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mza Iqbal\Desktop\"/>
    </mc:Choice>
  </mc:AlternateContent>
  <xr:revisionPtr revIDLastSave="0" documentId="13_ncr:1_{0E389DC6-0EBE-483B-9532-781BAF9BBAE5}" xr6:coauthVersionLast="47" xr6:coauthVersionMax="47" xr10:uidLastSave="{00000000-0000-0000-0000-000000000000}"/>
  <bookViews>
    <workbookView xWindow="-110" yWindow="-110" windowWidth="19420" windowHeight="10300" xr2:uid="{6CB9FF9E-915A-4EB0-A2C8-4F4EF763F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61" i="1" l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O853" i="1"/>
  <c r="AO113" i="1"/>
  <c r="AO758" i="1"/>
  <c r="AO901" i="1"/>
  <c r="AO823" i="1"/>
  <c r="AO948" i="1"/>
  <c r="AO564" i="1"/>
  <c r="AO374" i="1"/>
  <c r="AO280" i="1"/>
  <c r="AO922" i="1"/>
  <c r="AO72" i="1"/>
  <c r="AO602" i="1"/>
  <c r="AO918" i="1"/>
  <c r="AO937" i="1"/>
  <c r="AO353" i="1"/>
  <c r="AO932" i="1"/>
  <c r="AO499" i="1"/>
  <c r="AO767" i="1"/>
  <c r="AO642" i="1"/>
  <c r="AO465" i="1"/>
  <c r="AO167" i="1"/>
  <c r="AO627" i="1"/>
  <c r="AO888" i="1"/>
  <c r="AO904" i="1"/>
  <c r="AO808" i="1"/>
  <c r="AO223" i="1"/>
  <c r="AO34" i="1"/>
  <c r="AO987" i="1"/>
  <c r="AO736" i="1"/>
  <c r="AO27" i="1"/>
  <c r="AO268" i="1"/>
  <c r="AO112" i="1"/>
  <c r="AO674" i="1"/>
  <c r="AO782" i="1"/>
  <c r="AO610" i="1"/>
  <c r="AO350" i="1"/>
  <c r="AO484" i="1"/>
  <c r="AO341" i="1"/>
  <c r="AO661" i="1"/>
  <c r="AO729" i="1"/>
  <c r="AO707" i="1"/>
  <c r="AO865" i="1"/>
  <c r="AO857" i="1"/>
  <c r="AO23" i="1"/>
  <c r="AO200" i="1"/>
  <c r="AO718" i="1"/>
  <c r="AO417" i="1"/>
  <c r="AO273" i="1"/>
  <c r="AO949" i="1"/>
  <c r="AO783" i="1"/>
  <c r="AO535" i="1"/>
  <c r="AO814" i="1"/>
  <c r="AO958" i="1"/>
  <c r="AO155" i="1"/>
  <c r="AO624" i="1"/>
  <c r="AO118" i="1"/>
  <c r="AO83" i="1"/>
  <c r="AO840" i="1"/>
  <c r="AO441" i="1"/>
  <c r="AO114" i="1"/>
  <c r="AO778" i="1"/>
  <c r="AO181" i="1"/>
  <c r="AO205" i="1"/>
  <c r="AO48" i="1"/>
  <c r="AO94" i="1"/>
  <c r="AO834" i="1"/>
  <c r="AO659" i="1"/>
  <c r="AO157" i="1"/>
  <c r="AO21" i="1"/>
  <c r="AO820" i="1"/>
  <c r="AO863" i="1"/>
  <c r="AO78" i="1"/>
  <c r="AO1001" i="1"/>
  <c r="AO340" i="1"/>
  <c r="AO790" i="1"/>
  <c r="AO944" i="1"/>
  <c r="AO596" i="1"/>
  <c r="AO160" i="1"/>
  <c r="AO942" i="1"/>
  <c r="AO966" i="1"/>
  <c r="AO818" i="1"/>
  <c r="AO213" i="1"/>
  <c r="AO58" i="1"/>
  <c r="AO396" i="1"/>
  <c r="AO434" i="1"/>
  <c r="AO244" i="1"/>
  <c r="AO784" i="1"/>
  <c r="AO334" i="1"/>
  <c r="AO69" i="1"/>
  <c r="AO806" i="1"/>
  <c r="AO29" i="1"/>
  <c r="AO81" i="1"/>
  <c r="AO979" i="1"/>
  <c r="AO704" i="1"/>
  <c r="AO749" i="1"/>
  <c r="AO515" i="1"/>
  <c r="AO689" i="1"/>
  <c r="AO533" i="1"/>
  <c r="AO868" i="1"/>
  <c r="AO510" i="1"/>
  <c r="AO819" i="1"/>
  <c r="AO891" i="1"/>
  <c r="AO289" i="1"/>
  <c r="AO8" i="1"/>
  <c r="AO775" i="1"/>
  <c r="AO802" i="1"/>
  <c r="AO139" i="1"/>
  <c r="AO677" i="1"/>
  <c r="AO777" i="1"/>
  <c r="AO117" i="1"/>
  <c r="AO756" i="1"/>
  <c r="AO384" i="1"/>
  <c r="AO993" i="1"/>
  <c r="AO537" i="1"/>
  <c r="AO980" i="1"/>
  <c r="AO187" i="1"/>
  <c r="AO738" i="1"/>
  <c r="AO203" i="1"/>
  <c r="AO368" i="1"/>
  <c r="AO144" i="1"/>
  <c r="AO443" i="1"/>
  <c r="AO496" i="1"/>
  <c r="AO212" i="1"/>
  <c r="AO822" i="1"/>
  <c r="AO214" i="1"/>
  <c r="AO885" i="1"/>
  <c r="AO475" i="1"/>
  <c r="AO647" i="1"/>
  <c r="AO450" i="1"/>
  <c r="AO348" i="1"/>
  <c r="AO678" i="1"/>
  <c r="AO401" i="1"/>
  <c r="AO154" i="1"/>
  <c r="AO302" i="1"/>
  <c r="AO539" i="1"/>
  <c r="AO520" i="1"/>
  <c r="AO774" i="1"/>
  <c r="AO557" i="1"/>
  <c r="AO121" i="1"/>
  <c r="AO591" i="1"/>
  <c r="AO148" i="1"/>
  <c r="AO651" i="1"/>
  <c r="AO67" i="1"/>
  <c r="AO923" i="1"/>
  <c r="AO271" i="1"/>
  <c r="AO541" i="1"/>
  <c r="AO226" i="1"/>
  <c r="AO137" i="1"/>
  <c r="AO663" i="1"/>
  <c r="AO670" i="1"/>
  <c r="AO653" i="1"/>
  <c r="AO929" i="1"/>
  <c r="AO675" i="1"/>
  <c r="AO982" i="1"/>
  <c r="AO847" i="1"/>
  <c r="AO278" i="1"/>
  <c r="AO672" i="1"/>
  <c r="AO486" i="1"/>
  <c r="AO248" i="1"/>
  <c r="AO963" i="1"/>
  <c r="AO638" i="1"/>
  <c r="AO940" i="1"/>
  <c r="AO685" i="1"/>
  <c r="AO304" i="1"/>
  <c r="AO996" i="1"/>
  <c r="AO215" i="1"/>
  <c r="AO562" i="1"/>
  <c r="AO418" i="1"/>
  <c r="AO189" i="1"/>
  <c r="AO914" i="1"/>
  <c r="AO76" i="1"/>
  <c r="AO763" i="1"/>
  <c r="AO697" i="1"/>
  <c r="AO107" i="1"/>
  <c r="AO664" i="1"/>
  <c r="AO238" i="1"/>
  <c r="AO764" i="1"/>
  <c r="AO56" i="1"/>
  <c r="AO757" i="1"/>
  <c r="AO747" i="1"/>
  <c r="AO702" i="1"/>
  <c r="AO204" i="1"/>
  <c r="AO712" i="1"/>
  <c r="AO15" i="1"/>
  <c r="AO415" i="1"/>
  <c r="AO239" i="1"/>
  <c r="AO874" i="1"/>
  <c r="AO206" i="1"/>
  <c r="AO129" i="1"/>
  <c r="AO124" i="1"/>
  <c r="AO692" i="1"/>
  <c r="AO665" i="1"/>
  <c r="AO360" i="1"/>
  <c r="AO173" i="1"/>
  <c r="AO620" i="1"/>
  <c r="AO655" i="1"/>
  <c r="AO724" i="1"/>
  <c r="AO347" i="1"/>
  <c r="AO566" i="1"/>
  <c r="AO917" i="1"/>
  <c r="AO473" i="1"/>
  <c r="AO287" i="1"/>
  <c r="AO352" i="1"/>
  <c r="AO881" i="1"/>
  <c r="AO74" i="1"/>
  <c r="AO761" i="1"/>
  <c r="AO561" i="1"/>
  <c r="AO731" i="1"/>
  <c r="AO626" i="1"/>
  <c r="AO821" i="1"/>
  <c r="AO930" i="1"/>
  <c r="AO468" i="1"/>
  <c r="AO240" i="1"/>
  <c r="AO947" i="1"/>
  <c r="AO314" i="1"/>
  <c r="AO490" i="1"/>
  <c r="AO503" i="1"/>
  <c r="AO519" i="1"/>
  <c r="AO337" i="1"/>
  <c r="AO717" i="1"/>
  <c r="AO357" i="1"/>
  <c r="AO668" i="1"/>
  <c r="AO755" i="1"/>
  <c r="AO640" i="1"/>
  <c r="AO26" i="1"/>
  <c r="AO910" i="1"/>
  <c r="AO725" i="1"/>
  <c r="AO382" i="1"/>
  <c r="AO91" i="1"/>
  <c r="AO900" i="1"/>
  <c r="AO116" i="1"/>
  <c r="AO324" i="1"/>
  <c r="AO222" i="1"/>
  <c r="AO343" i="1"/>
  <c r="AO873" i="1"/>
  <c r="AO109" i="1"/>
  <c r="AO312" i="1"/>
  <c r="AO648" i="1"/>
  <c r="AO815" i="1"/>
  <c r="AO331" i="1"/>
  <c r="AO658" i="1"/>
  <c r="AO134" i="1"/>
  <c r="AO294" i="1"/>
  <c r="AO128" i="1"/>
  <c r="AO235" i="1"/>
  <c r="AO37" i="1"/>
  <c r="AO552" i="1"/>
  <c r="AO320" i="1"/>
  <c r="AO915" i="1"/>
  <c r="AO964" i="1"/>
  <c r="AO925" i="1"/>
  <c r="AO355" i="1"/>
  <c r="AO540" i="1"/>
  <c r="AO140" i="1"/>
  <c r="AO19" i="1"/>
  <c r="AO290" i="1"/>
  <c r="AO5" i="1"/>
  <c r="AO234" i="1"/>
  <c r="AO936" i="1"/>
  <c r="AO636" i="1"/>
  <c r="AO281" i="1"/>
  <c r="AO394" i="1"/>
  <c r="AO1000" i="1"/>
  <c r="AO230" i="1"/>
  <c r="AO171" i="1"/>
  <c r="AO367" i="1"/>
  <c r="AO338" i="1"/>
  <c r="AO150" i="1"/>
  <c r="AO824" i="1"/>
  <c r="AO295" i="1"/>
  <c r="AO787" i="1"/>
  <c r="AO421" i="1"/>
  <c r="AO398" i="1"/>
  <c r="AO84" i="1"/>
  <c r="AO296" i="1"/>
  <c r="AO447" i="1"/>
  <c r="AO516" i="1"/>
  <c r="AO604" i="1"/>
  <c r="AO593" i="1"/>
  <c r="AO742" i="1"/>
  <c r="AO939" i="1"/>
  <c r="AO393" i="1"/>
  <c r="AO973" i="1"/>
  <c r="AO75" i="1"/>
  <c r="AO754" i="1"/>
  <c r="AO745" i="1"/>
  <c r="AO785" i="1"/>
  <c r="AO220" i="1"/>
  <c r="AO532" i="1"/>
  <c r="AO542" i="1"/>
  <c r="AO726" i="1"/>
  <c r="AO390" i="1"/>
  <c r="AO913" i="1"/>
  <c r="AO245" i="1"/>
  <c r="AO667" i="1"/>
  <c r="AO325" i="1"/>
  <c r="AO788" i="1"/>
  <c r="AO682" i="1"/>
  <c r="AO156" i="1"/>
  <c r="AO623" i="1"/>
  <c r="AO684" i="1"/>
  <c r="AO42" i="1"/>
  <c r="AO298" i="1"/>
  <c r="AO768" i="1"/>
  <c r="AO590" i="1"/>
  <c r="AO346" i="1"/>
  <c r="AO977" i="1"/>
  <c r="AO780" i="1"/>
  <c r="AO975" i="1"/>
  <c r="AO508" i="1"/>
  <c r="AO327" i="1"/>
  <c r="AO146" i="1"/>
  <c r="AO122" i="1"/>
  <c r="AO306" i="1"/>
  <c r="AO618" i="1"/>
  <c r="AO879" i="1"/>
  <c r="AO132" i="1"/>
  <c r="AO614" i="1"/>
  <c r="AO794" i="1"/>
  <c r="AO193" i="1"/>
  <c r="AO487" i="1"/>
  <c r="AO286" i="1"/>
  <c r="AO995" i="1"/>
  <c r="AO699" i="1"/>
  <c r="AO410" i="1"/>
  <c r="AO147" i="1"/>
  <c r="AO242" i="1"/>
  <c r="AO556" i="1"/>
  <c r="AO25" i="1"/>
  <c r="AO345" i="1"/>
  <c r="AO265" i="1"/>
  <c r="AO24" i="1"/>
  <c r="AO28" i="1"/>
  <c r="AO380" i="1"/>
  <c r="AO600" i="1"/>
  <c r="AO521" i="1"/>
  <c r="AO305" i="1"/>
  <c r="AO723" i="1"/>
  <c r="AO423" i="1"/>
  <c r="AO85" i="1"/>
  <c r="AO710" i="1"/>
  <c r="AO954" i="1"/>
  <c r="AO606" i="1"/>
  <c r="AO104" i="1"/>
  <c r="AO876" i="1"/>
  <c r="AO196" i="1"/>
  <c r="AO467" i="1"/>
  <c r="AO585" i="1"/>
  <c r="AO573" i="1"/>
  <c r="AO372" i="1"/>
  <c r="AO698" i="1"/>
  <c r="AO546" i="1"/>
  <c r="AO575" i="1"/>
  <c r="AO595" i="1"/>
  <c r="AO175" i="1"/>
  <c r="AO765" i="1"/>
  <c r="AO688" i="1"/>
  <c r="AO119" i="1"/>
  <c r="AO950" i="1"/>
  <c r="AO700" i="1"/>
  <c r="AO145" i="1"/>
  <c r="AO686" i="1"/>
  <c r="AO425" i="1"/>
  <c r="AO598" i="1"/>
  <c r="AO687" i="1"/>
  <c r="AO464" i="1"/>
  <c r="AO998" i="1"/>
  <c r="AO263" i="1"/>
  <c r="AO106" i="1"/>
  <c r="AO870" i="1"/>
  <c r="AO525" i="1"/>
  <c r="AO801" i="1"/>
  <c r="AO466" i="1"/>
  <c r="AO315" i="1"/>
  <c r="AO803" i="1"/>
  <c r="AO311" i="1"/>
  <c r="AO797" i="1"/>
  <c r="AO679" i="1"/>
  <c r="AO469" i="1"/>
  <c r="AO459" i="1"/>
  <c r="AO142" i="1"/>
  <c r="AO953" i="1"/>
  <c r="AO411" i="1"/>
  <c r="AO88" i="1"/>
  <c r="AO656" i="1"/>
  <c r="AO52" i="1"/>
  <c r="AO669" i="1"/>
  <c r="AO236" i="1"/>
  <c r="AO336" i="1"/>
  <c r="AO828" i="1"/>
  <c r="AO174" i="1"/>
  <c r="AO53" i="1"/>
  <c r="AO779" i="1"/>
  <c r="AO190" i="1"/>
  <c r="AO776" i="1"/>
  <c r="AO188" i="1"/>
  <c r="AO869" i="1"/>
  <c r="AO583" i="1"/>
  <c r="AO431" i="1"/>
  <c r="AO358" i="1"/>
  <c r="AO856" i="1"/>
  <c r="AO646" i="1"/>
  <c r="AO77" i="1"/>
  <c r="AO279" i="1"/>
  <c r="AO855" i="1"/>
  <c r="AO931" i="1"/>
  <c r="AO400" i="1"/>
  <c r="AO844" i="1"/>
  <c r="AO494" i="1"/>
  <c r="AO194" i="1"/>
  <c r="AO946" i="1"/>
  <c r="AO981" i="1"/>
  <c r="AO748" i="1"/>
  <c r="AO962" i="1"/>
  <c r="AO563" i="1"/>
  <c r="AO997" i="1"/>
  <c r="AO860" i="1"/>
  <c r="AO73" i="1"/>
  <c r="AO429" i="1"/>
  <c r="AO934" i="1"/>
  <c r="AO835" i="1"/>
  <c r="AO737" i="1"/>
  <c r="AO807" i="1"/>
  <c r="AO176" i="1"/>
  <c r="AO454" i="1"/>
  <c r="AO274" i="1"/>
  <c r="AO924" i="1"/>
  <c r="AO649" i="1"/>
  <c r="AO293" i="1"/>
  <c r="AO351" i="1"/>
  <c r="AO359" i="1"/>
  <c r="AO253" i="1"/>
  <c r="AO502" i="1"/>
  <c r="AO805" i="1"/>
  <c r="AO16" i="1"/>
  <c r="AO480" i="1"/>
  <c r="AO427" i="1"/>
  <c r="AO339" i="1"/>
  <c r="AO831" i="1"/>
  <c r="AO580" i="1"/>
  <c r="AO365" i="1"/>
  <c r="AO766" i="1"/>
  <c r="AO567" i="1"/>
  <c r="AO362" i="1"/>
  <c r="AO66" i="1"/>
  <c r="AO342" i="1"/>
  <c r="AO671" i="1"/>
  <c r="AO603" i="1"/>
  <c r="AO479" i="1"/>
  <c r="AO123" i="1"/>
  <c r="AO681" i="1"/>
  <c r="AO545" i="1"/>
  <c r="AO972" i="1"/>
  <c r="AO772" i="1"/>
  <c r="AO715" i="1"/>
  <c r="AO786" i="1"/>
  <c r="AO927" i="1"/>
  <c r="AO335" i="1"/>
  <c r="AO609" i="1"/>
  <c r="AO285" i="1"/>
  <c r="AO197" i="1"/>
  <c r="AO135" i="1"/>
  <c r="AO711" i="1"/>
  <c r="AO911" i="1"/>
  <c r="AO811" i="1"/>
  <c r="AO436" i="1"/>
  <c r="AO951" i="1"/>
  <c r="AO18" i="1"/>
  <c r="AO391" i="1"/>
  <c r="AO39" i="1"/>
  <c r="AO151" i="1"/>
  <c r="AO920" i="1"/>
  <c r="AO442" i="1"/>
  <c r="AO572" i="1"/>
  <c r="AO941" i="1"/>
  <c r="AO695" i="1"/>
  <c r="AO272" i="1"/>
  <c r="AO126" i="1"/>
  <c r="AO180" i="1"/>
  <c r="AO376" i="1"/>
  <c r="AO578" i="1"/>
  <c r="AO493" i="1"/>
  <c r="AO694" i="1"/>
  <c r="AO983" i="1"/>
  <c r="AO943" i="1"/>
  <c r="AO97" i="1"/>
  <c r="AO452" i="1"/>
  <c r="AO2" i="1"/>
  <c r="AO813" i="1"/>
  <c r="AO608" i="1"/>
  <c r="AO955" i="1"/>
  <c r="AO47" i="1"/>
  <c r="AO492" i="1"/>
  <c r="AO513" i="1"/>
  <c r="AO409" i="1"/>
  <c r="AO192" i="1"/>
  <c r="AO254" i="1"/>
  <c r="AO965" i="1"/>
  <c r="AO992" i="1"/>
  <c r="AO405" i="1"/>
  <c r="AO909" i="1"/>
  <c r="AO631" i="1"/>
  <c r="AO79" i="1"/>
  <c r="AO810" i="1"/>
  <c r="AO373" i="1"/>
  <c r="AO82" i="1"/>
  <c r="AO967" i="1"/>
  <c r="AO845" i="1"/>
  <c r="AO65" i="1"/>
  <c r="AO68" i="1"/>
  <c r="AO666" i="1"/>
  <c r="AO115" i="1"/>
  <c r="AO837" i="1"/>
  <c r="AO804" i="1"/>
  <c r="AO509" i="1"/>
  <c r="AO690" i="1"/>
  <c r="AO166" i="1"/>
  <c r="AO101" i="1"/>
  <c r="AO108" i="1"/>
  <c r="AO933" i="1"/>
  <c r="AO842" i="1"/>
  <c r="AO771" i="1"/>
  <c r="AO722" i="1"/>
  <c r="AO102" i="1"/>
  <c r="AO329" i="1"/>
  <c r="AO549" i="1"/>
  <c r="AO952" i="1"/>
  <c r="AO407" i="1"/>
  <c r="AO956" i="1"/>
  <c r="AO41" i="1"/>
  <c r="AO676" i="1"/>
  <c r="AO559" i="1"/>
  <c r="AO565" i="1"/>
  <c r="AO55" i="1"/>
  <c r="AO377" i="1"/>
  <c r="AO257" i="1"/>
  <c r="AO297" i="1"/>
  <c r="AO522" i="1"/>
  <c r="AO630" i="1"/>
  <c r="AO472" i="1"/>
  <c r="AO202" i="1"/>
  <c r="AO734" i="1"/>
  <c r="AO370" i="1"/>
  <c r="AO323" i="1"/>
  <c r="AO859" i="1"/>
  <c r="AO894" i="1"/>
  <c r="AO497" i="1"/>
  <c r="AO262" i="1"/>
  <c r="AO233" i="1"/>
  <c r="AO199" i="1"/>
  <c r="AO495" i="1"/>
  <c r="AO812" i="1"/>
  <c r="AO228" i="1"/>
  <c r="AO120" i="1"/>
  <c r="AO634" i="1"/>
  <c r="AO877" i="1"/>
  <c r="AO40" i="1"/>
  <c r="AO544" i="1"/>
  <c r="AO138" i="1"/>
  <c r="AO344" i="1"/>
  <c r="AO232" i="1"/>
  <c r="AO33" i="1"/>
  <c r="AO673" i="1"/>
  <c r="AO960" i="1"/>
  <c r="AO751" i="1"/>
  <c r="AO864" i="1"/>
  <c r="AO363" i="1"/>
  <c r="AO843" i="1"/>
  <c r="AO833" i="1"/>
  <c r="AO162" i="1"/>
  <c r="AO850" i="1"/>
  <c r="AO435" i="1"/>
  <c r="AO458" i="1"/>
  <c r="AO897" i="1"/>
  <c r="AO419" i="1"/>
  <c r="AO650" i="1"/>
  <c r="AO543" i="1"/>
  <c r="AO577" i="1"/>
  <c r="AO693" i="1"/>
  <c r="AO247" i="1"/>
  <c r="AO628" i="1"/>
  <c r="AO524" i="1"/>
  <c r="AO17" i="1"/>
  <c r="AO928" i="1"/>
  <c r="AO136" i="1"/>
  <c r="AO716" i="1"/>
  <c r="AO379" i="1"/>
  <c r="AO152" i="1"/>
  <c r="AO889" i="1"/>
  <c r="AO224" i="1"/>
  <c r="AO898" i="1"/>
  <c r="AO793" i="1"/>
  <c r="AO500" i="1"/>
  <c r="AO381" i="1"/>
  <c r="AO321" i="1"/>
  <c r="AO159" i="1"/>
  <c r="AO319" i="1"/>
  <c r="AO20" i="1"/>
  <c r="AO752" i="1"/>
  <c r="AO283" i="1"/>
  <c r="AO485" i="1"/>
  <c r="AO426" i="1"/>
  <c r="AO912" i="1"/>
  <c r="AO470" i="1"/>
  <c r="AO366" i="1"/>
  <c r="AO437" i="1"/>
  <c r="AO130" i="1"/>
  <c r="AO276" i="1"/>
  <c r="AO439" i="1"/>
  <c r="AO589" i="1"/>
  <c r="AO523" i="1"/>
  <c r="AO364" i="1"/>
  <c r="AO165" i="1"/>
  <c r="AO449" i="1"/>
  <c r="AO471" i="1"/>
  <c r="AO905" i="1"/>
  <c r="AO893" i="1"/>
  <c r="AO713" i="1"/>
  <c r="AO961" i="1"/>
  <c r="AO866" i="1"/>
  <c r="AO252" i="1"/>
  <c r="AO227" i="1"/>
  <c r="AO457" i="1"/>
  <c r="AO703" i="1"/>
  <c r="AO207" i="1"/>
  <c r="AO105" i="1"/>
  <c r="AO582" i="1"/>
  <c r="AO886" i="1"/>
  <c r="AO44" i="1"/>
  <c r="AO969" i="1"/>
  <c r="AO208" i="1"/>
  <c r="AO505" i="1"/>
  <c r="AO218" i="1"/>
  <c r="AO792" i="1"/>
  <c r="AO54" i="1"/>
  <c r="AO746" i="1"/>
  <c r="AO740" i="1"/>
  <c r="AO733" i="1"/>
  <c r="AO309" i="1"/>
  <c r="AO59" i="1"/>
  <c r="AO258" i="1"/>
  <c r="AO326" i="1"/>
  <c r="AO328" i="1"/>
  <c r="AO558" i="1"/>
  <c r="AO64" i="1"/>
  <c r="AO527" i="1"/>
  <c r="AO310" i="1"/>
  <c r="AO38" i="1"/>
  <c r="AO481" i="1"/>
  <c r="AO491" i="1"/>
  <c r="AO256" i="1"/>
  <c r="AO644" i="1"/>
  <c r="AO588" i="1"/>
  <c r="AO133" i="1"/>
  <c r="AO330" i="1"/>
  <c r="AO87" i="1"/>
  <c r="AO96" i="1"/>
  <c r="AO919" i="1"/>
  <c r="AO773" i="1"/>
  <c r="AO103" i="1"/>
  <c r="AO921" i="1"/>
  <c r="AO392" i="1"/>
  <c r="AO632" i="1"/>
  <c r="AO989" i="1"/>
  <c r="AO444" i="1"/>
  <c r="AO512" i="1"/>
  <c r="AO621" i="1"/>
  <c r="AO127" i="1"/>
  <c r="AO770" i="1"/>
  <c r="AO616" i="1"/>
  <c r="AO399" i="1"/>
  <c r="AO110" i="1"/>
  <c r="AO880" i="1"/>
  <c r="AO708" i="1"/>
  <c r="AO622" i="1"/>
  <c r="AO433" i="1"/>
  <c r="AO852" i="1"/>
  <c r="AO92" i="1"/>
  <c r="AO291" i="1"/>
  <c r="AO36" i="1"/>
  <c r="AO62" i="1"/>
  <c r="AO883" i="1"/>
  <c r="AO978" i="1"/>
  <c r="AO3" i="1"/>
  <c r="AO478" i="1"/>
  <c r="AO506" i="1"/>
  <c r="AO402" i="1"/>
  <c r="AO90" i="1"/>
  <c r="AO125" i="1"/>
  <c r="AO714" i="1"/>
  <c r="AO592" i="1"/>
  <c r="AO750" i="1"/>
  <c r="AO430" i="1"/>
  <c r="AO705" i="1"/>
  <c r="AO890" i="1"/>
  <c r="AO43" i="1"/>
  <c r="AO959" i="1"/>
  <c r="AO93" i="1"/>
  <c r="AO548" i="1"/>
  <c r="AO597" i="1"/>
  <c r="AO741" i="1"/>
  <c r="AO63" i="1"/>
  <c r="AO826" i="1"/>
  <c r="AO560" i="1"/>
  <c r="AO854" i="1"/>
  <c r="AO976" i="1"/>
  <c r="AO832" i="1"/>
  <c r="AO892" i="1"/>
  <c r="AO625" i="1"/>
  <c r="AO424" i="1"/>
  <c r="AO799" i="1"/>
  <c r="AO195" i="1"/>
  <c r="AO299" i="1"/>
  <c r="AO796" i="1"/>
  <c r="AO211" i="1"/>
  <c r="AO11" i="1"/>
  <c r="AO501" i="1"/>
  <c r="AO617" i="1"/>
  <c r="AO170" i="1"/>
  <c r="AO318" i="1"/>
  <c r="AO243" i="1"/>
  <c r="AO317" i="1"/>
  <c r="AO957" i="1"/>
  <c r="AO570" i="1"/>
  <c r="AO568" i="1"/>
  <c r="AO463" i="1"/>
  <c r="AO9" i="1"/>
  <c r="AO260" i="1"/>
  <c r="AO143" i="1"/>
  <c r="AO574" i="1"/>
  <c r="AO612" i="1"/>
  <c r="AO990" i="1"/>
  <c r="AO994" i="1"/>
  <c r="AO322" i="1"/>
  <c r="AO333" i="1"/>
  <c r="AO531" i="1"/>
  <c r="AO800" i="1"/>
  <c r="AO313" i="1"/>
  <c r="AO730" i="1"/>
  <c r="AO80" i="1"/>
  <c r="AO878" i="1"/>
  <c r="AO798" i="1"/>
  <c r="AO164" i="1"/>
  <c r="AO413" i="1"/>
  <c r="AO432" i="1"/>
  <c r="AO99" i="1"/>
  <c r="AO14" i="1"/>
  <c r="AO438" i="1"/>
  <c r="AO158" i="1"/>
  <c r="AO375" i="1"/>
  <c r="AO231" i="1"/>
  <c r="AO288" i="1"/>
  <c r="AO98" i="1"/>
  <c r="AO526" i="1"/>
  <c r="AO769" i="1"/>
  <c r="AO974" i="1"/>
  <c r="AO637" i="1"/>
  <c r="AO308" i="1"/>
  <c r="AO586" i="1"/>
  <c r="AO219" i="1"/>
  <c r="AO416" i="1"/>
  <c r="AO191" i="1"/>
  <c r="AO827" i="1"/>
  <c r="AO395" i="1"/>
  <c r="AO861" i="1"/>
  <c r="AO652" i="1"/>
  <c r="AO266" i="1"/>
  <c r="AO744" i="1"/>
  <c r="AO49" i="1"/>
  <c r="AO530" i="1"/>
  <c r="AO46" i="1"/>
  <c r="AO153" i="1"/>
  <c r="AO550" i="1"/>
  <c r="AO908" i="1"/>
  <c r="AO657" i="1"/>
  <c r="AO259" i="1"/>
  <c r="AO221" i="1"/>
  <c r="AO639" i="1"/>
  <c r="AO489" i="1"/>
  <c r="AO316" i="1"/>
  <c r="AO743" i="1"/>
  <c r="AO605" i="1"/>
  <c r="AO696" i="1"/>
  <c r="AO719" i="1"/>
  <c r="AO795" i="1"/>
  <c r="AO988" i="1"/>
  <c r="AO739" i="1"/>
  <c r="AO149" i="1"/>
  <c r="AO462" i="1"/>
  <c r="AO388" i="1"/>
  <c r="AO456" i="1"/>
  <c r="AO701" i="1"/>
  <c r="AO31" i="1"/>
  <c r="AO836" i="1"/>
  <c r="AO86" i="1"/>
  <c r="AO581" i="1"/>
  <c r="AO95" i="1"/>
  <c r="AO210" i="1"/>
  <c r="AO830" i="1"/>
  <c r="AO422" i="1"/>
  <c r="AO584" i="1"/>
  <c r="AO216" i="1"/>
  <c r="AO412" i="1"/>
  <c r="AO451" i="1"/>
  <c r="AO587" i="1"/>
  <c r="AO517" i="1"/>
  <c r="AO645" i="1"/>
  <c r="AO201" i="1"/>
  <c r="AO721" i="1"/>
  <c r="AO250" i="1"/>
  <c r="AO361" i="1"/>
  <c r="AO727" i="1"/>
  <c r="AO641" i="1"/>
  <c r="AO50" i="1"/>
  <c r="AO871" i="1"/>
  <c r="AO453" i="1"/>
  <c r="AO899" i="1"/>
  <c r="AO168" i="1"/>
  <c r="AO474" i="1"/>
  <c r="AO385" i="1"/>
  <c r="AO488" i="1"/>
  <c r="AO482" i="1"/>
  <c r="AO594" i="1"/>
  <c r="AO816" i="1"/>
  <c r="AO387" i="1"/>
  <c r="AO269" i="1"/>
  <c r="AO420" i="1"/>
  <c r="AO446" i="1"/>
  <c r="AO455" i="1"/>
  <c r="AO356" i="1"/>
  <c r="AO498" i="1"/>
  <c r="AO635" i="1"/>
  <c r="AO514" i="1"/>
  <c r="AO275" i="1"/>
  <c r="AO613" i="1"/>
  <c r="AO968" i="1"/>
  <c r="AO303" i="1"/>
  <c r="AO100" i="1"/>
  <c r="AO629" i="1"/>
  <c r="AO858" i="1"/>
  <c r="AO460" i="1"/>
  <c r="AO709" i="1"/>
  <c r="AO198" i="1"/>
  <c r="AO184" i="1"/>
  <c r="AO397" i="1"/>
  <c r="AO896" i="1"/>
  <c r="AO284" i="1"/>
  <c r="AO408" i="1"/>
  <c r="AO735" i="1"/>
  <c r="AO887" i="1"/>
  <c r="AO383" i="1"/>
  <c r="AO599" i="1"/>
  <c r="AO867" i="1"/>
  <c r="AO354" i="1"/>
  <c r="AO633" i="1"/>
  <c r="AO209" i="1"/>
  <c r="AO691" i="1"/>
  <c r="AO241" i="1"/>
  <c r="AO10" i="1"/>
  <c r="AO846" i="1"/>
  <c r="AO448" i="1"/>
  <c r="AO534" i="1"/>
  <c r="AO511" i="1"/>
  <c r="AO970" i="1"/>
  <c r="AO292" i="1"/>
  <c r="AO403" i="1"/>
  <c r="AO270" i="1"/>
  <c r="AO141" i="1"/>
  <c r="AO732" i="1"/>
  <c r="AO683" i="1"/>
  <c r="AO282" i="1"/>
  <c r="AO848" i="1"/>
  <c r="AO553" i="1"/>
  <c r="AO30" i="1"/>
  <c r="AO4" i="1"/>
  <c r="AO13" i="1"/>
  <c r="AO536" i="1"/>
  <c r="AO985" i="1"/>
  <c r="AO225" i="1"/>
  <c r="AO32" i="1"/>
  <c r="AO654" i="1"/>
  <c r="AO753" i="1"/>
  <c r="AO45" i="1"/>
  <c r="AO369" i="1"/>
  <c r="AO172" i="1"/>
  <c r="AO841" i="1"/>
  <c r="AO971" i="1"/>
  <c r="AO872" i="1"/>
  <c r="AO185" i="1"/>
  <c r="AO789" i="1"/>
  <c r="AO186" i="1"/>
  <c r="AO935" i="1"/>
  <c r="AO300" i="1"/>
  <c r="AO445" i="1"/>
  <c r="AO607" i="1"/>
  <c r="AO991" i="1"/>
  <c r="AO71" i="1"/>
  <c r="AO571" i="1"/>
  <c r="AO483" i="1"/>
  <c r="AO51" i="1"/>
  <c r="AO916" i="1"/>
  <c r="AO267" i="1"/>
  <c r="AO378" i="1"/>
  <c r="AO386" i="1"/>
  <c r="AO884" i="1"/>
  <c r="AO838" i="1"/>
  <c r="AO332" i="1"/>
  <c r="AO762" i="1"/>
  <c r="AO554" i="1"/>
  <c r="AO903" i="1"/>
  <c r="AO759" i="1"/>
  <c r="AO938" i="1"/>
  <c r="AO862" i="1"/>
  <c r="AO261" i="1"/>
  <c r="AO371" i="1"/>
  <c r="AO551" i="1"/>
  <c r="AO906" i="1"/>
  <c r="AO817" i="1"/>
  <c r="AO849" i="1"/>
  <c r="AO555" i="1"/>
  <c r="AO12" i="1"/>
  <c r="AO829" i="1"/>
  <c r="AO895" i="1"/>
  <c r="AO349" i="1"/>
  <c r="AO547" i="1"/>
  <c r="AO926" i="1"/>
  <c r="AO504" i="1"/>
  <c r="AO404" i="1"/>
  <c r="AO529" i="1"/>
  <c r="AO131" i="1"/>
  <c r="AO611" i="1"/>
  <c r="AO277" i="1"/>
  <c r="AO839" i="1"/>
  <c r="AO569" i="1"/>
  <c r="AO619" i="1"/>
  <c r="AO579" i="1"/>
  <c r="AO825" i="1"/>
  <c r="AO183" i="1"/>
  <c r="AO35" i="1"/>
  <c r="AO251" i="1"/>
  <c r="AO70" i="1"/>
  <c r="AO875" i="1"/>
  <c r="AO945" i="1"/>
  <c r="AO518" i="1"/>
  <c r="AO161" i="1"/>
  <c r="AO255" i="1"/>
  <c r="AO414" i="1"/>
  <c r="AO406" i="1"/>
  <c r="AO301" i="1"/>
  <c r="AO538" i="1"/>
  <c r="AO660" i="1"/>
  <c r="AO249" i="1"/>
  <c r="AO507" i="1"/>
  <c r="AO461" i="1"/>
  <c r="AO720" i="1"/>
  <c r="AO89" i="1"/>
  <c r="AO178" i="1"/>
  <c r="AO7" i="1"/>
  <c r="AO182" i="1"/>
  <c r="AO809" i="1"/>
  <c r="AO791" i="1"/>
  <c r="AO217" i="1"/>
  <c r="AO760" i="1"/>
  <c r="AO662" i="1"/>
  <c r="AO643" i="1"/>
  <c r="AO728" i="1"/>
  <c r="AO882" i="1"/>
  <c r="AO601" i="1"/>
  <c r="AO57" i="1"/>
  <c r="AO237" i="1"/>
  <c r="AO428" i="1"/>
  <c r="AO781" i="1"/>
  <c r="AO902" i="1"/>
  <c r="AO440" i="1"/>
  <c r="AO163" i="1"/>
  <c r="AO706" i="1"/>
  <c r="AO111" i="1"/>
  <c r="AO476" i="1"/>
  <c r="AO264" i="1"/>
  <c r="AO6" i="1"/>
  <c r="AO999" i="1"/>
  <c r="AO177" i="1"/>
  <c r="AO528" i="1"/>
  <c r="AO229" i="1"/>
  <c r="AO169" i="1"/>
  <c r="AO680" i="1"/>
  <c r="AO179" i="1"/>
  <c r="AO307" i="1"/>
  <c r="AO576" i="1"/>
  <c r="AO389" i="1"/>
  <c r="AO907" i="1"/>
  <c r="AO60" i="1"/>
  <c r="AO22" i="1"/>
  <c r="AO851" i="1"/>
  <c r="AO61" i="1"/>
  <c r="AO477" i="1"/>
  <c r="AO615" i="1"/>
  <c r="AO984" i="1"/>
  <c r="AO246" i="1"/>
  <c r="AG853" i="1"/>
  <c r="AG113" i="1"/>
  <c r="AG758" i="1"/>
  <c r="AG901" i="1"/>
  <c r="AG823" i="1"/>
  <c r="AG948" i="1"/>
  <c r="AG564" i="1"/>
  <c r="AG374" i="1"/>
  <c r="AG280" i="1"/>
  <c r="AG922" i="1"/>
  <c r="AG72" i="1"/>
  <c r="AG602" i="1"/>
  <c r="AG918" i="1"/>
  <c r="AG937" i="1"/>
  <c r="AG353" i="1"/>
  <c r="AG932" i="1"/>
  <c r="AG499" i="1"/>
  <c r="AG767" i="1"/>
  <c r="AG642" i="1"/>
  <c r="AG465" i="1"/>
  <c r="AG167" i="1"/>
  <c r="AG627" i="1"/>
  <c r="AG888" i="1"/>
  <c r="AG904" i="1"/>
  <c r="AG808" i="1"/>
  <c r="AG223" i="1"/>
  <c r="AG34" i="1"/>
  <c r="AG987" i="1"/>
  <c r="AG736" i="1"/>
  <c r="AG27" i="1"/>
  <c r="AG268" i="1"/>
  <c r="AG112" i="1"/>
  <c r="AG674" i="1"/>
  <c r="AG782" i="1"/>
  <c r="AG610" i="1"/>
  <c r="AG350" i="1"/>
  <c r="AG484" i="1"/>
  <c r="AG341" i="1"/>
  <c r="AG661" i="1"/>
  <c r="AG729" i="1"/>
  <c r="AG707" i="1"/>
  <c r="AG865" i="1"/>
  <c r="AG857" i="1"/>
  <c r="AG23" i="1"/>
  <c r="AG200" i="1"/>
  <c r="AG718" i="1"/>
  <c r="AG417" i="1"/>
  <c r="AG273" i="1"/>
  <c r="AG949" i="1"/>
  <c r="AG783" i="1"/>
  <c r="AG535" i="1"/>
  <c r="AG814" i="1"/>
  <c r="AG958" i="1"/>
  <c r="AG155" i="1"/>
  <c r="AG624" i="1"/>
  <c r="AG118" i="1"/>
  <c r="AG83" i="1"/>
  <c r="AG840" i="1"/>
  <c r="AG441" i="1"/>
  <c r="AG114" i="1"/>
  <c r="AG778" i="1"/>
  <c r="AG181" i="1"/>
  <c r="AG205" i="1"/>
  <c r="AG48" i="1"/>
  <c r="AG94" i="1"/>
  <c r="AG834" i="1"/>
  <c r="AG659" i="1"/>
  <c r="AG157" i="1"/>
  <c r="AG21" i="1"/>
  <c r="AG820" i="1"/>
  <c r="AG863" i="1"/>
  <c r="AG78" i="1"/>
  <c r="AG1001" i="1"/>
  <c r="AG340" i="1"/>
  <c r="AG790" i="1"/>
  <c r="AG944" i="1"/>
  <c r="AG596" i="1"/>
  <c r="AG160" i="1"/>
  <c r="AG942" i="1"/>
  <c r="AG966" i="1"/>
  <c r="AG818" i="1"/>
  <c r="AG213" i="1"/>
  <c r="AG58" i="1"/>
  <c r="AG396" i="1"/>
  <c r="AG434" i="1"/>
  <c r="AG244" i="1"/>
  <c r="AG784" i="1"/>
  <c r="AG334" i="1"/>
  <c r="AG69" i="1"/>
  <c r="AG806" i="1"/>
  <c r="AG29" i="1"/>
  <c r="AG81" i="1"/>
  <c r="AG979" i="1"/>
  <c r="AG704" i="1"/>
  <c r="AG749" i="1"/>
  <c r="AG515" i="1"/>
  <c r="AG689" i="1"/>
  <c r="AG533" i="1"/>
  <c r="AG868" i="1"/>
  <c r="AG510" i="1"/>
  <c r="AG819" i="1"/>
  <c r="AG891" i="1"/>
  <c r="AG289" i="1"/>
  <c r="AG8" i="1"/>
  <c r="AG775" i="1"/>
  <c r="AG802" i="1"/>
  <c r="AG139" i="1"/>
  <c r="AG677" i="1"/>
  <c r="AG777" i="1"/>
  <c r="AG117" i="1"/>
  <c r="AG756" i="1"/>
  <c r="AG384" i="1"/>
  <c r="AG993" i="1"/>
  <c r="AG537" i="1"/>
  <c r="AG980" i="1"/>
  <c r="AG187" i="1"/>
  <c r="AG738" i="1"/>
  <c r="AG203" i="1"/>
  <c r="AG368" i="1"/>
  <c r="AG144" i="1"/>
  <c r="AG443" i="1"/>
  <c r="AG496" i="1"/>
  <c r="AG212" i="1"/>
  <c r="AG822" i="1"/>
  <c r="AG214" i="1"/>
  <c r="AG885" i="1"/>
  <c r="AG475" i="1"/>
  <c r="AG647" i="1"/>
  <c r="AG450" i="1"/>
  <c r="AG348" i="1"/>
  <c r="AG678" i="1"/>
  <c r="AG401" i="1"/>
  <c r="AG154" i="1"/>
  <c r="AG302" i="1"/>
  <c r="AG539" i="1"/>
  <c r="AG520" i="1"/>
  <c r="AG774" i="1"/>
  <c r="AG557" i="1"/>
  <c r="AG121" i="1"/>
  <c r="AG591" i="1"/>
  <c r="AG148" i="1"/>
  <c r="AG651" i="1"/>
  <c r="AG67" i="1"/>
  <c r="AG923" i="1"/>
  <c r="AG271" i="1"/>
  <c r="AG541" i="1"/>
  <c r="AG226" i="1"/>
  <c r="AG137" i="1"/>
  <c r="AG663" i="1"/>
  <c r="AG670" i="1"/>
  <c r="AG653" i="1"/>
  <c r="AG929" i="1"/>
  <c r="AG675" i="1"/>
  <c r="AG982" i="1"/>
  <c r="AG847" i="1"/>
  <c r="AG278" i="1"/>
  <c r="AG672" i="1"/>
  <c r="AG486" i="1"/>
  <c r="AG248" i="1"/>
  <c r="AG963" i="1"/>
  <c r="AG638" i="1"/>
  <c r="AG940" i="1"/>
  <c r="AG685" i="1"/>
  <c r="AG304" i="1"/>
  <c r="AG996" i="1"/>
  <c r="AG215" i="1"/>
  <c r="AG562" i="1"/>
  <c r="AG418" i="1"/>
  <c r="AG189" i="1"/>
  <c r="AG914" i="1"/>
  <c r="AG76" i="1"/>
  <c r="AG763" i="1"/>
  <c r="AG697" i="1"/>
  <c r="AG107" i="1"/>
  <c r="AG664" i="1"/>
  <c r="AG238" i="1"/>
  <c r="AG764" i="1"/>
  <c r="AG56" i="1"/>
  <c r="AG757" i="1"/>
  <c r="AG747" i="1"/>
  <c r="AG702" i="1"/>
  <c r="AG204" i="1"/>
  <c r="AG712" i="1"/>
  <c r="AG15" i="1"/>
  <c r="AG415" i="1"/>
  <c r="AG239" i="1"/>
  <c r="AG874" i="1"/>
  <c r="AG206" i="1"/>
  <c r="AG129" i="1"/>
  <c r="AG124" i="1"/>
  <c r="AG692" i="1"/>
  <c r="AG665" i="1"/>
  <c r="AG360" i="1"/>
  <c r="AG173" i="1"/>
  <c r="AG620" i="1"/>
  <c r="AG655" i="1"/>
  <c r="AG724" i="1"/>
  <c r="AG347" i="1"/>
  <c r="AG566" i="1"/>
  <c r="AG917" i="1"/>
  <c r="AG473" i="1"/>
  <c r="AG287" i="1"/>
  <c r="AG352" i="1"/>
  <c r="AG881" i="1"/>
  <c r="AG74" i="1"/>
  <c r="AG761" i="1"/>
  <c r="AG561" i="1"/>
  <c r="AG731" i="1"/>
  <c r="AG626" i="1"/>
  <c r="AG821" i="1"/>
  <c r="AG930" i="1"/>
  <c r="AG468" i="1"/>
  <c r="AG240" i="1"/>
  <c r="AG947" i="1"/>
  <c r="AG314" i="1"/>
  <c r="AG490" i="1"/>
  <c r="AG503" i="1"/>
  <c r="AG519" i="1"/>
  <c r="AG337" i="1"/>
  <c r="AG717" i="1"/>
  <c r="AG357" i="1"/>
  <c r="AG668" i="1"/>
  <c r="AG755" i="1"/>
  <c r="AG640" i="1"/>
  <c r="AG26" i="1"/>
  <c r="AG910" i="1"/>
  <c r="AG725" i="1"/>
  <c r="AG382" i="1"/>
  <c r="AG91" i="1"/>
  <c r="AG900" i="1"/>
  <c r="AG116" i="1"/>
  <c r="AG324" i="1"/>
  <c r="AG222" i="1"/>
  <c r="AG343" i="1"/>
  <c r="AG873" i="1"/>
  <c r="AG109" i="1"/>
  <c r="AG312" i="1"/>
  <c r="AG648" i="1"/>
  <c r="AG815" i="1"/>
  <c r="AG331" i="1"/>
  <c r="AG658" i="1"/>
  <c r="AG134" i="1"/>
  <c r="AG294" i="1"/>
  <c r="AG128" i="1"/>
  <c r="AG235" i="1"/>
  <c r="AG37" i="1"/>
  <c r="AG552" i="1"/>
  <c r="AG320" i="1"/>
  <c r="AG915" i="1"/>
  <c r="AG964" i="1"/>
  <c r="AG925" i="1"/>
  <c r="AG355" i="1"/>
  <c r="AG540" i="1"/>
  <c r="AG140" i="1"/>
  <c r="AG19" i="1"/>
  <c r="AG290" i="1"/>
  <c r="AG5" i="1"/>
  <c r="AG234" i="1"/>
  <c r="AG936" i="1"/>
  <c r="AG636" i="1"/>
  <c r="AG281" i="1"/>
  <c r="AG394" i="1"/>
  <c r="AG1000" i="1"/>
  <c r="AG230" i="1"/>
  <c r="AG171" i="1"/>
  <c r="AG367" i="1"/>
  <c r="AG338" i="1"/>
  <c r="AG150" i="1"/>
  <c r="AG824" i="1"/>
  <c r="AG295" i="1"/>
  <c r="AG787" i="1"/>
  <c r="AG421" i="1"/>
  <c r="AG398" i="1"/>
  <c r="AG84" i="1"/>
  <c r="AG296" i="1"/>
  <c r="AG447" i="1"/>
  <c r="AG516" i="1"/>
  <c r="AG604" i="1"/>
  <c r="AG593" i="1"/>
  <c r="AG742" i="1"/>
  <c r="AG939" i="1"/>
  <c r="AG393" i="1"/>
  <c r="AG973" i="1"/>
  <c r="AG75" i="1"/>
  <c r="AG754" i="1"/>
  <c r="AG745" i="1"/>
  <c r="AG785" i="1"/>
  <c r="AG220" i="1"/>
  <c r="AG532" i="1"/>
  <c r="AG542" i="1"/>
  <c r="AG726" i="1"/>
  <c r="AG390" i="1"/>
  <c r="AG913" i="1"/>
  <c r="AG245" i="1"/>
  <c r="AG667" i="1"/>
  <c r="AG325" i="1"/>
  <c r="AG788" i="1"/>
  <c r="AG682" i="1"/>
  <c r="AG156" i="1"/>
  <c r="AG623" i="1"/>
  <c r="AG684" i="1"/>
  <c r="AG42" i="1"/>
  <c r="AG298" i="1"/>
  <c r="AG768" i="1"/>
  <c r="AG590" i="1"/>
  <c r="AG346" i="1"/>
  <c r="AG977" i="1"/>
  <c r="AG780" i="1"/>
  <c r="AG975" i="1"/>
  <c r="AG508" i="1"/>
  <c r="AG327" i="1"/>
  <c r="AG146" i="1"/>
  <c r="AG122" i="1"/>
  <c r="AG306" i="1"/>
  <c r="AG618" i="1"/>
  <c r="AG879" i="1"/>
  <c r="AG132" i="1"/>
  <c r="AG614" i="1"/>
  <c r="AG794" i="1"/>
  <c r="AG193" i="1"/>
  <c r="AG487" i="1"/>
  <c r="AG286" i="1"/>
  <c r="AG995" i="1"/>
  <c r="AG699" i="1"/>
  <c r="AG410" i="1"/>
  <c r="AG147" i="1"/>
  <c r="AG242" i="1"/>
  <c r="AG556" i="1"/>
  <c r="AG25" i="1"/>
  <c r="AG345" i="1"/>
  <c r="AG265" i="1"/>
  <c r="AG24" i="1"/>
  <c r="AG28" i="1"/>
  <c r="AG380" i="1"/>
  <c r="AG600" i="1"/>
  <c r="AG521" i="1"/>
  <c r="AG305" i="1"/>
  <c r="AG723" i="1"/>
  <c r="AG423" i="1"/>
  <c r="AG85" i="1"/>
  <c r="AG710" i="1"/>
  <c r="AG954" i="1"/>
  <c r="AG606" i="1"/>
  <c r="AG104" i="1"/>
  <c r="AG876" i="1"/>
  <c r="AG196" i="1"/>
  <c r="AG467" i="1"/>
  <c r="AG585" i="1"/>
  <c r="AG573" i="1"/>
  <c r="AG372" i="1"/>
  <c r="AG698" i="1"/>
  <c r="AG546" i="1"/>
  <c r="AG575" i="1"/>
  <c r="AG595" i="1"/>
  <c r="AG175" i="1"/>
  <c r="AG765" i="1"/>
  <c r="AG688" i="1"/>
  <c r="AG119" i="1"/>
  <c r="AG950" i="1"/>
  <c r="AG700" i="1"/>
  <c r="AG145" i="1"/>
  <c r="AG686" i="1"/>
  <c r="AG425" i="1"/>
  <c r="AG598" i="1"/>
  <c r="AG687" i="1"/>
  <c r="AG464" i="1"/>
  <c r="AG998" i="1"/>
  <c r="AG263" i="1"/>
  <c r="AG106" i="1"/>
  <c r="AG870" i="1"/>
  <c r="AG525" i="1"/>
  <c r="AG801" i="1"/>
  <c r="AG466" i="1"/>
  <c r="AG315" i="1"/>
  <c r="AG803" i="1"/>
  <c r="AG311" i="1"/>
  <c r="AG797" i="1"/>
  <c r="AG679" i="1"/>
  <c r="AG469" i="1"/>
  <c r="AG459" i="1"/>
  <c r="AG142" i="1"/>
  <c r="AG953" i="1"/>
  <c r="AG411" i="1"/>
  <c r="AG88" i="1"/>
  <c r="AG656" i="1"/>
  <c r="AG52" i="1"/>
  <c r="AG669" i="1"/>
  <c r="AG236" i="1"/>
  <c r="AG336" i="1"/>
  <c r="AG828" i="1"/>
  <c r="AG174" i="1"/>
  <c r="AG53" i="1"/>
  <c r="AG779" i="1"/>
  <c r="AG190" i="1"/>
  <c r="AG776" i="1"/>
  <c r="AG188" i="1"/>
  <c r="AG869" i="1"/>
  <c r="AG583" i="1"/>
  <c r="AG431" i="1"/>
  <c r="AG358" i="1"/>
  <c r="AG856" i="1"/>
  <c r="AG646" i="1"/>
  <c r="AG77" i="1"/>
  <c r="AG279" i="1"/>
  <c r="AG855" i="1"/>
  <c r="AG931" i="1"/>
  <c r="AG400" i="1"/>
  <c r="AG844" i="1"/>
  <c r="AG494" i="1"/>
  <c r="AG194" i="1"/>
  <c r="AG946" i="1"/>
  <c r="AG981" i="1"/>
  <c r="AG748" i="1"/>
  <c r="AG962" i="1"/>
  <c r="AG563" i="1"/>
  <c r="AG997" i="1"/>
  <c r="AG860" i="1"/>
  <c r="AG73" i="1"/>
  <c r="AG429" i="1"/>
  <c r="AG934" i="1"/>
  <c r="AG835" i="1"/>
  <c r="AG737" i="1"/>
  <c r="AG807" i="1"/>
  <c r="AG176" i="1"/>
  <c r="AG454" i="1"/>
  <c r="AG274" i="1"/>
  <c r="AG924" i="1"/>
  <c r="AG649" i="1"/>
  <c r="AG293" i="1"/>
  <c r="AG351" i="1"/>
  <c r="AG359" i="1"/>
  <c r="AG253" i="1"/>
  <c r="AG502" i="1"/>
  <c r="AG805" i="1"/>
  <c r="AG16" i="1"/>
  <c r="AG480" i="1"/>
  <c r="AG427" i="1"/>
  <c r="AG339" i="1"/>
  <c r="AG831" i="1"/>
  <c r="AG580" i="1"/>
  <c r="AG365" i="1"/>
  <c r="AG766" i="1"/>
  <c r="AG567" i="1"/>
  <c r="AG362" i="1"/>
  <c r="AG66" i="1"/>
  <c r="AG342" i="1"/>
  <c r="AG671" i="1"/>
  <c r="AG603" i="1"/>
  <c r="AG479" i="1"/>
  <c r="AG123" i="1"/>
  <c r="AG681" i="1"/>
  <c r="AG545" i="1"/>
  <c r="AG972" i="1"/>
  <c r="AG772" i="1"/>
  <c r="AG715" i="1"/>
  <c r="AG786" i="1"/>
  <c r="AG927" i="1"/>
  <c r="AG335" i="1"/>
  <c r="AG609" i="1"/>
  <c r="AG285" i="1"/>
  <c r="AG197" i="1"/>
  <c r="AG135" i="1"/>
  <c r="AG711" i="1"/>
  <c r="AG911" i="1"/>
  <c r="AG811" i="1"/>
  <c r="AG436" i="1"/>
  <c r="AG951" i="1"/>
  <c r="AG18" i="1"/>
  <c r="AG391" i="1"/>
  <c r="AG39" i="1"/>
  <c r="AG151" i="1"/>
  <c r="AG920" i="1"/>
  <c r="AG442" i="1"/>
  <c r="AG572" i="1"/>
  <c r="AG941" i="1"/>
  <c r="AG695" i="1"/>
  <c r="AG272" i="1"/>
  <c r="AG126" i="1"/>
  <c r="AG180" i="1"/>
  <c r="AG376" i="1"/>
  <c r="AG578" i="1"/>
  <c r="AG493" i="1"/>
  <c r="AG694" i="1"/>
  <c r="AG983" i="1"/>
  <c r="AG943" i="1"/>
  <c r="AG97" i="1"/>
  <c r="AG452" i="1"/>
  <c r="AG2" i="1"/>
  <c r="AG813" i="1"/>
  <c r="AG608" i="1"/>
  <c r="AG955" i="1"/>
  <c r="AG47" i="1"/>
  <c r="AG492" i="1"/>
  <c r="AG513" i="1"/>
  <c r="AG409" i="1"/>
  <c r="AG192" i="1"/>
  <c r="AG254" i="1"/>
  <c r="AG965" i="1"/>
  <c r="AG992" i="1"/>
  <c r="AG405" i="1"/>
  <c r="AG909" i="1"/>
  <c r="AG631" i="1"/>
  <c r="AG79" i="1"/>
  <c r="AG810" i="1"/>
  <c r="AG373" i="1"/>
  <c r="AG82" i="1"/>
  <c r="AG967" i="1"/>
  <c r="AG845" i="1"/>
  <c r="AG65" i="1"/>
  <c r="AG68" i="1"/>
  <c r="AG666" i="1"/>
  <c r="AG115" i="1"/>
  <c r="AG837" i="1"/>
  <c r="AG804" i="1"/>
  <c r="AG509" i="1"/>
  <c r="AG690" i="1"/>
  <c r="AG166" i="1"/>
  <c r="AG101" i="1"/>
  <c r="AG108" i="1"/>
  <c r="AG933" i="1"/>
  <c r="AG842" i="1"/>
  <c r="AG771" i="1"/>
  <c r="AG722" i="1"/>
  <c r="AG102" i="1"/>
  <c r="AG329" i="1"/>
  <c r="AG549" i="1"/>
  <c r="AG952" i="1"/>
  <c r="AG407" i="1"/>
  <c r="AG956" i="1"/>
  <c r="AG41" i="1"/>
  <c r="AG676" i="1"/>
  <c r="AG559" i="1"/>
  <c r="AG565" i="1"/>
  <c r="AG55" i="1"/>
  <c r="AG377" i="1"/>
  <c r="AG257" i="1"/>
  <c r="AG297" i="1"/>
  <c r="AG522" i="1"/>
  <c r="AG630" i="1"/>
  <c r="AG472" i="1"/>
  <c r="AG202" i="1"/>
  <c r="AG734" i="1"/>
  <c r="AG370" i="1"/>
  <c r="AG323" i="1"/>
  <c r="AG859" i="1"/>
  <c r="AG894" i="1"/>
  <c r="AG497" i="1"/>
  <c r="AG262" i="1"/>
  <c r="AG233" i="1"/>
  <c r="AG199" i="1"/>
  <c r="AG495" i="1"/>
  <c r="AG812" i="1"/>
  <c r="AG228" i="1"/>
  <c r="AG120" i="1"/>
  <c r="AG634" i="1"/>
  <c r="AG877" i="1"/>
  <c r="AG40" i="1"/>
  <c r="AG544" i="1"/>
  <c r="AG138" i="1"/>
  <c r="AG344" i="1"/>
  <c r="AG232" i="1"/>
  <c r="AG33" i="1"/>
  <c r="AG673" i="1"/>
  <c r="AG960" i="1"/>
  <c r="AG751" i="1"/>
  <c r="AG864" i="1"/>
  <c r="AG363" i="1"/>
  <c r="AG843" i="1"/>
  <c r="AG833" i="1"/>
  <c r="AG162" i="1"/>
  <c r="AG850" i="1"/>
  <c r="AG435" i="1"/>
  <c r="AG458" i="1"/>
  <c r="AG897" i="1"/>
  <c r="AG419" i="1"/>
  <c r="AG650" i="1"/>
  <c r="AG543" i="1"/>
  <c r="AG577" i="1"/>
  <c r="AG693" i="1"/>
  <c r="AG247" i="1"/>
  <c r="AG628" i="1"/>
  <c r="AG524" i="1"/>
  <c r="AG17" i="1"/>
  <c r="AG928" i="1"/>
  <c r="AG136" i="1"/>
  <c r="AG716" i="1"/>
  <c r="AG379" i="1"/>
  <c r="AG152" i="1"/>
  <c r="AG889" i="1"/>
  <c r="AG224" i="1"/>
  <c r="AG898" i="1"/>
  <c r="AG793" i="1"/>
  <c r="AG500" i="1"/>
  <c r="AG381" i="1"/>
  <c r="AG321" i="1"/>
  <c r="AG159" i="1"/>
  <c r="AG319" i="1"/>
  <c r="AG20" i="1"/>
  <c r="AG752" i="1"/>
  <c r="AG283" i="1"/>
  <c r="AG485" i="1"/>
  <c r="AG426" i="1"/>
  <c r="AG912" i="1"/>
  <c r="AG470" i="1"/>
  <c r="AG366" i="1"/>
  <c r="AG437" i="1"/>
  <c r="AG130" i="1"/>
  <c r="AG276" i="1"/>
  <c r="AG439" i="1"/>
  <c r="AG589" i="1"/>
  <c r="AG523" i="1"/>
  <c r="AG364" i="1"/>
  <c r="AG165" i="1"/>
  <c r="AG449" i="1"/>
  <c r="AG471" i="1"/>
  <c r="AG905" i="1"/>
  <c r="AG893" i="1"/>
  <c r="AG713" i="1"/>
  <c r="AG961" i="1"/>
  <c r="AG866" i="1"/>
  <c r="AG252" i="1"/>
  <c r="AG227" i="1"/>
  <c r="AG457" i="1"/>
  <c r="AG703" i="1"/>
  <c r="AG207" i="1"/>
  <c r="AG105" i="1"/>
  <c r="AG582" i="1"/>
  <c r="AG886" i="1"/>
  <c r="AG44" i="1"/>
  <c r="AG969" i="1"/>
  <c r="AG208" i="1"/>
  <c r="AG505" i="1"/>
  <c r="AG218" i="1"/>
  <c r="AG792" i="1"/>
  <c r="AG54" i="1"/>
  <c r="AG746" i="1"/>
  <c r="AG740" i="1"/>
  <c r="AG733" i="1"/>
  <c r="AG309" i="1"/>
  <c r="AG59" i="1"/>
  <c r="AG258" i="1"/>
  <c r="AG326" i="1"/>
  <c r="AG328" i="1"/>
  <c r="AG558" i="1"/>
  <c r="AG64" i="1"/>
  <c r="AG527" i="1"/>
  <c r="AG310" i="1"/>
  <c r="AG38" i="1"/>
  <c r="AG481" i="1"/>
  <c r="AG491" i="1"/>
  <c r="AG256" i="1"/>
  <c r="AG644" i="1"/>
  <c r="AG588" i="1"/>
  <c r="AG133" i="1"/>
  <c r="AG330" i="1"/>
  <c r="AG87" i="1"/>
  <c r="AG96" i="1"/>
  <c r="AG919" i="1"/>
  <c r="AG773" i="1"/>
  <c r="AG103" i="1"/>
  <c r="AG921" i="1"/>
  <c r="AG392" i="1"/>
  <c r="AG632" i="1"/>
  <c r="AG989" i="1"/>
  <c r="AG444" i="1"/>
  <c r="AG512" i="1"/>
  <c r="AG621" i="1"/>
  <c r="AG127" i="1"/>
  <c r="AG770" i="1"/>
  <c r="AG616" i="1"/>
  <c r="AG399" i="1"/>
  <c r="AG110" i="1"/>
  <c r="AG880" i="1"/>
  <c r="AG708" i="1"/>
  <c r="AG622" i="1"/>
  <c r="AG433" i="1"/>
  <c r="AG852" i="1"/>
  <c r="AG92" i="1"/>
  <c r="AG291" i="1"/>
  <c r="AG36" i="1"/>
  <c r="AG62" i="1"/>
  <c r="AG883" i="1"/>
  <c r="AG978" i="1"/>
  <c r="AG3" i="1"/>
  <c r="AG478" i="1"/>
  <c r="AG506" i="1"/>
  <c r="AG402" i="1"/>
  <c r="AG90" i="1"/>
  <c r="AG125" i="1"/>
  <c r="AG714" i="1"/>
  <c r="AG592" i="1"/>
  <c r="AG750" i="1"/>
  <c r="AG430" i="1"/>
  <c r="AG705" i="1"/>
  <c r="AG890" i="1"/>
  <c r="AG43" i="1"/>
  <c r="AG959" i="1"/>
  <c r="AG93" i="1"/>
  <c r="AG548" i="1"/>
  <c r="AG597" i="1"/>
  <c r="AG741" i="1"/>
  <c r="AG63" i="1"/>
  <c r="AG826" i="1"/>
  <c r="AG560" i="1"/>
  <c r="AG854" i="1"/>
  <c r="AG976" i="1"/>
  <c r="AG832" i="1"/>
  <c r="AG892" i="1"/>
  <c r="AG625" i="1"/>
  <c r="AG424" i="1"/>
  <c r="AG799" i="1"/>
  <c r="AG195" i="1"/>
  <c r="AG299" i="1"/>
  <c r="AG796" i="1"/>
  <c r="AG211" i="1"/>
  <c r="AG11" i="1"/>
  <c r="AG501" i="1"/>
  <c r="AG617" i="1"/>
  <c r="AG170" i="1"/>
  <c r="AG318" i="1"/>
  <c r="AG243" i="1"/>
  <c r="AG317" i="1"/>
  <c r="AG957" i="1"/>
  <c r="AG570" i="1"/>
  <c r="AG568" i="1"/>
  <c r="AG463" i="1"/>
  <c r="AG9" i="1"/>
  <c r="AG260" i="1"/>
  <c r="AG143" i="1"/>
  <c r="AG574" i="1"/>
  <c r="AG612" i="1"/>
  <c r="AG990" i="1"/>
  <c r="AG994" i="1"/>
  <c r="AG322" i="1"/>
  <c r="AG333" i="1"/>
  <c r="AG531" i="1"/>
  <c r="AG800" i="1"/>
  <c r="AG313" i="1"/>
  <c r="AG730" i="1"/>
  <c r="AG80" i="1"/>
  <c r="AG878" i="1"/>
  <c r="AG798" i="1"/>
  <c r="AG164" i="1"/>
  <c r="AG413" i="1"/>
  <c r="AG432" i="1"/>
  <c r="AG99" i="1"/>
  <c r="AG14" i="1"/>
  <c r="AG438" i="1"/>
  <c r="AG158" i="1"/>
  <c r="AG375" i="1"/>
  <c r="AG231" i="1"/>
  <c r="AG288" i="1"/>
  <c r="AG98" i="1"/>
  <c r="AG526" i="1"/>
  <c r="AG769" i="1"/>
  <c r="AG974" i="1"/>
  <c r="AG637" i="1"/>
  <c r="AG308" i="1"/>
  <c r="AG586" i="1"/>
  <c r="AG219" i="1"/>
  <c r="AG416" i="1"/>
  <c r="AG191" i="1"/>
  <c r="AG827" i="1"/>
  <c r="AG395" i="1"/>
  <c r="AG861" i="1"/>
  <c r="AG652" i="1"/>
  <c r="AG266" i="1"/>
  <c r="AG744" i="1"/>
  <c r="AG49" i="1"/>
  <c r="AG530" i="1"/>
  <c r="AG46" i="1"/>
  <c r="AG153" i="1"/>
  <c r="AG550" i="1"/>
  <c r="AG908" i="1"/>
  <c r="AG657" i="1"/>
  <c r="AG259" i="1"/>
  <c r="AG221" i="1"/>
  <c r="AG639" i="1"/>
  <c r="AG489" i="1"/>
  <c r="AG316" i="1"/>
  <c r="AG743" i="1"/>
  <c r="AG605" i="1"/>
  <c r="AG696" i="1"/>
  <c r="AG719" i="1"/>
  <c r="AG795" i="1"/>
  <c r="AG988" i="1"/>
  <c r="AG739" i="1"/>
  <c r="AG149" i="1"/>
  <c r="AG462" i="1"/>
  <c r="AG388" i="1"/>
  <c r="AG456" i="1"/>
  <c r="AG701" i="1"/>
  <c r="AG31" i="1"/>
  <c r="AG836" i="1"/>
  <c r="AG86" i="1"/>
  <c r="AG581" i="1"/>
  <c r="AG95" i="1"/>
  <c r="AG210" i="1"/>
  <c r="AG830" i="1"/>
  <c r="AG422" i="1"/>
  <c r="AG584" i="1"/>
  <c r="AG216" i="1"/>
  <c r="AG412" i="1"/>
  <c r="AG451" i="1"/>
  <c r="AG587" i="1"/>
  <c r="AG517" i="1"/>
  <c r="AG645" i="1"/>
  <c r="AG201" i="1"/>
  <c r="AG721" i="1"/>
  <c r="AG250" i="1"/>
  <c r="AG361" i="1"/>
  <c r="AG727" i="1"/>
  <c r="AG641" i="1"/>
  <c r="AG50" i="1"/>
  <c r="AG871" i="1"/>
  <c r="AG453" i="1"/>
  <c r="AG899" i="1"/>
  <c r="AG168" i="1"/>
  <c r="AG474" i="1"/>
  <c r="AG385" i="1"/>
  <c r="AG488" i="1"/>
  <c r="AG482" i="1"/>
  <c r="AG594" i="1"/>
  <c r="AG816" i="1"/>
  <c r="AG387" i="1"/>
  <c r="AG269" i="1"/>
  <c r="AG420" i="1"/>
  <c r="AG446" i="1"/>
  <c r="AG455" i="1"/>
  <c r="AG356" i="1"/>
  <c r="AG498" i="1"/>
  <c r="AG635" i="1"/>
  <c r="AG514" i="1"/>
  <c r="AG275" i="1"/>
  <c r="AG613" i="1"/>
  <c r="AG968" i="1"/>
  <c r="AG303" i="1"/>
  <c r="AG100" i="1"/>
  <c r="AG629" i="1"/>
  <c r="AG858" i="1"/>
  <c r="AG460" i="1"/>
  <c r="AG709" i="1"/>
  <c r="AG198" i="1"/>
  <c r="AG184" i="1"/>
  <c r="AG397" i="1"/>
  <c r="AG896" i="1"/>
  <c r="AG284" i="1"/>
  <c r="AG408" i="1"/>
  <c r="AG735" i="1"/>
  <c r="AG887" i="1"/>
  <c r="AG383" i="1"/>
  <c r="AG599" i="1"/>
  <c r="AG867" i="1"/>
  <c r="AG354" i="1"/>
  <c r="AG633" i="1"/>
  <c r="AG209" i="1"/>
  <c r="AG691" i="1"/>
  <c r="AG241" i="1"/>
  <c r="AG10" i="1"/>
  <c r="AG846" i="1"/>
  <c r="AG448" i="1"/>
  <c r="AG534" i="1"/>
  <c r="AG511" i="1"/>
  <c r="AG970" i="1"/>
  <c r="AG292" i="1"/>
  <c r="AG403" i="1"/>
  <c r="AG270" i="1"/>
  <c r="AG141" i="1"/>
  <c r="AG732" i="1"/>
  <c r="AG683" i="1"/>
  <c r="AG282" i="1"/>
  <c r="AG848" i="1"/>
  <c r="AG553" i="1"/>
  <c r="AG30" i="1"/>
  <c r="AG4" i="1"/>
  <c r="AG13" i="1"/>
  <c r="AG536" i="1"/>
  <c r="AG985" i="1"/>
  <c r="AG225" i="1"/>
  <c r="AG32" i="1"/>
  <c r="AG654" i="1"/>
  <c r="AG753" i="1"/>
  <c r="AG45" i="1"/>
  <c r="AG369" i="1"/>
  <c r="AG172" i="1"/>
  <c r="AG841" i="1"/>
  <c r="AG971" i="1"/>
  <c r="AG872" i="1"/>
  <c r="AG185" i="1"/>
  <c r="AG789" i="1"/>
  <c r="AG186" i="1"/>
  <c r="AG935" i="1"/>
  <c r="AG300" i="1"/>
  <c r="AG445" i="1"/>
  <c r="AG607" i="1"/>
  <c r="AG991" i="1"/>
  <c r="AG71" i="1"/>
  <c r="AG571" i="1"/>
  <c r="AG483" i="1"/>
  <c r="AG51" i="1"/>
  <c r="AG916" i="1"/>
  <c r="AG267" i="1"/>
  <c r="AG378" i="1"/>
  <c r="AG386" i="1"/>
  <c r="AG884" i="1"/>
  <c r="AG838" i="1"/>
  <c r="AG332" i="1"/>
  <c r="AG762" i="1"/>
  <c r="AG554" i="1"/>
  <c r="AG903" i="1"/>
  <c r="AG759" i="1"/>
  <c r="AG938" i="1"/>
  <c r="AG862" i="1"/>
  <c r="AG261" i="1"/>
  <c r="AG371" i="1"/>
  <c r="AG551" i="1"/>
  <c r="AG906" i="1"/>
  <c r="AG817" i="1"/>
  <c r="AG849" i="1"/>
  <c r="AG555" i="1"/>
  <c r="AG12" i="1"/>
  <c r="AG829" i="1"/>
  <c r="AG895" i="1"/>
  <c r="AG349" i="1"/>
  <c r="AG547" i="1"/>
  <c r="AG926" i="1"/>
  <c r="AG504" i="1"/>
  <c r="AG404" i="1"/>
  <c r="AG529" i="1"/>
  <c r="AG131" i="1"/>
  <c r="AG611" i="1"/>
  <c r="AG277" i="1"/>
  <c r="AG839" i="1"/>
  <c r="AG569" i="1"/>
  <c r="AG619" i="1"/>
  <c r="AG579" i="1"/>
  <c r="AG825" i="1"/>
  <c r="AG183" i="1"/>
  <c r="AG35" i="1"/>
  <c r="AG251" i="1"/>
  <c r="AG70" i="1"/>
  <c r="AG875" i="1"/>
  <c r="AG945" i="1"/>
  <c r="AG518" i="1"/>
  <c r="AG161" i="1"/>
  <c r="AG255" i="1"/>
  <c r="AG414" i="1"/>
  <c r="AG406" i="1"/>
  <c r="AG301" i="1"/>
  <c r="AG538" i="1"/>
  <c r="AG660" i="1"/>
  <c r="AG249" i="1"/>
  <c r="AG507" i="1"/>
  <c r="AG461" i="1"/>
  <c r="AG720" i="1"/>
  <c r="AG89" i="1"/>
  <c r="AG178" i="1"/>
  <c r="AG7" i="1"/>
  <c r="AG182" i="1"/>
  <c r="AG809" i="1"/>
  <c r="AG791" i="1"/>
  <c r="AG217" i="1"/>
  <c r="AG760" i="1"/>
  <c r="AG662" i="1"/>
  <c r="AG643" i="1"/>
  <c r="AG728" i="1"/>
  <c r="AG882" i="1"/>
  <c r="AG601" i="1"/>
  <c r="AG57" i="1"/>
  <c r="AG237" i="1"/>
  <c r="AG428" i="1"/>
  <c r="AG781" i="1"/>
  <c r="AG902" i="1"/>
  <c r="AG440" i="1"/>
  <c r="AG163" i="1"/>
  <c r="AG706" i="1"/>
  <c r="AG111" i="1"/>
  <c r="AG476" i="1"/>
  <c r="AG264" i="1"/>
  <c r="AG6" i="1"/>
  <c r="AG999" i="1"/>
  <c r="AG177" i="1"/>
  <c r="AG528" i="1"/>
  <c r="AG229" i="1"/>
  <c r="AG169" i="1"/>
  <c r="AG680" i="1"/>
  <c r="AG179" i="1"/>
  <c r="AG307" i="1"/>
  <c r="AG576" i="1"/>
  <c r="AG389" i="1"/>
  <c r="AG907" i="1"/>
  <c r="AG60" i="1"/>
  <c r="AG22" i="1"/>
  <c r="AG851" i="1"/>
  <c r="AG61" i="1"/>
  <c r="AG477" i="1"/>
  <c r="AG615" i="1"/>
  <c r="AG984" i="1"/>
  <c r="AG246" i="1"/>
  <c r="AF853" i="1"/>
  <c r="AF113" i="1"/>
  <c r="AF758" i="1"/>
  <c r="AF901" i="1"/>
  <c r="AF823" i="1"/>
  <c r="AF948" i="1"/>
  <c r="AF564" i="1"/>
  <c r="AF374" i="1"/>
  <c r="AF280" i="1"/>
  <c r="AF922" i="1"/>
  <c r="AF72" i="1"/>
  <c r="AF602" i="1"/>
  <c r="AF918" i="1"/>
  <c r="AF937" i="1"/>
  <c r="AF353" i="1"/>
  <c r="AF932" i="1"/>
  <c r="AF499" i="1"/>
  <c r="AF767" i="1"/>
  <c r="AF642" i="1"/>
  <c r="AF465" i="1"/>
  <c r="AF167" i="1"/>
  <c r="AF627" i="1"/>
  <c r="AF888" i="1"/>
  <c r="AF904" i="1"/>
  <c r="AF808" i="1"/>
  <c r="AF223" i="1"/>
  <c r="AF34" i="1"/>
  <c r="AF987" i="1"/>
  <c r="AF736" i="1"/>
  <c r="AF27" i="1"/>
  <c r="AF268" i="1"/>
  <c r="AF112" i="1"/>
  <c r="AF674" i="1"/>
  <c r="AF782" i="1"/>
  <c r="AF610" i="1"/>
  <c r="AF350" i="1"/>
  <c r="AF484" i="1"/>
  <c r="AF341" i="1"/>
  <c r="AF661" i="1"/>
  <c r="AF729" i="1"/>
  <c r="AF707" i="1"/>
  <c r="AF865" i="1"/>
  <c r="AF857" i="1"/>
  <c r="AF23" i="1"/>
  <c r="AF200" i="1"/>
  <c r="AF718" i="1"/>
  <c r="AF417" i="1"/>
  <c r="AF273" i="1"/>
  <c r="AF949" i="1"/>
  <c r="AF783" i="1"/>
  <c r="AF535" i="1"/>
  <c r="AF814" i="1"/>
  <c r="AF958" i="1"/>
  <c r="AF155" i="1"/>
  <c r="AF624" i="1"/>
  <c r="AF118" i="1"/>
  <c r="AF83" i="1"/>
  <c r="AF840" i="1"/>
  <c r="AF441" i="1"/>
  <c r="AF114" i="1"/>
  <c r="AF778" i="1"/>
  <c r="AF181" i="1"/>
  <c r="AF205" i="1"/>
  <c r="AF48" i="1"/>
  <c r="AF94" i="1"/>
  <c r="AF834" i="1"/>
  <c r="AF659" i="1"/>
  <c r="AF157" i="1"/>
  <c r="AF21" i="1"/>
  <c r="AF820" i="1"/>
  <c r="AF863" i="1"/>
  <c r="AF78" i="1"/>
  <c r="AF1001" i="1"/>
  <c r="AF340" i="1"/>
  <c r="AF790" i="1"/>
  <c r="AF944" i="1"/>
  <c r="AF596" i="1"/>
  <c r="AF160" i="1"/>
  <c r="AF942" i="1"/>
  <c r="AF966" i="1"/>
  <c r="AF818" i="1"/>
  <c r="AF213" i="1"/>
  <c r="AF58" i="1"/>
  <c r="AF396" i="1"/>
  <c r="AF434" i="1"/>
  <c r="AF244" i="1"/>
  <c r="AF784" i="1"/>
  <c r="AF334" i="1"/>
  <c r="AF69" i="1"/>
  <c r="AF806" i="1"/>
  <c r="AF29" i="1"/>
  <c r="AF81" i="1"/>
  <c r="AF979" i="1"/>
  <c r="AF704" i="1"/>
  <c r="AF749" i="1"/>
  <c r="AF515" i="1"/>
  <c r="AF689" i="1"/>
  <c r="AF533" i="1"/>
  <c r="AF868" i="1"/>
  <c r="AF510" i="1"/>
  <c r="AF819" i="1"/>
  <c r="AF891" i="1"/>
  <c r="AF289" i="1"/>
  <c r="AF8" i="1"/>
  <c r="AF775" i="1"/>
  <c r="AF802" i="1"/>
  <c r="AF139" i="1"/>
  <c r="AF677" i="1"/>
  <c r="AF777" i="1"/>
  <c r="AF117" i="1"/>
  <c r="AF756" i="1"/>
  <c r="AF384" i="1"/>
  <c r="AF993" i="1"/>
  <c r="AF537" i="1"/>
  <c r="AF980" i="1"/>
  <c r="AF187" i="1"/>
  <c r="AF738" i="1"/>
  <c r="AF203" i="1"/>
  <c r="AF368" i="1"/>
  <c r="AF144" i="1"/>
  <c r="AF443" i="1"/>
  <c r="AF496" i="1"/>
  <c r="AF212" i="1"/>
  <c r="AF822" i="1"/>
  <c r="AF214" i="1"/>
  <c r="AF885" i="1"/>
  <c r="AF475" i="1"/>
  <c r="AF647" i="1"/>
  <c r="AF450" i="1"/>
  <c r="AF348" i="1"/>
  <c r="AF678" i="1"/>
  <c r="AF401" i="1"/>
  <c r="AF154" i="1"/>
  <c r="AF302" i="1"/>
  <c r="AF539" i="1"/>
  <c r="AF520" i="1"/>
  <c r="AF774" i="1"/>
  <c r="AF557" i="1"/>
  <c r="AF121" i="1"/>
  <c r="AF591" i="1"/>
  <c r="AF148" i="1"/>
  <c r="AF651" i="1"/>
  <c r="AF67" i="1"/>
  <c r="AF923" i="1"/>
  <c r="AF271" i="1"/>
  <c r="AF541" i="1"/>
  <c r="AF226" i="1"/>
  <c r="AF137" i="1"/>
  <c r="AF663" i="1"/>
  <c r="AF670" i="1"/>
  <c r="AF653" i="1"/>
  <c r="AF929" i="1"/>
  <c r="AF675" i="1"/>
  <c r="AF982" i="1"/>
  <c r="AF847" i="1"/>
  <c r="AF278" i="1"/>
  <c r="AF672" i="1"/>
  <c r="AF486" i="1"/>
  <c r="AF248" i="1"/>
  <c r="AF963" i="1"/>
  <c r="AF638" i="1"/>
  <c r="AF940" i="1"/>
  <c r="AF685" i="1"/>
  <c r="AF304" i="1"/>
  <c r="AF996" i="1"/>
  <c r="AF215" i="1"/>
  <c r="AF562" i="1"/>
  <c r="AF418" i="1"/>
  <c r="AF189" i="1"/>
  <c r="AF914" i="1"/>
  <c r="AF76" i="1"/>
  <c r="AF763" i="1"/>
  <c r="AF697" i="1"/>
  <c r="AF107" i="1"/>
  <c r="AF664" i="1"/>
  <c r="AF238" i="1"/>
  <c r="AF764" i="1"/>
  <c r="AF56" i="1"/>
  <c r="AF757" i="1"/>
  <c r="AF747" i="1"/>
  <c r="AF702" i="1"/>
  <c r="AF204" i="1"/>
  <c r="AF712" i="1"/>
  <c r="AF15" i="1"/>
  <c r="AF415" i="1"/>
  <c r="AF239" i="1"/>
  <c r="AF874" i="1"/>
  <c r="AF206" i="1"/>
  <c r="AF129" i="1"/>
  <c r="AF124" i="1"/>
  <c r="AF692" i="1"/>
  <c r="AF665" i="1"/>
  <c r="AF360" i="1"/>
  <c r="AF173" i="1"/>
  <c r="AF620" i="1"/>
  <c r="AF655" i="1"/>
  <c r="AF724" i="1"/>
  <c r="AF347" i="1"/>
  <c r="AF566" i="1"/>
  <c r="AF917" i="1"/>
  <c r="AF473" i="1"/>
  <c r="AF287" i="1"/>
  <c r="AF352" i="1"/>
  <c r="AF881" i="1"/>
  <c r="AF74" i="1"/>
  <c r="AF761" i="1"/>
  <c r="AF561" i="1"/>
  <c r="AF731" i="1"/>
  <c r="AF626" i="1"/>
  <c r="AF821" i="1"/>
  <c r="AF930" i="1"/>
  <c r="AF468" i="1"/>
  <c r="AF240" i="1"/>
  <c r="AF947" i="1"/>
  <c r="AF314" i="1"/>
  <c r="AF490" i="1"/>
  <c r="AF503" i="1"/>
  <c r="AF519" i="1"/>
  <c r="AF337" i="1"/>
  <c r="AF717" i="1"/>
  <c r="AF357" i="1"/>
  <c r="AF668" i="1"/>
  <c r="AF755" i="1"/>
  <c r="AF640" i="1"/>
  <c r="AF26" i="1"/>
  <c r="AF910" i="1"/>
  <c r="AF725" i="1"/>
  <c r="AF382" i="1"/>
  <c r="AF91" i="1"/>
  <c r="AF900" i="1"/>
  <c r="AF116" i="1"/>
  <c r="AF324" i="1"/>
  <c r="AF222" i="1"/>
  <c r="AF343" i="1"/>
  <c r="AF873" i="1"/>
  <c r="AF109" i="1"/>
  <c r="AF312" i="1"/>
  <c r="AF648" i="1"/>
  <c r="AF815" i="1"/>
  <c r="AF331" i="1"/>
  <c r="AF658" i="1"/>
  <c r="AF134" i="1"/>
  <c r="AF294" i="1"/>
  <c r="AF128" i="1"/>
  <c r="AF235" i="1"/>
  <c r="AF37" i="1"/>
  <c r="AF552" i="1"/>
  <c r="AF320" i="1"/>
  <c r="AF915" i="1"/>
  <c r="AF964" i="1"/>
  <c r="AF925" i="1"/>
  <c r="AF355" i="1"/>
  <c r="AF540" i="1"/>
  <c r="AF140" i="1"/>
  <c r="AF19" i="1"/>
  <c r="AF290" i="1"/>
  <c r="AF5" i="1"/>
  <c r="AF234" i="1"/>
  <c r="AF936" i="1"/>
  <c r="AF636" i="1"/>
  <c r="AF281" i="1"/>
  <c r="AF394" i="1"/>
  <c r="AF1000" i="1"/>
  <c r="AF230" i="1"/>
  <c r="AF171" i="1"/>
  <c r="AF367" i="1"/>
  <c r="AF338" i="1"/>
  <c r="AF150" i="1"/>
  <c r="AF824" i="1"/>
  <c r="AF295" i="1"/>
  <c r="AF787" i="1"/>
  <c r="AF421" i="1"/>
  <c r="AF398" i="1"/>
  <c r="AF84" i="1"/>
  <c r="AF296" i="1"/>
  <c r="AF447" i="1"/>
  <c r="AF516" i="1"/>
  <c r="AF604" i="1"/>
  <c r="AF593" i="1"/>
  <c r="AF742" i="1"/>
  <c r="AF939" i="1"/>
  <c r="AF393" i="1"/>
  <c r="AF973" i="1"/>
  <c r="AF75" i="1"/>
  <c r="AF754" i="1"/>
  <c r="AF745" i="1"/>
  <c r="AF785" i="1"/>
  <c r="AF220" i="1"/>
  <c r="AF532" i="1"/>
  <c r="AF542" i="1"/>
  <c r="AF726" i="1"/>
  <c r="AF390" i="1"/>
  <c r="AF913" i="1"/>
  <c r="AF245" i="1"/>
  <c r="AF667" i="1"/>
  <c r="AF325" i="1"/>
  <c r="AF788" i="1"/>
  <c r="AF682" i="1"/>
  <c r="AF156" i="1"/>
  <c r="AF623" i="1"/>
  <c r="AF684" i="1"/>
  <c r="AF42" i="1"/>
  <c r="AF298" i="1"/>
  <c r="AF768" i="1"/>
  <c r="AF590" i="1"/>
  <c r="AF346" i="1"/>
  <c r="AF977" i="1"/>
  <c r="AF780" i="1"/>
  <c r="AF975" i="1"/>
  <c r="AF508" i="1"/>
  <c r="AF327" i="1"/>
  <c r="AF146" i="1"/>
  <c r="AF122" i="1"/>
  <c r="AF306" i="1"/>
  <c r="AF618" i="1"/>
  <c r="AF879" i="1"/>
  <c r="AF132" i="1"/>
  <c r="AF614" i="1"/>
  <c r="AF794" i="1"/>
  <c r="AF193" i="1"/>
  <c r="AF487" i="1"/>
  <c r="AF286" i="1"/>
  <c r="AF995" i="1"/>
  <c r="AF699" i="1"/>
  <c r="AF410" i="1"/>
  <c r="AF147" i="1"/>
  <c r="AF242" i="1"/>
  <c r="AF556" i="1"/>
  <c r="AF25" i="1"/>
  <c r="AF345" i="1"/>
  <c r="AF265" i="1"/>
  <c r="AF24" i="1"/>
  <c r="AF28" i="1"/>
  <c r="AF380" i="1"/>
  <c r="AF600" i="1"/>
  <c r="AF521" i="1"/>
  <c r="AF305" i="1"/>
  <c r="AF723" i="1"/>
  <c r="AF423" i="1"/>
  <c r="AF85" i="1"/>
  <c r="AF710" i="1"/>
  <c r="AF954" i="1"/>
  <c r="AF606" i="1"/>
  <c r="AF104" i="1"/>
  <c r="AF876" i="1"/>
  <c r="AF196" i="1"/>
  <c r="AF467" i="1"/>
  <c r="AF585" i="1"/>
  <c r="AF573" i="1"/>
  <c r="AF372" i="1"/>
  <c r="AF698" i="1"/>
  <c r="AF546" i="1"/>
  <c r="AF575" i="1"/>
  <c r="AF595" i="1"/>
  <c r="AF175" i="1"/>
  <c r="AF765" i="1"/>
  <c r="AF688" i="1"/>
  <c r="AF119" i="1"/>
  <c r="AF950" i="1"/>
  <c r="AF700" i="1"/>
  <c r="AF145" i="1"/>
  <c r="AF686" i="1"/>
  <c r="AF425" i="1"/>
  <c r="AF598" i="1"/>
  <c r="AF687" i="1"/>
  <c r="AF464" i="1"/>
  <c r="AF998" i="1"/>
  <c r="AF263" i="1"/>
  <c r="AF106" i="1"/>
  <c r="AF870" i="1"/>
  <c r="AF525" i="1"/>
  <c r="AF801" i="1"/>
  <c r="AF466" i="1"/>
  <c r="AF315" i="1"/>
  <c r="AF803" i="1"/>
  <c r="AF311" i="1"/>
  <c r="AF797" i="1"/>
  <c r="AF679" i="1"/>
  <c r="AF469" i="1"/>
  <c r="AF459" i="1"/>
  <c r="AF142" i="1"/>
  <c r="AF953" i="1"/>
  <c r="AF411" i="1"/>
  <c r="AF88" i="1"/>
  <c r="AF656" i="1"/>
  <c r="AF52" i="1"/>
  <c r="AF669" i="1"/>
  <c r="AF236" i="1"/>
  <c r="AF336" i="1"/>
  <c r="AF828" i="1"/>
  <c r="AF174" i="1"/>
  <c r="AF53" i="1"/>
  <c r="AF779" i="1"/>
  <c r="AF190" i="1"/>
  <c r="AF776" i="1"/>
  <c r="AF188" i="1"/>
  <c r="AF869" i="1"/>
  <c r="AF583" i="1"/>
  <c r="AF431" i="1"/>
  <c r="AF358" i="1"/>
  <c r="AF856" i="1"/>
  <c r="AF646" i="1"/>
  <c r="AF77" i="1"/>
  <c r="AF279" i="1"/>
  <c r="AF855" i="1"/>
  <c r="AF931" i="1"/>
  <c r="AF400" i="1"/>
  <c r="AF844" i="1"/>
  <c r="AF494" i="1"/>
  <c r="AF194" i="1"/>
  <c r="AF946" i="1"/>
  <c r="AF981" i="1"/>
  <c r="AF748" i="1"/>
  <c r="AF962" i="1"/>
  <c r="AF563" i="1"/>
  <c r="AF997" i="1"/>
  <c r="AF860" i="1"/>
  <c r="AF73" i="1"/>
  <c r="AF429" i="1"/>
  <c r="AF934" i="1"/>
  <c r="AF835" i="1"/>
  <c r="AF737" i="1"/>
  <c r="AF807" i="1"/>
  <c r="AF176" i="1"/>
  <c r="AF454" i="1"/>
  <c r="AF274" i="1"/>
  <c r="AF924" i="1"/>
  <c r="AF649" i="1"/>
  <c r="AF293" i="1"/>
  <c r="AF351" i="1"/>
  <c r="AF359" i="1"/>
  <c r="AF253" i="1"/>
  <c r="AF502" i="1"/>
  <c r="AF805" i="1"/>
  <c r="AF16" i="1"/>
  <c r="AF480" i="1"/>
  <c r="AF427" i="1"/>
  <c r="AF339" i="1"/>
  <c r="AF831" i="1"/>
  <c r="AF580" i="1"/>
  <c r="AF365" i="1"/>
  <c r="AF766" i="1"/>
  <c r="AF567" i="1"/>
  <c r="AF362" i="1"/>
  <c r="AF66" i="1"/>
  <c r="AF342" i="1"/>
  <c r="AF671" i="1"/>
  <c r="AF603" i="1"/>
  <c r="AF479" i="1"/>
  <c r="AF123" i="1"/>
  <c r="AF681" i="1"/>
  <c r="AF545" i="1"/>
  <c r="AF972" i="1"/>
  <c r="AF772" i="1"/>
  <c r="AF715" i="1"/>
  <c r="AF786" i="1"/>
  <c r="AF927" i="1"/>
  <c r="AF335" i="1"/>
  <c r="AF609" i="1"/>
  <c r="AF285" i="1"/>
  <c r="AF197" i="1"/>
  <c r="AF135" i="1"/>
  <c r="AF711" i="1"/>
  <c r="AF911" i="1"/>
  <c r="AF811" i="1"/>
  <c r="AF436" i="1"/>
  <c r="AF951" i="1"/>
  <c r="AF18" i="1"/>
  <c r="AF391" i="1"/>
  <c r="AF39" i="1"/>
  <c r="AF151" i="1"/>
  <c r="AF920" i="1"/>
  <c r="AF442" i="1"/>
  <c r="AF572" i="1"/>
  <c r="AF941" i="1"/>
  <c r="AF695" i="1"/>
  <c r="AF272" i="1"/>
  <c r="AF126" i="1"/>
  <c r="AF180" i="1"/>
  <c r="AF376" i="1"/>
  <c r="AF578" i="1"/>
  <c r="AF493" i="1"/>
  <c r="AF694" i="1"/>
  <c r="AF983" i="1"/>
  <c r="AF943" i="1"/>
  <c r="AF97" i="1"/>
  <c r="AF452" i="1"/>
  <c r="AF2" i="1"/>
  <c r="AF813" i="1"/>
  <c r="AF608" i="1"/>
  <c r="AF955" i="1"/>
  <c r="AF47" i="1"/>
  <c r="AF492" i="1"/>
  <c r="AF513" i="1"/>
  <c r="AF409" i="1"/>
  <c r="AF192" i="1"/>
  <c r="AF254" i="1"/>
  <c r="AF965" i="1"/>
  <c r="AF992" i="1"/>
  <c r="AF405" i="1"/>
  <c r="AF909" i="1"/>
  <c r="AF631" i="1"/>
  <c r="AF79" i="1"/>
  <c r="AF810" i="1"/>
  <c r="AF373" i="1"/>
  <c r="AF82" i="1"/>
  <c r="AF967" i="1"/>
  <c r="AF845" i="1"/>
  <c r="AF65" i="1"/>
  <c r="AF68" i="1"/>
  <c r="AF666" i="1"/>
  <c r="AF115" i="1"/>
  <c r="AF837" i="1"/>
  <c r="AF804" i="1"/>
  <c r="AF509" i="1"/>
  <c r="AF690" i="1"/>
  <c r="AF166" i="1"/>
  <c r="AF101" i="1"/>
  <c r="AF108" i="1"/>
  <c r="AF933" i="1"/>
  <c r="AF842" i="1"/>
  <c r="AF771" i="1"/>
  <c r="AF722" i="1"/>
  <c r="AF102" i="1"/>
  <c r="AF329" i="1"/>
  <c r="AF549" i="1"/>
  <c r="AF952" i="1"/>
  <c r="AF407" i="1"/>
  <c r="AF956" i="1"/>
  <c r="AF41" i="1"/>
  <c r="AF676" i="1"/>
  <c r="AF559" i="1"/>
  <c r="AF565" i="1"/>
  <c r="AF55" i="1"/>
  <c r="AF377" i="1"/>
  <c r="AF257" i="1"/>
  <c r="AF297" i="1"/>
  <c r="AF522" i="1"/>
  <c r="AF630" i="1"/>
  <c r="AF472" i="1"/>
  <c r="AF202" i="1"/>
  <c r="AF734" i="1"/>
  <c r="AF370" i="1"/>
  <c r="AF323" i="1"/>
  <c r="AF859" i="1"/>
  <c r="AF894" i="1"/>
  <c r="AF497" i="1"/>
  <c r="AF262" i="1"/>
  <c r="AF233" i="1"/>
  <c r="AF199" i="1"/>
  <c r="AF495" i="1"/>
  <c r="AF812" i="1"/>
  <c r="AF228" i="1"/>
  <c r="AF120" i="1"/>
  <c r="AF634" i="1"/>
  <c r="AF877" i="1"/>
  <c r="AF40" i="1"/>
  <c r="AF544" i="1"/>
  <c r="AF138" i="1"/>
  <c r="AF344" i="1"/>
  <c r="AF232" i="1"/>
  <c r="AF33" i="1"/>
  <c r="AF673" i="1"/>
  <c r="AF960" i="1"/>
  <c r="AF751" i="1"/>
  <c r="AF864" i="1"/>
  <c r="AF363" i="1"/>
  <c r="AF843" i="1"/>
  <c r="AF833" i="1"/>
  <c r="AF162" i="1"/>
  <c r="AF850" i="1"/>
  <c r="AF435" i="1"/>
  <c r="AF458" i="1"/>
  <c r="AF897" i="1"/>
  <c r="AF419" i="1"/>
  <c r="AF650" i="1"/>
  <c r="AF543" i="1"/>
  <c r="AF577" i="1"/>
  <c r="AF693" i="1"/>
  <c r="AF247" i="1"/>
  <c r="AF628" i="1"/>
  <c r="AF524" i="1"/>
  <c r="AF17" i="1"/>
  <c r="AF928" i="1"/>
  <c r="AF136" i="1"/>
  <c r="AF716" i="1"/>
  <c r="AF379" i="1"/>
  <c r="AF152" i="1"/>
  <c r="AF889" i="1"/>
  <c r="AF224" i="1"/>
  <c r="AF898" i="1"/>
  <c r="AF793" i="1"/>
  <c r="AF500" i="1"/>
  <c r="AF381" i="1"/>
  <c r="AF321" i="1"/>
  <c r="AF159" i="1"/>
  <c r="AF319" i="1"/>
  <c r="AF20" i="1"/>
  <c r="AF752" i="1"/>
  <c r="AF283" i="1"/>
  <c r="AF485" i="1"/>
  <c r="AF426" i="1"/>
  <c r="AF912" i="1"/>
  <c r="AF470" i="1"/>
  <c r="AF366" i="1"/>
  <c r="AF437" i="1"/>
  <c r="AF130" i="1"/>
  <c r="AF276" i="1"/>
  <c r="AF439" i="1"/>
  <c r="AF589" i="1"/>
  <c r="AF523" i="1"/>
  <c r="AF364" i="1"/>
  <c r="AF165" i="1"/>
  <c r="AF449" i="1"/>
  <c r="AF471" i="1"/>
  <c r="AF905" i="1"/>
  <c r="AF893" i="1"/>
  <c r="AF713" i="1"/>
  <c r="AF961" i="1"/>
  <c r="AF866" i="1"/>
  <c r="AF252" i="1"/>
  <c r="AF227" i="1"/>
  <c r="AF457" i="1"/>
  <c r="AF703" i="1"/>
  <c r="AF207" i="1"/>
  <c r="AF105" i="1"/>
  <c r="AF582" i="1"/>
  <c r="AF886" i="1"/>
  <c r="AF44" i="1"/>
  <c r="AF969" i="1"/>
  <c r="AF208" i="1"/>
  <c r="AF505" i="1"/>
  <c r="AF218" i="1"/>
  <c r="AF792" i="1"/>
  <c r="AF54" i="1"/>
  <c r="AF746" i="1"/>
  <c r="AF740" i="1"/>
  <c r="AF733" i="1"/>
  <c r="AF309" i="1"/>
  <c r="AF59" i="1"/>
  <c r="AF258" i="1"/>
  <c r="AF326" i="1"/>
  <c r="AF328" i="1"/>
  <c r="AF558" i="1"/>
  <c r="AF64" i="1"/>
  <c r="AF527" i="1"/>
  <c r="AF310" i="1"/>
  <c r="AF38" i="1"/>
  <c r="AF481" i="1"/>
  <c r="AF491" i="1"/>
  <c r="AF256" i="1"/>
  <c r="AF644" i="1"/>
  <c r="AF588" i="1"/>
  <c r="AF133" i="1"/>
  <c r="AF330" i="1"/>
  <c r="AF87" i="1"/>
  <c r="AF96" i="1"/>
  <c r="AF919" i="1"/>
  <c r="AF773" i="1"/>
  <c r="AF103" i="1"/>
  <c r="AF921" i="1"/>
  <c r="AF392" i="1"/>
  <c r="AF632" i="1"/>
  <c r="AF989" i="1"/>
  <c r="AF444" i="1"/>
  <c r="AF512" i="1"/>
  <c r="AF621" i="1"/>
  <c r="AF127" i="1"/>
  <c r="AF770" i="1"/>
  <c r="AF616" i="1"/>
  <c r="AF399" i="1"/>
  <c r="AF110" i="1"/>
  <c r="AF880" i="1"/>
  <c r="AF708" i="1"/>
  <c r="AF622" i="1"/>
  <c r="AF433" i="1"/>
  <c r="AF852" i="1"/>
  <c r="AF92" i="1"/>
  <c r="AF291" i="1"/>
  <c r="AF36" i="1"/>
  <c r="AF62" i="1"/>
  <c r="AF883" i="1"/>
  <c r="AF978" i="1"/>
  <c r="AF3" i="1"/>
  <c r="AF478" i="1"/>
  <c r="AF506" i="1"/>
  <c r="AF402" i="1"/>
  <c r="AF90" i="1"/>
  <c r="AF125" i="1"/>
  <c r="AF714" i="1"/>
  <c r="AF592" i="1"/>
  <c r="AF750" i="1"/>
  <c r="AF430" i="1"/>
  <c r="AF705" i="1"/>
  <c r="AF890" i="1"/>
  <c r="AF43" i="1"/>
  <c r="AF959" i="1"/>
  <c r="AF93" i="1"/>
  <c r="AF548" i="1"/>
  <c r="AF597" i="1"/>
  <c r="AF741" i="1"/>
  <c r="AF63" i="1"/>
  <c r="AF826" i="1"/>
  <c r="AF560" i="1"/>
  <c r="AF854" i="1"/>
  <c r="AF976" i="1"/>
  <c r="AF832" i="1"/>
  <c r="AF892" i="1"/>
  <c r="AF625" i="1"/>
  <c r="AF424" i="1"/>
  <c r="AF799" i="1"/>
  <c r="AF195" i="1"/>
  <c r="AF299" i="1"/>
  <c r="AF796" i="1"/>
  <c r="AF211" i="1"/>
  <c r="AF11" i="1"/>
  <c r="AF501" i="1"/>
  <c r="AF617" i="1"/>
  <c r="AF170" i="1"/>
  <c r="AF318" i="1"/>
  <c r="AF243" i="1"/>
  <c r="AF317" i="1"/>
  <c r="AF957" i="1"/>
  <c r="AF570" i="1"/>
  <c r="AF568" i="1"/>
  <c r="AF463" i="1"/>
  <c r="AF9" i="1"/>
  <c r="AF260" i="1"/>
  <c r="AF143" i="1"/>
  <c r="AF574" i="1"/>
  <c r="AF612" i="1"/>
  <c r="AF990" i="1"/>
  <c r="AF994" i="1"/>
  <c r="AF322" i="1"/>
  <c r="AF333" i="1"/>
  <c r="AF531" i="1"/>
  <c r="AF800" i="1"/>
  <c r="AF313" i="1"/>
  <c r="AF730" i="1"/>
  <c r="AF80" i="1"/>
  <c r="AF878" i="1"/>
  <c r="AF798" i="1"/>
  <c r="AF164" i="1"/>
  <c r="AF413" i="1"/>
  <c r="AF432" i="1"/>
  <c r="AF99" i="1"/>
  <c r="AF14" i="1"/>
  <c r="AF438" i="1"/>
  <c r="AF158" i="1"/>
  <c r="AF375" i="1"/>
  <c r="AF231" i="1"/>
  <c r="AF288" i="1"/>
  <c r="AF98" i="1"/>
  <c r="AF526" i="1"/>
  <c r="AF769" i="1"/>
  <c r="AF974" i="1"/>
  <c r="AF637" i="1"/>
  <c r="AF308" i="1"/>
  <c r="AF586" i="1"/>
  <c r="AF219" i="1"/>
  <c r="AF416" i="1"/>
  <c r="AF191" i="1"/>
  <c r="AF827" i="1"/>
  <c r="AF395" i="1"/>
  <c r="AF861" i="1"/>
  <c r="AF652" i="1"/>
  <c r="AF266" i="1"/>
  <c r="AF744" i="1"/>
  <c r="AF49" i="1"/>
  <c r="AF530" i="1"/>
  <c r="AF46" i="1"/>
  <c r="AF153" i="1"/>
  <c r="AF550" i="1"/>
  <c r="AF908" i="1"/>
  <c r="AF657" i="1"/>
  <c r="AF259" i="1"/>
  <c r="AF221" i="1"/>
  <c r="AF639" i="1"/>
  <c r="AF489" i="1"/>
  <c r="AF316" i="1"/>
  <c r="AF743" i="1"/>
  <c r="AF605" i="1"/>
  <c r="AF696" i="1"/>
  <c r="AF719" i="1"/>
  <c r="AF795" i="1"/>
  <c r="AF988" i="1"/>
  <c r="AF739" i="1"/>
  <c r="AF149" i="1"/>
  <c r="AF462" i="1"/>
  <c r="AF388" i="1"/>
  <c r="AF456" i="1"/>
  <c r="AF701" i="1"/>
  <c r="AF31" i="1"/>
  <c r="AF836" i="1"/>
  <c r="AF86" i="1"/>
  <c r="AF581" i="1"/>
  <c r="AF95" i="1"/>
  <c r="AF210" i="1"/>
  <c r="AF830" i="1"/>
  <c r="AF422" i="1"/>
  <c r="AF584" i="1"/>
  <c r="AF216" i="1"/>
  <c r="AF412" i="1"/>
  <c r="AF451" i="1"/>
  <c r="AF587" i="1"/>
  <c r="AF517" i="1"/>
  <c r="AF645" i="1"/>
  <c r="AF201" i="1"/>
  <c r="AF721" i="1"/>
  <c r="AF250" i="1"/>
  <c r="AF361" i="1"/>
  <c r="AF727" i="1"/>
  <c r="AF641" i="1"/>
  <c r="AF50" i="1"/>
  <c r="AF871" i="1"/>
  <c r="AF453" i="1"/>
  <c r="AF899" i="1"/>
  <c r="AF168" i="1"/>
  <c r="AF474" i="1"/>
  <c r="AF385" i="1"/>
  <c r="AF488" i="1"/>
  <c r="AF482" i="1"/>
  <c r="AF594" i="1"/>
  <c r="AF816" i="1"/>
  <c r="AF387" i="1"/>
  <c r="AF269" i="1"/>
  <c r="AF420" i="1"/>
  <c r="AF446" i="1"/>
  <c r="AF455" i="1"/>
  <c r="AF356" i="1"/>
  <c r="AF498" i="1"/>
  <c r="AF635" i="1"/>
  <c r="AF514" i="1"/>
  <c r="AF275" i="1"/>
  <c r="AF613" i="1"/>
  <c r="AF968" i="1"/>
  <c r="AF303" i="1"/>
  <c r="AF100" i="1"/>
  <c r="AF629" i="1"/>
  <c r="AF858" i="1"/>
  <c r="AF460" i="1"/>
  <c r="AF709" i="1"/>
  <c r="AF198" i="1"/>
  <c r="AF184" i="1"/>
  <c r="AF397" i="1"/>
  <c r="AF896" i="1"/>
  <c r="AF284" i="1"/>
  <c r="AF408" i="1"/>
  <c r="AF735" i="1"/>
  <c r="AF887" i="1"/>
  <c r="AF383" i="1"/>
  <c r="AF599" i="1"/>
  <c r="AF867" i="1"/>
  <c r="AF354" i="1"/>
  <c r="AF633" i="1"/>
  <c r="AF209" i="1"/>
  <c r="AF691" i="1"/>
  <c r="AF241" i="1"/>
  <c r="AF10" i="1"/>
  <c r="AF846" i="1"/>
  <c r="AF448" i="1"/>
  <c r="AF534" i="1"/>
  <c r="AF511" i="1"/>
  <c r="AF970" i="1"/>
  <c r="AF292" i="1"/>
  <c r="AF403" i="1"/>
  <c r="AF270" i="1"/>
  <c r="AF141" i="1"/>
  <c r="AF732" i="1"/>
  <c r="AF683" i="1"/>
  <c r="AF282" i="1"/>
  <c r="AF848" i="1"/>
  <c r="AF553" i="1"/>
  <c r="AF30" i="1"/>
  <c r="AF4" i="1"/>
  <c r="AF13" i="1"/>
  <c r="AF536" i="1"/>
  <c r="AF985" i="1"/>
  <c r="AF225" i="1"/>
  <c r="AF32" i="1"/>
  <c r="AF654" i="1"/>
  <c r="AF753" i="1"/>
  <c r="AF45" i="1"/>
  <c r="AF369" i="1"/>
  <c r="AF172" i="1"/>
  <c r="AF841" i="1"/>
  <c r="AF971" i="1"/>
  <c r="AF872" i="1"/>
  <c r="AF185" i="1"/>
  <c r="AF789" i="1"/>
  <c r="AF186" i="1"/>
  <c r="AF935" i="1"/>
  <c r="AF300" i="1"/>
  <c r="AF445" i="1"/>
  <c r="AF607" i="1"/>
  <c r="AF991" i="1"/>
  <c r="AF71" i="1"/>
  <c r="AF571" i="1"/>
  <c r="AF483" i="1"/>
  <c r="AF51" i="1"/>
  <c r="AF916" i="1"/>
  <c r="AF267" i="1"/>
  <c r="AF378" i="1"/>
  <c r="AF386" i="1"/>
  <c r="AF884" i="1"/>
  <c r="AF838" i="1"/>
  <c r="AF332" i="1"/>
  <c r="AF762" i="1"/>
  <c r="AF554" i="1"/>
  <c r="AF903" i="1"/>
  <c r="AF759" i="1"/>
  <c r="AF938" i="1"/>
  <c r="AF862" i="1"/>
  <c r="AF261" i="1"/>
  <c r="AF371" i="1"/>
  <c r="AF551" i="1"/>
  <c r="AF906" i="1"/>
  <c r="AF817" i="1"/>
  <c r="AF849" i="1"/>
  <c r="AF555" i="1"/>
  <c r="AF12" i="1"/>
  <c r="AF829" i="1"/>
  <c r="AF895" i="1"/>
  <c r="AF349" i="1"/>
  <c r="AF547" i="1"/>
  <c r="AF926" i="1"/>
  <c r="AF504" i="1"/>
  <c r="AF404" i="1"/>
  <c r="AF529" i="1"/>
  <c r="AF131" i="1"/>
  <c r="AF611" i="1"/>
  <c r="AF277" i="1"/>
  <c r="AF839" i="1"/>
  <c r="AF569" i="1"/>
  <c r="AF619" i="1"/>
  <c r="AF579" i="1"/>
  <c r="AF825" i="1"/>
  <c r="AF183" i="1"/>
  <c r="AF35" i="1"/>
  <c r="AF251" i="1"/>
  <c r="AF70" i="1"/>
  <c r="AF875" i="1"/>
  <c r="AF945" i="1"/>
  <c r="AF518" i="1"/>
  <c r="AF161" i="1"/>
  <c r="AF255" i="1"/>
  <c r="AF414" i="1"/>
  <c r="AF406" i="1"/>
  <c r="AF301" i="1"/>
  <c r="AF538" i="1"/>
  <c r="AF660" i="1"/>
  <c r="AF249" i="1"/>
  <c r="AF507" i="1"/>
  <c r="AF461" i="1"/>
  <c r="AF720" i="1"/>
  <c r="AF89" i="1"/>
  <c r="AF178" i="1"/>
  <c r="AF7" i="1"/>
  <c r="AF182" i="1"/>
  <c r="AF809" i="1"/>
  <c r="AF791" i="1"/>
  <c r="AF217" i="1"/>
  <c r="AF760" i="1"/>
  <c r="AF662" i="1"/>
  <c r="AF643" i="1"/>
  <c r="AF728" i="1"/>
  <c r="AF882" i="1"/>
  <c r="AF601" i="1"/>
  <c r="AF57" i="1"/>
  <c r="AF237" i="1"/>
  <c r="AF428" i="1"/>
  <c r="AF781" i="1"/>
  <c r="AF902" i="1"/>
  <c r="AF440" i="1"/>
  <c r="AF163" i="1"/>
  <c r="AF706" i="1"/>
  <c r="AF111" i="1"/>
  <c r="AF476" i="1"/>
  <c r="AF264" i="1"/>
  <c r="AF6" i="1"/>
  <c r="AF999" i="1"/>
  <c r="AF177" i="1"/>
  <c r="AF528" i="1"/>
  <c r="AF229" i="1"/>
  <c r="AF169" i="1"/>
  <c r="AF680" i="1"/>
  <c r="AF179" i="1"/>
  <c r="AF307" i="1"/>
  <c r="AF576" i="1"/>
  <c r="AF389" i="1"/>
  <c r="AF907" i="1"/>
  <c r="AF60" i="1"/>
  <c r="AF22" i="1"/>
  <c r="AF851" i="1"/>
  <c r="AF61" i="1"/>
  <c r="AF477" i="1"/>
  <c r="AF615" i="1"/>
  <c r="AF984" i="1"/>
  <c r="AF246" i="1"/>
  <c r="T791" i="1"/>
  <c r="S374" i="1"/>
  <c r="T374" i="1" s="1"/>
  <c r="S1001" i="1"/>
  <c r="T1001" i="1" s="1"/>
  <c r="Q539" i="1"/>
  <c r="Q663" i="1"/>
  <c r="R663" i="1" s="1"/>
  <c r="P901" i="1"/>
  <c r="Q901" i="1" s="1"/>
  <c r="P918" i="1"/>
  <c r="Q918" i="1" s="1"/>
  <c r="P949" i="1"/>
  <c r="Q949" i="1" s="1"/>
  <c r="P1001" i="1"/>
  <c r="Q1001" i="1" s="1"/>
  <c r="P340" i="1"/>
  <c r="Q340" i="1" s="1"/>
  <c r="P596" i="1"/>
  <c r="Q596" i="1" s="1"/>
  <c r="P756" i="1"/>
  <c r="Q756" i="1" s="1"/>
  <c r="P384" i="1"/>
  <c r="Q384" i="1" s="1"/>
  <c r="R384" i="1" s="1"/>
  <c r="P154" i="1"/>
  <c r="Q154" i="1" s="1"/>
  <c r="AA154" i="1" s="1"/>
  <c r="P302" i="1"/>
  <c r="Q302" i="1" s="1"/>
  <c r="P271" i="1"/>
  <c r="Q271" i="1" s="1"/>
  <c r="P963" i="1"/>
  <c r="Q963" i="1" s="1"/>
  <c r="P204" i="1"/>
  <c r="Q204" i="1" s="1"/>
  <c r="P712" i="1"/>
  <c r="Q712" i="1" s="1"/>
  <c r="P595" i="1"/>
  <c r="Q595" i="1" s="1"/>
  <c r="R595" i="1" s="1"/>
  <c r="P175" i="1"/>
  <c r="Q175" i="1" s="1"/>
  <c r="P279" i="1"/>
  <c r="Q279" i="1" s="1"/>
  <c r="P864" i="1"/>
  <c r="Q864" i="1" s="1"/>
  <c r="R864" i="1" s="1"/>
  <c r="X864" i="1" s="1"/>
  <c r="Y864" i="1" s="1"/>
  <c r="Z864" i="1" s="1"/>
  <c r="P833" i="1"/>
  <c r="Q833" i="1" s="1"/>
  <c r="P893" i="1"/>
  <c r="Q893" i="1" s="1"/>
  <c r="P880" i="1"/>
  <c r="Q880" i="1" s="1"/>
  <c r="P708" i="1"/>
  <c r="Q708" i="1" s="1"/>
  <c r="P93" i="1"/>
  <c r="Q93" i="1" s="1"/>
  <c r="P741" i="1"/>
  <c r="Q741" i="1" s="1"/>
  <c r="P795" i="1"/>
  <c r="Q795" i="1" s="1"/>
  <c r="AM795" i="1" s="1"/>
  <c r="P356" i="1"/>
  <c r="Q356" i="1" s="1"/>
  <c r="P709" i="1"/>
  <c r="Q709" i="1" s="1"/>
  <c r="AA709" i="1" s="1"/>
  <c r="P916" i="1"/>
  <c r="Q916" i="1" s="1"/>
  <c r="P547" i="1"/>
  <c r="Q547" i="1" s="1"/>
  <c r="P926" i="1"/>
  <c r="Q926" i="1" s="1"/>
  <c r="P404" i="1"/>
  <c r="Q404" i="1" s="1"/>
  <c r="P529" i="1"/>
  <c r="Q529" i="1" s="1"/>
  <c r="P131" i="1"/>
  <c r="Q131" i="1" s="1"/>
  <c r="AM131" i="1" s="1"/>
  <c r="P791" i="1"/>
  <c r="Q791" i="1" s="1"/>
  <c r="AM791" i="1" s="1"/>
  <c r="N758" i="1"/>
  <c r="S758" i="1" s="1"/>
  <c r="T758" i="1" s="1"/>
  <c r="N901" i="1"/>
  <c r="S901" i="1" s="1"/>
  <c r="T901" i="1" s="1"/>
  <c r="N823" i="1"/>
  <c r="S823" i="1" s="1"/>
  <c r="T823" i="1" s="1"/>
  <c r="N948" i="1"/>
  <c r="S948" i="1" s="1"/>
  <c r="T948" i="1" s="1"/>
  <c r="N918" i="1"/>
  <c r="S918" i="1" s="1"/>
  <c r="T918" i="1" s="1"/>
  <c r="N937" i="1"/>
  <c r="S937" i="1" s="1"/>
  <c r="T937" i="1" s="1"/>
  <c r="N353" i="1"/>
  <c r="S353" i="1" s="1"/>
  <c r="T353" i="1" s="1"/>
  <c r="N808" i="1"/>
  <c r="S808" i="1" s="1"/>
  <c r="T808" i="1" s="1"/>
  <c r="N661" i="1"/>
  <c r="S661" i="1" s="1"/>
  <c r="T661" i="1" s="1"/>
  <c r="N729" i="1"/>
  <c r="S729" i="1" s="1"/>
  <c r="T729" i="1" s="1"/>
  <c r="N707" i="1"/>
  <c r="S707" i="1" s="1"/>
  <c r="T707" i="1" s="1"/>
  <c r="N949" i="1"/>
  <c r="S949" i="1" s="1"/>
  <c r="T949" i="1" s="1"/>
  <c r="N535" i="1"/>
  <c r="S535" i="1" s="1"/>
  <c r="T535" i="1" s="1"/>
  <c r="N814" i="1"/>
  <c r="S814" i="1" s="1"/>
  <c r="T814" i="1" s="1"/>
  <c r="N790" i="1"/>
  <c r="S790" i="1" s="1"/>
  <c r="T790" i="1" s="1"/>
  <c r="N784" i="1"/>
  <c r="S784" i="1" s="1"/>
  <c r="T784" i="1" s="1"/>
  <c r="N334" i="1"/>
  <c r="S334" i="1" s="1"/>
  <c r="T334" i="1" s="1"/>
  <c r="N69" i="1"/>
  <c r="S69" i="1" s="1"/>
  <c r="T69" i="1" s="1"/>
  <c r="N29" i="1"/>
  <c r="S29" i="1" s="1"/>
  <c r="T29" i="1" s="1"/>
  <c r="N868" i="1"/>
  <c r="S868" i="1" s="1"/>
  <c r="T868" i="1" s="1"/>
  <c r="N496" i="1"/>
  <c r="S496" i="1" s="1"/>
  <c r="T496" i="1" s="1"/>
  <c r="N212" i="1"/>
  <c r="S212" i="1" s="1"/>
  <c r="T212" i="1" s="1"/>
  <c r="N302" i="1"/>
  <c r="S302" i="1" s="1"/>
  <c r="T302" i="1" s="1"/>
  <c r="N539" i="1"/>
  <c r="S539" i="1" s="1"/>
  <c r="T539" i="1" s="1"/>
  <c r="N226" i="1"/>
  <c r="S226" i="1" s="1"/>
  <c r="T226" i="1" s="1"/>
  <c r="N672" i="1"/>
  <c r="S672" i="1" s="1"/>
  <c r="T672" i="1" s="1"/>
  <c r="N76" i="1"/>
  <c r="S76" i="1" s="1"/>
  <c r="T76" i="1" s="1"/>
  <c r="N763" i="1"/>
  <c r="S763" i="1" s="1"/>
  <c r="T763" i="1" s="1"/>
  <c r="N697" i="1"/>
  <c r="S697" i="1" s="1"/>
  <c r="T697" i="1" s="1"/>
  <c r="N238" i="1"/>
  <c r="S238" i="1" s="1"/>
  <c r="T238" i="1" s="1"/>
  <c r="N761" i="1"/>
  <c r="S761" i="1" s="1"/>
  <c r="T761" i="1" s="1"/>
  <c r="N561" i="1"/>
  <c r="S561" i="1" s="1"/>
  <c r="T561" i="1" s="1"/>
  <c r="N731" i="1"/>
  <c r="S731" i="1" s="1"/>
  <c r="T731" i="1" s="1"/>
  <c r="N821" i="1"/>
  <c r="S821" i="1" s="1"/>
  <c r="T821" i="1" s="1"/>
  <c r="N245" i="1"/>
  <c r="S245" i="1" s="1"/>
  <c r="T245" i="1" s="1"/>
  <c r="N667" i="1"/>
  <c r="S667" i="1" s="1"/>
  <c r="T667" i="1" s="1"/>
  <c r="N345" i="1"/>
  <c r="S345" i="1" s="1"/>
  <c r="T345" i="1" s="1"/>
  <c r="N962" i="1"/>
  <c r="S962" i="1" s="1"/>
  <c r="T962" i="1" s="1"/>
  <c r="N807" i="1"/>
  <c r="S807" i="1" s="1"/>
  <c r="T807" i="1" s="1"/>
  <c r="N578" i="1"/>
  <c r="S578" i="1" s="1"/>
  <c r="T578" i="1" s="1"/>
  <c r="N694" i="1"/>
  <c r="S694" i="1" s="1"/>
  <c r="T694" i="1" s="1"/>
  <c r="N166" i="1"/>
  <c r="S166" i="1" s="1"/>
  <c r="T166" i="1" s="1"/>
  <c r="N676" i="1"/>
  <c r="S676" i="1" s="1"/>
  <c r="T676" i="1" s="1"/>
  <c r="N751" i="1"/>
  <c r="S751" i="1" s="1"/>
  <c r="T751" i="1" s="1"/>
  <c r="N577" i="1"/>
  <c r="S577" i="1" s="1"/>
  <c r="T577" i="1" s="1"/>
  <c r="N889" i="1"/>
  <c r="S889" i="1" s="1"/>
  <c r="T889" i="1" s="1"/>
  <c r="N224" i="1"/>
  <c r="S224" i="1" s="1"/>
  <c r="T224" i="1" s="1"/>
  <c r="N426" i="1"/>
  <c r="S426" i="1" s="1"/>
  <c r="T426" i="1" s="1"/>
  <c r="N912" i="1"/>
  <c r="S912" i="1" s="1"/>
  <c r="T912" i="1" s="1"/>
  <c r="N207" i="1"/>
  <c r="S207" i="1" s="1"/>
  <c r="T207" i="1" s="1"/>
  <c r="N921" i="1"/>
  <c r="S921" i="1" s="1"/>
  <c r="T921" i="1" s="1"/>
  <c r="N392" i="1"/>
  <c r="S392" i="1" s="1"/>
  <c r="T392" i="1" s="1"/>
  <c r="N632" i="1"/>
  <c r="S632" i="1" s="1"/>
  <c r="T632" i="1" s="1"/>
  <c r="N622" i="1"/>
  <c r="S622" i="1" s="1"/>
  <c r="T622" i="1" s="1"/>
  <c r="N852" i="1"/>
  <c r="S852" i="1" s="1"/>
  <c r="T852" i="1" s="1"/>
  <c r="N125" i="1"/>
  <c r="S125" i="1" s="1"/>
  <c r="T125" i="1" s="1"/>
  <c r="N99" i="1"/>
  <c r="S99" i="1" s="1"/>
  <c r="T99" i="1" s="1"/>
  <c r="N416" i="1"/>
  <c r="S416" i="1" s="1"/>
  <c r="T416" i="1" s="1"/>
  <c r="N49" i="1"/>
  <c r="S49" i="1" s="1"/>
  <c r="T49" i="1" s="1"/>
  <c r="N605" i="1"/>
  <c r="S605" i="1" s="1"/>
  <c r="T605" i="1" s="1"/>
  <c r="N795" i="1"/>
  <c r="S795" i="1" s="1"/>
  <c r="T795" i="1" s="1"/>
  <c r="N836" i="1"/>
  <c r="S836" i="1" s="1"/>
  <c r="T836" i="1" s="1"/>
  <c r="N86" i="1"/>
  <c r="S86" i="1" s="1"/>
  <c r="T86" i="1" s="1"/>
  <c r="N460" i="1"/>
  <c r="S460" i="1" s="1"/>
  <c r="T460" i="1" s="1"/>
  <c r="N184" i="1"/>
  <c r="S184" i="1" s="1"/>
  <c r="T184" i="1" s="1"/>
  <c r="N397" i="1"/>
  <c r="S397" i="1" s="1"/>
  <c r="T397" i="1" s="1"/>
  <c r="N867" i="1"/>
  <c r="S867" i="1" s="1"/>
  <c r="T867" i="1" s="1"/>
  <c r="N354" i="1"/>
  <c r="S354" i="1" s="1"/>
  <c r="T354" i="1" s="1"/>
  <c r="N753" i="1"/>
  <c r="S753" i="1" s="1"/>
  <c r="T753" i="1" s="1"/>
  <c r="N217" i="1"/>
  <c r="S217" i="1" s="1"/>
  <c r="T217" i="1" s="1"/>
  <c r="N760" i="1"/>
  <c r="S760" i="1" s="1"/>
  <c r="T760" i="1" s="1"/>
  <c r="N706" i="1"/>
  <c r="S706" i="1" s="1"/>
  <c r="T706" i="1" s="1"/>
  <c r="N111" i="1"/>
  <c r="S111" i="1" s="1"/>
  <c r="T111" i="1" s="1"/>
  <c r="N615" i="1"/>
  <c r="S615" i="1" s="1"/>
  <c r="T615" i="1" s="1"/>
  <c r="M853" i="1"/>
  <c r="P853" i="1" s="1"/>
  <c r="Q853" i="1" s="1"/>
  <c r="AA853" i="1" s="1"/>
  <c r="M113" i="1"/>
  <c r="P113" i="1" s="1"/>
  <c r="Q113" i="1" s="1"/>
  <c r="M758" i="1"/>
  <c r="P758" i="1" s="1"/>
  <c r="Q758" i="1" s="1"/>
  <c r="M901" i="1"/>
  <c r="M823" i="1"/>
  <c r="P823" i="1" s="1"/>
  <c r="Q823" i="1" s="1"/>
  <c r="M948" i="1"/>
  <c r="P948" i="1" s="1"/>
  <c r="Q948" i="1" s="1"/>
  <c r="M564" i="1"/>
  <c r="N564" i="1" s="1"/>
  <c r="S564" i="1" s="1"/>
  <c r="T564" i="1" s="1"/>
  <c r="M374" i="1"/>
  <c r="N374" i="1" s="1"/>
  <c r="M280" i="1"/>
  <c r="M922" i="1"/>
  <c r="M72" i="1"/>
  <c r="P72" i="1" s="1"/>
  <c r="Q72" i="1" s="1"/>
  <c r="M602" i="1"/>
  <c r="M918" i="1"/>
  <c r="M937" i="1"/>
  <c r="P937" i="1" s="1"/>
  <c r="Q937" i="1" s="1"/>
  <c r="M353" i="1"/>
  <c r="P353" i="1" s="1"/>
  <c r="Q353" i="1" s="1"/>
  <c r="M932" i="1"/>
  <c r="N932" i="1" s="1"/>
  <c r="S932" i="1" s="1"/>
  <c r="T932" i="1" s="1"/>
  <c r="M499" i="1"/>
  <c r="P499" i="1" s="1"/>
  <c r="Q499" i="1" s="1"/>
  <c r="M767" i="1"/>
  <c r="P767" i="1" s="1"/>
  <c r="Q767" i="1" s="1"/>
  <c r="M642" i="1"/>
  <c r="P642" i="1" s="1"/>
  <c r="Q642" i="1" s="1"/>
  <c r="AA642" i="1" s="1"/>
  <c r="M465" i="1"/>
  <c r="M167" i="1"/>
  <c r="M627" i="1"/>
  <c r="M888" i="1"/>
  <c r="M904" i="1"/>
  <c r="M808" i="1"/>
  <c r="P808" i="1" s="1"/>
  <c r="Q808" i="1" s="1"/>
  <c r="M223" i="1"/>
  <c r="P223" i="1" s="1"/>
  <c r="Q223" i="1" s="1"/>
  <c r="M34" i="1"/>
  <c r="P34" i="1" s="1"/>
  <c r="Q34" i="1" s="1"/>
  <c r="M987" i="1"/>
  <c r="P987" i="1" s="1"/>
  <c r="Q987" i="1" s="1"/>
  <c r="M736" i="1"/>
  <c r="N736" i="1" s="1"/>
  <c r="S736" i="1" s="1"/>
  <c r="T736" i="1" s="1"/>
  <c r="M27" i="1"/>
  <c r="N27" i="1" s="1"/>
  <c r="S27" i="1" s="1"/>
  <c r="T27" i="1" s="1"/>
  <c r="M268" i="1"/>
  <c r="N268" i="1" s="1"/>
  <c r="S268" i="1" s="1"/>
  <c r="T268" i="1" s="1"/>
  <c r="M112" i="1"/>
  <c r="N112" i="1" s="1"/>
  <c r="S112" i="1" s="1"/>
  <c r="T112" i="1" s="1"/>
  <c r="M674" i="1"/>
  <c r="P674" i="1" s="1"/>
  <c r="Q674" i="1" s="1"/>
  <c r="M782" i="1"/>
  <c r="M610" i="1"/>
  <c r="M350" i="1"/>
  <c r="M484" i="1"/>
  <c r="P484" i="1" s="1"/>
  <c r="Q484" i="1" s="1"/>
  <c r="M341" i="1"/>
  <c r="P341" i="1" s="1"/>
  <c r="Q341" i="1" s="1"/>
  <c r="M661" i="1"/>
  <c r="P661" i="1" s="1"/>
  <c r="Q661" i="1" s="1"/>
  <c r="M729" i="1"/>
  <c r="P729" i="1" s="1"/>
  <c r="Q729" i="1" s="1"/>
  <c r="M707" i="1"/>
  <c r="P707" i="1" s="1"/>
  <c r="Q707" i="1" s="1"/>
  <c r="M865" i="1"/>
  <c r="P865" i="1" s="1"/>
  <c r="Q865" i="1" s="1"/>
  <c r="M857" i="1"/>
  <c r="N857" i="1" s="1"/>
  <c r="S857" i="1" s="1"/>
  <c r="T857" i="1" s="1"/>
  <c r="M23" i="1"/>
  <c r="N23" i="1" s="1"/>
  <c r="S23" i="1" s="1"/>
  <c r="T23" i="1" s="1"/>
  <c r="M200" i="1"/>
  <c r="P200" i="1" s="1"/>
  <c r="Q200" i="1" s="1"/>
  <c r="R200" i="1" s="1"/>
  <c r="M718" i="1"/>
  <c r="M417" i="1"/>
  <c r="M273" i="1"/>
  <c r="M949" i="1"/>
  <c r="M783" i="1"/>
  <c r="N783" i="1" s="1"/>
  <c r="S783" i="1" s="1"/>
  <c r="T783" i="1" s="1"/>
  <c r="M535" i="1"/>
  <c r="P535" i="1" s="1"/>
  <c r="Q535" i="1" s="1"/>
  <c r="M814" i="1"/>
  <c r="P814" i="1" s="1"/>
  <c r="Q814" i="1" s="1"/>
  <c r="M958" i="1"/>
  <c r="P958" i="1" s="1"/>
  <c r="Q958" i="1" s="1"/>
  <c r="M155" i="1"/>
  <c r="P155" i="1" s="1"/>
  <c r="Q155" i="1" s="1"/>
  <c r="M624" i="1"/>
  <c r="P624" i="1" s="1"/>
  <c r="Q624" i="1" s="1"/>
  <c r="M118" i="1"/>
  <c r="P118" i="1" s="1"/>
  <c r="Q118" i="1" s="1"/>
  <c r="M83" i="1"/>
  <c r="P83" i="1" s="1"/>
  <c r="Q83" i="1" s="1"/>
  <c r="M840" i="1"/>
  <c r="P840" i="1" s="1"/>
  <c r="Q840" i="1" s="1"/>
  <c r="AA840" i="1" s="1"/>
  <c r="M441" i="1"/>
  <c r="M114" i="1"/>
  <c r="M778" i="1"/>
  <c r="M181" i="1"/>
  <c r="P181" i="1" s="1"/>
  <c r="Q181" i="1" s="1"/>
  <c r="AM181" i="1" s="1"/>
  <c r="M205" i="1"/>
  <c r="P205" i="1" s="1"/>
  <c r="Q205" i="1" s="1"/>
  <c r="M48" i="1"/>
  <c r="P48" i="1" s="1"/>
  <c r="Q48" i="1" s="1"/>
  <c r="M94" i="1"/>
  <c r="P94" i="1" s="1"/>
  <c r="Q94" i="1" s="1"/>
  <c r="M834" i="1"/>
  <c r="N834" i="1" s="1"/>
  <c r="S834" i="1" s="1"/>
  <c r="T834" i="1" s="1"/>
  <c r="M659" i="1"/>
  <c r="P659" i="1" s="1"/>
  <c r="Q659" i="1" s="1"/>
  <c r="R659" i="1" s="1"/>
  <c r="M157" i="1"/>
  <c r="N157" i="1" s="1"/>
  <c r="S157" i="1" s="1"/>
  <c r="T157" i="1" s="1"/>
  <c r="M21" i="1"/>
  <c r="P21" i="1" s="1"/>
  <c r="Q21" i="1" s="1"/>
  <c r="R21" i="1" s="1"/>
  <c r="M820" i="1"/>
  <c r="P820" i="1" s="1"/>
  <c r="Q820" i="1" s="1"/>
  <c r="M863" i="1"/>
  <c r="M78" i="1"/>
  <c r="M1001" i="1"/>
  <c r="N1001" i="1" s="1"/>
  <c r="M340" i="1"/>
  <c r="N340" i="1" s="1"/>
  <c r="S340" i="1" s="1"/>
  <c r="T340" i="1" s="1"/>
  <c r="M790" i="1"/>
  <c r="P790" i="1" s="1"/>
  <c r="Q790" i="1" s="1"/>
  <c r="M944" i="1"/>
  <c r="P944" i="1" s="1"/>
  <c r="Q944" i="1" s="1"/>
  <c r="R944" i="1" s="1"/>
  <c r="M596" i="1"/>
  <c r="N596" i="1" s="1"/>
  <c r="S596" i="1" s="1"/>
  <c r="T596" i="1" s="1"/>
  <c r="M160" i="1"/>
  <c r="N160" i="1" s="1"/>
  <c r="S160" i="1" s="1"/>
  <c r="T160" i="1" s="1"/>
  <c r="M942" i="1"/>
  <c r="P942" i="1" s="1"/>
  <c r="Q942" i="1" s="1"/>
  <c r="AA942" i="1" s="1"/>
  <c r="M966" i="1"/>
  <c r="P966" i="1" s="1"/>
  <c r="Q966" i="1" s="1"/>
  <c r="AA966" i="1" s="1"/>
  <c r="M818" i="1"/>
  <c r="P818" i="1" s="1"/>
  <c r="Q818" i="1" s="1"/>
  <c r="R818" i="1" s="1"/>
  <c r="M213" i="1"/>
  <c r="P213" i="1" s="1"/>
  <c r="Q213" i="1" s="1"/>
  <c r="M58" i="1"/>
  <c r="M396" i="1"/>
  <c r="M434" i="1"/>
  <c r="M244" i="1"/>
  <c r="P244" i="1" s="1"/>
  <c r="Q244" i="1" s="1"/>
  <c r="M784" i="1"/>
  <c r="P784" i="1" s="1"/>
  <c r="Q784" i="1" s="1"/>
  <c r="M334" i="1"/>
  <c r="P334" i="1" s="1"/>
  <c r="Q334" i="1" s="1"/>
  <c r="M69" i="1"/>
  <c r="P69" i="1" s="1"/>
  <c r="Q69" i="1" s="1"/>
  <c r="M806" i="1"/>
  <c r="P806" i="1" s="1"/>
  <c r="Q806" i="1" s="1"/>
  <c r="M29" i="1"/>
  <c r="P29" i="1" s="1"/>
  <c r="Q29" i="1" s="1"/>
  <c r="M81" i="1"/>
  <c r="N81" i="1" s="1"/>
  <c r="S81" i="1" s="1"/>
  <c r="T81" i="1" s="1"/>
  <c r="M979" i="1"/>
  <c r="N979" i="1" s="1"/>
  <c r="S979" i="1" s="1"/>
  <c r="T979" i="1" s="1"/>
  <c r="M704" i="1"/>
  <c r="P704" i="1" s="1"/>
  <c r="Q704" i="1" s="1"/>
  <c r="M749" i="1"/>
  <c r="P749" i="1" s="1"/>
  <c r="Q749" i="1" s="1"/>
  <c r="M515" i="1"/>
  <c r="M689" i="1"/>
  <c r="M533" i="1"/>
  <c r="N533" i="1" s="1"/>
  <c r="S533" i="1" s="1"/>
  <c r="T533" i="1" s="1"/>
  <c r="M868" i="1"/>
  <c r="P868" i="1" s="1"/>
  <c r="Q868" i="1" s="1"/>
  <c r="R868" i="1" s="1"/>
  <c r="M510" i="1"/>
  <c r="P510" i="1" s="1"/>
  <c r="Q510" i="1" s="1"/>
  <c r="M819" i="1"/>
  <c r="P819" i="1" s="1"/>
  <c r="Q819" i="1" s="1"/>
  <c r="M891" i="1"/>
  <c r="P891" i="1" s="1"/>
  <c r="Q891" i="1" s="1"/>
  <c r="M289" i="1"/>
  <c r="P289" i="1" s="1"/>
  <c r="Q289" i="1" s="1"/>
  <c r="M8" i="1"/>
  <c r="P8" i="1" s="1"/>
  <c r="Q8" i="1" s="1"/>
  <c r="M775" i="1"/>
  <c r="P775" i="1" s="1"/>
  <c r="Q775" i="1" s="1"/>
  <c r="M802" i="1"/>
  <c r="P802" i="1" s="1"/>
  <c r="Q802" i="1" s="1"/>
  <c r="AA802" i="1" s="1"/>
  <c r="M139" i="1"/>
  <c r="N139" i="1" s="1"/>
  <c r="S139" i="1" s="1"/>
  <c r="T139" i="1" s="1"/>
  <c r="M677" i="1"/>
  <c r="M777" i="1"/>
  <c r="M117" i="1"/>
  <c r="M756" i="1"/>
  <c r="N756" i="1" s="1"/>
  <c r="S756" i="1" s="1"/>
  <c r="T756" i="1" s="1"/>
  <c r="M384" i="1"/>
  <c r="N384" i="1" s="1"/>
  <c r="S384" i="1" s="1"/>
  <c r="T384" i="1" s="1"/>
  <c r="M993" i="1"/>
  <c r="P993" i="1" s="1"/>
  <c r="Q993" i="1" s="1"/>
  <c r="R993" i="1" s="1"/>
  <c r="M537" i="1"/>
  <c r="P537" i="1" s="1"/>
  <c r="Q537" i="1" s="1"/>
  <c r="M980" i="1"/>
  <c r="N980" i="1" s="1"/>
  <c r="S980" i="1" s="1"/>
  <c r="T980" i="1" s="1"/>
  <c r="M187" i="1"/>
  <c r="P187" i="1" s="1"/>
  <c r="Q187" i="1" s="1"/>
  <c r="R187" i="1" s="1"/>
  <c r="M738" i="1"/>
  <c r="N738" i="1" s="1"/>
  <c r="S738" i="1" s="1"/>
  <c r="T738" i="1" s="1"/>
  <c r="M203" i="1"/>
  <c r="N203" i="1" s="1"/>
  <c r="S203" i="1" s="1"/>
  <c r="T203" i="1" s="1"/>
  <c r="M368" i="1"/>
  <c r="M144" i="1"/>
  <c r="M443" i="1"/>
  <c r="P443" i="1" s="1"/>
  <c r="Q443" i="1" s="1"/>
  <c r="AM443" i="1" s="1"/>
  <c r="M496" i="1"/>
  <c r="P496" i="1" s="1"/>
  <c r="Q496" i="1" s="1"/>
  <c r="M212" i="1"/>
  <c r="P212" i="1" s="1"/>
  <c r="Q212" i="1" s="1"/>
  <c r="M822" i="1"/>
  <c r="M214" i="1"/>
  <c r="M885" i="1"/>
  <c r="M475" i="1"/>
  <c r="P475" i="1" s="1"/>
  <c r="Q475" i="1" s="1"/>
  <c r="R475" i="1" s="1"/>
  <c r="M647" i="1"/>
  <c r="P647" i="1" s="1"/>
  <c r="Q647" i="1" s="1"/>
  <c r="M450" i="1"/>
  <c r="P450" i="1" s="1"/>
  <c r="Q450" i="1" s="1"/>
  <c r="M348" i="1"/>
  <c r="P348" i="1" s="1"/>
  <c r="Q348" i="1" s="1"/>
  <c r="M678" i="1"/>
  <c r="P678" i="1" s="1"/>
  <c r="Q678" i="1" s="1"/>
  <c r="R678" i="1" s="1"/>
  <c r="M401" i="1"/>
  <c r="M154" i="1"/>
  <c r="N154" i="1" s="1"/>
  <c r="S154" i="1" s="1"/>
  <c r="T154" i="1" s="1"/>
  <c r="M302" i="1"/>
  <c r="M539" i="1"/>
  <c r="P539" i="1" s="1"/>
  <c r="M520" i="1"/>
  <c r="P520" i="1" s="1"/>
  <c r="Q520" i="1" s="1"/>
  <c r="M774" i="1"/>
  <c r="M557" i="1"/>
  <c r="N557" i="1" s="1"/>
  <c r="S557" i="1" s="1"/>
  <c r="M121" i="1"/>
  <c r="N121" i="1" s="1"/>
  <c r="S121" i="1" s="1"/>
  <c r="T121" i="1" s="1"/>
  <c r="M591" i="1"/>
  <c r="M148" i="1"/>
  <c r="P148" i="1" s="1"/>
  <c r="Q148" i="1" s="1"/>
  <c r="M651" i="1"/>
  <c r="P651" i="1" s="1"/>
  <c r="Q651" i="1" s="1"/>
  <c r="M67" i="1"/>
  <c r="M923" i="1"/>
  <c r="M271" i="1"/>
  <c r="N271" i="1" s="1"/>
  <c r="S271" i="1" s="1"/>
  <c r="T271" i="1" s="1"/>
  <c r="M541" i="1"/>
  <c r="N541" i="1" s="1"/>
  <c r="S541" i="1" s="1"/>
  <c r="T541" i="1" s="1"/>
  <c r="M226" i="1"/>
  <c r="P226" i="1" s="1"/>
  <c r="Q226" i="1" s="1"/>
  <c r="M137" i="1"/>
  <c r="P137" i="1" s="1"/>
  <c r="Q137" i="1" s="1"/>
  <c r="M663" i="1"/>
  <c r="P663" i="1" s="1"/>
  <c r="M670" i="1"/>
  <c r="P670" i="1" s="1"/>
  <c r="Q670" i="1" s="1"/>
  <c r="M653" i="1"/>
  <c r="P653" i="1" s="1"/>
  <c r="Q653" i="1" s="1"/>
  <c r="R653" i="1" s="1"/>
  <c r="M929" i="1"/>
  <c r="M675" i="1"/>
  <c r="M982" i="1"/>
  <c r="M847" i="1"/>
  <c r="M278" i="1"/>
  <c r="M672" i="1"/>
  <c r="P672" i="1" s="1"/>
  <c r="Q672" i="1" s="1"/>
  <c r="M486" i="1"/>
  <c r="P486" i="1" s="1"/>
  <c r="Q486" i="1" s="1"/>
  <c r="M248" i="1"/>
  <c r="P248" i="1" s="1"/>
  <c r="Q248" i="1" s="1"/>
  <c r="M963" i="1"/>
  <c r="N963" i="1" s="1"/>
  <c r="S963" i="1" s="1"/>
  <c r="T963" i="1" s="1"/>
  <c r="M638" i="1"/>
  <c r="P638" i="1" s="1"/>
  <c r="Q638" i="1" s="1"/>
  <c r="M940" i="1"/>
  <c r="P940" i="1" s="1"/>
  <c r="Q940" i="1" s="1"/>
  <c r="R940" i="1" s="1"/>
  <c r="M685" i="1"/>
  <c r="P685" i="1" s="1"/>
  <c r="Q685" i="1" s="1"/>
  <c r="M304" i="1"/>
  <c r="N304" i="1" s="1"/>
  <c r="S304" i="1" s="1"/>
  <c r="T304" i="1" s="1"/>
  <c r="M996" i="1"/>
  <c r="N996" i="1" s="1"/>
  <c r="S996" i="1" s="1"/>
  <c r="T996" i="1" s="1"/>
  <c r="M215" i="1"/>
  <c r="M562" i="1"/>
  <c r="M418" i="1"/>
  <c r="P418" i="1" s="1"/>
  <c r="Q418" i="1" s="1"/>
  <c r="M189" i="1"/>
  <c r="N189" i="1" s="1"/>
  <c r="S189" i="1" s="1"/>
  <c r="T189" i="1" s="1"/>
  <c r="M914" i="1"/>
  <c r="P914" i="1" s="1"/>
  <c r="Q914" i="1" s="1"/>
  <c r="R914" i="1" s="1"/>
  <c r="M76" i="1"/>
  <c r="P76" i="1" s="1"/>
  <c r="Q76" i="1" s="1"/>
  <c r="R76" i="1" s="1"/>
  <c r="M763" i="1"/>
  <c r="P763" i="1" s="1"/>
  <c r="Q763" i="1" s="1"/>
  <c r="M697" i="1"/>
  <c r="P697" i="1" s="1"/>
  <c r="Q697" i="1" s="1"/>
  <c r="M107" i="1"/>
  <c r="P107" i="1" s="1"/>
  <c r="Q107" i="1" s="1"/>
  <c r="M664" i="1"/>
  <c r="P664" i="1" s="1"/>
  <c r="Q664" i="1" s="1"/>
  <c r="M238" i="1"/>
  <c r="P238" i="1" s="1"/>
  <c r="Q238" i="1" s="1"/>
  <c r="M764" i="1"/>
  <c r="P764" i="1" s="1"/>
  <c r="Q764" i="1" s="1"/>
  <c r="M56" i="1"/>
  <c r="N56" i="1" s="1"/>
  <c r="S56" i="1" s="1"/>
  <c r="T56" i="1" s="1"/>
  <c r="M757" i="1"/>
  <c r="M747" i="1"/>
  <c r="M702" i="1"/>
  <c r="P702" i="1" s="1"/>
  <c r="Q702" i="1" s="1"/>
  <c r="M204" i="1"/>
  <c r="N204" i="1" s="1"/>
  <c r="S204" i="1" s="1"/>
  <c r="T204" i="1" s="1"/>
  <c r="M712" i="1"/>
  <c r="N712" i="1" s="1"/>
  <c r="S712" i="1" s="1"/>
  <c r="T712" i="1" s="1"/>
  <c r="M15" i="1"/>
  <c r="P15" i="1" s="1"/>
  <c r="Q15" i="1" s="1"/>
  <c r="M415" i="1"/>
  <c r="P415" i="1" s="1"/>
  <c r="Q415" i="1" s="1"/>
  <c r="M239" i="1"/>
  <c r="P239" i="1" s="1"/>
  <c r="Q239" i="1" s="1"/>
  <c r="R239" i="1" s="1"/>
  <c r="M874" i="1"/>
  <c r="P874" i="1" s="1"/>
  <c r="Q874" i="1" s="1"/>
  <c r="M206" i="1"/>
  <c r="P206" i="1" s="1"/>
  <c r="Q206" i="1" s="1"/>
  <c r="M129" i="1"/>
  <c r="P129" i="1" s="1"/>
  <c r="Q129" i="1" s="1"/>
  <c r="M124" i="1"/>
  <c r="N124" i="1" s="1"/>
  <c r="S124" i="1" s="1"/>
  <c r="T124" i="1" s="1"/>
  <c r="M692" i="1"/>
  <c r="M665" i="1"/>
  <c r="M360" i="1"/>
  <c r="M173" i="1"/>
  <c r="P173" i="1" s="1"/>
  <c r="Q173" i="1" s="1"/>
  <c r="M620" i="1"/>
  <c r="P620" i="1" s="1"/>
  <c r="Q620" i="1" s="1"/>
  <c r="M655" i="1"/>
  <c r="P655" i="1" s="1"/>
  <c r="Q655" i="1" s="1"/>
  <c r="R655" i="1" s="1"/>
  <c r="M724" i="1"/>
  <c r="P724" i="1" s="1"/>
  <c r="Q724" i="1" s="1"/>
  <c r="R724" i="1" s="1"/>
  <c r="M347" i="1"/>
  <c r="P347" i="1" s="1"/>
  <c r="Q347" i="1" s="1"/>
  <c r="R347" i="1" s="1"/>
  <c r="M566" i="1"/>
  <c r="P566" i="1" s="1"/>
  <c r="Q566" i="1" s="1"/>
  <c r="M917" i="1"/>
  <c r="P917" i="1" s="1"/>
  <c r="Q917" i="1" s="1"/>
  <c r="M473" i="1"/>
  <c r="P473" i="1" s="1"/>
  <c r="Q473" i="1" s="1"/>
  <c r="M287" i="1"/>
  <c r="N287" i="1" s="1"/>
  <c r="S287" i="1" s="1"/>
  <c r="T287" i="1" s="1"/>
  <c r="M352" i="1"/>
  <c r="M881" i="1"/>
  <c r="M74" i="1"/>
  <c r="M761" i="1"/>
  <c r="P761" i="1" s="1"/>
  <c r="Q761" i="1" s="1"/>
  <c r="M561" i="1"/>
  <c r="P561" i="1" s="1"/>
  <c r="Q561" i="1" s="1"/>
  <c r="AA561" i="1" s="1"/>
  <c r="M731" i="1"/>
  <c r="P731" i="1" s="1"/>
  <c r="Q731" i="1" s="1"/>
  <c r="AA731" i="1" s="1"/>
  <c r="M626" i="1"/>
  <c r="N626" i="1" s="1"/>
  <c r="S626" i="1" s="1"/>
  <c r="T626" i="1" s="1"/>
  <c r="M821" i="1"/>
  <c r="P821" i="1" s="1"/>
  <c r="Q821" i="1" s="1"/>
  <c r="AA821" i="1" s="1"/>
  <c r="M930" i="1"/>
  <c r="P930" i="1" s="1"/>
  <c r="Q930" i="1" s="1"/>
  <c r="M468" i="1"/>
  <c r="P468" i="1" s="1"/>
  <c r="Q468" i="1" s="1"/>
  <c r="AA468" i="1" s="1"/>
  <c r="M240" i="1"/>
  <c r="P240" i="1" s="1"/>
  <c r="Q240" i="1" s="1"/>
  <c r="AA240" i="1" s="1"/>
  <c r="M947" i="1"/>
  <c r="P947" i="1" s="1"/>
  <c r="Q947" i="1" s="1"/>
  <c r="M314" i="1"/>
  <c r="P314" i="1" s="1"/>
  <c r="Q314" i="1" s="1"/>
  <c r="M490" i="1"/>
  <c r="P490" i="1" s="1"/>
  <c r="Q490" i="1" s="1"/>
  <c r="M503" i="1"/>
  <c r="M519" i="1"/>
  <c r="M337" i="1"/>
  <c r="M717" i="1"/>
  <c r="M357" i="1"/>
  <c r="N357" i="1" s="1"/>
  <c r="S357" i="1" s="1"/>
  <c r="T357" i="1" s="1"/>
  <c r="M668" i="1"/>
  <c r="M755" i="1"/>
  <c r="M640" i="1"/>
  <c r="M26" i="1"/>
  <c r="P26" i="1" s="1"/>
  <c r="Q26" i="1" s="1"/>
  <c r="AL26" i="1" s="1"/>
  <c r="M910" i="1"/>
  <c r="P910" i="1" s="1"/>
  <c r="Q910" i="1" s="1"/>
  <c r="M725" i="1"/>
  <c r="P725" i="1" s="1"/>
  <c r="Q725" i="1" s="1"/>
  <c r="M382" i="1"/>
  <c r="P382" i="1" s="1"/>
  <c r="Q382" i="1" s="1"/>
  <c r="M91" i="1"/>
  <c r="M900" i="1"/>
  <c r="M116" i="1"/>
  <c r="M324" i="1"/>
  <c r="M222" i="1"/>
  <c r="P222" i="1" s="1"/>
  <c r="Q222" i="1" s="1"/>
  <c r="M343" i="1"/>
  <c r="P343" i="1" s="1"/>
  <c r="Q343" i="1" s="1"/>
  <c r="M873" i="1"/>
  <c r="P873" i="1" s="1"/>
  <c r="Q873" i="1" s="1"/>
  <c r="M109" i="1"/>
  <c r="P109" i="1" s="1"/>
  <c r="Q109" i="1" s="1"/>
  <c r="M312" i="1"/>
  <c r="P312" i="1" s="1"/>
  <c r="Q312" i="1" s="1"/>
  <c r="R312" i="1" s="1"/>
  <c r="M648" i="1"/>
  <c r="P648" i="1" s="1"/>
  <c r="Q648" i="1" s="1"/>
  <c r="R648" i="1" s="1"/>
  <c r="M815" i="1"/>
  <c r="P815" i="1" s="1"/>
  <c r="Q815" i="1" s="1"/>
  <c r="M331" i="1"/>
  <c r="P331" i="1" s="1"/>
  <c r="Q331" i="1" s="1"/>
  <c r="M658" i="1"/>
  <c r="M134" i="1"/>
  <c r="M294" i="1"/>
  <c r="M128" i="1"/>
  <c r="M235" i="1"/>
  <c r="N235" i="1" s="1"/>
  <c r="S235" i="1" s="1"/>
  <c r="T235" i="1" s="1"/>
  <c r="M37" i="1"/>
  <c r="P37" i="1" s="1"/>
  <c r="Q37" i="1" s="1"/>
  <c r="M552" i="1"/>
  <c r="P552" i="1" s="1"/>
  <c r="Q552" i="1" s="1"/>
  <c r="M320" i="1"/>
  <c r="N320" i="1" s="1"/>
  <c r="S320" i="1" s="1"/>
  <c r="T320" i="1" s="1"/>
  <c r="M915" i="1"/>
  <c r="M964" i="1"/>
  <c r="M925" i="1"/>
  <c r="P925" i="1" s="1"/>
  <c r="Q925" i="1" s="1"/>
  <c r="R925" i="1" s="1"/>
  <c r="M355" i="1"/>
  <c r="P355" i="1" s="1"/>
  <c r="Q355" i="1" s="1"/>
  <c r="M540" i="1"/>
  <c r="M140" i="1"/>
  <c r="M19" i="1"/>
  <c r="M290" i="1"/>
  <c r="M5" i="1"/>
  <c r="P5" i="1" s="1"/>
  <c r="Q5" i="1" s="1"/>
  <c r="M234" i="1"/>
  <c r="P234" i="1" s="1"/>
  <c r="Q234" i="1" s="1"/>
  <c r="M936" i="1"/>
  <c r="P936" i="1" s="1"/>
  <c r="Q936" i="1" s="1"/>
  <c r="M636" i="1"/>
  <c r="P636" i="1" s="1"/>
  <c r="Q636" i="1" s="1"/>
  <c r="M281" i="1"/>
  <c r="P281" i="1" s="1"/>
  <c r="Q281" i="1" s="1"/>
  <c r="AA281" i="1" s="1"/>
  <c r="M394" i="1"/>
  <c r="P394" i="1" s="1"/>
  <c r="Q394" i="1" s="1"/>
  <c r="M1000" i="1"/>
  <c r="P1000" i="1" s="1"/>
  <c r="Q1000" i="1" s="1"/>
  <c r="M230" i="1"/>
  <c r="P230" i="1" s="1"/>
  <c r="Q230" i="1" s="1"/>
  <c r="M171" i="1"/>
  <c r="M367" i="1"/>
  <c r="M338" i="1"/>
  <c r="M150" i="1"/>
  <c r="M824" i="1"/>
  <c r="N824" i="1" s="1"/>
  <c r="S824" i="1" s="1"/>
  <c r="T824" i="1" s="1"/>
  <c r="M295" i="1"/>
  <c r="P295" i="1" s="1"/>
  <c r="Q295" i="1" s="1"/>
  <c r="M787" i="1"/>
  <c r="P787" i="1" s="1"/>
  <c r="Q787" i="1" s="1"/>
  <c r="M421" i="1"/>
  <c r="P421" i="1" s="1"/>
  <c r="Q421" i="1" s="1"/>
  <c r="M398" i="1"/>
  <c r="P398" i="1" s="1"/>
  <c r="Q398" i="1" s="1"/>
  <c r="R398" i="1" s="1"/>
  <c r="M84" i="1"/>
  <c r="N84" i="1" s="1"/>
  <c r="S84" i="1" s="1"/>
  <c r="T84" i="1" s="1"/>
  <c r="M296" i="1"/>
  <c r="P296" i="1" s="1"/>
  <c r="Q296" i="1" s="1"/>
  <c r="M447" i="1"/>
  <c r="P447" i="1" s="1"/>
  <c r="Q447" i="1" s="1"/>
  <c r="M516" i="1"/>
  <c r="M604" i="1"/>
  <c r="M593" i="1"/>
  <c r="M742" i="1"/>
  <c r="M939" i="1"/>
  <c r="N939" i="1" s="1"/>
  <c r="S939" i="1" s="1"/>
  <c r="T939" i="1" s="1"/>
  <c r="M393" i="1"/>
  <c r="M973" i="1"/>
  <c r="M75" i="1"/>
  <c r="N75" i="1" s="1"/>
  <c r="S75" i="1" s="1"/>
  <c r="T75" i="1" s="1"/>
  <c r="M754" i="1"/>
  <c r="N754" i="1" s="1"/>
  <c r="S754" i="1" s="1"/>
  <c r="T754" i="1" s="1"/>
  <c r="M745" i="1"/>
  <c r="N745" i="1" s="1"/>
  <c r="S745" i="1" s="1"/>
  <c r="T745" i="1" s="1"/>
  <c r="M785" i="1"/>
  <c r="P785" i="1" s="1"/>
  <c r="Q785" i="1" s="1"/>
  <c r="M220" i="1"/>
  <c r="P220" i="1" s="1"/>
  <c r="Q220" i="1" s="1"/>
  <c r="M532" i="1"/>
  <c r="M542" i="1"/>
  <c r="M726" i="1"/>
  <c r="M390" i="1"/>
  <c r="M913" i="1"/>
  <c r="P913" i="1" s="1"/>
  <c r="Q913" i="1" s="1"/>
  <c r="M245" i="1"/>
  <c r="P245" i="1" s="1"/>
  <c r="Q245" i="1" s="1"/>
  <c r="M667" i="1"/>
  <c r="P667" i="1" s="1"/>
  <c r="Q667" i="1" s="1"/>
  <c r="M325" i="1"/>
  <c r="P325" i="1" s="1"/>
  <c r="Q325" i="1" s="1"/>
  <c r="M788" i="1"/>
  <c r="P788" i="1" s="1"/>
  <c r="Q788" i="1" s="1"/>
  <c r="M682" i="1"/>
  <c r="P682" i="1" s="1"/>
  <c r="Q682" i="1" s="1"/>
  <c r="M156" i="1"/>
  <c r="P156" i="1" s="1"/>
  <c r="Q156" i="1" s="1"/>
  <c r="M623" i="1"/>
  <c r="P623" i="1" s="1"/>
  <c r="Q623" i="1" s="1"/>
  <c r="M684" i="1"/>
  <c r="M42" i="1"/>
  <c r="M298" i="1"/>
  <c r="M768" i="1"/>
  <c r="M590" i="1"/>
  <c r="P590" i="1" s="1"/>
  <c r="Q590" i="1" s="1"/>
  <c r="M346" i="1"/>
  <c r="P346" i="1" s="1"/>
  <c r="Q346" i="1" s="1"/>
  <c r="M977" i="1"/>
  <c r="N977" i="1" s="1"/>
  <c r="S977" i="1" s="1"/>
  <c r="T977" i="1" s="1"/>
  <c r="M780" i="1"/>
  <c r="M975" i="1"/>
  <c r="M508" i="1"/>
  <c r="P508" i="1" s="1"/>
  <c r="Q508" i="1" s="1"/>
  <c r="M327" i="1"/>
  <c r="P327" i="1" s="1"/>
  <c r="Q327" i="1" s="1"/>
  <c r="M146" i="1"/>
  <c r="P146" i="1" s="1"/>
  <c r="Q146" i="1" s="1"/>
  <c r="M122" i="1"/>
  <c r="M306" i="1"/>
  <c r="M618" i="1"/>
  <c r="M879" i="1"/>
  <c r="M132" i="1"/>
  <c r="N132" i="1" s="1"/>
  <c r="S132" i="1" s="1"/>
  <c r="T132" i="1" s="1"/>
  <c r="M614" i="1"/>
  <c r="P614" i="1" s="1"/>
  <c r="Q614" i="1" s="1"/>
  <c r="M794" i="1"/>
  <c r="P794" i="1" s="1"/>
  <c r="Q794" i="1" s="1"/>
  <c r="M193" i="1"/>
  <c r="P193" i="1" s="1"/>
  <c r="Q193" i="1" s="1"/>
  <c r="M487" i="1"/>
  <c r="P487" i="1" s="1"/>
  <c r="Q487" i="1" s="1"/>
  <c r="M286" i="1"/>
  <c r="P286" i="1" s="1"/>
  <c r="Q286" i="1" s="1"/>
  <c r="M995" i="1"/>
  <c r="P995" i="1" s="1"/>
  <c r="Q995" i="1" s="1"/>
  <c r="M699" i="1"/>
  <c r="P699" i="1" s="1"/>
  <c r="Q699" i="1" s="1"/>
  <c r="M410" i="1"/>
  <c r="M147" i="1"/>
  <c r="M242" i="1"/>
  <c r="M556" i="1"/>
  <c r="M25" i="1"/>
  <c r="P25" i="1" s="1"/>
  <c r="Q25" i="1" s="1"/>
  <c r="M345" i="1"/>
  <c r="P345" i="1" s="1"/>
  <c r="Q345" i="1" s="1"/>
  <c r="M265" i="1"/>
  <c r="P265" i="1" s="1"/>
  <c r="Q265" i="1" s="1"/>
  <c r="AA265" i="1" s="1"/>
  <c r="M24" i="1"/>
  <c r="P24" i="1" s="1"/>
  <c r="Q24" i="1" s="1"/>
  <c r="M28" i="1"/>
  <c r="N28" i="1" s="1"/>
  <c r="S28" i="1" s="1"/>
  <c r="T28" i="1" s="1"/>
  <c r="M380" i="1"/>
  <c r="N380" i="1" s="1"/>
  <c r="S380" i="1" s="1"/>
  <c r="T380" i="1" s="1"/>
  <c r="M600" i="1"/>
  <c r="P600" i="1" s="1"/>
  <c r="Q600" i="1" s="1"/>
  <c r="M521" i="1"/>
  <c r="P521" i="1" s="1"/>
  <c r="Q521" i="1" s="1"/>
  <c r="M305" i="1"/>
  <c r="M723" i="1"/>
  <c r="M423" i="1"/>
  <c r="M85" i="1"/>
  <c r="M710" i="1"/>
  <c r="P710" i="1" s="1"/>
  <c r="Q710" i="1" s="1"/>
  <c r="M954" i="1"/>
  <c r="M606" i="1"/>
  <c r="M104" i="1"/>
  <c r="N104" i="1" s="1"/>
  <c r="S104" i="1" s="1"/>
  <c r="T104" i="1" s="1"/>
  <c r="M876" i="1"/>
  <c r="N876" i="1" s="1"/>
  <c r="S876" i="1" s="1"/>
  <c r="T876" i="1" s="1"/>
  <c r="M196" i="1"/>
  <c r="N196" i="1" s="1"/>
  <c r="S196" i="1" s="1"/>
  <c r="T196" i="1" s="1"/>
  <c r="M467" i="1"/>
  <c r="P467" i="1" s="1"/>
  <c r="Q467" i="1" s="1"/>
  <c r="M585" i="1"/>
  <c r="P585" i="1" s="1"/>
  <c r="Q585" i="1" s="1"/>
  <c r="M573" i="1"/>
  <c r="M372" i="1"/>
  <c r="M698" i="1"/>
  <c r="M546" i="1"/>
  <c r="M575" i="1"/>
  <c r="N575" i="1" s="1"/>
  <c r="S575" i="1" s="1"/>
  <c r="T575" i="1" s="1"/>
  <c r="M595" i="1"/>
  <c r="N595" i="1" s="1"/>
  <c r="S595" i="1" s="1"/>
  <c r="T595" i="1" s="1"/>
  <c r="M175" i="1"/>
  <c r="N175" i="1" s="1"/>
  <c r="S175" i="1" s="1"/>
  <c r="T175" i="1" s="1"/>
  <c r="M765" i="1"/>
  <c r="P765" i="1" s="1"/>
  <c r="Q765" i="1" s="1"/>
  <c r="M688" i="1"/>
  <c r="P688" i="1" s="1"/>
  <c r="Q688" i="1" s="1"/>
  <c r="M119" i="1"/>
  <c r="P119" i="1" s="1"/>
  <c r="Q119" i="1" s="1"/>
  <c r="AA119" i="1" s="1"/>
  <c r="M950" i="1"/>
  <c r="P950" i="1" s="1"/>
  <c r="Q950" i="1" s="1"/>
  <c r="M700" i="1"/>
  <c r="P700" i="1" s="1"/>
  <c r="Q700" i="1" s="1"/>
  <c r="M145" i="1"/>
  <c r="M686" i="1"/>
  <c r="M425" i="1"/>
  <c r="M598" i="1"/>
  <c r="M687" i="1"/>
  <c r="N687" i="1" s="1"/>
  <c r="S687" i="1" s="1"/>
  <c r="T687" i="1" s="1"/>
  <c r="M464" i="1"/>
  <c r="P464" i="1" s="1"/>
  <c r="Q464" i="1" s="1"/>
  <c r="R464" i="1" s="1"/>
  <c r="M998" i="1"/>
  <c r="M263" i="1"/>
  <c r="M106" i="1"/>
  <c r="M870" i="1"/>
  <c r="P870" i="1" s="1"/>
  <c r="Q870" i="1" s="1"/>
  <c r="M525" i="1"/>
  <c r="P525" i="1" s="1"/>
  <c r="Q525" i="1" s="1"/>
  <c r="M801" i="1"/>
  <c r="P801" i="1" s="1"/>
  <c r="Q801" i="1" s="1"/>
  <c r="M466" i="1"/>
  <c r="M315" i="1"/>
  <c r="M803" i="1"/>
  <c r="M311" i="1"/>
  <c r="M797" i="1"/>
  <c r="P797" i="1" s="1"/>
  <c r="Q797" i="1" s="1"/>
  <c r="M679" i="1"/>
  <c r="P679" i="1" s="1"/>
  <c r="Q679" i="1" s="1"/>
  <c r="M469" i="1"/>
  <c r="P469" i="1" s="1"/>
  <c r="Q469" i="1" s="1"/>
  <c r="M459" i="1"/>
  <c r="P459" i="1" s="1"/>
  <c r="Q459" i="1" s="1"/>
  <c r="AM459" i="1" s="1"/>
  <c r="M142" i="1"/>
  <c r="P142" i="1" s="1"/>
  <c r="Q142" i="1" s="1"/>
  <c r="M953" i="1"/>
  <c r="P953" i="1" s="1"/>
  <c r="Q953" i="1" s="1"/>
  <c r="M411" i="1"/>
  <c r="P411" i="1" s="1"/>
  <c r="Q411" i="1" s="1"/>
  <c r="M88" i="1"/>
  <c r="P88" i="1" s="1"/>
  <c r="Q88" i="1" s="1"/>
  <c r="M656" i="1"/>
  <c r="M52" i="1"/>
  <c r="M669" i="1"/>
  <c r="M236" i="1"/>
  <c r="M336" i="1"/>
  <c r="N336" i="1" s="1"/>
  <c r="S336" i="1" s="1"/>
  <c r="T336" i="1" s="1"/>
  <c r="M828" i="1"/>
  <c r="P828" i="1" s="1"/>
  <c r="Q828" i="1" s="1"/>
  <c r="R828" i="1" s="1"/>
  <c r="M174" i="1"/>
  <c r="P174" i="1" s="1"/>
  <c r="Q174" i="1" s="1"/>
  <c r="M53" i="1"/>
  <c r="P53" i="1" s="1"/>
  <c r="Q53" i="1" s="1"/>
  <c r="M779" i="1"/>
  <c r="N779" i="1" s="1"/>
  <c r="S779" i="1" s="1"/>
  <c r="T779" i="1" s="1"/>
  <c r="M190" i="1"/>
  <c r="M776" i="1"/>
  <c r="P776" i="1" s="1"/>
  <c r="Q776" i="1" s="1"/>
  <c r="M188" i="1"/>
  <c r="P188" i="1" s="1"/>
  <c r="Q188" i="1" s="1"/>
  <c r="M869" i="1"/>
  <c r="M583" i="1"/>
  <c r="M431" i="1"/>
  <c r="M358" i="1"/>
  <c r="M856" i="1"/>
  <c r="P856" i="1" s="1"/>
  <c r="Q856" i="1" s="1"/>
  <c r="M646" i="1"/>
  <c r="M77" i="1"/>
  <c r="P77" i="1" s="1"/>
  <c r="Q77" i="1" s="1"/>
  <c r="AA77" i="1" s="1"/>
  <c r="M279" i="1"/>
  <c r="N279" i="1" s="1"/>
  <c r="S279" i="1" s="1"/>
  <c r="T279" i="1" s="1"/>
  <c r="M855" i="1"/>
  <c r="P855" i="1" s="1"/>
  <c r="Q855" i="1" s="1"/>
  <c r="AM855" i="1" s="1"/>
  <c r="M931" i="1"/>
  <c r="P931" i="1" s="1"/>
  <c r="Q931" i="1" s="1"/>
  <c r="AA931" i="1" s="1"/>
  <c r="M400" i="1"/>
  <c r="P400" i="1" s="1"/>
  <c r="Q400" i="1" s="1"/>
  <c r="M844" i="1"/>
  <c r="P844" i="1" s="1"/>
  <c r="Q844" i="1" s="1"/>
  <c r="M494" i="1"/>
  <c r="M194" i="1"/>
  <c r="M946" i="1"/>
  <c r="M981" i="1"/>
  <c r="M748" i="1"/>
  <c r="N748" i="1" s="1"/>
  <c r="S748" i="1" s="1"/>
  <c r="T748" i="1" s="1"/>
  <c r="M962" i="1"/>
  <c r="P962" i="1" s="1"/>
  <c r="Q962" i="1" s="1"/>
  <c r="M563" i="1"/>
  <c r="P563" i="1" s="1"/>
  <c r="Q563" i="1" s="1"/>
  <c r="M997" i="1"/>
  <c r="P997" i="1" s="1"/>
  <c r="Q997" i="1" s="1"/>
  <c r="M860" i="1"/>
  <c r="P860" i="1" s="1"/>
  <c r="Q860" i="1" s="1"/>
  <c r="M73" i="1"/>
  <c r="P73" i="1" s="1"/>
  <c r="Q73" i="1" s="1"/>
  <c r="M429" i="1"/>
  <c r="P429" i="1" s="1"/>
  <c r="Q429" i="1" s="1"/>
  <c r="M934" i="1"/>
  <c r="M835" i="1"/>
  <c r="M737" i="1"/>
  <c r="M807" i="1"/>
  <c r="P807" i="1" s="1"/>
  <c r="Q807" i="1" s="1"/>
  <c r="R807" i="1" s="1"/>
  <c r="X807" i="1" s="1"/>
  <c r="Y807" i="1" s="1"/>
  <c r="Z807" i="1" s="1"/>
  <c r="M176" i="1"/>
  <c r="N176" i="1" s="1"/>
  <c r="S176" i="1" s="1"/>
  <c r="T176" i="1" s="1"/>
  <c r="M454" i="1"/>
  <c r="N454" i="1" s="1"/>
  <c r="S454" i="1" s="1"/>
  <c r="T454" i="1" s="1"/>
  <c r="M274" i="1"/>
  <c r="M924" i="1"/>
  <c r="M649" i="1"/>
  <c r="M293" i="1"/>
  <c r="N293" i="1" s="1"/>
  <c r="S293" i="1" s="1"/>
  <c r="T293" i="1" s="1"/>
  <c r="M351" i="1"/>
  <c r="P351" i="1" s="1"/>
  <c r="Q351" i="1" s="1"/>
  <c r="M359" i="1"/>
  <c r="M253" i="1"/>
  <c r="M502" i="1"/>
  <c r="P502" i="1" s="1"/>
  <c r="Q502" i="1" s="1"/>
  <c r="M805" i="1"/>
  <c r="M16" i="1"/>
  <c r="P16" i="1" s="1"/>
  <c r="Q16" i="1" s="1"/>
  <c r="M480" i="1"/>
  <c r="M427" i="1"/>
  <c r="M339" i="1"/>
  <c r="M831" i="1"/>
  <c r="M580" i="1"/>
  <c r="M365" i="1"/>
  <c r="N365" i="1" s="1"/>
  <c r="S365" i="1" s="1"/>
  <c r="T365" i="1" s="1"/>
  <c r="M766" i="1"/>
  <c r="N766" i="1" s="1"/>
  <c r="S766" i="1" s="1"/>
  <c r="M567" i="1"/>
  <c r="M362" i="1"/>
  <c r="M66" i="1"/>
  <c r="P66" i="1" s="1"/>
  <c r="Q66" i="1" s="1"/>
  <c r="AM66" i="1" s="1"/>
  <c r="M342" i="1"/>
  <c r="P342" i="1" s="1"/>
  <c r="Q342" i="1" s="1"/>
  <c r="M671" i="1"/>
  <c r="P671" i="1" s="1"/>
  <c r="Q671" i="1" s="1"/>
  <c r="AL671" i="1" s="1"/>
  <c r="M603" i="1"/>
  <c r="M479" i="1"/>
  <c r="M123" i="1"/>
  <c r="M681" i="1"/>
  <c r="M545" i="1"/>
  <c r="N545" i="1" s="1"/>
  <c r="S545" i="1" s="1"/>
  <c r="T545" i="1" s="1"/>
  <c r="M972" i="1"/>
  <c r="P972" i="1" s="1"/>
  <c r="Q972" i="1" s="1"/>
  <c r="M772" i="1"/>
  <c r="P772" i="1" s="1"/>
  <c r="Q772" i="1" s="1"/>
  <c r="M715" i="1"/>
  <c r="M786" i="1"/>
  <c r="M927" i="1"/>
  <c r="M335" i="1"/>
  <c r="M609" i="1"/>
  <c r="P609" i="1" s="1"/>
  <c r="Q609" i="1" s="1"/>
  <c r="AA609" i="1" s="1"/>
  <c r="M285" i="1"/>
  <c r="M197" i="1"/>
  <c r="M135" i="1"/>
  <c r="P135" i="1" s="1"/>
  <c r="Q135" i="1" s="1"/>
  <c r="M711" i="1"/>
  <c r="P711" i="1" s="1"/>
  <c r="Q711" i="1" s="1"/>
  <c r="M911" i="1"/>
  <c r="M811" i="1"/>
  <c r="P811" i="1" s="1"/>
  <c r="Q811" i="1" s="1"/>
  <c r="R811" i="1" s="1"/>
  <c r="M436" i="1"/>
  <c r="P436" i="1" s="1"/>
  <c r="Q436" i="1" s="1"/>
  <c r="M951" i="1"/>
  <c r="M18" i="1"/>
  <c r="M391" i="1"/>
  <c r="P391" i="1" s="1"/>
  <c r="Q391" i="1" s="1"/>
  <c r="M39" i="1"/>
  <c r="N39" i="1" s="1"/>
  <c r="S39" i="1" s="1"/>
  <c r="T39" i="1" s="1"/>
  <c r="M151" i="1"/>
  <c r="M920" i="1"/>
  <c r="M442" i="1"/>
  <c r="M572" i="1"/>
  <c r="N572" i="1" s="1"/>
  <c r="S572" i="1" s="1"/>
  <c r="T572" i="1" s="1"/>
  <c r="M941" i="1"/>
  <c r="P941" i="1" s="1"/>
  <c r="Q941" i="1" s="1"/>
  <c r="M695" i="1"/>
  <c r="M272" i="1"/>
  <c r="P272" i="1" s="1"/>
  <c r="Q272" i="1" s="1"/>
  <c r="M126" i="1"/>
  <c r="P126" i="1" s="1"/>
  <c r="Q126" i="1" s="1"/>
  <c r="AA126" i="1" s="1"/>
  <c r="M180" i="1"/>
  <c r="M376" i="1"/>
  <c r="M578" i="1"/>
  <c r="P578" i="1" s="1"/>
  <c r="Q578" i="1" s="1"/>
  <c r="M493" i="1"/>
  <c r="P493" i="1" s="1"/>
  <c r="Q493" i="1" s="1"/>
  <c r="M694" i="1"/>
  <c r="P694" i="1" s="1"/>
  <c r="Q694" i="1" s="1"/>
  <c r="M983" i="1"/>
  <c r="M943" i="1"/>
  <c r="N943" i="1" s="1"/>
  <c r="S943" i="1" s="1"/>
  <c r="T943" i="1" s="1"/>
  <c r="M97" i="1"/>
  <c r="M452" i="1"/>
  <c r="M2" i="1"/>
  <c r="M813" i="1"/>
  <c r="P813" i="1" s="1"/>
  <c r="Q813" i="1" s="1"/>
  <c r="R813" i="1" s="1"/>
  <c r="M608" i="1"/>
  <c r="P608" i="1" s="1"/>
  <c r="Q608" i="1" s="1"/>
  <c r="M955" i="1"/>
  <c r="P955" i="1" s="1"/>
  <c r="Q955" i="1" s="1"/>
  <c r="R955" i="1" s="1"/>
  <c r="M47" i="1"/>
  <c r="M492" i="1"/>
  <c r="M513" i="1"/>
  <c r="P513" i="1" s="1"/>
  <c r="Q513" i="1" s="1"/>
  <c r="M409" i="1"/>
  <c r="P409" i="1" s="1"/>
  <c r="Q409" i="1" s="1"/>
  <c r="M192" i="1"/>
  <c r="M254" i="1"/>
  <c r="M965" i="1"/>
  <c r="N965" i="1" s="1"/>
  <c r="S965" i="1" s="1"/>
  <c r="T965" i="1" s="1"/>
  <c r="M992" i="1"/>
  <c r="P992" i="1" s="1"/>
  <c r="Q992" i="1" s="1"/>
  <c r="M405" i="1"/>
  <c r="M909" i="1"/>
  <c r="P909" i="1" s="1"/>
  <c r="Q909" i="1" s="1"/>
  <c r="M631" i="1"/>
  <c r="P631" i="1" s="1"/>
  <c r="Q631" i="1" s="1"/>
  <c r="M79" i="1"/>
  <c r="M810" i="1"/>
  <c r="M373" i="1"/>
  <c r="M82" i="1"/>
  <c r="P82" i="1" s="1"/>
  <c r="Q82" i="1" s="1"/>
  <c r="M967" i="1"/>
  <c r="P967" i="1" s="1"/>
  <c r="Q967" i="1" s="1"/>
  <c r="M845" i="1"/>
  <c r="M65" i="1"/>
  <c r="M68" i="1"/>
  <c r="M666" i="1"/>
  <c r="N666" i="1" s="1"/>
  <c r="S666" i="1" s="1"/>
  <c r="T666" i="1" s="1"/>
  <c r="M115" i="1"/>
  <c r="N115" i="1" s="1"/>
  <c r="S115" i="1" s="1"/>
  <c r="T115" i="1" s="1"/>
  <c r="M837" i="1"/>
  <c r="P837" i="1" s="1"/>
  <c r="Q837" i="1" s="1"/>
  <c r="R837" i="1" s="1"/>
  <c r="M804" i="1"/>
  <c r="N804" i="1" s="1"/>
  <c r="S804" i="1" s="1"/>
  <c r="T804" i="1" s="1"/>
  <c r="M509" i="1"/>
  <c r="M690" i="1"/>
  <c r="M166" i="1"/>
  <c r="P166" i="1" s="1"/>
  <c r="Q166" i="1" s="1"/>
  <c r="M101" i="1"/>
  <c r="P101" i="1" s="1"/>
  <c r="Q101" i="1" s="1"/>
  <c r="R101" i="1" s="1"/>
  <c r="M108" i="1"/>
  <c r="P108" i="1" s="1"/>
  <c r="Q108" i="1" s="1"/>
  <c r="M933" i="1"/>
  <c r="M842" i="1"/>
  <c r="P842" i="1" s="1"/>
  <c r="Q842" i="1" s="1"/>
  <c r="M771" i="1"/>
  <c r="M722" i="1"/>
  <c r="M102" i="1"/>
  <c r="M329" i="1"/>
  <c r="M549" i="1"/>
  <c r="P549" i="1" s="1"/>
  <c r="Q549" i="1" s="1"/>
  <c r="AA549" i="1" s="1"/>
  <c r="M952" i="1"/>
  <c r="M407" i="1"/>
  <c r="M956" i="1"/>
  <c r="M41" i="1"/>
  <c r="P41" i="1" s="1"/>
  <c r="Q41" i="1" s="1"/>
  <c r="M676" i="1"/>
  <c r="P676" i="1" s="1"/>
  <c r="Q676" i="1" s="1"/>
  <c r="AM676" i="1" s="1"/>
  <c r="M559" i="1"/>
  <c r="M565" i="1"/>
  <c r="P565" i="1" s="1"/>
  <c r="Q565" i="1" s="1"/>
  <c r="R565" i="1" s="1"/>
  <c r="M55" i="1"/>
  <c r="P55" i="1" s="1"/>
  <c r="Q55" i="1" s="1"/>
  <c r="M377" i="1"/>
  <c r="P377" i="1" s="1"/>
  <c r="Q377" i="1" s="1"/>
  <c r="AL377" i="1" s="1"/>
  <c r="M257" i="1"/>
  <c r="P257" i="1" s="1"/>
  <c r="Q257" i="1" s="1"/>
  <c r="M297" i="1"/>
  <c r="N297" i="1" s="1"/>
  <c r="S297" i="1" s="1"/>
  <c r="T297" i="1" s="1"/>
  <c r="M522" i="1"/>
  <c r="P522" i="1" s="1"/>
  <c r="Q522" i="1" s="1"/>
  <c r="R522" i="1" s="1"/>
  <c r="M630" i="1"/>
  <c r="M472" i="1"/>
  <c r="P472" i="1" s="1"/>
  <c r="Q472" i="1" s="1"/>
  <c r="M202" i="1"/>
  <c r="N202" i="1" s="1"/>
  <c r="S202" i="1" s="1"/>
  <c r="T202" i="1" s="1"/>
  <c r="M734" i="1"/>
  <c r="M370" i="1"/>
  <c r="P370" i="1" s="1"/>
  <c r="Q370" i="1" s="1"/>
  <c r="AA370" i="1" s="1"/>
  <c r="M323" i="1"/>
  <c r="M859" i="1"/>
  <c r="P859" i="1" s="1"/>
  <c r="Q859" i="1" s="1"/>
  <c r="M894" i="1"/>
  <c r="M497" i="1"/>
  <c r="P497" i="1" s="1"/>
  <c r="Q497" i="1" s="1"/>
  <c r="M262" i="1"/>
  <c r="P262" i="1" s="1"/>
  <c r="Q262" i="1" s="1"/>
  <c r="M233" i="1"/>
  <c r="P233" i="1" s="1"/>
  <c r="Q233" i="1" s="1"/>
  <c r="R233" i="1" s="1"/>
  <c r="M199" i="1"/>
  <c r="P199" i="1" s="1"/>
  <c r="Q199" i="1" s="1"/>
  <c r="M495" i="1"/>
  <c r="M812" i="1"/>
  <c r="M228" i="1"/>
  <c r="M120" i="1"/>
  <c r="M634" i="1"/>
  <c r="M877" i="1"/>
  <c r="M40" i="1"/>
  <c r="P40" i="1" s="1"/>
  <c r="Q40" i="1" s="1"/>
  <c r="M544" i="1"/>
  <c r="M138" i="1"/>
  <c r="N138" i="1" s="1"/>
  <c r="S138" i="1" s="1"/>
  <c r="T138" i="1" s="1"/>
  <c r="M344" i="1"/>
  <c r="N344" i="1" s="1"/>
  <c r="S344" i="1" s="1"/>
  <c r="T344" i="1" s="1"/>
  <c r="M232" i="1"/>
  <c r="P232" i="1" s="1"/>
  <c r="Q232" i="1" s="1"/>
  <c r="M33" i="1"/>
  <c r="P33" i="1" s="1"/>
  <c r="Q33" i="1" s="1"/>
  <c r="M673" i="1"/>
  <c r="M960" i="1"/>
  <c r="M751" i="1"/>
  <c r="P751" i="1" s="1"/>
  <c r="Q751" i="1" s="1"/>
  <c r="R751" i="1" s="1"/>
  <c r="M864" i="1"/>
  <c r="N864" i="1" s="1"/>
  <c r="S864" i="1" s="1"/>
  <c r="T864" i="1" s="1"/>
  <c r="M363" i="1"/>
  <c r="M843" i="1"/>
  <c r="M833" i="1"/>
  <c r="N833" i="1" s="1"/>
  <c r="S833" i="1" s="1"/>
  <c r="T833" i="1" s="1"/>
  <c r="M162" i="1"/>
  <c r="P162" i="1" s="1"/>
  <c r="Q162" i="1" s="1"/>
  <c r="R162" i="1" s="1"/>
  <c r="M850" i="1"/>
  <c r="P850" i="1" s="1"/>
  <c r="Q850" i="1" s="1"/>
  <c r="M435" i="1"/>
  <c r="M458" i="1"/>
  <c r="N458" i="1" s="1"/>
  <c r="S458" i="1" s="1"/>
  <c r="T458" i="1" s="1"/>
  <c r="M897" i="1"/>
  <c r="N897" i="1" s="1"/>
  <c r="S897" i="1" s="1"/>
  <c r="T897" i="1" s="1"/>
  <c r="M419" i="1"/>
  <c r="M650" i="1"/>
  <c r="M543" i="1"/>
  <c r="P543" i="1" s="1"/>
  <c r="Q543" i="1" s="1"/>
  <c r="R543" i="1" s="1"/>
  <c r="M577" i="1"/>
  <c r="P577" i="1" s="1"/>
  <c r="Q577" i="1" s="1"/>
  <c r="R577" i="1" s="1"/>
  <c r="M693" i="1"/>
  <c r="M247" i="1"/>
  <c r="M628" i="1"/>
  <c r="M524" i="1"/>
  <c r="N524" i="1" s="1"/>
  <c r="S524" i="1" s="1"/>
  <c r="T524" i="1" s="1"/>
  <c r="M17" i="1"/>
  <c r="M928" i="1"/>
  <c r="M136" i="1"/>
  <c r="P136" i="1" s="1"/>
  <c r="Q136" i="1" s="1"/>
  <c r="M716" i="1"/>
  <c r="P716" i="1" s="1"/>
  <c r="Q716" i="1" s="1"/>
  <c r="M379" i="1"/>
  <c r="M152" i="1"/>
  <c r="M889" i="1"/>
  <c r="P889" i="1" s="1"/>
  <c r="Q889" i="1" s="1"/>
  <c r="M224" i="1"/>
  <c r="P224" i="1" s="1"/>
  <c r="Q224" i="1" s="1"/>
  <c r="AA224" i="1" s="1"/>
  <c r="M898" i="1"/>
  <c r="M793" i="1"/>
  <c r="M500" i="1"/>
  <c r="M381" i="1"/>
  <c r="N381" i="1" s="1"/>
  <c r="S381" i="1" s="1"/>
  <c r="T381" i="1" s="1"/>
  <c r="M321" i="1"/>
  <c r="M159" i="1"/>
  <c r="N159" i="1" s="1"/>
  <c r="S159" i="1" s="1"/>
  <c r="T159" i="1" s="1"/>
  <c r="M319" i="1"/>
  <c r="P319" i="1" s="1"/>
  <c r="Q319" i="1" s="1"/>
  <c r="AM319" i="1" s="1"/>
  <c r="M20" i="1"/>
  <c r="P20" i="1" s="1"/>
  <c r="Q20" i="1" s="1"/>
  <c r="AM20" i="1" s="1"/>
  <c r="M752" i="1"/>
  <c r="M283" i="1"/>
  <c r="M485" i="1"/>
  <c r="P485" i="1" s="1"/>
  <c r="Q485" i="1" s="1"/>
  <c r="R485" i="1" s="1"/>
  <c r="M426" i="1"/>
  <c r="P426" i="1" s="1"/>
  <c r="Q426" i="1" s="1"/>
  <c r="R426" i="1" s="1"/>
  <c r="M912" i="1"/>
  <c r="P912" i="1" s="1"/>
  <c r="Q912" i="1" s="1"/>
  <c r="M470" i="1"/>
  <c r="M366" i="1"/>
  <c r="P366" i="1" s="1"/>
  <c r="Q366" i="1" s="1"/>
  <c r="AA366" i="1" s="1"/>
  <c r="M437" i="1"/>
  <c r="M130" i="1"/>
  <c r="M276" i="1"/>
  <c r="M439" i="1"/>
  <c r="P439" i="1" s="1"/>
  <c r="Q439" i="1" s="1"/>
  <c r="AA439" i="1" s="1"/>
  <c r="M589" i="1"/>
  <c r="P589" i="1" s="1"/>
  <c r="Q589" i="1" s="1"/>
  <c r="AL589" i="1" s="1"/>
  <c r="M523" i="1"/>
  <c r="M364" i="1"/>
  <c r="M165" i="1"/>
  <c r="M449" i="1"/>
  <c r="P449" i="1" s="1"/>
  <c r="Q449" i="1" s="1"/>
  <c r="M471" i="1"/>
  <c r="P471" i="1" s="1"/>
  <c r="Q471" i="1" s="1"/>
  <c r="M905" i="1"/>
  <c r="M893" i="1"/>
  <c r="N893" i="1" s="1"/>
  <c r="S893" i="1" s="1"/>
  <c r="T893" i="1" s="1"/>
  <c r="M713" i="1"/>
  <c r="N713" i="1" s="1"/>
  <c r="S713" i="1" s="1"/>
  <c r="T713" i="1" s="1"/>
  <c r="M866" i="1"/>
  <c r="M252" i="1"/>
  <c r="N252" i="1" s="1"/>
  <c r="S252" i="1" s="1"/>
  <c r="T252" i="1" s="1"/>
  <c r="M227" i="1"/>
  <c r="N227" i="1" s="1"/>
  <c r="S227" i="1" s="1"/>
  <c r="T227" i="1" s="1"/>
  <c r="M457" i="1"/>
  <c r="M703" i="1"/>
  <c r="M207" i="1"/>
  <c r="P207" i="1" s="1"/>
  <c r="Q207" i="1" s="1"/>
  <c r="M105" i="1"/>
  <c r="M582" i="1"/>
  <c r="P582" i="1" s="1"/>
  <c r="Q582" i="1" s="1"/>
  <c r="AA582" i="1" s="1"/>
  <c r="M886" i="1"/>
  <c r="M44" i="1"/>
  <c r="P44" i="1" s="1"/>
  <c r="Q44" i="1" s="1"/>
  <c r="R44" i="1" s="1"/>
  <c r="M969" i="1"/>
  <c r="M208" i="1"/>
  <c r="M505" i="1"/>
  <c r="N505" i="1" s="1"/>
  <c r="S505" i="1" s="1"/>
  <c r="T505" i="1" s="1"/>
  <c r="M218" i="1"/>
  <c r="P218" i="1" s="1"/>
  <c r="Q218" i="1" s="1"/>
  <c r="M792" i="1"/>
  <c r="P792" i="1" s="1"/>
  <c r="Q792" i="1" s="1"/>
  <c r="M54" i="1"/>
  <c r="M746" i="1"/>
  <c r="P746" i="1" s="1"/>
  <c r="Q746" i="1" s="1"/>
  <c r="M740" i="1"/>
  <c r="N740" i="1" s="1"/>
  <c r="S740" i="1" s="1"/>
  <c r="T740" i="1" s="1"/>
  <c r="M733" i="1"/>
  <c r="P733" i="1" s="1"/>
  <c r="Q733" i="1" s="1"/>
  <c r="M309" i="1"/>
  <c r="P309" i="1" s="1"/>
  <c r="Q309" i="1" s="1"/>
  <c r="AA309" i="1" s="1"/>
  <c r="M59" i="1"/>
  <c r="M258" i="1"/>
  <c r="M326" i="1"/>
  <c r="P326" i="1" s="1"/>
  <c r="Q326" i="1" s="1"/>
  <c r="M328" i="1"/>
  <c r="P328" i="1" s="1"/>
  <c r="Q328" i="1" s="1"/>
  <c r="M558" i="1"/>
  <c r="P558" i="1" s="1"/>
  <c r="Q558" i="1" s="1"/>
  <c r="M64" i="1"/>
  <c r="M527" i="1"/>
  <c r="M310" i="1"/>
  <c r="P310" i="1" s="1"/>
  <c r="Q310" i="1" s="1"/>
  <c r="R310" i="1" s="1"/>
  <c r="M38" i="1"/>
  <c r="M481" i="1"/>
  <c r="P481" i="1" s="1"/>
  <c r="Q481" i="1" s="1"/>
  <c r="M491" i="1"/>
  <c r="P491" i="1" s="1"/>
  <c r="Q491" i="1" s="1"/>
  <c r="M256" i="1"/>
  <c r="P256" i="1" s="1"/>
  <c r="Q256" i="1" s="1"/>
  <c r="M644" i="1"/>
  <c r="M588" i="1"/>
  <c r="P588" i="1" s="1"/>
  <c r="Q588" i="1" s="1"/>
  <c r="M133" i="1"/>
  <c r="M330" i="1"/>
  <c r="N330" i="1" s="1"/>
  <c r="S330" i="1" s="1"/>
  <c r="T330" i="1" s="1"/>
  <c r="M87" i="1"/>
  <c r="P87" i="1" s="1"/>
  <c r="Q87" i="1" s="1"/>
  <c r="M96" i="1"/>
  <c r="P96" i="1" s="1"/>
  <c r="Q96" i="1" s="1"/>
  <c r="M919" i="1"/>
  <c r="M773" i="1"/>
  <c r="M103" i="1"/>
  <c r="M921" i="1"/>
  <c r="P921" i="1" s="1"/>
  <c r="Q921" i="1" s="1"/>
  <c r="M392" i="1"/>
  <c r="P392" i="1" s="1"/>
  <c r="Q392" i="1" s="1"/>
  <c r="R392" i="1" s="1"/>
  <c r="M632" i="1"/>
  <c r="P632" i="1" s="1"/>
  <c r="Q632" i="1" s="1"/>
  <c r="M989" i="1"/>
  <c r="M444" i="1"/>
  <c r="P444" i="1" s="1"/>
  <c r="Q444" i="1" s="1"/>
  <c r="M512" i="1"/>
  <c r="M621" i="1"/>
  <c r="M127" i="1"/>
  <c r="M770" i="1"/>
  <c r="P770" i="1" s="1"/>
  <c r="Q770" i="1" s="1"/>
  <c r="AA770" i="1" s="1"/>
  <c r="M616" i="1"/>
  <c r="P616" i="1" s="1"/>
  <c r="Q616" i="1" s="1"/>
  <c r="M399" i="1"/>
  <c r="M110" i="1"/>
  <c r="M880" i="1"/>
  <c r="N880" i="1" s="1"/>
  <c r="S880" i="1" s="1"/>
  <c r="T880" i="1" s="1"/>
  <c r="M708" i="1"/>
  <c r="N708" i="1" s="1"/>
  <c r="S708" i="1" s="1"/>
  <c r="T708" i="1" s="1"/>
  <c r="M622" i="1"/>
  <c r="P622" i="1" s="1"/>
  <c r="Q622" i="1" s="1"/>
  <c r="AL622" i="1" s="1"/>
  <c r="M433" i="1"/>
  <c r="M852" i="1"/>
  <c r="P852" i="1" s="1"/>
  <c r="Q852" i="1" s="1"/>
  <c r="M92" i="1"/>
  <c r="P92" i="1" s="1"/>
  <c r="Q92" i="1" s="1"/>
  <c r="M291" i="1"/>
  <c r="P291" i="1" s="1"/>
  <c r="Q291" i="1" s="1"/>
  <c r="M36" i="1"/>
  <c r="P36" i="1" s="1"/>
  <c r="Q36" i="1" s="1"/>
  <c r="M62" i="1"/>
  <c r="N62" i="1" s="1"/>
  <c r="S62" i="1" s="1"/>
  <c r="T62" i="1" s="1"/>
  <c r="M883" i="1"/>
  <c r="P883" i="1" s="1"/>
  <c r="Q883" i="1" s="1"/>
  <c r="M978" i="1"/>
  <c r="M3" i="1"/>
  <c r="M478" i="1"/>
  <c r="M506" i="1"/>
  <c r="M402" i="1"/>
  <c r="P402" i="1" s="1"/>
  <c r="Q402" i="1" s="1"/>
  <c r="M90" i="1"/>
  <c r="M125" i="1"/>
  <c r="P125" i="1" s="1"/>
  <c r="Q125" i="1" s="1"/>
  <c r="M714" i="1"/>
  <c r="M592" i="1"/>
  <c r="P592" i="1" s="1"/>
  <c r="Q592" i="1" s="1"/>
  <c r="AM592" i="1" s="1"/>
  <c r="M750" i="1"/>
  <c r="P750" i="1" s="1"/>
  <c r="Q750" i="1" s="1"/>
  <c r="AM750" i="1" s="1"/>
  <c r="M430" i="1"/>
  <c r="P430" i="1" s="1"/>
  <c r="Q430" i="1" s="1"/>
  <c r="AM430" i="1" s="1"/>
  <c r="M705" i="1"/>
  <c r="P705" i="1" s="1"/>
  <c r="Q705" i="1" s="1"/>
  <c r="M890" i="1"/>
  <c r="M43" i="1"/>
  <c r="M959" i="1"/>
  <c r="N959" i="1" s="1"/>
  <c r="S959" i="1" s="1"/>
  <c r="T959" i="1" s="1"/>
  <c r="M93" i="1"/>
  <c r="N93" i="1" s="1"/>
  <c r="S93" i="1" s="1"/>
  <c r="T93" i="1" s="1"/>
  <c r="M548" i="1"/>
  <c r="M597" i="1"/>
  <c r="M741" i="1"/>
  <c r="N741" i="1" s="1"/>
  <c r="S741" i="1" s="1"/>
  <c r="T741" i="1" s="1"/>
  <c r="M63" i="1"/>
  <c r="M826" i="1"/>
  <c r="M560" i="1"/>
  <c r="M854" i="1"/>
  <c r="P854" i="1" s="1"/>
  <c r="Q854" i="1" s="1"/>
  <c r="M976" i="1"/>
  <c r="P976" i="1" s="1"/>
  <c r="Q976" i="1" s="1"/>
  <c r="M832" i="1"/>
  <c r="M892" i="1"/>
  <c r="M625" i="1"/>
  <c r="P625" i="1" s="1"/>
  <c r="Q625" i="1" s="1"/>
  <c r="R625" i="1" s="1"/>
  <c r="M424" i="1"/>
  <c r="N424" i="1" s="1"/>
  <c r="S424" i="1" s="1"/>
  <c r="T424" i="1" s="1"/>
  <c r="M799" i="1"/>
  <c r="M195" i="1"/>
  <c r="M299" i="1"/>
  <c r="N299" i="1" s="1"/>
  <c r="S299" i="1" s="1"/>
  <c r="T299" i="1" s="1"/>
  <c r="M796" i="1"/>
  <c r="P796" i="1" s="1"/>
  <c r="Q796" i="1" s="1"/>
  <c r="M211" i="1"/>
  <c r="P211" i="1" s="1"/>
  <c r="Q211" i="1" s="1"/>
  <c r="M11" i="1"/>
  <c r="N11" i="1" s="1"/>
  <c r="S11" i="1" s="1"/>
  <c r="T11" i="1" s="1"/>
  <c r="M501" i="1"/>
  <c r="P501" i="1" s="1"/>
  <c r="Q501" i="1" s="1"/>
  <c r="M617" i="1"/>
  <c r="P617" i="1" s="1"/>
  <c r="Q617" i="1" s="1"/>
  <c r="M170" i="1"/>
  <c r="M318" i="1"/>
  <c r="P318" i="1" s="1"/>
  <c r="Q318" i="1" s="1"/>
  <c r="M243" i="1"/>
  <c r="P243" i="1" s="1"/>
  <c r="Q243" i="1" s="1"/>
  <c r="AA243" i="1" s="1"/>
  <c r="M317" i="1"/>
  <c r="P317" i="1" s="1"/>
  <c r="Q317" i="1" s="1"/>
  <c r="M957" i="1"/>
  <c r="M570" i="1"/>
  <c r="M568" i="1"/>
  <c r="M463" i="1"/>
  <c r="N463" i="1" s="1"/>
  <c r="S463" i="1" s="1"/>
  <c r="T463" i="1" s="1"/>
  <c r="M9" i="1"/>
  <c r="M260" i="1"/>
  <c r="M143" i="1"/>
  <c r="N143" i="1" s="1"/>
  <c r="S143" i="1" s="1"/>
  <c r="T143" i="1" s="1"/>
  <c r="M574" i="1"/>
  <c r="N574" i="1" s="1"/>
  <c r="S574" i="1" s="1"/>
  <c r="T574" i="1" s="1"/>
  <c r="M612" i="1"/>
  <c r="M990" i="1"/>
  <c r="M994" i="1"/>
  <c r="P994" i="1" s="1"/>
  <c r="Q994" i="1" s="1"/>
  <c r="R994" i="1" s="1"/>
  <c r="M322" i="1"/>
  <c r="P322" i="1" s="1"/>
  <c r="Q322" i="1" s="1"/>
  <c r="R322" i="1" s="1"/>
  <c r="M333" i="1"/>
  <c r="M531" i="1"/>
  <c r="M800" i="1"/>
  <c r="M313" i="1"/>
  <c r="M730" i="1"/>
  <c r="N730" i="1" s="1"/>
  <c r="S730" i="1" s="1"/>
  <c r="T730" i="1" s="1"/>
  <c r="M80" i="1"/>
  <c r="N80" i="1" s="1"/>
  <c r="S80" i="1" s="1"/>
  <c r="T80" i="1" s="1"/>
  <c r="M878" i="1"/>
  <c r="N878" i="1" s="1"/>
  <c r="S878" i="1" s="1"/>
  <c r="T878" i="1" s="1"/>
  <c r="M798" i="1"/>
  <c r="P798" i="1" s="1"/>
  <c r="Q798" i="1" s="1"/>
  <c r="M164" i="1"/>
  <c r="M413" i="1"/>
  <c r="N413" i="1" s="1"/>
  <c r="S413" i="1" s="1"/>
  <c r="T413" i="1" s="1"/>
  <c r="M432" i="1"/>
  <c r="P432" i="1" s="1"/>
  <c r="Q432" i="1" s="1"/>
  <c r="M99" i="1"/>
  <c r="P99" i="1" s="1"/>
  <c r="Q99" i="1" s="1"/>
  <c r="M14" i="1"/>
  <c r="P14" i="1" s="1"/>
  <c r="Q14" i="1" s="1"/>
  <c r="M438" i="1"/>
  <c r="M158" i="1"/>
  <c r="P158" i="1" s="1"/>
  <c r="Q158" i="1" s="1"/>
  <c r="M375" i="1"/>
  <c r="M231" i="1"/>
  <c r="M288" i="1"/>
  <c r="M98" i="1"/>
  <c r="P98" i="1" s="1"/>
  <c r="Q98" i="1" s="1"/>
  <c r="M526" i="1"/>
  <c r="P526" i="1" s="1"/>
  <c r="Q526" i="1" s="1"/>
  <c r="R526" i="1" s="1"/>
  <c r="M769" i="1"/>
  <c r="M974" i="1"/>
  <c r="M637" i="1"/>
  <c r="N637" i="1" s="1"/>
  <c r="S637" i="1" s="1"/>
  <c r="T637" i="1" s="1"/>
  <c r="M308" i="1"/>
  <c r="P308" i="1" s="1"/>
  <c r="Q308" i="1" s="1"/>
  <c r="M586" i="1"/>
  <c r="P586" i="1" s="1"/>
  <c r="Q586" i="1" s="1"/>
  <c r="AL586" i="1" s="1"/>
  <c r="M219" i="1"/>
  <c r="M416" i="1"/>
  <c r="P416" i="1" s="1"/>
  <c r="Q416" i="1" s="1"/>
  <c r="M191" i="1"/>
  <c r="N191" i="1" s="1"/>
  <c r="S191" i="1" s="1"/>
  <c r="T191" i="1" s="1"/>
  <c r="M827" i="1"/>
  <c r="M395" i="1"/>
  <c r="M861" i="1"/>
  <c r="P861" i="1" s="1"/>
  <c r="Q861" i="1" s="1"/>
  <c r="AA861" i="1" s="1"/>
  <c r="M652" i="1"/>
  <c r="P652" i="1" s="1"/>
  <c r="Q652" i="1" s="1"/>
  <c r="M266" i="1"/>
  <c r="M744" i="1"/>
  <c r="M49" i="1"/>
  <c r="P49" i="1" s="1"/>
  <c r="Q49" i="1" s="1"/>
  <c r="AM49" i="1" s="1"/>
  <c r="M530" i="1"/>
  <c r="N530" i="1" s="1"/>
  <c r="S530" i="1" s="1"/>
  <c r="T530" i="1" s="1"/>
  <c r="M46" i="1"/>
  <c r="P46" i="1" s="1"/>
  <c r="Q46" i="1" s="1"/>
  <c r="AM46" i="1" s="1"/>
  <c r="M153" i="1"/>
  <c r="M550" i="1"/>
  <c r="P550" i="1" s="1"/>
  <c r="Q550" i="1" s="1"/>
  <c r="M908" i="1"/>
  <c r="M657" i="1"/>
  <c r="M259" i="1"/>
  <c r="M221" i="1"/>
  <c r="P221" i="1" s="1"/>
  <c r="Q221" i="1" s="1"/>
  <c r="M639" i="1"/>
  <c r="P639" i="1" s="1"/>
  <c r="Q639" i="1" s="1"/>
  <c r="M489" i="1"/>
  <c r="M316" i="1"/>
  <c r="M743" i="1"/>
  <c r="M605" i="1"/>
  <c r="P605" i="1" s="1"/>
  <c r="Q605" i="1" s="1"/>
  <c r="M696" i="1"/>
  <c r="P696" i="1" s="1"/>
  <c r="Q696" i="1" s="1"/>
  <c r="M719" i="1"/>
  <c r="M795" i="1"/>
  <c r="M988" i="1"/>
  <c r="P988" i="1" s="1"/>
  <c r="Q988" i="1" s="1"/>
  <c r="R988" i="1" s="1"/>
  <c r="M739" i="1"/>
  <c r="N739" i="1" s="1"/>
  <c r="S739" i="1" s="1"/>
  <c r="T739" i="1" s="1"/>
  <c r="M149" i="1"/>
  <c r="N149" i="1" s="1"/>
  <c r="S149" i="1" s="1"/>
  <c r="T149" i="1" s="1"/>
  <c r="M462" i="1"/>
  <c r="N462" i="1" s="1"/>
  <c r="S462" i="1" s="1"/>
  <c r="T462" i="1" s="1"/>
  <c r="M388" i="1"/>
  <c r="N388" i="1" s="1"/>
  <c r="S388" i="1" s="1"/>
  <c r="T388" i="1" s="1"/>
  <c r="M456" i="1"/>
  <c r="P456" i="1" s="1"/>
  <c r="Q456" i="1" s="1"/>
  <c r="AA456" i="1" s="1"/>
  <c r="M701" i="1"/>
  <c r="N701" i="1" s="1"/>
  <c r="S701" i="1" s="1"/>
  <c r="T701" i="1" s="1"/>
  <c r="M31" i="1"/>
  <c r="P31" i="1" s="1"/>
  <c r="Q31" i="1" s="1"/>
  <c r="AA31" i="1" s="1"/>
  <c r="M836" i="1"/>
  <c r="P836" i="1" s="1"/>
  <c r="Q836" i="1" s="1"/>
  <c r="M86" i="1"/>
  <c r="P86" i="1" s="1"/>
  <c r="Q86" i="1" s="1"/>
  <c r="M581" i="1"/>
  <c r="M95" i="1"/>
  <c r="P95" i="1" s="1"/>
  <c r="Q95" i="1" s="1"/>
  <c r="AA95" i="1" s="1"/>
  <c r="M210" i="1"/>
  <c r="M830" i="1"/>
  <c r="N830" i="1" s="1"/>
  <c r="S830" i="1" s="1"/>
  <c r="T830" i="1" s="1"/>
  <c r="M422" i="1"/>
  <c r="P422" i="1" s="1"/>
  <c r="Q422" i="1" s="1"/>
  <c r="M584" i="1"/>
  <c r="P584" i="1" s="1"/>
  <c r="Q584" i="1" s="1"/>
  <c r="M216" i="1"/>
  <c r="N216" i="1" s="1"/>
  <c r="S216" i="1" s="1"/>
  <c r="T216" i="1" s="1"/>
  <c r="M412" i="1"/>
  <c r="M451" i="1"/>
  <c r="M587" i="1"/>
  <c r="P587" i="1" s="1"/>
  <c r="Q587" i="1" s="1"/>
  <c r="M517" i="1"/>
  <c r="P517" i="1" s="1"/>
  <c r="Q517" i="1" s="1"/>
  <c r="AM517" i="1" s="1"/>
  <c r="M645" i="1"/>
  <c r="P645" i="1" s="1"/>
  <c r="Q645" i="1" s="1"/>
  <c r="M201" i="1"/>
  <c r="M721" i="1"/>
  <c r="P721" i="1" s="1"/>
  <c r="Q721" i="1" s="1"/>
  <c r="M250" i="1"/>
  <c r="M361" i="1"/>
  <c r="M727" i="1"/>
  <c r="M641" i="1"/>
  <c r="P641" i="1" s="1"/>
  <c r="Q641" i="1" s="1"/>
  <c r="R641" i="1" s="1"/>
  <c r="M50" i="1"/>
  <c r="P50" i="1" s="1"/>
  <c r="Q50" i="1" s="1"/>
  <c r="M871" i="1"/>
  <c r="M453" i="1"/>
  <c r="M899" i="1"/>
  <c r="N899" i="1" s="1"/>
  <c r="S899" i="1" s="1"/>
  <c r="T899" i="1" s="1"/>
  <c r="M168" i="1"/>
  <c r="N168" i="1" s="1"/>
  <c r="S168" i="1" s="1"/>
  <c r="T168" i="1" s="1"/>
  <c r="M474" i="1"/>
  <c r="P474" i="1" s="1"/>
  <c r="Q474" i="1" s="1"/>
  <c r="M385" i="1"/>
  <c r="M488" i="1"/>
  <c r="M482" i="1"/>
  <c r="M594" i="1"/>
  <c r="M816" i="1"/>
  <c r="M387" i="1"/>
  <c r="M269" i="1"/>
  <c r="P269" i="1" s="1"/>
  <c r="Q269" i="1" s="1"/>
  <c r="M420" i="1"/>
  <c r="P420" i="1" s="1"/>
  <c r="Q420" i="1" s="1"/>
  <c r="R420" i="1" s="1"/>
  <c r="M446" i="1"/>
  <c r="M455" i="1"/>
  <c r="N455" i="1" s="1"/>
  <c r="S455" i="1" s="1"/>
  <c r="T455" i="1" s="1"/>
  <c r="M356" i="1"/>
  <c r="N356" i="1" s="1"/>
  <c r="S356" i="1" s="1"/>
  <c r="T356" i="1" s="1"/>
  <c r="M498" i="1"/>
  <c r="P498" i="1" s="1"/>
  <c r="Q498" i="1" s="1"/>
  <c r="AA498" i="1" s="1"/>
  <c r="M635" i="1"/>
  <c r="M514" i="1"/>
  <c r="M275" i="1"/>
  <c r="M613" i="1"/>
  <c r="M968" i="1"/>
  <c r="M303" i="1"/>
  <c r="P303" i="1" s="1"/>
  <c r="Q303" i="1" s="1"/>
  <c r="M100" i="1"/>
  <c r="M629" i="1"/>
  <c r="M858" i="1"/>
  <c r="M460" i="1"/>
  <c r="P460" i="1" s="1"/>
  <c r="Q460" i="1" s="1"/>
  <c r="AA460" i="1" s="1"/>
  <c r="M709" i="1"/>
  <c r="N709" i="1" s="1"/>
  <c r="S709" i="1" s="1"/>
  <c r="T709" i="1" s="1"/>
  <c r="M198" i="1"/>
  <c r="N198" i="1" s="1"/>
  <c r="S198" i="1" s="1"/>
  <c r="T198" i="1" s="1"/>
  <c r="M184" i="1"/>
  <c r="P184" i="1" s="1"/>
  <c r="Q184" i="1" s="1"/>
  <c r="AA184" i="1" s="1"/>
  <c r="M397" i="1"/>
  <c r="P397" i="1" s="1"/>
  <c r="Q397" i="1" s="1"/>
  <c r="AA397" i="1" s="1"/>
  <c r="M896" i="1"/>
  <c r="N896" i="1" s="1"/>
  <c r="S896" i="1" s="1"/>
  <c r="T896" i="1" s="1"/>
  <c r="M284" i="1"/>
  <c r="M408" i="1"/>
  <c r="M735" i="1"/>
  <c r="N735" i="1" s="1"/>
  <c r="S735" i="1" s="1"/>
  <c r="T735" i="1" s="1"/>
  <c r="M887" i="1"/>
  <c r="M383" i="1"/>
  <c r="N383" i="1" s="1"/>
  <c r="S383" i="1" s="1"/>
  <c r="T383" i="1" s="1"/>
  <c r="M599" i="1"/>
  <c r="M867" i="1"/>
  <c r="P867" i="1" s="1"/>
  <c r="Q867" i="1" s="1"/>
  <c r="M354" i="1"/>
  <c r="P354" i="1" s="1"/>
  <c r="Q354" i="1" s="1"/>
  <c r="M633" i="1"/>
  <c r="M209" i="1"/>
  <c r="M691" i="1"/>
  <c r="N691" i="1" s="1"/>
  <c r="S691" i="1" s="1"/>
  <c r="T691" i="1" s="1"/>
  <c r="M241" i="1"/>
  <c r="P241" i="1" s="1"/>
  <c r="Q241" i="1" s="1"/>
  <c r="M10" i="1"/>
  <c r="M846" i="1"/>
  <c r="M448" i="1"/>
  <c r="M534" i="1"/>
  <c r="M511" i="1"/>
  <c r="M970" i="1"/>
  <c r="M292" i="1"/>
  <c r="P292" i="1" s="1"/>
  <c r="Q292" i="1" s="1"/>
  <c r="M403" i="1"/>
  <c r="P403" i="1" s="1"/>
  <c r="Q403" i="1" s="1"/>
  <c r="M270" i="1"/>
  <c r="N270" i="1" s="1"/>
  <c r="S270" i="1" s="1"/>
  <c r="T270" i="1" s="1"/>
  <c r="M141" i="1"/>
  <c r="N141" i="1" s="1"/>
  <c r="S141" i="1" s="1"/>
  <c r="T141" i="1" s="1"/>
  <c r="M732" i="1"/>
  <c r="M683" i="1"/>
  <c r="P683" i="1" s="1"/>
  <c r="Q683" i="1" s="1"/>
  <c r="M282" i="1"/>
  <c r="M848" i="1"/>
  <c r="P848" i="1" s="1"/>
  <c r="Q848" i="1" s="1"/>
  <c r="M553" i="1"/>
  <c r="P553" i="1" s="1"/>
  <c r="Q553" i="1" s="1"/>
  <c r="R553" i="1" s="1"/>
  <c r="M30" i="1"/>
  <c r="M4" i="1"/>
  <c r="M13" i="1"/>
  <c r="M536" i="1"/>
  <c r="N536" i="1" s="1"/>
  <c r="S536" i="1" s="1"/>
  <c r="T536" i="1" s="1"/>
  <c r="M985" i="1"/>
  <c r="P985" i="1" s="1"/>
  <c r="Q985" i="1" s="1"/>
  <c r="M225" i="1"/>
  <c r="P225" i="1" s="1"/>
  <c r="Q225" i="1" s="1"/>
  <c r="M32" i="1"/>
  <c r="M654" i="1"/>
  <c r="M753" i="1"/>
  <c r="P753" i="1" s="1"/>
  <c r="Q753" i="1" s="1"/>
  <c r="M45" i="1"/>
  <c r="N45" i="1" s="1"/>
  <c r="S45" i="1" s="1"/>
  <c r="T45" i="1" s="1"/>
  <c r="M369" i="1"/>
  <c r="N369" i="1" s="1"/>
  <c r="S369" i="1" s="1"/>
  <c r="T369" i="1" s="1"/>
  <c r="M172" i="1"/>
  <c r="P172" i="1" s="1"/>
  <c r="Q172" i="1" s="1"/>
  <c r="M841" i="1"/>
  <c r="M971" i="1"/>
  <c r="M872" i="1"/>
  <c r="P872" i="1" s="1"/>
  <c r="Q872" i="1" s="1"/>
  <c r="M185" i="1"/>
  <c r="P185" i="1" s="1"/>
  <c r="Q185" i="1" s="1"/>
  <c r="M789" i="1"/>
  <c r="P789" i="1" s="1"/>
  <c r="Q789" i="1" s="1"/>
  <c r="R789" i="1" s="1"/>
  <c r="M186" i="1"/>
  <c r="P186" i="1" s="1"/>
  <c r="Q186" i="1" s="1"/>
  <c r="M935" i="1"/>
  <c r="M300" i="1"/>
  <c r="M445" i="1"/>
  <c r="P445" i="1" s="1"/>
  <c r="Q445" i="1" s="1"/>
  <c r="M607" i="1"/>
  <c r="M991" i="1"/>
  <c r="M71" i="1"/>
  <c r="M571" i="1"/>
  <c r="M483" i="1"/>
  <c r="M51" i="1"/>
  <c r="M916" i="1"/>
  <c r="N916" i="1" s="1"/>
  <c r="S916" i="1" s="1"/>
  <c r="T916" i="1" s="1"/>
  <c r="M267" i="1"/>
  <c r="N267" i="1" s="1"/>
  <c r="S267" i="1" s="1"/>
  <c r="T267" i="1" s="1"/>
  <c r="M378" i="1"/>
  <c r="N378" i="1" s="1"/>
  <c r="S378" i="1" s="1"/>
  <c r="T378" i="1" s="1"/>
  <c r="M386" i="1"/>
  <c r="M884" i="1"/>
  <c r="M838" i="1"/>
  <c r="P838" i="1" s="1"/>
  <c r="Q838" i="1" s="1"/>
  <c r="M332" i="1"/>
  <c r="M762" i="1"/>
  <c r="M554" i="1"/>
  <c r="M903" i="1"/>
  <c r="M759" i="1"/>
  <c r="M938" i="1"/>
  <c r="M862" i="1"/>
  <c r="P862" i="1" s="1"/>
  <c r="Q862" i="1" s="1"/>
  <c r="AM862" i="1" s="1"/>
  <c r="M261" i="1"/>
  <c r="P261" i="1" s="1"/>
  <c r="Q261" i="1" s="1"/>
  <c r="AM261" i="1" s="1"/>
  <c r="M371" i="1"/>
  <c r="P371" i="1" s="1"/>
  <c r="Q371" i="1" s="1"/>
  <c r="M551" i="1"/>
  <c r="P551" i="1" s="1"/>
  <c r="Q551" i="1" s="1"/>
  <c r="M906" i="1"/>
  <c r="P906" i="1" s="1"/>
  <c r="Q906" i="1" s="1"/>
  <c r="M817" i="1"/>
  <c r="P817" i="1" s="1"/>
  <c r="Q817" i="1" s="1"/>
  <c r="M849" i="1"/>
  <c r="M555" i="1"/>
  <c r="M12" i="1"/>
  <c r="M829" i="1"/>
  <c r="M895" i="1"/>
  <c r="M349" i="1"/>
  <c r="M547" i="1"/>
  <c r="N547" i="1" s="1"/>
  <c r="S547" i="1" s="1"/>
  <c r="T547" i="1" s="1"/>
  <c r="M926" i="1"/>
  <c r="N926" i="1" s="1"/>
  <c r="S926" i="1" s="1"/>
  <c r="T926" i="1" s="1"/>
  <c r="M504" i="1"/>
  <c r="N504" i="1" s="1"/>
  <c r="S504" i="1" s="1"/>
  <c r="T504" i="1" s="1"/>
  <c r="M404" i="1"/>
  <c r="N404" i="1" s="1"/>
  <c r="S404" i="1" s="1"/>
  <c r="T404" i="1" s="1"/>
  <c r="M529" i="1"/>
  <c r="N529" i="1" s="1"/>
  <c r="S529" i="1" s="1"/>
  <c r="T529" i="1" s="1"/>
  <c r="M131" i="1"/>
  <c r="N131" i="1" s="1"/>
  <c r="S131" i="1" s="1"/>
  <c r="T131" i="1" s="1"/>
  <c r="M611" i="1"/>
  <c r="M277" i="1"/>
  <c r="M839" i="1"/>
  <c r="M569" i="1"/>
  <c r="M619" i="1"/>
  <c r="N619" i="1" s="1"/>
  <c r="S619" i="1" s="1"/>
  <c r="M579" i="1"/>
  <c r="M825" i="1"/>
  <c r="N825" i="1" s="1"/>
  <c r="S825" i="1" s="1"/>
  <c r="T825" i="1" s="1"/>
  <c r="M183" i="1"/>
  <c r="N183" i="1" s="1"/>
  <c r="S183" i="1" s="1"/>
  <c r="T183" i="1" s="1"/>
  <c r="M35" i="1"/>
  <c r="N35" i="1" s="1"/>
  <c r="S35" i="1" s="1"/>
  <c r="T35" i="1" s="1"/>
  <c r="M251" i="1"/>
  <c r="M70" i="1"/>
  <c r="M875" i="1"/>
  <c r="P875" i="1" s="1"/>
  <c r="Q875" i="1" s="1"/>
  <c r="AA875" i="1" s="1"/>
  <c r="M945" i="1"/>
  <c r="P945" i="1" s="1"/>
  <c r="Q945" i="1" s="1"/>
  <c r="M518" i="1"/>
  <c r="P518" i="1" s="1"/>
  <c r="Q518" i="1" s="1"/>
  <c r="M161" i="1"/>
  <c r="P161" i="1" s="1"/>
  <c r="Q161" i="1" s="1"/>
  <c r="M255" i="1"/>
  <c r="M414" i="1"/>
  <c r="M406" i="1"/>
  <c r="M301" i="1"/>
  <c r="N301" i="1" s="1"/>
  <c r="S301" i="1" s="1"/>
  <c r="T301" i="1" s="1"/>
  <c r="M538" i="1"/>
  <c r="P538" i="1" s="1"/>
  <c r="Q538" i="1" s="1"/>
  <c r="M660" i="1"/>
  <c r="P660" i="1" s="1"/>
  <c r="Q660" i="1" s="1"/>
  <c r="M249" i="1"/>
  <c r="M507" i="1"/>
  <c r="M461" i="1"/>
  <c r="P461" i="1" s="1"/>
  <c r="Q461" i="1" s="1"/>
  <c r="R461" i="1" s="1"/>
  <c r="M720" i="1"/>
  <c r="M89" i="1"/>
  <c r="M178" i="1"/>
  <c r="M7" i="1"/>
  <c r="M182" i="1"/>
  <c r="M809" i="1"/>
  <c r="M791" i="1"/>
  <c r="N791" i="1" s="1"/>
  <c r="S791" i="1" s="1"/>
  <c r="M217" i="1"/>
  <c r="P217" i="1" s="1"/>
  <c r="Q217" i="1" s="1"/>
  <c r="M760" i="1"/>
  <c r="P760" i="1" s="1"/>
  <c r="Q760" i="1" s="1"/>
  <c r="M662" i="1"/>
  <c r="M643" i="1"/>
  <c r="P643" i="1" s="1"/>
  <c r="Q643" i="1" s="1"/>
  <c r="R643" i="1" s="1"/>
  <c r="M728" i="1"/>
  <c r="P728" i="1" s="1"/>
  <c r="Q728" i="1" s="1"/>
  <c r="R728" i="1" s="1"/>
  <c r="M882" i="1"/>
  <c r="M601" i="1"/>
  <c r="M57" i="1"/>
  <c r="M237" i="1"/>
  <c r="M428" i="1"/>
  <c r="M781" i="1"/>
  <c r="M902" i="1"/>
  <c r="N902" i="1" s="1"/>
  <c r="S902" i="1" s="1"/>
  <c r="T902" i="1" s="1"/>
  <c r="M440" i="1"/>
  <c r="N440" i="1" s="1"/>
  <c r="S440" i="1" s="1"/>
  <c r="T440" i="1" s="1"/>
  <c r="M163" i="1"/>
  <c r="N163" i="1" s="1"/>
  <c r="S163" i="1" s="1"/>
  <c r="T163" i="1" s="1"/>
  <c r="M706" i="1"/>
  <c r="P706" i="1" s="1"/>
  <c r="Q706" i="1" s="1"/>
  <c r="M111" i="1"/>
  <c r="P111" i="1" s="1"/>
  <c r="Q111" i="1" s="1"/>
  <c r="M476" i="1"/>
  <c r="N476" i="1" s="1"/>
  <c r="S476" i="1" s="1"/>
  <c r="T476" i="1" s="1"/>
  <c r="M264" i="1"/>
  <c r="M6" i="1"/>
  <c r="M999" i="1"/>
  <c r="P999" i="1" s="1"/>
  <c r="Q999" i="1" s="1"/>
  <c r="M177" i="1"/>
  <c r="M528" i="1"/>
  <c r="M229" i="1"/>
  <c r="M169" i="1"/>
  <c r="N169" i="1" s="1"/>
  <c r="S169" i="1" s="1"/>
  <c r="T169" i="1" s="1"/>
  <c r="M680" i="1"/>
  <c r="N680" i="1" s="1"/>
  <c r="S680" i="1" s="1"/>
  <c r="T680" i="1" s="1"/>
  <c r="M179" i="1"/>
  <c r="N179" i="1" s="1"/>
  <c r="S179" i="1" s="1"/>
  <c r="T179" i="1" s="1"/>
  <c r="M307" i="1"/>
  <c r="N307" i="1" s="1"/>
  <c r="S307" i="1" s="1"/>
  <c r="T307" i="1" s="1"/>
  <c r="M576" i="1"/>
  <c r="N576" i="1" s="1"/>
  <c r="S576" i="1" s="1"/>
  <c r="T576" i="1" s="1"/>
  <c r="M389" i="1"/>
  <c r="P389" i="1" s="1"/>
  <c r="Q389" i="1" s="1"/>
  <c r="AL389" i="1" s="1"/>
  <c r="M907" i="1"/>
  <c r="P907" i="1" s="1"/>
  <c r="Q907" i="1" s="1"/>
  <c r="AL907" i="1" s="1"/>
  <c r="M60" i="1"/>
  <c r="N60" i="1" s="1"/>
  <c r="S60" i="1" s="1"/>
  <c r="T60" i="1" s="1"/>
  <c r="M22" i="1"/>
  <c r="P22" i="1" s="1"/>
  <c r="Q22" i="1" s="1"/>
  <c r="M851" i="1"/>
  <c r="M61" i="1"/>
  <c r="M477" i="1"/>
  <c r="M615" i="1"/>
  <c r="P615" i="1" s="1"/>
  <c r="Q615" i="1" s="1"/>
  <c r="M984" i="1"/>
  <c r="P984" i="1" s="1"/>
  <c r="Q984" i="1" s="1"/>
  <c r="M246" i="1"/>
  <c r="P246" i="1" s="1"/>
  <c r="Q246" i="1" s="1"/>
  <c r="AO986" i="1"/>
  <c r="P897" i="1" l="1"/>
  <c r="Q897" i="1" s="1"/>
  <c r="AL897" i="1" s="1"/>
  <c r="N421" i="1"/>
  <c r="S421" i="1" s="1"/>
  <c r="T421" i="1" s="1"/>
  <c r="N475" i="1"/>
  <c r="S475" i="1" s="1"/>
  <c r="T475" i="1" s="1"/>
  <c r="P462" i="1"/>
  <c r="Q462" i="1" s="1"/>
  <c r="R462" i="1" s="1"/>
  <c r="P745" i="1"/>
  <c r="Q745" i="1" s="1"/>
  <c r="R745" i="1" s="1"/>
  <c r="X745" i="1" s="1"/>
  <c r="Y745" i="1" s="1"/>
  <c r="Z745" i="1" s="1"/>
  <c r="N936" i="1"/>
  <c r="S936" i="1" s="1"/>
  <c r="T936" i="1" s="1"/>
  <c r="N347" i="1"/>
  <c r="N940" i="1"/>
  <c r="X724" i="1"/>
  <c r="Y724" i="1" s="1"/>
  <c r="Z724" i="1" s="1"/>
  <c r="N234" i="1"/>
  <c r="S234" i="1" s="1"/>
  <c r="T234" i="1" s="1"/>
  <c r="P75" i="1"/>
  <c r="Q75" i="1" s="1"/>
  <c r="N875" i="1"/>
  <c r="S875" i="1" s="1"/>
  <c r="T875" i="1" s="1"/>
  <c r="N420" i="1"/>
  <c r="S420" i="1" s="1"/>
  <c r="T420" i="1" s="1"/>
  <c r="N586" i="1"/>
  <c r="S586" i="1" s="1"/>
  <c r="T586" i="1" s="1"/>
  <c r="N588" i="1"/>
  <c r="S588" i="1" s="1"/>
  <c r="T588" i="1" s="1"/>
  <c r="N811" i="1"/>
  <c r="S811" i="1" s="1"/>
  <c r="T811" i="1" s="1"/>
  <c r="N679" i="1"/>
  <c r="S679" i="1" s="1"/>
  <c r="T679" i="1" s="1"/>
  <c r="N552" i="1"/>
  <c r="S552" i="1" s="1"/>
  <c r="T552" i="1" s="1"/>
  <c r="N655" i="1"/>
  <c r="S655" i="1" s="1"/>
  <c r="N802" i="1"/>
  <c r="S802" i="1" s="1"/>
  <c r="T802" i="1" s="1"/>
  <c r="N341" i="1"/>
  <c r="S341" i="1" s="1"/>
  <c r="T341" i="1" s="1"/>
  <c r="P378" i="1"/>
  <c r="Q378" i="1" s="1"/>
  <c r="AA378" i="1" s="1"/>
  <c r="P943" i="1"/>
  <c r="Q943" i="1" s="1"/>
  <c r="P112" i="1"/>
  <c r="Q112" i="1" s="1"/>
  <c r="X868" i="1"/>
  <c r="Y868" i="1" s="1"/>
  <c r="Z868" i="1" s="1"/>
  <c r="N862" i="1"/>
  <c r="S862" i="1" s="1"/>
  <c r="T862" i="1" s="1"/>
  <c r="N269" i="1"/>
  <c r="S269" i="1" s="1"/>
  <c r="T269" i="1" s="1"/>
  <c r="N14" i="1"/>
  <c r="S14" i="1" s="1"/>
  <c r="T14" i="1" s="1"/>
  <c r="N491" i="1"/>
  <c r="S491" i="1" s="1"/>
  <c r="T491" i="1" s="1"/>
  <c r="N40" i="1"/>
  <c r="S40" i="1" s="1"/>
  <c r="T40" i="1" s="1"/>
  <c r="N711" i="1"/>
  <c r="S711" i="1" s="1"/>
  <c r="T711" i="1" s="1"/>
  <c r="N870" i="1"/>
  <c r="S870" i="1" s="1"/>
  <c r="T870" i="1" s="1"/>
  <c r="N37" i="1"/>
  <c r="S37" i="1" s="1"/>
  <c r="T37" i="1" s="1"/>
  <c r="N620" i="1"/>
  <c r="S620" i="1" s="1"/>
  <c r="T620" i="1" s="1"/>
  <c r="N248" i="1"/>
  <c r="S248" i="1" s="1"/>
  <c r="T248" i="1" s="1"/>
  <c r="N775" i="1"/>
  <c r="S775" i="1" s="1"/>
  <c r="T775" i="1" s="1"/>
  <c r="N853" i="1"/>
  <c r="S853" i="1" s="1"/>
  <c r="T853" i="1" s="1"/>
  <c r="P267" i="1"/>
  <c r="Q267" i="1" s="1"/>
  <c r="P959" i="1"/>
  <c r="Q959" i="1" s="1"/>
  <c r="P39" i="1"/>
  <c r="Q39" i="1" s="1"/>
  <c r="P320" i="1"/>
  <c r="Q320" i="1" s="1"/>
  <c r="AM320" i="1" s="1"/>
  <c r="P203" i="1"/>
  <c r="Q203" i="1" s="1"/>
  <c r="P932" i="1"/>
  <c r="Q932" i="1" s="1"/>
  <c r="N813" i="1"/>
  <c r="N647" i="1"/>
  <c r="S647" i="1" s="1"/>
  <c r="T647" i="1" s="1"/>
  <c r="P458" i="1"/>
  <c r="Q458" i="1" s="1"/>
  <c r="P304" i="1"/>
  <c r="Q304" i="1" s="1"/>
  <c r="AL304" i="1" s="1"/>
  <c r="N161" i="1"/>
  <c r="S161" i="1" s="1"/>
  <c r="T161" i="1" s="1"/>
  <c r="N638" i="1"/>
  <c r="S638" i="1" s="1"/>
  <c r="T638" i="1" s="1"/>
  <c r="N474" i="1"/>
  <c r="S474" i="1" s="1"/>
  <c r="T474" i="1" s="1"/>
  <c r="P388" i="1"/>
  <c r="Q388" i="1" s="1"/>
  <c r="N855" i="1"/>
  <c r="S855" i="1" s="1"/>
  <c r="T855" i="1" s="1"/>
  <c r="P754" i="1"/>
  <c r="Q754" i="1" s="1"/>
  <c r="R754" i="1" s="1"/>
  <c r="N162" i="1"/>
  <c r="S162" i="1" s="1"/>
  <c r="T162" i="1" s="1"/>
  <c r="N53" i="1"/>
  <c r="S53" i="1" s="1"/>
  <c r="T53" i="1" s="1"/>
  <c r="N724" i="1"/>
  <c r="S724" i="1" s="1"/>
  <c r="T724" i="1" s="1"/>
  <c r="N966" i="1"/>
  <c r="S966" i="1" s="1"/>
  <c r="T966" i="1" s="1"/>
  <c r="P965" i="1"/>
  <c r="Q965" i="1" s="1"/>
  <c r="N565" i="1"/>
  <c r="N464" i="1"/>
  <c r="S464" i="1" s="1"/>
  <c r="T464" i="1" s="1"/>
  <c r="N206" i="1"/>
  <c r="S206" i="1" s="1"/>
  <c r="T206" i="1" s="1"/>
  <c r="N8" i="1"/>
  <c r="S8" i="1" s="1"/>
  <c r="T8" i="1" s="1"/>
  <c r="N721" i="1"/>
  <c r="S721" i="1" s="1"/>
  <c r="T721" i="1" s="1"/>
  <c r="N765" i="1"/>
  <c r="S765" i="1" s="1"/>
  <c r="T765" i="1" s="1"/>
  <c r="N289" i="1"/>
  <c r="S289" i="1" s="1"/>
  <c r="T289" i="1" s="1"/>
  <c r="N642" i="1"/>
  <c r="S642" i="1" s="1"/>
  <c r="T642" i="1" s="1"/>
  <c r="P163" i="1"/>
  <c r="Q163" i="1" s="1"/>
  <c r="P454" i="1"/>
  <c r="Q454" i="1" s="1"/>
  <c r="P374" i="1"/>
  <c r="Q374" i="1" s="1"/>
  <c r="N246" i="1"/>
  <c r="S246" i="1" s="1"/>
  <c r="T246" i="1" s="1"/>
  <c r="N645" i="1"/>
  <c r="S645" i="1" s="1"/>
  <c r="T645" i="1" s="1"/>
  <c r="N994" i="1"/>
  <c r="S994" i="1" s="1"/>
  <c r="T994" i="1" s="1"/>
  <c r="N449" i="1"/>
  <c r="S449" i="1" s="1"/>
  <c r="N41" i="1"/>
  <c r="S41" i="1" s="1"/>
  <c r="T41" i="1" s="1"/>
  <c r="N24" i="1"/>
  <c r="S24" i="1" s="1"/>
  <c r="T24" i="1" s="1"/>
  <c r="N468" i="1"/>
  <c r="S468" i="1" s="1"/>
  <c r="T468" i="1" s="1"/>
  <c r="N702" i="1"/>
  <c r="S702" i="1" s="1"/>
  <c r="T702" i="1" s="1"/>
  <c r="N819" i="1"/>
  <c r="S819" i="1" s="1"/>
  <c r="T819" i="1" s="1"/>
  <c r="N624" i="1"/>
  <c r="S624" i="1" s="1"/>
  <c r="T624" i="1" s="1"/>
  <c r="N767" i="1"/>
  <c r="S767" i="1" s="1"/>
  <c r="T767" i="1" s="1"/>
  <c r="P440" i="1"/>
  <c r="Q440" i="1" s="1"/>
  <c r="P735" i="1"/>
  <c r="Q735" i="1" s="1"/>
  <c r="P740" i="1"/>
  <c r="Q740" i="1" s="1"/>
  <c r="P176" i="1"/>
  <c r="Q176" i="1" s="1"/>
  <c r="R176" i="1" s="1"/>
  <c r="X176" i="1" s="1"/>
  <c r="Y176" i="1" s="1"/>
  <c r="Z176" i="1" s="1"/>
  <c r="P533" i="1"/>
  <c r="Q533" i="1" s="1"/>
  <c r="R533" i="1" s="1"/>
  <c r="X533" i="1" s="1"/>
  <c r="Y533" i="1" s="1"/>
  <c r="Z533" i="1" s="1"/>
  <c r="N608" i="1"/>
  <c r="S608" i="1" s="1"/>
  <c r="T608" i="1" s="1"/>
  <c r="N931" i="1"/>
  <c r="S931" i="1" s="1"/>
  <c r="T931" i="1" s="1"/>
  <c r="P157" i="1"/>
  <c r="Q157" i="1" s="1"/>
  <c r="R157" i="1" s="1"/>
  <c r="N436" i="1"/>
  <c r="S436" i="1" s="1"/>
  <c r="T436" i="1" s="1"/>
  <c r="P23" i="1"/>
  <c r="Q23" i="1" s="1"/>
  <c r="AM23" i="1" s="1"/>
  <c r="N838" i="1"/>
  <c r="S838" i="1" s="1"/>
  <c r="T838" i="1" s="1"/>
  <c r="N582" i="1"/>
  <c r="S582" i="1" s="1"/>
  <c r="T582" i="1" s="1"/>
  <c r="N135" i="1"/>
  <c r="S135" i="1" s="1"/>
  <c r="T135" i="1" s="1"/>
  <c r="N109" i="1"/>
  <c r="S109" i="1" s="1"/>
  <c r="T109" i="1" s="1"/>
  <c r="N83" i="1"/>
  <c r="S83" i="1" s="1"/>
  <c r="T83" i="1" s="1"/>
  <c r="P293" i="1"/>
  <c r="Q293" i="1" s="1"/>
  <c r="AA293" i="1" s="1"/>
  <c r="P626" i="1"/>
  <c r="Q626" i="1" s="1"/>
  <c r="N322" i="1"/>
  <c r="S322" i="1" s="1"/>
  <c r="T322" i="1" s="1"/>
  <c r="N502" i="1"/>
  <c r="S502" i="1" s="1"/>
  <c r="T502" i="1" s="1"/>
  <c r="N240" i="1"/>
  <c r="S240" i="1" s="1"/>
  <c r="T240" i="1" s="1"/>
  <c r="N118" i="1"/>
  <c r="S118" i="1" s="1"/>
  <c r="T118" i="1" s="1"/>
  <c r="N984" i="1"/>
  <c r="S984" i="1" s="1"/>
  <c r="T984" i="1" s="1"/>
  <c r="N172" i="1"/>
  <c r="S172" i="1" s="1"/>
  <c r="N587" i="1"/>
  <c r="S587" i="1" s="1"/>
  <c r="T587" i="1" s="1"/>
  <c r="N430" i="1"/>
  <c r="S430" i="1" s="1"/>
  <c r="T430" i="1" s="1"/>
  <c r="N366" i="1"/>
  <c r="S366" i="1" s="1"/>
  <c r="T366" i="1" s="1"/>
  <c r="N101" i="1"/>
  <c r="N265" i="1"/>
  <c r="S265" i="1" s="1"/>
  <c r="T265" i="1" s="1"/>
  <c r="N930" i="1"/>
  <c r="S930" i="1" s="1"/>
  <c r="T930" i="1" s="1"/>
  <c r="N764" i="1"/>
  <c r="S764" i="1" s="1"/>
  <c r="T764" i="1" s="1"/>
  <c r="N520" i="1"/>
  <c r="S520" i="1" s="1"/>
  <c r="T520" i="1" s="1"/>
  <c r="N510" i="1"/>
  <c r="S510" i="1" s="1"/>
  <c r="T510" i="1" s="1"/>
  <c r="N155" i="1"/>
  <c r="S155" i="1" s="1"/>
  <c r="T155" i="1" s="1"/>
  <c r="P902" i="1"/>
  <c r="Q902" i="1" s="1"/>
  <c r="AA902" i="1" s="1"/>
  <c r="P896" i="1"/>
  <c r="Q896" i="1" s="1"/>
  <c r="R896" i="1" s="1"/>
  <c r="X896" i="1" s="1"/>
  <c r="Y896" i="1" s="1"/>
  <c r="Z896" i="1" s="1"/>
  <c r="P713" i="1"/>
  <c r="Q713" i="1" s="1"/>
  <c r="AL713" i="1" s="1"/>
  <c r="P160" i="1"/>
  <c r="Q160" i="1" s="1"/>
  <c r="P477" i="1"/>
  <c r="Q477" i="1" s="1"/>
  <c r="N477" i="1"/>
  <c r="S477" i="1" s="1"/>
  <c r="T477" i="1" s="1"/>
  <c r="N349" i="1"/>
  <c r="S349" i="1" s="1"/>
  <c r="T349" i="1" s="1"/>
  <c r="P349" i="1"/>
  <c r="Q349" i="1" s="1"/>
  <c r="P858" i="1"/>
  <c r="Q858" i="1" s="1"/>
  <c r="AA858" i="1" s="1"/>
  <c r="N858" i="1"/>
  <c r="S858" i="1" s="1"/>
  <c r="T858" i="1" s="1"/>
  <c r="P316" i="1"/>
  <c r="Q316" i="1" s="1"/>
  <c r="AA316" i="1" s="1"/>
  <c r="N316" i="1"/>
  <c r="S316" i="1" s="1"/>
  <c r="T316" i="1" s="1"/>
  <c r="N990" i="1"/>
  <c r="S990" i="1" s="1"/>
  <c r="T990" i="1" s="1"/>
  <c r="P990" i="1"/>
  <c r="Q990" i="1" s="1"/>
  <c r="AM990" i="1" s="1"/>
  <c r="N110" i="1"/>
  <c r="S110" i="1" s="1"/>
  <c r="T110" i="1" s="1"/>
  <c r="P110" i="1"/>
  <c r="Q110" i="1" s="1"/>
  <c r="R110" i="1" s="1"/>
  <c r="X110" i="1" s="1"/>
  <c r="Y110" i="1" s="1"/>
  <c r="Z110" i="1" s="1"/>
  <c r="P152" i="1"/>
  <c r="Q152" i="1" s="1"/>
  <c r="N152" i="1"/>
  <c r="S152" i="1" s="1"/>
  <c r="T152" i="1" s="1"/>
  <c r="P690" i="1"/>
  <c r="Q690" i="1" s="1"/>
  <c r="R690" i="1" s="1"/>
  <c r="N690" i="1"/>
  <c r="S690" i="1" s="1"/>
  <c r="T690" i="1" s="1"/>
  <c r="N923" i="1"/>
  <c r="S923" i="1" s="1"/>
  <c r="T923" i="1" s="1"/>
  <c r="P923" i="1"/>
  <c r="Q923" i="1" s="1"/>
  <c r="AM923" i="1" s="1"/>
  <c r="P144" i="1"/>
  <c r="Q144" i="1" s="1"/>
  <c r="AA144" i="1" s="1"/>
  <c r="N144" i="1"/>
  <c r="S144" i="1" s="1"/>
  <c r="T144" i="1" s="1"/>
  <c r="P515" i="1"/>
  <c r="Q515" i="1" s="1"/>
  <c r="AL515" i="1" s="1"/>
  <c r="N515" i="1"/>
  <c r="S515" i="1" s="1"/>
  <c r="T515" i="1" s="1"/>
  <c r="P114" i="1"/>
  <c r="Q114" i="1" s="1"/>
  <c r="AM114" i="1" s="1"/>
  <c r="N114" i="1"/>
  <c r="S114" i="1" s="1"/>
  <c r="T114" i="1" s="1"/>
  <c r="N350" i="1"/>
  <c r="S350" i="1" s="1"/>
  <c r="T350" i="1" s="1"/>
  <c r="P350" i="1"/>
  <c r="Q350" i="1" s="1"/>
  <c r="R350" i="1" s="1"/>
  <c r="X350" i="1" s="1"/>
  <c r="Y350" i="1" s="1"/>
  <c r="Z350" i="1" s="1"/>
  <c r="N602" i="1"/>
  <c r="S602" i="1" s="1"/>
  <c r="T602" i="1" s="1"/>
  <c r="P602" i="1"/>
  <c r="Q602" i="1" s="1"/>
  <c r="P701" i="1"/>
  <c r="Q701" i="1" s="1"/>
  <c r="AL701" i="1" s="1"/>
  <c r="P61" i="1"/>
  <c r="Q61" i="1" s="1"/>
  <c r="AA61" i="1" s="1"/>
  <c r="N61" i="1"/>
  <c r="S61" i="1" s="1"/>
  <c r="T61" i="1" s="1"/>
  <c r="P428" i="1"/>
  <c r="Q428" i="1" s="1"/>
  <c r="AA428" i="1" s="1"/>
  <c r="N428" i="1"/>
  <c r="S428" i="1" s="1"/>
  <c r="T428" i="1" s="1"/>
  <c r="P759" i="1"/>
  <c r="Q759" i="1" s="1"/>
  <c r="AA759" i="1" s="1"/>
  <c r="N759" i="1"/>
  <c r="S759" i="1" s="1"/>
  <c r="T759" i="1" s="1"/>
  <c r="P971" i="1"/>
  <c r="Q971" i="1" s="1"/>
  <c r="AM971" i="1" s="1"/>
  <c r="N971" i="1"/>
  <c r="S971" i="1" s="1"/>
  <c r="T971" i="1" s="1"/>
  <c r="P511" i="1"/>
  <c r="Q511" i="1" s="1"/>
  <c r="AA511" i="1" s="1"/>
  <c r="N511" i="1"/>
  <c r="S511" i="1" s="1"/>
  <c r="T511" i="1" s="1"/>
  <c r="X420" i="1"/>
  <c r="Y420" i="1" s="1"/>
  <c r="Z420" i="1" s="1"/>
  <c r="N871" i="1"/>
  <c r="S871" i="1" s="1"/>
  <c r="T871" i="1" s="1"/>
  <c r="P871" i="1"/>
  <c r="Q871" i="1" s="1"/>
  <c r="AA871" i="1" s="1"/>
  <c r="N412" i="1"/>
  <c r="S412" i="1" s="1"/>
  <c r="T412" i="1" s="1"/>
  <c r="P412" i="1"/>
  <c r="Q412" i="1" s="1"/>
  <c r="AM412" i="1" s="1"/>
  <c r="P489" i="1"/>
  <c r="Q489" i="1" s="1"/>
  <c r="AA489" i="1" s="1"/>
  <c r="N489" i="1"/>
  <c r="S489" i="1" s="1"/>
  <c r="T489" i="1" s="1"/>
  <c r="P769" i="1"/>
  <c r="Q769" i="1" s="1"/>
  <c r="R769" i="1" s="1"/>
  <c r="N769" i="1"/>
  <c r="S769" i="1" s="1"/>
  <c r="T769" i="1" s="1"/>
  <c r="P164" i="1"/>
  <c r="Q164" i="1" s="1"/>
  <c r="N164" i="1"/>
  <c r="S164" i="1" s="1"/>
  <c r="T164" i="1" s="1"/>
  <c r="P170" i="1"/>
  <c r="Q170" i="1" s="1"/>
  <c r="AA170" i="1" s="1"/>
  <c r="N170" i="1"/>
  <c r="S170" i="1" s="1"/>
  <c r="T170" i="1" s="1"/>
  <c r="P832" i="1"/>
  <c r="Q832" i="1" s="1"/>
  <c r="AM832" i="1" s="1"/>
  <c r="N832" i="1"/>
  <c r="S832" i="1" s="1"/>
  <c r="T832" i="1" s="1"/>
  <c r="N890" i="1"/>
  <c r="S890" i="1" s="1"/>
  <c r="T890" i="1" s="1"/>
  <c r="P890" i="1"/>
  <c r="Q890" i="1" s="1"/>
  <c r="AL890" i="1" s="1"/>
  <c r="P978" i="1"/>
  <c r="Q978" i="1" s="1"/>
  <c r="AL978" i="1" s="1"/>
  <c r="N978" i="1"/>
  <c r="S978" i="1" s="1"/>
  <c r="T978" i="1" s="1"/>
  <c r="N399" i="1"/>
  <c r="S399" i="1" s="1"/>
  <c r="T399" i="1" s="1"/>
  <c r="P399" i="1"/>
  <c r="Q399" i="1" s="1"/>
  <c r="AA399" i="1" s="1"/>
  <c r="N773" i="1"/>
  <c r="S773" i="1" s="1"/>
  <c r="T773" i="1" s="1"/>
  <c r="P773" i="1"/>
  <c r="Q773" i="1" s="1"/>
  <c r="R773" i="1" s="1"/>
  <c r="P54" i="1"/>
  <c r="Q54" i="1" s="1"/>
  <c r="AA54" i="1" s="1"/>
  <c r="N54" i="1"/>
  <c r="S54" i="1" s="1"/>
  <c r="T54" i="1" s="1"/>
  <c r="N523" i="1"/>
  <c r="S523" i="1" s="1"/>
  <c r="T523" i="1" s="1"/>
  <c r="P523" i="1"/>
  <c r="Q523" i="1" s="1"/>
  <c r="AM523" i="1" s="1"/>
  <c r="P379" i="1"/>
  <c r="Q379" i="1" s="1"/>
  <c r="AA379" i="1" s="1"/>
  <c r="N379" i="1"/>
  <c r="S379" i="1" s="1"/>
  <c r="T379" i="1" s="1"/>
  <c r="P673" i="1"/>
  <c r="Q673" i="1" s="1"/>
  <c r="AA673" i="1" s="1"/>
  <c r="N673" i="1"/>
  <c r="S673" i="1" s="1"/>
  <c r="T673" i="1" s="1"/>
  <c r="P495" i="1"/>
  <c r="Q495" i="1" s="1"/>
  <c r="R495" i="1" s="1"/>
  <c r="N495" i="1"/>
  <c r="S495" i="1" s="1"/>
  <c r="T495" i="1" s="1"/>
  <c r="P630" i="1"/>
  <c r="Q630" i="1" s="1"/>
  <c r="AA630" i="1" s="1"/>
  <c r="N630" i="1"/>
  <c r="S630" i="1" s="1"/>
  <c r="T630" i="1" s="1"/>
  <c r="N952" i="1"/>
  <c r="S952" i="1" s="1"/>
  <c r="T952" i="1" s="1"/>
  <c r="P952" i="1"/>
  <c r="Q952" i="1" s="1"/>
  <c r="N509" i="1"/>
  <c r="S509" i="1" s="1"/>
  <c r="T509" i="1" s="1"/>
  <c r="P509" i="1"/>
  <c r="Q509" i="1" s="1"/>
  <c r="AL509" i="1" s="1"/>
  <c r="P79" i="1"/>
  <c r="Q79" i="1" s="1"/>
  <c r="R79" i="1" s="1"/>
  <c r="N79" i="1"/>
  <c r="S79" i="1" s="1"/>
  <c r="T79" i="1" s="1"/>
  <c r="N180" i="1"/>
  <c r="S180" i="1" s="1"/>
  <c r="T180" i="1" s="1"/>
  <c r="P180" i="1"/>
  <c r="Q180" i="1" s="1"/>
  <c r="AA180" i="1" s="1"/>
  <c r="P951" i="1"/>
  <c r="Q951" i="1" s="1"/>
  <c r="R951" i="1" s="1"/>
  <c r="N951" i="1"/>
  <c r="S951" i="1" s="1"/>
  <c r="T951" i="1" s="1"/>
  <c r="P715" i="1"/>
  <c r="Q715" i="1" s="1"/>
  <c r="AM715" i="1" s="1"/>
  <c r="N715" i="1"/>
  <c r="S715" i="1" s="1"/>
  <c r="T715" i="1" s="1"/>
  <c r="N567" i="1"/>
  <c r="S567" i="1" s="1"/>
  <c r="T567" i="1" s="1"/>
  <c r="P567" i="1"/>
  <c r="Q567" i="1" s="1"/>
  <c r="P359" i="1"/>
  <c r="Q359" i="1" s="1"/>
  <c r="AM359" i="1" s="1"/>
  <c r="N359" i="1"/>
  <c r="S359" i="1" s="1"/>
  <c r="T359" i="1" s="1"/>
  <c r="N352" i="1"/>
  <c r="S352" i="1" s="1"/>
  <c r="T352" i="1" s="1"/>
  <c r="P352" i="1"/>
  <c r="Q352" i="1" s="1"/>
  <c r="AL352" i="1" s="1"/>
  <c r="P692" i="1"/>
  <c r="Q692" i="1" s="1"/>
  <c r="R692" i="1" s="1"/>
  <c r="N692" i="1"/>
  <c r="S692" i="1" s="1"/>
  <c r="T692" i="1" s="1"/>
  <c r="N757" i="1"/>
  <c r="S757" i="1" s="1"/>
  <c r="T757" i="1" s="1"/>
  <c r="P757" i="1"/>
  <c r="Q757" i="1" s="1"/>
  <c r="AA757" i="1" s="1"/>
  <c r="P562" i="1"/>
  <c r="Q562" i="1" s="1"/>
  <c r="N562" i="1"/>
  <c r="S562" i="1" s="1"/>
  <c r="T562" i="1" s="1"/>
  <c r="P847" i="1"/>
  <c r="Q847" i="1" s="1"/>
  <c r="N847" i="1"/>
  <c r="S847" i="1" s="1"/>
  <c r="T847" i="1" s="1"/>
  <c r="P67" i="1"/>
  <c r="Q67" i="1" s="1"/>
  <c r="AL67" i="1" s="1"/>
  <c r="N67" i="1"/>
  <c r="S67" i="1" s="1"/>
  <c r="T67" i="1" s="1"/>
  <c r="X678" i="1"/>
  <c r="Y678" i="1" s="1"/>
  <c r="Z678" i="1" s="1"/>
  <c r="P368" i="1"/>
  <c r="Q368" i="1" s="1"/>
  <c r="AM368" i="1" s="1"/>
  <c r="N368" i="1"/>
  <c r="S368" i="1" s="1"/>
  <c r="T368" i="1" s="1"/>
  <c r="N746" i="1"/>
  <c r="S746" i="1" s="1"/>
  <c r="T746" i="1" s="1"/>
  <c r="P579" i="1"/>
  <c r="Q579" i="1" s="1"/>
  <c r="AL579" i="1" s="1"/>
  <c r="N579" i="1"/>
  <c r="S579" i="1" s="1"/>
  <c r="T579" i="1" s="1"/>
  <c r="P960" i="1"/>
  <c r="Q960" i="1" s="1"/>
  <c r="AM960" i="1" s="1"/>
  <c r="N960" i="1"/>
  <c r="S960" i="1" s="1"/>
  <c r="T960" i="1" s="1"/>
  <c r="N47" i="1"/>
  <c r="S47" i="1" s="1"/>
  <c r="T47" i="1" s="1"/>
  <c r="P47" i="1"/>
  <c r="Q47" i="1" s="1"/>
  <c r="P881" i="1"/>
  <c r="Q881" i="1" s="1"/>
  <c r="AA881" i="1" s="1"/>
  <c r="N881" i="1"/>
  <c r="S881" i="1" s="1"/>
  <c r="T881" i="1" s="1"/>
  <c r="N665" i="1"/>
  <c r="S665" i="1" s="1"/>
  <c r="T665" i="1" s="1"/>
  <c r="P665" i="1"/>
  <c r="Q665" i="1" s="1"/>
  <c r="AA665" i="1" s="1"/>
  <c r="P747" i="1"/>
  <c r="Q747" i="1" s="1"/>
  <c r="R747" i="1" s="1"/>
  <c r="N747" i="1"/>
  <c r="S747" i="1" s="1"/>
  <c r="T747" i="1" s="1"/>
  <c r="P278" i="1"/>
  <c r="Q278" i="1" s="1"/>
  <c r="AL278" i="1" s="1"/>
  <c r="N278" i="1"/>
  <c r="S278" i="1" s="1"/>
  <c r="T278" i="1" s="1"/>
  <c r="N401" i="1"/>
  <c r="S401" i="1" s="1"/>
  <c r="T401" i="1" s="1"/>
  <c r="P401" i="1"/>
  <c r="Q401" i="1" s="1"/>
  <c r="AM401" i="1" s="1"/>
  <c r="P677" i="1"/>
  <c r="Q677" i="1" s="1"/>
  <c r="N677" i="1"/>
  <c r="S677" i="1" s="1"/>
  <c r="T677" i="1" s="1"/>
  <c r="P396" i="1"/>
  <c r="Q396" i="1" s="1"/>
  <c r="R396" i="1" s="1"/>
  <c r="X396" i="1" s="1"/>
  <c r="Y396" i="1" s="1"/>
  <c r="Z396" i="1" s="1"/>
  <c r="N396" i="1"/>
  <c r="S396" i="1" s="1"/>
  <c r="T396" i="1" s="1"/>
  <c r="P78" i="1"/>
  <c r="Q78" i="1" s="1"/>
  <c r="AM78" i="1" s="1"/>
  <c r="N78" i="1"/>
  <c r="S78" i="1" s="1"/>
  <c r="T78" i="1" s="1"/>
  <c r="N273" i="1"/>
  <c r="S273" i="1" s="1"/>
  <c r="T273" i="1" s="1"/>
  <c r="P273" i="1"/>
  <c r="Q273" i="1" s="1"/>
  <c r="R273" i="1" s="1"/>
  <c r="X273" i="1" s="1"/>
  <c r="Y273" i="1" s="1"/>
  <c r="Z273" i="1" s="1"/>
  <c r="P904" i="1"/>
  <c r="Q904" i="1" s="1"/>
  <c r="AA904" i="1" s="1"/>
  <c r="N904" i="1"/>
  <c r="S904" i="1" s="1"/>
  <c r="T904" i="1" s="1"/>
  <c r="P528" i="1"/>
  <c r="Q528" i="1" s="1"/>
  <c r="N528" i="1"/>
  <c r="S528" i="1" s="1"/>
  <c r="T528" i="1" s="1"/>
  <c r="P182" i="1"/>
  <c r="Q182" i="1" s="1"/>
  <c r="N182" i="1"/>
  <c r="S182" i="1" s="1"/>
  <c r="T182" i="1" s="1"/>
  <c r="N414" i="1"/>
  <c r="S414" i="1" s="1"/>
  <c r="T414" i="1" s="1"/>
  <c r="P414" i="1"/>
  <c r="Q414" i="1" s="1"/>
  <c r="AL414" i="1" s="1"/>
  <c r="P895" i="1"/>
  <c r="Q895" i="1" s="1"/>
  <c r="AA895" i="1" s="1"/>
  <c r="N895" i="1"/>
  <c r="S895" i="1" s="1"/>
  <c r="T895" i="1" s="1"/>
  <c r="P483" i="1"/>
  <c r="Q483" i="1" s="1"/>
  <c r="AA483" i="1" s="1"/>
  <c r="N483" i="1"/>
  <c r="S483" i="1" s="1"/>
  <c r="T483" i="1" s="1"/>
  <c r="N4" i="1"/>
  <c r="S4" i="1" s="1"/>
  <c r="T4" i="1" s="1"/>
  <c r="P4" i="1"/>
  <c r="Q4" i="1" s="1"/>
  <c r="AA4" i="1" s="1"/>
  <c r="P629" i="1"/>
  <c r="Q629" i="1" s="1"/>
  <c r="AA629" i="1" s="1"/>
  <c r="N629" i="1"/>
  <c r="S629" i="1" s="1"/>
  <c r="T629" i="1" s="1"/>
  <c r="P266" i="1"/>
  <c r="Q266" i="1" s="1"/>
  <c r="R266" i="1" s="1"/>
  <c r="N266" i="1"/>
  <c r="S266" i="1" s="1"/>
  <c r="T266" i="1" s="1"/>
  <c r="N612" i="1"/>
  <c r="S612" i="1" s="1"/>
  <c r="T612" i="1" s="1"/>
  <c r="P612" i="1"/>
  <c r="Q612" i="1" s="1"/>
  <c r="AL612" i="1" s="1"/>
  <c r="N457" i="1"/>
  <c r="S457" i="1" s="1"/>
  <c r="T457" i="1" s="1"/>
  <c r="P457" i="1"/>
  <c r="Q457" i="1" s="1"/>
  <c r="R457" i="1" s="1"/>
  <c r="P752" i="1"/>
  <c r="Q752" i="1" s="1"/>
  <c r="AL752" i="1" s="1"/>
  <c r="N752" i="1"/>
  <c r="S752" i="1" s="1"/>
  <c r="T752" i="1" s="1"/>
  <c r="P419" i="1"/>
  <c r="Q419" i="1" s="1"/>
  <c r="R419" i="1" s="1"/>
  <c r="N419" i="1"/>
  <c r="S419" i="1" s="1"/>
  <c r="T419" i="1" s="1"/>
  <c r="N872" i="1"/>
  <c r="S872" i="1" s="1"/>
  <c r="T872" i="1" s="1"/>
  <c r="N472" i="1"/>
  <c r="S472" i="1" s="1"/>
  <c r="T472" i="1" s="1"/>
  <c r="P781" i="1"/>
  <c r="Q781" i="1" s="1"/>
  <c r="AA781" i="1" s="1"/>
  <c r="N781" i="1"/>
  <c r="S781" i="1" s="1"/>
  <c r="T781" i="1" s="1"/>
  <c r="N406" i="1"/>
  <c r="S406" i="1" s="1"/>
  <c r="T406" i="1" s="1"/>
  <c r="P406" i="1"/>
  <c r="Q406" i="1" s="1"/>
  <c r="AL406" i="1" s="1"/>
  <c r="N51" i="1"/>
  <c r="S51" i="1" s="1"/>
  <c r="T51" i="1" s="1"/>
  <c r="P51" i="1"/>
  <c r="Q51" i="1" s="1"/>
  <c r="AA51" i="1" s="1"/>
  <c r="P970" i="1"/>
  <c r="Q970" i="1" s="1"/>
  <c r="AL970" i="1" s="1"/>
  <c r="N970" i="1"/>
  <c r="S970" i="1" s="1"/>
  <c r="T970" i="1" s="1"/>
  <c r="N453" i="1"/>
  <c r="S453" i="1" s="1"/>
  <c r="T453" i="1" s="1"/>
  <c r="P453" i="1"/>
  <c r="Q453" i="1" s="1"/>
  <c r="R453" i="1" s="1"/>
  <c r="X453" i="1" s="1"/>
  <c r="Y453" i="1" s="1"/>
  <c r="Z453" i="1" s="1"/>
  <c r="P3" i="1"/>
  <c r="Q3" i="1" s="1"/>
  <c r="AA3" i="1" s="1"/>
  <c r="N3" i="1"/>
  <c r="S3" i="1" s="1"/>
  <c r="T3" i="1" s="1"/>
  <c r="P38" i="1"/>
  <c r="Q38" i="1" s="1"/>
  <c r="R38" i="1" s="1"/>
  <c r="N38" i="1"/>
  <c r="S38" i="1" s="1"/>
  <c r="T38" i="1" s="1"/>
  <c r="P283" i="1"/>
  <c r="Q283" i="1" s="1"/>
  <c r="AM283" i="1" s="1"/>
  <c r="N283" i="1"/>
  <c r="S283" i="1" s="1"/>
  <c r="T283" i="1" s="1"/>
  <c r="P812" i="1"/>
  <c r="Q812" i="1" s="1"/>
  <c r="R812" i="1" s="1"/>
  <c r="N812" i="1"/>
  <c r="S812" i="1" s="1"/>
  <c r="T812" i="1" s="1"/>
  <c r="P810" i="1"/>
  <c r="Q810" i="1" s="1"/>
  <c r="R810" i="1" s="1"/>
  <c r="N810" i="1"/>
  <c r="S810" i="1" s="1"/>
  <c r="T810" i="1" s="1"/>
  <c r="N18" i="1"/>
  <c r="S18" i="1" s="1"/>
  <c r="T18" i="1" s="1"/>
  <c r="P18" i="1"/>
  <c r="Q18" i="1" s="1"/>
  <c r="P362" i="1"/>
  <c r="Q362" i="1" s="1"/>
  <c r="R362" i="1" s="1"/>
  <c r="X362" i="1" s="1"/>
  <c r="Y362" i="1" s="1"/>
  <c r="Z362" i="1" s="1"/>
  <c r="N362" i="1"/>
  <c r="S362" i="1" s="1"/>
  <c r="T362" i="1" s="1"/>
  <c r="N934" i="1"/>
  <c r="S934" i="1" s="1"/>
  <c r="T934" i="1" s="1"/>
  <c r="P934" i="1"/>
  <c r="Q934" i="1" s="1"/>
  <c r="AL934" i="1" s="1"/>
  <c r="X21" i="1"/>
  <c r="Y21" i="1" s="1"/>
  <c r="Z21" i="1" s="1"/>
  <c r="X239" i="1"/>
  <c r="Y239" i="1" s="1"/>
  <c r="Z239" i="1" s="1"/>
  <c r="N446" i="1"/>
  <c r="S446" i="1" s="1"/>
  <c r="T446" i="1" s="1"/>
  <c r="P446" i="1"/>
  <c r="Q446" i="1" s="1"/>
  <c r="N744" i="1"/>
  <c r="S744" i="1" s="1"/>
  <c r="T744" i="1" s="1"/>
  <c r="P744" i="1"/>
  <c r="Q744" i="1" s="1"/>
  <c r="R744" i="1" s="1"/>
  <c r="X744" i="1" s="1"/>
  <c r="Y744" i="1" s="1"/>
  <c r="Z744" i="1" s="1"/>
  <c r="N43" i="1"/>
  <c r="S43" i="1" s="1"/>
  <c r="T43" i="1" s="1"/>
  <c r="P43" i="1"/>
  <c r="Q43" i="1" s="1"/>
  <c r="P703" i="1"/>
  <c r="Q703" i="1" s="1"/>
  <c r="R703" i="1" s="1"/>
  <c r="N703" i="1"/>
  <c r="S703" i="1" s="1"/>
  <c r="T703" i="1" s="1"/>
  <c r="P650" i="1"/>
  <c r="Q650" i="1" s="1"/>
  <c r="R650" i="1" s="1"/>
  <c r="N650" i="1"/>
  <c r="S650" i="1" s="1"/>
  <c r="T650" i="1" s="1"/>
  <c r="P407" i="1"/>
  <c r="Q407" i="1" s="1"/>
  <c r="AL407" i="1" s="1"/>
  <c r="N407" i="1"/>
  <c r="S407" i="1" s="1"/>
  <c r="T407" i="1" s="1"/>
  <c r="P786" i="1"/>
  <c r="Q786" i="1" s="1"/>
  <c r="AM786" i="1" s="1"/>
  <c r="N786" i="1"/>
  <c r="S786" i="1" s="1"/>
  <c r="T786" i="1" s="1"/>
  <c r="P383" i="1"/>
  <c r="Q383" i="1" s="1"/>
  <c r="AA383" i="1" s="1"/>
  <c r="P229" i="1"/>
  <c r="Q229" i="1" s="1"/>
  <c r="N229" i="1"/>
  <c r="S229" i="1" s="1"/>
  <c r="T229" i="1" s="1"/>
  <c r="P13" i="1"/>
  <c r="Q13" i="1" s="1"/>
  <c r="N13" i="1"/>
  <c r="S13" i="1" s="1"/>
  <c r="T13" i="1" s="1"/>
  <c r="P364" i="1"/>
  <c r="Q364" i="1" s="1"/>
  <c r="AL364" i="1" s="1"/>
  <c r="N364" i="1"/>
  <c r="S364" i="1" s="1"/>
  <c r="T364" i="1" s="1"/>
  <c r="P413" i="1"/>
  <c r="Q413" i="1" s="1"/>
  <c r="AA413" i="1" s="1"/>
  <c r="R415" i="1"/>
  <c r="AA415" i="1"/>
  <c r="N809" i="1"/>
  <c r="S809" i="1" s="1"/>
  <c r="T809" i="1" s="1"/>
  <c r="P809" i="1"/>
  <c r="Q809" i="1" s="1"/>
  <c r="AL809" i="1" s="1"/>
  <c r="P938" i="1"/>
  <c r="Q938" i="1" s="1"/>
  <c r="AM938" i="1" s="1"/>
  <c r="N938" i="1"/>
  <c r="S938" i="1" s="1"/>
  <c r="T938" i="1" s="1"/>
  <c r="P599" i="1"/>
  <c r="Q599" i="1" s="1"/>
  <c r="AM599" i="1" s="1"/>
  <c r="N599" i="1"/>
  <c r="S599" i="1" s="1"/>
  <c r="T599" i="1" s="1"/>
  <c r="P451" i="1"/>
  <c r="Q451" i="1" s="1"/>
  <c r="N451" i="1"/>
  <c r="S451" i="1" s="1"/>
  <c r="T451" i="1" s="1"/>
  <c r="P974" i="1"/>
  <c r="Q974" i="1" s="1"/>
  <c r="AA974" i="1" s="1"/>
  <c r="N974" i="1"/>
  <c r="S974" i="1" s="1"/>
  <c r="T974" i="1" s="1"/>
  <c r="P892" i="1"/>
  <c r="Q892" i="1" s="1"/>
  <c r="R892" i="1" s="1"/>
  <c r="N892" i="1"/>
  <c r="S892" i="1" s="1"/>
  <c r="T892" i="1" s="1"/>
  <c r="P103" i="1"/>
  <c r="Q103" i="1" s="1"/>
  <c r="AA103" i="1" s="1"/>
  <c r="N103" i="1"/>
  <c r="S103" i="1" s="1"/>
  <c r="T103" i="1" s="1"/>
  <c r="N376" i="1"/>
  <c r="S376" i="1" s="1"/>
  <c r="T376" i="1" s="1"/>
  <c r="P376" i="1"/>
  <c r="Q376" i="1" s="1"/>
  <c r="AM376" i="1" s="1"/>
  <c r="P253" i="1"/>
  <c r="Q253" i="1" s="1"/>
  <c r="R253" i="1" s="1"/>
  <c r="N253" i="1"/>
  <c r="S253" i="1" s="1"/>
  <c r="T253" i="1" s="1"/>
  <c r="N318" i="1"/>
  <c r="S318" i="1" s="1"/>
  <c r="T318" i="1" s="1"/>
  <c r="R15" i="1"/>
  <c r="AA15" i="1"/>
  <c r="N955" i="1"/>
  <c r="S955" i="1" s="1"/>
  <c r="T955" i="1" s="1"/>
  <c r="P619" i="1"/>
  <c r="Q619" i="1" s="1"/>
  <c r="AM619" i="1" s="1"/>
  <c r="X384" i="1"/>
  <c r="Y384" i="1" s="1"/>
  <c r="Z384" i="1" s="1"/>
  <c r="N919" i="1"/>
  <c r="S919" i="1" s="1"/>
  <c r="T919" i="1" s="1"/>
  <c r="P919" i="1"/>
  <c r="Q919" i="1" s="1"/>
  <c r="R919" i="1" s="1"/>
  <c r="X919" i="1" s="1"/>
  <c r="Y919" i="1" s="1"/>
  <c r="Z919" i="1" s="1"/>
  <c r="X648" i="1"/>
  <c r="Y648" i="1" s="1"/>
  <c r="Z648" i="1" s="1"/>
  <c r="P982" i="1"/>
  <c r="Q982" i="1" s="1"/>
  <c r="N982" i="1"/>
  <c r="S982" i="1" s="1"/>
  <c r="T982" i="1" s="1"/>
  <c r="P718" i="1"/>
  <c r="Q718" i="1" s="1"/>
  <c r="AL718" i="1" s="1"/>
  <c r="N718" i="1"/>
  <c r="S718" i="1" s="1"/>
  <c r="T718" i="1" s="1"/>
  <c r="N792" i="1"/>
  <c r="S792" i="1" s="1"/>
  <c r="T792" i="1" s="1"/>
  <c r="N820" i="1"/>
  <c r="S820" i="1" s="1"/>
  <c r="T820" i="1" s="1"/>
  <c r="N50" i="1"/>
  <c r="S50" i="1" s="1"/>
  <c r="N652" i="1"/>
  <c r="S652" i="1" s="1"/>
  <c r="T652" i="1" s="1"/>
  <c r="N501" i="1"/>
  <c r="S501" i="1" s="1"/>
  <c r="T501" i="1" s="1"/>
  <c r="N589" i="1"/>
  <c r="S589" i="1" s="1"/>
  <c r="T589" i="1" s="1"/>
  <c r="N351" i="1"/>
  <c r="S351" i="1" s="1"/>
  <c r="T351" i="1" s="1"/>
  <c r="N119" i="1"/>
  <c r="S119" i="1" s="1"/>
  <c r="T119" i="1" s="1"/>
  <c r="N286" i="1"/>
  <c r="S286" i="1" s="1"/>
  <c r="T286" i="1" s="1"/>
  <c r="N21" i="1"/>
  <c r="S21" i="1" s="1"/>
  <c r="T21" i="1" s="1"/>
  <c r="P878" i="1"/>
  <c r="Q878" i="1" s="1"/>
  <c r="AL878" i="1" s="1"/>
  <c r="P227" i="1"/>
  <c r="Q227" i="1" s="1"/>
  <c r="R227" i="1" s="1"/>
  <c r="X227" i="1" s="1"/>
  <c r="Y227" i="1" s="1"/>
  <c r="Z227" i="1" s="1"/>
  <c r="P876" i="1"/>
  <c r="Q876" i="1" s="1"/>
  <c r="AM876" i="1" s="1"/>
  <c r="P84" i="1"/>
  <c r="Q84" i="1" s="1"/>
  <c r="P56" i="1"/>
  <c r="Q56" i="1" s="1"/>
  <c r="R56" i="1" s="1"/>
  <c r="X56" i="1" s="1"/>
  <c r="Y56" i="1" s="1"/>
  <c r="Z56" i="1" s="1"/>
  <c r="P121" i="1"/>
  <c r="Q121" i="1" s="1"/>
  <c r="AA121" i="1" s="1"/>
  <c r="P857" i="1"/>
  <c r="Q857" i="1" s="1"/>
  <c r="R857" i="1" s="1"/>
  <c r="X857" i="1" s="1"/>
  <c r="Y857" i="1" s="1"/>
  <c r="Z857" i="1" s="1"/>
  <c r="P580" i="1"/>
  <c r="Q580" i="1" s="1"/>
  <c r="AL580" i="1" s="1"/>
  <c r="N580" i="1"/>
  <c r="S580" i="1" s="1"/>
  <c r="T580" i="1" s="1"/>
  <c r="P263" i="1"/>
  <c r="Q263" i="1" s="1"/>
  <c r="AL263" i="1" s="1"/>
  <c r="N263" i="1"/>
  <c r="S263" i="1" s="1"/>
  <c r="T263" i="1" s="1"/>
  <c r="P780" i="1"/>
  <c r="Q780" i="1" s="1"/>
  <c r="R780" i="1" s="1"/>
  <c r="N780" i="1"/>
  <c r="S780" i="1" s="1"/>
  <c r="T780" i="1" s="1"/>
  <c r="P640" i="1"/>
  <c r="Q640" i="1" s="1"/>
  <c r="R640" i="1" s="1"/>
  <c r="N640" i="1"/>
  <c r="S640" i="1" s="1"/>
  <c r="T640" i="1" s="1"/>
  <c r="N929" i="1"/>
  <c r="S929" i="1" s="1"/>
  <c r="T929" i="1" s="1"/>
  <c r="P929" i="1"/>
  <c r="Q929" i="1" s="1"/>
  <c r="R929" i="1" s="1"/>
  <c r="X929" i="1" s="1"/>
  <c r="Y929" i="1" s="1"/>
  <c r="Z929" i="1" s="1"/>
  <c r="N591" i="1"/>
  <c r="S591" i="1" s="1"/>
  <c r="T591" i="1" s="1"/>
  <c r="P591" i="1"/>
  <c r="Q591" i="1" s="1"/>
  <c r="R591" i="1" s="1"/>
  <c r="X591" i="1" s="1"/>
  <c r="Y591" i="1" s="1"/>
  <c r="Z591" i="1" s="1"/>
  <c r="N465" i="1"/>
  <c r="S465" i="1" s="1"/>
  <c r="T465" i="1" s="1"/>
  <c r="P465" i="1"/>
  <c r="Q465" i="1" s="1"/>
  <c r="N728" i="1"/>
  <c r="S728" i="1" s="1"/>
  <c r="N641" i="1"/>
  <c r="S641" i="1" s="1"/>
  <c r="T641" i="1" s="1"/>
  <c r="N696" i="1"/>
  <c r="S696" i="1" s="1"/>
  <c r="T696" i="1" s="1"/>
  <c r="N861" i="1"/>
  <c r="S861" i="1" s="1"/>
  <c r="T861" i="1" s="1"/>
  <c r="N798" i="1"/>
  <c r="S798" i="1" s="1"/>
  <c r="T798" i="1" s="1"/>
  <c r="N625" i="1"/>
  <c r="S625" i="1" s="1"/>
  <c r="T625" i="1" s="1"/>
  <c r="N883" i="1"/>
  <c r="S883" i="1" s="1"/>
  <c r="T883" i="1" s="1"/>
  <c r="N96" i="1"/>
  <c r="S96" i="1" s="1"/>
  <c r="T96" i="1" s="1"/>
  <c r="N44" i="1"/>
  <c r="S44" i="1" s="1"/>
  <c r="T44" i="1" s="1"/>
  <c r="N439" i="1"/>
  <c r="S439" i="1" s="1"/>
  <c r="T439" i="1" s="1"/>
  <c r="N716" i="1"/>
  <c r="S716" i="1" s="1"/>
  <c r="T716" i="1" s="1"/>
  <c r="N33" i="1"/>
  <c r="S33" i="1" s="1"/>
  <c r="T33" i="1" s="1"/>
  <c r="N55" i="1"/>
  <c r="S55" i="1" s="1"/>
  <c r="N82" i="1"/>
  <c r="S82" i="1" s="1"/>
  <c r="T82" i="1" s="1"/>
  <c r="N493" i="1"/>
  <c r="S493" i="1" s="1"/>
  <c r="T493" i="1" s="1"/>
  <c r="N609" i="1"/>
  <c r="S609" i="1" s="1"/>
  <c r="T609" i="1" s="1"/>
  <c r="N77" i="1"/>
  <c r="S77" i="1" s="1"/>
  <c r="T77" i="1" s="1"/>
  <c r="N688" i="1"/>
  <c r="S688" i="1" s="1"/>
  <c r="T688" i="1" s="1"/>
  <c r="N193" i="1"/>
  <c r="S193" i="1" s="1"/>
  <c r="T193" i="1" s="1"/>
  <c r="N648" i="1"/>
  <c r="S648" i="1" s="1"/>
  <c r="T648" i="1" s="1"/>
  <c r="N173" i="1"/>
  <c r="S173" i="1" s="1"/>
  <c r="T173" i="1" s="1"/>
  <c r="N107" i="1"/>
  <c r="S107" i="1" s="1"/>
  <c r="T107" i="1" s="1"/>
  <c r="N486" i="1"/>
  <c r="S486" i="1" s="1"/>
  <c r="T486" i="1" s="1"/>
  <c r="N651" i="1"/>
  <c r="S651" i="1" s="1"/>
  <c r="T651" i="1" s="1"/>
  <c r="N443" i="1"/>
  <c r="S443" i="1" s="1"/>
  <c r="T443" i="1" s="1"/>
  <c r="N891" i="1"/>
  <c r="S891" i="1" s="1"/>
  <c r="T891" i="1" s="1"/>
  <c r="N244" i="1"/>
  <c r="S244" i="1" s="1"/>
  <c r="T244" i="1" s="1"/>
  <c r="N958" i="1"/>
  <c r="S958" i="1" s="1"/>
  <c r="T958" i="1" s="1"/>
  <c r="N484" i="1"/>
  <c r="S484" i="1" s="1"/>
  <c r="T484" i="1" s="1"/>
  <c r="N499" i="1"/>
  <c r="S499" i="1" s="1"/>
  <c r="T499" i="1" s="1"/>
  <c r="N113" i="1"/>
  <c r="S113" i="1" s="1"/>
  <c r="T113" i="1" s="1"/>
  <c r="P504" i="1"/>
  <c r="Q504" i="1" s="1"/>
  <c r="AM504" i="1" s="1"/>
  <c r="P45" i="1"/>
  <c r="Q45" i="1" s="1"/>
  <c r="AL45" i="1" s="1"/>
  <c r="P62" i="1"/>
  <c r="Q62" i="1" s="1"/>
  <c r="P252" i="1"/>
  <c r="Q252" i="1" s="1"/>
  <c r="R252" i="1" s="1"/>
  <c r="X252" i="1" s="1"/>
  <c r="Y252" i="1" s="1"/>
  <c r="Z252" i="1" s="1"/>
  <c r="P104" i="1"/>
  <c r="Q104" i="1" s="1"/>
  <c r="AM104" i="1" s="1"/>
  <c r="P189" i="1"/>
  <c r="Q189" i="1" s="1"/>
  <c r="P557" i="1"/>
  <c r="Q557" i="1" s="1"/>
  <c r="AM557" i="1" s="1"/>
  <c r="P564" i="1"/>
  <c r="Q564" i="1" s="1"/>
  <c r="AM564" i="1" s="1"/>
  <c r="P610" i="1"/>
  <c r="Q610" i="1" s="1"/>
  <c r="AM610" i="1" s="1"/>
  <c r="N610" i="1"/>
  <c r="S610" i="1" s="1"/>
  <c r="T610" i="1" s="1"/>
  <c r="P190" i="1"/>
  <c r="Q190" i="1" s="1"/>
  <c r="AA190" i="1" s="1"/>
  <c r="N190" i="1"/>
  <c r="S190" i="1" s="1"/>
  <c r="T190" i="1" s="1"/>
  <c r="P922" i="1"/>
  <c r="Q922" i="1" s="1"/>
  <c r="AL922" i="1" s="1"/>
  <c r="N922" i="1"/>
  <c r="S922" i="1" s="1"/>
  <c r="T922" i="1" s="1"/>
  <c r="N64" i="1"/>
  <c r="S64" i="1" s="1"/>
  <c r="T64" i="1" s="1"/>
  <c r="P64" i="1"/>
  <c r="Q64" i="1" s="1"/>
  <c r="R64" i="1" s="1"/>
  <c r="N329" i="1"/>
  <c r="S329" i="1" s="1"/>
  <c r="T329" i="1" s="1"/>
  <c r="P329" i="1"/>
  <c r="Q329" i="1" s="1"/>
  <c r="P106" i="1"/>
  <c r="Q106" i="1" s="1"/>
  <c r="AM106" i="1" s="1"/>
  <c r="N106" i="1"/>
  <c r="S106" i="1" s="1"/>
  <c r="T106" i="1" s="1"/>
  <c r="P915" i="1"/>
  <c r="Q915" i="1" s="1"/>
  <c r="AL915" i="1" s="1"/>
  <c r="N915" i="1"/>
  <c r="S915" i="1" s="1"/>
  <c r="T915" i="1" s="1"/>
  <c r="N218" i="1"/>
  <c r="S218" i="1" s="1"/>
  <c r="T218" i="1" s="1"/>
  <c r="X475" i="1"/>
  <c r="Y475" i="1" s="1"/>
  <c r="Z475" i="1" s="1"/>
  <c r="N136" i="1"/>
  <c r="S136" i="1" s="1"/>
  <c r="T136" i="1" s="1"/>
  <c r="N312" i="1"/>
  <c r="S312" i="1" s="1"/>
  <c r="T312" i="1" s="1"/>
  <c r="N674" i="1"/>
  <c r="S674" i="1" s="1"/>
  <c r="T674" i="1" s="1"/>
  <c r="P393" i="1"/>
  <c r="Q393" i="1" s="1"/>
  <c r="AL393" i="1" s="1"/>
  <c r="N393" i="1"/>
  <c r="S393" i="1" s="1"/>
  <c r="T393" i="1" s="1"/>
  <c r="N553" i="1"/>
  <c r="S553" i="1" s="1"/>
  <c r="T553" i="1" s="1"/>
  <c r="N174" i="1"/>
  <c r="S174" i="1" s="1"/>
  <c r="T174" i="1" s="1"/>
  <c r="P28" i="1"/>
  <c r="Q28" i="1" s="1"/>
  <c r="AM28" i="1" s="1"/>
  <c r="P268" i="1"/>
  <c r="Q268" i="1" s="1"/>
  <c r="R268" i="1" s="1"/>
  <c r="X268" i="1" s="1"/>
  <c r="Y268" i="1" s="1"/>
  <c r="Z268" i="1" s="1"/>
  <c r="N442" i="1"/>
  <c r="S442" i="1" s="1"/>
  <c r="T442" i="1" s="1"/>
  <c r="P442" i="1"/>
  <c r="Q442" i="1" s="1"/>
  <c r="AA442" i="1" s="1"/>
  <c r="P774" i="1"/>
  <c r="Q774" i="1" s="1"/>
  <c r="AM774" i="1" s="1"/>
  <c r="N774" i="1"/>
  <c r="S774" i="1" s="1"/>
  <c r="T774" i="1" s="1"/>
  <c r="P214" i="1"/>
  <c r="Q214" i="1" s="1"/>
  <c r="N214" i="1"/>
  <c r="S214" i="1" s="1"/>
  <c r="T214" i="1" s="1"/>
  <c r="N976" i="1"/>
  <c r="S976" i="1" s="1"/>
  <c r="T976" i="1" s="1"/>
  <c r="N631" i="1"/>
  <c r="S631" i="1" s="1"/>
  <c r="T631" i="1" s="1"/>
  <c r="N972" i="1"/>
  <c r="S972" i="1" s="1"/>
  <c r="T972" i="1" s="1"/>
  <c r="N828" i="1"/>
  <c r="S828" i="1" s="1"/>
  <c r="T828" i="1" s="1"/>
  <c r="N508" i="1"/>
  <c r="S508" i="1" s="1"/>
  <c r="T508" i="1" s="1"/>
  <c r="N787" i="1"/>
  <c r="S787" i="1" s="1"/>
  <c r="T787" i="1" s="1"/>
  <c r="N873" i="1"/>
  <c r="S873" i="1" s="1"/>
  <c r="T873" i="1" s="1"/>
  <c r="N874" i="1"/>
  <c r="S874" i="1" s="1"/>
  <c r="T874" i="1" s="1"/>
  <c r="N94" i="1"/>
  <c r="S94" i="1" s="1"/>
  <c r="T94" i="1" s="1"/>
  <c r="P143" i="1"/>
  <c r="Q143" i="1" s="1"/>
  <c r="AL143" i="1" s="1"/>
  <c r="P297" i="1"/>
  <c r="Q297" i="1" s="1"/>
  <c r="AA297" i="1" s="1"/>
  <c r="P779" i="1"/>
  <c r="Q779" i="1" s="1"/>
  <c r="AM779" i="1" s="1"/>
  <c r="P979" i="1"/>
  <c r="Q979" i="1" s="1"/>
  <c r="R979" i="1" s="1"/>
  <c r="X979" i="1" s="1"/>
  <c r="Y979" i="1" s="1"/>
  <c r="Z979" i="1" s="1"/>
  <c r="P834" i="1"/>
  <c r="Q834" i="1" s="1"/>
  <c r="P27" i="1"/>
  <c r="Q27" i="1" s="1"/>
  <c r="P441" i="1"/>
  <c r="Q441" i="1" s="1"/>
  <c r="R441" i="1" s="1"/>
  <c r="N441" i="1"/>
  <c r="S441" i="1" s="1"/>
  <c r="T441" i="1" s="1"/>
  <c r="X595" i="1"/>
  <c r="Y595" i="1" s="1"/>
  <c r="Z595" i="1" s="1"/>
  <c r="P215" i="1"/>
  <c r="Q215" i="1" s="1"/>
  <c r="AM215" i="1" s="1"/>
  <c r="N215" i="1"/>
  <c r="S215" i="1" s="1"/>
  <c r="T215" i="1" s="1"/>
  <c r="P196" i="1"/>
  <c r="Q196" i="1" s="1"/>
  <c r="AL196" i="1" s="1"/>
  <c r="X811" i="1"/>
  <c r="Y811" i="1" s="1"/>
  <c r="Z811" i="1" s="1"/>
  <c r="P975" i="1"/>
  <c r="Q975" i="1" s="1"/>
  <c r="AA975" i="1" s="1"/>
  <c r="N975" i="1"/>
  <c r="S975" i="1" s="1"/>
  <c r="T975" i="1" s="1"/>
  <c r="P755" i="1"/>
  <c r="Q755" i="1" s="1"/>
  <c r="R755" i="1" s="1"/>
  <c r="N755" i="1"/>
  <c r="S755" i="1" s="1"/>
  <c r="T755" i="1" s="1"/>
  <c r="N794" i="1"/>
  <c r="S794" i="1" s="1"/>
  <c r="T794" i="1" s="1"/>
  <c r="N398" i="1"/>
  <c r="S398" i="1" s="1"/>
  <c r="T398" i="1" s="1"/>
  <c r="N129" i="1"/>
  <c r="S129" i="1" s="1"/>
  <c r="T129" i="1" s="1"/>
  <c r="P380" i="1"/>
  <c r="Q380" i="1" s="1"/>
  <c r="P287" i="1"/>
  <c r="Q287" i="1" s="1"/>
  <c r="R287" i="1" s="1"/>
  <c r="X287" i="1" s="1"/>
  <c r="Y287" i="1" s="1"/>
  <c r="Z287" i="1" s="1"/>
  <c r="P996" i="1"/>
  <c r="Q996" i="1" s="1"/>
  <c r="R996" i="1" s="1"/>
  <c r="X996" i="1" s="1"/>
  <c r="Y996" i="1" s="1"/>
  <c r="Z996" i="1" s="1"/>
  <c r="X157" i="1"/>
  <c r="Y157" i="1" s="1"/>
  <c r="Z157" i="1" s="1"/>
  <c r="X663" i="1"/>
  <c r="Y663" i="1" s="1"/>
  <c r="Z663" i="1" s="1"/>
  <c r="P339" i="1"/>
  <c r="Q339" i="1" s="1"/>
  <c r="AM339" i="1" s="1"/>
  <c r="N339" i="1"/>
  <c r="S339" i="1" s="1"/>
  <c r="T339" i="1" s="1"/>
  <c r="P646" i="1"/>
  <c r="Q646" i="1" s="1"/>
  <c r="N646" i="1"/>
  <c r="S646" i="1" s="1"/>
  <c r="T646" i="1" s="1"/>
  <c r="P885" i="1"/>
  <c r="Q885" i="1" s="1"/>
  <c r="R885" i="1" s="1"/>
  <c r="N885" i="1"/>
  <c r="S885" i="1" s="1"/>
  <c r="T885" i="1" s="1"/>
  <c r="N628" i="1"/>
  <c r="S628" i="1" s="1"/>
  <c r="T628" i="1" s="1"/>
  <c r="P628" i="1"/>
  <c r="Q628" i="1" s="1"/>
  <c r="AL628" i="1" s="1"/>
  <c r="N389" i="1"/>
  <c r="S389" i="1" s="1"/>
  <c r="T389" i="1" s="1"/>
  <c r="N817" i="1"/>
  <c r="S817" i="1" s="1"/>
  <c r="T817" i="1" s="1"/>
  <c r="N848" i="1"/>
  <c r="S848" i="1" s="1"/>
  <c r="N662" i="1"/>
  <c r="S662" i="1" s="1"/>
  <c r="T662" i="1" s="1"/>
  <c r="P662" i="1"/>
  <c r="Q662" i="1" s="1"/>
  <c r="R662" i="1" s="1"/>
  <c r="X662" i="1" s="1"/>
  <c r="Y662" i="1" s="1"/>
  <c r="Z662" i="1" s="1"/>
  <c r="P822" i="1"/>
  <c r="Q822" i="1" s="1"/>
  <c r="R822" i="1" s="1"/>
  <c r="X822" i="1" s="1"/>
  <c r="Y822" i="1" s="1"/>
  <c r="Z822" i="1" s="1"/>
  <c r="N822" i="1"/>
  <c r="S822" i="1" s="1"/>
  <c r="T822" i="1" s="1"/>
  <c r="N461" i="1"/>
  <c r="S461" i="1" s="1"/>
  <c r="T461" i="1" s="1"/>
  <c r="N906" i="1"/>
  <c r="S906" i="1" s="1"/>
  <c r="T906" i="1" s="1"/>
  <c r="N683" i="1"/>
  <c r="S683" i="1" s="1"/>
  <c r="T683" i="1" s="1"/>
  <c r="N639" i="1"/>
  <c r="S639" i="1" s="1"/>
  <c r="T639" i="1" s="1"/>
  <c r="N854" i="1"/>
  <c r="S854" i="1" s="1"/>
  <c r="T854" i="1" s="1"/>
  <c r="N328" i="1"/>
  <c r="S328" i="1" s="1"/>
  <c r="T328" i="1" s="1"/>
  <c r="N909" i="1"/>
  <c r="S909" i="1" s="1"/>
  <c r="T909" i="1" s="1"/>
  <c r="N126" i="1"/>
  <c r="S126" i="1" s="1"/>
  <c r="T126" i="1" s="1"/>
  <c r="N671" i="1"/>
  <c r="S671" i="1" s="1"/>
  <c r="T671" i="1" s="1"/>
  <c r="N73" i="1"/>
  <c r="S73" i="1" s="1"/>
  <c r="T73" i="1" s="1"/>
  <c r="N953" i="1"/>
  <c r="S953" i="1" s="1"/>
  <c r="T953" i="1" s="1"/>
  <c r="N346" i="1"/>
  <c r="S346" i="1" s="1"/>
  <c r="T346" i="1" s="1"/>
  <c r="N295" i="1"/>
  <c r="S295" i="1" s="1"/>
  <c r="T295" i="1" s="1"/>
  <c r="N343" i="1"/>
  <c r="S343" i="1" s="1"/>
  <c r="T343" i="1" s="1"/>
  <c r="N239" i="1"/>
  <c r="S239" i="1" s="1"/>
  <c r="T239" i="1" s="1"/>
  <c r="N914" i="1"/>
  <c r="S914" i="1" s="1"/>
  <c r="T914" i="1" s="1"/>
  <c r="N653" i="1"/>
  <c r="S653" i="1" s="1"/>
  <c r="T653" i="1" s="1"/>
  <c r="N187" i="1"/>
  <c r="S187" i="1" s="1"/>
  <c r="T187" i="1" s="1"/>
  <c r="N749" i="1"/>
  <c r="S749" i="1" s="1"/>
  <c r="T749" i="1" s="1"/>
  <c r="N942" i="1"/>
  <c r="S942" i="1" s="1"/>
  <c r="T942" i="1" s="1"/>
  <c r="N48" i="1"/>
  <c r="S48" i="1" s="1"/>
  <c r="T48" i="1" s="1"/>
  <c r="N200" i="1"/>
  <c r="S200" i="1" s="1"/>
  <c r="T200" i="1" s="1"/>
  <c r="P576" i="1"/>
  <c r="Q576" i="1" s="1"/>
  <c r="AL576" i="1" s="1"/>
  <c r="P191" i="1"/>
  <c r="Q191" i="1" s="1"/>
  <c r="AA191" i="1" s="1"/>
  <c r="P11" i="1"/>
  <c r="Q11" i="1" s="1"/>
  <c r="AA11" i="1" s="1"/>
  <c r="P159" i="1"/>
  <c r="Q159" i="1" s="1"/>
  <c r="P977" i="1"/>
  <c r="Q977" i="1" s="1"/>
  <c r="AM977" i="1" s="1"/>
  <c r="P124" i="1"/>
  <c r="Q124" i="1" s="1"/>
  <c r="R124" i="1" s="1"/>
  <c r="X124" i="1" s="1"/>
  <c r="Y124" i="1" s="1"/>
  <c r="Z124" i="1" s="1"/>
  <c r="P81" i="1"/>
  <c r="Q81" i="1" s="1"/>
  <c r="AA81" i="1" s="1"/>
  <c r="P736" i="1"/>
  <c r="Q736" i="1" s="1"/>
  <c r="AA736" i="1" s="1"/>
  <c r="N527" i="1"/>
  <c r="S527" i="1" s="1"/>
  <c r="T527" i="1" s="1"/>
  <c r="P527" i="1"/>
  <c r="Q527" i="1" s="1"/>
  <c r="R527" i="1" s="1"/>
  <c r="P782" i="1"/>
  <c r="Q782" i="1" s="1"/>
  <c r="AM782" i="1" s="1"/>
  <c r="N782" i="1"/>
  <c r="S782" i="1" s="1"/>
  <c r="T782" i="1" s="1"/>
  <c r="X818" i="1"/>
  <c r="Y818" i="1" s="1"/>
  <c r="Z818" i="1" s="1"/>
  <c r="P167" i="1"/>
  <c r="Q167" i="1" s="1"/>
  <c r="N167" i="1"/>
  <c r="S167" i="1" s="1"/>
  <c r="T167" i="1" s="1"/>
  <c r="P973" i="1"/>
  <c r="Q973" i="1" s="1"/>
  <c r="N973" i="1"/>
  <c r="S973" i="1" s="1"/>
  <c r="T973" i="1" s="1"/>
  <c r="N659" i="1"/>
  <c r="S659" i="1" s="1"/>
  <c r="T659" i="1" s="1"/>
  <c r="P954" i="1"/>
  <c r="Q954" i="1" s="1"/>
  <c r="R954" i="1" s="1"/>
  <c r="N954" i="1"/>
  <c r="S954" i="1" s="1"/>
  <c r="T954" i="1" s="1"/>
  <c r="N614" i="1"/>
  <c r="S614" i="1" s="1"/>
  <c r="T614" i="1" s="1"/>
  <c r="P574" i="1"/>
  <c r="Q574" i="1" s="1"/>
  <c r="N568" i="1"/>
  <c r="S568" i="1" s="1"/>
  <c r="T568" i="1" s="1"/>
  <c r="P568" i="1"/>
  <c r="Q568" i="1" s="1"/>
  <c r="N254" i="1"/>
  <c r="S254" i="1" s="1"/>
  <c r="T254" i="1" s="1"/>
  <c r="P254" i="1"/>
  <c r="Q254" i="1" s="1"/>
  <c r="N427" i="1"/>
  <c r="S427" i="1" s="1"/>
  <c r="T427" i="1" s="1"/>
  <c r="P427" i="1"/>
  <c r="Q427" i="1" s="1"/>
  <c r="R427" i="1" s="1"/>
  <c r="X76" i="1"/>
  <c r="Y76" i="1" s="1"/>
  <c r="Z76" i="1" s="1"/>
  <c r="R226" i="1"/>
  <c r="X226" i="1" s="1"/>
  <c r="Y226" i="1" s="1"/>
  <c r="Z226" i="1" s="1"/>
  <c r="AM226" i="1"/>
  <c r="N660" i="1"/>
  <c r="S660" i="1" s="1"/>
  <c r="T660" i="1" s="1"/>
  <c r="N551" i="1"/>
  <c r="S551" i="1" s="1"/>
  <c r="T551" i="1" s="1"/>
  <c r="N445" i="1"/>
  <c r="S445" i="1" s="1"/>
  <c r="T445" i="1" s="1"/>
  <c r="N584" i="1"/>
  <c r="S584" i="1" s="1"/>
  <c r="T584" i="1" s="1"/>
  <c r="N221" i="1"/>
  <c r="S221" i="1" s="1"/>
  <c r="T221" i="1" s="1"/>
  <c r="N526" i="1"/>
  <c r="N616" i="1"/>
  <c r="S616" i="1" s="1"/>
  <c r="T616" i="1" s="1"/>
  <c r="N326" i="1"/>
  <c r="S326" i="1" s="1"/>
  <c r="T326" i="1" s="1"/>
  <c r="N199" i="1"/>
  <c r="S199" i="1" s="1"/>
  <c r="T199" i="1" s="1"/>
  <c r="N549" i="1"/>
  <c r="S549" i="1" s="1"/>
  <c r="T549" i="1" s="1"/>
  <c r="N409" i="1"/>
  <c r="S409" i="1" s="1"/>
  <c r="T409" i="1" s="1"/>
  <c r="N272" i="1"/>
  <c r="S272" i="1" s="1"/>
  <c r="T272" i="1" s="1"/>
  <c r="N342" i="1"/>
  <c r="S342" i="1" s="1"/>
  <c r="T342" i="1" s="1"/>
  <c r="N860" i="1"/>
  <c r="S860" i="1" s="1"/>
  <c r="T860" i="1" s="1"/>
  <c r="N142" i="1"/>
  <c r="S142" i="1" s="1"/>
  <c r="T142" i="1" s="1"/>
  <c r="N682" i="1"/>
  <c r="S682" i="1" s="1"/>
  <c r="T682" i="1" s="1"/>
  <c r="N394" i="1"/>
  <c r="S394" i="1" s="1"/>
  <c r="T394" i="1" s="1"/>
  <c r="N910" i="1"/>
  <c r="S910" i="1" s="1"/>
  <c r="T910" i="1" s="1"/>
  <c r="N473" i="1"/>
  <c r="S473" i="1" s="1"/>
  <c r="T473" i="1" s="1"/>
  <c r="N415" i="1"/>
  <c r="S415" i="1" s="1"/>
  <c r="T415" i="1" s="1"/>
  <c r="N670" i="1"/>
  <c r="S670" i="1" s="1"/>
  <c r="T670" i="1" s="1"/>
  <c r="N678" i="1"/>
  <c r="S678" i="1" s="1"/>
  <c r="T678" i="1" s="1"/>
  <c r="N993" i="1"/>
  <c r="S993" i="1" s="1"/>
  <c r="T993" i="1" s="1"/>
  <c r="N704" i="1"/>
  <c r="S704" i="1" s="1"/>
  <c r="T704" i="1" s="1"/>
  <c r="N205" i="1"/>
  <c r="S205" i="1" s="1"/>
  <c r="T205" i="1" s="1"/>
  <c r="N987" i="1"/>
  <c r="S987" i="1" s="1"/>
  <c r="T987" i="1" s="1"/>
  <c r="P307" i="1"/>
  <c r="Q307" i="1" s="1"/>
  <c r="P301" i="1"/>
  <c r="Q301" i="1" s="1"/>
  <c r="AL301" i="1" s="1"/>
  <c r="P141" i="1"/>
  <c r="Q141" i="1" s="1"/>
  <c r="R141" i="1" s="1"/>
  <c r="X141" i="1" s="1"/>
  <c r="Y141" i="1" s="1"/>
  <c r="Z141" i="1" s="1"/>
  <c r="P216" i="1"/>
  <c r="Q216" i="1" s="1"/>
  <c r="R216" i="1" s="1"/>
  <c r="X216" i="1" s="1"/>
  <c r="Y216" i="1" s="1"/>
  <c r="Z216" i="1" s="1"/>
  <c r="P299" i="1"/>
  <c r="Q299" i="1" s="1"/>
  <c r="P381" i="1"/>
  <c r="Q381" i="1" s="1"/>
  <c r="P766" i="1"/>
  <c r="Q766" i="1" s="1"/>
  <c r="P58" i="1"/>
  <c r="Q58" i="1" s="1"/>
  <c r="AM58" i="1" s="1"/>
  <c r="N58" i="1"/>
  <c r="S58" i="1" s="1"/>
  <c r="T58" i="1" s="1"/>
  <c r="P888" i="1"/>
  <c r="Q888" i="1" s="1"/>
  <c r="R888" i="1" s="1"/>
  <c r="N888" i="1"/>
  <c r="S888" i="1" s="1"/>
  <c r="T888" i="1" s="1"/>
  <c r="X754" i="1"/>
  <c r="Y754" i="1" s="1"/>
  <c r="Z754" i="1" s="1"/>
  <c r="P964" i="1"/>
  <c r="Q964" i="1" s="1"/>
  <c r="AA964" i="1" s="1"/>
  <c r="N964" i="1"/>
  <c r="S964" i="1" s="1"/>
  <c r="T964" i="1" s="1"/>
  <c r="N617" i="1"/>
  <c r="S617" i="1" s="1"/>
  <c r="T617" i="1" s="1"/>
  <c r="P280" i="1"/>
  <c r="Q280" i="1" s="1"/>
  <c r="R280" i="1" s="1"/>
  <c r="X280" i="1" s="1"/>
  <c r="Y280" i="1" s="1"/>
  <c r="Z280" i="1" s="1"/>
  <c r="N280" i="1"/>
  <c r="S280" i="1" s="1"/>
  <c r="T280" i="1" s="1"/>
  <c r="N837" i="1"/>
  <c r="S837" i="1" s="1"/>
  <c r="T837" i="1" s="1"/>
  <c r="P606" i="1"/>
  <c r="Q606" i="1" s="1"/>
  <c r="N606" i="1"/>
  <c r="S606" i="1" s="1"/>
  <c r="T606" i="1" s="1"/>
  <c r="N70" i="1"/>
  <c r="S70" i="1" s="1"/>
  <c r="T70" i="1" s="1"/>
  <c r="P70" i="1"/>
  <c r="Q70" i="1" s="1"/>
  <c r="AL70" i="1" s="1"/>
  <c r="N65" i="1"/>
  <c r="S65" i="1" s="1"/>
  <c r="T65" i="1" s="1"/>
  <c r="P65" i="1"/>
  <c r="Q65" i="1" s="1"/>
  <c r="AA65" i="1" s="1"/>
  <c r="X322" i="1"/>
  <c r="Y322" i="1" s="1"/>
  <c r="Z322" i="1" s="1"/>
  <c r="N105" i="1"/>
  <c r="S105" i="1" s="1"/>
  <c r="T105" i="1" s="1"/>
  <c r="P105" i="1"/>
  <c r="Q105" i="1" s="1"/>
  <c r="X426" i="1"/>
  <c r="Y426" i="1" s="1"/>
  <c r="Z426" i="1" s="1"/>
  <c r="X577" i="1"/>
  <c r="Y577" i="1" s="1"/>
  <c r="Z577" i="1" s="1"/>
  <c r="N120" i="1"/>
  <c r="S120" i="1" s="1"/>
  <c r="T120" i="1" s="1"/>
  <c r="P120" i="1"/>
  <c r="Q120" i="1" s="1"/>
  <c r="AL120" i="1" s="1"/>
  <c r="N734" i="1"/>
  <c r="S734" i="1" s="1"/>
  <c r="T734" i="1" s="1"/>
  <c r="P734" i="1"/>
  <c r="Q734" i="1" s="1"/>
  <c r="AA734" i="1" s="1"/>
  <c r="N335" i="1"/>
  <c r="S335" i="1" s="1"/>
  <c r="T335" i="1" s="1"/>
  <c r="P335" i="1"/>
  <c r="Q335" i="1" s="1"/>
  <c r="AL335" i="1" s="1"/>
  <c r="N805" i="1"/>
  <c r="S805" i="1" s="1"/>
  <c r="T805" i="1" s="1"/>
  <c r="P805" i="1"/>
  <c r="Q805" i="1" s="1"/>
  <c r="P737" i="1"/>
  <c r="Q737" i="1" s="1"/>
  <c r="R737" i="1" s="1"/>
  <c r="X737" i="1" s="1"/>
  <c r="Y737" i="1" s="1"/>
  <c r="Z737" i="1" s="1"/>
  <c r="N737" i="1"/>
  <c r="S737" i="1" s="1"/>
  <c r="T737" i="1" s="1"/>
  <c r="P117" i="1"/>
  <c r="Q117" i="1" s="1"/>
  <c r="N117" i="1"/>
  <c r="S117" i="1" s="1"/>
  <c r="T117" i="1" s="1"/>
  <c r="N999" i="1"/>
  <c r="S999" i="1" s="1"/>
  <c r="T999" i="1" s="1"/>
  <c r="N538" i="1"/>
  <c r="S538" i="1" s="1"/>
  <c r="T538" i="1" s="1"/>
  <c r="N371" i="1"/>
  <c r="S371" i="1" s="1"/>
  <c r="T371" i="1" s="1"/>
  <c r="N789" i="1"/>
  <c r="S789" i="1" s="1"/>
  <c r="T789" i="1" s="1"/>
  <c r="N303" i="1"/>
  <c r="S303" i="1" s="1"/>
  <c r="T303" i="1" s="1"/>
  <c r="N422" i="1"/>
  <c r="S422" i="1" s="1"/>
  <c r="T422" i="1" s="1"/>
  <c r="N550" i="1"/>
  <c r="S550" i="1" s="1"/>
  <c r="T550" i="1" s="1"/>
  <c r="N98" i="1"/>
  <c r="S98" i="1" s="1"/>
  <c r="T98" i="1" s="1"/>
  <c r="N770" i="1"/>
  <c r="S770" i="1" s="1"/>
  <c r="T770" i="1" s="1"/>
  <c r="N309" i="1"/>
  <c r="S309" i="1" s="1"/>
  <c r="T309" i="1" s="1"/>
  <c r="N20" i="1"/>
  <c r="S20" i="1" s="1"/>
  <c r="T20" i="1" s="1"/>
  <c r="N233" i="1"/>
  <c r="S233" i="1" s="1"/>
  <c r="T233" i="1" s="1"/>
  <c r="N842" i="1"/>
  <c r="S842" i="1" s="1"/>
  <c r="T842" i="1" s="1"/>
  <c r="N513" i="1"/>
  <c r="S513" i="1" s="1"/>
  <c r="T513" i="1" s="1"/>
  <c r="N997" i="1"/>
  <c r="S997" i="1" s="1"/>
  <c r="T997" i="1" s="1"/>
  <c r="N459" i="1"/>
  <c r="S459" i="1" s="1"/>
  <c r="T459" i="1" s="1"/>
  <c r="N788" i="1"/>
  <c r="S788" i="1" s="1"/>
  <c r="T788" i="1" s="1"/>
  <c r="N281" i="1"/>
  <c r="S281" i="1" s="1"/>
  <c r="T281" i="1" s="1"/>
  <c r="N26" i="1"/>
  <c r="S26" i="1" s="1"/>
  <c r="T26" i="1" s="1"/>
  <c r="N917" i="1"/>
  <c r="S917" i="1" s="1"/>
  <c r="T917" i="1" s="1"/>
  <c r="N15" i="1"/>
  <c r="S15" i="1" s="1"/>
  <c r="T15" i="1" s="1"/>
  <c r="N663" i="1"/>
  <c r="S663" i="1" s="1"/>
  <c r="T663" i="1" s="1"/>
  <c r="N348" i="1"/>
  <c r="S348" i="1" s="1"/>
  <c r="T348" i="1" s="1"/>
  <c r="N181" i="1"/>
  <c r="S181" i="1" s="1"/>
  <c r="T181" i="1" s="1"/>
  <c r="N34" i="1"/>
  <c r="S34" i="1" s="1"/>
  <c r="T34" i="1" s="1"/>
  <c r="N72" i="1"/>
  <c r="S72" i="1" s="1"/>
  <c r="T72" i="1" s="1"/>
  <c r="P476" i="1"/>
  <c r="Q476" i="1" s="1"/>
  <c r="AM476" i="1" s="1"/>
  <c r="P270" i="1"/>
  <c r="Q270" i="1" s="1"/>
  <c r="AM270" i="1" s="1"/>
  <c r="P637" i="1"/>
  <c r="Q637" i="1" s="1"/>
  <c r="R637" i="1" s="1"/>
  <c r="P424" i="1"/>
  <c r="Q424" i="1" s="1"/>
  <c r="R424" i="1" s="1"/>
  <c r="X424" i="1" s="1"/>
  <c r="Y424" i="1" s="1"/>
  <c r="Z424" i="1" s="1"/>
  <c r="P365" i="1"/>
  <c r="Q365" i="1" s="1"/>
  <c r="R365" i="1" s="1"/>
  <c r="X365" i="1" s="1"/>
  <c r="Y365" i="1" s="1"/>
  <c r="Z365" i="1" s="1"/>
  <c r="P863" i="1"/>
  <c r="Q863" i="1" s="1"/>
  <c r="N863" i="1"/>
  <c r="S863" i="1" s="1"/>
  <c r="T863" i="1" s="1"/>
  <c r="P417" i="1"/>
  <c r="Q417" i="1" s="1"/>
  <c r="R417" i="1" s="1"/>
  <c r="N417" i="1"/>
  <c r="S417" i="1" s="1"/>
  <c r="T417" i="1" s="1"/>
  <c r="N627" i="1"/>
  <c r="S627" i="1" s="1"/>
  <c r="T627" i="1" s="1"/>
  <c r="P627" i="1"/>
  <c r="Q627" i="1" s="1"/>
  <c r="AA627" i="1" s="1"/>
  <c r="N522" i="1"/>
  <c r="S522" i="1" s="1"/>
  <c r="T522" i="1" s="1"/>
  <c r="N675" i="1"/>
  <c r="S675" i="1" s="1"/>
  <c r="T675" i="1" s="1"/>
  <c r="P675" i="1"/>
  <c r="Q675" i="1" s="1"/>
  <c r="R675" i="1" s="1"/>
  <c r="X675" i="1" s="1"/>
  <c r="Y675" i="1" s="1"/>
  <c r="Z675" i="1" s="1"/>
  <c r="N998" i="1"/>
  <c r="S998" i="1" s="1"/>
  <c r="T998" i="1" s="1"/>
  <c r="P998" i="1"/>
  <c r="Q998" i="1" s="1"/>
  <c r="R998" i="1" s="1"/>
  <c r="X998" i="1" s="1"/>
  <c r="Y998" i="1" s="1"/>
  <c r="Z998" i="1" s="1"/>
  <c r="N232" i="1"/>
  <c r="S232" i="1" s="1"/>
  <c r="T232" i="1" s="1"/>
  <c r="N213" i="1"/>
  <c r="S213" i="1" s="1"/>
  <c r="T213" i="1" s="1"/>
  <c r="N668" i="1"/>
  <c r="S668" i="1" s="1"/>
  <c r="T668" i="1" s="1"/>
  <c r="P668" i="1"/>
  <c r="Q668" i="1" s="1"/>
  <c r="AA668" i="1" s="1"/>
  <c r="N22" i="1"/>
  <c r="S22" i="1" s="1"/>
  <c r="T22" i="1" s="1"/>
  <c r="N818" i="1"/>
  <c r="S818" i="1" s="1"/>
  <c r="T818" i="1" s="1"/>
  <c r="N258" i="1"/>
  <c r="S258" i="1" s="1"/>
  <c r="T258" i="1" s="1"/>
  <c r="P258" i="1"/>
  <c r="Q258" i="1" s="1"/>
  <c r="AL258" i="1" s="1"/>
  <c r="N633" i="1"/>
  <c r="S633" i="1" s="1"/>
  <c r="T633" i="1" s="1"/>
  <c r="P633" i="1"/>
  <c r="Q633" i="1" s="1"/>
  <c r="AL633" i="1" s="1"/>
  <c r="N506" i="1"/>
  <c r="S506" i="1" s="1"/>
  <c r="T506" i="1" s="1"/>
  <c r="P506" i="1"/>
  <c r="Q506" i="1" s="1"/>
  <c r="R506" i="1" s="1"/>
  <c r="X506" i="1" s="1"/>
  <c r="Y506" i="1" s="1"/>
  <c r="Z506" i="1" s="1"/>
  <c r="N743" i="1"/>
  <c r="S743" i="1" s="1"/>
  <c r="T743" i="1" s="1"/>
  <c r="P743" i="1"/>
  <c r="Q743" i="1" s="1"/>
  <c r="AM743" i="1" s="1"/>
  <c r="N165" i="1"/>
  <c r="S165" i="1" s="1"/>
  <c r="T165" i="1" s="1"/>
  <c r="P165" i="1"/>
  <c r="Q165" i="1" s="1"/>
  <c r="R165" i="1" s="1"/>
  <c r="N228" i="1"/>
  <c r="S228" i="1" s="1"/>
  <c r="T228" i="1" s="1"/>
  <c r="P228" i="1"/>
  <c r="Q228" i="1" s="1"/>
  <c r="N956" i="1"/>
  <c r="S956" i="1" s="1"/>
  <c r="T956" i="1" s="1"/>
  <c r="P956" i="1"/>
  <c r="Q956" i="1" s="1"/>
  <c r="AL956" i="1" s="1"/>
  <c r="N492" i="1"/>
  <c r="S492" i="1" s="1"/>
  <c r="T492" i="1" s="1"/>
  <c r="P492" i="1"/>
  <c r="Q492" i="1" s="1"/>
  <c r="AL492" i="1" s="1"/>
  <c r="N927" i="1"/>
  <c r="S927" i="1" s="1"/>
  <c r="T927" i="1" s="1"/>
  <c r="P927" i="1"/>
  <c r="Q927" i="1" s="1"/>
  <c r="AL927" i="1" s="1"/>
  <c r="P835" i="1"/>
  <c r="Q835" i="1" s="1"/>
  <c r="N835" i="1"/>
  <c r="S835" i="1" s="1"/>
  <c r="T835" i="1" s="1"/>
  <c r="P74" i="1"/>
  <c r="Q74" i="1" s="1"/>
  <c r="AL74" i="1" s="1"/>
  <c r="N74" i="1"/>
  <c r="S74" i="1" s="1"/>
  <c r="T74" i="1" s="1"/>
  <c r="P360" i="1"/>
  <c r="Q360" i="1" s="1"/>
  <c r="AL360" i="1" s="1"/>
  <c r="N360" i="1"/>
  <c r="S360" i="1" s="1"/>
  <c r="T360" i="1" s="1"/>
  <c r="P777" i="1"/>
  <c r="Q777" i="1" s="1"/>
  <c r="R777" i="1" s="1"/>
  <c r="N777" i="1"/>
  <c r="S777" i="1" s="1"/>
  <c r="T777" i="1" s="1"/>
  <c r="P689" i="1"/>
  <c r="Q689" i="1" s="1"/>
  <c r="R689" i="1" s="1"/>
  <c r="N689" i="1"/>
  <c r="S689" i="1" s="1"/>
  <c r="T689" i="1" s="1"/>
  <c r="N434" i="1"/>
  <c r="S434" i="1" s="1"/>
  <c r="T434" i="1" s="1"/>
  <c r="P434" i="1"/>
  <c r="Q434" i="1" s="1"/>
  <c r="AL434" i="1" s="1"/>
  <c r="P778" i="1"/>
  <c r="Q778" i="1" s="1"/>
  <c r="N778" i="1"/>
  <c r="S778" i="1" s="1"/>
  <c r="T778" i="1" s="1"/>
  <c r="N261" i="1"/>
  <c r="S261" i="1" s="1"/>
  <c r="T261" i="1" s="1"/>
  <c r="N185" i="1"/>
  <c r="S185" i="1" s="1"/>
  <c r="T185" i="1" s="1"/>
  <c r="N241" i="1"/>
  <c r="S241" i="1" s="1"/>
  <c r="T241" i="1" s="1"/>
  <c r="N95" i="1"/>
  <c r="S95" i="1" s="1"/>
  <c r="T95" i="1" s="1"/>
  <c r="N46" i="1"/>
  <c r="S46" i="1" s="1"/>
  <c r="T46" i="1" s="1"/>
  <c r="N158" i="1"/>
  <c r="S158" i="1" s="1"/>
  <c r="T158" i="1" s="1"/>
  <c r="N705" i="1"/>
  <c r="S705" i="1" s="1"/>
  <c r="T705" i="1" s="1"/>
  <c r="N444" i="1"/>
  <c r="S444" i="1" s="1"/>
  <c r="T444" i="1" s="1"/>
  <c r="N733" i="1"/>
  <c r="S733" i="1" s="1"/>
  <c r="T733" i="1" s="1"/>
  <c r="N319" i="1"/>
  <c r="S319" i="1" s="1"/>
  <c r="T319" i="1" s="1"/>
  <c r="N850" i="1"/>
  <c r="S850" i="1" s="1"/>
  <c r="T850" i="1" s="1"/>
  <c r="N859" i="1"/>
  <c r="S859" i="1" s="1"/>
  <c r="T859" i="1" s="1"/>
  <c r="N108" i="1"/>
  <c r="S108" i="1" s="1"/>
  <c r="T108" i="1" s="1"/>
  <c r="N16" i="1"/>
  <c r="S16" i="1" s="1"/>
  <c r="T16" i="1" s="1"/>
  <c r="N563" i="1"/>
  <c r="S563" i="1" s="1"/>
  <c r="T563" i="1" s="1"/>
  <c r="N469" i="1"/>
  <c r="S469" i="1" s="1"/>
  <c r="T469" i="1" s="1"/>
  <c r="N325" i="1"/>
  <c r="S325" i="1" s="1"/>
  <c r="T325" i="1" s="1"/>
  <c r="N636" i="1"/>
  <c r="S636" i="1" s="1"/>
  <c r="T636" i="1" s="1"/>
  <c r="N947" i="1"/>
  <c r="S947" i="1" s="1"/>
  <c r="T947" i="1" s="1"/>
  <c r="N566" i="1"/>
  <c r="S566" i="1" s="1"/>
  <c r="T566" i="1" s="1"/>
  <c r="N685" i="1"/>
  <c r="S685" i="1" s="1"/>
  <c r="T685" i="1" s="1"/>
  <c r="N137" i="1"/>
  <c r="S137" i="1" s="1"/>
  <c r="T137" i="1" s="1"/>
  <c r="N450" i="1"/>
  <c r="S450" i="1" s="1"/>
  <c r="T450" i="1" s="1"/>
  <c r="N944" i="1"/>
  <c r="S944" i="1" s="1"/>
  <c r="T944" i="1" s="1"/>
  <c r="N840" i="1"/>
  <c r="S840" i="1" s="1"/>
  <c r="T840" i="1" s="1"/>
  <c r="N865" i="1"/>
  <c r="S865" i="1" s="1"/>
  <c r="T865" i="1" s="1"/>
  <c r="N223" i="1"/>
  <c r="S223" i="1" s="1"/>
  <c r="T223" i="1" s="1"/>
  <c r="P804" i="1"/>
  <c r="Q804" i="1" s="1"/>
  <c r="R804" i="1" s="1"/>
  <c r="X804" i="1" s="1"/>
  <c r="Y804" i="1" s="1"/>
  <c r="Z804" i="1" s="1"/>
  <c r="R865" i="1"/>
  <c r="R181" i="1"/>
  <c r="X181" i="1" s="1"/>
  <c r="Y181" i="1" s="1"/>
  <c r="Z181" i="1" s="1"/>
  <c r="R58" i="1"/>
  <c r="X58" i="1" s="1"/>
  <c r="Y58" i="1" s="1"/>
  <c r="Z58" i="1" s="1"/>
  <c r="AL58" i="1"/>
  <c r="R638" i="1"/>
  <c r="X638" i="1" s="1"/>
  <c r="Y638" i="1" s="1"/>
  <c r="Z638" i="1" s="1"/>
  <c r="R718" i="1"/>
  <c r="AA655" i="1"/>
  <c r="AB655" i="1" s="1"/>
  <c r="AM29" i="1"/>
  <c r="AL29" i="1"/>
  <c r="R29" i="1"/>
  <c r="X29" i="1" s="1"/>
  <c r="Y29" i="1" s="1"/>
  <c r="Z29" i="1" s="1"/>
  <c r="AA29" i="1"/>
  <c r="AM707" i="1"/>
  <c r="AL707" i="1"/>
  <c r="R707" i="1"/>
  <c r="X707" i="1" s="1"/>
  <c r="Y707" i="1" s="1"/>
  <c r="Z707" i="1" s="1"/>
  <c r="AA707" i="1"/>
  <c r="AM823" i="1"/>
  <c r="AL823" i="1"/>
  <c r="AA823" i="1"/>
  <c r="R823" i="1"/>
  <c r="X823" i="1" s="1"/>
  <c r="Y823" i="1" s="1"/>
  <c r="Z823" i="1" s="1"/>
  <c r="AM984" i="1"/>
  <c r="AL984" i="1"/>
  <c r="AA984" i="1"/>
  <c r="R984" i="1"/>
  <c r="X984" i="1" s="1"/>
  <c r="Y984" i="1" s="1"/>
  <c r="Z984" i="1" s="1"/>
  <c r="U984" i="1"/>
  <c r="V984" i="1" s="1"/>
  <c r="W984" i="1" s="1"/>
  <c r="AM67" i="1"/>
  <c r="AA67" i="1"/>
  <c r="AL94" i="1"/>
  <c r="AM94" i="1"/>
  <c r="AA94" i="1"/>
  <c r="R94" i="1"/>
  <c r="AM987" i="1"/>
  <c r="AL987" i="1"/>
  <c r="AA987" i="1"/>
  <c r="R987" i="1"/>
  <c r="AM901" i="1"/>
  <c r="AL901" i="1"/>
  <c r="AA901" i="1"/>
  <c r="R901" i="1"/>
  <c r="X901" i="1" s="1"/>
  <c r="Y901" i="1" s="1"/>
  <c r="Z901" i="1" s="1"/>
  <c r="R74" i="1"/>
  <c r="AM74" i="1"/>
  <c r="AA651" i="1"/>
  <c r="AM651" i="1"/>
  <c r="R651" i="1"/>
  <c r="AL651" i="1"/>
  <c r="AM48" i="1"/>
  <c r="AL48" i="1"/>
  <c r="AA48" i="1"/>
  <c r="R48" i="1"/>
  <c r="AM34" i="1"/>
  <c r="AL34" i="1"/>
  <c r="AA34" i="1"/>
  <c r="R34" i="1"/>
  <c r="X34" i="1" s="1"/>
  <c r="Y34" i="1" s="1"/>
  <c r="Z34" i="1" s="1"/>
  <c r="AM672" i="1"/>
  <c r="AL672" i="1"/>
  <c r="AA672" i="1"/>
  <c r="R672" i="1"/>
  <c r="X672" i="1" s="1"/>
  <c r="Y672" i="1" s="1"/>
  <c r="Z672" i="1" s="1"/>
  <c r="R557" i="1"/>
  <c r="X557" i="1" s="1"/>
  <c r="Y557" i="1" s="1"/>
  <c r="Z557" i="1" s="1"/>
  <c r="AM756" i="1"/>
  <c r="AL756" i="1"/>
  <c r="AA756" i="1"/>
  <c r="R756" i="1"/>
  <c r="X756" i="1" s="1"/>
  <c r="Y756" i="1" s="1"/>
  <c r="Z756" i="1" s="1"/>
  <c r="AM602" i="1"/>
  <c r="AL602" i="1"/>
  <c r="R602" i="1"/>
  <c r="X602" i="1" s="1"/>
  <c r="Y602" i="1" s="1"/>
  <c r="Z602" i="1" s="1"/>
  <c r="AA602" i="1"/>
  <c r="AL596" i="1"/>
  <c r="AM596" i="1"/>
  <c r="AA596" i="1"/>
  <c r="R596" i="1"/>
  <c r="X596" i="1" s="1"/>
  <c r="Y596" i="1" s="1"/>
  <c r="Z596" i="1" s="1"/>
  <c r="AM729" i="1"/>
  <c r="AL729" i="1"/>
  <c r="R729" i="1"/>
  <c r="X729" i="1" s="1"/>
  <c r="Y729" i="1" s="1"/>
  <c r="Z729" i="1" s="1"/>
  <c r="AA729" i="1"/>
  <c r="AM814" i="1"/>
  <c r="AL814" i="1"/>
  <c r="AA814" i="1"/>
  <c r="R814" i="1"/>
  <c r="X814" i="1" s="1"/>
  <c r="Y814" i="1" s="1"/>
  <c r="Z814" i="1" s="1"/>
  <c r="AL129" i="1"/>
  <c r="AM129" i="1"/>
  <c r="AA129" i="1"/>
  <c r="R129" i="1"/>
  <c r="X129" i="1" s="1"/>
  <c r="Y129" i="1" s="1"/>
  <c r="Z129" i="1" s="1"/>
  <c r="AM117" i="1"/>
  <c r="AL117" i="1"/>
  <c r="AA117" i="1"/>
  <c r="R117" i="1"/>
  <c r="AL72" i="1"/>
  <c r="AM72" i="1"/>
  <c r="R72" i="1"/>
  <c r="AA72" i="1"/>
  <c r="AA271" i="1"/>
  <c r="AM948" i="1"/>
  <c r="AA948" i="1"/>
  <c r="AL948" i="1"/>
  <c r="AM155" i="1"/>
  <c r="AL155" i="1"/>
  <c r="R155" i="1"/>
  <c r="X155" i="1" s="1"/>
  <c r="Y155" i="1" s="1"/>
  <c r="Z155" i="1" s="1"/>
  <c r="AA155" i="1"/>
  <c r="AL764" i="1"/>
  <c r="AM764" i="1"/>
  <c r="AA764" i="1"/>
  <c r="R764" i="1"/>
  <c r="X764" i="1" s="1"/>
  <c r="Y764" i="1" s="1"/>
  <c r="Z764" i="1" s="1"/>
  <c r="AL417" i="1"/>
  <c r="AM417" i="1"/>
  <c r="AA417" i="1"/>
  <c r="AM302" i="1"/>
  <c r="AL302" i="1"/>
  <c r="AA302" i="1"/>
  <c r="AA496" i="1"/>
  <c r="AM917" i="1"/>
  <c r="AA917" i="1"/>
  <c r="AL917" i="1"/>
  <c r="AM940" i="1"/>
  <c r="AL940" i="1"/>
  <c r="AA940" i="1"/>
  <c r="AB940" i="1" s="1"/>
  <c r="AM520" i="1"/>
  <c r="AL520" i="1"/>
  <c r="AA520" i="1"/>
  <c r="R520" i="1"/>
  <c r="X520" i="1" s="1"/>
  <c r="Y520" i="1" s="1"/>
  <c r="Z520" i="1" s="1"/>
  <c r="U533" i="1"/>
  <c r="V533" i="1" s="1"/>
  <c r="W533" i="1" s="1"/>
  <c r="R861" i="1"/>
  <c r="AM861" i="1"/>
  <c r="AL674" i="1"/>
  <c r="AM674" i="1"/>
  <c r="AA674" i="1"/>
  <c r="AM486" i="1"/>
  <c r="AL486" i="1"/>
  <c r="AA486" i="1"/>
  <c r="R486" i="1"/>
  <c r="AM647" i="1"/>
  <c r="AA647" i="1"/>
  <c r="AL647" i="1"/>
  <c r="R647" i="1"/>
  <c r="AM8" i="1"/>
  <c r="AL8" i="1"/>
  <c r="AA8" i="1"/>
  <c r="R8" i="1"/>
  <c r="X8" i="1" s="1"/>
  <c r="Y8" i="1" s="1"/>
  <c r="Z8" i="1" s="1"/>
  <c r="AM118" i="1"/>
  <c r="AL118" i="1"/>
  <c r="AA118" i="1"/>
  <c r="R118" i="1"/>
  <c r="X118" i="1" s="1"/>
  <c r="Y118" i="1" s="1"/>
  <c r="Z118" i="1" s="1"/>
  <c r="R674" i="1"/>
  <c r="AM289" i="1"/>
  <c r="AL289" i="1"/>
  <c r="AA289" i="1"/>
  <c r="R289" i="1"/>
  <c r="AM473" i="1"/>
  <c r="AA473" i="1"/>
  <c r="AL473" i="1"/>
  <c r="AM615" i="1"/>
  <c r="AL615" i="1"/>
  <c r="AA615" i="1"/>
  <c r="R917" i="1"/>
  <c r="X917" i="1" s="1"/>
  <c r="Y917" i="1" s="1"/>
  <c r="Z917" i="1" s="1"/>
  <c r="AL239" i="1"/>
  <c r="AA239" i="1"/>
  <c r="AB239" i="1" s="1"/>
  <c r="AC239" i="1" s="1"/>
  <c r="AD239" i="1" s="1"/>
  <c r="AE239" i="1" s="1"/>
  <c r="AH239" i="1" s="1"/>
  <c r="AK239" i="1" s="1"/>
  <c r="AP239" i="1" s="1"/>
  <c r="AQ239" i="1" s="1"/>
  <c r="AM239" i="1"/>
  <c r="U239" i="1"/>
  <c r="V239" i="1" s="1"/>
  <c r="W239" i="1" s="1"/>
  <c r="AM963" i="1"/>
  <c r="AA963" i="1"/>
  <c r="AL963" i="1"/>
  <c r="R963" i="1"/>
  <c r="X963" i="1" s="1"/>
  <c r="Y963" i="1" s="1"/>
  <c r="Z963" i="1" s="1"/>
  <c r="AL137" i="1"/>
  <c r="AM137" i="1"/>
  <c r="AA137" i="1"/>
  <c r="R137" i="1"/>
  <c r="AM802" i="1"/>
  <c r="AL802" i="1"/>
  <c r="AL112" i="1"/>
  <c r="R112" i="1"/>
  <c r="AA112" i="1"/>
  <c r="AM934" i="1"/>
  <c r="R934" i="1"/>
  <c r="X934" i="1" s="1"/>
  <c r="Y934" i="1" s="1"/>
  <c r="Z934" i="1" s="1"/>
  <c r="AL206" i="1"/>
  <c r="AM206" i="1"/>
  <c r="AA206" i="1"/>
  <c r="R206" i="1"/>
  <c r="X206" i="1" s="1"/>
  <c r="Y206" i="1" s="1"/>
  <c r="Z206" i="1" s="1"/>
  <c r="AM624" i="1"/>
  <c r="AL624" i="1"/>
  <c r="R624" i="1"/>
  <c r="AA624" i="1"/>
  <c r="AM461" i="1"/>
  <c r="AM724" i="1"/>
  <c r="AL724" i="1"/>
  <c r="U724" i="1"/>
  <c r="V724" i="1" s="1"/>
  <c r="W724" i="1" s="1"/>
  <c r="AA724" i="1"/>
  <c r="AB724" i="1" s="1"/>
  <c r="AC724" i="1" s="1"/>
  <c r="AD724" i="1" s="1"/>
  <c r="AE724" i="1" s="1"/>
  <c r="AH724" i="1" s="1"/>
  <c r="AK724" i="1" s="1"/>
  <c r="AP724" i="1" s="1"/>
  <c r="AQ724" i="1" s="1"/>
  <c r="AM996" i="1"/>
  <c r="AL996" i="1"/>
  <c r="R473" i="1"/>
  <c r="X473" i="1" s="1"/>
  <c r="Y473" i="1" s="1"/>
  <c r="Z473" i="1" s="1"/>
  <c r="AM238" i="1"/>
  <c r="AL238" i="1"/>
  <c r="AA238" i="1"/>
  <c r="R238" i="1"/>
  <c r="X238" i="1" s="1"/>
  <c r="Y238" i="1" s="1"/>
  <c r="Z238" i="1" s="1"/>
  <c r="AL822" i="1"/>
  <c r="AA822" i="1"/>
  <c r="AM775" i="1"/>
  <c r="AL775" i="1"/>
  <c r="AA775" i="1"/>
  <c r="R775" i="1"/>
  <c r="X775" i="1" s="1"/>
  <c r="Y775" i="1" s="1"/>
  <c r="Z775" i="1" s="1"/>
  <c r="AM83" i="1"/>
  <c r="AL83" i="1"/>
  <c r="AA83" i="1"/>
  <c r="R83" i="1"/>
  <c r="AM626" i="1"/>
  <c r="AL626" i="1"/>
  <c r="AA626" i="1"/>
  <c r="R626" i="1"/>
  <c r="AL415" i="1"/>
  <c r="AM415" i="1"/>
  <c r="AM248" i="1"/>
  <c r="AL248" i="1"/>
  <c r="AA248" i="1"/>
  <c r="R248" i="1"/>
  <c r="AA226" i="1"/>
  <c r="AL226" i="1"/>
  <c r="AA874" i="1"/>
  <c r="AM874" i="1"/>
  <c r="AL874" i="1"/>
  <c r="AM515" i="1"/>
  <c r="AM820" i="1"/>
  <c r="AL820" i="1"/>
  <c r="R820" i="1"/>
  <c r="X820" i="1" s="1"/>
  <c r="Y820" i="1" s="1"/>
  <c r="Z820" i="1" s="1"/>
  <c r="AA820" i="1"/>
  <c r="AL223" i="1"/>
  <c r="AA223" i="1"/>
  <c r="R223" i="1"/>
  <c r="AM223" i="1"/>
  <c r="R615" i="1"/>
  <c r="X615" i="1" s="1"/>
  <c r="Y615" i="1" s="1"/>
  <c r="Z615" i="1" s="1"/>
  <c r="R874" i="1"/>
  <c r="R802" i="1"/>
  <c r="AM625" i="1"/>
  <c r="AM942" i="1"/>
  <c r="AL942" i="1"/>
  <c r="R942" i="1"/>
  <c r="AM653" i="1"/>
  <c r="AL653" i="1"/>
  <c r="AA653" i="1"/>
  <c r="AB653" i="1" s="1"/>
  <c r="AM21" i="1"/>
  <c r="AL21" i="1"/>
  <c r="AM176" i="1"/>
  <c r="AL176" i="1"/>
  <c r="AA176" i="1"/>
  <c r="AB176" i="1" s="1"/>
  <c r="AC176" i="1" s="1"/>
  <c r="AD176" i="1" s="1"/>
  <c r="AE176" i="1" s="1"/>
  <c r="AH176" i="1" s="1"/>
  <c r="AK176" i="1" s="1"/>
  <c r="AP176" i="1" s="1"/>
  <c r="AQ176" i="1" s="1"/>
  <c r="U176" i="1"/>
  <c r="V176" i="1" s="1"/>
  <c r="W176" i="1" s="1"/>
  <c r="AM620" i="1"/>
  <c r="AL620" i="1"/>
  <c r="AA620" i="1"/>
  <c r="R620" i="1"/>
  <c r="AA368" i="1"/>
  <c r="AM702" i="1"/>
  <c r="AA702" i="1"/>
  <c r="AL702" i="1"/>
  <c r="AM157" i="1"/>
  <c r="AL157" i="1"/>
  <c r="AA157" i="1"/>
  <c r="AB157" i="1" s="1"/>
  <c r="AC157" i="1" s="1"/>
  <c r="AD157" i="1" s="1"/>
  <c r="AE157" i="1" s="1"/>
  <c r="AH157" i="1" s="1"/>
  <c r="AK157" i="1" s="1"/>
  <c r="AP157" i="1" s="1"/>
  <c r="AQ157" i="1" s="1"/>
  <c r="R317" i="1"/>
  <c r="AA317" i="1"/>
  <c r="AM807" i="1"/>
  <c r="AL807" i="1"/>
  <c r="AA807" i="1"/>
  <c r="AB807" i="1" s="1"/>
  <c r="AC807" i="1" s="1"/>
  <c r="AD807" i="1" s="1"/>
  <c r="AE807" i="1" s="1"/>
  <c r="AH807" i="1" s="1"/>
  <c r="AK807" i="1" s="1"/>
  <c r="AP807" i="1" s="1"/>
  <c r="AQ807" i="1" s="1"/>
  <c r="U807" i="1"/>
  <c r="V807" i="1" s="1"/>
  <c r="W807" i="1" s="1"/>
  <c r="AM761" i="1"/>
  <c r="AL761" i="1"/>
  <c r="R761" i="1"/>
  <c r="X761" i="1" s="1"/>
  <c r="Y761" i="1" s="1"/>
  <c r="Z761" i="1" s="1"/>
  <c r="AA761" i="1"/>
  <c r="AM348" i="1"/>
  <c r="AL348" i="1"/>
  <c r="AA348" i="1"/>
  <c r="AL203" i="1"/>
  <c r="AA203" i="1"/>
  <c r="R203" i="1"/>
  <c r="X203" i="1" s="1"/>
  <c r="Y203" i="1" s="1"/>
  <c r="Z203" i="1" s="1"/>
  <c r="AM203" i="1"/>
  <c r="AL69" i="1"/>
  <c r="AM69" i="1"/>
  <c r="AA69" i="1"/>
  <c r="R69" i="1"/>
  <c r="AL958" i="1"/>
  <c r="AM958" i="1"/>
  <c r="R958" i="1"/>
  <c r="AA958" i="1"/>
  <c r="AM932" i="1"/>
  <c r="AL932" i="1"/>
  <c r="R932" i="1"/>
  <c r="X932" i="1" s="1"/>
  <c r="Y932" i="1" s="1"/>
  <c r="Z932" i="1" s="1"/>
  <c r="AA932" i="1"/>
  <c r="AB932" i="1" s="1"/>
  <c r="AC932" i="1" s="1"/>
  <c r="AD932" i="1" s="1"/>
  <c r="AE932" i="1" s="1"/>
  <c r="AH932" i="1" s="1"/>
  <c r="AK932" i="1" s="1"/>
  <c r="AP932" i="1" s="1"/>
  <c r="AQ932" i="1" s="1"/>
  <c r="AL642" i="1"/>
  <c r="AM642" i="1"/>
  <c r="R642" i="1"/>
  <c r="R702" i="1"/>
  <c r="R302" i="1"/>
  <c r="X302" i="1" s="1"/>
  <c r="Y302" i="1" s="1"/>
  <c r="Z302" i="1" s="1"/>
  <c r="U678" i="1"/>
  <c r="V678" i="1" s="1"/>
  <c r="W678" i="1" s="1"/>
  <c r="AM817" i="1"/>
  <c r="AA817" i="1"/>
  <c r="AA360" i="1"/>
  <c r="AM562" i="1"/>
  <c r="AL562" i="1"/>
  <c r="AA562" i="1"/>
  <c r="AB562" i="1" s="1"/>
  <c r="AC562" i="1" s="1"/>
  <c r="AD562" i="1" s="1"/>
  <c r="AE562" i="1" s="1"/>
  <c r="AH562" i="1" s="1"/>
  <c r="AK562" i="1" s="1"/>
  <c r="AP562" i="1" s="1"/>
  <c r="AQ562" i="1" s="1"/>
  <c r="AL450" i="1"/>
  <c r="AA450" i="1"/>
  <c r="AM450" i="1"/>
  <c r="R450" i="1"/>
  <c r="AM819" i="1"/>
  <c r="AA819" i="1"/>
  <c r="AL819" i="1"/>
  <c r="R819" i="1"/>
  <c r="X819" i="1" s="1"/>
  <c r="Y819" i="1" s="1"/>
  <c r="Z819" i="1" s="1"/>
  <c r="AL944" i="1"/>
  <c r="AA944" i="1"/>
  <c r="AB944" i="1" s="1"/>
  <c r="AC944" i="1" s="1"/>
  <c r="AD944" i="1" s="1"/>
  <c r="AE944" i="1" s="1"/>
  <c r="AH944" i="1" s="1"/>
  <c r="AK944" i="1" s="1"/>
  <c r="AP944" i="1" s="1"/>
  <c r="AQ944" i="1" s="1"/>
  <c r="AM944" i="1"/>
  <c r="U944" i="1"/>
  <c r="V944" i="1" s="1"/>
  <c r="W944" i="1" s="1"/>
  <c r="AL661" i="1"/>
  <c r="AM661" i="1"/>
  <c r="R661" i="1"/>
  <c r="AA661" i="1"/>
  <c r="AL353" i="1"/>
  <c r="AM353" i="1"/>
  <c r="AA353" i="1"/>
  <c r="AL107" i="1"/>
  <c r="AA107" i="1"/>
  <c r="AM107" i="1"/>
  <c r="R107" i="1"/>
  <c r="AM865" i="1"/>
  <c r="AL865" i="1"/>
  <c r="R948" i="1"/>
  <c r="X948" i="1" s="1"/>
  <c r="Y948" i="1" s="1"/>
  <c r="Z948" i="1" s="1"/>
  <c r="AM112" i="1"/>
  <c r="AM993" i="1"/>
  <c r="AL993" i="1"/>
  <c r="AA993" i="1"/>
  <c r="AB993" i="1" s="1"/>
  <c r="AC993" i="1" s="1"/>
  <c r="AD993" i="1" s="1"/>
  <c r="AE993" i="1" s="1"/>
  <c r="AH993" i="1" s="1"/>
  <c r="AK993" i="1" s="1"/>
  <c r="AP993" i="1" s="1"/>
  <c r="AQ993" i="1" s="1"/>
  <c r="U993" i="1"/>
  <c r="V993" i="1" s="1"/>
  <c r="W993" i="1" s="1"/>
  <c r="AM510" i="1"/>
  <c r="AA510" i="1"/>
  <c r="AL510" i="1"/>
  <c r="R510" i="1"/>
  <c r="AL784" i="1"/>
  <c r="AM784" i="1"/>
  <c r="AA784" i="1"/>
  <c r="R784" i="1"/>
  <c r="X784" i="1" s="1"/>
  <c r="Y784" i="1" s="1"/>
  <c r="Z784" i="1" s="1"/>
  <c r="AM790" i="1"/>
  <c r="AL790" i="1"/>
  <c r="AA790" i="1"/>
  <c r="R790" i="1"/>
  <c r="X790" i="1" s="1"/>
  <c r="Y790" i="1" s="1"/>
  <c r="Z790" i="1" s="1"/>
  <c r="AM341" i="1"/>
  <c r="AL341" i="1"/>
  <c r="AA341" i="1"/>
  <c r="R341" i="1"/>
  <c r="AM937" i="1"/>
  <c r="AL937" i="1"/>
  <c r="AA937" i="1"/>
  <c r="R937" i="1"/>
  <c r="X937" i="1" s="1"/>
  <c r="Y937" i="1" s="1"/>
  <c r="Z937" i="1" s="1"/>
  <c r="AM113" i="1"/>
  <c r="AL113" i="1"/>
  <c r="AA113" i="1"/>
  <c r="R113" i="1"/>
  <c r="X113" i="1" s="1"/>
  <c r="Y113" i="1" s="1"/>
  <c r="Z113" i="1" s="1"/>
  <c r="AM436" i="1"/>
  <c r="AA436" i="1"/>
  <c r="AM881" i="1"/>
  <c r="AL697" i="1"/>
  <c r="AM697" i="1"/>
  <c r="AA697" i="1"/>
  <c r="R697" i="1"/>
  <c r="X697" i="1" s="1"/>
  <c r="Y697" i="1" s="1"/>
  <c r="Z697" i="1" s="1"/>
  <c r="AA58" i="1"/>
  <c r="R348" i="1"/>
  <c r="X348" i="1" s="1"/>
  <c r="Y348" i="1" s="1"/>
  <c r="Z348" i="1" s="1"/>
  <c r="AA865" i="1"/>
  <c r="AM246" i="1"/>
  <c r="AA246" i="1"/>
  <c r="AL246" i="1"/>
  <c r="AM496" i="1"/>
  <c r="AL496" i="1"/>
  <c r="R496" i="1"/>
  <c r="X496" i="1" s="1"/>
  <c r="Y496" i="1" s="1"/>
  <c r="Z496" i="1" s="1"/>
  <c r="R271" i="1"/>
  <c r="X271" i="1" s="1"/>
  <c r="Y271" i="1" s="1"/>
  <c r="Z271" i="1" s="1"/>
  <c r="AB415" i="1"/>
  <c r="AC415" i="1" s="1"/>
  <c r="AD415" i="1" s="1"/>
  <c r="AE415" i="1" s="1"/>
  <c r="AH415" i="1" s="1"/>
  <c r="AK415" i="1" s="1"/>
  <c r="AP415" i="1" s="1"/>
  <c r="AQ415" i="1" s="1"/>
  <c r="AA21" i="1"/>
  <c r="AB21" i="1" s="1"/>
  <c r="AC21" i="1" s="1"/>
  <c r="AD21" i="1" s="1"/>
  <c r="AE21" i="1" s="1"/>
  <c r="AH21" i="1" s="1"/>
  <c r="AK21" i="1" s="1"/>
  <c r="AP21" i="1" s="1"/>
  <c r="AQ21" i="1" s="1"/>
  <c r="AM271" i="1"/>
  <c r="AM173" i="1"/>
  <c r="AL173" i="1"/>
  <c r="AA173" i="1"/>
  <c r="R173" i="1"/>
  <c r="AL292" i="1"/>
  <c r="AM292" i="1"/>
  <c r="R241" i="1"/>
  <c r="AM241" i="1"/>
  <c r="AL241" i="1"/>
  <c r="AA241" i="1"/>
  <c r="AL737" i="1"/>
  <c r="AM737" i="1"/>
  <c r="AL847" i="1"/>
  <c r="AM847" i="1"/>
  <c r="R847" i="1"/>
  <c r="X847" i="1" s="1"/>
  <c r="Y847" i="1" s="1"/>
  <c r="Z847" i="1" s="1"/>
  <c r="AA847" i="1"/>
  <c r="AL187" i="1"/>
  <c r="AA187" i="1"/>
  <c r="AB187" i="1" s="1"/>
  <c r="AM187" i="1"/>
  <c r="AM334" i="1"/>
  <c r="AL334" i="1"/>
  <c r="AA334" i="1"/>
  <c r="R334" i="1"/>
  <c r="X334" i="1" s="1"/>
  <c r="Y334" i="1" s="1"/>
  <c r="Z334" i="1" s="1"/>
  <c r="AL758" i="1"/>
  <c r="AM758" i="1"/>
  <c r="AA758" i="1"/>
  <c r="R758" i="1"/>
  <c r="X758" i="1" s="1"/>
  <c r="Y758" i="1" s="1"/>
  <c r="Z758" i="1" s="1"/>
  <c r="AM918" i="1"/>
  <c r="AL918" i="1"/>
  <c r="R918" i="1"/>
  <c r="X918" i="1" s="1"/>
  <c r="Y918" i="1" s="1"/>
  <c r="Z918" i="1" s="1"/>
  <c r="AA918" i="1"/>
  <c r="AM853" i="1"/>
  <c r="AL853" i="1"/>
  <c r="AM352" i="1"/>
  <c r="AA352" i="1"/>
  <c r="AL76" i="1"/>
  <c r="AA76" i="1"/>
  <c r="AB76" i="1" s="1"/>
  <c r="AC76" i="1" s="1"/>
  <c r="AD76" i="1" s="1"/>
  <c r="AE76" i="1" s="1"/>
  <c r="AH76" i="1" s="1"/>
  <c r="AK76" i="1" s="1"/>
  <c r="AP76" i="1" s="1"/>
  <c r="AQ76" i="1" s="1"/>
  <c r="U76" i="1"/>
  <c r="V76" i="1" s="1"/>
  <c r="W76" i="1" s="1"/>
  <c r="AM76" i="1"/>
  <c r="AM213" i="1"/>
  <c r="AA213" i="1"/>
  <c r="R213" i="1"/>
  <c r="AL213" i="1"/>
  <c r="R853" i="1"/>
  <c r="X853" i="1" s="1"/>
  <c r="Y853" i="1" s="1"/>
  <c r="Z853" i="1" s="1"/>
  <c r="AL271" i="1"/>
  <c r="AM731" i="1"/>
  <c r="AL731" i="1"/>
  <c r="R731" i="1"/>
  <c r="X731" i="1" s="1"/>
  <c r="Y731" i="1" s="1"/>
  <c r="Z731" i="1" s="1"/>
  <c r="AA401" i="1"/>
  <c r="AM27" i="1"/>
  <c r="AM204" i="1"/>
  <c r="AL204" i="1"/>
  <c r="AA204" i="1"/>
  <c r="R204" i="1"/>
  <c r="X204" i="1" s="1"/>
  <c r="Y204" i="1" s="1"/>
  <c r="Z204" i="1" s="1"/>
  <c r="U204" i="1"/>
  <c r="V204" i="1" s="1"/>
  <c r="W204" i="1" s="1"/>
  <c r="AM749" i="1"/>
  <c r="AL749" i="1"/>
  <c r="R749" i="1"/>
  <c r="AA749" i="1"/>
  <c r="AL535" i="1"/>
  <c r="AM535" i="1"/>
  <c r="AA535" i="1"/>
  <c r="R535" i="1"/>
  <c r="X535" i="1" s="1"/>
  <c r="Y535" i="1" s="1"/>
  <c r="Z535" i="1" s="1"/>
  <c r="AM561" i="1"/>
  <c r="AL561" i="1"/>
  <c r="R561" i="1"/>
  <c r="X561" i="1" s="1"/>
  <c r="Y561" i="1" s="1"/>
  <c r="Z561" i="1" s="1"/>
  <c r="AL914" i="1"/>
  <c r="AM914" i="1"/>
  <c r="AA914" i="1"/>
  <c r="AB914" i="1" s="1"/>
  <c r="AC914" i="1" s="1"/>
  <c r="AD914" i="1" s="1"/>
  <c r="AE914" i="1" s="1"/>
  <c r="AH914" i="1" s="1"/>
  <c r="AK914" i="1" s="1"/>
  <c r="AP914" i="1" s="1"/>
  <c r="AQ914" i="1" s="1"/>
  <c r="AL678" i="1"/>
  <c r="AM678" i="1"/>
  <c r="AA678" i="1"/>
  <c r="AB678" i="1" s="1"/>
  <c r="AC678" i="1" s="1"/>
  <c r="AD678" i="1" s="1"/>
  <c r="AE678" i="1" s="1"/>
  <c r="AH678" i="1" s="1"/>
  <c r="AK678" i="1" s="1"/>
  <c r="AP678" i="1" s="1"/>
  <c r="AQ678" i="1" s="1"/>
  <c r="AM670" i="1"/>
  <c r="AL670" i="1"/>
  <c r="AA670" i="1"/>
  <c r="R670" i="1"/>
  <c r="X670" i="1" s="1"/>
  <c r="Y670" i="1" s="1"/>
  <c r="Z670" i="1" s="1"/>
  <c r="AL403" i="1"/>
  <c r="AM403" i="1"/>
  <c r="AL891" i="1"/>
  <c r="AM891" i="1"/>
  <c r="AA891" i="1"/>
  <c r="R891" i="1"/>
  <c r="AM124" i="1"/>
  <c r="AA124" i="1"/>
  <c r="AM56" i="1"/>
  <c r="AL56" i="1"/>
  <c r="AA56" i="1"/>
  <c r="AM533" i="1"/>
  <c r="AL533" i="1"/>
  <c r="AA533" i="1"/>
  <c r="AB533" i="1" s="1"/>
  <c r="AC533" i="1" s="1"/>
  <c r="AD533" i="1" s="1"/>
  <c r="AE533" i="1" s="1"/>
  <c r="AH533" i="1" s="1"/>
  <c r="AK533" i="1" s="1"/>
  <c r="AP533" i="1" s="1"/>
  <c r="AQ533" i="1" s="1"/>
  <c r="AM1001" i="1"/>
  <c r="AL1001" i="1"/>
  <c r="AA1001" i="1"/>
  <c r="R1001" i="1"/>
  <c r="X1001" i="1" s="1"/>
  <c r="Y1001" i="1" s="1"/>
  <c r="Z1001" i="1" s="1"/>
  <c r="AA778" i="1"/>
  <c r="AM778" i="1"/>
  <c r="AM566" i="1"/>
  <c r="AL566" i="1"/>
  <c r="AA566" i="1"/>
  <c r="R566" i="1"/>
  <c r="AL215" i="1"/>
  <c r="AA215" i="1"/>
  <c r="R215" i="1"/>
  <c r="X215" i="1" s="1"/>
  <c r="Y215" i="1" s="1"/>
  <c r="Z215" i="1" s="1"/>
  <c r="AM539" i="1"/>
  <c r="AL539" i="1"/>
  <c r="AA539" i="1"/>
  <c r="R539" i="1"/>
  <c r="X539" i="1" s="1"/>
  <c r="Y539" i="1" s="1"/>
  <c r="Z539" i="1" s="1"/>
  <c r="AM818" i="1"/>
  <c r="AL818" i="1"/>
  <c r="AA818" i="1"/>
  <c r="AB818" i="1" s="1"/>
  <c r="AC818" i="1" s="1"/>
  <c r="AD818" i="1" s="1"/>
  <c r="AE818" i="1" s="1"/>
  <c r="AH818" i="1" s="1"/>
  <c r="AK818" i="1" s="1"/>
  <c r="AP818" i="1" s="1"/>
  <c r="AQ818" i="1" s="1"/>
  <c r="U818" i="1"/>
  <c r="V818" i="1" s="1"/>
  <c r="W818" i="1" s="1"/>
  <c r="AM484" i="1"/>
  <c r="AL484" i="1"/>
  <c r="AA484" i="1"/>
  <c r="R484" i="1"/>
  <c r="X484" i="1" s="1"/>
  <c r="Y484" i="1" s="1"/>
  <c r="Z484" i="1" s="1"/>
  <c r="R562" i="1"/>
  <c r="X562" i="1" s="1"/>
  <c r="Y562" i="1" s="1"/>
  <c r="Z562" i="1" s="1"/>
  <c r="AL396" i="1"/>
  <c r="AM677" i="1"/>
  <c r="AL677" i="1"/>
  <c r="R677" i="1"/>
  <c r="AM704" i="1"/>
  <c r="AL704" i="1"/>
  <c r="AA704" i="1"/>
  <c r="AM966" i="1"/>
  <c r="AL966" i="1"/>
  <c r="AM659" i="1"/>
  <c r="AL659" i="1"/>
  <c r="AA659" i="1"/>
  <c r="AB659" i="1" s="1"/>
  <c r="U659" i="1"/>
  <c r="V659" i="1" s="1"/>
  <c r="W659" i="1" s="1"/>
  <c r="AA808" i="1"/>
  <c r="AM808" i="1"/>
  <c r="AL808" i="1"/>
  <c r="R966" i="1"/>
  <c r="AB966" i="1" s="1"/>
  <c r="AA347" i="1"/>
  <c r="AB347" i="1" s="1"/>
  <c r="AA725" i="1"/>
  <c r="AL725" i="1"/>
  <c r="AL766" i="1"/>
  <c r="AA766" i="1"/>
  <c r="AM475" i="1"/>
  <c r="AL475" i="1"/>
  <c r="AA475" i="1"/>
  <c r="AB475" i="1" s="1"/>
  <c r="AC475" i="1" s="1"/>
  <c r="AD475" i="1" s="1"/>
  <c r="AE475" i="1" s="1"/>
  <c r="AH475" i="1" s="1"/>
  <c r="AK475" i="1" s="1"/>
  <c r="AP475" i="1" s="1"/>
  <c r="AQ475" i="1" s="1"/>
  <c r="AM384" i="1"/>
  <c r="AL384" i="1"/>
  <c r="AA384" i="1"/>
  <c r="AB384" i="1" s="1"/>
  <c r="AC384" i="1" s="1"/>
  <c r="AD384" i="1" s="1"/>
  <c r="AE384" i="1" s="1"/>
  <c r="AH384" i="1" s="1"/>
  <c r="AK384" i="1" s="1"/>
  <c r="AP384" i="1" s="1"/>
  <c r="AQ384" i="1" s="1"/>
  <c r="U384" i="1"/>
  <c r="V384" i="1" s="1"/>
  <c r="W384" i="1" s="1"/>
  <c r="AM868" i="1"/>
  <c r="AA868" i="1"/>
  <c r="AB868" i="1" s="1"/>
  <c r="AC868" i="1" s="1"/>
  <c r="AD868" i="1" s="1"/>
  <c r="AE868" i="1" s="1"/>
  <c r="AH868" i="1" s="1"/>
  <c r="AK868" i="1" s="1"/>
  <c r="AP868" i="1" s="1"/>
  <c r="AQ868" i="1" s="1"/>
  <c r="U868" i="1"/>
  <c r="V868" i="1" s="1"/>
  <c r="W868" i="1" s="1"/>
  <c r="AL244" i="1"/>
  <c r="AA244" i="1"/>
  <c r="AM244" i="1"/>
  <c r="AM340" i="1"/>
  <c r="AL340" i="1"/>
  <c r="AA340" i="1"/>
  <c r="AL181" i="1"/>
  <c r="AA181" i="1"/>
  <c r="AM212" i="1"/>
  <c r="AL212" i="1"/>
  <c r="AA212" i="1"/>
  <c r="R704" i="1"/>
  <c r="R808" i="1"/>
  <c r="X808" i="1" s="1"/>
  <c r="Y808" i="1" s="1"/>
  <c r="Z808" i="1" s="1"/>
  <c r="AA677" i="1"/>
  <c r="AL868" i="1"/>
  <c r="AL858" i="1"/>
  <c r="AM655" i="1"/>
  <c r="AL655" i="1"/>
  <c r="AM663" i="1"/>
  <c r="AL663" i="1"/>
  <c r="AA663" i="1"/>
  <c r="AB663" i="1" s="1"/>
  <c r="AC663" i="1" s="1"/>
  <c r="AD663" i="1" s="1"/>
  <c r="AE663" i="1" s="1"/>
  <c r="AH663" i="1" s="1"/>
  <c r="AK663" i="1" s="1"/>
  <c r="AP663" i="1" s="1"/>
  <c r="AQ663" i="1" s="1"/>
  <c r="AM205" i="1"/>
  <c r="AL205" i="1"/>
  <c r="AA205" i="1"/>
  <c r="R205" i="1"/>
  <c r="X205" i="1" s="1"/>
  <c r="Y205" i="1" s="1"/>
  <c r="Z205" i="1" s="1"/>
  <c r="AM767" i="1"/>
  <c r="AL767" i="1"/>
  <c r="AA767" i="1"/>
  <c r="AL184" i="1"/>
  <c r="AM718" i="1"/>
  <c r="R212" i="1"/>
  <c r="X212" i="1" s="1"/>
  <c r="Y212" i="1" s="1"/>
  <c r="Z212" i="1" s="1"/>
  <c r="R340" i="1"/>
  <c r="X340" i="1" s="1"/>
  <c r="Y340" i="1" s="1"/>
  <c r="Z340" i="1" s="1"/>
  <c r="R767" i="1"/>
  <c r="U475" i="1"/>
  <c r="V475" i="1" s="1"/>
  <c r="W475" i="1" s="1"/>
  <c r="AL347" i="1"/>
  <c r="AM347" i="1"/>
  <c r="AL638" i="1"/>
  <c r="AM638" i="1"/>
  <c r="AA638" i="1"/>
  <c r="AL200" i="1"/>
  <c r="AA200" i="1"/>
  <c r="AB200" i="1" s="1"/>
  <c r="AM200" i="1"/>
  <c r="R20" i="1"/>
  <c r="X20" i="1" s="1"/>
  <c r="Y20" i="1" s="1"/>
  <c r="Z20" i="1" s="1"/>
  <c r="R319" i="1"/>
  <c r="R144" i="1"/>
  <c r="X144" i="1" s="1"/>
  <c r="Y144" i="1" s="1"/>
  <c r="Z144" i="1" s="1"/>
  <c r="R244" i="1"/>
  <c r="U663" i="1"/>
  <c r="V663" i="1" s="1"/>
  <c r="W663" i="1" s="1"/>
  <c r="AM747" i="1"/>
  <c r="AM15" i="1"/>
  <c r="AL15" i="1"/>
  <c r="AM840" i="1"/>
  <c r="AL840" i="1"/>
  <c r="R840" i="1"/>
  <c r="AL167" i="1"/>
  <c r="R167" i="1"/>
  <c r="X167" i="1" s="1"/>
  <c r="Y167" i="1" s="1"/>
  <c r="Z167" i="1" s="1"/>
  <c r="AA167" i="1"/>
  <c r="AB167" i="1" s="1"/>
  <c r="AC167" i="1" s="1"/>
  <c r="AD167" i="1" s="1"/>
  <c r="AE167" i="1" s="1"/>
  <c r="AH167" i="1" s="1"/>
  <c r="AK167" i="1" s="1"/>
  <c r="AP167" i="1" s="1"/>
  <c r="AQ167" i="1" s="1"/>
  <c r="AM167" i="1"/>
  <c r="R353" i="1"/>
  <c r="X353" i="1" s="1"/>
  <c r="Y353" i="1" s="1"/>
  <c r="Z353" i="1" s="1"/>
  <c r="AM267" i="1"/>
  <c r="R267" i="1"/>
  <c r="X267" i="1" s="1"/>
  <c r="Y267" i="1" s="1"/>
  <c r="Z267" i="1" s="1"/>
  <c r="AL267" i="1"/>
  <c r="AA267" i="1"/>
  <c r="AA916" i="1"/>
  <c r="AM916" i="1"/>
  <c r="R916" i="1"/>
  <c r="X916" i="1" s="1"/>
  <c r="Y916" i="1" s="1"/>
  <c r="Z916" i="1" s="1"/>
  <c r="AL916" i="1"/>
  <c r="AA660" i="1"/>
  <c r="AL660" i="1"/>
  <c r="AM660" i="1"/>
  <c r="R660" i="1"/>
  <c r="AA225" i="1"/>
  <c r="R225" i="1"/>
  <c r="AM225" i="1"/>
  <c r="AL225" i="1"/>
  <c r="AA186" i="1"/>
  <c r="AL186" i="1"/>
  <c r="AM186" i="1"/>
  <c r="R186" i="1"/>
  <c r="R538" i="1"/>
  <c r="X538" i="1" s="1"/>
  <c r="Y538" i="1" s="1"/>
  <c r="Z538" i="1" s="1"/>
  <c r="AA538" i="1"/>
  <c r="AL538" i="1"/>
  <c r="AM538" i="1"/>
  <c r="R753" i="1"/>
  <c r="X753" i="1" s="1"/>
  <c r="Y753" i="1" s="1"/>
  <c r="Z753" i="1" s="1"/>
  <c r="AM753" i="1"/>
  <c r="AL753" i="1"/>
  <c r="AA753" i="1"/>
  <c r="AA529" i="1"/>
  <c r="R529" i="1"/>
  <c r="X529" i="1" s="1"/>
  <c r="Y529" i="1" s="1"/>
  <c r="Z529" i="1" s="1"/>
  <c r="AM529" i="1"/>
  <c r="AL529" i="1"/>
  <c r="AM185" i="1"/>
  <c r="AL185" i="1"/>
  <c r="AA185" i="1"/>
  <c r="AB185" i="1" s="1"/>
  <c r="AC185" i="1" s="1"/>
  <c r="AD185" i="1" s="1"/>
  <c r="AE185" i="1" s="1"/>
  <c r="AH185" i="1" s="1"/>
  <c r="AK185" i="1" s="1"/>
  <c r="AP185" i="1" s="1"/>
  <c r="AQ185" i="1" s="1"/>
  <c r="R185" i="1"/>
  <c r="U185" i="1" s="1"/>
  <c r="V185" i="1" s="1"/>
  <c r="W185" i="1" s="1"/>
  <c r="R706" i="1"/>
  <c r="X706" i="1" s="1"/>
  <c r="Y706" i="1" s="1"/>
  <c r="Z706" i="1" s="1"/>
  <c r="AM706" i="1"/>
  <c r="AL706" i="1"/>
  <c r="AA706" i="1"/>
  <c r="AM182" i="1"/>
  <c r="R182" i="1"/>
  <c r="X182" i="1" s="1"/>
  <c r="Y182" i="1" s="1"/>
  <c r="Z182" i="1" s="1"/>
  <c r="AL182" i="1"/>
  <c r="AA182" i="1"/>
  <c r="AL404" i="1"/>
  <c r="AA404" i="1"/>
  <c r="R404" i="1"/>
  <c r="X404" i="1" s="1"/>
  <c r="Y404" i="1" s="1"/>
  <c r="Z404" i="1" s="1"/>
  <c r="AM404" i="1"/>
  <c r="P6" i="1"/>
  <c r="Q6" i="1" s="1"/>
  <c r="N6" i="1"/>
  <c r="S6" i="1" s="1"/>
  <c r="T6" i="1" s="1"/>
  <c r="N601" i="1"/>
  <c r="S601" i="1" s="1"/>
  <c r="T601" i="1" s="1"/>
  <c r="P601" i="1"/>
  <c r="Q601" i="1" s="1"/>
  <c r="P89" i="1"/>
  <c r="Q89" i="1" s="1"/>
  <c r="N89" i="1"/>
  <c r="S89" i="1" s="1"/>
  <c r="T89" i="1" s="1"/>
  <c r="AM518" i="1"/>
  <c r="R518" i="1"/>
  <c r="AA518" i="1"/>
  <c r="AL518" i="1"/>
  <c r="N277" i="1"/>
  <c r="S277" i="1" s="1"/>
  <c r="T277" i="1" s="1"/>
  <c r="P277" i="1"/>
  <c r="Q277" i="1" s="1"/>
  <c r="N555" i="1"/>
  <c r="S555" i="1" s="1"/>
  <c r="T555" i="1" s="1"/>
  <c r="P555" i="1"/>
  <c r="Q555" i="1" s="1"/>
  <c r="N762" i="1"/>
  <c r="S762" i="1" s="1"/>
  <c r="T762" i="1" s="1"/>
  <c r="P762" i="1"/>
  <c r="Q762" i="1" s="1"/>
  <c r="N991" i="1"/>
  <c r="S991" i="1" s="1"/>
  <c r="T991" i="1" s="1"/>
  <c r="P991" i="1"/>
  <c r="Q991" i="1" s="1"/>
  <c r="R848" i="1"/>
  <c r="AM848" i="1"/>
  <c r="AL848" i="1"/>
  <c r="AA848" i="1"/>
  <c r="P846" i="1"/>
  <c r="Q846" i="1" s="1"/>
  <c r="N846" i="1"/>
  <c r="S846" i="1" s="1"/>
  <c r="T846" i="1" s="1"/>
  <c r="P816" i="1"/>
  <c r="Q816" i="1" s="1"/>
  <c r="AL816" i="1" s="1"/>
  <c r="N816" i="1"/>
  <c r="S816" i="1" s="1"/>
  <c r="T816" i="1" s="1"/>
  <c r="N518" i="1"/>
  <c r="S518" i="1" s="1"/>
  <c r="T518" i="1" s="1"/>
  <c r="AL999" i="1"/>
  <c r="R999" i="1"/>
  <c r="X999" i="1" s="1"/>
  <c r="Y999" i="1" s="1"/>
  <c r="Z999" i="1" s="1"/>
  <c r="AM999" i="1"/>
  <c r="AA907" i="1"/>
  <c r="AM907" i="1"/>
  <c r="R907" i="1"/>
  <c r="P264" i="1"/>
  <c r="Q264" i="1" s="1"/>
  <c r="N264" i="1"/>
  <c r="S264" i="1" s="1"/>
  <c r="T264" i="1" s="1"/>
  <c r="N882" i="1"/>
  <c r="S882" i="1" s="1"/>
  <c r="T882" i="1" s="1"/>
  <c r="P882" i="1"/>
  <c r="Q882" i="1" s="1"/>
  <c r="N720" i="1"/>
  <c r="S720" i="1" s="1"/>
  <c r="T720" i="1" s="1"/>
  <c r="P720" i="1"/>
  <c r="Q720" i="1" s="1"/>
  <c r="AM945" i="1"/>
  <c r="AA945" i="1"/>
  <c r="R945" i="1"/>
  <c r="AL945" i="1"/>
  <c r="P611" i="1"/>
  <c r="Q611" i="1" s="1"/>
  <c r="N611" i="1"/>
  <c r="S611" i="1" s="1"/>
  <c r="T611" i="1" s="1"/>
  <c r="P849" i="1"/>
  <c r="Q849" i="1" s="1"/>
  <c r="N849" i="1"/>
  <c r="S849" i="1" s="1"/>
  <c r="T849" i="1" s="1"/>
  <c r="N332" i="1"/>
  <c r="S332" i="1" s="1"/>
  <c r="T332" i="1" s="1"/>
  <c r="P332" i="1"/>
  <c r="Q332" i="1" s="1"/>
  <c r="N607" i="1"/>
  <c r="S607" i="1" s="1"/>
  <c r="T607" i="1" s="1"/>
  <c r="P607" i="1"/>
  <c r="Q607" i="1" s="1"/>
  <c r="N282" i="1"/>
  <c r="S282" i="1" s="1"/>
  <c r="T282" i="1" s="1"/>
  <c r="P282" i="1"/>
  <c r="Q282" i="1" s="1"/>
  <c r="P10" i="1"/>
  <c r="Q10" i="1" s="1"/>
  <c r="N10" i="1"/>
  <c r="S10" i="1" s="1"/>
  <c r="T10" i="1" s="1"/>
  <c r="N284" i="1"/>
  <c r="S284" i="1" s="1"/>
  <c r="T284" i="1" s="1"/>
  <c r="P284" i="1"/>
  <c r="Q284" i="1" s="1"/>
  <c r="P594" i="1"/>
  <c r="Q594" i="1" s="1"/>
  <c r="AM594" i="1" s="1"/>
  <c r="N594" i="1"/>
  <c r="S594" i="1" s="1"/>
  <c r="T594" i="1" s="1"/>
  <c r="N945" i="1"/>
  <c r="S945" i="1" s="1"/>
  <c r="T945" i="1" s="1"/>
  <c r="AL445" i="1"/>
  <c r="AA445" i="1"/>
  <c r="R445" i="1"/>
  <c r="X445" i="1" s="1"/>
  <c r="Y445" i="1" s="1"/>
  <c r="Z445" i="1" s="1"/>
  <c r="AM445" i="1"/>
  <c r="AM460" i="1"/>
  <c r="R460" i="1"/>
  <c r="X460" i="1" s="1"/>
  <c r="Y460" i="1" s="1"/>
  <c r="Z460" i="1" s="1"/>
  <c r="AL460" i="1"/>
  <c r="R356" i="1"/>
  <c r="X356" i="1" s="1"/>
  <c r="Y356" i="1" s="1"/>
  <c r="Z356" i="1" s="1"/>
  <c r="P60" i="1"/>
  <c r="Q60" i="1" s="1"/>
  <c r="AA662" i="1"/>
  <c r="AM872" i="1"/>
  <c r="AA872" i="1"/>
  <c r="AL872" i="1"/>
  <c r="R872" i="1"/>
  <c r="AA111" i="1"/>
  <c r="AL111" i="1"/>
  <c r="R111" i="1"/>
  <c r="X111" i="1" s="1"/>
  <c r="Y111" i="1" s="1"/>
  <c r="Z111" i="1" s="1"/>
  <c r="AM111" i="1"/>
  <c r="AA643" i="1"/>
  <c r="AB643" i="1" s="1"/>
  <c r="AM643" i="1"/>
  <c r="AL643" i="1"/>
  <c r="N507" i="1"/>
  <c r="S507" i="1" s="1"/>
  <c r="T507" i="1" s="1"/>
  <c r="P507" i="1"/>
  <c r="Q507" i="1" s="1"/>
  <c r="AM906" i="1"/>
  <c r="AL906" i="1"/>
  <c r="AA906" i="1"/>
  <c r="R906" i="1"/>
  <c r="X906" i="1" s="1"/>
  <c r="Y906" i="1" s="1"/>
  <c r="Z906" i="1" s="1"/>
  <c r="P884" i="1"/>
  <c r="Q884" i="1" s="1"/>
  <c r="N884" i="1"/>
  <c r="S884" i="1" s="1"/>
  <c r="T884" i="1" s="1"/>
  <c r="P300" i="1"/>
  <c r="Q300" i="1" s="1"/>
  <c r="N300" i="1"/>
  <c r="S300" i="1" s="1"/>
  <c r="T300" i="1" s="1"/>
  <c r="N654" i="1"/>
  <c r="S654" i="1" s="1"/>
  <c r="T654" i="1" s="1"/>
  <c r="P654" i="1"/>
  <c r="Q654" i="1" s="1"/>
  <c r="N732" i="1"/>
  <c r="S732" i="1" s="1"/>
  <c r="T732" i="1" s="1"/>
  <c r="P732" i="1"/>
  <c r="Q732" i="1" s="1"/>
  <c r="AM397" i="1"/>
  <c r="AL397" i="1"/>
  <c r="R397" i="1"/>
  <c r="X397" i="1" s="1"/>
  <c r="Y397" i="1" s="1"/>
  <c r="Z397" i="1" s="1"/>
  <c r="N514" i="1"/>
  <c r="S514" i="1" s="1"/>
  <c r="T514" i="1" s="1"/>
  <c r="P514" i="1"/>
  <c r="Q514" i="1" s="1"/>
  <c r="R514" i="1" s="1"/>
  <c r="X514" i="1" s="1"/>
  <c r="Y514" i="1" s="1"/>
  <c r="Z514" i="1" s="1"/>
  <c r="P488" i="1"/>
  <c r="Q488" i="1" s="1"/>
  <c r="AA488" i="1" s="1"/>
  <c r="N488" i="1"/>
  <c r="S488" i="1" s="1"/>
  <c r="T488" i="1" s="1"/>
  <c r="N643" i="1"/>
  <c r="S643" i="1" s="1"/>
  <c r="T643" i="1" s="1"/>
  <c r="AM389" i="1"/>
  <c r="R389" i="1"/>
  <c r="X389" i="1" s="1"/>
  <c r="Y389" i="1" s="1"/>
  <c r="Z389" i="1" s="1"/>
  <c r="U389" i="1"/>
  <c r="V389" i="1" s="1"/>
  <c r="W389" i="1" s="1"/>
  <c r="AA760" i="1"/>
  <c r="R760" i="1"/>
  <c r="X760" i="1" s="1"/>
  <c r="Y760" i="1" s="1"/>
  <c r="Z760" i="1" s="1"/>
  <c r="AM760" i="1"/>
  <c r="AL760" i="1"/>
  <c r="P691" i="1"/>
  <c r="Q691" i="1" s="1"/>
  <c r="AM838" i="1"/>
  <c r="AL838" i="1"/>
  <c r="AA838" i="1"/>
  <c r="AM354" i="1"/>
  <c r="AA354" i="1"/>
  <c r="AL354" i="1"/>
  <c r="R354" i="1"/>
  <c r="X354" i="1" s="1"/>
  <c r="Y354" i="1" s="1"/>
  <c r="Z354" i="1" s="1"/>
  <c r="R838" i="1"/>
  <c r="X838" i="1" s="1"/>
  <c r="Y838" i="1" s="1"/>
  <c r="Z838" i="1" s="1"/>
  <c r="AA389" i="1"/>
  <c r="AL22" i="1"/>
  <c r="AA22" i="1"/>
  <c r="R22" i="1"/>
  <c r="AM22" i="1"/>
  <c r="N408" i="1"/>
  <c r="S408" i="1" s="1"/>
  <c r="T408" i="1" s="1"/>
  <c r="P408" i="1"/>
  <c r="Q408" i="1" s="1"/>
  <c r="AA371" i="1"/>
  <c r="AL371" i="1"/>
  <c r="R371" i="1"/>
  <c r="AM371" i="1"/>
  <c r="N249" i="1"/>
  <c r="S249" i="1" s="1"/>
  <c r="T249" i="1" s="1"/>
  <c r="P249" i="1"/>
  <c r="Q249" i="1" s="1"/>
  <c r="N251" i="1"/>
  <c r="S251" i="1" s="1"/>
  <c r="T251" i="1" s="1"/>
  <c r="P251" i="1"/>
  <c r="Q251" i="1" s="1"/>
  <c r="AM551" i="1"/>
  <c r="AL551" i="1"/>
  <c r="R551" i="1"/>
  <c r="AA551" i="1"/>
  <c r="P386" i="1"/>
  <c r="Q386" i="1" s="1"/>
  <c r="N386" i="1"/>
  <c r="S386" i="1" s="1"/>
  <c r="T386" i="1" s="1"/>
  <c r="P935" i="1"/>
  <c r="Q935" i="1" s="1"/>
  <c r="N935" i="1"/>
  <c r="S935" i="1" s="1"/>
  <c r="T935" i="1" s="1"/>
  <c r="N32" i="1"/>
  <c r="S32" i="1" s="1"/>
  <c r="T32" i="1" s="1"/>
  <c r="P32" i="1"/>
  <c r="Q32" i="1" s="1"/>
  <c r="N209" i="1"/>
  <c r="S209" i="1" s="1"/>
  <c r="T209" i="1" s="1"/>
  <c r="P209" i="1"/>
  <c r="Q209" i="1" s="1"/>
  <c r="AM184" i="1"/>
  <c r="R184" i="1"/>
  <c r="X184" i="1" s="1"/>
  <c r="Y184" i="1" s="1"/>
  <c r="Z184" i="1" s="1"/>
  <c r="N907" i="1"/>
  <c r="S907" i="1" s="1"/>
  <c r="T907" i="1" s="1"/>
  <c r="AM217" i="1"/>
  <c r="AA217" i="1"/>
  <c r="R217" i="1"/>
  <c r="X217" i="1" s="1"/>
  <c r="Y217" i="1" s="1"/>
  <c r="Z217" i="1" s="1"/>
  <c r="AL217" i="1"/>
  <c r="P369" i="1"/>
  <c r="Q369" i="1" s="1"/>
  <c r="AM867" i="1"/>
  <c r="AA867" i="1"/>
  <c r="AL867" i="1"/>
  <c r="R867" i="1"/>
  <c r="X867" i="1" s="1"/>
  <c r="Y867" i="1" s="1"/>
  <c r="Z867" i="1" s="1"/>
  <c r="AA999" i="1"/>
  <c r="AM163" i="1"/>
  <c r="AA163" i="1"/>
  <c r="R163" i="1"/>
  <c r="X163" i="1" s="1"/>
  <c r="Y163" i="1" s="1"/>
  <c r="Z163" i="1" s="1"/>
  <c r="AL163" i="1"/>
  <c r="AA504" i="1"/>
  <c r="AM926" i="1"/>
  <c r="R926" i="1"/>
  <c r="X926" i="1" s="1"/>
  <c r="Y926" i="1" s="1"/>
  <c r="Z926" i="1" s="1"/>
  <c r="AA926" i="1"/>
  <c r="AL926" i="1"/>
  <c r="AL709" i="1"/>
  <c r="R709" i="1"/>
  <c r="X709" i="1" s="1"/>
  <c r="Y709" i="1" s="1"/>
  <c r="Z709" i="1" s="1"/>
  <c r="AM709" i="1"/>
  <c r="AL902" i="1"/>
  <c r="AM902" i="1"/>
  <c r="R902" i="1"/>
  <c r="X902" i="1" s="1"/>
  <c r="Y902" i="1" s="1"/>
  <c r="Z902" i="1" s="1"/>
  <c r="AM547" i="1"/>
  <c r="AL547" i="1"/>
  <c r="AA547" i="1"/>
  <c r="AM728" i="1"/>
  <c r="AA728" i="1"/>
  <c r="AB728" i="1" s="1"/>
  <c r="AL728" i="1"/>
  <c r="AM349" i="1"/>
  <c r="AL349" i="1"/>
  <c r="R349" i="1"/>
  <c r="X349" i="1" s="1"/>
  <c r="Y349" i="1" s="1"/>
  <c r="Z349" i="1" s="1"/>
  <c r="AA349" i="1"/>
  <c r="T50" i="1"/>
  <c r="AM781" i="1"/>
  <c r="AL781" i="1"/>
  <c r="R781" i="1"/>
  <c r="X781" i="1" s="1"/>
  <c r="Y781" i="1" s="1"/>
  <c r="Z781" i="1" s="1"/>
  <c r="AL817" i="1"/>
  <c r="R817" i="1"/>
  <c r="AM858" i="1"/>
  <c r="R858" i="1"/>
  <c r="X789" i="1"/>
  <c r="Y789" i="1" s="1"/>
  <c r="Z789" i="1" s="1"/>
  <c r="AL161" i="1"/>
  <c r="AM161" i="1"/>
  <c r="AA161" i="1"/>
  <c r="R161" i="1"/>
  <c r="X161" i="1" s="1"/>
  <c r="Y161" i="1" s="1"/>
  <c r="Z161" i="1" s="1"/>
  <c r="AL553" i="1"/>
  <c r="AM553" i="1"/>
  <c r="AA553" i="1"/>
  <c r="AB553" i="1" s="1"/>
  <c r="P57" i="1"/>
  <c r="Q57" i="1" s="1"/>
  <c r="N57" i="1"/>
  <c r="S57" i="1" s="1"/>
  <c r="T57" i="1" s="1"/>
  <c r="P178" i="1"/>
  <c r="Q178" i="1" s="1"/>
  <c r="N178" i="1"/>
  <c r="S178" i="1" s="1"/>
  <c r="T178" i="1" s="1"/>
  <c r="N839" i="1"/>
  <c r="S839" i="1" s="1"/>
  <c r="T839" i="1" s="1"/>
  <c r="P839" i="1"/>
  <c r="Q839" i="1" s="1"/>
  <c r="N12" i="1"/>
  <c r="S12" i="1" s="1"/>
  <c r="T12" i="1" s="1"/>
  <c r="P12" i="1"/>
  <c r="Q12" i="1" s="1"/>
  <c r="N554" i="1"/>
  <c r="S554" i="1" s="1"/>
  <c r="T554" i="1" s="1"/>
  <c r="P554" i="1"/>
  <c r="Q554" i="1" s="1"/>
  <c r="N71" i="1"/>
  <c r="S71" i="1" s="1"/>
  <c r="T71" i="1" s="1"/>
  <c r="P71" i="1"/>
  <c r="Q71" i="1" s="1"/>
  <c r="AL172" i="1"/>
  <c r="R172" i="1"/>
  <c r="AA172" i="1"/>
  <c r="AB172" i="1" s="1"/>
  <c r="AM172" i="1"/>
  <c r="N448" i="1"/>
  <c r="S448" i="1" s="1"/>
  <c r="T448" i="1" s="1"/>
  <c r="P448" i="1"/>
  <c r="Q448" i="1" s="1"/>
  <c r="N387" i="1"/>
  <c r="S387" i="1" s="1"/>
  <c r="T387" i="1" s="1"/>
  <c r="P387" i="1"/>
  <c r="Q387" i="1" s="1"/>
  <c r="AL387" i="1" s="1"/>
  <c r="R547" i="1"/>
  <c r="X547" i="1" s="1"/>
  <c r="Y547" i="1" s="1"/>
  <c r="Z547" i="1" s="1"/>
  <c r="AM789" i="1"/>
  <c r="AL789" i="1"/>
  <c r="AA789" i="1"/>
  <c r="AB789" i="1" s="1"/>
  <c r="AC789" i="1" s="1"/>
  <c r="AD789" i="1" s="1"/>
  <c r="AE789" i="1" s="1"/>
  <c r="AH789" i="1" s="1"/>
  <c r="AK789" i="1" s="1"/>
  <c r="AP789" i="1" s="1"/>
  <c r="AQ789" i="1" s="1"/>
  <c r="U789" i="1"/>
  <c r="V789" i="1" s="1"/>
  <c r="W789" i="1" s="1"/>
  <c r="AL261" i="1"/>
  <c r="AA261" i="1"/>
  <c r="R261" i="1"/>
  <c r="X261" i="1" s="1"/>
  <c r="Y261" i="1" s="1"/>
  <c r="Z261" i="1" s="1"/>
  <c r="AL862" i="1"/>
  <c r="R862" i="1"/>
  <c r="X862" i="1" s="1"/>
  <c r="Y862" i="1" s="1"/>
  <c r="Z862" i="1" s="1"/>
  <c r="AA862" i="1"/>
  <c r="AB862" i="1" s="1"/>
  <c r="AC862" i="1" s="1"/>
  <c r="AD862" i="1" s="1"/>
  <c r="AE862" i="1" s="1"/>
  <c r="AH862" i="1" s="1"/>
  <c r="AK862" i="1" s="1"/>
  <c r="AP862" i="1" s="1"/>
  <c r="AQ862" i="1" s="1"/>
  <c r="AA461" i="1"/>
  <c r="AB461" i="1" s="1"/>
  <c r="AC461" i="1" s="1"/>
  <c r="AD461" i="1" s="1"/>
  <c r="AE461" i="1" s="1"/>
  <c r="AH461" i="1" s="1"/>
  <c r="AK461" i="1" s="1"/>
  <c r="AP461" i="1" s="1"/>
  <c r="AQ461" i="1" s="1"/>
  <c r="AL461" i="1"/>
  <c r="U461" i="1"/>
  <c r="V461" i="1" s="1"/>
  <c r="W461" i="1" s="1"/>
  <c r="T619" i="1"/>
  <c r="AA292" i="1"/>
  <c r="R292" i="1"/>
  <c r="AA791" i="1"/>
  <c r="R791" i="1"/>
  <c r="X791" i="1" s="1"/>
  <c r="Y791" i="1" s="1"/>
  <c r="Z791" i="1" s="1"/>
  <c r="AL791" i="1"/>
  <c r="AM683" i="1"/>
  <c r="R683" i="1"/>
  <c r="X683" i="1" s="1"/>
  <c r="Y683" i="1" s="1"/>
  <c r="Z683" i="1" s="1"/>
  <c r="AL683" i="1"/>
  <c r="AA683" i="1"/>
  <c r="AA985" i="1"/>
  <c r="AL985" i="1"/>
  <c r="R985" i="1"/>
  <c r="AM985" i="1"/>
  <c r="R403" i="1"/>
  <c r="AL875" i="1"/>
  <c r="AM875" i="1"/>
  <c r="R875" i="1"/>
  <c r="AB875" i="1" s="1"/>
  <c r="AC875" i="1" s="1"/>
  <c r="AD875" i="1" s="1"/>
  <c r="AE875" i="1" s="1"/>
  <c r="AH875" i="1" s="1"/>
  <c r="AK875" i="1" s="1"/>
  <c r="AP875" i="1" s="1"/>
  <c r="AQ875" i="1" s="1"/>
  <c r="AA403" i="1"/>
  <c r="P179" i="1"/>
  <c r="Q179" i="1" s="1"/>
  <c r="N403" i="1"/>
  <c r="S403" i="1" s="1"/>
  <c r="T403" i="1" s="1"/>
  <c r="N498" i="1"/>
  <c r="S498" i="1" s="1"/>
  <c r="T498" i="1" s="1"/>
  <c r="P680" i="1"/>
  <c r="Q680" i="1" s="1"/>
  <c r="P35" i="1"/>
  <c r="Q35" i="1" s="1"/>
  <c r="R131" i="1"/>
  <c r="X131" i="1" s="1"/>
  <c r="Y131" i="1" s="1"/>
  <c r="Z131" i="1" s="1"/>
  <c r="AA131" i="1"/>
  <c r="N292" i="1"/>
  <c r="S292" i="1" s="1"/>
  <c r="P169" i="1"/>
  <c r="Q169" i="1" s="1"/>
  <c r="P183" i="1"/>
  <c r="Q183" i="1" s="1"/>
  <c r="P536" i="1"/>
  <c r="Q536" i="1" s="1"/>
  <c r="N225" i="1"/>
  <c r="S225" i="1" s="1"/>
  <c r="T225" i="1" s="1"/>
  <c r="P825" i="1"/>
  <c r="Q825" i="1" s="1"/>
  <c r="AM895" i="1"/>
  <c r="P168" i="1"/>
  <c r="Q168" i="1" s="1"/>
  <c r="AL168" i="1" s="1"/>
  <c r="N985" i="1"/>
  <c r="S985" i="1" s="1"/>
  <c r="P899" i="1"/>
  <c r="Q899" i="1" s="1"/>
  <c r="AM899" i="1" s="1"/>
  <c r="P851" i="1"/>
  <c r="Q851" i="1" s="1"/>
  <c r="N851" i="1"/>
  <c r="S851" i="1" s="1"/>
  <c r="T851" i="1" s="1"/>
  <c r="P177" i="1"/>
  <c r="Q177" i="1" s="1"/>
  <c r="N177" i="1"/>
  <c r="S177" i="1" s="1"/>
  <c r="T177" i="1" s="1"/>
  <c r="P237" i="1"/>
  <c r="Q237" i="1" s="1"/>
  <c r="N237" i="1"/>
  <c r="S237" i="1" s="1"/>
  <c r="T237" i="1" s="1"/>
  <c r="P7" i="1"/>
  <c r="Q7" i="1" s="1"/>
  <c r="N7" i="1"/>
  <c r="S7" i="1" s="1"/>
  <c r="T7" i="1" s="1"/>
  <c r="P255" i="1"/>
  <c r="Q255" i="1" s="1"/>
  <c r="N255" i="1"/>
  <c r="S255" i="1" s="1"/>
  <c r="T255" i="1" s="1"/>
  <c r="P569" i="1"/>
  <c r="Q569" i="1" s="1"/>
  <c r="N569" i="1"/>
  <c r="S569" i="1" s="1"/>
  <c r="T569" i="1" s="1"/>
  <c r="P829" i="1"/>
  <c r="Q829" i="1" s="1"/>
  <c r="N829" i="1"/>
  <c r="S829" i="1" s="1"/>
  <c r="T829" i="1" s="1"/>
  <c r="P903" i="1"/>
  <c r="Q903" i="1" s="1"/>
  <c r="N903" i="1"/>
  <c r="S903" i="1" s="1"/>
  <c r="T903" i="1" s="1"/>
  <c r="P571" i="1"/>
  <c r="Q571" i="1" s="1"/>
  <c r="N571" i="1"/>
  <c r="S571" i="1" s="1"/>
  <c r="T571" i="1" s="1"/>
  <c r="P841" i="1"/>
  <c r="Q841" i="1" s="1"/>
  <c r="N841" i="1"/>
  <c r="S841" i="1" s="1"/>
  <c r="T841" i="1" s="1"/>
  <c r="P30" i="1"/>
  <c r="Q30" i="1" s="1"/>
  <c r="N30" i="1"/>
  <c r="S30" i="1" s="1"/>
  <c r="T30" i="1" s="1"/>
  <c r="P534" i="1"/>
  <c r="Q534" i="1" s="1"/>
  <c r="N534" i="1"/>
  <c r="S534" i="1" s="1"/>
  <c r="T534" i="1" s="1"/>
  <c r="P887" i="1"/>
  <c r="Q887" i="1" s="1"/>
  <c r="N887" i="1"/>
  <c r="S887" i="1" s="1"/>
  <c r="T887" i="1" s="1"/>
  <c r="P100" i="1"/>
  <c r="Q100" i="1" s="1"/>
  <c r="AM100" i="1" s="1"/>
  <c r="N100" i="1"/>
  <c r="S100" i="1" s="1"/>
  <c r="T100" i="1" s="1"/>
  <c r="AM50" i="1"/>
  <c r="R50" i="1"/>
  <c r="X50" i="1" s="1"/>
  <c r="Y50" i="1" s="1"/>
  <c r="Z50" i="1" s="1"/>
  <c r="AA50" i="1"/>
  <c r="N186" i="1"/>
  <c r="S186" i="1" s="1"/>
  <c r="T186" i="1" s="1"/>
  <c r="AA619" i="1"/>
  <c r="P198" i="1"/>
  <c r="Q198" i="1" s="1"/>
  <c r="AL131" i="1"/>
  <c r="R836" i="1"/>
  <c r="X836" i="1" s="1"/>
  <c r="Y836" i="1" s="1"/>
  <c r="Z836" i="1" s="1"/>
  <c r="AM836" i="1"/>
  <c r="N772" i="1"/>
  <c r="S772" i="1" s="1"/>
  <c r="T772" i="1" s="1"/>
  <c r="AA713" i="1"/>
  <c r="R713" i="1"/>
  <c r="X713" i="1" s="1"/>
  <c r="Y713" i="1" s="1"/>
  <c r="Z713" i="1" s="1"/>
  <c r="AM713" i="1"/>
  <c r="AM211" i="1"/>
  <c r="AA211" i="1"/>
  <c r="AL211" i="1"/>
  <c r="R211" i="1"/>
  <c r="AL93" i="1"/>
  <c r="AM93" i="1"/>
  <c r="R93" i="1"/>
  <c r="X93" i="1" s="1"/>
  <c r="Y93" i="1" s="1"/>
  <c r="Z93" i="1" s="1"/>
  <c r="AA93" i="1"/>
  <c r="AB93" i="1" s="1"/>
  <c r="AC93" i="1" s="1"/>
  <c r="AD93" i="1" s="1"/>
  <c r="AE93" i="1" s="1"/>
  <c r="AH93" i="1" s="1"/>
  <c r="AK93" i="1" s="1"/>
  <c r="AP93" i="1" s="1"/>
  <c r="AQ93" i="1" s="1"/>
  <c r="R351" i="1"/>
  <c r="AM351" i="1"/>
  <c r="AL351" i="1"/>
  <c r="AA351" i="1"/>
  <c r="U55" i="1"/>
  <c r="V55" i="1" s="1"/>
  <c r="W55" i="1" s="1"/>
  <c r="AM381" i="1"/>
  <c r="AL381" i="1"/>
  <c r="R381" i="1"/>
  <c r="X381" i="1" s="1"/>
  <c r="Y381" i="1" s="1"/>
  <c r="Z381" i="1" s="1"/>
  <c r="AA381" i="1"/>
  <c r="AL269" i="1"/>
  <c r="AM269" i="1"/>
  <c r="R269" i="1"/>
  <c r="X269" i="1" s="1"/>
  <c r="Y269" i="1" s="1"/>
  <c r="Z269" i="1" s="1"/>
  <c r="AA269" i="1"/>
  <c r="AM422" i="1"/>
  <c r="AL422" i="1"/>
  <c r="AA422" i="1"/>
  <c r="R422" i="1"/>
  <c r="X422" i="1" s="1"/>
  <c r="Y422" i="1" s="1"/>
  <c r="Z422" i="1" s="1"/>
  <c r="AM36" i="1"/>
  <c r="AA36" i="1"/>
  <c r="AL36" i="1"/>
  <c r="R36" i="1"/>
  <c r="AM87" i="1"/>
  <c r="AL87" i="1"/>
  <c r="R87" i="1"/>
  <c r="AA87" i="1"/>
  <c r="AL639" i="1"/>
  <c r="AM639" i="1"/>
  <c r="R639" i="1"/>
  <c r="AA639" i="1"/>
  <c r="T766" i="1"/>
  <c r="AL221" i="1"/>
  <c r="AM221" i="1"/>
  <c r="R221" i="1"/>
  <c r="AA221" i="1"/>
  <c r="AL232" i="1"/>
  <c r="R232" i="1"/>
  <c r="AM232" i="1"/>
  <c r="AA232" i="1"/>
  <c r="AA992" i="1"/>
  <c r="AL992" i="1"/>
  <c r="AM992" i="1"/>
  <c r="R992" i="1"/>
  <c r="AL451" i="1"/>
  <c r="AA451" i="1"/>
  <c r="AM451" i="1"/>
  <c r="R451" i="1"/>
  <c r="AA899" i="1"/>
  <c r="R617" i="1"/>
  <c r="AL617" i="1"/>
  <c r="AM617" i="1"/>
  <c r="AL859" i="1"/>
  <c r="AA859" i="1"/>
  <c r="AM859" i="1"/>
  <c r="AL733" i="1"/>
  <c r="R733" i="1"/>
  <c r="AA733" i="1"/>
  <c r="AM733" i="1"/>
  <c r="AM976" i="1"/>
  <c r="AL976" i="1"/>
  <c r="AM33" i="1"/>
  <c r="AL33" i="1"/>
  <c r="R33" i="1"/>
  <c r="AM652" i="1"/>
  <c r="AL652" i="1"/>
  <c r="AA652" i="1"/>
  <c r="AA798" i="1"/>
  <c r="AM798" i="1"/>
  <c r="AL798" i="1"/>
  <c r="R798" i="1"/>
  <c r="X798" i="1" s="1"/>
  <c r="Y798" i="1" s="1"/>
  <c r="Z798" i="1" s="1"/>
  <c r="AL326" i="1"/>
  <c r="AM326" i="1"/>
  <c r="R326" i="1"/>
  <c r="X326" i="1" s="1"/>
  <c r="Y326" i="1" s="1"/>
  <c r="Z326" i="1" s="1"/>
  <c r="AL880" i="1"/>
  <c r="AM880" i="1"/>
  <c r="AA880" i="1"/>
  <c r="AM909" i="1"/>
  <c r="AA909" i="1"/>
  <c r="R909" i="1"/>
  <c r="R854" i="1"/>
  <c r="AM854" i="1"/>
  <c r="AL854" i="1"/>
  <c r="AA854" i="1"/>
  <c r="AL388" i="1"/>
  <c r="R388" i="1"/>
  <c r="X388" i="1" s="1"/>
  <c r="Y388" i="1" s="1"/>
  <c r="Z388" i="1" s="1"/>
  <c r="AM388" i="1"/>
  <c r="AA388" i="1"/>
  <c r="AL11" i="1"/>
  <c r="AM804" i="1"/>
  <c r="AL804" i="1"/>
  <c r="AA318" i="1"/>
  <c r="AM318" i="1"/>
  <c r="AL318" i="1"/>
  <c r="R318" i="1"/>
  <c r="AA136" i="1"/>
  <c r="AL136" i="1"/>
  <c r="AM136" i="1"/>
  <c r="R136" i="1"/>
  <c r="R676" i="1"/>
  <c r="X676" i="1" s="1"/>
  <c r="Y676" i="1" s="1"/>
  <c r="Z676" i="1" s="1"/>
  <c r="AL676" i="1"/>
  <c r="AA676" i="1"/>
  <c r="AM972" i="1"/>
  <c r="AL972" i="1"/>
  <c r="AA972" i="1"/>
  <c r="R972" i="1"/>
  <c r="N259" i="1"/>
  <c r="S259" i="1" s="1"/>
  <c r="T259" i="1" s="1"/>
  <c r="P259" i="1"/>
  <c r="Q259" i="1" s="1"/>
  <c r="N288" i="1"/>
  <c r="S288" i="1" s="1"/>
  <c r="T288" i="1" s="1"/>
  <c r="P288" i="1"/>
  <c r="Q288" i="1" s="1"/>
  <c r="P260" i="1"/>
  <c r="Q260" i="1" s="1"/>
  <c r="N260" i="1"/>
  <c r="S260" i="1" s="1"/>
  <c r="T260" i="1" s="1"/>
  <c r="R750" i="1"/>
  <c r="AA750" i="1"/>
  <c r="P127" i="1"/>
  <c r="Q127" i="1" s="1"/>
  <c r="N127" i="1"/>
  <c r="S127" i="1" s="1"/>
  <c r="T127" i="1" s="1"/>
  <c r="P928" i="1"/>
  <c r="Q928" i="1" s="1"/>
  <c r="N928" i="1"/>
  <c r="S928" i="1" s="1"/>
  <c r="T928" i="1" s="1"/>
  <c r="P435" i="1"/>
  <c r="Q435" i="1" s="1"/>
  <c r="N435" i="1"/>
  <c r="S435" i="1" s="1"/>
  <c r="T435" i="1" s="1"/>
  <c r="R262" i="1"/>
  <c r="AL262" i="1"/>
  <c r="AM262" i="1"/>
  <c r="AA262" i="1"/>
  <c r="N405" i="1"/>
  <c r="S405" i="1" s="1"/>
  <c r="T405" i="1" s="1"/>
  <c r="P405" i="1"/>
  <c r="Q405" i="1" s="1"/>
  <c r="P695" i="1"/>
  <c r="Q695" i="1" s="1"/>
  <c r="N695" i="1"/>
  <c r="S695" i="1" s="1"/>
  <c r="T695" i="1" s="1"/>
  <c r="P911" i="1"/>
  <c r="Q911" i="1" s="1"/>
  <c r="N911" i="1"/>
  <c r="S911" i="1" s="1"/>
  <c r="T911" i="1" s="1"/>
  <c r="N262" i="1"/>
  <c r="S262" i="1" s="1"/>
  <c r="T262" i="1" s="1"/>
  <c r="P80" i="1"/>
  <c r="Q80" i="1" s="1"/>
  <c r="P613" i="1"/>
  <c r="Q613" i="1" s="1"/>
  <c r="N613" i="1"/>
  <c r="S613" i="1" s="1"/>
  <c r="T613" i="1" s="1"/>
  <c r="P361" i="1"/>
  <c r="Q361" i="1" s="1"/>
  <c r="N361" i="1"/>
  <c r="S361" i="1" s="1"/>
  <c r="T361" i="1" s="1"/>
  <c r="P827" i="1"/>
  <c r="Q827" i="1" s="1"/>
  <c r="N827" i="1"/>
  <c r="S827" i="1" s="1"/>
  <c r="T827" i="1" s="1"/>
  <c r="N231" i="1"/>
  <c r="S231" i="1" s="1"/>
  <c r="T231" i="1" s="1"/>
  <c r="P231" i="1"/>
  <c r="Q231" i="1" s="1"/>
  <c r="P826" i="1"/>
  <c r="Q826" i="1" s="1"/>
  <c r="N826" i="1"/>
  <c r="S826" i="1" s="1"/>
  <c r="T826" i="1" s="1"/>
  <c r="R592" i="1"/>
  <c r="AL592" i="1"/>
  <c r="AA592" i="1"/>
  <c r="P621" i="1"/>
  <c r="Q621" i="1" s="1"/>
  <c r="N621" i="1"/>
  <c r="S621" i="1" s="1"/>
  <c r="T621" i="1" s="1"/>
  <c r="N208" i="1"/>
  <c r="S208" i="1" s="1"/>
  <c r="T208" i="1" s="1"/>
  <c r="P208" i="1"/>
  <c r="Q208" i="1" s="1"/>
  <c r="N130" i="1"/>
  <c r="S130" i="1" s="1"/>
  <c r="T130" i="1" s="1"/>
  <c r="P130" i="1"/>
  <c r="Q130" i="1" s="1"/>
  <c r="N321" i="1"/>
  <c r="S321" i="1" s="1"/>
  <c r="T321" i="1" s="1"/>
  <c r="P321" i="1"/>
  <c r="Q321" i="1" s="1"/>
  <c r="P17" i="1"/>
  <c r="Q17" i="1" s="1"/>
  <c r="N17" i="1"/>
  <c r="S17" i="1" s="1"/>
  <c r="T17" i="1" s="1"/>
  <c r="R377" i="1"/>
  <c r="AA377" i="1"/>
  <c r="AM377" i="1"/>
  <c r="N452" i="1"/>
  <c r="S452" i="1" s="1"/>
  <c r="T452" i="1" s="1"/>
  <c r="P452" i="1"/>
  <c r="Q452" i="1" s="1"/>
  <c r="AM941" i="1"/>
  <c r="AA941" i="1"/>
  <c r="AL941" i="1"/>
  <c r="R941" i="1"/>
  <c r="P831" i="1"/>
  <c r="Q831" i="1" s="1"/>
  <c r="N831" i="1"/>
  <c r="S831" i="1" s="1"/>
  <c r="T831" i="1" s="1"/>
  <c r="N497" i="1"/>
  <c r="S497" i="1" s="1"/>
  <c r="T497" i="1" s="1"/>
  <c r="P149" i="1"/>
  <c r="Q149" i="1" s="1"/>
  <c r="AM416" i="1"/>
  <c r="R416" i="1"/>
  <c r="AL416" i="1"/>
  <c r="AA416" i="1"/>
  <c r="AB416" i="1" s="1"/>
  <c r="AC416" i="1" s="1"/>
  <c r="AD416" i="1" s="1"/>
  <c r="AE416" i="1" s="1"/>
  <c r="AH416" i="1" s="1"/>
  <c r="AK416" i="1" s="1"/>
  <c r="AP416" i="1" s="1"/>
  <c r="AQ416" i="1" s="1"/>
  <c r="P730" i="1"/>
  <c r="Q730" i="1" s="1"/>
  <c r="P344" i="1"/>
  <c r="Q344" i="1" s="1"/>
  <c r="R47" i="1"/>
  <c r="X47" i="1" s="1"/>
  <c r="Y47" i="1" s="1"/>
  <c r="Z47" i="1" s="1"/>
  <c r="AL47" i="1"/>
  <c r="AA47" i="1"/>
  <c r="AM47" i="1"/>
  <c r="AM407" i="1"/>
  <c r="AA407" i="1"/>
  <c r="T55" i="1"/>
  <c r="AA976" i="1"/>
  <c r="P250" i="1"/>
  <c r="Q250" i="1" s="1"/>
  <c r="N250" i="1"/>
  <c r="S250" i="1" s="1"/>
  <c r="T250" i="1" s="1"/>
  <c r="AM988" i="1"/>
  <c r="AA988" i="1"/>
  <c r="AB988" i="1" s="1"/>
  <c r="AL988" i="1"/>
  <c r="N908" i="1"/>
  <c r="S908" i="1" s="1"/>
  <c r="T908" i="1" s="1"/>
  <c r="P908" i="1"/>
  <c r="Q908" i="1" s="1"/>
  <c r="N375" i="1"/>
  <c r="S375" i="1" s="1"/>
  <c r="T375" i="1" s="1"/>
  <c r="P375" i="1"/>
  <c r="Q375" i="1" s="1"/>
  <c r="N313" i="1"/>
  <c r="S313" i="1" s="1"/>
  <c r="T313" i="1" s="1"/>
  <c r="P313" i="1"/>
  <c r="Q313" i="1" s="1"/>
  <c r="AM796" i="1"/>
  <c r="AL796" i="1"/>
  <c r="R796" i="1"/>
  <c r="AA796" i="1"/>
  <c r="AB796" i="1" s="1"/>
  <c r="P63" i="1"/>
  <c r="Q63" i="1" s="1"/>
  <c r="N63" i="1"/>
  <c r="S63" i="1" s="1"/>
  <c r="T63" i="1" s="1"/>
  <c r="N714" i="1"/>
  <c r="S714" i="1" s="1"/>
  <c r="T714" i="1" s="1"/>
  <c r="P714" i="1"/>
  <c r="Q714" i="1" s="1"/>
  <c r="P512" i="1"/>
  <c r="Q512" i="1" s="1"/>
  <c r="N512" i="1"/>
  <c r="S512" i="1" s="1"/>
  <c r="T512" i="1" s="1"/>
  <c r="U162" i="1"/>
  <c r="V162" i="1" s="1"/>
  <c r="W162" i="1" s="1"/>
  <c r="AM162" i="1"/>
  <c r="AL162" i="1"/>
  <c r="AA162" i="1"/>
  <c r="AB162" i="1" s="1"/>
  <c r="P544" i="1"/>
  <c r="Q544" i="1" s="1"/>
  <c r="N544" i="1"/>
  <c r="S544" i="1" s="1"/>
  <c r="T544" i="1" s="1"/>
  <c r="P894" i="1"/>
  <c r="Q894" i="1" s="1"/>
  <c r="N894" i="1"/>
  <c r="S894" i="1" s="1"/>
  <c r="T894" i="1" s="1"/>
  <c r="P771" i="1"/>
  <c r="Q771" i="1" s="1"/>
  <c r="N771" i="1"/>
  <c r="S771" i="1" s="1"/>
  <c r="T771" i="1" s="1"/>
  <c r="N123" i="1"/>
  <c r="S123" i="1" s="1"/>
  <c r="T123" i="1" s="1"/>
  <c r="P123" i="1"/>
  <c r="Q123" i="1" s="1"/>
  <c r="N36" i="1"/>
  <c r="S36" i="1" s="1"/>
  <c r="T36" i="1" s="1"/>
  <c r="AL883" i="1"/>
  <c r="AM883" i="1"/>
  <c r="R883" i="1"/>
  <c r="AA883" i="1"/>
  <c r="AB883" i="1" s="1"/>
  <c r="P666" i="1"/>
  <c r="Q666" i="1" s="1"/>
  <c r="AL833" i="1"/>
  <c r="AM833" i="1"/>
  <c r="AA833" i="1"/>
  <c r="R833" i="1"/>
  <c r="X833" i="1" s="1"/>
  <c r="Y833" i="1" s="1"/>
  <c r="Z833" i="1" s="1"/>
  <c r="X392" i="1"/>
  <c r="Y392" i="1" s="1"/>
  <c r="Z392" i="1" s="1"/>
  <c r="N992" i="1"/>
  <c r="S992" i="1" s="1"/>
  <c r="T992" i="1" s="1"/>
  <c r="AL427" i="1"/>
  <c r="AA427" i="1"/>
  <c r="AB427" i="1" s="1"/>
  <c r="AC427" i="1" s="1"/>
  <c r="AD427" i="1" s="1"/>
  <c r="AE427" i="1" s="1"/>
  <c r="AH427" i="1" s="1"/>
  <c r="AK427" i="1" s="1"/>
  <c r="AP427" i="1" s="1"/>
  <c r="AQ427" i="1" s="1"/>
  <c r="U427" i="1"/>
  <c r="V427" i="1" s="1"/>
  <c r="W427" i="1" s="1"/>
  <c r="AM427" i="1"/>
  <c r="R444" i="1"/>
  <c r="AM444" i="1"/>
  <c r="AA444" i="1"/>
  <c r="AL444" i="1"/>
  <c r="R673" i="1"/>
  <c r="R16" i="1"/>
  <c r="AL16" i="1"/>
  <c r="AM16" i="1"/>
  <c r="AA16" i="1"/>
  <c r="X751" i="1"/>
  <c r="Y751" i="1" s="1"/>
  <c r="Z751" i="1" s="1"/>
  <c r="N988" i="1"/>
  <c r="N92" i="1"/>
  <c r="S92" i="1" s="1"/>
  <c r="N87" i="1"/>
  <c r="S87" i="1" s="1"/>
  <c r="T87" i="1" s="1"/>
  <c r="R446" i="1"/>
  <c r="X446" i="1" s="1"/>
  <c r="Y446" i="1" s="1"/>
  <c r="Z446" i="1" s="1"/>
  <c r="AL605" i="1"/>
  <c r="R605" i="1"/>
  <c r="AA605" i="1"/>
  <c r="AM605" i="1"/>
  <c r="P330" i="1"/>
  <c r="Q330" i="1" s="1"/>
  <c r="P524" i="1"/>
  <c r="Q524" i="1" s="1"/>
  <c r="AL228" i="1"/>
  <c r="AM228" i="1"/>
  <c r="AA228" i="1"/>
  <c r="R228" i="1"/>
  <c r="R158" i="1"/>
  <c r="AL158" i="1"/>
  <c r="AM158" i="1"/>
  <c r="R481" i="1"/>
  <c r="AM481" i="1"/>
  <c r="AA481" i="1"/>
  <c r="AL481" i="1"/>
  <c r="AA523" i="1"/>
  <c r="R523" i="1"/>
  <c r="X523" i="1" s="1"/>
  <c r="Y523" i="1" s="1"/>
  <c r="Z523" i="1" s="1"/>
  <c r="R126" i="1"/>
  <c r="AM126" i="1"/>
  <c r="AL126" i="1"/>
  <c r="X625" i="1"/>
  <c r="Y625" i="1" s="1"/>
  <c r="Z625" i="1" s="1"/>
  <c r="U864" i="1"/>
  <c r="V864" i="1" s="1"/>
  <c r="W864" i="1" s="1"/>
  <c r="AL909" i="1"/>
  <c r="R632" i="1"/>
  <c r="X632" i="1" s="1"/>
  <c r="Y632" i="1" s="1"/>
  <c r="Z632" i="1" s="1"/>
  <c r="AA632" i="1"/>
  <c r="U632" i="1"/>
  <c r="V632" i="1" s="1"/>
  <c r="W632" i="1" s="1"/>
  <c r="AM632" i="1"/>
  <c r="AL632" i="1"/>
  <c r="R256" i="1"/>
  <c r="AM256" i="1"/>
  <c r="AA256" i="1"/>
  <c r="AL256" i="1"/>
  <c r="AL370" i="1"/>
  <c r="R370" i="1"/>
  <c r="AM370" i="1"/>
  <c r="AL694" i="1"/>
  <c r="R694" i="1"/>
  <c r="AA694" i="1"/>
  <c r="AM694" i="1"/>
  <c r="AL584" i="1"/>
  <c r="AA584" i="1"/>
  <c r="AM584" i="1"/>
  <c r="R584" i="1"/>
  <c r="X584" i="1" s="1"/>
  <c r="Y584" i="1" s="1"/>
  <c r="Z584" i="1" s="1"/>
  <c r="AA743" i="1"/>
  <c r="AL743" i="1"/>
  <c r="R743" i="1"/>
  <c r="X743" i="1" s="1"/>
  <c r="Y743" i="1" s="1"/>
  <c r="Z743" i="1" s="1"/>
  <c r="AM959" i="1"/>
  <c r="R959" i="1"/>
  <c r="X959" i="1" s="1"/>
  <c r="Y959" i="1" s="1"/>
  <c r="Z959" i="1" s="1"/>
  <c r="AL959" i="1"/>
  <c r="AA959" i="1"/>
  <c r="AL708" i="1"/>
  <c r="AM708" i="1"/>
  <c r="AA708" i="1"/>
  <c r="R708" i="1"/>
  <c r="X708" i="1" s="1"/>
  <c r="Y708" i="1" s="1"/>
  <c r="Z708" i="1" s="1"/>
  <c r="AL588" i="1"/>
  <c r="R588" i="1"/>
  <c r="X588" i="1" s="1"/>
  <c r="Y588" i="1" s="1"/>
  <c r="Z588" i="1" s="1"/>
  <c r="AA588" i="1"/>
  <c r="AM588" i="1"/>
  <c r="AL426" i="1"/>
  <c r="AM426" i="1"/>
  <c r="AA426" i="1"/>
  <c r="AB426" i="1" s="1"/>
  <c r="AC426" i="1" s="1"/>
  <c r="AD426" i="1" s="1"/>
  <c r="AE426" i="1" s="1"/>
  <c r="AH426" i="1" s="1"/>
  <c r="AK426" i="1" s="1"/>
  <c r="AP426" i="1" s="1"/>
  <c r="AQ426" i="1" s="1"/>
  <c r="AA628" i="1"/>
  <c r="R628" i="1"/>
  <c r="AM628" i="1"/>
  <c r="AL95" i="1"/>
  <c r="R95" i="1"/>
  <c r="X95" i="1" s="1"/>
  <c r="Y95" i="1" s="1"/>
  <c r="Z95" i="1" s="1"/>
  <c r="AM95" i="1"/>
  <c r="AM432" i="1"/>
  <c r="R432" i="1"/>
  <c r="AL432" i="1"/>
  <c r="AA432" i="1"/>
  <c r="AM705" i="1"/>
  <c r="AL705" i="1"/>
  <c r="AA705" i="1"/>
  <c r="R705" i="1"/>
  <c r="AA38" i="1"/>
  <c r="AB38" i="1" s="1"/>
  <c r="AM38" i="1"/>
  <c r="AL38" i="1"/>
  <c r="AA589" i="1"/>
  <c r="AM589" i="1"/>
  <c r="R589" i="1"/>
  <c r="AL272" i="1"/>
  <c r="AA272" i="1"/>
  <c r="R272" i="1"/>
  <c r="AM272" i="1"/>
  <c r="AL359" i="1"/>
  <c r="AA359" i="1"/>
  <c r="R359" i="1"/>
  <c r="X359" i="1" s="1"/>
  <c r="Y359" i="1" s="1"/>
  <c r="Z359" i="1" s="1"/>
  <c r="AL39" i="1"/>
  <c r="AA39" i="1"/>
  <c r="AM39" i="1"/>
  <c r="AL31" i="1"/>
  <c r="AM31" i="1"/>
  <c r="R31" i="1"/>
  <c r="AA472" i="1"/>
  <c r="R472" i="1"/>
  <c r="AM472" i="1"/>
  <c r="AL472" i="1"/>
  <c r="AA631" i="1"/>
  <c r="AL631" i="1"/>
  <c r="AM631" i="1"/>
  <c r="R631" i="1"/>
  <c r="AL792" i="1"/>
  <c r="R792" i="1"/>
  <c r="X792" i="1" s="1"/>
  <c r="Y792" i="1" s="1"/>
  <c r="Z792" i="1" s="1"/>
  <c r="AL608" i="1"/>
  <c r="AA608" i="1"/>
  <c r="AM608" i="1"/>
  <c r="R501" i="1"/>
  <c r="X501" i="1" s="1"/>
  <c r="Y501" i="1" s="1"/>
  <c r="Z501" i="1" s="1"/>
  <c r="AL501" i="1"/>
  <c r="AL159" i="1"/>
  <c r="AA159" i="1"/>
  <c r="AM159" i="1"/>
  <c r="AM567" i="1"/>
  <c r="R567" i="1"/>
  <c r="X567" i="1" s="1"/>
  <c r="Y567" i="1" s="1"/>
  <c r="Z567" i="1" s="1"/>
  <c r="AL567" i="1"/>
  <c r="AA567" i="1"/>
  <c r="AM716" i="1"/>
  <c r="R716" i="1"/>
  <c r="AL716" i="1"/>
  <c r="AA716" i="1"/>
  <c r="AB716" i="1" s="1"/>
  <c r="AL772" i="1"/>
  <c r="AA772" i="1"/>
  <c r="R772" i="1"/>
  <c r="R608" i="1"/>
  <c r="X608" i="1" s="1"/>
  <c r="Y608" i="1" s="1"/>
  <c r="Z608" i="1" s="1"/>
  <c r="AL218" i="1"/>
  <c r="AM218" i="1"/>
  <c r="R218" i="1"/>
  <c r="AA813" i="1"/>
  <c r="AB813" i="1" s="1"/>
  <c r="AL813" i="1"/>
  <c r="AM813" i="1"/>
  <c r="AM629" i="1"/>
  <c r="AA893" i="1"/>
  <c r="AM893" i="1"/>
  <c r="R893" i="1"/>
  <c r="X893" i="1" s="1"/>
  <c r="Y893" i="1" s="1"/>
  <c r="Z893" i="1" s="1"/>
  <c r="AL513" i="1"/>
  <c r="R513" i="1"/>
  <c r="AM513" i="1"/>
  <c r="AA513" i="1"/>
  <c r="AA617" i="1"/>
  <c r="AA792" i="1"/>
  <c r="AL152" i="1"/>
  <c r="P968" i="1"/>
  <c r="Q968" i="1" s="1"/>
  <c r="N968" i="1"/>
  <c r="S968" i="1" s="1"/>
  <c r="T968" i="1" s="1"/>
  <c r="P727" i="1"/>
  <c r="Q727" i="1" s="1"/>
  <c r="N727" i="1"/>
  <c r="S727" i="1" s="1"/>
  <c r="T727" i="1" s="1"/>
  <c r="P395" i="1"/>
  <c r="Q395" i="1" s="1"/>
  <c r="N395" i="1"/>
  <c r="S395" i="1" s="1"/>
  <c r="T395" i="1" s="1"/>
  <c r="P560" i="1"/>
  <c r="Q560" i="1" s="1"/>
  <c r="N560" i="1"/>
  <c r="S560" i="1" s="1"/>
  <c r="T560" i="1" s="1"/>
  <c r="AM558" i="1"/>
  <c r="AA558" i="1"/>
  <c r="AL558" i="1"/>
  <c r="R558" i="1"/>
  <c r="X558" i="1" s="1"/>
  <c r="Y558" i="1" s="1"/>
  <c r="Z558" i="1" s="1"/>
  <c r="P866" i="1"/>
  <c r="Q866" i="1" s="1"/>
  <c r="N866" i="1"/>
  <c r="S866" i="1" s="1"/>
  <c r="T866" i="1" s="1"/>
  <c r="N276" i="1"/>
  <c r="S276" i="1" s="1"/>
  <c r="T276" i="1" s="1"/>
  <c r="P276" i="1"/>
  <c r="Q276" i="1" s="1"/>
  <c r="AA257" i="1"/>
  <c r="AM257" i="1"/>
  <c r="AL257" i="1"/>
  <c r="R257" i="1"/>
  <c r="P102" i="1"/>
  <c r="Q102" i="1" s="1"/>
  <c r="N102" i="1"/>
  <c r="S102" i="1" s="1"/>
  <c r="T102" i="1" s="1"/>
  <c r="N2" i="1"/>
  <c r="S2" i="1" s="1"/>
  <c r="T2" i="1" s="1"/>
  <c r="P2" i="1"/>
  <c r="Q2" i="1" s="1"/>
  <c r="N649" i="1"/>
  <c r="S649" i="1" s="1"/>
  <c r="T649" i="1" s="1"/>
  <c r="P649" i="1"/>
  <c r="Q649" i="1" s="1"/>
  <c r="AL191" i="1"/>
  <c r="R191" i="1"/>
  <c r="X191" i="1" s="1"/>
  <c r="Y191" i="1" s="1"/>
  <c r="Z191" i="1" s="1"/>
  <c r="AM191" i="1"/>
  <c r="AL299" i="1"/>
  <c r="AM299" i="1"/>
  <c r="R299" i="1"/>
  <c r="AA299" i="1"/>
  <c r="AL165" i="1"/>
  <c r="AM165" i="1"/>
  <c r="R474" i="1"/>
  <c r="X474" i="1" s="1"/>
  <c r="Y474" i="1" s="1"/>
  <c r="Z474" i="1" s="1"/>
  <c r="AA474" i="1"/>
  <c r="AM474" i="1"/>
  <c r="AL474" i="1"/>
  <c r="AM170" i="1"/>
  <c r="R170" i="1"/>
  <c r="AB170" i="1" s="1"/>
  <c r="AC170" i="1" s="1"/>
  <c r="AD170" i="1" s="1"/>
  <c r="AE170" i="1" s="1"/>
  <c r="AH170" i="1" s="1"/>
  <c r="AK170" i="1" s="1"/>
  <c r="AP170" i="1" s="1"/>
  <c r="AQ170" i="1" s="1"/>
  <c r="AL170" i="1"/>
  <c r="AL227" i="1"/>
  <c r="AA956" i="1"/>
  <c r="AL493" i="1"/>
  <c r="R493" i="1"/>
  <c r="AM493" i="1"/>
  <c r="AA493" i="1"/>
  <c r="R652" i="1"/>
  <c r="X994" i="1"/>
  <c r="Y994" i="1" s="1"/>
  <c r="Z994" i="1" s="1"/>
  <c r="U577" i="1"/>
  <c r="V577" i="1" s="1"/>
  <c r="W577" i="1" s="1"/>
  <c r="AA501" i="1"/>
  <c r="AA218" i="1"/>
  <c r="AA33" i="1"/>
  <c r="AM792" i="1"/>
  <c r="AM772" i="1"/>
  <c r="N657" i="1"/>
  <c r="S657" i="1" s="1"/>
  <c r="T657" i="1" s="1"/>
  <c r="P657" i="1"/>
  <c r="Q657" i="1" s="1"/>
  <c r="P9" i="1"/>
  <c r="Q9" i="1" s="1"/>
  <c r="N9" i="1"/>
  <c r="S9" i="1" s="1"/>
  <c r="T9" i="1" s="1"/>
  <c r="R291" i="1"/>
  <c r="AA291" i="1"/>
  <c r="AL291" i="1"/>
  <c r="AM291" i="1"/>
  <c r="AM328" i="1"/>
  <c r="AL328" i="1"/>
  <c r="AA328" i="1"/>
  <c r="R328" i="1"/>
  <c r="P961" i="1"/>
  <c r="Q961" i="1" s="1"/>
  <c r="N961" i="1"/>
  <c r="S961" i="1" s="1"/>
  <c r="T961" i="1" s="1"/>
  <c r="AA850" i="1"/>
  <c r="R850" i="1"/>
  <c r="X850" i="1" s="1"/>
  <c r="Y850" i="1" s="1"/>
  <c r="Z850" i="1" s="1"/>
  <c r="AM850" i="1"/>
  <c r="AL850" i="1"/>
  <c r="R497" i="1"/>
  <c r="AM497" i="1"/>
  <c r="AL497" i="1"/>
  <c r="AA497" i="1"/>
  <c r="AB497" i="1" s="1"/>
  <c r="AC497" i="1" s="1"/>
  <c r="AD497" i="1" s="1"/>
  <c r="AE497" i="1" s="1"/>
  <c r="AH497" i="1" s="1"/>
  <c r="AK497" i="1" s="1"/>
  <c r="AP497" i="1" s="1"/>
  <c r="AQ497" i="1" s="1"/>
  <c r="P722" i="1"/>
  <c r="Q722" i="1" s="1"/>
  <c r="N722" i="1"/>
  <c r="S722" i="1" s="1"/>
  <c r="T722" i="1" s="1"/>
  <c r="AA711" i="1"/>
  <c r="AL711" i="1"/>
  <c r="R711" i="1"/>
  <c r="X711" i="1" s="1"/>
  <c r="Y711" i="1" s="1"/>
  <c r="Z711" i="1" s="1"/>
  <c r="AM711" i="1"/>
  <c r="N681" i="1"/>
  <c r="S681" i="1" s="1"/>
  <c r="T681" i="1" s="1"/>
  <c r="P681" i="1"/>
  <c r="Q681" i="1" s="1"/>
  <c r="N924" i="1"/>
  <c r="S924" i="1" s="1"/>
  <c r="T924" i="1" s="1"/>
  <c r="P924" i="1"/>
  <c r="Q924" i="1" s="1"/>
  <c r="U641" i="1"/>
  <c r="V641" i="1" s="1"/>
  <c r="W641" i="1" s="1"/>
  <c r="AM641" i="1"/>
  <c r="AL641" i="1"/>
  <c r="AA641" i="1"/>
  <c r="AB641" i="1" s="1"/>
  <c r="AL522" i="1"/>
  <c r="AA522" i="1"/>
  <c r="AB522" i="1" s="1"/>
  <c r="P115" i="1"/>
  <c r="Q115" i="1" s="1"/>
  <c r="AA98" i="1"/>
  <c r="AL98" i="1"/>
  <c r="AM98" i="1"/>
  <c r="R98" i="1"/>
  <c r="AL578" i="1"/>
  <c r="R578" i="1"/>
  <c r="AM578" i="1"/>
  <c r="AA578" i="1"/>
  <c r="R880" i="1"/>
  <c r="X880" i="1" s="1"/>
  <c r="Y880" i="1" s="1"/>
  <c r="Z880" i="1" s="1"/>
  <c r="AL750" i="1"/>
  <c r="N275" i="1"/>
  <c r="S275" i="1" s="1"/>
  <c r="T275" i="1" s="1"/>
  <c r="P275" i="1"/>
  <c r="Q275" i="1" s="1"/>
  <c r="P482" i="1"/>
  <c r="Q482" i="1" s="1"/>
  <c r="N482" i="1"/>
  <c r="S482" i="1" s="1"/>
  <c r="T482" i="1" s="1"/>
  <c r="N210" i="1"/>
  <c r="S210" i="1" s="1"/>
  <c r="T210" i="1" s="1"/>
  <c r="P210" i="1"/>
  <c r="Q210" i="1" s="1"/>
  <c r="R92" i="1"/>
  <c r="AA92" i="1"/>
  <c r="AL92" i="1"/>
  <c r="AM92" i="1"/>
  <c r="N133" i="1"/>
  <c r="S133" i="1" s="1"/>
  <c r="T133" i="1" s="1"/>
  <c r="P133" i="1"/>
  <c r="Q133" i="1" s="1"/>
  <c r="P969" i="1"/>
  <c r="Q969" i="1" s="1"/>
  <c r="N969" i="1"/>
  <c r="S969" i="1" s="1"/>
  <c r="T969" i="1" s="1"/>
  <c r="N437" i="1"/>
  <c r="S437" i="1" s="1"/>
  <c r="T437" i="1" s="1"/>
  <c r="P437" i="1"/>
  <c r="Q437" i="1" s="1"/>
  <c r="R55" i="1"/>
  <c r="AM55" i="1"/>
  <c r="AL55" i="1"/>
  <c r="AA55" i="1"/>
  <c r="N68" i="1"/>
  <c r="S68" i="1" s="1"/>
  <c r="T68" i="1" s="1"/>
  <c r="P68" i="1"/>
  <c r="Q68" i="1" s="1"/>
  <c r="N97" i="1"/>
  <c r="S97" i="1" s="1"/>
  <c r="T97" i="1" s="1"/>
  <c r="P97" i="1"/>
  <c r="Q97" i="1" s="1"/>
  <c r="AM135" i="1"/>
  <c r="AA135" i="1"/>
  <c r="R135" i="1"/>
  <c r="AL135" i="1"/>
  <c r="N274" i="1"/>
  <c r="S274" i="1" s="1"/>
  <c r="T274" i="1" s="1"/>
  <c r="P274" i="1"/>
  <c r="Q274" i="1" s="1"/>
  <c r="P739" i="1"/>
  <c r="Q739" i="1" s="1"/>
  <c r="AM96" i="1"/>
  <c r="AL96" i="1"/>
  <c r="R96" i="1"/>
  <c r="AA96" i="1"/>
  <c r="P138" i="1"/>
  <c r="Q138" i="1" s="1"/>
  <c r="R39" i="1"/>
  <c r="AM366" i="1"/>
  <c r="R366" i="1"/>
  <c r="AL366" i="1"/>
  <c r="N291" i="1"/>
  <c r="S291" i="1" s="1"/>
  <c r="AL795" i="1"/>
  <c r="AA795" i="1"/>
  <c r="R795" i="1"/>
  <c r="AM741" i="1"/>
  <c r="AL741" i="1"/>
  <c r="AA741" i="1"/>
  <c r="R741" i="1"/>
  <c r="X741" i="1" s="1"/>
  <c r="Y741" i="1" s="1"/>
  <c r="Z741" i="1" s="1"/>
  <c r="P505" i="1"/>
  <c r="Q505" i="1" s="1"/>
  <c r="AM120" i="1"/>
  <c r="AA120" i="1"/>
  <c r="R120" i="1"/>
  <c r="AL41" i="1"/>
  <c r="AM41" i="1"/>
  <c r="AA41" i="1"/>
  <c r="R41" i="1"/>
  <c r="X41" i="1" s="1"/>
  <c r="Y41" i="1" s="1"/>
  <c r="Z41" i="1" s="1"/>
  <c r="N941" i="1"/>
  <c r="S941" i="1" s="1"/>
  <c r="P463" i="1"/>
  <c r="Q463" i="1" s="1"/>
  <c r="AL43" i="1"/>
  <c r="AA43" i="1"/>
  <c r="AM43" i="1"/>
  <c r="R43" i="1"/>
  <c r="AA703" i="1"/>
  <c r="AB703" i="1" s="1"/>
  <c r="U703" i="1"/>
  <c r="V703" i="1" s="1"/>
  <c r="W703" i="1" s="1"/>
  <c r="AL703" i="1"/>
  <c r="AM703" i="1"/>
  <c r="AL577" i="1"/>
  <c r="AM577" i="1"/>
  <c r="AA577" i="1"/>
  <c r="AB577" i="1" s="1"/>
  <c r="AC577" i="1" s="1"/>
  <c r="AD577" i="1" s="1"/>
  <c r="AE577" i="1" s="1"/>
  <c r="AH577" i="1" s="1"/>
  <c r="AK577" i="1" s="1"/>
  <c r="AP577" i="1" s="1"/>
  <c r="AQ577" i="1" s="1"/>
  <c r="AA125" i="1"/>
  <c r="AL125" i="1"/>
  <c r="AM125" i="1"/>
  <c r="R125" i="1"/>
  <c r="X125" i="1" s="1"/>
  <c r="Y125" i="1" s="1"/>
  <c r="Z125" i="1" s="1"/>
  <c r="AM40" i="1"/>
  <c r="R40" i="1"/>
  <c r="X40" i="1" s="1"/>
  <c r="Y40" i="1" s="1"/>
  <c r="Z40" i="1" s="1"/>
  <c r="AA40" i="1"/>
  <c r="AL40" i="1"/>
  <c r="R976" i="1"/>
  <c r="AM501" i="1"/>
  <c r="AM522" i="1"/>
  <c r="AL587" i="1"/>
  <c r="AA587" i="1"/>
  <c r="AM587" i="1"/>
  <c r="R587" i="1"/>
  <c r="X587" i="1" s="1"/>
  <c r="Y587" i="1" s="1"/>
  <c r="Z587" i="1" s="1"/>
  <c r="R49" i="1"/>
  <c r="X49" i="1" s="1"/>
  <c r="Y49" i="1" s="1"/>
  <c r="Z49" i="1" s="1"/>
  <c r="AA49" i="1"/>
  <c r="AB49" i="1" s="1"/>
  <c r="AC49" i="1" s="1"/>
  <c r="AD49" i="1" s="1"/>
  <c r="AE49" i="1" s="1"/>
  <c r="AH49" i="1" s="1"/>
  <c r="AK49" i="1" s="1"/>
  <c r="AP49" i="1" s="1"/>
  <c r="AQ49" i="1" s="1"/>
  <c r="AL49" i="1"/>
  <c r="AL994" i="1"/>
  <c r="U994" i="1"/>
  <c r="V994" i="1" s="1"/>
  <c r="W994" i="1" s="1"/>
  <c r="AM994" i="1"/>
  <c r="AA994" i="1"/>
  <c r="AB994" i="1" s="1"/>
  <c r="AC994" i="1" s="1"/>
  <c r="AD994" i="1" s="1"/>
  <c r="AE994" i="1" s="1"/>
  <c r="AH994" i="1" s="1"/>
  <c r="AK994" i="1" s="1"/>
  <c r="AP994" i="1" s="1"/>
  <c r="AQ994" i="1" s="1"/>
  <c r="AL207" i="1"/>
  <c r="R207" i="1"/>
  <c r="X207" i="1" s="1"/>
  <c r="Y207" i="1" s="1"/>
  <c r="Z207" i="1" s="1"/>
  <c r="AA207" i="1"/>
  <c r="AM207" i="1"/>
  <c r="AM485" i="1"/>
  <c r="AL485" i="1"/>
  <c r="AA485" i="1"/>
  <c r="AB485" i="1" s="1"/>
  <c r="AM751" i="1"/>
  <c r="AL751" i="1"/>
  <c r="U751" i="1"/>
  <c r="V751" i="1" s="1"/>
  <c r="W751" i="1" s="1"/>
  <c r="AA751" i="1"/>
  <c r="AB751" i="1" s="1"/>
  <c r="AC751" i="1" s="1"/>
  <c r="AD751" i="1" s="1"/>
  <c r="AE751" i="1" s="1"/>
  <c r="AH751" i="1" s="1"/>
  <c r="AK751" i="1" s="1"/>
  <c r="AP751" i="1" s="1"/>
  <c r="AQ751" i="1" s="1"/>
  <c r="R391" i="1"/>
  <c r="AA391" i="1"/>
  <c r="AM391" i="1"/>
  <c r="AL391" i="1"/>
  <c r="AL66" i="1"/>
  <c r="R66" i="1"/>
  <c r="AA66" i="1"/>
  <c r="N211" i="1"/>
  <c r="S211" i="1" s="1"/>
  <c r="T211" i="1" s="1"/>
  <c r="N750" i="1"/>
  <c r="S750" i="1" s="1"/>
  <c r="T750" i="1" s="1"/>
  <c r="N257" i="1"/>
  <c r="S257" i="1" s="1"/>
  <c r="P830" i="1"/>
  <c r="Q830" i="1" s="1"/>
  <c r="R890" i="1"/>
  <c r="AM457" i="1"/>
  <c r="AA457" i="1"/>
  <c r="AB457" i="1" s="1"/>
  <c r="AC457" i="1" s="1"/>
  <c r="AD457" i="1" s="1"/>
  <c r="AE457" i="1" s="1"/>
  <c r="AH457" i="1" s="1"/>
  <c r="AK457" i="1" s="1"/>
  <c r="AP457" i="1" s="1"/>
  <c r="AQ457" i="1" s="1"/>
  <c r="AL457" i="1"/>
  <c r="P572" i="1"/>
  <c r="Q572" i="1" s="1"/>
  <c r="R86" i="1"/>
  <c r="X86" i="1" s="1"/>
  <c r="Y86" i="1" s="1"/>
  <c r="Z86" i="1" s="1"/>
  <c r="AL86" i="1"/>
  <c r="AA86" i="1"/>
  <c r="AM86" i="1"/>
  <c r="R967" i="1"/>
  <c r="X967" i="1" s="1"/>
  <c r="Y967" i="1" s="1"/>
  <c r="Z967" i="1" s="1"/>
  <c r="AL967" i="1"/>
  <c r="AM967" i="1"/>
  <c r="AA967" i="1"/>
  <c r="X462" i="1"/>
  <c r="Y462" i="1" s="1"/>
  <c r="Z462" i="1" s="1"/>
  <c r="R859" i="1"/>
  <c r="X859" i="1" s="1"/>
  <c r="Y859" i="1" s="1"/>
  <c r="Z859" i="1" s="1"/>
  <c r="T449" i="1"/>
  <c r="U426" i="1"/>
  <c r="V426" i="1" s="1"/>
  <c r="W426" i="1" s="1"/>
  <c r="X837" i="1"/>
  <c r="Y837" i="1" s="1"/>
  <c r="Z837" i="1" s="1"/>
  <c r="AA158" i="1"/>
  <c r="AL893" i="1"/>
  <c r="N796" i="1"/>
  <c r="S796" i="1" s="1"/>
  <c r="T796" i="1" s="1"/>
  <c r="N592" i="1"/>
  <c r="S592" i="1" s="1"/>
  <c r="T592" i="1" s="1"/>
  <c r="N558" i="1"/>
  <c r="S558" i="1" s="1"/>
  <c r="T558" i="1" s="1"/>
  <c r="N377" i="1"/>
  <c r="S377" i="1" s="1"/>
  <c r="AA20" i="1"/>
  <c r="AL20" i="1"/>
  <c r="AM442" i="1"/>
  <c r="P545" i="1"/>
  <c r="Q545" i="1" s="1"/>
  <c r="AL836" i="1"/>
  <c r="AA836" i="1"/>
  <c r="R574" i="1"/>
  <c r="X574" i="1" s="1"/>
  <c r="Y574" i="1" s="1"/>
  <c r="Z574" i="1" s="1"/>
  <c r="R309" i="1"/>
  <c r="X309" i="1" s="1"/>
  <c r="Y309" i="1" s="1"/>
  <c r="Z309" i="1" s="1"/>
  <c r="AL309" i="1"/>
  <c r="AM309" i="1"/>
  <c r="AM889" i="1"/>
  <c r="R889" i="1"/>
  <c r="X889" i="1" s="1"/>
  <c r="Y889" i="1" s="1"/>
  <c r="Z889" i="1" s="1"/>
  <c r="AL889" i="1"/>
  <c r="AA889" i="1"/>
  <c r="AL82" i="1"/>
  <c r="AA82" i="1"/>
  <c r="AM82" i="1"/>
  <c r="R82" i="1"/>
  <c r="R159" i="1"/>
  <c r="AA326" i="1"/>
  <c r="AB326" i="1" s="1"/>
  <c r="AC326" i="1" s="1"/>
  <c r="AD326" i="1" s="1"/>
  <c r="AE326" i="1" s="1"/>
  <c r="AH326" i="1" s="1"/>
  <c r="AK326" i="1" s="1"/>
  <c r="AP326" i="1" s="1"/>
  <c r="AQ326" i="1" s="1"/>
  <c r="AA804" i="1"/>
  <c r="N635" i="1"/>
  <c r="S635" i="1" s="1"/>
  <c r="T635" i="1" s="1"/>
  <c r="P635" i="1"/>
  <c r="Q635" i="1" s="1"/>
  <c r="N385" i="1"/>
  <c r="S385" i="1" s="1"/>
  <c r="T385" i="1" s="1"/>
  <c r="P385" i="1"/>
  <c r="Q385" i="1" s="1"/>
  <c r="N201" i="1"/>
  <c r="S201" i="1" s="1"/>
  <c r="T201" i="1" s="1"/>
  <c r="P201" i="1"/>
  <c r="Q201" i="1" s="1"/>
  <c r="N581" i="1"/>
  <c r="S581" i="1" s="1"/>
  <c r="T581" i="1" s="1"/>
  <c r="P581" i="1"/>
  <c r="Q581" i="1" s="1"/>
  <c r="N719" i="1"/>
  <c r="S719" i="1" s="1"/>
  <c r="T719" i="1" s="1"/>
  <c r="P719" i="1"/>
  <c r="Q719" i="1" s="1"/>
  <c r="N153" i="1"/>
  <c r="S153" i="1" s="1"/>
  <c r="T153" i="1" s="1"/>
  <c r="P153" i="1"/>
  <c r="Q153" i="1" s="1"/>
  <c r="N219" i="1"/>
  <c r="S219" i="1" s="1"/>
  <c r="T219" i="1" s="1"/>
  <c r="P219" i="1"/>
  <c r="Q219" i="1" s="1"/>
  <c r="N438" i="1"/>
  <c r="S438" i="1" s="1"/>
  <c r="T438" i="1" s="1"/>
  <c r="P438" i="1"/>
  <c r="Q438" i="1" s="1"/>
  <c r="N531" i="1"/>
  <c r="S531" i="1" s="1"/>
  <c r="T531" i="1" s="1"/>
  <c r="P531" i="1"/>
  <c r="Q531" i="1" s="1"/>
  <c r="N570" i="1"/>
  <c r="S570" i="1" s="1"/>
  <c r="T570" i="1" s="1"/>
  <c r="P570" i="1"/>
  <c r="Q570" i="1" s="1"/>
  <c r="N195" i="1"/>
  <c r="S195" i="1" s="1"/>
  <c r="T195" i="1" s="1"/>
  <c r="P195" i="1"/>
  <c r="Q195" i="1" s="1"/>
  <c r="N597" i="1"/>
  <c r="S597" i="1" s="1"/>
  <c r="T597" i="1" s="1"/>
  <c r="P597" i="1"/>
  <c r="Q597" i="1" s="1"/>
  <c r="N90" i="1"/>
  <c r="S90" i="1" s="1"/>
  <c r="T90" i="1" s="1"/>
  <c r="P90" i="1"/>
  <c r="Q90" i="1" s="1"/>
  <c r="N433" i="1"/>
  <c r="S433" i="1" s="1"/>
  <c r="T433" i="1" s="1"/>
  <c r="P433" i="1"/>
  <c r="Q433" i="1" s="1"/>
  <c r="N989" i="1"/>
  <c r="S989" i="1" s="1"/>
  <c r="T989" i="1" s="1"/>
  <c r="P989" i="1"/>
  <c r="Q989" i="1" s="1"/>
  <c r="N644" i="1"/>
  <c r="S644" i="1" s="1"/>
  <c r="T644" i="1" s="1"/>
  <c r="P644" i="1"/>
  <c r="Q644" i="1" s="1"/>
  <c r="N59" i="1"/>
  <c r="S59" i="1" s="1"/>
  <c r="T59" i="1" s="1"/>
  <c r="P59" i="1"/>
  <c r="Q59" i="1" s="1"/>
  <c r="N886" i="1"/>
  <c r="S886" i="1" s="1"/>
  <c r="T886" i="1" s="1"/>
  <c r="P886" i="1"/>
  <c r="Q886" i="1" s="1"/>
  <c r="N905" i="1"/>
  <c r="S905" i="1" s="1"/>
  <c r="T905" i="1" s="1"/>
  <c r="P905" i="1"/>
  <c r="Q905" i="1" s="1"/>
  <c r="N470" i="1"/>
  <c r="S470" i="1" s="1"/>
  <c r="T470" i="1" s="1"/>
  <c r="P470" i="1"/>
  <c r="Q470" i="1" s="1"/>
  <c r="N793" i="1"/>
  <c r="S793" i="1" s="1"/>
  <c r="T793" i="1" s="1"/>
  <c r="P793" i="1"/>
  <c r="Q793" i="1" s="1"/>
  <c r="N247" i="1"/>
  <c r="S247" i="1" s="1"/>
  <c r="T247" i="1" s="1"/>
  <c r="P247" i="1"/>
  <c r="Q247" i="1" s="1"/>
  <c r="N843" i="1"/>
  <c r="S843" i="1" s="1"/>
  <c r="T843" i="1" s="1"/>
  <c r="P843" i="1"/>
  <c r="Q843" i="1" s="1"/>
  <c r="N877" i="1"/>
  <c r="S877" i="1" s="1"/>
  <c r="T877" i="1" s="1"/>
  <c r="P877" i="1"/>
  <c r="Q877" i="1" s="1"/>
  <c r="N323" i="1"/>
  <c r="S323" i="1" s="1"/>
  <c r="T323" i="1" s="1"/>
  <c r="P323" i="1"/>
  <c r="Q323" i="1" s="1"/>
  <c r="N559" i="1"/>
  <c r="S559" i="1" s="1"/>
  <c r="T559" i="1" s="1"/>
  <c r="P559" i="1"/>
  <c r="Q559" i="1" s="1"/>
  <c r="N933" i="1"/>
  <c r="S933" i="1" s="1"/>
  <c r="T933" i="1" s="1"/>
  <c r="P933" i="1"/>
  <c r="Q933" i="1" s="1"/>
  <c r="N845" i="1"/>
  <c r="S845" i="1" s="1"/>
  <c r="T845" i="1" s="1"/>
  <c r="P845" i="1"/>
  <c r="Q845" i="1" s="1"/>
  <c r="N192" i="1"/>
  <c r="S192" i="1" s="1"/>
  <c r="T192" i="1" s="1"/>
  <c r="P192" i="1"/>
  <c r="Q192" i="1" s="1"/>
  <c r="N983" i="1"/>
  <c r="S983" i="1" s="1"/>
  <c r="T983" i="1" s="1"/>
  <c r="P983" i="1"/>
  <c r="Q983" i="1" s="1"/>
  <c r="N920" i="1"/>
  <c r="S920" i="1" s="1"/>
  <c r="T920" i="1" s="1"/>
  <c r="P920" i="1"/>
  <c r="Q920" i="1" s="1"/>
  <c r="N285" i="1"/>
  <c r="S285" i="1" s="1"/>
  <c r="T285" i="1" s="1"/>
  <c r="P285" i="1"/>
  <c r="Q285" i="1" s="1"/>
  <c r="N603" i="1"/>
  <c r="S603" i="1" s="1"/>
  <c r="T603" i="1" s="1"/>
  <c r="P603" i="1"/>
  <c r="Q603" i="1" s="1"/>
  <c r="N480" i="1"/>
  <c r="S480" i="1" s="1"/>
  <c r="T480" i="1" s="1"/>
  <c r="P480" i="1"/>
  <c r="Q480" i="1" s="1"/>
  <c r="N432" i="1"/>
  <c r="S432" i="1" s="1"/>
  <c r="N485" i="1"/>
  <c r="S485" i="1" s="1"/>
  <c r="T485" i="1" s="1"/>
  <c r="N391" i="1"/>
  <c r="S391" i="1" s="1"/>
  <c r="T391" i="1" s="1"/>
  <c r="AL430" i="1"/>
  <c r="AA430" i="1"/>
  <c r="AL491" i="1"/>
  <c r="AA491" i="1"/>
  <c r="R491" i="1"/>
  <c r="X491" i="1" s="1"/>
  <c r="Y491" i="1" s="1"/>
  <c r="Z491" i="1" s="1"/>
  <c r="AM199" i="1"/>
  <c r="AA199" i="1"/>
  <c r="R199" i="1"/>
  <c r="X199" i="1" s="1"/>
  <c r="Y199" i="1" s="1"/>
  <c r="Z199" i="1" s="1"/>
  <c r="AM293" i="1"/>
  <c r="R293" i="1"/>
  <c r="X293" i="1" s="1"/>
  <c r="Y293" i="1" s="1"/>
  <c r="Z293" i="1" s="1"/>
  <c r="AL293" i="1"/>
  <c r="AM266" i="1"/>
  <c r="AA266" i="1"/>
  <c r="AB266" i="1" s="1"/>
  <c r="AC266" i="1" s="1"/>
  <c r="AD266" i="1" s="1"/>
  <c r="AE266" i="1" s="1"/>
  <c r="AH266" i="1" s="1"/>
  <c r="AK266" i="1" s="1"/>
  <c r="AP266" i="1" s="1"/>
  <c r="AQ266" i="1" s="1"/>
  <c r="U266" i="1"/>
  <c r="V266" i="1" s="1"/>
  <c r="W266" i="1" s="1"/>
  <c r="AL266" i="1"/>
  <c r="AL402" i="1"/>
  <c r="AM402" i="1"/>
  <c r="R402" i="1"/>
  <c r="X402" i="1" s="1"/>
  <c r="Y402" i="1" s="1"/>
  <c r="Z402" i="1" s="1"/>
  <c r="AA402" i="1"/>
  <c r="AM952" i="1"/>
  <c r="AL952" i="1"/>
  <c r="R952" i="1"/>
  <c r="X952" i="1" s="1"/>
  <c r="Y952" i="1" s="1"/>
  <c r="Z952" i="1" s="1"/>
  <c r="AA952" i="1"/>
  <c r="AL254" i="1"/>
  <c r="AM254" i="1"/>
  <c r="R254" i="1"/>
  <c r="R645" i="1"/>
  <c r="AM645" i="1"/>
  <c r="AA645" i="1"/>
  <c r="AL645" i="1"/>
  <c r="R46" i="1"/>
  <c r="AA46" i="1"/>
  <c r="AL46" i="1"/>
  <c r="R14" i="1"/>
  <c r="AL14" i="1"/>
  <c r="U14" i="1"/>
  <c r="V14" i="1" s="1"/>
  <c r="W14" i="1" s="1"/>
  <c r="AM14" i="1"/>
  <c r="P333" i="1"/>
  <c r="Q333" i="1" s="1"/>
  <c r="N333" i="1"/>
  <c r="S333" i="1" s="1"/>
  <c r="T333" i="1" s="1"/>
  <c r="P957" i="1"/>
  <c r="Q957" i="1" s="1"/>
  <c r="N957" i="1"/>
  <c r="S957" i="1" s="1"/>
  <c r="T957" i="1" s="1"/>
  <c r="P799" i="1"/>
  <c r="Q799" i="1" s="1"/>
  <c r="N799" i="1"/>
  <c r="S799" i="1" s="1"/>
  <c r="T799" i="1" s="1"/>
  <c r="P548" i="1"/>
  <c r="Q548" i="1" s="1"/>
  <c r="N548" i="1"/>
  <c r="S548" i="1" s="1"/>
  <c r="T548" i="1" s="1"/>
  <c r="R622" i="1"/>
  <c r="X622" i="1" s="1"/>
  <c r="Y622" i="1" s="1"/>
  <c r="Z622" i="1" s="1"/>
  <c r="U622" i="1"/>
  <c r="V622" i="1" s="1"/>
  <c r="W622" i="1" s="1"/>
  <c r="AA622" i="1"/>
  <c r="AB622" i="1" s="1"/>
  <c r="AC622" i="1" s="1"/>
  <c r="AD622" i="1" s="1"/>
  <c r="AE622" i="1" s="1"/>
  <c r="AH622" i="1" s="1"/>
  <c r="AK622" i="1" s="1"/>
  <c r="AP622" i="1" s="1"/>
  <c r="AM622" i="1"/>
  <c r="R582" i="1"/>
  <c r="AM582" i="1"/>
  <c r="AM471" i="1"/>
  <c r="R471" i="1"/>
  <c r="AL471" i="1"/>
  <c r="AA471" i="1"/>
  <c r="R912" i="1"/>
  <c r="X912" i="1" s="1"/>
  <c r="Y912" i="1" s="1"/>
  <c r="Z912" i="1" s="1"/>
  <c r="AL912" i="1"/>
  <c r="AM912" i="1"/>
  <c r="U912" i="1"/>
  <c r="V912" i="1" s="1"/>
  <c r="W912" i="1" s="1"/>
  <c r="AA912" i="1"/>
  <c r="P898" i="1"/>
  <c r="Q898" i="1" s="1"/>
  <c r="N898" i="1"/>
  <c r="S898" i="1" s="1"/>
  <c r="T898" i="1" s="1"/>
  <c r="P693" i="1"/>
  <c r="Q693" i="1" s="1"/>
  <c r="N693" i="1"/>
  <c r="S693" i="1" s="1"/>
  <c r="T693" i="1" s="1"/>
  <c r="P363" i="1"/>
  <c r="Q363" i="1" s="1"/>
  <c r="N363" i="1"/>
  <c r="S363" i="1" s="1"/>
  <c r="T363" i="1" s="1"/>
  <c r="P634" i="1"/>
  <c r="Q634" i="1" s="1"/>
  <c r="N634" i="1"/>
  <c r="S634" i="1" s="1"/>
  <c r="T634" i="1" s="1"/>
  <c r="R108" i="1"/>
  <c r="AA108" i="1"/>
  <c r="U108" i="1"/>
  <c r="V108" i="1" s="1"/>
  <c r="W108" i="1" s="1"/>
  <c r="AM108" i="1"/>
  <c r="AL108" i="1"/>
  <c r="R409" i="1"/>
  <c r="U409" i="1" s="1"/>
  <c r="V409" i="1" s="1"/>
  <c r="W409" i="1" s="1"/>
  <c r="AM409" i="1"/>
  <c r="AA409" i="1"/>
  <c r="AB409" i="1" s="1"/>
  <c r="AC409" i="1" s="1"/>
  <c r="AD409" i="1" s="1"/>
  <c r="AE409" i="1" s="1"/>
  <c r="AH409" i="1" s="1"/>
  <c r="AK409" i="1" s="1"/>
  <c r="AP409" i="1" s="1"/>
  <c r="AQ409" i="1" s="1"/>
  <c r="P151" i="1"/>
  <c r="Q151" i="1" s="1"/>
  <c r="N151" i="1"/>
  <c r="S151" i="1" s="1"/>
  <c r="T151" i="1" s="1"/>
  <c r="R609" i="1"/>
  <c r="AM609" i="1"/>
  <c r="R671" i="1"/>
  <c r="AA671" i="1"/>
  <c r="AM671" i="1"/>
  <c r="N402" i="1"/>
  <c r="S402" i="1" s="1"/>
  <c r="AL616" i="1"/>
  <c r="AM616" i="1"/>
  <c r="AA616" i="1"/>
  <c r="AM379" i="1"/>
  <c r="U233" i="1"/>
  <c r="V233" i="1" s="1"/>
  <c r="W233" i="1" s="1"/>
  <c r="AL233" i="1"/>
  <c r="AM233" i="1"/>
  <c r="AA233" i="1"/>
  <c r="AB233" i="1" s="1"/>
  <c r="AM303" i="1"/>
  <c r="AL303" i="1"/>
  <c r="AA303" i="1"/>
  <c r="R303" i="1"/>
  <c r="AM456" i="1"/>
  <c r="AL456" i="1"/>
  <c r="R456" i="1"/>
  <c r="U456" i="1"/>
  <c r="V456" i="1" s="1"/>
  <c r="W456" i="1" s="1"/>
  <c r="AM54" i="1"/>
  <c r="R54" i="1"/>
  <c r="X54" i="1" s="1"/>
  <c r="Y54" i="1" s="1"/>
  <c r="Z54" i="1" s="1"/>
  <c r="AL54" i="1"/>
  <c r="AM650" i="1"/>
  <c r="AA14" i="1"/>
  <c r="AL409" i="1"/>
  <c r="AL449" i="1"/>
  <c r="AA449" i="1"/>
  <c r="AM449" i="1"/>
  <c r="N243" i="1"/>
  <c r="S243" i="1" s="1"/>
  <c r="T243" i="1" s="1"/>
  <c r="N256" i="1"/>
  <c r="S256" i="1" s="1"/>
  <c r="T256" i="1" s="1"/>
  <c r="N471" i="1"/>
  <c r="S471" i="1" s="1"/>
  <c r="T471" i="1" s="1"/>
  <c r="N370" i="1"/>
  <c r="S370" i="1" s="1"/>
  <c r="T370" i="1" s="1"/>
  <c r="N967" i="1"/>
  <c r="S967" i="1" s="1"/>
  <c r="AL526" i="1"/>
  <c r="AA526" i="1"/>
  <c r="AB526" i="1" s="1"/>
  <c r="AM526" i="1"/>
  <c r="AM439" i="1"/>
  <c r="AL439" i="1"/>
  <c r="R439" i="1"/>
  <c r="AM549" i="1"/>
  <c r="AL549" i="1"/>
  <c r="R549" i="1"/>
  <c r="U549" i="1" s="1"/>
  <c r="V549" i="1" s="1"/>
  <c r="W549" i="1" s="1"/>
  <c r="AL721" i="1"/>
  <c r="R721" i="1"/>
  <c r="X721" i="1" s="1"/>
  <c r="Y721" i="1" s="1"/>
  <c r="Z721" i="1" s="1"/>
  <c r="AM721" i="1"/>
  <c r="AA721" i="1"/>
  <c r="R616" i="1"/>
  <c r="R449" i="1"/>
  <c r="AA254" i="1"/>
  <c r="AL50" i="1"/>
  <c r="AL527" i="1"/>
  <c r="AM243" i="1"/>
  <c r="AA625" i="1"/>
  <c r="AB625" i="1" s="1"/>
  <c r="AC625" i="1" s="1"/>
  <c r="AD625" i="1" s="1"/>
  <c r="AE625" i="1" s="1"/>
  <c r="AH625" i="1" s="1"/>
  <c r="AK625" i="1" s="1"/>
  <c r="AP625" i="1" s="1"/>
  <c r="AQ625" i="1" s="1"/>
  <c r="U625" i="1"/>
  <c r="V625" i="1" s="1"/>
  <c r="W625" i="1" s="1"/>
  <c r="AL625" i="1"/>
  <c r="N478" i="1"/>
  <c r="S478" i="1" s="1"/>
  <c r="T478" i="1" s="1"/>
  <c r="P478" i="1"/>
  <c r="Q478" i="1" s="1"/>
  <c r="AA921" i="1"/>
  <c r="AL921" i="1"/>
  <c r="AM921" i="1"/>
  <c r="AL543" i="1"/>
  <c r="AM543" i="1"/>
  <c r="AA166" i="1"/>
  <c r="AM166" i="1"/>
  <c r="AL166" i="1"/>
  <c r="R166" i="1"/>
  <c r="X166" i="1" s="1"/>
  <c r="Y166" i="1" s="1"/>
  <c r="Z166" i="1" s="1"/>
  <c r="P373" i="1"/>
  <c r="Q373" i="1" s="1"/>
  <c r="N373" i="1"/>
  <c r="S373" i="1" s="1"/>
  <c r="T373" i="1" s="1"/>
  <c r="AM502" i="1"/>
  <c r="AA502" i="1"/>
  <c r="AL502" i="1"/>
  <c r="R502" i="1"/>
  <c r="X502" i="1" s="1"/>
  <c r="Y502" i="1" s="1"/>
  <c r="Z502" i="1" s="1"/>
  <c r="N543" i="1"/>
  <c r="S543" i="1" s="1"/>
  <c r="T543" i="1" s="1"/>
  <c r="AA550" i="1"/>
  <c r="AL550" i="1"/>
  <c r="AM550" i="1"/>
  <c r="AL864" i="1"/>
  <c r="AA864" i="1"/>
  <c r="AB864" i="1" s="1"/>
  <c r="AC864" i="1" s="1"/>
  <c r="AD864" i="1" s="1"/>
  <c r="AE864" i="1" s="1"/>
  <c r="AH864" i="1" s="1"/>
  <c r="AK864" i="1" s="1"/>
  <c r="AP864" i="1" s="1"/>
  <c r="AQ864" i="1" s="1"/>
  <c r="AM864" i="1"/>
  <c r="AL105" i="1"/>
  <c r="AM897" i="1"/>
  <c r="R897" i="1"/>
  <c r="X897" i="1" s="1"/>
  <c r="Y897" i="1" s="1"/>
  <c r="Z897" i="1" s="1"/>
  <c r="AA897" i="1"/>
  <c r="R842" i="1"/>
  <c r="AL842" i="1"/>
  <c r="AA842" i="1"/>
  <c r="U842" i="1"/>
  <c r="V842" i="1" s="1"/>
  <c r="W842" i="1" s="1"/>
  <c r="AM842" i="1"/>
  <c r="U811" i="1"/>
  <c r="V811" i="1" s="1"/>
  <c r="W811" i="1" s="1"/>
  <c r="AM811" i="1"/>
  <c r="AA811" i="1"/>
  <c r="AB811" i="1" s="1"/>
  <c r="AL811" i="1"/>
  <c r="R243" i="1"/>
  <c r="R430" i="1"/>
  <c r="AA543" i="1"/>
  <c r="AB543" i="1" s="1"/>
  <c r="N481" i="1"/>
  <c r="S481" i="1" s="1"/>
  <c r="T481" i="1" s="1"/>
  <c r="AL356" i="1"/>
  <c r="AM356" i="1"/>
  <c r="AA356" i="1"/>
  <c r="AL498" i="1"/>
  <c r="R498" i="1"/>
  <c r="AM498" i="1"/>
  <c r="AL517" i="1"/>
  <c r="R517" i="1"/>
  <c r="AA517" i="1"/>
  <c r="AL696" i="1"/>
  <c r="R696" i="1"/>
  <c r="AM696" i="1"/>
  <c r="AA696" i="1"/>
  <c r="R586" i="1"/>
  <c r="X586" i="1" s="1"/>
  <c r="Y586" i="1" s="1"/>
  <c r="Z586" i="1" s="1"/>
  <c r="AM586" i="1"/>
  <c r="AA586" i="1"/>
  <c r="R990" i="1"/>
  <c r="X990" i="1" s="1"/>
  <c r="Y990" i="1" s="1"/>
  <c r="Z990" i="1" s="1"/>
  <c r="AL690" i="1"/>
  <c r="AM690" i="1"/>
  <c r="AA690" i="1"/>
  <c r="AB690" i="1" s="1"/>
  <c r="AC690" i="1" s="1"/>
  <c r="AD690" i="1" s="1"/>
  <c r="AE690" i="1" s="1"/>
  <c r="AH690" i="1" s="1"/>
  <c r="AK690" i="1" s="1"/>
  <c r="AP690" i="1" s="1"/>
  <c r="AQ690" i="1" s="1"/>
  <c r="R550" i="1"/>
  <c r="AL243" i="1"/>
  <c r="AM491" i="1"/>
  <c r="AL832" i="1"/>
  <c r="AA832" i="1"/>
  <c r="R832" i="1"/>
  <c r="X832" i="1" s="1"/>
  <c r="Y832" i="1" s="1"/>
  <c r="Z832" i="1" s="1"/>
  <c r="AM310" i="1"/>
  <c r="AL310" i="1"/>
  <c r="AA310" i="1"/>
  <c r="AB310" i="1" s="1"/>
  <c r="AM955" i="1"/>
  <c r="AA955" i="1"/>
  <c r="AB955" i="1" s="1"/>
  <c r="AL955" i="1"/>
  <c r="U955" i="1"/>
  <c r="V955" i="1" s="1"/>
  <c r="W955" i="1" s="1"/>
  <c r="N31" i="1"/>
  <c r="S31" i="1" s="1"/>
  <c r="T31" i="1" s="1"/>
  <c r="N66" i="1"/>
  <c r="S66" i="1" s="1"/>
  <c r="P455" i="1"/>
  <c r="Q455" i="1" s="1"/>
  <c r="AL99" i="1"/>
  <c r="AM99" i="1"/>
  <c r="R99" i="1"/>
  <c r="X99" i="1" s="1"/>
  <c r="Y99" i="1" s="1"/>
  <c r="Z99" i="1" s="1"/>
  <c r="AA99" i="1"/>
  <c r="P202" i="1"/>
  <c r="Q202" i="1" s="1"/>
  <c r="AL308" i="1"/>
  <c r="AM308" i="1"/>
  <c r="AA308" i="1"/>
  <c r="R308" i="1"/>
  <c r="AM612" i="1"/>
  <c r="R921" i="1"/>
  <c r="U690" i="1"/>
  <c r="V690" i="1" s="1"/>
  <c r="W690" i="1" s="1"/>
  <c r="AA612" i="1"/>
  <c r="AL582" i="1"/>
  <c r="AL199" i="1"/>
  <c r="AL609" i="1"/>
  <c r="N800" i="1"/>
  <c r="S800" i="1" s="1"/>
  <c r="T800" i="1" s="1"/>
  <c r="P800" i="1"/>
  <c r="Q800" i="1" s="1"/>
  <c r="AA852" i="1"/>
  <c r="AM852" i="1"/>
  <c r="AL852" i="1"/>
  <c r="N500" i="1"/>
  <c r="S500" i="1" s="1"/>
  <c r="T500" i="1" s="1"/>
  <c r="P500" i="1"/>
  <c r="Q500" i="1" s="1"/>
  <c r="AA565" i="1"/>
  <c r="AB565" i="1" s="1"/>
  <c r="AM565" i="1"/>
  <c r="N197" i="1"/>
  <c r="S197" i="1" s="1"/>
  <c r="T197" i="1" s="1"/>
  <c r="P197" i="1"/>
  <c r="Q197" i="1" s="1"/>
  <c r="N479" i="1"/>
  <c r="S479" i="1" s="1"/>
  <c r="T479" i="1" s="1"/>
  <c r="P479" i="1"/>
  <c r="Q479" i="1" s="1"/>
  <c r="N517" i="1"/>
  <c r="S517" i="1" s="1"/>
  <c r="N308" i="1"/>
  <c r="S308" i="1" s="1"/>
  <c r="N317" i="1"/>
  <c r="P530" i="1"/>
  <c r="Q530" i="1" s="1"/>
  <c r="AA746" i="1"/>
  <c r="AM746" i="1"/>
  <c r="AL746" i="1"/>
  <c r="R746" i="1"/>
  <c r="AL319" i="1"/>
  <c r="AA319" i="1"/>
  <c r="R766" i="1"/>
  <c r="AM766" i="1"/>
  <c r="AM701" i="1"/>
  <c r="R701" i="1"/>
  <c r="X701" i="1" s="1"/>
  <c r="Y701" i="1" s="1"/>
  <c r="Z701" i="1" s="1"/>
  <c r="AL322" i="1"/>
  <c r="AM322" i="1"/>
  <c r="U322" i="1"/>
  <c r="V322" i="1" s="1"/>
  <c r="W322" i="1" s="1"/>
  <c r="AL317" i="1"/>
  <c r="AM317" i="1"/>
  <c r="AL392" i="1"/>
  <c r="U392" i="1"/>
  <c r="V392" i="1" s="1"/>
  <c r="W392" i="1" s="1"/>
  <c r="AA392" i="1"/>
  <c r="AB392" i="1" s="1"/>
  <c r="AC392" i="1" s="1"/>
  <c r="AD392" i="1" s="1"/>
  <c r="AE392" i="1" s="1"/>
  <c r="AH392" i="1" s="1"/>
  <c r="AK392" i="1" s="1"/>
  <c r="AP392" i="1" s="1"/>
  <c r="AQ392" i="1" s="1"/>
  <c r="AM392" i="1"/>
  <c r="AL224" i="1"/>
  <c r="AM224" i="1"/>
  <c r="R224" i="1"/>
  <c r="U224" i="1" s="1"/>
  <c r="V224" i="1" s="1"/>
  <c r="W224" i="1" s="1"/>
  <c r="AL101" i="1"/>
  <c r="AA101" i="1"/>
  <c r="AB101" i="1" s="1"/>
  <c r="AM101" i="1"/>
  <c r="AL342" i="1"/>
  <c r="AA342" i="1"/>
  <c r="R342" i="1"/>
  <c r="AM342" i="1"/>
  <c r="AM216" i="1"/>
  <c r="AL770" i="1"/>
  <c r="R770" i="1"/>
  <c r="AM770" i="1"/>
  <c r="AM44" i="1"/>
  <c r="AA44" i="1"/>
  <c r="AB44" i="1" s="1"/>
  <c r="AC44" i="1" s="1"/>
  <c r="AD44" i="1" s="1"/>
  <c r="AE44" i="1" s="1"/>
  <c r="AH44" i="1" s="1"/>
  <c r="AK44" i="1" s="1"/>
  <c r="AP44" i="1" s="1"/>
  <c r="AQ44" i="1" s="1"/>
  <c r="AL44" i="1"/>
  <c r="AM812" i="1"/>
  <c r="U837" i="1"/>
  <c r="V837" i="1" s="1"/>
  <c r="W837" i="1" s="1"/>
  <c r="AL837" i="1"/>
  <c r="AM837" i="1"/>
  <c r="AM420" i="1"/>
  <c r="AL420" i="1"/>
  <c r="U420" i="1"/>
  <c r="V420" i="1" s="1"/>
  <c r="W420" i="1" s="1"/>
  <c r="AA420" i="1"/>
  <c r="AB420" i="1" s="1"/>
  <c r="AC420" i="1" s="1"/>
  <c r="AD420" i="1" s="1"/>
  <c r="AE420" i="1" s="1"/>
  <c r="AH420" i="1" s="1"/>
  <c r="AK420" i="1" s="1"/>
  <c r="AP420" i="1" s="1"/>
  <c r="AQ420" i="1" s="1"/>
  <c r="AM462" i="1"/>
  <c r="AA462" i="1"/>
  <c r="AB462" i="1" s="1"/>
  <c r="AC462" i="1" s="1"/>
  <c r="AD462" i="1" s="1"/>
  <c r="AE462" i="1" s="1"/>
  <c r="AH462" i="1" s="1"/>
  <c r="AK462" i="1" s="1"/>
  <c r="AP462" i="1" s="1"/>
  <c r="AQ462" i="1" s="1"/>
  <c r="AL861" i="1"/>
  <c r="AL436" i="1"/>
  <c r="R436" i="1"/>
  <c r="R852" i="1"/>
  <c r="X852" i="1" s="1"/>
  <c r="Y852" i="1" s="1"/>
  <c r="Z852" i="1" s="1"/>
  <c r="AA322" i="1"/>
  <c r="AB322" i="1" s="1"/>
  <c r="AC322" i="1" s="1"/>
  <c r="AD322" i="1" s="1"/>
  <c r="AE322" i="1" s="1"/>
  <c r="AH322" i="1" s="1"/>
  <c r="AK322" i="1" s="1"/>
  <c r="AP322" i="1" s="1"/>
  <c r="AQ322" i="1" s="1"/>
  <c r="AA837" i="1"/>
  <c r="AB837" i="1" s="1"/>
  <c r="AC837" i="1" s="1"/>
  <c r="AD837" i="1" s="1"/>
  <c r="AE837" i="1" s="1"/>
  <c r="AH837" i="1" s="1"/>
  <c r="AK837" i="1" s="1"/>
  <c r="AP837" i="1" s="1"/>
  <c r="AQ837" i="1" s="1"/>
  <c r="AL565" i="1"/>
  <c r="AM878" i="1"/>
  <c r="AM364" i="1"/>
  <c r="N456" i="1"/>
  <c r="S456" i="1" s="1"/>
  <c r="T456" i="1" s="1"/>
  <c r="N310" i="1"/>
  <c r="N487" i="1"/>
  <c r="S487" i="1" s="1"/>
  <c r="T487" i="1" s="1"/>
  <c r="AM411" i="1"/>
  <c r="AA411" i="1"/>
  <c r="R411" i="1"/>
  <c r="AL411" i="1"/>
  <c r="AM950" i="1"/>
  <c r="AL950" i="1"/>
  <c r="R950" i="1"/>
  <c r="AA950" i="1"/>
  <c r="AB950" i="1" s="1"/>
  <c r="AM995" i="1"/>
  <c r="AL995" i="1"/>
  <c r="AA995" i="1"/>
  <c r="R995" i="1"/>
  <c r="AM156" i="1"/>
  <c r="AL156" i="1"/>
  <c r="AA156" i="1"/>
  <c r="R156" i="1"/>
  <c r="AM1000" i="1"/>
  <c r="AL1000" i="1"/>
  <c r="AA1000" i="1"/>
  <c r="R1000" i="1"/>
  <c r="U1000" i="1" s="1"/>
  <c r="V1000" i="1" s="1"/>
  <c r="W1000" i="1" s="1"/>
  <c r="AL815" i="1"/>
  <c r="AA815" i="1"/>
  <c r="AM815" i="1"/>
  <c r="R815" i="1"/>
  <c r="AL314" i="1"/>
  <c r="AM314" i="1"/>
  <c r="AA314" i="1"/>
  <c r="R314" i="1"/>
  <c r="AA910" i="1"/>
  <c r="AM910" i="1"/>
  <c r="R910" i="1"/>
  <c r="AL910" i="1"/>
  <c r="AM84" i="1"/>
  <c r="AA84" i="1"/>
  <c r="AL84" i="1"/>
  <c r="R84" i="1"/>
  <c r="X84" i="1" s="1"/>
  <c r="Y84" i="1" s="1"/>
  <c r="Z84" i="1" s="1"/>
  <c r="AM400" i="1"/>
  <c r="AL400" i="1"/>
  <c r="AA400" i="1"/>
  <c r="R400" i="1"/>
  <c r="X400" i="1" s="1"/>
  <c r="Y400" i="1" s="1"/>
  <c r="Z400" i="1" s="1"/>
  <c r="AM296" i="1"/>
  <c r="AL296" i="1"/>
  <c r="AA296" i="1"/>
  <c r="R296" i="1"/>
  <c r="AL286" i="1"/>
  <c r="AM286" i="1"/>
  <c r="AA286" i="1"/>
  <c r="R286" i="1"/>
  <c r="X286" i="1" s="1"/>
  <c r="Y286" i="1" s="1"/>
  <c r="Z286" i="1" s="1"/>
  <c r="AM856" i="1"/>
  <c r="AL856" i="1"/>
  <c r="AA856" i="1"/>
  <c r="R856" i="1"/>
  <c r="AM25" i="1"/>
  <c r="AL25" i="1"/>
  <c r="AA25" i="1"/>
  <c r="R25" i="1"/>
  <c r="AL682" i="1"/>
  <c r="AA682" i="1"/>
  <c r="R682" i="1"/>
  <c r="X682" i="1" s="1"/>
  <c r="Y682" i="1" s="1"/>
  <c r="Z682" i="1" s="1"/>
  <c r="AM682" i="1"/>
  <c r="AM797" i="1"/>
  <c r="AL797" i="1"/>
  <c r="AA797" i="1"/>
  <c r="R797" i="1"/>
  <c r="AM710" i="1"/>
  <c r="AL710" i="1"/>
  <c r="AA710" i="1"/>
  <c r="R710" i="1"/>
  <c r="AM913" i="1"/>
  <c r="AA913" i="1"/>
  <c r="AL913" i="1"/>
  <c r="R913" i="1"/>
  <c r="AM222" i="1"/>
  <c r="AL222" i="1"/>
  <c r="AA222" i="1"/>
  <c r="R222" i="1"/>
  <c r="AM590" i="1"/>
  <c r="AL590" i="1"/>
  <c r="AA590" i="1"/>
  <c r="R590" i="1"/>
  <c r="AM5" i="1"/>
  <c r="AL5" i="1"/>
  <c r="AA5" i="1"/>
  <c r="R5" i="1"/>
  <c r="AM844" i="1"/>
  <c r="AL844" i="1"/>
  <c r="AA844" i="1"/>
  <c r="R844" i="1"/>
  <c r="AL188" i="1"/>
  <c r="AM188" i="1"/>
  <c r="AA188" i="1"/>
  <c r="R188" i="1"/>
  <c r="AM88" i="1"/>
  <c r="AL88" i="1"/>
  <c r="AA88" i="1"/>
  <c r="R88" i="1"/>
  <c r="AL801" i="1"/>
  <c r="AM801" i="1"/>
  <c r="AA801" i="1"/>
  <c r="R801" i="1"/>
  <c r="AL700" i="1"/>
  <c r="AM700" i="1"/>
  <c r="R700" i="1"/>
  <c r="AA700" i="1"/>
  <c r="AL585" i="1"/>
  <c r="AM585" i="1"/>
  <c r="AA585" i="1"/>
  <c r="R585" i="1"/>
  <c r="U585" i="1" s="1"/>
  <c r="V585" i="1" s="1"/>
  <c r="W585" i="1" s="1"/>
  <c r="AL699" i="1"/>
  <c r="AM699" i="1"/>
  <c r="AA699" i="1"/>
  <c r="R699" i="1"/>
  <c r="AM623" i="1"/>
  <c r="AL623" i="1"/>
  <c r="AA623" i="1"/>
  <c r="R623" i="1"/>
  <c r="AL447" i="1"/>
  <c r="AM447" i="1"/>
  <c r="AA447" i="1"/>
  <c r="R447" i="1"/>
  <c r="AL230" i="1"/>
  <c r="AM230" i="1"/>
  <c r="AA230" i="1"/>
  <c r="R230" i="1"/>
  <c r="AM331" i="1"/>
  <c r="AL331" i="1"/>
  <c r="AA331" i="1"/>
  <c r="R331" i="1"/>
  <c r="AL490" i="1"/>
  <c r="AM490" i="1"/>
  <c r="AA490" i="1"/>
  <c r="R490" i="1"/>
  <c r="P748" i="1"/>
  <c r="Q748" i="1" s="1"/>
  <c r="P336" i="1"/>
  <c r="Q336" i="1" s="1"/>
  <c r="P687" i="1"/>
  <c r="Q687" i="1" s="1"/>
  <c r="P132" i="1"/>
  <c r="Q132" i="1" s="1"/>
  <c r="P824" i="1"/>
  <c r="Q824" i="1" s="1"/>
  <c r="P235" i="1"/>
  <c r="Q235" i="1" s="1"/>
  <c r="P357" i="1"/>
  <c r="Q357" i="1" s="1"/>
  <c r="AL855" i="1"/>
  <c r="R855" i="1"/>
  <c r="X855" i="1" s="1"/>
  <c r="Y855" i="1" s="1"/>
  <c r="Z855" i="1" s="1"/>
  <c r="AM142" i="1"/>
  <c r="AL142" i="1"/>
  <c r="AA142" i="1"/>
  <c r="R142" i="1"/>
  <c r="X142" i="1" s="1"/>
  <c r="Y142" i="1" s="1"/>
  <c r="Z142" i="1" s="1"/>
  <c r="AL688" i="1"/>
  <c r="AM688" i="1"/>
  <c r="R688" i="1"/>
  <c r="AA688" i="1"/>
  <c r="AM947" i="1"/>
  <c r="AA947" i="1"/>
  <c r="AL947" i="1"/>
  <c r="R947" i="1"/>
  <c r="X947" i="1" s="1"/>
  <c r="Y947" i="1" s="1"/>
  <c r="Z947" i="1" s="1"/>
  <c r="AA855" i="1"/>
  <c r="AM469" i="1"/>
  <c r="AL469" i="1"/>
  <c r="R469" i="1"/>
  <c r="X469" i="1" s="1"/>
  <c r="Y469" i="1" s="1"/>
  <c r="Z469" i="1" s="1"/>
  <c r="AA469" i="1"/>
  <c r="AM873" i="1"/>
  <c r="AL873" i="1"/>
  <c r="AA873" i="1"/>
  <c r="R873" i="1"/>
  <c r="X873" i="1" s="1"/>
  <c r="Y873" i="1" s="1"/>
  <c r="Z873" i="1" s="1"/>
  <c r="AM429" i="1"/>
  <c r="AL429" i="1"/>
  <c r="AA429" i="1"/>
  <c r="R429" i="1"/>
  <c r="X429" i="1" s="1"/>
  <c r="Y429" i="1" s="1"/>
  <c r="Z429" i="1" s="1"/>
  <c r="AL525" i="1"/>
  <c r="AM525" i="1"/>
  <c r="AA525" i="1"/>
  <c r="R525" i="1"/>
  <c r="AM220" i="1"/>
  <c r="AL220" i="1"/>
  <c r="AA220" i="1"/>
  <c r="P358" i="1"/>
  <c r="Q358" i="1" s="1"/>
  <c r="N358" i="1"/>
  <c r="S358" i="1" s="1"/>
  <c r="T358" i="1" s="1"/>
  <c r="P598" i="1"/>
  <c r="Q598" i="1" s="1"/>
  <c r="N598" i="1"/>
  <c r="S598" i="1" s="1"/>
  <c r="T598" i="1" s="1"/>
  <c r="P556" i="1"/>
  <c r="Q556" i="1" s="1"/>
  <c r="N556" i="1"/>
  <c r="S556" i="1" s="1"/>
  <c r="T556" i="1" s="1"/>
  <c r="P390" i="1"/>
  <c r="Q390" i="1" s="1"/>
  <c r="N390" i="1"/>
  <c r="S390" i="1" s="1"/>
  <c r="T390" i="1" s="1"/>
  <c r="P290" i="1"/>
  <c r="Q290" i="1" s="1"/>
  <c r="N290" i="1"/>
  <c r="S290" i="1" s="1"/>
  <c r="T290" i="1" s="1"/>
  <c r="P324" i="1"/>
  <c r="Q324" i="1" s="1"/>
  <c r="N324" i="1"/>
  <c r="S324" i="1" s="1"/>
  <c r="T324" i="1" s="1"/>
  <c r="AL679" i="1"/>
  <c r="AA679" i="1"/>
  <c r="AL346" i="1"/>
  <c r="AA346" i="1"/>
  <c r="R346" i="1"/>
  <c r="X346" i="1" s="1"/>
  <c r="Y346" i="1" s="1"/>
  <c r="Z346" i="1" s="1"/>
  <c r="AM346" i="1"/>
  <c r="AL343" i="1"/>
  <c r="AM343" i="1"/>
  <c r="AA343" i="1"/>
  <c r="R343" i="1"/>
  <c r="X343" i="1" s="1"/>
  <c r="Y343" i="1" s="1"/>
  <c r="Z343" i="1" s="1"/>
  <c r="AL73" i="1"/>
  <c r="AM73" i="1"/>
  <c r="AA73" i="1"/>
  <c r="R73" i="1"/>
  <c r="AM870" i="1"/>
  <c r="AL870" i="1"/>
  <c r="AA870" i="1"/>
  <c r="R870" i="1"/>
  <c r="N946" i="1"/>
  <c r="S946" i="1" s="1"/>
  <c r="T946" i="1" s="1"/>
  <c r="P946" i="1"/>
  <c r="Q946" i="1" s="1"/>
  <c r="N803" i="1"/>
  <c r="S803" i="1" s="1"/>
  <c r="T803" i="1" s="1"/>
  <c r="P803" i="1"/>
  <c r="Q803" i="1" s="1"/>
  <c r="P698" i="1"/>
  <c r="Q698" i="1" s="1"/>
  <c r="N698" i="1"/>
  <c r="S698" i="1" s="1"/>
  <c r="T698" i="1" s="1"/>
  <c r="P242" i="1"/>
  <c r="Q242" i="1" s="1"/>
  <c r="N242" i="1"/>
  <c r="S242" i="1" s="1"/>
  <c r="T242" i="1" s="1"/>
  <c r="P726" i="1"/>
  <c r="Q726" i="1" s="1"/>
  <c r="N726" i="1"/>
  <c r="S726" i="1" s="1"/>
  <c r="T726" i="1" s="1"/>
  <c r="P19" i="1"/>
  <c r="Q19" i="1" s="1"/>
  <c r="N19" i="1"/>
  <c r="S19" i="1" s="1"/>
  <c r="T19" i="1" s="1"/>
  <c r="P116" i="1"/>
  <c r="Q116" i="1" s="1"/>
  <c r="N116" i="1"/>
  <c r="S116" i="1" s="1"/>
  <c r="T116" i="1" s="1"/>
  <c r="P575" i="1"/>
  <c r="Q575" i="1" s="1"/>
  <c r="P939" i="1"/>
  <c r="Q939" i="1" s="1"/>
  <c r="AL860" i="1"/>
  <c r="AA860" i="1"/>
  <c r="AM860" i="1"/>
  <c r="R860" i="1"/>
  <c r="AM725" i="1"/>
  <c r="R725" i="1"/>
  <c r="P583" i="1"/>
  <c r="Q583" i="1" s="1"/>
  <c r="N583" i="1"/>
  <c r="S583" i="1" s="1"/>
  <c r="T583" i="1" s="1"/>
  <c r="P686" i="1"/>
  <c r="Q686" i="1" s="1"/>
  <c r="N686" i="1"/>
  <c r="S686" i="1" s="1"/>
  <c r="T686" i="1" s="1"/>
  <c r="P147" i="1"/>
  <c r="Q147" i="1" s="1"/>
  <c r="N147" i="1"/>
  <c r="S147" i="1" s="1"/>
  <c r="T147" i="1" s="1"/>
  <c r="P542" i="1"/>
  <c r="Q542" i="1" s="1"/>
  <c r="N542" i="1"/>
  <c r="S542" i="1" s="1"/>
  <c r="T542" i="1" s="1"/>
  <c r="P140" i="1"/>
  <c r="Q140" i="1" s="1"/>
  <c r="N140" i="1"/>
  <c r="S140" i="1" s="1"/>
  <c r="T140" i="1" s="1"/>
  <c r="P900" i="1"/>
  <c r="Q900" i="1" s="1"/>
  <c r="N900" i="1"/>
  <c r="S900" i="1" s="1"/>
  <c r="T900" i="1" s="1"/>
  <c r="N710" i="1"/>
  <c r="S710" i="1" s="1"/>
  <c r="T710" i="1" s="1"/>
  <c r="P494" i="1"/>
  <c r="Q494" i="1" s="1"/>
  <c r="N494" i="1"/>
  <c r="S494" i="1" s="1"/>
  <c r="T494" i="1" s="1"/>
  <c r="P466" i="1"/>
  <c r="Q466" i="1" s="1"/>
  <c r="N466" i="1"/>
  <c r="S466" i="1" s="1"/>
  <c r="T466" i="1" s="1"/>
  <c r="P305" i="1"/>
  <c r="Q305" i="1" s="1"/>
  <c r="N305" i="1"/>
  <c r="S305" i="1" s="1"/>
  <c r="T305" i="1" s="1"/>
  <c r="P684" i="1"/>
  <c r="Q684" i="1" s="1"/>
  <c r="N684" i="1"/>
  <c r="S684" i="1" s="1"/>
  <c r="T684" i="1" s="1"/>
  <c r="P171" i="1"/>
  <c r="Q171" i="1" s="1"/>
  <c r="N171" i="1"/>
  <c r="S171" i="1" s="1"/>
  <c r="T171" i="1" s="1"/>
  <c r="P91" i="1"/>
  <c r="Q91" i="1" s="1"/>
  <c r="N91" i="1"/>
  <c r="S91" i="1" s="1"/>
  <c r="T91" i="1" s="1"/>
  <c r="AM788" i="1"/>
  <c r="AA788" i="1"/>
  <c r="AL788" i="1"/>
  <c r="R788" i="1"/>
  <c r="AM26" i="1"/>
  <c r="AA26" i="1"/>
  <c r="AM925" i="1"/>
  <c r="AL925" i="1"/>
  <c r="AM997" i="1"/>
  <c r="AL997" i="1"/>
  <c r="AA997" i="1"/>
  <c r="R997" i="1"/>
  <c r="X997" i="1" s="1"/>
  <c r="Y997" i="1" s="1"/>
  <c r="Z997" i="1" s="1"/>
  <c r="AL104" i="1"/>
  <c r="AA104" i="1"/>
  <c r="R104" i="1"/>
  <c r="X104" i="1" s="1"/>
  <c r="Y104" i="1" s="1"/>
  <c r="Z104" i="1" s="1"/>
  <c r="AL794" i="1"/>
  <c r="AA794" i="1"/>
  <c r="R794" i="1"/>
  <c r="AM794" i="1"/>
  <c r="AM787" i="1"/>
  <c r="AA787" i="1"/>
  <c r="R787" i="1"/>
  <c r="AL787" i="1"/>
  <c r="AM380" i="1"/>
  <c r="AL380" i="1"/>
  <c r="AA380" i="1"/>
  <c r="R380" i="1"/>
  <c r="X380" i="1" s="1"/>
  <c r="Y380" i="1" s="1"/>
  <c r="Z380" i="1" s="1"/>
  <c r="AA962" i="1"/>
  <c r="AL962" i="1"/>
  <c r="AL37" i="1"/>
  <c r="AM37" i="1"/>
  <c r="R37" i="1"/>
  <c r="X37" i="1" s="1"/>
  <c r="Y37" i="1" s="1"/>
  <c r="Z37" i="1" s="1"/>
  <c r="AA37" i="1"/>
  <c r="AL953" i="1"/>
  <c r="AM953" i="1"/>
  <c r="AA953" i="1"/>
  <c r="R953" i="1"/>
  <c r="N856" i="1"/>
  <c r="S856" i="1" s="1"/>
  <c r="T856" i="1" s="1"/>
  <c r="N797" i="1"/>
  <c r="S797" i="1" s="1"/>
  <c r="T797" i="1" s="1"/>
  <c r="N25" i="1"/>
  <c r="S25" i="1" s="1"/>
  <c r="T25" i="1" s="1"/>
  <c r="N590" i="1"/>
  <c r="S590" i="1" s="1"/>
  <c r="T590" i="1" s="1"/>
  <c r="N5" i="1"/>
  <c r="S5" i="1" s="1"/>
  <c r="T5" i="1" s="1"/>
  <c r="N222" i="1"/>
  <c r="S222" i="1" s="1"/>
  <c r="T222" i="1" s="1"/>
  <c r="AL175" i="1"/>
  <c r="AM175" i="1"/>
  <c r="R175" i="1"/>
  <c r="X175" i="1" s="1"/>
  <c r="Y175" i="1" s="1"/>
  <c r="Z175" i="1" s="1"/>
  <c r="AA175" i="1"/>
  <c r="AL973" i="1"/>
  <c r="AM973" i="1"/>
  <c r="R973" i="1"/>
  <c r="X973" i="1" s="1"/>
  <c r="Y973" i="1" s="1"/>
  <c r="Z973" i="1" s="1"/>
  <c r="AL930" i="1"/>
  <c r="AM930" i="1"/>
  <c r="R930" i="1"/>
  <c r="X930" i="1" s="1"/>
  <c r="Y930" i="1" s="1"/>
  <c r="Z930" i="1" s="1"/>
  <c r="AM776" i="1"/>
  <c r="AL776" i="1"/>
  <c r="R776" i="1"/>
  <c r="AL467" i="1"/>
  <c r="R467" i="1"/>
  <c r="AM467" i="1"/>
  <c r="AA467" i="1"/>
  <c r="AM394" i="1"/>
  <c r="AL394" i="1"/>
  <c r="R394" i="1"/>
  <c r="N236" i="1"/>
  <c r="S236" i="1" s="1"/>
  <c r="T236" i="1" s="1"/>
  <c r="P236" i="1"/>
  <c r="Q236" i="1" s="1"/>
  <c r="N546" i="1"/>
  <c r="S546" i="1" s="1"/>
  <c r="T546" i="1" s="1"/>
  <c r="P546" i="1"/>
  <c r="Q546" i="1" s="1"/>
  <c r="N879" i="1"/>
  <c r="S879" i="1" s="1"/>
  <c r="T879" i="1" s="1"/>
  <c r="P879" i="1"/>
  <c r="Q879" i="1" s="1"/>
  <c r="N742" i="1"/>
  <c r="S742" i="1" s="1"/>
  <c r="T742" i="1" s="1"/>
  <c r="P742" i="1"/>
  <c r="Q742" i="1" s="1"/>
  <c r="P717" i="1"/>
  <c r="Q717" i="1" s="1"/>
  <c r="N717" i="1"/>
  <c r="S717" i="1" s="1"/>
  <c r="T717" i="1" s="1"/>
  <c r="AL345" i="1"/>
  <c r="AA345" i="1"/>
  <c r="AM345" i="1"/>
  <c r="AA234" i="1"/>
  <c r="AM234" i="1"/>
  <c r="AL234" i="1"/>
  <c r="R234" i="1"/>
  <c r="N431" i="1"/>
  <c r="S431" i="1" s="1"/>
  <c r="T431" i="1" s="1"/>
  <c r="P431" i="1"/>
  <c r="Q431" i="1" s="1"/>
  <c r="N425" i="1"/>
  <c r="S425" i="1" s="1"/>
  <c r="T425" i="1" s="1"/>
  <c r="P425" i="1"/>
  <c r="Q425" i="1" s="1"/>
  <c r="N618" i="1"/>
  <c r="S618" i="1" s="1"/>
  <c r="T618" i="1" s="1"/>
  <c r="P618" i="1"/>
  <c r="Q618" i="1" s="1"/>
  <c r="N593" i="1"/>
  <c r="S593" i="1" s="1"/>
  <c r="T593" i="1" s="1"/>
  <c r="P593" i="1"/>
  <c r="Q593" i="1" s="1"/>
  <c r="N294" i="1"/>
  <c r="S294" i="1" s="1"/>
  <c r="T294" i="1" s="1"/>
  <c r="P294" i="1"/>
  <c r="Q294" i="1" s="1"/>
  <c r="AL146" i="1"/>
  <c r="AM146" i="1"/>
  <c r="AA146" i="1"/>
  <c r="R146" i="1"/>
  <c r="P194" i="1"/>
  <c r="Q194" i="1" s="1"/>
  <c r="N194" i="1"/>
  <c r="S194" i="1" s="1"/>
  <c r="T194" i="1" s="1"/>
  <c r="P52" i="1"/>
  <c r="Q52" i="1" s="1"/>
  <c r="N52" i="1"/>
  <c r="S52" i="1" s="1"/>
  <c r="T52" i="1" s="1"/>
  <c r="P372" i="1"/>
  <c r="Q372" i="1" s="1"/>
  <c r="N372" i="1"/>
  <c r="S372" i="1" s="1"/>
  <c r="T372" i="1" s="1"/>
  <c r="P306" i="1"/>
  <c r="Q306" i="1" s="1"/>
  <c r="N306" i="1"/>
  <c r="S306" i="1" s="1"/>
  <c r="T306" i="1" s="1"/>
  <c r="P367" i="1"/>
  <c r="Q367" i="1" s="1"/>
  <c r="N367" i="1"/>
  <c r="S367" i="1" s="1"/>
  <c r="T367" i="1" s="1"/>
  <c r="P519" i="1"/>
  <c r="Q519" i="1" s="1"/>
  <c r="N519" i="1"/>
  <c r="S519" i="1" s="1"/>
  <c r="T519" i="1" s="1"/>
  <c r="N913" i="1"/>
  <c r="S913" i="1" s="1"/>
  <c r="T913" i="1" s="1"/>
  <c r="AM355" i="1"/>
  <c r="AL355" i="1"/>
  <c r="AA355" i="1"/>
  <c r="X464" i="1"/>
  <c r="Y464" i="1" s="1"/>
  <c r="Z464" i="1" s="1"/>
  <c r="AA394" i="1"/>
  <c r="P656" i="1"/>
  <c r="Q656" i="1" s="1"/>
  <c r="N656" i="1"/>
  <c r="S656" i="1" s="1"/>
  <c r="T656" i="1" s="1"/>
  <c r="P573" i="1"/>
  <c r="Q573" i="1" s="1"/>
  <c r="N573" i="1"/>
  <c r="S573" i="1" s="1"/>
  <c r="T573" i="1" s="1"/>
  <c r="P122" i="1"/>
  <c r="Q122" i="1" s="1"/>
  <c r="N122" i="1"/>
  <c r="S122" i="1" s="1"/>
  <c r="T122" i="1" s="1"/>
  <c r="P516" i="1"/>
  <c r="Q516" i="1" s="1"/>
  <c r="N516" i="1"/>
  <c r="S516" i="1" s="1"/>
  <c r="T516" i="1" s="1"/>
  <c r="P658" i="1"/>
  <c r="Q658" i="1" s="1"/>
  <c r="N658" i="1"/>
  <c r="S658" i="1" s="1"/>
  <c r="T658" i="1" s="1"/>
  <c r="AL398" i="1"/>
  <c r="AM398" i="1"/>
  <c r="AA398" i="1"/>
  <c r="AB398" i="1" s="1"/>
  <c r="AL521" i="1"/>
  <c r="AM521" i="1"/>
  <c r="AA521" i="1"/>
  <c r="R521" i="1"/>
  <c r="AL53" i="1"/>
  <c r="AM53" i="1"/>
  <c r="AA53" i="1"/>
  <c r="R53" i="1"/>
  <c r="AL325" i="1"/>
  <c r="AM325" i="1"/>
  <c r="AA325" i="1"/>
  <c r="R325" i="1"/>
  <c r="X325" i="1" s="1"/>
  <c r="Y325" i="1" s="1"/>
  <c r="Z325" i="1" s="1"/>
  <c r="AA640" i="1"/>
  <c r="AM174" i="1"/>
  <c r="AL174" i="1"/>
  <c r="AA174" i="1"/>
  <c r="R174" i="1"/>
  <c r="X174" i="1" s="1"/>
  <c r="Y174" i="1" s="1"/>
  <c r="Z174" i="1" s="1"/>
  <c r="AM667" i="1"/>
  <c r="AL667" i="1"/>
  <c r="AA667" i="1"/>
  <c r="R667" i="1"/>
  <c r="X667" i="1" s="1"/>
  <c r="Y667" i="1" s="1"/>
  <c r="Z667" i="1" s="1"/>
  <c r="AM552" i="1"/>
  <c r="AA552" i="1"/>
  <c r="AL552" i="1"/>
  <c r="R552" i="1"/>
  <c r="X552" i="1" s="1"/>
  <c r="Y552" i="1" s="1"/>
  <c r="Z552" i="1" s="1"/>
  <c r="AM464" i="1"/>
  <c r="AA464" i="1"/>
  <c r="AB464" i="1" s="1"/>
  <c r="AC464" i="1" s="1"/>
  <c r="AD464" i="1" s="1"/>
  <c r="AE464" i="1" s="1"/>
  <c r="AH464" i="1" s="1"/>
  <c r="AK464" i="1" s="1"/>
  <c r="AP464" i="1" s="1"/>
  <c r="AQ464" i="1" s="1"/>
  <c r="AL464" i="1"/>
  <c r="U464" i="1"/>
  <c r="V464" i="1" s="1"/>
  <c r="W464" i="1" s="1"/>
  <c r="AM245" i="1"/>
  <c r="AA245" i="1"/>
  <c r="R245" i="1"/>
  <c r="X245" i="1" s="1"/>
  <c r="Y245" i="1" s="1"/>
  <c r="Z245" i="1" s="1"/>
  <c r="AL245" i="1"/>
  <c r="AL668" i="1"/>
  <c r="AM668" i="1"/>
  <c r="AL119" i="1"/>
  <c r="AM119" i="1"/>
  <c r="R119" i="1"/>
  <c r="X119" i="1" s="1"/>
  <c r="Y119" i="1" s="1"/>
  <c r="Z119" i="1" s="1"/>
  <c r="AA925" i="1"/>
  <c r="AB925" i="1" s="1"/>
  <c r="AA28" i="1"/>
  <c r="U754" i="1"/>
  <c r="V754" i="1" s="1"/>
  <c r="W754" i="1" s="1"/>
  <c r="AL281" i="1"/>
  <c r="AM281" i="1"/>
  <c r="R281" i="1"/>
  <c r="AM312" i="1"/>
  <c r="AL312" i="1"/>
  <c r="AA312" i="1"/>
  <c r="AB312" i="1" s="1"/>
  <c r="AC312" i="1" s="1"/>
  <c r="AD312" i="1" s="1"/>
  <c r="AE312" i="1" s="1"/>
  <c r="AH312" i="1" s="1"/>
  <c r="AK312" i="1" s="1"/>
  <c r="AP312" i="1" s="1"/>
  <c r="AQ312" i="1" s="1"/>
  <c r="AM240" i="1"/>
  <c r="AL240" i="1"/>
  <c r="R240" i="1"/>
  <c r="X240" i="1" s="1"/>
  <c r="Y240" i="1" s="1"/>
  <c r="Z240" i="1" s="1"/>
  <c r="AA648" i="1"/>
  <c r="AB648" i="1" s="1"/>
  <c r="AM648" i="1"/>
  <c r="AL648" i="1"/>
  <c r="U648" i="1"/>
  <c r="V648" i="1" s="1"/>
  <c r="W648" i="1" s="1"/>
  <c r="R679" i="1"/>
  <c r="X679" i="1" s="1"/>
  <c r="Y679" i="1" s="1"/>
  <c r="Z679" i="1" s="1"/>
  <c r="R220" i="1"/>
  <c r="AM962" i="1"/>
  <c r="AL77" i="1"/>
  <c r="AM77" i="1"/>
  <c r="R77" i="1"/>
  <c r="X77" i="1" s="1"/>
  <c r="Y77" i="1" s="1"/>
  <c r="Z77" i="1" s="1"/>
  <c r="U77" i="1"/>
  <c r="V77" i="1" s="1"/>
  <c r="W77" i="1" s="1"/>
  <c r="AM265" i="1"/>
  <c r="AL265" i="1"/>
  <c r="R265" i="1"/>
  <c r="X265" i="1" s="1"/>
  <c r="Y265" i="1" s="1"/>
  <c r="Z265" i="1" s="1"/>
  <c r="AL936" i="1"/>
  <c r="AM936" i="1"/>
  <c r="R936" i="1"/>
  <c r="X936" i="1" s="1"/>
  <c r="Y936" i="1" s="1"/>
  <c r="Z936" i="1" s="1"/>
  <c r="N981" i="1"/>
  <c r="S981" i="1" s="1"/>
  <c r="T981" i="1" s="1"/>
  <c r="P981" i="1"/>
  <c r="Q981" i="1" s="1"/>
  <c r="P311" i="1"/>
  <c r="Q311" i="1" s="1"/>
  <c r="N311" i="1"/>
  <c r="S311" i="1" s="1"/>
  <c r="T311" i="1" s="1"/>
  <c r="P85" i="1"/>
  <c r="Q85" i="1" s="1"/>
  <c r="N85" i="1"/>
  <c r="S85" i="1" s="1"/>
  <c r="T85" i="1" s="1"/>
  <c r="P768" i="1"/>
  <c r="Q768" i="1" s="1"/>
  <c r="N768" i="1"/>
  <c r="S768" i="1" s="1"/>
  <c r="T768" i="1" s="1"/>
  <c r="P150" i="1"/>
  <c r="Q150" i="1" s="1"/>
  <c r="N150" i="1"/>
  <c r="S150" i="1" s="1"/>
  <c r="T150" i="1" s="1"/>
  <c r="N128" i="1"/>
  <c r="S128" i="1" s="1"/>
  <c r="T128" i="1" s="1"/>
  <c r="P128" i="1"/>
  <c r="Q128" i="1" s="1"/>
  <c r="AM595" i="1"/>
  <c r="AL595" i="1"/>
  <c r="AA595" i="1"/>
  <c r="AB595" i="1" s="1"/>
  <c r="AC595" i="1" s="1"/>
  <c r="AD595" i="1" s="1"/>
  <c r="AE595" i="1" s="1"/>
  <c r="AH595" i="1" s="1"/>
  <c r="AK595" i="1" s="1"/>
  <c r="AP595" i="1" s="1"/>
  <c r="AQ595" i="1" s="1"/>
  <c r="U595" i="1"/>
  <c r="V595" i="1" s="1"/>
  <c r="W595" i="1" s="1"/>
  <c r="AM821" i="1"/>
  <c r="AL821" i="1"/>
  <c r="R821" i="1"/>
  <c r="X821" i="1" s="1"/>
  <c r="Y821" i="1" s="1"/>
  <c r="Z821" i="1" s="1"/>
  <c r="R190" i="1"/>
  <c r="AA196" i="1"/>
  <c r="R196" i="1"/>
  <c r="X196" i="1" s="1"/>
  <c r="Y196" i="1" s="1"/>
  <c r="Z196" i="1" s="1"/>
  <c r="AL785" i="1"/>
  <c r="AM785" i="1"/>
  <c r="AA785" i="1"/>
  <c r="AM382" i="1"/>
  <c r="AA382" i="1"/>
  <c r="R382" i="1"/>
  <c r="P669" i="1"/>
  <c r="Q669" i="1" s="1"/>
  <c r="N669" i="1"/>
  <c r="S669" i="1" s="1"/>
  <c r="T669" i="1" s="1"/>
  <c r="N423" i="1"/>
  <c r="S423" i="1" s="1"/>
  <c r="T423" i="1" s="1"/>
  <c r="P423" i="1"/>
  <c r="Q423" i="1" s="1"/>
  <c r="N298" i="1"/>
  <c r="S298" i="1" s="1"/>
  <c r="T298" i="1" s="1"/>
  <c r="P298" i="1"/>
  <c r="Q298" i="1" s="1"/>
  <c r="N338" i="1"/>
  <c r="S338" i="1" s="1"/>
  <c r="T338" i="1" s="1"/>
  <c r="P338" i="1"/>
  <c r="Q338" i="1" s="1"/>
  <c r="N337" i="1"/>
  <c r="S337" i="1" s="1"/>
  <c r="T337" i="1" s="1"/>
  <c r="P337" i="1"/>
  <c r="Q337" i="1" s="1"/>
  <c r="AL106" i="1"/>
  <c r="R106" i="1"/>
  <c r="X106" i="1" s="1"/>
  <c r="Y106" i="1" s="1"/>
  <c r="Z106" i="1" s="1"/>
  <c r="AM745" i="1"/>
  <c r="AA973" i="1"/>
  <c r="AM679" i="1"/>
  <c r="P315" i="1"/>
  <c r="Q315" i="1" s="1"/>
  <c r="N315" i="1"/>
  <c r="S315" i="1" s="1"/>
  <c r="T315" i="1" s="1"/>
  <c r="P723" i="1"/>
  <c r="Q723" i="1" s="1"/>
  <c r="N723" i="1"/>
  <c r="S723" i="1" s="1"/>
  <c r="T723" i="1" s="1"/>
  <c r="P42" i="1"/>
  <c r="Q42" i="1" s="1"/>
  <c r="N42" i="1"/>
  <c r="S42" i="1" s="1"/>
  <c r="T42" i="1" s="1"/>
  <c r="P604" i="1"/>
  <c r="Q604" i="1" s="1"/>
  <c r="N604" i="1"/>
  <c r="S604" i="1" s="1"/>
  <c r="T604" i="1" s="1"/>
  <c r="P134" i="1"/>
  <c r="Q134" i="1" s="1"/>
  <c r="N134" i="1"/>
  <c r="S134" i="1" s="1"/>
  <c r="T134" i="1" s="1"/>
  <c r="AL327" i="1"/>
  <c r="R327" i="1"/>
  <c r="X327" i="1" s="1"/>
  <c r="Y327" i="1" s="1"/>
  <c r="Z327" i="1" s="1"/>
  <c r="AM327" i="1"/>
  <c r="AA327" i="1"/>
  <c r="P869" i="1"/>
  <c r="Q869" i="1" s="1"/>
  <c r="N869" i="1"/>
  <c r="S869" i="1" s="1"/>
  <c r="T869" i="1" s="1"/>
  <c r="P145" i="1"/>
  <c r="Q145" i="1" s="1"/>
  <c r="N145" i="1"/>
  <c r="S145" i="1" s="1"/>
  <c r="T145" i="1" s="1"/>
  <c r="P410" i="1"/>
  <c r="Q410" i="1" s="1"/>
  <c r="N410" i="1"/>
  <c r="S410" i="1" s="1"/>
  <c r="T410" i="1" s="1"/>
  <c r="P532" i="1"/>
  <c r="Q532" i="1" s="1"/>
  <c r="N532" i="1"/>
  <c r="S532" i="1" s="1"/>
  <c r="T532" i="1" s="1"/>
  <c r="P540" i="1"/>
  <c r="Q540" i="1" s="1"/>
  <c r="N540" i="1"/>
  <c r="S540" i="1" s="1"/>
  <c r="T540" i="1" s="1"/>
  <c r="P503" i="1"/>
  <c r="Q503" i="1" s="1"/>
  <c r="N503" i="1"/>
  <c r="S503" i="1" s="1"/>
  <c r="T503" i="1" s="1"/>
  <c r="AM487" i="1"/>
  <c r="AL487" i="1"/>
  <c r="AA487" i="1"/>
  <c r="R487" i="1"/>
  <c r="AM915" i="1"/>
  <c r="AM508" i="1"/>
  <c r="AL508" i="1"/>
  <c r="AA508" i="1"/>
  <c r="R508" i="1"/>
  <c r="X508" i="1" s="1"/>
  <c r="Y508" i="1" s="1"/>
  <c r="Z508" i="1" s="1"/>
  <c r="AM263" i="1"/>
  <c r="AA263" i="1"/>
  <c r="AL193" i="1"/>
  <c r="AM193" i="1"/>
  <c r="AA193" i="1"/>
  <c r="R193" i="1"/>
  <c r="AL421" i="1"/>
  <c r="AM421" i="1"/>
  <c r="AA421" i="1"/>
  <c r="R421" i="1"/>
  <c r="X421" i="1" s="1"/>
  <c r="Y421" i="1" s="1"/>
  <c r="Z421" i="1" s="1"/>
  <c r="AM600" i="1"/>
  <c r="AL600" i="1"/>
  <c r="AA600" i="1"/>
  <c r="R600" i="1"/>
  <c r="X828" i="1"/>
  <c r="Y828" i="1" s="1"/>
  <c r="Z828" i="1" s="1"/>
  <c r="AA936" i="1"/>
  <c r="AM563" i="1"/>
  <c r="AL563" i="1"/>
  <c r="AA563" i="1"/>
  <c r="R563" i="1"/>
  <c r="AL606" i="1"/>
  <c r="AM606" i="1"/>
  <c r="AA606" i="1"/>
  <c r="R606" i="1"/>
  <c r="X606" i="1" s="1"/>
  <c r="Y606" i="1" s="1"/>
  <c r="Z606" i="1" s="1"/>
  <c r="AM755" i="1"/>
  <c r="AL755" i="1"/>
  <c r="AA755" i="1"/>
  <c r="R345" i="1"/>
  <c r="X345" i="1" s="1"/>
  <c r="Y345" i="1" s="1"/>
  <c r="Z345" i="1" s="1"/>
  <c r="R26" i="1"/>
  <c r="AL828" i="1"/>
  <c r="AA828" i="1"/>
  <c r="AB828" i="1" s="1"/>
  <c r="AC828" i="1" s="1"/>
  <c r="AD828" i="1" s="1"/>
  <c r="AE828" i="1" s="1"/>
  <c r="AH828" i="1" s="1"/>
  <c r="AK828" i="1" s="1"/>
  <c r="AP828" i="1" s="1"/>
  <c r="AQ828" i="1" s="1"/>
  <c r="AM828" i="1"/>
  <c r="U828" i="1"/>
  <c r="V828" i="1" s="1"/>
  <c r="W828" i="1" s="1"/>
  <c r="AM614" i="1"/>
  <c r="AA614" i="1"/>
  <c r="AL614" i="1"/>
  <c r="AL295" i="1"/>
  <c r="AM295" i="1"/>
  <c r="AA295" i="1"/>
  <c r="R295" i="1"/>
  <c r="X295" i="1" s="1"/>
  <c r="Y295" i="1" s="1"/>
  <c r="Z295" i="1" s="1"/>
  <c r="AM931" i="1"/>
  <c r="AL931" i="1"/>
  <c r="R931" i="1"/>
  <c r="X931" i="1" s="1"/>
  <c r="Y931" i="1" s="1"/>
  <c r="Z931" i="1" s="1"/>
  <c r="R962" i="1"/>
  <c r="AM279" i="1"/>
  <c r="AL279" i="1"/>
  <c r="AA279" i="1"/>
  <c r="R279" i="1"/>
  <c r="X279" i="1" s="1"/>
  <c r="Y279" i="1" s="1"/>
  <c r="Z279" i="1" s="1"/>
  <c r="AL459" i="1"/>
  <c r="AA459" i="1"/>
  <c r="R459" i="1"/>
  <c r="AL765" i="1"/>
  <c r="AA765" i="1"/>
  <c r="AM765" i="1"/>
  <c r="R765" i="1"/>
  <c r="X765" i="1" s="1"/>
  <c r="Y765" i="1" s="1"/>
  <c r="Z765" i="1" s="1"/>
  <c r="AL24" i="1"/>
  <c r="AM24" i="1"/>
  <c r="AA24" i="1"/>
  <c r="R24" i="1"/>
  <c r="X24" i="1" s="1"/>
  <c r="Y24" i="1" s="1"/>
  <c r="Z24" i="1" s="1"/>
  <c r="AM780" i="1"/>
  <c r="AL780" i="1"/>
  <c r="AA780" i="1"/>
  <c r="AL636" i="1"/>
  <c r="AA636" i="1"/>
  <c r="AM636" i="1"/>
  <c r="R636" i="1"/>
  <c r="AL109" i="1"/>
  <c r="AA109" i="1"/>
  <c r="R109" i="1"/>
  <c r="AM109" i="1"/>
  <c r="AM468" i="1"/>
  <c r="AL468" i="1"/>
  <c r="R468" i="1"/>
  <c r="X468" i="1" s="1"/>
  <c r="Y468" i="1" s="1"/>
  <c r="Z468" i="1" s="1"/>
  <c r="R614" i="1"/>
  <c r="R785" i="1"/>
  <c r="X785" i="1" s="1"/>
  <c r="Y785" i="1" s="1"/>
  <c r="Z785" i="1" s="1"/>
  <c r="R355" i="1"/>
  <c r="AA776" i="1"/>
  <c r="AA930" i="1"/>
  <c r="AL382" i="1"/>
  <c r="N844" i="1"/>
  <c r="S844" i="1" s="1"/>
  <c r="T844" i="1" s="1"/>
  <c r="N188" i="1"/>
  <c r="S188" i="1" s="1"/>
  <c r="T188" i="1" s="1"/>
  <c r="N88" i="1"/>
  <c r="S88" i="1" s="1"/>
  <c r="T88" i="1" s="1"/>
  <c r="N801" i="1"/>
  <c r="S801" i="1" s="1"/>
  <c r="T801" i="1" s="1"/>
  <c r="N700" i="1"/>
  <c r="S700" i="1" s="1"/>
  <c r="T700" i="1" s="1"/>
  <c r="N585" i="1"/>
  <c r="S585" i="1" s="1"/>
  <c r="T585" i="1" s="1"/>
  <c r="N521" i="1"/>
  <c r="S521" i="1" s="1"/>
  <c r="T521" i="1" s="1"/>
  <c r="N699" i="1"/>
  <c r="S699" i="1" s="1"/>
  <c r="T699" i="1" s="1"/>
  <c r="N146" i="1"/>
  <c r="S146" i="1" s="1"/>
  <c r="T146" i="1" s="1"/>
  <c r="N623" i="1"/>
  <c r="S623" i="1" s="1"/>
  <c r="T623" i="1" s="1"/>
  <c r="N220" i="1"/>
  <c r="S220" i="1" s="1"/>
  <c r="T220" i="1" s="1"/>
  <c r="N447" i="1"/>
  <c r="S447" i="1" s="1"/>
  <c r="T447" i="1" s="1"/>
  <c r="N230" i="1"/>
  <c r="S230" i="1" s="1"/>
  <c r="T230" i="1" s="1"/>
  <c r="N355" i="1"/>
  <c r="S355" i="1" s="1"/>
  <c r="N331" i="1"/>
  <c r="S331" i="1" s="1"/>
  <c r="T331" i="1" s="1"/>
  <c r="N382" i="1"/>
  <c r="S382" i="1" s="1"/>
  <c r="T382" i="1" s="1"/>
  <c r="N490" i="1"/>
  <c r="S490" i="1" s="1"/>
  <c r="T490" i="1" s="1"/>
  <c r="N429" i="1"/>
  <c r="S429" i="1" s="1"/>
  <c r="T429" i="1" s="1"/>
  <c r="N400" i="1"/>
  <c r="S400" i="1" s="1"/>
  <c r="T400" i="1" s="1"/>
  <c r="N776" i="1"/>
  <c r="S776" i="1" s="1"/>
  <c r="T776" i="1" s="1"/>
  <c r="N411" i="1"/>
  <c r="S411" i="1" s="1"/>
  <c r="T411" i="1" s="1"/>
  <c r="N525" i="1"/>
  <c r="S525" i="1" s="1"/>
  <c r="T525" i="1" s="1"/>
  <c r="N950" i="1"/>
  <c r="S950" i="1" s="1"/>
  <c r="T950" i="1" s="1"/>
  <c r="N467" i="1"/>
  <c r="S467" i="1" s="1"/>
  <c r="T467" i="1" s="1"/>
  <c r="N600" i="1"/>
  <c r="S600" i="1" s="1"/>
  <c r="T600" i="1" s="1"/>
  <c r="N995" i="1"/>
  <c r="S995" i="1" s="1"/>
  <c r="T995" i="1" s="1"/>
  <c r="N327" i="1"/>
  <c r="S327" i="1" s="1"/>
  <c r="T327" i="1" s="1"/>
  <c r="N156" i="1"/>
  <c r="S156" i="1" s="1"/>
  <c r="T156" i="1" s="1"/>
  <c r="N785" i="1"/>
  <c r="S785" i="1" s="1"/>
  <c r="T785" i="1" s="1"/>
  <c r="N296" i="1"/>
  <c r="S296" i="1" s="1"/>
  <c r="T296" i="1" s="1"/>
  <c r="N1000" i="1"/>
  <c r="S1000" i="1" s="1"/>
  <c r="T1000" i="1" s="1"/>
  <c r="N925" i="1"/>
  <c r="S925" i="1" s="1"/>
  <c r="T925" i="1" s="1"/>
  <c r="N815" i="1"/>
  <c r="S815" i="1" s="1"/>
  <c r="T815" i="1" s="1"/>
  <c r="N725" i="1"/>
  <c r="S725" i="1" s="1"/>
  <c r="T725" i="1" s="1"/>
  <c r="N314" i="1"/>
  <c r="S314" i="1" s="1"/>
  <c r="T314" i="1" s="1"/>
  <c r="AL287" i="1"/>
  <c r="R665" i="1"/>
  <c r="AA692" i="1"/>
  <c r="AM692" i="1"/>
  <c r="AM712" i="1"/>
  <c r="AL712" i="1"/>
  <c r="AA712" i="1"/>
  <c r="R712" i="1"/>
  <c r="X712" i="1" s="1"/>
  <c r="Y712" i="1" s="1"/>
  <c r="Z712" i="1" s="1"/>
  <c r="AA664" i="1"/>
  <c r="AL664" i="1"/>
  <c r="AM664" i="1"/>
  <c r="R664" i="1"/>
  <c r="N664" i="1"/>
  <c r="S664" i="1" s="1"/>
  <c r="T664" i="1" s="1"/>
  <c r="AM763" i="1"/>
  <c r="AL763" i="1"/>
  <c r="R763" i="1"/>
  <c r="X763" i="1" s="1"/>
  <c r="Y763" i="1" s="1"/>
  <c r="Z763" i="1" s="1"/>
  <c r="AA763" i="1"/>
  <c r="AM418" i="1"/>
  <c r="AA418" i="1"/>
  <c r="AL418" i="1"/>
  <c r="R418" i="1"/>
  <c r="N418" i="1"/>
  <c r="S418" i="1" s="1"/>
  <c r="T418" i="1" s="1"/>
  <c r="AA685" i="1"/>
  <c r="R685" i="1"/>
  <c r="AL685" i="1"/>
  <c r="AM685" i="1"/>
  <c r="P541" i="1"/>
  <c r="Q541" i="1" s="1"/>
  <c r="AA148" i="1"/>
  <c r="R148" i="1"/>
  <c r="AM148" i="1"/>
  <c r="AL148" i="1"/>
  <c r="N148" i="1"/>
  <c r="S148" i="1" s="1"/>
  <c r="T148" i="1" s="1"/>
  <c r="AL591" i="1"/>
  <c r="T557" i="1"/>
  <c r="AL154" i="1"/>
  <c r="AM154" i="1"/>
  <c r="R154" i="1"/>
  <c r="X154" i="1" s="1"/>
  <c r="Y154" i="1" s="1"/>
  <c r="Z154" i="1" s="1"/>
  <c r="R443" i="1"/>
  <c r="AL443" i="1"/>
  <c r="AA443" i="1"/>
  <c r="P738" i="1"/>
  <c r="Q738" i="1" s="1"/>
  <c r="P980" i="1"/>
  <c r="Q980" i="1" s="1"/>
  <c r="AL537" i="1"/>
  <c r="R537" i="1"/>
  <c r="AA537" i="1"/>
  <c r="AB537" i="1" s="1"/>
  <c r="AM537" i="1"/>
  <c r="N537" i="1"/>
  <c r="S537" i="1" s="1"/>
  <c r="T537" i="1" s="1"/>
  <c r="P139" i="1"/>
  <c r="Q139" i="1" s="1"/>
  <c r="AA139" i="1" s="1"/>
  <c r="R806" i="1"/>
  <c r="AA806" i="1"/>
  <c r="AL806" i="1"/>
  <c r="AM806" i="1"/>
  <c r="N806" i="1"/>
  <c r="S806" i="1" s="1"/>
  <c r="T806" i="1" s="1"/>
  <c r="P783" i="1"/>
  <c r="Q783" i="1" s="1"/>
  <c r="AM783" i="1" s="1"/>
  <c r="R949" i="1"/>
  <c r="X949" i="1" s="1"/>
  <c r="Y949" i="1" s="1"/>
  <c r="Z949" i="1" s="1"/>
  <c r="AL949" i="1"/>
  <c r="AA949" i="1"/>
  <c r="AM949" i="1"/>
  <c r="AM499" i="1"/>
  <c r="AL499" i="1"/>
  <c r="R499" i="1"/>
  <c r="AA499" i="1"/>
  <c r="AB499" i="1" s="1"/>
  <c r="AA374" i="1"/>
  <c r="R246" i="1"/>
  <c r="X246" i="1" s="1"/>
  <c r="Y246" i="1" s="1"/>
  <c r="Z246" i="1" s="1"/>
  <c r="AG986" i="1"/>
  <c r="AF986" i="1"/>
  <c r="M986" i="1"/>
  <c r="R11" i="1" l="1"/>
  <c r="X11" i="1" s="1"/>
  <c r="Y11" i="1" s="1"/>
  <c r="Z11" i="1" s="1"/>
  <c r="AM11" i="1"/>
  <c r="R3" i="1"/>
  <c r="S101" i="1"/>
  <c r="X101" i="1"/>
  <c r="Y101" i="1" s="1"/>
  <c r="Z101" i="1" s="1"/>
  <c r="S565" i="1"/>
  <c r="X565" i="1"/>
  <c r="Y565" i="1" s="1"/>
  <c r="Z565" i="1" s="1"/>
  <c r="R164" i="1"/>
  <c r="X164" i="1" s="1"/>
  <c r="Y164" i="1" s="1"/>
  <c r="Z164" i="1" s="1"/>
  <c r="AA164" i="1"/>
  <c r="AB164" i="1" s="1"/>
  <c r="AC164" i="1" s="1"/>
  <c r="AD164" i="1" s="1"/>
  <c r="AE164" i="1" s="1"/>
  <c r="AH164" i="1" s="1"/>
  <c r="AK164" i="1" s="1"/>
  <c r="AP164" i="1" s="1"/>
  <c r="AQ164" i="1" s="1"/>
  <c r="AL164" i="1"/>
  <c r="AM477" i="1"/>
  <c r="AL477" i="1"/>
  <c r="R477" i="1"/>
  <c r="X477" i="1" s="1"/>
  <c r="Y477" i="1" s="1"/>
  <c r="Z477" i="1" s="1"/>
  <c r="AM735" i="1"/>
  <c r="AL735" i="1"/>
  <c r="AA735" i="1"/>
  <c r="R735" i="1"/>
  <c r="X735" i="1" s="1"/>
  <c r="Y735" i="1" s="1"/>
  <c r="Z735" i="1" s="1"/>
  <c r="AL965" i="1"/>
  <c r="AR965" i="1" s="1"/>
  <c r="AM965" i="1"/>
  <c r="R965" i="1"/>
  <c r="X965" i="1" s="1"/>
  <c r="Y965" i="1" s="1"/>
  <c r="Z965" i="1" s="1"/>
  <c r="AA965" i="1"/>
  <c r="AB965" i="1" s="1"/>
  <c r="AC965" i="1" s="1"/>
  <c r="AD965" i="1" s="1"/>
  <c r="AE965" i="1" s="1"/>
  <c r="AH965" i="1" s="1"/>
  <c r="AK965" i="1" s="1"/>
  <c r="AP965" i="1" s="1"/>
  <c r="AQ965" i="1" s="1"/>
  <c r="AM3" i="1"/>
  <c r="AM13" i="1"/>
  <c r="AL13" i="1"/>
  <c r="R13" i="1"/>
  <c r="AA13" i="1"/>
  <c r="AA160" i="1"/>
  <c r="AM160" i="1"/>
  <c r="AL160" i="1"/>
  <c r="R160" i="1"/>
  <c r="X160" i="1" s="1"/>
  <c r="Y160" i="1" s="1"/>
  <c r="Z160" i="1" s="1"/>
  <c r="AM440" i="1"/>
  <c r="AL440" i="1"/>
  <c r="R440" i="1"/>
  <c r="X440" i="1" s="1"/>
  <c r="Y440" i="1" s="1"/>
  <c r="Z440" i="1" s="1"/>
  <c r="AA440" i="1"/>
  <c r="AB440" i="1" s="1"/>
  <c r="AC440" i="1" s="1"/>
  <c r="AD440" i="1" s="1"/>
  <c r="AE440" i="1" s="1"/>
  <c r="AH440" i="1" s="1"/>
  <c r="AK440" i="1" s="1"/>
  <c r="AP440" i="1" s="1"/>
  <c r="AQ440" i="1" s="1"/>
  <c r="AL3" i="1"/>
  <c r="X551" i="1"/>
  <c r="Y551" i="1" s="1"/>
  <c r="Z551" i="1" s="1"/>
  <c r="X253" i="1"/>
  <c r="Y253" i="1" s="1"/>
  <c r="Z253" i="1" s="1"/>
  <c r="S813" i="1"/>
  <c r="X813" i="1"/>
  <c r="Y813" i="1" s="1"/>
  <c r="Z813" i="1" s="1"/>
  <c r="X788" i="1"/>
  <c r="Y788" i="1" s="1"/>
  <c r="Z788" i="1" s="1"/>
  <c r="T172" i="1"/>
  <c r="U172" i="1"/>
  <c r="V172" i="1" s="1"/>
  <c r="W172" i="1" s="1"/>
  <c r="R27" i="1"/>
  <c r="X27" i="1" s="1"/>
  <c r="Y27" i="1" s="1"/>
  <c r="Z27" i="1" s="1"/>
  <c r="AL27" i="1"/>
  <c r="AA27" i="1"/>
  <c r="AB27" i="1" s="1"/>
  <c r="AC27" i="1" s="1"/>
  <c r="AD27" i="1" s="1"/>
  <c r="AE27" i="1" s="1"/>
  <c r="AH27" i="1" s="1"/>
  <c r="AK27" i="1" s="1"/>
  <c r="AP27" i="1" s="1"/>
  <c r="AQ27" i="1" s="1"/>
  <c r="U27" i="1"/>
  <c r="V27" i="1" s="1"/>
  <c r="W27" i="1" s="1"/>
  <c r="T728" i="1"/>
  <c r="U728" i="1"/>
  <c r="AA362" i="1"/>
  <c r="AM951" i="1"/>
  <c r="X471" i="1"/>
  <c r="Y471" i="1" s="1"/>
  <c r="Z471" i="1" s="1"/>
  <c r="U645" i="1"/>
  <c r="V645" i="1" s="1"/>
  <c r="W645" i="1" s="1"/>
  <c r="AM164" i="1"/>
  <c r="AM180" i="1"/>
  <c r="X972" i="1"/>
  <c r="Y972" i="1" s="1"/>
  <c r="Z972" i="1" s="1"/>
  <c r="U896" i="1"/>
  <c r="V896" i="1" s="1"/>
  <c r="W896" i="1" s="1"/>
  <c r="X172" i="1"/>
  <c r="Y172" i="1" s="1"/>
  <c r="Z172" i="1" s="1"/>
  <c r="AM378" i="1"/>
  <c r="X848" i="1"/>
  <c r="Y848" i="1" s="1"/>
  <c r="Z848" i="1" s="1"/>
  <c r="R759" i="1"/>
  <c r="X759" i="1" s="1"/>
  <c r="Y759" i="1" s="1"/>
  <c r="Z759" i="1" s="1"/>
  <c r="AA304" i="1"/>
  <c r="AM834" i="1"/>
  <c r="AL834" i="1"/>
  <c r="AA834" i="1"/>
  <c r="R834" i="1"/>
  <c r="X834" i="1" s="1"/>
  <c r="Y834" i="1" s="1"/>
  <c r="Z834" i="1" s="1"/>
  <c r="AM465" i="1"/>
  <c r="R465" i="1"/>
  <c r="AL465" i="1"/>
  <c r="AA465" i="1"/>
  <c r="AB465" i="1" s="1"/>
  <c r="AC465" i="1" s="1"/>
  <c r="AD465" i="1" s="1"/>
  <c r="AE465" i="1" s="1"/>
  <c r="AH465" i="1" s="1"/>
  <c r="AK465" i="1" s="1"/>
  <c r="AP465" i="1" s="1"/>
  <c r="AQ465" i="1" s="1"/>
  <c r="AL446" i="1"/>
  <c r="AM446" i="1"/>
  <c r="X870" i="1"/>
  <c r="Y870" i="1" s="1"/>
  <c r="Z870" i="1" s="1"/>
  <c r="S310" i="1"/>
  <c r="X310" i="1"/>
  <c r="Y310" i="1" s="1"/>
  <c r="Z310" i="1" s="1"/>
  <c r="AL362" i="1"/>
  <c r="AA715" i="1"/>
  <c r="AB715" i="1" s="1"/>
  <c r="AC715" i="1" s="1"/>
  <c r="AD715" i="1" s="1"/>
  <c r="AE715" i="1" s="1"/>
  <c r="AH715" i="1" s="1"/>
  <c r="AK715" i="1" s="1"/>
  <c r="AP715" i="1" s="1"/>
  <c r="U44" i="1"/>
  <c r="V44" i="1" s="1"/>
  <c r="W44" i="1" s="1"/>
  <c r="AA896" i="1"/>
  <c r="AB896" i="1" s="1"/>
  <c r="AC896" i="1" s="1"/>
  <c r="AD896" i="1" s="1"/>
  <c r="AE896" i="1" s="1"/>
  <c r="AH896" i="1" s="1"/>
  <c r="AK896" i="1" s="1"/>
  <c r="AP896" i="1" s="1"/>
  <c r="AQ896" i="1" s="1"/>
  <c r="AL511" i="1"/>
  <c r="AA737" i="1"/>
  <c r="S526" i="1"/>
  <c r="T526" i="1" s="1"/>
  <c r="X526" i="1"/>
  <c r="Y526" i="1" s="1"/>
  <c r="Z526" i="1" s="1"/>
  <c r="R646" i="1"/>
  <c r="U646" i="1" s="1"/>
  <c r="V646" i="1" s="1"/>
  <c r="W646" i="1" s="1"/>
  <c r="AM646" i="1"/>
  <c r="AL646" i="1"/>
  <c r="AA646" i="1"/>
  <c r="X64" i="1"/>
  <c r="Y64" i="1" s="1"/>
  <c r="Z64" i="1" s="1"/>
  <c r="AM75" i="1"/>
  <c r="AA75" i="1"/>
  <c r="R75" i="1"/>
  <c r="X75" i="1" s="1"/>
  <c r="Y75" i="1" s="1"/>
  <c r="Z75" i="1" s="1"/>
  <c r="AL75" i="1"/>
  <c r="X3" i="1"/>
  <c r="Y3" i="1" s="1"/>
  <c r="Z3" i="1" s="1"/>
  <c r="R18" i="1"/>
  <c r="X18" i="1" s="1"/>
  <c r="Y18" i="1" s="1"/>
  <c r="Z18" i="1" s="1"/>
  <c r="AM18" i="1"/>
  <c r="T655" i="1"/>
  <c r="U655" i="1"/>
  <c r="AM362" i="1"/>
  <c r="AL715" i="1"/>
  <c r="AL896" i="1"/>
  <c r="AA477" i="1"/>
  <c r="AA350" i="1"/>
  <c r="R304" i="1"/>
  <c r="X304" i="1" s="1"/>
  <c r="Y304" i="1" s="1"/>
  <c r="Z304" i="1" s="1"/>
  <c r="U820" i="1"/>
  <c r="V820" i="1" s="1"/>
  <c r="W820" i="1" s="1"/>
  <c r="R105" i="1"/>
  <c r="U105" i="1" s="1"/>
  <c r="V105" i="1" s="1"/>
  <c r="W105" i="1" s="1"/>
  <c r="AM105" i="1"/>
  <c r="AA105" i="1"/>
  <c r="AB105" i="1" s="1"/>
  <c r="AC105" i="1" s="1"/>
  <c r="AD105" i="1" s="1"/>
  <c r="AE105" i="1" s="1"/>
  <c r="AH105" i="1" s="1"/>
  <c r="AK105" i="1" s="1"/>
  <c r="AP105" i="1" s="1"/>
  <c r="AQ105" i="1" s="1"/>
  <c r="R568" i="1"/>
  <c r="X568" i="1" s="1"/>
  <c r="Y568" i="1" s="1"/>
  <c r="Z568" i="1" s="1"/>
  <c r="AA568" i="1"/>
  <c r="AM568" i="1"/>
  <c r="X655" i="1"/>
  <c r="Y655" i="1" s="1"/>
  <c r="Z655" i="1" s="1"/>
  <c r="R943" i="1"/>
  <c r="X943" i="1" s="1"/>
  <c r="Y943" i="1" s="1"/>
  <c r="Z943" i="1" s="1"/>
  <c r="AL943" i="1"/>
  <c r="AR943" i="1" s="1"/>
  <c r="AA943" i="1"/>
  <c r="AB943" i="1" s="1"/>
  <c r="AC943" i="1" s="1"/>
  <c r="AD943" i="1" s="1"/>
  <c r="AE943" i="1" s="1"/>
  <c r="AH943" i="1" s="1"/>
  <c r="AK943" i="1" s="1"/>
  <c r="AP943" i="1" s="1"/>
  <c r="AQ943" i="1" s="1"/>
  <c r="U943" i="1"/>
  <c r="V943" i="1" s="1"/>
  <c r="W943" i="1" s="1"/>
  <c r="AM943" i="1"/>
  <c r="AL528" i="1"/>
  <c r="AA528" i="1"/>
  <c r="AB528" i="1" s="1"/>
  <c r="AC528" i="1" s="1"/>
  <c r="AD528" i="1" s="1"/>
  <c r="AE528" i="1" s="1"/>
  <c r="AH528" i="1" s="1"/>
  <c r="AK528" i="1" s="1"/>
  <c r="AP528" i="1" s="1"/>
  <c r="AM528" i="1"/>
  <c r="AL458" i="1"/>
  <c r="AR458" i="1" s="1"/>
  <c r="R458" i="1"/>
  <c r="X458" i="1" s="1"/>
  <c r="Y458" i="1" s="1"/>
  <c r="Z458" i="1" s="1"/>
  <c r="AM458" i="1"/>
  <c r="AA458" i="1"/>
  <c r="AB458" i="1" s="1"/>
  <c r="AC458" i="1" s="1"/>
  <c r="AD458" i="1" s="1"/>
  <c r="AE458" i="1" s="1"/>
  <c r="AH458" i="1" s="1"/>
  <c r="AK458" i="1" s="1"/>
  <c r="AP458" i="1" s="1"/>
  <c r="AQ458" i="1" s="1"/>
  <c r="X109" i="1"/>
  <c r="Y109" i="1" s="1"/>
  <c r="Z109" i="1" s="1"/>
  <c r="AL401" i="1"/>
  <c r="R528" i="1"/>
  <c r="X528" i="1" s="1"/>
  <c r="Y528" i="1" s="1"/>
  <c r="Z528" i="1" s="1"/>
  <c r="AM229" i="1"/>
  <c r="R229" i="1"/>
  <c r="X229" i="1" s="1"/>
  <c r="Y229" i="1" s="1"/>
  <c r="Z229" i="1" s="1"/>
  <c r="R180" i="1"/>
  <c r="X180" i="1" s="1"/>
  <c r="Y180" i="1" s="1"/>
  <c r="Z180" i="1" s="1"/>
  <c r="AL329" i="1"/>
  <c r="AM329" i="1"/>
  <c r="R329" i="1"/>
  <c r="X329" i="1" s="1"/>
  <c r="Y329" i="1" s="1"/>
  <c r="Z329" i="1" s="1"/>
  <c r="AA329" i="1"/>
  <c r="X537" i="1"/>
  <c r="Y537" i="1" s="1"/>
  <c r="Z537" i="1" s="1"/>
  <c r="R715" i="1"/>
  <c r="X553" i="1"/>
  <c r="Y553" i="1" s="1"/>
  <c r="Z553" i="1" s="1"/>
  <c r="AM304" i="1"/>
  <c r="X137" i="1"/>
  <c r="Y137" i="1" s="1"/>
  <c r="Z137" i="1" s="1"/>
  <c r="X728" i="1"/>
  <c r="Y728" i="1" s="1"/>
  <c r="Z728" i="1" s="1"/>
  <c r="AM214" i="1"/>
  <c r="R214" i="1"/>
  <c r="X214" i="1" s="1"/>
  <c r="Y214" i="1" s="1"/>
  <c r="Z214" i="1" s="1"/>
  <c r="T848" i="1"/>
  <c r="U848" i="1"/>
  <c r="V848" i="1" s="1"/>
  <c r="W848" i="1" s="1"/>
  <c r="AM773" i="1"/>
  <c r="AL773" i="1"/>
  <c r="AA773" i="1"/>
  <c r="R511" i="1"/>
  <c r="AM511" i="1"/>
  <c r="AA740" i="1"/>
  <c r="AM740" i="1"/>
  <c r="R740" i="1"/>
  <c r="X740" i="1" s="1"/>
  <c r="Y740" i="1" s="1"/>
  <c r="Z740" i="1" s="1"/>
  <c r="R401" i="1"/>
  <c r="X401" i="1" s="1"/>
  <c r="Y401" i="1" s="1"/>
  <c r="Z401" i="1" s="1"/>
  <c r="AL960" i="1"/>
  <c r="R960" i="1"/>
  <c r="X960" i="1" s="1"/>
  <c r="Y960" i="1" s="1"/>
  <c r="Z960" i="1" s="1"/>
  <c r="AA960" i="1"/>
  <c r="AB960" i="1" s="1"/>
  <c r="AC960" i="1" s="1"/>
  <c r="AD960" i="1" s="1"/>
  <c r="AE960" i="1" s="1"/>
  <c r="AH960" i="1" s="1"/>
  <c r="AK960" i="1" s="1"/>
  <c r="AP960" i="1" s="1"/>
  <c r="AQ960" i="1" s="1"/>
  <c r="R630" i="1"/>
  <c r="X630" i="1" s="1"/>
  <c r="Y630" i="1" s="1"/>
  <c r="Z630" i="1" s="1"/>
  <c r="AM630" i="1"/>
  <c r="AA152" i="1"/>
  <c r="AM152" i="1"/>
  <c r="R152" i="1"/>
  <c r="X152" i="1" s="1"/>
  <c r="Y152" i="1" s="1"/>
  <c r="Z152" i="1" s="1"/>
  <c r="AL378" i="1"/>
  <c r="R378" i="1"/>
  <c r="X378" i="1" s="1"/>
  <c r="Y378" i="1" s="1"/>
  <c r="Z378" i="1" s="1"/>
  <c r="R374" i="1"/>
  <c r="X374" i="1" s="1"/>
  <c r="Y374" i="1" s="1"/>
  <c r="Z374" i="1" s="1"/>
  <c r="U374" i="1"/>
  <c r="V374" i="1" s="1"/>
  <c r="W374" i="1" s="1"/>
  <c r="AL374" i="1"/>
  <c r="AM374" i="1"/>
  <c r="X749" i="1"/>
  <c r="Y749" i="1" s="1"/>
  <c r="Z749" i="1" s="1"/>
  <c r="X419" i="1"/>
  <c r="Y419" i="1" s="1"/>
  <c r="Z419" i="1" s="1"/>
  <c r="AL454" i="1"/>
  <c r="AM454" i="1"/>
  <c r="AA454" i="1"/>
  <c r="R454" i="1"/>
  <c r="X454" i="1" s="1"/>
  <c r="Y454" i="1" s="1"/>
  <c r="Z454" i="1" s="1"/>
  <c r="S940" i="1"/>
  <c r="X940" i="1"/>
  <c r="Y940" i="1" s="1"/>
  <c r="Z940" i="1" s="1"/>
  <c r="R982" i="1"/>
  <c r="U982" i="1"/>
  <c r="V982" i="1" s="1"/>
  <c r="W982" i="1" s="1"/>
  <c r="AA982" i="1"/>
  <c r="AB982" i="1" s="1"/>
  <c r="AC982" i="1" s="1"/>
  <c r="AD982" i="1" s="1"/>
  <c r="AE982" i="1" s="1"/>
  <c r="AH982" i="1" s="1"/>
  <c r="AK982" i="1" s="1"/>
  <c r="AP982" i="1" s="1"/>
  <c r="AQ982" i="1" s="1"/>
  <c r="AL982" i="1"/>
  <c r="AR982" i="1" s="1"/>
  <c r="AM982" i="1"/>
  <c r="S347" i="1"/>
  <c r="X347" i="1"/>
  <c r="Y347" i="1" s="1"/>
  <c r="Z347" i="1" s="1"/>
  <c r="X685" i="1"/>
  <c r="Y685" i="1" s="1"/>
  <c r="Z685" i="1" s="1"/>
  <c r="AC172" i="1"/>
  <c r="AD172" i="1" s="1"/>
  <c r="AE172" i="1" s="1"/>
  <c r="AH172" i="1" s="1"/>
  <c r="AK172" i="1" s="1"/>
  <c r="AP172" i="1" s="1"/>
  <c r="AQ172" i="1" s="1"/>
  <c r="AL759" i="1"/>
  <c r="X802" i="1"/>
  <c r="Y802" i="1" s="1"/>
  <c r="Z802" i="1" s="1"/>
  <c r="AL189" i="1"/>
  <c r="AM189" i="1"/>
  <c r="AA189" i="1"/>
  <c r="R189" i="1"/>
  <c r="X189" i="1" s="1"/>
  <c r="Y189" i="1" s="1"/>
  <c r="Z189" i="1" s="1"/>
  <c r="X220" i="1"/>
  <c r="Y220" i="1" s="1"/>
  <c r="Z220" i="1" s="1"/>
  <c r="AC537" i="1"/>
  <c r="AD537" i="1" s="1"/>
  <c r="AE537" i="1" s="1"/>
  <c r="AH537" i="1" s="1"/>
  <c r="AK537" i="1" s="1"/>
  <c r="AP537" i="1" s="1"/>
  <c r="AQ537" i="1" s="1"/>
  <c r="R263" i="1"/>
  <c r="X263" i="1" s="1"/>
  <c r="Y263" i="1" s="1"/>
  <c r="Z263" i="1" s="1"/>
  <c r="AL630" i="1"/>
  <c r="U582" i="1"/>
  <c r="V582" i="1" s="1"/>
  <c r="W582" i="1" s="1"/>
  <c r="X645" i="1"/>
  <c r="Y645" i="1" s="1"/>
  <c r="Z645" i="1" s="1"/>
  <c r="R629" i="1"/>
  <c r="AM896" i="1"/>
  <c r="U553" i="1"/>
  <c r="V553" i="1" s="1"/>
  <c r="W553" i="1" s="1"/>
  <c r="X872" i="1"/>
  <c r="Y872" i="1" s="1"/>
  <c r="Z872" i="1" s="1"/>
  <c r="AL350" i="1"/>
  <c r="U203" i="1"/>
  <c r="V203" i="1" s="1"/>
  <c r="W203" i="1" s="1"/>
  <c r="AC101" i="1"/>
  <c r="AD101" i="1" s="1"/>
  <c r="AE101" i="1" s="1"/>
  <c r="AH101" i="1" s="1"/>
  <c r="AK101" i="1" s="1"/>
  <c r="AP101" i="1" s="1"/>
  <c r="AQ101" i="1" s="1"/>
  <c r="X366" i="1"/>
  <c r="Y366" i="1" s="1"/>
  <c r="Z366" i="1" s="1"/>
  <c r="X135" i="1"/>
  <c r="Y135" i="1" s="1"/>
  <c r="Z135" i="1" s="1"/>
  <c r="U474" i="1"/>
  <c r="V474" i="1" s="1"/>
  <c r="W474" i="1" s="1"/>
  <c r="AL629" i="1"/>
  <c r="X472" i="1"/>
  <c r="Y472" i="1" s="1"/>
  <c r="Z472" i="1" s="1"/>
  <c r="AL740" i="1"/>
  <c r="U760" i="1"/>
  <c r="V760" i="1" s="1"/>
  <c r="W760" i="1" s="1"/>
  <c r="AM350" i="1"/>
  <c r="AC655" i="1"/>
  <c r="AD655" i="1" s="1"/>
  <c r="AE655" i="1" s="1"/>
  <c r="AH655" i="1" s="1"/>
  <c r="AK655" i="1" s="1"/>
  <c r="AP655" i="1" s="1"/>
  <c r="AQ655" i="1" s="1"/>
  <c r="R778" i="1"/>
  <c r="AL778" i="1"/>
  <c r="R835" i="1"/>
  <c r="X835" i="1" s="1"/>
  <c r="Y835" i="1" s="1"/>
  <c r="Z835" i="1" s="1"/>
  <c r="AM835" i="1"/>
  <c r="AL835" i="1"/>
  <c r="AA835" i="1"/>
  <c r="AL863" i="1"/>
  <c r="R863" i="1"/>
  <c r="AA863" i="1"/>
  <c r="AM863" i="1"/>
  <c r="AA805" i="1"/>
  <c r="AB805" i="1" s="1"/>
  <c r="AC805" i="1" s="1"/>
  <c r="AD805" i="1" s="1"/>
  <c r="AE805" i="1" s="1"/>
  <c r="AH805" i="1" s="1"/>
  <c r="AK805" i="1" s="1"/>
  <c r="AP805" i="1" s="1"/>
  <c r="AQ805" i="1" s="1"/>
  <c r="R805" i="1"/>
  <c r="X805" i="1" s="1"/>
  <c r="Y805" i="1" s="1"/>
  <c r="Z805" i="1" s="1"/>
  <c r="AL307" i="1"/>
  <c r="AM307" i="1"/>
  <c r="R307" i="1"/>
  <c r="X307" i="1" s="1"/>
  <c r="Y307" i="1" s="1"/>
  <c r="Z307" i="1" s="1"/>
  <c r="AL574" i="1"/>
  <c r="AM574" i="1"/>
  <c r="X527" i="1"/>
  <c r="Y527" i="1" s="1"/>
  <c r="Z527" i="1" s="1"/>
  <c r="X909" i="1"/>
  <c r="Y909" i="1" s="1"/>
  <c r="Z909" i="1" s="1"/>
  <c r="X689" i="1"/>
  <c r="Y689" i="1" s="1"/>
  <c r="Z689" i="1" s="1"/>
  <c r="X623" i="1"/>
  <c r="Y623" i="1" s="1"/>
  <c r="Z623" i="1" s="1"/>
  <c r="AC950" i="1"/>
  <c r="AD950" i="1" s="1"/>
  <c r="AE950" i="1" s="1"/>
  <c r="AH950" i="1" s="1"/>
  <c r="AK950" i="1" s="1"/>
  <c r="AP950" i="1" s="1"/>
  <c r="AQ950" i="1" s="1"/>
  <c r="X733" i="1"/>
  <c r="Y733" i="1" s="1"/>
  <c r="Z733" i="1" s="1"/>
  <c r="X190" i="1"/>
  <c r="Y190" i="1" s="1"/>
  <c r="Z190" i="1" s="1"/>
  <c r="AA890" i="1"/>
  <c r="AB890" i="1" s="1"/>
  <c r="AC890" i="1" s="1"/>
  <c r="AD890" i="1" s="1"/>
  <c r="AE890" i="1" s="1"/>
  <c r="AH890" i="1" s="1"/>
  <c r="AK890" i="1" s="1"/>
  <c r="AP890" i="1" s="1"/>
  <c r="AC643" i="1"/>
  <c r="AD643" i="1" s="1"/>
  <c r="AE643" i="1" s="1"/>
  <c r="AH643" i="1" s="1"/>
  <c r="AK643" i="1" s="1"/>
  <c r="AP643" i="1" s="1"/>
  <c r="AQ643" i="1" s="1"/>
  <c r="R368" i="1"/>
  <c r="X368" i="1" s="1"/>
  <c r="Y368" i="1" s="1"/>
  <c r="Z368" i="1" s="1"/>
  <c r="X83" i="1"/>
  <c r="Y83" i="1" s="1"/>
  <c r="Z83" i="1" s="1"/>
  <c r="X162" i="1"/>
  <c r="Y162" i="1" s="1"/>
  <c r="Z162" i="1" s="1"/>
  <c r="X892" i="1"/>
  <c r="Y892" i="1" s="1"/>
  <c r="Z892" i="1" s="1"/>
  <c r="X79" i="1"/>
  <c r="Y79" i="1" s="1"/>
  <c r="Z79" i="1" s="1"/>
  <c r="X614" i="1"/>
  <c r="Y614" i="1" s="1"/>
  <c r="Z614" i="1" s="1"/>
  <c r="AA745" i="1"/>
  <c r="AB745" i="1" s="1"/>
  <c r="AC745" i="1" s="1"/>
  <c r="AD745" i="1" s="1"/>
  <c r="AE745" i="1" s="1"/>
  <c r="AH745" i="1" s="1"/>
  <c r="AK745" i="1" s="1"/>
  <c r="AP745" i="1" s="1"/>
  <c r="AQ745" i="1" s="1"/>
  <c r="AL190" i="1"/>
  <c r="AC648" i="1"/>
  <c r="AD648" i="1" s="1"/>
  <c r="AE648" i="1" s="1"/>
  <c r="AH648" i="1" s="1"/>
  <c r="AK648" i="1" s="1"/>
  <c r="AP648" i="1" s="1"/>
  <c r="AQ648" i="1" s="1"/>
  <c r="AM754" i="1"/>
  <c r="R320" i="1"/>
  <c r="X320" i="1" s="1"/>
  <c r="Y320" i="1" s="1"/>
  <c r="Z320" i="1" s="1"/>
  <c r="AL812" i="1"/>
  <c r="AC955" i="1"/>
  <c r="AD955" i="1" s="1"/>
  <c r="AE955" i="1" s="1"/>
  <c r="AH955" i="1" s="1"/>
  <c r="AK955" i="1" s="1"/>
  <c r="AP955" i="1" s="1"/>
  <c r="AQ955" i="1" s="1"/>
  <c r="X14" i="1"/>
  <c r="Y14" i="1" s="1"/>
  <c r="Z14" i="1" s="1"/>
  <c r="U522" i="1"/>
  <c r="V522" i="1" s="1"/>
  <c r="W522" i="1" s="1"/>
  <c r="U309" i="1"/>
  <c r="V309" i="1" s="1"/>
  <c r="W309" i="1" s="1"/>
  <c r="R143" i="1"/>
  <c r="X143" i="1" s="1"/>
  <c r="Y143" i="1" s="1"/>
  <c r="Z143" i="1" s="1"/>
  <c r="X589" i="1"/>
  <c r="Y589" i="1" s="1"/>
  <c r="Z589" i="1" s="1"/>
  <c r="AB221" i="1"/>
  <c r="AA476" i="1"/>
  <c r="AC728" i="1"/>
  <c r="AD728" i="1" s="1"/>
  <c r="AE728" i="1" s="1"/>
  <c r="AH728" i="1" s="1"/>
  <c r="AK728" i="1" s="1"/>
  <c r="AP728" i="1" s="1"/>
  <c r="AQ728" i="1" s="1"/>
  <c r="AC347" i="1"/>
  <c r="AD347" i="1" s="1"/>
  <c r="AE347" i="1" s="1"/>
  <c r="AH347" i="1" s="1"/>
  <c r="AK347" i="1" s="1"/>
  <c r="AP347" i="1" s="1"/>
  <c r="AQ347" i="1" s="1"/>
  <c r="AL124" i="1"/>
  <c r="AL368" i="1"/>
  <c r="AC653" i="1"/>
  <c r="AD653" i="1" s="1"/>
  <c r="AE653" i="1" s="1"/>
  <c r="AH653" i="1" s="1"/>
  <c r="AK653" i="1" s="1"/>
  <c r="AP653" i="1" s="1"/>
  <c r="AQ653" i="1" s="1"/>
  <c r="X223" i="1"/>
  <c r="Y223" i="1" s="1"/>
  <c r="Z223" i="1" s="1"/>
  <c r="X624" i="1"/>
  <c r="Y624" i="1" s="1"/>
  <c r="Z624" i="1" s="1"/>
  <c r="R23" i="1"/>
  <c r="X23" i="1" s="1"/>
  <c r="Y23" i="1" s="1"/>
  <c r="Z23" i="1" s="1"/>
  <c r="AA774" i="1"/>
  <c r="X640" i="1"/>
  <c r="Y640" i="1" s="1"/>
  <c r="Z640" i="1" s="1"/>
  <c r="X15" i="1"/>
  <c r="Y15" i="1" s="1"/>
  <c r="Z15" i="1" s="1"/>
  <c r="X461" i="1"/>
  <c r="Y461" i="1" s="1"/>
  <c r="Z461" i="1" s="1"/>
  <c r="X439" i="1"/>
  <c r="Y439" i="1" s="1"/>
  <c r="Z439" i="1" s="1"/>
  <c r="U87" i="1"/>
  <c r="V87" i="1" s="1"/>
  <c r="W87" i="1" s="1"/>
  <c r="X319" i="1"/>
  <c r="Y319" i="1" s="1"/>
  <c r="Z319" i="1" s="1"/>
  <c r="AC940" i="1"/>
  <c r="AD940" i="1" s="1"/>
  <c r="AE940" i="1" s="1"/>
  <c r="AH940" i="1" s="1"/>
  <c r="AK940" i="1" s="1"/>
  <c r="AP940" i="1" s="1"/>
  <c r="AQ940" i="1" s="1"/>
  <c r="AA320" i="1"/>
  <c r="AB320" i="1" s="1"/>
  <c r="AC320" i="1" s="1"/>
  <c r="AD320" i="1" s="1"/>
  <c r="AE320" i="1" s="1"/>
  <c r="AH320" i="1" s="1"/>
  <c r="AK320" i="1" s="1"/>
  <c r="AP320" i="1" s="1"/>
  <c r="AQ320" i="1" s="1"/>
  <c r="AC565" i="1"/>
  <c r="AD565" i="1" s="1"/>
  <c r="AE565" i="1" s="1"/>
  <c r="AH565" i="1" s="1"/>
  <c r="AK565" i="1" s="1"/>
  <c r="AP565" i="1" s="1"/>
  <c r="AQ565" i="1" s="1"/>
  <c r="R103" i="1"/>
  <c r="X103" i="1" s="1"/>
  <c r="Y103" i="1" s="1"/>
  <c r="Z103" i="1" s="1"/>
  <c r="X631" i="1"/>
  <c r="Y631" i="1" s="1"/>
  <c r="Z631" i="1" s="1"/>
  <c r="AA143" i="1"/>
  <c r="AL489" i="1"/>
  <c r="AC796" i="1"/>
  <c r="AD796" i="1" s="1"/>
  <c r="AE796" i="1" s="1"/>
  <c r="AH796" i="1" s="1"/>
  <c r="AK796" i="1" s="1"/>
  <c r="AP796" i="1" s="1"/>
  <c r="AQ796" i="1" s="1"/>
  <c r="AC966" i="1"/>
  <c r="AD966" i="1" s="1"/>
  <c r="AE966" i="1" s="1"/>
  <c r="AH966" i="1" s="1"/>
  <c r="AK966" i="1" s="1"/>
  <c r="AP966" i="1" s="1"/>
  <c r="AQ966" i="1" s="1"/>
  <c r="X173" i="1"/>
  <c r="Y173" i="1" s="1"/>
  <c r="Z173" i="1" s="1"/>
  <c r="X341" i="1"/>
  <c r="Y341" i="1" s="1"/>
  <c r="Z341" i="1" s="1"/>
  <c r="X510" i="1"/>
  <c r="Y510" i="1" s="1"/>
  <c r="Z510" i="1" s="1"/>
  <c r="X450" i="1"/>
  <c r="Y450" i="1" s="1"/>
  <c r="Z450" i="1" s="1"/>
  <c r="X702" i="1"/>
  <c r="Y702" i="1" s="1"/>
  <c r="Z702" i="1" s="1"/>
  <c r="X248" i="1"/>
  <c r="Y248" i="1" s="1"/>
  <c r="Z248" i="1" s="1"/>
  <c r="AL23" i="1"/>
  <c r="X289" i="1"/>
  <c r="Y289" i="1" s="1"/>
  <c r="Z289" i="1" s="1"/>
  <c r="R774" i="1"/>
  <c r="X651" i="1"/>
  <c r="Y651" i="1" s="1"/>
  <c r="Z651" i="1" s="1"/>
  <c r="X213" i="1"/>
  <c r="Y213" i="1" s="1"/>
  <c r="Z213" i="1" s="1"/>
  <c r="AM196" i="1"/>
  <c r="X53" i="1"/>
  <c r="Y53" i="1" s="1"/>
  <c r="Z53" i="1" s="1"/>
  <c r="U331" i="1"/>
  <c r="V331" i="1" s="1"/>
  <c r="W331" i="1" s="1"/>
  <c r="AA754" i="1"/>
  <c r="AB754" i="1" s="1"/>
  <c r="AC754" i="1" s="1"/>
  <c r="AD754" i="1" s="1"/>
  <c r="AE754" i="1" s="1"/>
  <c r="AH754" i="1" s="1"/>
  <c r="AK754" i="1" s="1"/>
  <c r="AP754" i="1" s="1"/>
  <c r="AQ754" i="1" s="1"/>
  <c r="X443" i="1"/>
  <c r="Y443" i="1" s="1"/>
  <c r="Z443" i="1" s="1"/>
  <c r="AM929" i="1"/>
  <c r="AL692" i="1"/>
  <c r="AR692" i="1" s="1"/>
  <c r="X487" i="1"/>
  <c r="Y487" i="1" s="1"/>
  <c r="Z487" i="1" s="1"/>
  <c r="AA812" i="1"/>
  <c r="AB812" i="1" s="1"/>
  <c r="AM103" i="1"/>
  <c r="AC811" i="1"/>
  <c r="AD811" i="1" s="1"/>
  <c r="AE811" i="1" s="1"/>
  <c r="AH811" i="1" s="1"/>
  <c r="AK811" i="1" s="1"/>
  <c r="AP811" i="1" s="1"/>
  <c r="AQ811" i="1" s="1"/>
  <c r="X55" i="1"/>
  <c r="Y55" i="1" s="1"/>
  <c r="Z55" i="1" s="1"/>
  <c r="AM143" i="1"/>
  <c r="AM489" i="1"/>
  <c r="AC883" i="1"/>
  <c r="AD883" i="1" s="1"/>
  <c r="AE883" i="1" s="1"/>
  <c r="AH883" i="1" s="1"/>
  <c r="AK883" i="1" s="1"/>
  <c r="AP883" i="1" s="1"/>
  <c r="AQ883" i="1" s="1"/>
  <c r="X796" i="1"/>
  <c r="Y796" i="1" s="1"/>
  <c r="Z796" i="1" s="1"/>
  <c r="AM428" i="1"/>
  <c r="AA996" i="1"/>
  <c r="AB996" i="1" s="1"/>
  <c r="AC996" i="1" s="1"/>
  <c r="AD996" i="1" s="1"/>
  <c r="AE996" i="1" s="1"/>
  <c r="AH996" i="1" s="1"/>
  <c r="AK996" i="1" s="1"/>
  <c r="AP996" i="1" s="1"/>
  <c r="AQ996" i="1" s="1"/>
  <c r="X642" i="1"/>
  <c r="Y642" i="1" s="1"/>
  <c r="Z642" i="1" s="1"/>
  <c r="X620" i="1"/>
  <c r="Y620" i="1" s="1"/>
  <c r="Z620" i="1" s="1"/>
  <c r="AA23" i="1"/>
  <c r="AB23" i="1" s="1"/>
  <c r="AC23" i="1" s="1"/>
  <c r="AD23" i="1" s="1"/>
  <c r="AE23" i="1" s="1"/>
  <c r="AH23" i="1" s="1"/>
  <c r="AK23" i="1" s="1"/>
  <c r="AP23" i="1" s="1"/>
  <c r="AQ23" i="1" s="1"/>
  <c r="X647" i="1"/>
  <c r="Y647" i="1" s="1"/>
  <c r="Z647" i="1" s="1"/>
  <c r="X94" i="1"/>
  <c r="Y94" i="1" s="1"/>
  <c r="Z94" i="1" s="1"/>
  <c r="X885" i="1"/>
  <c r="Y885" i="1" s="1"/>
  <c r="Z885" i="1" s="1"/>
  <c r="X780" i="1"/>
  <c r="Y780" i="1" s="1"/>
  <c r="Z780" i="1" s="1"/>
  <c r="AC553" i="1"/>
  <c r="AD553" i="1" s="1"/>
  <c r="AE553" i="1" s="1"/>
  <c r="AH553" i="1" s="1"/>
  <c r="AK553" i="1" s="1"/>
  <c r="AP553" i="1" s="1"/>
  <c r="AQ553" i="1" s="1"/>
  <c r="X810" i="1"/>
  <c r="Y810" i="1" s="1"/>
  <c r="Z810" i="1" s="1"/>
  <c r="AC813" i="1"/>
  <c r="AD813" i="1" s="1"/>
  <c r="AE813" i="1" s="1"/>
  <c r="AH813" i="1" s="1"/>
  <c r="AK813" i="1" s="1"/>
  <c r="AP813" i="1" s="1"/>
  <c r="AQ813" i="1" s="1"/>
  <c r="X232" i="1"/>
  <c r="Y232" i="1" s="1"/>
  <c r="Z232" i="1" s="1"/>
  <c r="AB874" i="1"/>
  <c r="AC874" i="1" s="1"/>
  <c r="AD874" i="1" s="1"/>
  <c r="AE874" i="1" s="1"/>
  <c r="AH874" i="1" s="1"/>
  <c r="AK874" i="1" s="1"/>
  <c r="AP874" i="1" s="1"/>
  <c r="AQ874" i="1" s="1"/>
  <c r="X987" i="1"/>
  <c r="Y987" i="1" s="1"/>
  <c r="Z987" i="1" s="1"/>
  <c r="U745" i="1"/>
  <c r="V745" i="1" s="1"/>
  <c r="W745" i="1" s="1"/>
  <c r="X860" i="1"/>
  <c r="Y860" i="1" s="1"/>
  <c r="Z860" i="1" s="1"/>
  <c r="X126" i="1"/>
  <c r="Y126" i="1" s="1"/>
  <c r="Z126" i="1" s="1"/>
  <c r="X136" i="1"/>
  <c r="Y136" i="1" s="1"/>
  <c r="Z136" i="1" s="1"/>
  <c r="AL476" i="1"/>
  <c r="X193" i="1"/>
  <c r="Y193" i="1" s="1"/>
  <c r="Z193" i="1" s="1"/>
  <c r="AL745" i="1"/>
  <c r="AL754" i="1"/>
  <c r="AR754" i="1" s="1"/>
  <c r="AC499" i="1"/>
  <c r="AD499" i="1" s="1"/>
  <c r="AE499" i="1" s="1"/>
  <c r="AH499" i="1" s="1"/>
  <c r="AK499" i="1" s="1"/>
  <c r="AP499" i="1" s="1"/>
  <c r="AQ499" i="1" s="1"/>
  <c r="AL320" i="1"/>
  <c r="X688" i="1"/>
  <c r="Y688" i="1" s="1"/>
  <c r="Z688" i="1" s="1"/>
  <c r="X314" i="1"/>
  <c r="Y314" i="1" s="1"/>
  <c r="Z314" i="1" s="1"/>
  <c r="AL462" i="1"/>
  <c r="AR462" i="1" s="1"/>
  <c r="X499" i="1"/>
  <c r="Y499" i="1" s="1"/>
  <c r="Z499" i="1" s="1"/>
  <c r="AL929" i="1"/>
  <c r="X459" i="1"/>
  <c r="Y459" i="1" s="1"/>
  <c r="Z459" i="1" s="1"/>
  <c r="X234" i="1"/>
  <c r="Y234" i="1" s="1"/>
  <c r="Z234" i="1" s="1"/>
  <c r="U462" i="1"/>
  <c r="V462" i="1" s="1"/>
  <c r="W462" i="1" s="1"/>
  <c r="AB99" i="1"/>
  <c r="AC99" i="1" s="1"/>
  <c r="AD99" i="1" s="1"/>
  <c r="AE99" i="1" s="1"/>
  <c r="AH99" i="1" s="1"/>
  <c r="AK99" i="1" s="1"/>
  <c r="AP99" i="1" s="1"/>
  <c r="AQ99" i="1" s="1"/>
  <c r="AC310" i="1"/>
  <c r="AD310" i="1" s="1"/>
  <c r="AE310" i="1" s="1"/>
  <c r="AH310" i="1" s="1"/>
  <c r="AK310" i="1" s="1"/>
  <c r="AP310" i="1" s="1"/>
  <c r="AQ310" i="1" s="1"/>
  <c r="X46" i="1"/>
  <c r="Y46" i="1" s="1"/>
  <c r="Z46" i="1" s="1"/>
  <c r="X652" i="1"/>
  <c r="Y652" i="1" s="1"/>
  <c r="Z652" i="1" s="1"/>
  <c r="X883" i="1"/>
  <c r="Y883" i="1" s="1"/>
  <c r="Z883" i="1" s="1"/>
  <c r="AC162" i="1"/>
  <c r="AD162" i="1" s="1"/>
  <c r="AE162" i="1" s="1"/>
  <c r="AH162" i="1" s="1"/>
  <c r="AK162" i="1" s="1"/>
  <c r="AP162" i="1" s="1"/>
  <c r="AQ162" i="1" s="1"/>
  <c r="X33" i="1"/>
  <c r="Y33" i="1" s="1"/>
  <c r="Z33" i="1" s="1"/>
  <c r="X485" i="1"/>
  <c r="Y485" i="1" s="1"/>
  <c r="Z485" i="1" s="1"/>
  <c r="AL428" i="1"/>
  <c r="R504" i="1"/>
  <c r="X504" i="1" s="1"/>
  <c r="Y504" i="1" s="1"/>
  <c r="Z504" i="1" s="1"/>
  <c r="X371" i="1"/>
  <c r="Y371" i="1" s="1"/>
  <c r="Z371" i="1" s="1"/>
  <c r="AC200" i="1"/>
  <c r="AD200" i="1" s="1"/>
  <c r="AE200" i="1" s="1"/>
  <c r="AH200" i="1" s="1"/>
  <c r="AK200" i="1" s="1"/>
  <c r="AP200" i="1" s="1"/>
  <c r="AQ200" i="1" s="1"/>
  <c r="U157" i="1"/>
  <c r="V157" i="1" s="1"/>
  <c r="W157" i="1" s="1"/>
  <c r="X942" i="1"/>
  <c r="Y942" i="1" s="1"/>
  <c r="Z942" i="1" s="1"/>
  <c r="X417" i="1"/>
  <c r="Y417" i="1" s="1"/>
  <c r="Z417" i="1" s="1"/>
  <c r="X266" i="1"/>
  <c r="Y266" i="1" s="1"/>
  <c r="Z266" i="1" s="1"/>
  <c r="X690" i="1"/>
  <c r="Y690" i="1" s="1"/>
  <c r="Z690" i="1" s="1"/>
  <c r="AM252" i="1"/>
  <c r="AB759" i="1"/>
  <c r="AC759" i="1" s="1"/>
  <c r="AD759" i="1" s="1"/>
  <c r="AE759" i="1" s="1"/>
  <c r="AH759" i="1" s="1"/>
  <c r="AK759" i="1" s="1"/>
  <c r="AP759" i="1" s="1"/>
  <c r="AQ759" i="1" s="1"/>
  <c r="R45" i="1"/>
  <c r="U125" i="1"/>
  <c r="V125" i="1" s="1"/>
  <c r="W125" i="1" s="1"/>
  <c r="AA446" i="1"/>
  <c r="AL121" i="1"/>
  <c r="AR121" i="1" s="1"/>
  <c r="AL103" i="1"/>
  <c r="U273" i="1"/>
  <c r="V273" i="1" s="1"/>
  <c r="W273" i="1" s="1"/>
  <c r="AL774" i="1"/>
  <c r="AL964" i="1"/>
  <c r="AM809" i="1"/>
  <c r="AB58" i="1"/>
  <c r="AC58" i="1" s="1"/>
  <c r="AD58" i="1" s="1"/>
  <c r="AE58" i="1" s="1"/>
  <c r="AH58" i="1" s="1"/>
  <c r="AK58" i="1" s="1"/>
  <c r="AP58" i="1" s="1"/>
  <c r="AQ58" i="1" s="1"/>
  <c r="AL857" i="1"/>
  <c r="AM190" i="1"/>
  <c r="AA977" i="1"/>
  <c r="AM964" i="1"/>
  <c r="R978" i="1"/>
  <c r="X978" i="1" s="1"/>
  <c r="Y978" i="1" s="1"/>
  <c r="Z978" i="1" s="1"/>
  <c r="U721" i="1"/>
  <c r="V721" i="1" s="1"/>
  <c r="W721" i="1" s="1"/>
  <c r="U527" i="1"/>
  <c r="V527" i="1" s="1"/>
  <c r="W527" i="1" s="1"/>
  <c r="AL442" i="1"/>
  <c r="AA506" i="1"/>
  <c r="AB506" i="1" s="1"/>
  <c r="AC506" i="1" s="1"/>
  <c r="AD506" i="1" s="1"/>
  <c r="AE506" i="1" s="1"/>
  <c r="AH506" i="1" s="1"/>
  <c r="AK506" i="1" s="1"/>
  <c r="AP506" i="1" s="1"/>
  <c r="AQ506" i="1" s="1"/>
  <c r="AL412" i="1"/>
  <c r="AL637" i="1"/>
  <c r="AM506" i="1"/>
  <c r="R270" i="1"/>
  <c r="X270" i="1" s="1"/>
  <c r="Y270" i="1" s="1"/>
  <c r="Z270" i="1" s="1"/>
  <c r="AL483" i="1"/>
  <c r="R70" i="1"/>
  <c r="X70" i="1" s="1"/>
  <c r="Y70" i="1" s="1"/>
  <c r="Z70" i="1" s="1"/>
  <c r="R121" i="1"/>
  <c r="AB121" i="1" s="1"/>
  <c r="AC121" i="1" s="1"/>
  <c r="AD121" i="1" s="1"/>
  <c r="AE121" i="1" s="1"/>
  <c r="AH121" i="1" s="1"/>
  <c r="AK121" i="1" s="1"/>
  <c r="AP121" i="1" s="1"/>
  <c r="AQ121" i="1" s="1"/>
  <c r="AM144" i="1"/>
  <c r="R922" i="1"/>
  <c r="X922" i="1" s="1"/>
  <c r="Y922" i="1" s="1"/>
  <c r="Z922" i="1" s="1"/>
  <c r="AL619" i="1"/>
  <c r="AM979" i="1"/>
  <c r="AB647" i="1"/>
  <c r="AC647" i="1" s="1"/>
  <c r="AD647" i="1" s="1"/>
  <c r="AE647" i="1" s="1"/>
  <c r="AH647" i="1" s="1"/>
  <c r="AK647" i="1" s="1"/>
  <c r="AP647" i="1" s="1"/>
  <c r="AQ647" i="1" s="1"/>
  <c r="AA919" i="1"/>
  <c r="AB919" i="1" s="1"/>
  <c r="AC919" i="1" s="1"/>
  <c r="AD919" i="1" s="1"/>
  <c r="AE919" i="1" s="1"/>
  <c r="AH919" i="1" s="1"/>
  <c r="AK919" i="1" s="1"/>
  <c r="AP919" i="1" s="1"/>
  <c r="AQ919" i="1" s="1"/>
  <c r="AA744" i="1"/>
  <c r="AL899" i="1"/>
  <c r="R434" i="1"/>
  <c r="X434" i="1" s="1"/>
  <c r="Y434" i="1" s="1"/>
  <c r="Z434" i="1" s="1"/>
  <c r="AA591" i="1"/>
  <c r="AL744" i="1"/>
  <c r="AA580" i="1"/>
  <c r="AM580" i="1"/>
  <c r="AA809" i="1"/>
  <c r="AM301" i="1"/>
  <c r="R964" i="1"/>
  <c r="U964" i="1" s="1"/>
  <c r="V964" i="1" s="1"/>
  <c r="W964" i="1" s="1"/>
  <c r="AM673" i="1"/>
  <c r="AL18" i="1"/>
  <c r="AL383" i="1"/>
  <c r="AA434" i="1"/>
  <c r="AL81" i="1"/>
  <c r="AM495" i="1"/>
  <c r="R352" i="1"/>
  <c r="X352" i="1" s="1"/>
  <c r="Y352" i="1" s="1"/>
  <c r="Z352" i="1" s="1"/>
  <c r="AA273" i="1"/>
  <c r="AB273" i="1" s="1"/>
  <c r="AC273" i="1" s="1"/>
  <c r="AD273" i="1" s="1"/>
  <c r="AE273" i="1" s="1"/>
  <c r="AH273" i="1" s="1"/>
  <c r="AK273" i="1" s="1"/>
  <c r="AP273" i="1" s="1"/>
  <c r="AQ273" i="1" s="1"/>
  <c r="R619" i="1"/>
  <c r="AB615" i="1"/>
  <c r="AC615" i="1" s="1"/>
  <c r="AD615" i="1" s="1"/>
  <c r="AE615" i="1" s="1"/>
  <c r="AH615" i="1" s="1"/>
  <c r="AK615" i="1" s="1"/>
  <c r="AP615" i="1" s="1"/>
  <c r="AQ615" i="1" s="1"/>
  <c r="AM665" i="1"/>
  <c r="AA876" i="1"/>
  <c r="AB876" i="1" s="1"/>
  <c r="AC876" i="1" s="1"/>
  <c r="AD876" i="1" s="1"/>
  <c r="AE876" i="1" s="1"/>
  <c r="AH876" i="1" s="1"/>
  <c r="AK876" i="1" s="1"/>
  <c r="AP876" i="1" s="1"/>
  <c r="AQ876" i="1" s="1"/>
  <c r="AB806" i="1"/>
  <c r="AC806" i="1" s="1"/>
  <c r="AD806" i="1" s="1"/>
  <c r="AE806" i="1" s="1"/>
  <c r="AH806" i="1" s="1"/>
  <c r="AK806" i="1" s="1"/>
  <c r="AP806" i="1" s="1"/>
  <c r="AQ806" i="1" s="1"/>
  <c r="AA287" i="1"/>
  <c r="AL876" i="1"/>
  <c r="AR876" i="1" s="1"/>
  <c r="R977" i="1"/>
  <c r="X977" i="1" s="1"/>
  <c r="Y977" i="1" s="1"/>
  <c r="Z977" i="1" s="1"/>
  <c r="AB688" i="1"/>
  <c r="AC688" i="1" s="1"/>
  <c r="AD688" i="1" s="1"/>
  <c r="AE688" i="1" s="1"/>
  <c r="AH688" i="1" s="1"/>
  <c r="AK688" i="1" s="1"/>
  <c r="AP688" i="1" s="1"/>
  <c r="AQ688" i="1" s="1"/>
  <c r="AL786" i="1"/>
  <c r="AM978" i="1"/>
  <c r="AA64" i="1"/>
  <c r="AB64" i="1" s="1"/>
  <c r="AC64" i="1" s="1"/>
  <c r="AD64" i="1" s="1"/>
  <c r="AE64" i="1" s="1"/>
  <c r="AH64" i="1" s="1"/>
  <c r="AK64" i="1" s="1"/>
  <c r="AP64" i="1" s="1"/>
  <c r="AQ64" i="1" s="1"/>
  <c r="AA527" i="1"/>
  <c r="AB527" i="1" s="1"/>
  <c r="AC527" i="1" s="1"/>
  <c r="AD527" i="1" s="1"/>
  <c r="AE527" i="1" s="1"/>
  <c r="AH527" i="1" s="1"/>
  <c r="AK527" i="1" s="1"/>
  <c r="AP527" i="1" s="1"/>
  <c r="AQ527" i="1" s="1"/>
  <c r="R927" i="1"/>
  <c r="X927" i="1" s="1"/>
  <c r="Y927" i="1" s="1"/>
  <c r="Z927" i="1" s="1"/>
  <c r="U833" i="1"/>
  <c r="V833" i="1" s="1"/>
  <c r="W833" i="1" s="1"/>
  <c r="AB501" i="1"/>
  <c r="AC501" i="1" s="1"/>
  <c r="AD501" i="1" s="1"/>
  <c r="AE501" i="1" s="1"/>
  <c r="AH501" i="1" s="1"/>
  <c r="AK501" i="1" s="1"/>
  <c r="AP501" i="1" s="1"/>
  <c r="AQ501" i="1" s="1"/>
  <c r="AA412" i="1"/>
  <c r="AB412" i="1" s="1"/>
  <c r="AC412" i="1" s="1"/>
  <c r="AD412" i="1" s="1"/>
  <c r="AE412" i="1" s="1"/>
  <c r="AH412" i="1" s="1"/>
  <c r="AK412" i="1" s="1"/>
  <c r="AP412" i="1" s="1"/>
  <c r="AQ412" i="1" s="1"/>
  <c r="AA637" i="1"/>
  <c r="AB637" i="1" s="1"/>
  <c r="AC637" i="1" s="1"/>
  <c r="AD637" i="1" s="1"/>
  <c r="AE637" i="1" s="1"/>
  <c r="AH637" i="1" s="1"/>
  <c r="AK637" i="1" s="1"/>
  <c r="AP637" i="1" s="1"/>
  <c r="AQ637" i="1" s="1"/>
  <c r="AL506" i="1"/>
  <c r="AR506" i="1" s="1"/>
  <c r="U207" i="1"/>
  <c r="V207" i="1" s="1"/>
  <c r="W207" i="1" s="1"/>
  <c r="AL270" i="1"/>
  <c r="R483" i="1"/>
  <c r="U483" i="1" s="1"/>
  <c r="V483" i="1" s="1"/>
  <c r="W483" i="1" s="1"/>
  <c r="AB349" i="1"/>
  <c r="AC349" i="1" s="1"/>
  <c r="AD349" i="1" s="1"/>
  <c r="AE349" i="1" s="1"/>
  <c r="AH349" i="1" s="1"/>
  <c r="AK349" i="1" s="1"/>
  <c r="AP349" i="1" s="1"/>
  <c r="AQ349" i="1" s="1"/>
  <c r="AM70" i="1"/>
  <c r="AA922" i="1"/>
  <c r="AA777" i="1"/>
  <c r="AB777" i="1" s="1"/>
  <c r="AC777" i="1" s="1"/>
  <c r="AD777" i="1" s="1"/>
  <c r="AE777" i="1" s="1"/>
  <c r="AH777" i="1" s="1"/>
  <c r="AK777" i="1" s="1"/>
  <c r="AP777" i="1" s="1"/>
  <c r="AQ777" i="1" s="1"/>
  <c r="AM675" i="1"/>
  <c r="U697" i="1"/>
  <c r="V697" i="1" s="1"/>
  <c r="W697" i="1" s="1"/>
  <c r="U118" i="1"/>
  <c r="V118" i="1" s="1"/>
  <c r="W118" i="1" s="1"/>
  <c r="R579" i="1"/>
  <c r="X579" i="1" s="1"/>
  <c r="Y579" i="1" s="1"/>
  <c r="Z579" i="1" s="1"/>
  <c r="AM434" i="1"/>
  <c r="R956" i="1"/>
  <c r="X956" i="1" s="1"/>
  <c r="Y956" i="1" s="1"/>
  <c r="Z956" i="1" s="1"/>
  <c r="AL419" i="1"/>
  <c r="AA786" i="1"/>
  <c r="R876" i="1"/>
  <c r="X876" i="1" s="1"/>
  <c r="Y876" i="1" s="1"/>
  <c r="Z876" i="1" s="1"/>
  <c r="AB356" i="1"/>
  <c r="AC356" i="1" s="1"/>
  <c r="AD356" i="1" s="1"/>
  <c r="AE356" i="1" s="1"/>
  <c r="AH356" i="1" s="1"/>
  <c r="AK356" i="1" s="1"/>
  <c r="AP356" i="1" s="1"/>
  <c r="AQ356" i="1" s="1"/>
  <c r="AM890" i="1"/>
  <c r="R412" i="1"/>
  <c r="AL977" i="1"/>
  <c r="R786" i="1"/>
  <c r="U786" i="1" s="1"/>
  <c r="V786" i="1" s="1"/>
  <c r="W786" i="1" s="1"/>
  <c r="AL892" i="1"/>
  <c r="AR892" i="1" s="1"/>
  <c r="AM527" i="1"/>
  <c r="AB449" i="1"/>
  <c r="AC449" i="1" s="1"/>
  <c r="AD449" i="1" s="1"/>
  <c r="AE449" i="1" s="1"/>
  <c r="AH449" i="1" s="1"/>
  <c r="AK449" i="1" s="1"/>
  <c r="AP449" i="1" s="1"/>
  <c r="AQ449" i="1" s="1"/>
  <c r="AM769" i="1"/>
  <c r="R335" i="1"/>
  <c r="X335" i="1" s="1"/>
  <c r="Y335" i="1" s="1"/>
  <c r="Z335" i="1" s="1"/>
  <c r="AA752" i="1"/>
  <c r="AA927" i="1"/>
  <c r="U892" i="1"/>
  <c r="V892" i="1" s="1"/>
  <c r="W892" i="1" s="1"/>
  <c r="AA270" i="1"/>
  <c r="AM483" i="1"/>
  <c r="R406" i="1"/>
  <c r="X406" i="1" s="1"/>
  <c r="Y406" i="1" s="1"/>
  <c r="Z406" i="1" s="1"/>
  <c r="AM662" i="1"/>
  <c r="U747" i="1"/>
  <c r="V747" i="1" s="1"/>
  <c r="W747" i="1" s="1"/>
  <c r="AM922" i="1"/>
  <c r="AM777" i="1"/>
  <c r="R515" i="1"/>
  <c r="X515" i="1" s="1"/>
  <c r="Y515" i="1" s="1"/>
  <c r="Z515" i="1" s="1"/>
  <c r="U226" i="1"/>
  <c r="V226" i="1" s="1"/>
  <c r="W226" i="1" s="1"/>
  <c r="AA888" i="1"/>
  <c r="AB888" i="1" s="1"/>
  <c r="AC888" i="1" s="1"/>
  <c r="AD888" i="1" s="1"/>
  <c r="AE888" i="1" s="1"/>
  <c r="AH888" i="1" s="1"/>
  <c r="AK888" i="1" s="1"/>
  <c r="AP888" i="1" s="1"/>
  <c r="AQ888" i="1" s="1"/>
  <c r="AM744" i="1"/>
  <c r="AA229" i="1"/>
  <c r="U350" i="1"/>
  <c r="V350" i="1" s="1"/>
  <c r="W350" i="1" s="1"/>
  <c r="AL919" i="1"/>
  <c r="AL252" i="1"/>
  <c r="AA18" i="1"/>
  <c r="AA214" i="1"/>
  <c r="AB984" i="1"/>
  <c r="AC984" i="1" s="1"/>
  <c r="AD984" i="1" s="1"/>
  <c r="AE984" i="1" s="1"/>
  <c r="AH984" i="1" s="1"/>
  <c r="AK984" i="1" s="1"/>
  <c r="AP984" i="1" s="1"/>
  <c r="AQ984" i="1" s="1"/>
  <c r="AM45" i="1"/>
  <c r="AL665" i="1"/>
  <c r="R442" i="1"/>
  <c r="X442" i="1" s="1"/>
  <c r="Y442" i="1" s="1"/>
  <c r="Z442" i="1" s="1"/>
  <c r="AB126" i="1"/>
  <c r="AC126" i="1" s="1"/>
  <c r="AD126" i="1" s="1"/>
  <c r="AE126" i="1" s="1"/>
  <c r="AH126" i="1" s="1"/>
  <c r="AK126" i="1" s="1"/>
  <c r="AP126" i="1" s="1"/>
  <c r="AQ126" i="1" s="1"/>
  <c r="AM419" i="1"/>
  <c r="AM81" i="1"/>
  <c r="AA929" i="1"/>
  <c r="AB929" i="1" s="1"/>
  <c r="AC929" i="1" s="1"/>
  <c r="AD929" i="1" s="1"/>
  <c r="AE929" i="1" s="1"/>
  <c r="AH929" i="1" s="1"/>
  <c r="AK929" i="1" s="1"/>
  <c r="AP929" i="1" s="1"/>
  <c r="AQ929" i="1" s="1"/>
  <c r="U287" i="1"/>
  <c r="V287" i="1" s="1"/>
  <c r="W287" i="1" s="1"/>
  <c r="AL975" i="1"/>
  <c r="AM892" i="1"/>
  <c r="AM424" i="1"/>
  <c r="AL871" i="1"/>
  <c r="AA574" i="1"/>
  <c r="AB574" i="1" s="1"/>
  <c r="AC574" i="1" s="1"/>
  <c r="AD574" i="1" s="1"/>
  <c r="AE574" i="1" s="1"/>
  <c r="AH574" i="1" s="1"/>
  <c r="AK574" i="1" s="1"/>
  <c r="AP574" i="1" s="1"/>
  <c r="AQ574" i="1" s="1"/>
  <c r="AM413" i="1"/>
  <c r="R752" i="1"/>
  <c r="X752" i="1" s="1"/>
  <c r="Y752" i="1" s="1"/>
  <c r="Z752" i="1" s="1"/>
  <c r="AM927" i="1"/>
  <c r="AA376" i="1"/>
  <c r="AB135" i="1"/>
  <c r="AC135" i="1" s="1"/>
  <c r="AD135" i="1" s="1"/>
  <c r="AE135" i="1" s="1"/>
  <c r="AH135" i="1" s="1"/>
  <c r="AK135" i="1" s="1"/>
  <c r="AP135" i="1" s="1"/>
  <c r="AQ135" i="1" s="1"/>
  <c r="R489" i="1"/>
  <c r="R407" i="1"/>
  <c r="X407" i="1" s="1"/>
  <c r="Y407" i="1" s="1"/>
  <c r="Z407" i="1" s="1"/>
  <c r="AA339" i="1"/>
  <c r="AA406" i="1"/>
  <c r="AB406" i="1" s="1"/>
  <c r="AC406" i="1" s="1"/>
  <c r="AD406" i="1" s="1"/>
  <c r="AE406" i="1" s="1"/>
  <c r="AH406" i="1" s="1"/>
  <c r="AK406" i="1" s="1"/>
  <c r="AP406" i="1" s="1"/>
  <c r="AQ406" i="1" s="1"/>
  <c r="AL504" i="1"/>
  <c r="AL662" i="1"/>
  <c r="AB945" i="1"/>
  <c r="AC945" i="1" s="1"/>
  <c r="AD945" i="1" s="1"/>
  <c r="AE945" i="1" s="1"/>
  <c r="AH945" i="1" s="1"/>
  <c r="AK945" i="1" s="1"/>
  <c r="AP945" i="1" s="1"/>
  <c r="AQ945" i="1" s="1"/>
  <c r="AA307" i="1"/>
  <c r="AB307" i="1" s="1"/>
  <c r="AC307" i="1" s="1"/>
  <c r="AD307" i="1" s="1"/>
  <c r="AE307" i="1" s="1"/>
  <c r="AH307" i="1" s="1"/>
  <c r="AK307" i="1" s="1"/>
  <c r="AP307" i="1" s="1"/>
  <c r="AA747" i="1"/>
  <c r="AB747" i="1" s="1"/>
  <c r="AC747" i="1" s="1"/>
  <c r="AD747" i="1" s="1"/>
  <c r="AE747" i="1" s="1"/>
  <c r="AH747" i="1" s="1"/>
  <c r="AK747" i="1" s="1"/>
  <c r="AP747" i="1" s="1"/>
  <c r="AQ747" i="1" s="1"/>
  <c r="AL777" i="1"/>
  <c r="AA114" i="1"/>
  <c r="AA515" i="1"/>
  <c r="AM888" i="1"/>
  <c r="AM591" i="1"/>
  <c r="AL998" i="1"/>
  <c r="AL453" i="1"/>
  <c r="R580" i="1"/>
  <c r="X580" i="1" s="1"/>
  <c r="Y580" i="1" s="1"/>
  <c r="Z580" i="1" s="1"/>
  <c r="AB350" i="1"/>
  <c r="AC350" i="1" s="1"/>
  <c r="AD350" i="1" s="1"/>
  <c r="AE350" i="1" s="1"/>
  <c r="AH350" i="1" s="1"/>
  <c r="AK350" i="1" s="1"/>
  <c r="AP350" i="1" s="1"/>
  <c r="AQ350" i="1" s="1"/>
  <c r="AB737" i="1"/>
  <c r="AC737" i="1" s="1"/>
  <c r="AD737" i="1" s="1"/>
  <c r="AE737" i="1" s="1"/>
  <c r="AH737" i="1" s="1"/>
  <c r="AK737" i="1" s="1"/>
  <c r="AP737" i="1" s="1"/>
  <c r="AQ737" i="1" s="1"/>
  <c r="U996" i="1"/>
  <c r="V996" i="1" s="1"/>
  <c r="W996" i="1" s="1"/>
  <c r="AL990" i="1"/>
  <c r="U453" i="1"/>
  <c r="V453" i="1" s="1"/>
  <c r="W453" i="1" s="1"/>
  <c r="AM297" i="1"/>
  <c r="AM919" i="1"/>
  <c r="AM492" i="1"/>
  <c r="AB619" i="1"/>
  <c r="AC619" i="1" s="1"/>
  <c r="AD619" i="1" s="1"/>
  <c r="AE619" i="1" s="1"/>
  <c r="AH619" i="1" s="1"/>
  <c r="AK619" i="1" s="1"/>
  <c r="AP619" i="1" s="1"/>
  <c r="AQ619" i="1" s="1"/>
  <c r="R809" i="1"/>
  <c r="X809" i="1" s="1"/>
  <c r="Y809" i="1" s="1"/>
  <c r="Z809" i="1" s="1"/>
  <c r="AM121" i="1"/>
  <c r="AA990" i="1"/>
  <c r="AA453" i="1"/>
  <c r="AB453" i="1" s="1"/>
  <c r="AC453" i="1" s="1"/>
  <c r="AD453" i="1" s="1"/>
  <c r="AE453" i="1" s="1"/>
  <c r="AH453" i="1" s="1"/>
  <c r="AK453" i="1" s="1"/>
  <c r="AP453" i="1" s="1"/>
  <c r="AQ453" i="1" s="1"/>
  <c r="AL673" i="1"/>
  <c r="R383" i="1"/>
  <c r="X383" i="1" s="1"/>
  <c r="Y383" i="1" s="1"/>
  <c r="Z383" i="1" s="1"/>
  <c r="AA938" i="1"/>
  <c r="AB938" i="1" s="1"/>
  <c r="AC938" i="1" s="1"/>
  <c r="AD938" i="1" s="1"/>
  <c r="AE938" i="1" s="1"/>
  <c r="AH938" i="1" s="1"/>
  <c r="AK938" i="1" s="1"/>
  <c r="AP938" i="1" s="1"/>
  <c r="AQ938" i="1" s="1"/>
  <c r="U857" i="1"/>
  <c r="V857" i="1" s="1"/>
  <c r="W857" i="1" s="1"/>
  <c r="AM453" i="1"/>
  <c r="AB804" i="1"/>
  <c r="AC804" i="1" s="1"/>
  <c r="AD804" i="1" s="1"/>
  <c r="AE804" i="1" s="1"/>
  <c r="AH804" i="1" s="1"/>
  <c r="AK804" i="1" s="1"/>
  <c r="AP804" i="1" s="1"/>
  <c r="AQ804" i="1" s="1"/>
  <c r="R938" i="1"/>
  <c r="X938" i="1" s="1"/>
  <c r="Y938" i="1" s="1"/>
  <c r="Z938" i="1" s="1"/>
  <c r="AA857" i="1"/>
  <c r="AB857" i="1" s="1"/>
  <c r="AC857" i="1" s="1"/>
  <c r="AD857" i="1" s="1"/>
  <c r="AE857" i="1" s="1"/>
  <c r="AH857" i="1" s="1"/>
  <c r="AK857" i="1" s="1"/>
  <c r="AP857" i="1" s="1"/>
  <c r="AQ857" i="1" s="1"/>
  <c r="AA978" i="1"/>
  <c r="AB978" i="1" s="1"/>
  <c r="AC978" i="1" s="1"/>
  <c r="AD978" i="1" s="1"/>
  <c r="AE978" i="1" s="1"/>
  <c r="AH978" i="1" s="1"/>
  <c r="AK978" i="1" s="1"/>
  <c r="AP978" i="1" s="1"/>
  <c r="AR978" i="1" s="1"/>
  <c r="AL938" i="1"/>
  <c r="AM287" i="1"/>
  <c r="AM975" i="1"/>
  <c r="R736" i="1"/>
  <c r="X736" i="1" s="1"/>
  <c r="Y736" i="1" s="1"/>
  <c r="Z736" i="1" s="1"/>
  <c r="AL954" i="1"/>
  <c r="AM79" i="1"/>
  <c r="U897" i="1"/>
  <c r="V897" i="1" s="1"/>
  <c r="W897" i="1" s="1"/>
  <c r="AA892" i="1"/>
  <c r="AB892" i="1" s="1"/>
  <c r="AC892" i="1" s="1"/>
  <c r="AD892" i="1" s="1"/>
  <c r="AE892" i="1" s="1"/>
  <c r="AH892" i="1" s="1"/>
  <c r="AK892" i="1" s="1"/>
  <c r="AP892" i="1" s="1"/>
  <c r="AQ892" i="1" s="1"/>
  <c r="AL951" i="1"/>
  <c r="AA424" i="1"/>
  <c r="AB424" i="1" s="1"/>
  <c r="AC424" i="1" s="1"/>
  <c r="AD424" i="1" s="1"/>
  <c r="AE424" i="1" s="1"/>
  <c r="AH424" i="1" s="1"/>
  <c r="AK424" i="1" s="1"/>
  <c r="AP424" i="1" s="1"/>
  <c r="AQ424" i="1" s="1"/>
  <c r="R871" i="1"/>
  <c r="X871" i="1" s="1"/>
  <c r="Y871" i="1" s="1"/>
  <c r="Z871" i="1" s="1"/>
  <c r="AR266" i="1"/>
  <c r="AM752" i="1"/>
  <c r="AL376" i="1"/>
  <c r="AA335" i="1"/>
  <c r="AB743" i="1"/>
  <c r="AC743" i="1" s="1"/>
  <c r="AD743" i="1" s="1"/>
  <c r="AE743" i="1" s="1"/>
  <c r="AH743" i="1" s="1"/>
  <c r="AK743" i="1" s="1"/>
  <c r="AP743" i="1" s="1"/>
  <c r="AQ743" i="1" s="1"/>
  <c r="U506" i="1"/>
  <c r="V506" i="1" s="1"/>
  <c r="W506" i="1" s="1"/>
  <c r="AL339" i="1"/>
  <c r="R476" i="1"/>
  <c r="X476" i="1" s="1"/>
  <c r="Y476" i="1" s="1"/>
  <c r="Z476" i="1" s="1"/>
  <c r="AM406" i="1"/>
  <c r="AL747" i="1"/>
  <c r="U484" i="1"/>
  <c r="V484" i="1" s="1"/>
  <c r="W484" i="1" s="1"/>
  <c r="U539" i="1"/>
  <c r="V539" i="1" s="1"/>
  <c r="W539" i="1" s="1"/>
  <c r="AL78" i="1"/>
  <c r="R428" i="1"/>
  <c r="AR818" i="1"/>
  <c r="AM280" i="1"/>
  <c r="X951" i="1"/>
  <c r="Y951" i="1" s="1"/>
  <c r="Z951" i="1" s="1"/>
  <c r="X769" i="1"/>
  <c r="Y769" i="1" s="1"/>
  <c r="Z769" i="1" s="1"/>
  <c r="AL640" i="1"/>
  <c r="U954" i="1"/>
  <c r="V954" i="1" s="1"/>
  <c r="W954" i="1" s="1"/>
  <c r="X447" i="1"/>
  <c r="Y447" i="1" s="1"/>
  <c r="Z447" i="1" s="1"/>
  <c r="X910" i="1"/>
  <c r="Y910" i="1" s="1"/>
  <c r="Z910" i="1" s="1"/>
  <c r="X107" i="1"/>
  <c r="Y107" i="1" s="1"/>
  <c r="Z107" i="1" s="1"/>
  <c r="U15" i="1"/>
  <c r="V15" i="1" s="1"/>
  <c r="W15" i="1" s="1"/>
  <c r="U268" i="1"/>
  <c r="V268" i="1" s="1"/>
  <c r="W268" i="1" s="1"/>
  <c r="X865" i="1"/>
  <c r="Y865" i="1" s="1"/>
  <c r="Z865" i="1" s="1"/>
  <c r="AB443" i="1"/>
  <c r="AC443" i="1" s="1"/>
  <c r="AD443" i="1" s="1"/>
  <c r="AE443" i="1" s="1"/>
  <c r="AH443" i="1" s="1"/>
  <c r="AK443" i="1" s="1"/>
  <c r="AP443" i="1" s="1"/>
  <c r="AQ443" i="1" s="1"/>
  <c r="X692" i="1"/>
  <c r="Y692" i="1" s="1"/>
  <c r="Z692" i="1" s="1"/>
  <c r="X636" i="1"/>
  <c r="Y636" i="1" s="1"/>
  <c r="Z636" i="1" s="1"/>
  <c r="AA106" i="1"/>
  <c r="AB106" i="1" s="1"/>
  <c r="AC106" i="1" s="1"/>
  <c r="AD106" i="1" s="1"/>
  <c r="AE106" i="1" s="1"/>
  <c r="AH106" i="1" s="1"/>
  <c r="AK106" i="1" s="1"/>
  <c r="AP106" i="1" s="1"/>
  <c r="AQ106" i="1" s="1"/>
  <c r="X73" i="1"/>
  <c r="Y73" i="1" s="1"/>
  <c r="Z73" i="1" s="1"/>
  <c r="R364" i="1"/>
  <c r="X364" i="1" s="1"/>
  <c r="Y364" i="1" s="1"/>
  <c r="Z364" i="1" s="1"/>
  <c r="AC812" i="1"/>
  <c r="AD812" i="1" s="1"/>
  <c r="AE812" i="1" s="1"/>
  <c r="AH812" i="1" s="1"/>
  <c r="AK812" i="1" s="1"/>
  <c r="AP812" i="1" s="1"/>
  <c r="AQ812" i="1" s="1"/>
  <c r="X842" i="1"/>
  <c r="Y842" i="1" s="1"/>
  <c r="Z842" i="1" s="1"/>
  <c r="AL379" i="1"/>
  <c r="AM871" i="1"/>
  <c r="X409" i="1"/>
  <c r="Y409" i="1" s="1"/>
  <c r="Z409" i="1" s="1"/>
  <c r="X233" i="1"/>
  <c r="Y233" i="1" s="1"/>
  <c r="Z233" i="1" s="1"/>
  <c r="U495" i="1"/>
  <c r="V495" i="1" s="1"/>
  <c r="W495" i="1" s="1"/>
  <c r="AC703" i="1"/>
  <c r="AD703" i="1" s="1"/>
  <c r="AE703" i="1" s="1"/>
  <c r="AH703" i="1" s="1"/>
  <c r="AK703" i="1" s="1"/>
  <c r="AP703" i="1" s="1"/>
  <c r="AQ703" i="1" s="1"/>
  <c r="AC641" i="1"/>
  <c r="AD641" i="1" s="1"/>
  <c r="AE641" i="1" s="1"/>
  <c r="AH641" i="1" s="1"/>
  <c r="AK641" i="1" s="1"/>
  <c r="AP641" i="1" s="1"/>
  <c r="AQ641" i="1" s="1"/>
  <c r="X328" i="1"/>
  <c r="Y328" i="1" s="1"/>
  <c r="Z328" i="1" s="1"/>
  <c r="X493" i="1"/>
  <c r="Y493" i="1" s="1"/>
  <c r="Z493" i="1" s="1"/>
  <c r="AM399" i="1"/>
  <c r="R492" i="1"/>
  <c r="X492" i="1" s="1"/>
  <c r="Y492" i="1" s="1"/>
  <c r="Z492" i="1" s="1"/>
  <c r="AM335" i="1"/>
  <c r="R509" i="1"/>
  <c r="AL523" i="1"/>
  <c r="AL805" i="1"/>
  <c r="U733" i="1"/>
  <c r="V733" i="1" s="1"/>
  <c r="W733" i="1" s="1"/>
  <c r="U580" i="1"/>
  <c r="V580" i="1" s="1"/>
  <c r="W580" i="1" s="1"/>
  <c r="AL599" i="1"/>
  <c r="X641" i="1"/>
  <c r="Y641" i="1" s="1"/>
  <c r="Z641" i="1" s="1"/>
  <c r="R576" i="1"/>
  <c r="X576" i="1" s="1"/>
  <c r="Y576" i="1" s="1"/>
  <c r="Z576" i="1" s="1"/>
  <c r="AL229" i="1"/>
  <c r="R633" i="1"/>
  <c r="X633" i="1" s="1"/>
  <c r="Y633" i="1" s="1"/>
  <c r="Z633" i="1" s="1"/>
  <c r="X660" i="1"/>
  <c r="Y660" i="1" s="1"/>
  <c r="Z660" i="1" s="1"/>
  <c r="AA45" i="1"/>
  <c r="R564" i="1"/>
  <c r="X564" i="1" s="1"/>
  <c r="Y564" i="1" s="1"/>
  <c r="Z564" i="1" s="1"/>
  <c r="AA718" i="1"/>
  <c r="AL280" i="1"/>
  <c r="U675" i="1"/>
  <c r="V675" i="1" s="1"/>
  <c r="W675" i="1" s="1"/>
  <c r="AB334" i="1"/>
  <c r="AC334" i="1" s="1"/>
  <c r="AD334" i="1" s="1"/>
  <c r="AE334" i="1" s="1"/>
  <c r="AH334" i="1" s="1"/>
  <c r="AK334" i="1" s="1"/>
  <c r="AP334" i="1" s="1"/>
  <c r="AQ334" i="1" s="1"/>
  <c r="U737" i="1"/>
  <c r="V737" i="1" s="1"/>
  <c r="W737" i="1" s="1"/>
  <c r="U280" i="1"/>
  <c r="V280" i="1" s="1"/>
  <c r="W280" i="1" s="1"/>
  <c r="AB820" i="1"/>
  <c r="AC820" i="1" s="1"/>
  <c r="AD820" i="1" s="1"/>
  <c r="AE820" i="1" s="1"/>
  <c r="AH820" i="1" s="1"/>
  <c r="AK820" i="1" s="1"/>
  <c r="AP820" i="1" s="1"/>
  <c r="AQ820" i="1" s="1"/>
  <c r="AL268" i="1"/>
  <c r="AB226" i="1"/>
  <c r="AC226" i="1" s="1"/>
  <c r="AD226" i="1" s="1"/>
  <c r="AE226" i="1" s="1"/>
  <c r="AH226" i="1" s="1"/>
  <c r="AK226" i="1" s="1"/>
  <c r="AP226" i="1" s="1"/>
  <c r="AQ226" i="1" s="1"/>
  <c r="AA78" i="1"/>
  <c r="U647" i="1"/>
  <c r="V647" i="1" s="1"/>
  <c r="W647" i="1" s="1"/>
  <c r="AA396" i="1"/>
  <c r="AL610" i="1"/>
  <c r="AL214" i="1"/>
  <c r="R278" i="1"/>
  <c r="X278" i="1" s="1"/>
  <c r="Y278" i="1" s="1"/>
  <c r="Z278" i="1" s="1"/>
  <c r="U812" i="1"/>
  <c r="V812" i="1" s="1"/>
  <c r="W812" i="1" s="1"/>
  <c r="X777" i="1"/>
  <c r="Y777" i="1" s="1"/>
  <c r="Z777" i="1" s="1"/>
  <c r="X703" i="1"/>
  <c r="Y703" i="1" s="1"/>
  <c r="Z703" i="1" s="1"/>
  <c r="X659" i="1"/>
  <c r="Y659" i="1" s="1"/>
  <c r="Z659" i="1" s="1"/>
  <c r="X812" i="1"/>
  <c r="Y812" i="1" s="1"/>
  <c r="Z812" i="1" s="1"/>
  <c r="X747" i="1"/>
  <c r="Y747" i="1" s="1"/>
  <c r="Z747" i="1" s="1"/>
  <c r="R610" i="1"/>
  <c r="X610" i="1" s="1"/>
  <c r="Y610" i="1" s="1"/>
  <c r="Z610" i="1" s="1"/>
  <c r="X650" i="1"/>
  <c r="Y650" i="1" s="1"/>
  <c r="Z650" i="1" s="1"/>
  <c r="X495" i="1"/>
  <c r="Y495" i="1" s="1"/>
  <c r="Z495" i="1" s="1"/>
  <c r="R28" i="1"/>
  <c r="X28" i="1" s="1"/>
  <c r="Y28" i="1" s="1"/>
  <c r="Z28" i="1" s="1"/>
  <c r="AM998" i="1"/>
  <c r="AL424" i="1"/>
  <c r="AR424" i="1" s="1"/>
  <c r="AL568" i="1"/>
  <c r="AL495" i="1"/>
  <c r="U493" i="1"/>
  <c r="V493" i="1" s="1"/>
  <c r="W493" i="1" s="1"/>
  <c r="AL399" i="1"/>
  <c r="AA492" i="1"/>
  <c r="U810" i="1"/>
  <c r="V810" i="1" s="1"/>
  <c r="W810" i="1" s="1"/>
  <c r="X432" i="1"/>
  <c r="Y432" i="1" s="1"/>
  <c r="Z432" i="1" s="1"/>
  <c r="AM805" i="1"/>
  <c r="U216" i="1"/>
  <c r="V216" i="1" s="1"/>
  <c r="W216" i="1" s="1"/>
  <c r="AA576" i="1"/>
  <c r="AA70" i="1"/>
  <c r="AB70" i="1" s="1"/>
  <c r="AC70" i="1" s="1"/>
  <c r="AD70" i="1" s="1"/>
  <c r="AE70" i="1" s="1"/>
  <c r="AH70" i="1" s="1"/>
  <c r="AK70" i="1" s="1"/>
  <c r="AP70" i="1" s="1"/>
  <c r="AQ70" i="1" s="1"/>
  <c r="U564" i="1"/>
  <c r="V564" i="1" s="1"/>
  <c r="W564" i="1" s="1"/>
  <c r="AA280" i="1"/>
  <c r="AB280" i="1" s="1"/>
  <c r="AC280" i="1" s="1"/>
  <c r="AD280" i="1" s="1"/>
  <c r="AE280" i="1" s="1"/>
  <c r="AH280" i="1" s="1"/>
  <c r="AK280" i="1" s="1"/>
  <c r="AP280" i="1" s="1"/>
  <c r="AQ280" i="1" s="1"/>
  <c r="X566" i="1"/>
  <c r="Y566" i="1" s="1"/>
  <c r="Z566" i="1" s="1"/>
  <c r="R78" i="1"/>
  <c r="X78" i="1" s="1"/>
  <c r="Y78" i="1" s="1"/>
  <c r="Z78" i="1" s="1"/>
  <c r="AA610" i="1"/>
  <c r="X281" i="1"/>
  <c r="Y281" i="1" s="1"/>
  <c r="Z281" i="1" s="1"/>
  <c r="AL28" i="1"/>
  <c r="U398" i="1"/>
  <c r="V398" i="1" s="1"/>
  <c r="W398" i="1" s="1"/>
  <c r="U499" i="1"/>
  <c r="V499" i="1" s="1"/>
  <c r="W499" i="1" s="1"/>
  <c r="U443" i="1"/>
  <c r="V443" i="1" s="1"/>
  <c r="W443" i="1" s="1"/>
  <c r="AC398" i="1"/>
  <c r="AD398" i="1" s="1"/>
  <c r="AE398" i="1" s="1"/>
  <c r="AH398" i="1" s="1"/>
  <c r="AK398" i="1" s="1"/>
  <c r="AP398" i="1" s="1"/>
  <c r="AQ398" i="1" s="1"/>
  <c r="X787" i="1"/>
  <c r="Y787" i="1" s="1"/>
  <c r="Z787" i="1" s="1"/>
  <c r="U174" i="1"/>
  <c r="V174" i="1" s="1"/>
  <c r="W174" i="1" s="1"/>
  <c r="AA364" i="1"/>
  <c r="X746" i="1"/>
  <c r="Y746" i="1" s="1"/>
  <c r="Z746" i="1" s="1"/>
  <c r="AA365" i="1"/>
  <c r="AB365" i="1" s="1"/>
  <c r="AC365" i="1" s="1"/>
  <c r="AD365" i="1" s="1"/>
  <c r="AE365" i="1" s="1"/>
  <c r="AH365" i="1" s="1"/>
  <c r="AK365" i="1" s="1"/>
  <c r="AP365" i="1" s="1"/>
  <c r="AQ365" i="1" s="1"/>
  <c r="AL64" i="1"/>
  <c r="AR64" i="1" s="1"/>
  <c r="X303" i="1"/>
  <c r="Y303" i="1" s="1"/>
  <c r="Z303" i="1" s="1"/>
  <c r="R379" i="1"/>
  <c r="X379" i="1" s="1"/>
  <c r="Y379" i="1" s="1"/>
  <c r="Z379" i="1" s="1"/>
  <c r="U79" i="1"/>
  <c r="V79" i="1" s="1"/>
  <c r="W79" i="1" s="1"/>
  <c r="U457" i="1"/>
  <c r="V457" i="1" s="1"/>
  <c r="W457" i="1" s="1"/>
  <c r="X976" i="1"/>
  <c r="Y976" i="1" s="1"/>
  <c r="Z976" i="1" s="1"/>
  <c r="AA495" i="1"/>
  <c r="AB495" i="1" s="1"/>
  <c r="AC495" i="1" s="1"/>
  <c r="AD495" i="1" s="1"/>
  <c r="AE495" i="1" s="1"/>
  <c r="AH495" i="1" s="1"/>
  <c r="AK495" i="1" s="1"/>
  <c r="AP495" i="1" s="1"/>
  <c r="AQ495" i="1" s="1"/>
  <c r="R376" i="1"/>
  <c r="U376" i="1" s="1"/>
  <c r="V376" i="1" s="1"/>
  <c r="W376" i="1" s="1"/>
  <c r="AA165" i="1"/>
  <c r="AB165" i="1" s="1"/>
  <c r="AC165" i="1" s="1"/>
  <c r="AD165" i="1" s="1"/>
  <c r="AE165" i="1" s="1"/>
  <c r="AH165" i="1" s="1"/>
  <c r="AK165" i="1" s="1"/>
  <c r="AP165" i="1" s="1"/>
  <c r="AQ165" i="1" s="1"/>
  <c r="X772" i="1"/>
  <c r="Y772" i="1" s="1"/>
  <c r="Z772" i="1" s="1"/>
  <c r="U38" i="1"/>
  <c r="V38" i="1" s="1"/>
  <c r="W38" i="1" s="1"/>
  <c r="U95" i="1"/>
  <c r="V95" i="1" s="1"/>
  <c r="W95" i="1" s="1"/>
  <c r="U959" i="1"/>
  <c r="V959" i="1" s="1"/>
  <c r="W959" i="1" s="1"/>
  <c r="X228" i="1"/>
  <c r="Y228" i="1" s="1"/>
  <c r="Z228" i="1" s="1"/>
  <c r="AL180" i="1"/>
  <c r="U617" i="1"/>
  <c r="V617" i="1" s="1"/>
  <c r="W617" i="1" s="1"/>
  <c r="X639" i="1"/>
  <c r="Y639" i="1" s="1"/>
  <c r="Z639" i="1" s="1"/>
  <c r="AA579" i="1"/>
  <c r="AB579" i="1" s="1"/>
  <c r="AC579" i="1" s="1"/>
  <c r="AD579" i="1" s="1"/>
  <c r="AE579" i="1" s="1"/>
  <c r="AH579" i="1" s="1"/>
  <c r="AK579" i="1" s="1"/>
  <c r="AP579" i="1" s="1"/>
  <c r="AQ579" i="1" s="1"/>
  <c r="U809" i="1"/>
  <c r="V809" i="1" s="1"/>
  <c r="W809" i="1" s="1"/>
  <c r="AB378" i="1"/>
  <c r="AC378" i="1" s="1"/>
  <c r="AD378" i="1" s="1"/>
  <c r="AE378" i="1" s="1"/>
  <c r="AH378" i="1" s="1"/>
  <c r="AK378" i="1" s="1"/>
  <c r="AP378" i="1" s="1"/>
  <c r="AQ378" i="1" s="1"/>
  <c r="AM576" i="1"/>
  <c r="AB551" i="1"/>
  <c r="AC551" i="1" s="1"/>
  <c r="AD551" i="1" s="1"/>
  <c r="AE551" i="1" s="1"/>
  <c r="AH551" i="1" s="1"/>
  <c r="AK551" i="1" s="1"/>
  <c r="AP551" i="1" s="1"/>
  <c r="AQ551" i="1" s="1"/>
  <c r="AM633" i="1"/>
  <c r="X185" i="1"/>
  <c r="Y185" i="1" s="1"/>
  <c r="Z185" i="1" s="1"/>
  <c r="AA564" i="1"/>
  <c r="AB564" i="1" s="1"/>
  <c r="AC564" i="1" s="1"/>
  <c r="AD564" i="1" s="1"/>
  <c r="AE564" i="1" s="1"/>
  <c r="AH564" i="1" s="1"/>
  <c r="AK564" i="1" s="1"/>
  <c r="AP564" i="1" s="1"/>
  <c r="AQ564" i="1" s="1"/>
  <c r="AL144" i="1"/>
  <c r="X704" i="1"/>
  <c r="Y704" i="1" s="1"/>
  <c r="Z704" i="1" s="1"/>
  <c r="AL273" i="1"/>
  <c r="AR273" i="1" s="1"/>
  <c r="U914" i="1"/>
  <c r="V914" i="1" s="1"/>
  <c r="W914" i="1" s="1"/>
  <c r="AB401" i="1"/>
  <c r="AC401" i="1" s="1"/>
  <c r="AD401" i="1" s="1"/>
  <c r="AE401" i="1" s="1"/>
  <c r="AH401" i="1" s="1"/>
  <c r="AK401" i="1" s="1"/>
  <c r="AP401" i="1" s="1"/>
  <c r="AQ401" i="1" s="1"/>
  <c r="AA675" i="1"/>
  <c r="AB675" i="1" s="1"/>
  <c r="AC675" i="1" s="1"/>
  <c r="AD675" i="1" s="1"/>
  <c r="AE675" i="1" s="1"/>
  <c r="AH675" i="1" s="1"/>
  <c r="AK675" i="1" s="1"/>
  <c r="AP675" i="1" s="1"/>
  <c r="AQ675" i="1" s="1"/>
  <c r="AL675" i="1"/>
  <c r="R360" i="1"/>
  <c r="X360" i="1" s="1"/>
  <c r="Y360" i="1" s="1"/>
  <c r="Z360" i="1" s="1"/>
  <c r="U702" i="1"/>
  <c r="V702" i="1" s="1"/>
  <c r="W702" i="1" s="1"/>
  <c r="AM268" i="1"/>
  <c r="R114" i="1"/>
  <c r="X114" i="1" s="1"/>
  <c r="Y114" i="1" s="1"/>
  <c r="Z114" i="1" s="1"/>
  <c r="AM396" i="1"/>
  <c r="AA278" i="1"/>
  <c r="X398" i="1"/>
  <c r="Y398" i="1" s="1"/>
  <c r="Z398" i="1" s="1"/>
  <c r="X44" i="1"/>
  <c r="Y44" i="1" s="1"/>
  <c r="Z44" i="1" s="1"/>
  <c r="X312" i="1"/>
  <c r="Y312" i="1" s="1"/>
  <c r="Z312" i="1" s="1"/>
  <c r="X982" i="1"/>
  <c r="Y982" i="1" s="1"/>
  <c r="Z982" i="1" s="1"/>
  <c r="X200" i="1"/>
  <c r="Y200" i="1" s="1"/>
  <c r="Z200" i="1" s="1"/>
  <c r="X457" i="1"/>
  <c r="Y457" i="1" s="1"/>
  <c r="Z457" i="1" s="1"/>
  <c r="AM640" i="1"/>
  <c r="AA998" i="1"/>
  <c r="AL365" i="1"/>
  <c r="AM141" i="1"/>
  <c r="AA633" i="1"/>
  <c r="AB633" i="1" s="1"/>
  <c r="AC633" i="1" s="1"/>
  <c r="AD633" i="1" s="1"/>
  <c r="AE633" i="1" s="1"/>
  <c r="AH633" i="1" s="1"/>
  <c r="AK633" i="1" s="1"/>
  <c r="AP633" i="1" s="1"/>
  <c r="AQ633" i="1" s="1"/>
  <c r="R878" i="1"/>
  <c r="X878" i="1" s="1"/>
  <c r="Y878" i="1" s="1"/>
  <c r="Z878" i="1" s="1"/>
  <c r="AL114" i="1"/>
  <c r="X394" i="1"/>
  <c r="Y394" i="1" s="1"/>
  <c r="Z394" i="1" s="1"/>
  <c r="AM365" i="1"/>
  <c r="U64" i="1"/>
  <c r="V64" i="1" s="1"/>
  <c r="W64" i="1" s="1"/>
  <c r="AC485" i="1"/>
  <c r="AD485" i="1" s="1"/>
  <c r="AE485" i="1" s="1"/>
  <c r="AH485" i="1" s="1"/>
  <c r="AK485" i="1" s="1"/>
  <c r="AP485" i="1" s="1"/>
  <c r="AQ485" i="1" s="1"/>
  <c r="AM579" i="1"/>
  <c r="R4" i="1"/>
  <c r="X4" i="1" s="1"/>
  <c r="Y4" i="1" s="1"/>
  <c r="Z4" i="1" s="1"/>
  <c r="AL564" i="1"/>
  <c r="AB15" i="1"/>
  <c r="AC15" i="1" s="1"/>
  <c r="AD15" i="1" s="1"/>
  <c r="AE15" i="1" s="1"/>
  <c r="AH15" i="1" s="1"/>
  <c r="AK15" i="1" s="1"/>
  <c r="AP15" i="1" s="1"/>
  <c r="AQ15" i="1" s="1"/>
  <c r="AM904" i="1"/>
  <c r="U114" i="1"/>
  <c r="V114" i="1" s="1"/>
  <c r="W114" i="1" s="1"/>
  <c r="AL736" i="1"/>
  <c r="R779" i="1"/>
  <c r="X779" i="1" s="1"/>
  <c r="Y779" i="1" s="1"/>
  <c r="Z779" i="1" s="1"/>
  <c r="AM810" i="1"/>
  <c r="AL316" i="1"/>
  <c r="AM956" i="1"/>
  <c r="AM637" i="1"/>
  <c r="AM258" i="1"/>
  <c r="X817" i="1"/>
  <c r="Y817" i="1" s="1"/>
  <c r="Z817" i="1" s="1"/>
  <c r="AL4" i="1"/>
  <c r="AA141" i="1"/>
  <c r="AB141" i="1" s="1"/>
  <c r="AC141" i="1" s="1"/>
  <c r="AD141" i="1" s="1"/>
  <c r="AE141" i="1" s="1"/>
  <c r="AH141" i="1" s="1"/>
  <c r="AK141" i="1" s="1"/>
  <c r="AP141" i="1" s="1"/>
  <c r="R782" i="1"/>
  <c r="X782" i="1" s="1"/>
  <c r="Y782" i="1" s="1"/>
  <c r="Z782" i="1" s="1"/>
  <c r="AM273" i="1"/>
  <c r="R757" i="1"/>
  <c r="AB757" i="1" s="1"/>
  <c r="AC757" i="1" s="1"/>
  <c r="AD757" i="1" s="1"/>
  <c r="AE757" i="1" s="1"/>
  <c r="AH757" i="1" s="1"/>
  <c r="AK757" i="1" s="1"/>
  <c r="AP757" i="1" s="1"/>
  <c r="AB865" i="1"/>
  <c r="AC865" i="1" s="1"/>
  <c r="AD865" i="1" s="1"/>
  <c r="AE865" i="1" s="1"/>
  <c r="AH865" i="1" s="1"/>
  <c r="AK865" i="1" s="1"/>
  <c r="AP865" i="1" s="1"/>
  <c r="AQ865" i="1" s="1"/>
  <c r="AM360" i="1"/>
  <c r="X958" i="1"/>
  <c r="Y958" i="1" s="1"/>
  <c r="Z958" i="1" s="1"/>
  <c r="AA934" i="1"/>
  <c r="AB934" i="1" s="1"/>
  <c r="AC934" i="1" s="1"/>
  <c r="AD934" i="1" s="1"/>
  <c r="AE934" i="1" s="1"/>
  <c r="AH934" i="1" s="1"/>
  <c r="AK934" i="1" s="1"/>
  <c r="AP934" i="1" s="1"/>
  <c r="AQ934" i="1" s="1"/>
  <c r="U473" i="1"/>
  <c r="V473" i="1" s="1"/>
  <c r="W473" i="1" s="1"/>
  <c r="X486" i="1"/>
  <c r="Y486" i="1" s="1"/>
  <c r="Z486" i="1" s="1"/>
  <c r="X861" i="1"/>
  <c r="Y861" i="1" s="1"/>
  <c r="Z861" i="1" s="1"/>
  <c r="AL689" i="1"/>
  <c r="AL885" i="1"/>
  <c r="X74" i="1"/>
  <c r="Y74" i="1" s="1"/>
  <c r="Z74" i="1" s="1"/>
  <c r="X38" i="1"/>
  <c r="Y38" i="1" s="1"/>
  <c r="Z38" i="1" s="1"/>
  <c r="R627" i="1"/>
  <c r="X627" i="1" s="1"/>
  <c r="Y627" i="1" s="1"/>
  <c r="Z627" i="1" s="1"/>
  <c r="AM736" i="1"/>
  <c r="AL923" i="1"/>
  <c r="AM393" i="1"/>
  <c r="AL779" i="1"/>
  <c r="AM954" i="1"/>
  <c r="X794" i="1"/>
  <c r="Y794" i="1" s="1"/>
  <c r="Z794" i="1" s="1"/>
  <c r="AL110" i="1"/>
  <c r="AA810" i="1"/>
  <c r="AB810" i="1" s="1"/>
  <c r="AC810" i="1" s="1"/>
  <c r="AD810" i="1" s="1"/>
  <c r="AE810" i="1" s="1"/>
  <c r="AH810" i="1" s="1"/>
  <c r="AK810" i="1" s="1"/>
  <c r="AP810" i="1" s="1"/>
  <c r="AQ810" i="1" s="1"/>
  <c r="AA650" i="1"/>
  <c r="AB650" i="1" s="1"/>
  <c r="AC650" i="1" s="1"/>
  <c r="AD650" i="1" s="1"/>
  <c r="AE650" i="1" s="1"/>
  <c r="AH650" i="1" s="1"/>
  <c r="AK650" i="1" s="1"/>
  <c r="AP650" i="1" s="1"/>
  <c r="AQ650" i="1" s="1"/>
  <c r="AM65" i="1"/>
  <c r="X108" i="1"/>
  <c r="Y108" i="1" s="1"/>
  <c r="Z108" i="1" s="1"/>
  <c r="AL974" i="1"/>
  <c r="X82" i="1"/>
  <c r="Y82" i="1" s="1"/>
  <c r="Z82" i="1" s="1"/>
  <c r="AB86" i="1"/>
  <c r="AC86" i="1" s="1"/>
  <c r="AD86" i="1" s="1"/>
  <c r="AE86" i="1" s="1"/>
  <c r="AH86" i="1" s="1"/>
  <c r="AK86" i="1" s="1"/>
  <c r="AP86" i="1" s="1"/>
  <c r="AQ86" i="1" s="1"/>
  <c r="R316" i="1"/>
  <c r="X316" i="1" s="1"/>
  <c r="Y316" i="1" s="1"/>
  <c r="Z316" i="1" s="1"/>
  <c r="X497" i="1"/>
  <c r="Y497" i="1" s="1"/>
  <c r="Z497" i="1" s="1"/>
  <c r="AB299" i="1"/>
  <c r="AC299" i="1" s="1"/>
  <c r="AD299" i="1" s="1"/>
  <c r="AE299" i="1" s="1"/>
  <c r="AH299" i="1" s="1"/>
  <c r="AK299" i="1" s="1"/>
  <c r="AP299" i="1" s="1"/>
  <c r="AQ299" i="1" s="1"/>
  <c r="U501" i="1"/>
  <c r="V501" i="1" s="1"/>
  <c r="W501" i="1" s="1"/>
  <c r="AB632" i="1"/>
  <c r="AC632" i="1" s="1"/>
  <c r="AD632" i="1" s="1"/>
  <c r="AE632" i="1" s="1"/>
  <c r="AH632" i="1" s="1"/>
  <c r="AK632" i="1" s="1"/>
  <c r="AP632" i="1" s="1"/>
  <c r="AQ632" i="1" s="1"/>
  <c r="AL253" i="1"/>
  <c r="X854" i="1"/>
  <c r="Y854" i="1" s="1"/>
  <c r="Z854" i="1" s="1"/>
  <c r="AM509" i="1"/>
  <c r="X451" i="1"/>
  <c r="Y451" i="1" s="1"/>
  <c r="Z451" i="1" s="1"/>
  <c r="AB50" i="1"/>
  <c r="AC50" i="1" s="1"/>
  <c r="AD50" i="1" s="1"/>
  <c r="AE50" i="1" s="1"/>
  <c r="AH50" i="1" s="1"/>
  <c r="AK50" i="1" s="1"/>
  <c r="AP50" i="1" s="1"/>
  <c r="AQ50" i="1" s="1"/>
  <c r="AA599" i="1"/>
  <c r="U403" i="1"/>
  <c r="V403" i="1" s="1"/>
  <c r="W403" i="1" s="1"/>
  <c r="AM61" i="1"/>
  <c r="AM4" i="1"/>
  <c r="AM383" i="1"/>
  <c r="AL141" i="1"/>
  <c r="AL971" i="1"/>
  <c r="U643" i="1"/>
  <c r="V643" i="1" s="1"/>
  <c r="W643" i="1" s="1"/>
  <c r="R414" i="1"/>
  <c r="X414" i="1" s="1"/>
  <c r="Y414" i="1" s="1"/>
  <c r="Z414" i="1" s="1"/>
  <c r="AC659" i="1"/>
  <c r="AD659" i="1" s="1"/>
  <c r="AE659" i="1" s="1"/>
  <c r="AH659" i="1" s="1"/>
  <c r="AK659" i="1" s="1"/>
  <c r="AP659" i="1" s="1"/>
  <c r="AQ659" i="1" s="1"/>
  <c r="AA268" i="1"/>
  <c r="AB268" i="1" s="1"/>
  <c r="AC268" i="1" s="1"/>
  <c r="AD268" i="1" s="1"/>
  <c r="AE268" i="1" s="1"/>
  <c r="AH268" i="1" s="1"/>
  <c r="AK268" i="1" s="1"/>
  <c r="AP268" i="1" s="1"/>
  <c r="AQ268" i="1" s="1"/>
  <c r="R904" i="1"/>
  <c r="X904" i="1" s="1"/>
  <c r="Y904" i="1" s="1"/>
  <c r="Z904" i="1" s="1"/>
  <c r="U834" i="1"/>
  <c r="V834" i="1" s="1"/>
  <c r="W834" i="1" s="1"/>
  <c r="AL757" i="1"/>
  <c r="AC187" i="1"/>
  <c r="AD187" i="1" s="1"/>
  <c r="AE187" i="1" s="1"/>
  <c r="AH187" i="1" s="1"/>
  <c r="AK187" i="1" s="1"/>
  <c r="AP187" i="1" s="1"/>
  <c r="AQ187" i="1" s="1"/>
  <c r="U415" i="1"/>
  <c r="V415" i="1" s="1"/>
  <c r="W415" i="1" s="1"/>
  <c r="AL881" i="1"/>
  <c r="AL810" i="1"/>
  <c r="U21" i="1"/>
  <c r="V21" i="1" s="1"/>
  <c r="W21" i="1" s="1"/>
  <c r="AM857" i="1"/>
  <c r="AB496" i="1"/>
  <c r="AC496" i="1" s="1"/>
  <c r="AD496" i="1" s="1"/>
  <c r="AE496" i="1" s="1"/>
  <c r="AH496" i="1" s="1"/>
  <c r="AK496" i="1" s="1"/>
  <c r="AP496" i="1" s="1"/>
  <c r="AQ496" i="1" s="1"/>
  <c r="AM689" i="1"/>
  <c r="AM885" i="1"/>
  <c r="AA74" i="1"/>
  <c r="AB74" i="1" s="1"/>
  <c r="AC74" i="1" s="1"/>
  <c r="AD74" i="1" s="1"/>
  <c r="AE74" i="1" s="1"/>
  <c r="AH74" i="1" s="1"/>
  <c r="AK74" i="1" s="1"/>
  <c r="AP74" i="1" s="1"/>
  <c r="AQ74" i="1" s="1"/>
  <c r="AB160" i="1"/>
  <c r="AC160" i="1" s="1"/>
  <c r="AD160" i="1" s="1"/>
  <c r="AE160" i="1" s="1"/>
  <c r="AH160" i="1" s="1"/>
  <c r="AK160" i="1" s="1"/>
  <c r="AP160" i="1" s="1"/>
  <c r="AQ160" i="1" s="1"/>
  <c r="AL441" i="1"/>
  <c r="X993" i="1"/>
  <c r="Y993" i="1" s="1"/>
  <c r="Z993" i="1" s="1"/>
  <c r="U806" i="1"/>
  <c r="V806" i="1" s="1"/>
  <c r="W806" i="1" s="1"/>
  <c r="X665" i="1"/>
  <c r="Y665" i="1" s="1"/>
  <c r="Z665" i="1" s="1"/>
  <c r="U650" i="1"/>
  <c r="V650" i="1" s="1"/>
  <c r="W650" i="1" s="1"/>
  <c r="U187" i="1"/>
  <c r="V187" i="1" s="1"/>
  <c r="W187" i="1" s="1"/>
  <c r="AA885" i="1"/>
  <c r="AB885" i="1" s="1"/>
  <c r="AC885" i="1" s="1"/>
  <c r="AD885" i="1" s="1"/>
  <c r="AE885" i="1" s="1"/>
  <c r="AH885" i="1" s="1"/>
  <c r="AK885" i="1" s="1"/>
  <c r="AP885" i="1" s="1"/>
  <c r="AQ885" i="1" s="1"/>
  <c r="X888" i="1"/>
  <c r="Y888" i="1" s="1"/>
  <c r="Z888" i="1" s="1"/>
  <c r="AL62" i="1"/>
  <c r="R62" i="1"/>
  <c r="X62" i="1" s="1"/>
  <c r="Y62" i="1" s="1"/>
  <c r="Z62" i="1" s="1"/>
  <c r="AL650" i="1"/>
  <c r="X890" i="1"/>
  <c r="Y890" i="1" s="1"/>
  <c r="Z890" i="1" s="1"/>
  <c r="AL627" i="1"/>
  <c r="AA923" i="1"/>
  <c r="AA110" i="1"/>
  <c r="AB110" i="1" s="1"/>
  <c r="AC110" i="1" s="1"/>
  <c r="AD110" i="1" s="1"/>
  <c r="AE110" i="1" s="1"/>
  <c r="AH110" i="1" s="1"/>
  <c r="AK110" i="1" s="1"/>
  <c r="AP110" i="1" s="1"/>
  <c r="AQ110" i="1" s="1"/>
  <c r="R734" i="1"/>
  <c r="X734" i="1" s="1"/>
  <c r="Y734" i="1" s="1"/>
  <c r="Z734" i="1" s="1"/>
  <c r="AL65" i="1"/>
  <c r="AL769" i="1"/>
  <c r="X609" i="1"/>
  <c r="Y609" i="1" s="1"/>
  <c r="Z609" i="1" s="1"/>
  <c r="AB46" i="1"/>
  <c r="AC46" i="1" s="1"/>
  <c r="AD46" i="1" s="1"/>
  <c r="AE46" i="1" s="1"/>
  <c r="AH46" i="1" s="1"/>
  <c r="AK46" i="1" s="1"/>
  <c r="AP46" i="1" s="1"/>
  <c r="AQ46" i="1" s="1"/>
  <c r="AM974" i="1"/>
  <c r="AL413" i="1"/>
  <c r="AL283" i="1"/>
  <c r="AM316" i="1"/>
  <c r="AB291" i="1"/>
  <c r="AC291" i="1" s="1"/>
  <c r="AD291" i="1" s="1"/>
  <c r="AE291" i="1" s="1"/>
  <c r="AH291" i="1" s="1"/>
  <c r="AK291" i="1" s="1"/>
  <c r="AP291" i="1" s="1"/>
  <c r="AQ291" i="1" s="1"/>
  <c r="AA227" i="1"/>
  <c r="AB227" i="1" s="1"/>
  <c r="AC227" i="1" s="1"/>
  <c r="AD227" i="1" s="1"/>
  <c r="AE227" i="1" s="1"/>
  <c r="AH227" i="1" s="1"/>
  <c r="AK227" i="1" s="1"/>
  <c r="AP227" i="1" s="1"/>
  <c r="AQ227" i="1" s="1"/>
  <c r="X716" i="1"/>
  <c r="Y716" i="1" s="1"/>
  <c r="Z716" i="1" s="1"/>
  <c r="AA253" i="1"/>
  <c r="AB253" i="1" s="1"/>
  <c r="AC253" i="1" s="1"/>
  <c r="AD253" i="1" s="1"/>
  <c r="AE253" i="1" s="1"/>
  <c r="AH253" i="1" s="1"/>
  <c r="AK253" i="1" s="1"/>
  <c r="AP253" i="1" s="1"/>
  <c r="AQ253" i="1" s="1"/>
  <c r="R297" i="1"/>
  <c r="X941" i="1"/>
  <c r="Y941" i="1" s="1"/>
  <c r="Z941" i="1" s="1"/>
  <c r="U919" i="1"/>
  <c r="V919" i="1" s="1"/>
  <c r="W919" i="1" s="1"/>
  <c r="R258" i="1"/>
  <c r="X258" i="1" s="1"/>
  <c r="Y258" i="1" s="1"/>
  <c r="Z258" i="1" s="1"/>
  <c r="AB381" i="1"/>
  <c r="AC381" i="1" s="1"/>
  <c r="AD381" i="1" s="1"/>
  <c r="AE381" i="1" s="1"/>
  <c r="AH381" i="1" s="1"/>
  <c r="AK381" i="1" s="1"/>
  <c r="AP381" i="1" s="1"/>
  <c r="AQ381" i="1" s="1"/>
  <c r="R599" i="1"/>
  <c r="X599" i="1" s="1"/>
  <c r="Y599" i="1" s="1"/>
  <c r="Z599" i="1" s="1"/>
  <c r="R970" i="1"/>
  <c r="X970" i="1" s="1"/>
  <c r="Y970" i="1" s="1"/>
  <c r="Z970" i="1" s="1"/>
  <c r="R61" i="1"/>
  <c r="U61" i="1" s="1"/>
  <c r="V61" i="1" s="1"/>
  <c r="W61" i="1" s="1"/>
  <c r="R51" i="1"/>
  <c r="X51" i="1" s="1"/>
  <c r="Y51" i="1" s="1"/>
  <c r="Z51" i="1" s="1"/>
  <c r="U217" i="1"/>
  <c r="V217" i="1" s="1"/>
  <c r="W217" i="1" s="1"/>
  <c r="R971" i="1"/>
  <c r="X971" i="1" s="1"/>
  <c r="Y971" i="1" s="1"/>
  <c r="Z971" i="1" s="1"/>
  <c r="U759" i="1"/>
  <c r="V759" i="1" s="1"/>
  <c r="W759" i="1" s="1"/>
  <c r="AB186" i="1"/>
  <c r="AC186" i="1" s="1"/>
  <c r="AD186" i="1" s="1"/>
  <c r="AE186" i="1" s="1"/>
  <c r="AH186" i="1" s="1"/>
  <c r="AK186" i="1" s="1"/>
  <c r="AP186" i="1" s="1"/>
  <c r="AQ186" i="1" s="1"/>
  <c r="AA414" i="1"/>
  <c r="U200" i="1"/>
  <c r="V200" i="1" s="1"/>
  <c r="W200" i="1" s="1"/>
  <c r="AA782" i="1"/>
  <c r="U181" i="1"/>
  <c r="V181" i="1" s="1"/>
  <c r="W181" i="1" s="1"/>
  <c r="AL904" i="1"/>
  <c r="AM757" i="1"/>
  <c r="R81" i="1"/>
  <c r="X81" i="1" s="1"/>
  <c r="Y81" i="1" s="1"/>
  <c r="Z81" i="1" s="1"/>
  <c r="R881" i="1"/>
  <c r="X881" i="1" s="1"/>
  <c r="Y881" i="1" s="1"/>
  <c r="Z881" i="1" s="1"/>
  <c r="AB661" i="1"/>
  <c r="AC661" i="1" s="1"/>
  <c r="AD661" i="1" s="1"/>
  <c r="AE661" i="1" s="1"/>
  <c r="AH661" i="1" s="1"/>
  <c r="AK661" i="1" s="1"/>
  <c r="AP661" i="1" s="1"/>
  <c r="AQ661" i="1" s="1"/>
  <c r="U642" i="1"/>
  <c r="V642" i="1" s="1"/>
  <c r="W642" i="1" s="1"/>
  <c r="U979" i="1"/>
  <c r="V979" i="1" s="1"/>
  <c r="W979" i="1" s="1"/>
  <c r="AB112" i="1"/>
  <c r="AC112" i="1" s="1"/>
  <c r="AD112" i="1" s="1"/>
  <c r="AE112" i="1" s="1"/>
  <c r="AH112" i="1" s="1"/>
  <c r="AK112" i="1" s="1"/>
  <c r="AP112" i="1" s="1"/>
  <c r="AQ112" i="1" s="1"/>
  <c r="U520" i="1"/>
  <c r="V520" i="1" s="1"/>
  <c r="W520" i="1" s="1"/>
  <c r="X117" i="1"/>
  <c r="Y117" i="1" s="1"/>
  <c r="Z117" i="1" s="1"/>
  <c r="AB602" i="1"/>
  <c r="AC602" i="1" s="1"/>
  <c r="AD602" i="1" s="1"/>
  <c r="AE602" i="1" s="1"/>
  <c r="AH602" i="1" s="1"/>
  <c r="AK602" i="1" s="1"/>
  <c r="AP602" i="1" s="1"/>
  <c r="AR602" i="1" s="1"/>
  <c r="AL557" i="1"/>
  <c r="X48" i="1"/>
  <c r="Y48" i="1" s="1"/>
  <c r="Z48" i="1" s="1"/>
  <c r="AA441" i="1"/>
  <c r="AB441" i="1" s="1"/>
  <c r="AC441" i="1" s="1"/>
  <c r="AD441" i="1" s="1"/>
  <c r="AE441" i="1" s="1"/>
  <c r="AH441" i="1" s="1"/>
  <c r="AK441" i="1" s="1"/>
  <c r="AP441" i="1" s="1"/>
  <c r="X914" i="1"/>
  <c r="Y914" i="1" s="1"/>
  <c r="Z914" i="1" s="1"/>
  <c r="X427" i="1"/>
  <c r="Y427" i="1" s="1"/>
  <c r="Z427" i="1" s="1"/>
  <c r="AC526" i="1"/>
  <c r="AD526" i="1" s="1"/>
  <c r="AE526" i="1" s="1"/>
  <c r="AH526" i="1" s="1"/>
  <c r="AK526" i="1" s="1"/>
  <c r="AP526" i="1" s="1"/>
  <c r="AQ526" i="1" s="1"/>
  <c r="X617" i="1"/>
  <c r="Y617" i="1" s="1"/>
  <c r="Z617" i="1" s="1"/>
  <c r="AA689" i="1"/>
  <c r="AB689" i="1" s="1"/>
  <c r="AC689" i="1" s="1"/>
  <c r="AD689" i="1" s="1"/>
  <c r="AE689" i="1" s="1"/>
  <c r="AH689" i="1" s="1"/>
  <c r="AK689" i="1" s="1"/>
  <c r="AP689" i="1" s="1"/>
  <c r="AQ689" i="1" s="1"/>
  <c r="X188" i="1"/>
  <c r="Y188" i="1" s="1"/>
  <c r="Z188" i="1" s="1"/>
  <c r="AB34" i="1"/>
  <c r="AC34" i="1" s="1"/>
  <c r="AD34" i="1" s="1"/>
  <c r="AE34" i="1" s="1"/>
  <c r="AH34" i="1" s="1"/>
  <c r="AK34" i="1" s="1"/>
  <c r="AP34" i="1" s="1"/>
  <c r="AQ34" i="1" s="1"/>
  <c r="AM278" i="1"/>
  <c r="AM64" i="1"/>
  <c r="AA509" i="1"/>
  <c r="AB509" i="1" s="1"/>
  <c r="AC509" i="1" s="1"/>
  <c r="AD509" i="1" s="1"/>
  <c r="AE509" i="1" s="1"/>
  <c r="AH509" i="1" s="1"/>
  <c r="AK509" i="1" s="1"/>
  <c r="AP509" i="1" s="1"/>
  <c r="X26" i="1"/>
  <c r="Y26" i="1" s="1"/>
  <c r="Z26" i="1" s="1"/>
  <c r="AA779" i="1"/>
  <c r="AM627" i="1"/>
  <c r="AA915" i="1"/>
  <c r="R975" i="1"/>
  <c r="X975" i="1" s="1"/>
  <c r="Y975" i="1" s="1"/>
  <c r="Z975" i="1" s="1"/>
  <c r="R668" i="1"/>
  <c r="X668" i="1" s="1"/>
  <c r="Y668" i="1" s="1"/>
  <c r="Z668" i="1" s="1"/>
  <c r="U794" i="1"/>
  <c r="V794" i="1" s="1"/>
  <c r="W794" i="1" s="1"/>
  <c r="X699" i="1"/>
  <c r="Y699" i="1" s="1"/>
  <c r="Z699" i="1" s="1"/>
  <c r="AM110" i="1"/>
  <c r="AL216" i="1"/>
  <c r="R612" i="1"/>
  <c r="X612" i="1" s="1"/>
  <c r="Y612" i="1" s="1"/>
  <c r="Z612" i="1" s="1"/>
  <c r="AA79" i="1"/>
  <c r="AB79" i="1" s="1"/>
  <c r="AC79" i="1" s="1"/>
  <c r="AD79" i="1" s="1"/>
  <c r="AE79" i="1" s="1"/>
  <c r="AH79" i="1" s="1"/>
  <c r="AK79" i="1" s="1"/>
  <c r="AP79" i="1" s="1"/>
  <c r="AQ79" i="1" s="1"/>
  <c r="AM734" i="1"/>
  <c r="R283" i="1"/>
  <c r="X283" i="1" s="1"/>
  <c r="Y283" i="1" s="1"/>
  <c r="Z283" i="1" s="1"/>
  <c r="AM62" i="1"/>
  <c r="AC522" i="1"/>
  <c r="AD522" i="1" s="1"/>
  <c r="AE522" i="1" s="1"/>
  <c r="AH522" i="1" s="1"/>
  <c r="AK522" i="1" s="1"/>
  <c r="AP522" i="1" s="1"/>
  <c r="AQ522" i="1" s="1"/>
  <c r="U227" i="1"/>
  <c r="V227" i="1" s="1"/>
  <c r="W227" i="1" s="1"/>
  <c r="AA419" i="1"/>
  <c r="X272" i="1"/>
  <c r="Y272" i="1" s="1"/>
  <c r="Z272" i="1" s="1"/>
  <c r="X412" i="1"/>
  <c r="Y412" i="1" s="1"/>
  <c r="Z412" i="1" s="1"/>
  <c r="AL297" i="1"/>
  <c r="AA252" i="1"/>
  <c r="AC221" i="1"/>
  <c r="AD221" i="1" s="1"/>
  <c r="AE221" i="1" s="1"/>
  <c r="AH221" i="1" s="1"/>
  <c r="AK221" i="1" s="1"/>
  <c r="AP221" i="1" s="1"/>
  <c r="AQ221" i="1" s="1"/>
  <c r="AA258" i="1"/>
  <c r="AB258" i="1" s="1"/>
  <c r="AC258" i="1" s="1"/>
  <c r="AD258" i="1" s="1"/>
  <c r="AE258" i="1" s="1"/>
  <c r="AH258" i="1" s="1"/>
  <c r="AK258" i="1" s="1"/>
  <c r="AP258" i="1" s="1"/>
  <c r="AQ258" i="1" s="1"/>
  <c r="R339" i="1"/>
  <c r="X339" i="1" s="1"/>
  <c r="Y339" i="1" s="1"/>
  <c r="Z339" i="1" s="1"/>
  <c r="R895" i="1"/>
  <c r="X895" i="1" s="1"/>
  <c r="Y895" i="1" s="1"/>
  <c r="Z895" i="1" s="1"/>
  <c r="AA970" i="1"/>
  <c r="AB970" i="1" s="1"/>
  <c r="AC970" i="1" s="1"/>
  <c r="AD970" i="1" s="1"/>
  <c r="AE970" i="1" s="1"/>
  <c r="AH970" i="1" s="1"/>
  <c r="AK970" i="1" s="1"/>
  <c r="AP970" i="1" s="1"/>
  <c r="AL61" i="1"/>
  <c r="AL51" i="1"/>
  <c r="AA301" i="1"/>
  <c r="X22" i="1"/>
  <c r="Y22" i="1" s="1"/>
  <c r="Z22" i="1" s="1"/>
  <c r="AA971" i="1"/>
  <c r="AB971" i="1" s="1"/>
  <c r="AC971" i="1" s="1"/>
  <c r="AD971" i="1" s="1"/>
  <c r="AE971" i="1" s="1"/>
  <c r="AH971" i="1" s="1"/>
  <c r="AK971" i="1" s="1"/>
  <c r="AP971" i="1" s="1"/>
  <c r="AQ971" i="1" s="1"/>
  <c r="AM759" i="1"/>
  <c r="U225" i="1"/>
  <c r="V225" i="1" s="1"/>
  <c r="W225" i="1" s="1"/>
  <c r="AM414" i="1"/>
  <c r="AL782" i="1"/>
  <c r="AB181" i="1"/>
  <c r="AC181" i="1" s="1"/>
  <c r="AD181" i="1" s="1"/>
  <c r="AE181" i="1" s="1"/>
  <c r="AH181" i="1" s="1"/>
  <c r="AK181" i="1" s="1"/>
  <c r="AP181" i="1" s="1"/>
  <c r="AQ181" i="1" s="1"/>
  <c r="U777" i="1"/>
  <c r="V777" i="1" s="1"/>
  <c r="W777" i="1" s="1"/>
  <c r="X891" i="1"/>
  <c r="Y891" i="1" s="1"/>
  <c r="Z891" i="1" s="1"/>
  <c r="X241" i="1"/>
  <c r="Y241" i="1" s="1"/>
  <c r="Z241" i="1" s="1"/>
  <c r="AA979" i="1"/>
  <c r="AB979" i="1" s="1"/>
  <c r="AC979" i="1" s="1"/>
  <c r="AD979" i="1" s="1"/>
  <c r="AE979" i="1" s="1"/>
  <c r="AH979" i="1" s="1"/>
  <c r="AK979" i="1" s="1"/>
  <c r="AP979" i="1" s="1"/>
  <c r="AQ979" i="1" s="1"/>
  <c r="AM822" i="1"/>
  <c r="U888" i="1"/>
  <c r="V888" i="1" s="1"/>
  <c r="W888" i="1" s="1"/>
  <c r="X72" i="1"/>
  <c r="Y72" i="1" s="1"/>
  <c r="Z72" i="1" s="1"/>
  <c r="AA557" i="1"/>
  <c r="AB557" i="1" s="1"/>
  <c r="AC557" i="1" s="1"/>
  <c r="AD557" i="1" s="1"/>
  <c r="AE557" i="1" s="1"/>
  <c r="AH557" i="1" s="1"/>
  <c r="AK557" i="1" s="1"/>
  <c r="AP557" i="1" s="1"/>
  <c r="AQ557" i="1" s="1"/>
  <c r="U48" i="1"/>
  <c r="V48" i="1" s="1"/>
  <c r="W48" i="1" s="1"/>
  <c r="R67" i="1"/>
  <c r="X67" i="1" s="1"/>
  <c r="Y67" i="1" s="1"/>
  <c r="Z67" i="1" s="1"/>
  <c r="AM441" i="1"/>
  <c r="X522" i="1"/>
  <c r="Y522" i="1" s="1"/>
  <c r="Z522" i="1" s="1"/>
  <c r="R399" i="1"/>
  <c r="X399" i="1" s="1"/>
  <c r="Y399" i="1" s="1"/>
  <c r="Z399" i="1" s="1"/>
  <c r="X355" i="1"/>
  <c r="Y355" i="1" s="1"/>
  <c r="Z355" i="1" s="1"/>
  <c r="AA878" i="1"/>
  <c r="X254" i="1"/>
  <c r="Y254" i="1" s="1"/>
  <c r="Z254" i="1" s="1"/>
  <c r="AM253" i="1"/>
  <c r="AB212" i="1"/>
  <c r="AC212" i="1" s="1"/>
  <c r="AD212" i="1" s="1"/>
  <c r="AE212" i="1" s="1"/>
  <c r="AH212" i="1" s="1"/>
  <c r="AK212" i="1" s="1"/>
  <c r="AP212" i="1" s="1"/>
  <c r="AQ212" i="1" s="1"/>
  <c r="AB917" i="1"/>
  <c r="AC917" i="1" s="1"/>
  <c r="AD917" i="1" s="1"/>
  <c r="AE917" i="1" s="1"/>
  <c r="AH917" i="1" s="1"/>
  <c r="AK917" i="1" s="1"/>
  <c r="AP917" i="1" s="1"/>
  <c r="AQ917" i="1" s="1"/>
  <c r="X718" i="1"/>
  <c r="Y718" i="1" s="1"/>
  <c r="Z718" i="1" s="1"/>
  <c r="X954" i="1"/>
  <c r="Y954" i="1" s="1"/>
  <c r="Z954" i="1" s="1"/>
  <c r="X187" i="1"/>
  <c r="Y187" i="1" s="1"/>
  <c r="Z187" i="1" s="1"/>
  <c r="R393" i="1"/>
  <c r="X393" i="1" s="1"/>
  <c r="Y393" i="1" s="1"/>
  <c r="Z393" i="1" s="1"/>
  <c r="AA954" i="1"/>
  <c r="AB954" i="1" s="1"/>
  <c r="AC954" i="1" s="1"/>
  <c r="AD954" i="1" s="1"/>
  <c r="AE954" i="1" s="1"/>
  <c r="AH954" i="1" s="1"/>
  <c r="AK954" i="1" s="1"/>
  <c r="AP954" i="1" s="1"/>
  <c r="AQ954" i="1" s="1"/>
  <c r="X498" i="1"/>
  <c r="Y498" i="1" s="1"/>
  <c r="Z498" i="1" s="1"/>
  <c r="AC716" i="1"/>
  <c r="AD716" i="1" s="1"/>
  <c r="AE716" i="1" s="1"/>
  <c r="AH716" i="1" s="1"/>
  <c r="AK716" i="1" s="1"/>
  <c r="AP716" i="1" s="1"/>
  <c r="AQ716" i="1" s="1"/>
  <c r="AC38" i="1"/>
  <c r="AD38" i="1" s="1"/>
  <c r="AE38" i="1" s="1"/>
  <c r="AH38" i="1" s="1"/>
  <c r="AK38" i="1" s="1"/>
  <c r="AP38" i="1" s="1"/>
  <c r="AQ38" i="1" s="1"/>
  <c r="X673" i="1"/>
  <c r="Y673" i="1" s="1"/>
  <c r="Z673" i="1" s="1"/>
  <c r="P986" i="1"/>
  <c r="Q986" i="1" s="1"/>
  <c r="AL986" i="1" s="1"/>
  <c r="N986" i="1"/>
  <c r="S986" i="1" s="1"/>
  <c r="T986" i="1" s="1"/>
  <c r="R915" i="1"/>
  <c r="X915" i="1" s="1"/>
  <c r="Y915" i="1" s="1"/>
  <c r="Z915" i="1" s="1"/>
  <c r="AA393" i="1"/>
  <c r="R923" i="1"/>
  <c r="X923" i="1" s="1"/>
  <c r="Y923" i="1" s="1"/>
  <c r="Z923" i="1" s="1"/>
  <c r="X953" i="1"/>
  <c r="Y953" i="1" s="1"/>
  <c r="Z953" i="1" s="1"/>
  <c r="U788" i="1"/>
  <c r="V788" i="1" s="1"/>
  <c r="W788" i="1" s="1"/>
  <c r="X844" i="1"/>
  <c r="Y844" i="1" s="1"/>
  <c r="Z844" i="1" s="1"/>
  <c r="U947" i="1"/>
  <c r="V947" i="1" s="1"/>
  <c r="W947" i="1" s="1"/>
  <c r="X105" i="1"/>
  <c r="Y105" i="1" s="1"/>
  <c r="Z105" i="1" s="1"/>
  <c r="AA951" i="1"/>
  <c r="AB951" i="1" s="1"/>
  <c r="AC951" i="1" s="1"/>
  <c r="AD951" i="1" s="1"/>
  <c r="AE951" i="1" s="1"/>
  <c r="AH951" i="1" s="1"/>
  <c r="AK951" i="1" s="1"/>
  <c r="AP951" i="1" s="1"/>
  <c r="AQ951" i="1" s="1"/>
  <c r="R65" i="1"/>
  <c r="X65" i="1" s="1"/>
  <c r="Y65" i="1" s="1"/>
  <c r="Z65" i="1" s="1"/>
  <c r="U769" i="1"/>
  <c r="V769" i="1" s="1"/>
  <c r="W769" i="1" s="1"/>
  <c r="R974" i="1"/>
  <c r="X974" i="1" s="1"/>
  <c r="Y974" i="1" s="1"/>
  <c r="Z974" i="1" s="1"/>
  <c r="R413" i="1"/>
  <c r="U413" i="1" s="1"/>
  <c r="V413" i="1" s="1"/>
  <c r="W413" i="1" s="1"/>
  <c r="X513" i="1"/>
  <c r="Y513" i="1" s="1"/>
  <c r="Z513" i="1" s="1"/>
  <c r="X755" i="1"/>
  <c r="Y755" i="1" s="1"/>
  <c r="Z755" i="1" s="1"/>
  <c r="U312" i="1"/>
  <c r="V312" i="1" s="1"/>
  <c r="W312" i="1" s="1"/>
  <c r="X467" i="1"/>
  <c r="Y467" i="1" s="1"/>
  <c r="Z467" i="1" s="1"/>
  <c r="U110" i="1"/>
  <c r="V110" i="1" s="1"/>
  <c r="W110" i="1" s="1"/>
  <c r="AA216" i="1"/>
  <c r="AB216" i="1" s="1"/>
  <c r="AC216" i="1" s="1"/>
  <c r="AD216" i="1" s="1"/>
  <c r="AE216" i="1" s="1"/>
  <c r="AH216" i="1" s="1"/>
  <c r="AK216" i="1" s="1"/>
  <c r="AP216" i="1" s="1"/>
  <c r="AQ216" i="1" s="1"/>
  <c r="AA701" i="1"/>
  <c r="AB701" i="1" s="1"/>
  <c r="AC701" i="1" s="1"/>
  <c r="AD701" i="1" s="1"/>
  <c r="AE701" i="1" s="1"/>
  <c r="AH701" i="1" s="1"/>
  <c r="AK701" i="1" s="1"/>
  <c r="AP701" i="1" s="1"/>
  <c r="AL79" i="1"/>
  <c r="AL734" i="1"/>
  <c r="U951" i="1"/>
  <c r="V951" i="1" s="1"/>
  <c r="W951" i="1" s="1"/>
  <c r="U424" i="1"/>
  <c r="V424" i="1" s="1"/>
  <c r="W424" i="1" s="1"/>
  <c r="AC233" i="1"/>
  <c r="AD233" i="1" s="1"/>
  <c r="AE233" i="1" s="1"/>
  <c r="AH233" i="1" s="1"/>
  <c r="AK233" i="1" s="1"/>
  <c r="AP233" i="1" s="1"/>
  <c r="AQ233" i="1" s="1"/>
  <c r="AA769" i="1"/>
  <c r="AB769" i="1" s="1"/>
  <c r="AC769" i="1" s="1"/>
  <c r="AD769" i="1" s="1"/>
  <c r="AE769" i="1" s="1"/>
  <c r="AH769" i="1" s="1"/>
  <c r="AK769" i="1" s="1"/>
  <c r="AP769" i="1" s="1"/>
  <c r="AQ769" i="1" s="1"/>
  <c r="AA283" i="1"/>
  <c r="R899" i="1"/>
  <c r="AB899" i="1" s="1"/>
  <c r="AC899" i="1" s="1"/>
  <c r="AD899" i="1" s="1"/>
  <c r="AE899" i="1" s="1"/>
  <c r="AH899" i="1" s="1"/>
  <c r="AK899" i="1" s="1"/>
  <c r="AP899" i="1" s="1"/>
  <c r="AQ899" i="1" s="1"/>
  <c r="AM227" i="1"/>
  <c r="U743" i="1"/>
  <c r="V743" i="1" s="1"/>
  <c r="W743" i="1" s="1"/>
  <c r="X370" i="1"/>
  <c r="Y370" i="1" s="1"/>
  <c r="Z370" i="1" s="1"/>
  <c r="AA62" i="1"/>
  <c r="AB605" i="1"/>
  <c r="AC605" i="1" s="1"/>
  <c r="AD605" i="1" s="1"/>
  <c r="AE605" i="1" s="1"/>
  <c r="AH605" i="1" s="1"/>
  <c r="AK605" i="1" s="1"/>
  <c r="AP605" i="1" s="1"/>
  <c r="AQ605" i="1" s="1"/>
  <c r="X262" i="1"/>
  <c r="Y262" i="1" s="1"/>
  <c r="Z262" i="1" s="1"/>
  <c r="X221" i="1"/>
  <c r="Y221" i="1" s="1"/>
  <c r="Z221" i="1" s="1"/>
  <c r="AL895" i="1"/>
  <c r="AM970" i="1"/>
  <c r="AM51" i="1"/>
  <c r="R301" i="1"/>
  <c r="X301" i="1" s="1"/>
  <c r="Y301" i="1" s="1"/>
  <c r="Z301" i="1" s="1"/>
  <c r="AB267" i="1"/>
  <c r="AC267" i="1" s="1"/>
  <c r="AD267" i="1" s="1"/>
  <c r="AE267" i="1" s="1"/>
  <c r="AH267" i="1" s="1"/>
  <c r="AK267" i="1" s="1"/>
  <c r="AP267" i="1" s="1"/>
  <c r="AQ267" i="1" s="1"/>
  <c r="X244" i="1"/>
  <c r="Y244" i="1" s="1"/>
  <c r="Z244" i="1" s="1"/>
  <c r="AB758" i="1"/>
  <c r="AC758" i="1" s="1"/>
  <c r="AD758" i="1" s="1"/>
  <c r="AE758" i="1" s="1"/>
  <c r="AH758" i="1" s="1"/>
  <c r="AK758" i="1" s="1"/>
  <c r="AP758" i="1" s="1"/>
  <c r="AQ758" i="1" s="1"/>
  <c r="U58" i="1"/>
  <c r="V58" i="1" s="1"/>
  <c r="W58" i="1" s="1"/>
  <c r="X465" i="1"/>
  <c r="Y465" i="1" s="1"/>
  <c r="Z465" i="1" s="1"/>
  <c r="U653" i="1"/>
  <c r="V653" i="1" s="1"/>
  <c r="W653" i="1" s="1"/>
  <c r="AL979" i="1"/>
  <c r="AL888" i="1"/>
  <c r="AR888" i="1" s="1"/>
  <c r="U289" i="1"/>
  <c r="V289" i="1" s="1"/>
  <c r="W289" i="1" s="1"/>
  <c r="AB48" i="1"/>
  <c r="AC48" i="1" s="1"/>
  <c r="AD48" i="1" s="1"/>
  <c r="AE48" i="1" s="1"/>
  <c r="AH48" i="1" s="1"/>
  <c r="AK48" i="1" s="1"/>
  <c r="AP48" i="1" s="1"/>
  <c r="AQ48" i="1" s="1"/>
  <c r="X653" i="1"/>
  <c r="Y653" i="1" s="1"/>
  <c r="Z653" i="1" s="1"/>
  <c r="X944" i="1"/>
  <c r="Y944" i="1" s="1"/>
  <c r="Z944" i="1" s="1"/>
  <c r="X415" i="1"/>
  <c r="Y415" i="1" s="1"/>
  <c r="Z415" i="1" s="1"/>
  <c r="X955" i="1"/>
  <c r="Y955" i="1" s="1"/>
  <c r="Z955" i="1" s="1"/>
  <c r="AB486" i="1"/>
  <c r="AC486" i="1" s="1"/>
  <c r="AD486" i="1" s="1"/>
  <c r="AE486" i="1" s="1"/>
  <c r="AH486" i="1" s="1"/>
  <c r="AK486" i="1" s="1"/>
  <c r="AP486" i="1" s="1"/>
  <c r="AQ486" i="1" s="1"/>
  <c r="U780" i="1"/>
  <c r="V780" i="1" s="1"/>
  <c r="W780" i="1" s="1"/>
  <c r="U262" i="1"/>
  <c r="V262" i="1" s="1"/>
  <c r="W262" i="1" s="1"/>
  <c r="AB223" i="1"/>
  <c r="AC223" i="1" s="1"/>
  <c r="AD223" i="1" s="1"/>
  <c r="AE223" i="1" s="1"/>
  <c r="AH223" i="1" s="1"/>
  <c r="AK223" i="1" s="1"/>
  <c r="AP223" i="1" s="1"/>
  <c r="AQ223" i="1" s="1"/>
  <c r="AB822" i="1"/>
  <c r="AC822" i="1" s="1"/>
  <c r="AD822" i="1" s="1"/>
  <c r="AE822" i="1" s="1"/>
  <c r="AH822" i="1" s="1"/>
  <c r="AK822" i="1" s="1"/>
  <c r="AP822" i="1" s="1"/>
  <c r="AQ822" i="1" s="1"/>
  <c r="U787" i="1"/>
  <c r="V787" i="1" s="1"/>
  <c r="W787" i="1" s="1"/>
  <c r="U932" i="1"/>
  <c r="V932" i="1" s="1"/>
  <c r="W932" i="1" s="1"/>
  <c r="AB129" i="1"/>
  <c r="AC129" i="1" s="1"/>
  <c r="AD129" i="1" s="1"/>
  <c r="AE129" i="1" s="1"/>
  <c r="AH129" i="1" s="1"/>
  <c r="AK129" i="1" s="1"/>
  <c r="AP129" i="1" s="1"/>
  <c r="AQ129" i="1" s="1"/>
  <c r="AB672" i="1"/>
  <c r="AC672" i="1" s="1"/>
  <c r="AD672" i="1" s="1"/>
  <c r="AE672" i="1" s="1"/>
  <c r="AH672" i="1" s="1"/>
  <c r="AK672" i="1" s="1"/>
  <c r="AP672" i="1" s="1"/>
  <c r="AQ672" i="1" s="1"/>
  <c r="AB600" i="1"/>
  <c r="AC600" i="1" s="1"/>
  <c r="AD600" i="1" s="1"/>
  <c r="AE600" i="1" s="1"/>
  <c r="AH600" i="1" s="1"/>
  <c r="AK600" i="1" s="1"/>
  <c r="AP600" i="1" s="1"/>
  <c r="AQ600" i="1" s="1"/>
  <c r="U838" i="1"/>
  <c r="V838" i="1" s="1"/>
  <c r="W838" i="1" s="1"/>
  <c r="AB902" i="1"/>
  <c r="AC902" i="1" s="1"/>
  <c r="AD902" i="1" s="1"/>
  <c r="AE902" i="1" s="1"/>
  <c r="AH902" i="1" s="1"/>
  <c r="AK902" i="1" s="1"/>
  <c r="AP902" i="1" s="1"/>
  <c r="AQ902" i="1" s="1"/>
  <c r="U835" i="1"/>
  <c r="V835" i="1" s="1"/>
  <c r="W835" i="1" s="1"/>
  <c r="AB520" i="1"/>
  <c r="AC520" i="1" s="1"/>
  <c r="AD520" i="1" s="1"/>
  <c r="AE520" i="1" s="1"/>
  <c r="AH520" i="1" s="1"/>
  <c r="AK520" i="1" s="1"/>
  <c r="AP520" i="1" s="1"/>
  <c r="AQ520" i="1" s="1"/>
  <c r="U190" i="1"/>
  <c r="V190" i="1" s="1"/>
  <c r="W190" i="1" s="1"/>
  <c r="U953" i="1"/>
  <c r="V953" i="1" s="1"/>
  <c r="W953" i="1" s="1"/>
  <c r="AB331" i="1"/>
  <c r="AC331" i="1" s="1"/>
  <c r="AD331" i="1" s="1"/>
  <c r="AE331" i="1" s="1"/>
  <c r="AH331" i="1" s="1"/>
  <c r="AK331" i="1" s="1"/>
  <c r="AP331" i="1" s="1"/>
  <c r="AQ331" i="1" s="1"/>
  <c r="AL514" i="1"/>
  <c r="U574" i="1"/>
  <c r="V574" i="1" s="1"/>
  <c r="W574" i="1" s="1"/>
  <c r="U20" i="1"/>
  <c r="V20" i="1" s="1"/>
  <c r="W20" i="1" s="1"/>
  <c r="AB55" i="1"/>
  <c r="AC55" i="1" s="1"/>
  <c r="AD55" i="1" s="1"/>
  <c r="AE55" i="1" s="1"/>
  <c r="AH55" i="1" s="1"/>
  <c r="AK55" i="1" s="1"/>
  <c r="AP55" i="1" s="1"/>
  <c r="AQ55" i="1" s="1"/>
  <c r="AA594" i="1"/>
  <c r="U388" i="1"/>
  <c r="V388" i="1" s="1"/>
  <c r="W388" i="1" s="1"/>
  <c r="U213" i="1"/>
  <c r="V213" i="1" s="1"/>
  <c r="W213" i="1" s="1"/>
  <c r="U368" i="1"/>
  <c r="V368" i="1" s="1"/>
  <c r="W368" i="1" s="1"/>
  <c r="AB348" i="1"/>
  <c r="AC348" i="1" s="1"/>
  <c r="AD348" i="1" s="1"/>
  <c r="AE348" i="1" s="1"/>
  <c r="AH348" i="1" s="1"/>
  <c r="AK348" i="1" s="1"/>
  <c r="AP348" i="1" s="1"/>
  <c r="AQ348" i="1" s="1"/>
  <c r="AB702" i="1"/>
  <c r="AC702" i="1" s="1"/>
  <c r="AD702" i="1" s="1"/>
  <c r="AE702" i="1" s="1"/>
  <c r="AH702" i="1" s="1"/>
  <c r="AK702" i="1" s="1"/>
  <c r="AP702" i="1" s="1"/>
  <c r="AQ702" i="1" s="1"/>
  <c r="U248" i="1"/>
  <c r="V248" i="1" s="1"/>
  <c r="W248" i="1" s="1"/>
  <c r="U417" i="1"/>
  <c r="V417" i="1" s="1"/>
  <c r="W417" i="1" s="1"/>
  <c r="AB700" i="1"/>
  <c r="AC700" i="1" s="1"/>
  <c r="AD700" i="1" s="1"/>
  <c r="AE700" i="1" s="1"/>
  <c r="AH700" i="1" s="1"/>
  <c r="AK700" i="1" s="1"/>
  <c r="AP700" i="1" s="1"/>
  <c r="AQ700" i="1" s="1"/>
  <c r="U188" i="1"/>
  <c r="V188" i="1" s="1"/>
  <c r="W188" i="1" s="1"/>
  <c r="AM514" i="1"/>
  <c r="U293" i="1"/>
  <c r="V293" i="1" s="1"/>
  <c r="W293" i="1" s="1"/>
  <c r="AB20" i="1"/>
  <c r="AC20" i="1" s="1"/>
  <c r="AD20" i="1" s="1"/>
  <c r="AE20" i="1" s="1"/>
  <c r="AH20" i="1" s="1"/>
  <c r="AK20" i="1" s="1"/>
  <c r="AP20" i="1" s="1"/>
  <c r="AQ20" i="1" s="1"/>
  <c r="AB66" i="1"/>
  <c r="AC66" i="1" s="1"/>
  <c r="AD66" i="1" s="1"/>
  <c r="AE66" i="1" s="1"/>
  <c r="AH66" i="1" s="1"/>
  <c r="AK66" i="1" s="1"/>
  <c r="AP66" i="1" s="1"/>
  <c r="AQ66" i="1" s="1"/>
  <c r="AL594" i="1"/>
  <c r="AA816" i="1"/>
  <c r="AB816" i="1" s="1"/>
  <c r="AC816" i="1" s="1"/>
  <c r="AD816" i="1" s="1"/>
  <c r="AE816" i="1" s="1"/>
  <c r="AH816" i="1" s="1"/>
  <c r="AK816" i="1" s="1"/>
  <c r="AP816" i="1" s="1"/>
  <c r="AQ816" i="1" s="1"/>
  <c r="AB481" i="1"/>
  <c r="AC481" i="1" s="1"/>
  <c r="AD481" i="1" s="1"/>
  <c r="AE481" i="1" s="1"/>
  <c r="AH481" i="1" s="1"/>
  <c r="AK481" i="1" s="1"/>
  <c r="AP481" i="1" s="1"/>
  <c r="AQ481" i="1" s="1"/>
  <c r="AB750" i="1"/>
  <c r="AB292" i="1"/>
  <c r="U551" i="1"/>
  <c r="V551" i="1" s="1"/>
  <c r="W551" i="1" s="1"/>
  <c r="AB760" i="1"/>
  <c r="AC760" i="1" s="1"/>
  <c r="AD760" i="1" s="1"/>
  <c r="AE760" i="1" s="1"/>
  <c r="AH760" i="1" s="1"/>
  <c r="AK760" i="1" s="1"/>
  <c r="AP760" i="1" s="1"/>
  <c r="AQ760" i="1" s="1"/>
  <c r="AB638" i="1"/>
  <c r="AC638" i="1" s="1"/>
  <c r="AD638" i="1" s="1"/>
  <c r="AE638" i="1" s="1"/>
  <c r="AH638" i="1" s="1"/>
  <c r="AK638" i="1" s="1"/>
  <c r="AP638" i="1" s="1"/>
  <c r="AQ638" i="1" s="1"/>
  <c r="AB718" i="1"/>
  <c r="AC718" i="1" s="1"/>
  <c r="AD718" i="1" s="1"/>
  <c r="AE718" i="1" s="1"/>
  <c r="AH718" i="1" s="1"/>
  <c r="AK718" i="1" s="1"/>
  <c r="AP718" i="1" s="1"/>
  <c r="AQ718" i="1" s="1"/>
  <c r="AB847" i="1"/>
  <c r="AC847" i="1" s="1"/>
  <c r="AD847" i="1" s="1"/>
  <c r="AE847" i="1" s="1"/>
  <c r="AH847" i="1" s="1"/>
  <c r="AK847" i="1" s="1"/>
  <c r="AP847" i="1" s="1"/>
  <c r="AQ847" i="1" s="1"/>
  <c r="AB248" i="1"/>
  <c r="AC248" i="1" s="1"/>
  <c r="AD248" i="1" s="1"/>
  <c r="AE248" i="1" s="1"/>
  <c r="AH248" i="1" s="1"/>
  <c r="AK248" i="1" s="1"/>
  <c r="AP248" i="1" s="1"/>
  <c r="AQ248" i="1" s="1"/>
  <c r="AB835" i="1"/>
  <c r="AC835" i="1" s="1"/>
  <c r="AD835" i="1" s="1"/>
  <c r="AE835" i="1" s="1"/>
  <c r="AH835" i="1" s="1"/>
  <c r="AK835" i="1" s="1"/>
  <c r="AP835" i="1" s="1"/>
  <c r="AQ835" i="1" s="1"/>
  <c r="AB417" i="1"/>
  <c r="AC417" i="1" s="1"/>
  <c r="AD417" i="1" s="1"/>
  <c r="AE417" i="1" s="1"/>
  <c r="AH417" i="1" s="1"/>
  <c r="AK417" i="1" s="1"/>
  <c r="AP417" i="1" s="1"/>
  <c r="AQ417" i="1" s="1"/>
  <c r="U885" i="1"/>
  <c r="V885" i="1" s="1"/>
  <c r="W885" i="1" s="1"/>
  <c r="AB651" i="1"/>
  <c r="AC651" i="1" s="1"/>
  <c r="AD651" i="1" s="1"/>
  <c r="AE651" i="1" s="1"/>
  <c r="AH651" i="1" s="1"/>
  <c r="AK651" i="1" s="1"/>
  <c r="AP651" i="1" s="1"/>
  <c r="AQ651" i="1" s="1"/>
  <c r="AB707" i="1"/>
  <c r="AC707" i="1" s="1"/>
  <c r="AD707" i="1" s="1"/>
  <c r="AE707" i="1" s="1"/>
  <c r="AH707" i="1" s="1"/>
  <c r="AK707" i="1" s="1"/>
  <c r="AP707" i="1" s="1"/>
  <c r="AQ707" i="1" s="1"/>
  <c r="U394" i="1"/>
  <c r="V394" i="1" s="1"/>
  <c r="W394" i="1" s="1"/>
  <c r="AB792" i="1"/>
  <c r="AC792" i="1" s="1"/>
  <c r="AD792" i="1" s="1"/>
  <c r="AE792" i="1" s="1"/>
  <c r="AH792" i="1" s="1"/>
  <c r="AK792" i="1" s="1"/>
  <c r="AP792" i="1" s="1"/>
  <c r="AQ792" i="1" s="1"/>
  <c r="AB626" i="1"/>
  <c r="AC626" i="1" s="1"/>
  <c r="AD626" i="1" s="1"/>
  <c r="AE626" i="1" s="1"/>
  <c r="AH626" i="1" s="1"/>
  <c r="AK626" i="1" s="1"/>
  <c r="AP626" i="1" s="1"/>
  <c r="AQ626" i="1" s="1"/>
  <c r="U109" i="1"/>
  <c r="V109" i="1" s="1"/>
  <c r="W109" i="1" s="1"/>
  <c r="AB787" i="1"/>
  <c r="AC787" i="1" s="1"/>
  <c r="AD787" i="1" s="1"/>
  <c r="AE787" i="1" s="1"/>
  <c r="AH787" i="1" s="1"/>
  <c r="AK787" i="1" s="1"/>
  <c r="AP787" i="1" s="1"/>
  <c r="AQ787" i="1" s="1"/>
  <c r="U638" i="1"/>
  <c r="V638" i="1" s="1"/>
  <c r="W638" i="1" s="1"/>
  <c r="AB780" i="1"/>
  <c r="AC780" i="1" s="1"/>
  <c r="AD780" i="1" s="1"/>
  <c r="AE780" i="1" s="1"/>
  <c r="AH780" i="1" s="1"/>
  <c r="AK780" i="1" s="1"/>
  <c r="AP780" i="1" s="1"/>
  <c r="AQ780" i="1" s="1"/>
  <c r="AB394" i="1"/>
  <c r="AC394" i="1" s="1"/>
  <c r="AD394" i="1" s="1"/>
  <c r="AE394" i="1" s="1"/>
  <c r="AH394" i="1" s="1"/>
  <c r="AK394" i="1" s="1"/>
  <c r="AP394" i="1" s="1"/>
  <c r="AQ394" i="1" s="1"/>
  <c r="AB26" i="1"/>
  <c r="AC26" i="1" s="1"/>
  <c r="AD26" i="1" s="1"/>
  <c r="AE26" i="1" s="1"/>
  <c r="AH26" i="1" s="1"/>
  <c r="AK26" i="1" s="1"/>
  <c r="AP26" i="1" s="1"/>
  <c r="AQ26" i="1" s="1"/>
  <c r="AB797" i="1"/>
  <c r="AC797" i="1" s="1"/>
  <c r="AD797" i="1" s="1"/>
  <c r="AE797" i="1" s="1"/>
  <c r="AH797" i="1" s="1"/>
  <c r="AK797" i="1" s="1"/>
  <c r="AP797" i="1" s="1"/>
  <c r="AQ797" i="1" s="1"/>
  <c r="R488" i="1"/>
  <c r="X488" i="1" s="1"/>
  <c r="Y488" i="1" s="1"/>
  <c r="Z488" i="1" s="1"/>
  <c r="U477" i="1"/>
  <c r="V477" i="1" s="1"/>
  <c r="W477" i="1" s="1"/>
  <c r="AB354" i="1"/>
  <c r="AC354" i="1" s="1"/>
  <c r="AD354" i="1" s="1"/>
  <c r="AE354" i="1" s="1"/>
  <c r="AH354" i="1" s="1"/>
  <c r="AK354" i="1" s="1"/>
  <c r="AP354" i="1" s="1"/>
  <c r="AQ354" i="1" s="1"/>
  <c r="U963" i="1"/>
  <c r="V963" i="1" s="1"/>
  <c r="W963" i="1" s="1"/>
  <c r="U129" i="1"/>
  <c r="V129" i="1" s="1"/>
  <c r="W129" i="1" s="1"/>
  <c r="U672" i="1"/>
  <c r="V672" i="1" s="1"/>
  <c r="W672" i="1" s="1"/>
  <c r="U26" i="1"/>
  <c r="V26" i="1" s="1"/>
  <c r="W26" i="1" s="1"/>
  <c r="AB585" i="1"/>
  <c r="AC585" i="1" s="1"/>
  <c r="AD585" i="1" s="1"/>
  <c r="AE585" i="1" s="1"/>
  <c r="AH585" i="1" s="1"/>
  <c r="AK585" i="1" s="1"/>
  <c r="AP585" i="1" s="1"/>
  <c r="AQ585" i="1" s="1"/>
  <c r="AB1000" i="1"/>
  <c r="AC1000" i="1" s="1"/>
  <c r="AD1000" i="1" s="1"/>
  <c r="AE1000" i="1" s="1"/>
  <c r="AH1000" i="1" s="1"/>
  <c r="AK1000" i="1" s="1"/>
  <c r="AP1000" i="1" s="1"/>
  <c r="AQ1000" i="1" s="1"/>
  <c r="AB744" i="1"/>
  <c r="AC744" i="1" s="1"/>
  <c r="AD744" i="1" s="1"/>
  <c r="AE744" i="1" s="1"/>
  <c r="AH744" i="1" s="1"/>
  <c r="AK744" i="1" s="1"/>
  <c r="AP744" i="1" s="1"/>
  <c r="AQ744" i="1" s="1"/>
  <c r="AR994" i="1"/>
  <c r="AB489" i="1"/>
  <c r="AC489" i="1" s="1"/>
  <c r="AD489" i="1" s="1"/>
  <c r="AE489" i="1" s="1"/>
  <c r="AH489" i="1" s="1"/>
  <c r="AK489" i="1" s="1"/>
  <c r="AP489" i="1" s="1"/>
  <c r="AQ489" i="1" s="1"/>
  <c r="AB203" i="1"/>
  <c r="AC203" i="1" s="1"/>
  <c r="AD203" i="1" s="1"/>
  <c r="AE203" i="1" s="1"/>
  <c r="AH203" i="1" s="1"/>
  <c r="AK203" i="1" s="1"/>
  <c r="AP203" i="1" s="1"/>
  <c r="AQ203" i="1" s="1"/>
  <c r="U942" i="1"/>
  <c r="V942" i="1" s="1"/>
  <c r="W942" i="1" s="1"/>
  <c r="AB144" i="1"/>
  <c r="AC144" i="1" s="1"/>
  <c r="AD144" i="1" s="1"/>
  <c r="AE144" i="1" s="1"/>
  <c r="AH144" i="1" s="1"/>
  <c r="AK144" i="1" s="1"/>
  <c r="AP144" i="1" s="1"/>
  <c r="AQ144" i="1" s="1"/>
  <c r="AB963" i="1"/>
  <c r="AC963" i="1" s="1"/>
  <c r="AD963" i="1" s="1"/>
  <c r="AE963" i="1" s="1"/>
  <c r="AH963" i="1" s="1"/>
  <c r="AK963" i="1" s="1"/>
  <c r="AP963" i="1" s="1"/>
  <c r="AQ963" i="1" s="1"/>
  <c r="U749" i="1"/>
  <c r="V749" i="1" s="1"/>
  <c r="W749" i="1" s="1"/>
  <c r="AB190" i="1"/>
  <c r="AC190" i="1" s="1"/>
  <c r="AD190" i="1" s="1"/>
  <c r="AE190" i="1" s="1"/>
  <c r="AH190" i="1" s="1"/>
  <c r="AK190" i="1" s="1"/>
  <c r="AP190" i="1" s="1"/>
  <c r="AQ190" i="1" s="1"/>
  <c r="AB154" i="1"/>
  <c r="AC154" i="1" s="1"/>
  <c r="AD154" i="1" s="1"/>
  <c r="AE154" i="1" s="1"/>
  <c r="AH154" i="1" s="1"/>
  <c r="AK154" i="1" s="1"/>
  <c r="AP154" i="1" s="1"/>
  <c r="AQ154" i="1" s="1"/>
  <c r="U514" i="1"/>
  <c r="V514" i="1" s="1"/>
  <c r="W514" i="1" s="1"/>
  <c r="R594" i="1"/>
  <c r="X594" i="1" s="1"/>
  <c r="Y594" i="1" s="1"/>
  <c r="Z594" i="1" s="1"/>
  <c r="AM816" i="1"/>
  <c r="U972" i="1"/>
  <c r="V972" i="1" s="1"/>
  <c r="W972" i="1" s="1"/>
  <c r="AB798" i="1"/>
  <c r="AC798" i="1" s="1"/>
  <c r="AD798" i="1" s="1"/>
  <c r="AE798" i="1" s="1"/>
  <c r="AH798" i="1" s="1"/>
  <c r="AK798" i="1" s="1"/>
  <c r="AP798" i="1" s="1"/>
  <c r="AQ798" i="1" s="1"/>
  <c r="U718" i="1"/>
  <c r="V718" i="1" s="1"/>
  <c r="W718" i="1" s="1"/>
  <c r="U761" i="1"/>
  <c r="V761" i="1" s="1"/>
  <c r="W761" i="1" s="1"/>
  <c r="AB942" i="1"/>
  <c r="AC942" i="1" s="1"/>
  <c r="AD942" i="1" s="1"/>
  <c r="AE942" i="1" s="1"/>
  <c r="AH942" i="1" s="1"/>
  <c r="AK942" i="1" s="1"/>
  <c r="AP942" i="1" s="1"/>
  <c r="AQ942" i="1" s="1"/>
  <c r="U468" i="1"/>
  <c r="V468" i="1" s="1"/>
  <c r="W468" i="1" s="1"/>
  <c r="U821" i="1"/>
  <c r="V821" i="1" s="1"/>
  <c r="W821" i="1" s="1"/>
  <c r="AB380" i="1"/>
  <c r="AC380" i="1" s="1"/>
  <c r="AD380" i="1" s="1"/>
  <c r="AE380" i="1" s="1"/>
  <c r="AH380" i="1" s="1"/>
  <c r="AK380" i="1" s="1"/>
  <c r="AP380" i="1" s="1"/>
  <c r="AQ380" i="1" s="1"/>
  <c r="U997" i="1"/>
  <c r="V997" i="1" s="1"/>
  <c r="W997" i="1" s="1"/>
  <c r="AB156" i="1"/>
  <c r="AC156" i="1" s="1"/>
  <c r="AD156" i="1" s="1"/>
  <c r="AE156" i="1" s="1"/>
  <c r="AH156" i="1" s="1"/>
  <c r="AK156" i="1" s="1"/>
  <c r="AP156" i="1" s="1"/>
  <c r="AQ156" i="1" s="1"/>
  <c r="R816" i="1"/>
  <c r="X816" i="1" s="1"/>
  <c r="Y816" i="1" s="1"/>
  <c r="Z816" i="1" s="1"/>
  <c r="U472" i="1"/>
  <c r="V472" i="1" s="1"/>
  <c r="W472" i="1" s="1"/>
  <c r="U652" i="1"/>
  <c r="V652" i="1" s="1"/>
  <c r="W652" i="1" s="1"/>
  <c r="U144" i="1"/>
  <c r="V144" i="1" s="1"/>
  <c r="W144" i="1" s="1"/>
  <c r="AB213" i="1"/>
  <c r="AC213" i="1" s="1"/>
  <c r="AD213" i="1" s="1"/>
  <c r="AE213" i="1" s="1"/>
  <c r="AH213" i="1" s="1"/>
  <c r="AK213" i="1" s="1"/>
  <c r="AP213" i="1" s="1"/>
  <c r="AQ213" i="1" s="1"/>
  <c r="U450" i="1"/>
  <c r="V450" i="1" s="1"/>
  <c r="W450" i="1" s="1"/>
  <c r="AR21" i="1"/>
  <c r="AB674" i="1"/>
  <c r="AC674" i="1" s="1"/>
  <c r="AD674" i="1" s="1"/>
  <c r="AE674" i="1" s="1"/>
  <c r="AH674" i="1" s="1"/>
  <c r="AK674" i="1" s="1"/>
  <c r="AP674" i="1" s="1"/>
  <c r="AQ674" i="1" s="1"/>
  <c r="U94" i="1"/>
  <c r="V94" i="1" s="1"/>
  <c r="W94" i="1" s="1"/>
  <c r="U401" i="1"/>
  <c r="V401" i="1" s="1"/>
  <c r="W401" i="1" s="1"/>
  <c r="U557" i="1"/>
  <c r="V557" i="1" s="1"/>
  <c r="W557" i="1" s="1"/>
  <c r="AB287" i="1"/>
  <c r="AC287" i="1" s="1"/>
  <c r="AD287" i="1" s="1"/>
  <c r="AE287" i="1" s="1"/>
  <c r="AH287" i="1" s="1"/>
  <c r="AK287" i="1" s="1"/>
  <c r="AP287" i="1" s="1"/>
  <c r="AQ287" i="1" s="1"/>
  <c r="U37" i="1"/>
  <c r="V37" i="1" s="1"/>
  <c r="W37" i="1" s="1"/>
  <c r="AB997" i="1"/>
  <c r="AC997" i="1" s="1"/>
  <c r="AD997" i="1" s="1"/>
  <c r="AE997" i="1" s="1"/>
  <c r="AH997" i="1" s="1"/>
  <c r="AK997" i="1" s="1"/>
  <c r="AP997" i="1" s="1"/>
  <c r="AQ997" i="1" s="1"/>
  <c r="U471" i="1"/>
  <c r="V471" i="1" s="1"/>
  <c r="W471" i="1" s="1"/>
  <c r="U492" i="1"/>
  <c r="V492" i="1" s="1"/>
  <c r="W492" i="1" s="1"/>
  <c r="AB293" i="1"/>
  <c r="AC293" i="1" s="1"/>
  <c r="AD293" i="1" s="1"/>
  <c r="AE293" i="1" s="1"/>
  <c r="AH293" i="1" s="1"/>
  <c r="AK293" i="1" s="1"/>
  <c r="AP293" i="1" s="1"/>
  <c r="AQ293" i="1" s="1"/>
  <c r="AB652" i="1"/>
  <c r="AC652" i="1" s="1"/>
  <c r="AD652" i="1" s="1"/>
  <c r="AE652" i="1" s="1"/>
  <c r="AH652" i="1" s="1"/>
  <c r="AK652" i="1" s="1"/>
  <c r="AP652" i="1" s="1"/>
  <c r="AQ652" i="1" s="1"/>
  <c r="AB767" i="1"/>
  <c r="AC767" i="1" s="1"/>
  <c r="AD767" i="1" s="1"/>
  <c r="AE767" i="1" s="1"/>
  <c r="AH767" i="1" s="1"/>
  <c r="AK767" i="1" s="1"/>
  <c r="AP767" i="1" s="1"/>
  <c r="AQ767" i="1" s="1"/>
  <c r="AB244" i="1"/>
  <c r="AC244" i="1" s="1"/>
  <c r="AD244" i="1" s="1"/>
  <c r="AE244" i="1" s="1"/>
  <c r="AH244" i="1" s="1"/>
  <c r="AK244" i="1" s="1"/>
  <c r="AP244" i="1" s="1"/>
  <c r="AQ244" i="1" s="1"/>
  <c r="AB817" i="1"/>
  <c r="AC817" i="1" s="1"/>
  <c r="AD817" i="1" s="1"/>
  <c r="AE817" i="1" s="1"/>
  <c r="AH817" i="1" s="1"/>
  <c r="AK817" i="1" s="1"/>
  <c r="AP817" i="1" s="1"/>
  <c r="AQ817" i="1" s="1"/>
  <c r="U214" i="1"/>
  <c r="V214" i="1" s="1"/>
  <c r="W214" i="1" s="1"/>
  <c r="AB94" i="1"/>
  <c r="AC94" i="1" s="1"/>
  <c r="AD94" i="1" s="1"/>
  <c r="AE94" i="1" s="1"/>
  <c r="AH94" i="1" s="1"/>
  <c r="AK94" i="1" s="1"/>
  <c r="AP94" i="1" s="1"/>
  <c r="AQ94" i="1" s="1"/>
  <c r="U865" i="1"/>
  <c r="V865" i="1" s="1"/>
  <c r="W865" i="1" s="1"/>
  <c r="AB37" i="1"/>
  <c r="AC37" i="1" s="1"/>
  <c r="AD37" i="1" s="1"/>
  <c r="AE37" i="1" s="1"/>
  <c r="AH37" i="1" s="1"/>
  <c r="AK37" i="1" s="1"/>
  <c r="AP37" i="1" s="1"/>
  <c r="AQ37" i="1" s="1"/>
  <c r="AB710" i="1"/>
  <c r="AC710" i="1" s="1"/>
  <c r="AD710" i="1" s="1"/>
  <c r="AE710" i="1" s="1"/>
  <c r="AH710" i="1" s="1"/>
  <c r="AK710" i="1" s="1"/>
  <c r="AP710" i="1" s="1"/>
  <c r="AQ710" i="1" s="1"/>
  <c r="U135" i="1"/>
  <c r="V135" i="1" s="1"/>
  <c r="W135" i="1" s="1"/>
  <c r="AB419" i="1"/>
  <c r="AC419" i="1" s="1"/>
  <c r="AD419" i="1" s="1"/>
  <c r="AE419" i="1" s="1"/>
  <c r="AH419" i="1" s="1"/>
  <c r="AK419" i="1" s="1"/>
  <c r="AP419" i="1" s="1"/>
  <c r="AQ419" i="1" s="1"/>
  <c r="AB252" i="1"/>
  <c r="AC252" i="1" s="1"/>
  <c r="AD252" i="1" s="1"/>
  <c r="AE252" i="1" s="1"/>
  <c r="AH252" i="1" s="1"/>
  <c r="AK252" i="1" s="1"/>
  <c r="AP252" i="1" s="1"/>
  <c r="AQ252" i="1" s="1"/>
  <c r="AB773" i="1"/>
  <c r="AC773" i="1" s="1"/>
  <c r="AD773" i="1" s="1"/>
  <c r="AE773" i="1" s="1"/>
  <c r="AH773" i="1" s="1"/>
  <c r="AK773" i="1" s="1"/>
  <c r="AP773" i="1" s="1"/>
  <c r="AQ773" i="1" s="1"/>
  <c r="U676" i="1"/>
  <c r="V676" i="1" s="1"/>
  <c r="W676" i="1" s="1"/>
  <c r="AB403" i="1"/>
  <c r="AC403" i="1" s="1"/>
  <c r="AD403" i="1" s="1"/>
  <c r="AE403" i="1" s="1"/>
  <c r="AH403" i="1" s="1"/>
  <c r="AK403" i="1" s="1"/>
  <c r="AP403" i="1" s="1"/>
  <c r="U161" i="1"/>
  <c r="V161" i="1" s="1"/>
  <c r="W161" i="1" s="1"/>
  <c r="AB749" i="1"/>
  <c r="AC749" i="1" s="1"/>
  <c r="AD749" i="1" s="1"/>
  <c r="AE749" i="1" s="1"/>
  <c r="AH749" i="1" s="1"/>
  <c r="AK749" i="1" s="1"/>
  <c r="AP749" i="1" s="1"/>
  <c r="AQ749" i="1" s="1"/>
  <c r="AB173" i="1"/>
  <c r="AC173" i="1" s="1"/>
  <c r="AD173" i="1" s="1"/>
  <c r="AE173" i="1" s="1"/>
  <c r="AH173" i="1" s="1"/>
  <c r="AK173" i="1" s="1"/>
  <c r="AP173" i="1" s="1"/>
  <c r="AQ173" i="1" s="1"/>
  <c r="U113" i="1"/>
  <c r="V113" i="1" s="1"/>
  <c r="W113" i="1" s="1"/>
  <c r="AR661" i="1"/>
  <c r="AB450" i="1"/>
  <c r="AC450" i="1" s="1"/>
  <c r="AD450" i="1" s="1"/>
  <c r="AE450" i="1" s="1"/>
  <c r="AH450" i="1" s="1"/>
  <c r="AK450" i="1" s="1"/>
  <c r="AP450" i="1" s="1"/>
  <c r="AQ450" i="1" s="1"/>
  <c r="AB69" i="1"/>
  <c r="AC69" i="1" s="1"/>
  <c r="AD69" i="1" s="1"/>
  <c r="AE69" i="1" s="1"/>
  <c r="AH69" i="1" s="1"/>
  <c r="AK69" i="1" s="1"/>
  <c r="AP69" i="1" s="1"/>
  <c r="AQ69" i="1" s="1"/>
  <c r="AR415" i="1"/>
  <c r="U615" i="1"/>
  <c r="V615" i="1" s="1"/>
  <c r="W615" i="1" s="1"/>
  <c r="U729" i="1"/>
  <c r="V729" i="1" s="1"/>
  <c r="W729" i="1" s="1"/>
  <c r="AR562" i="1"/>
  <c r="AR157" i="1"/>
  <c r="AR625" i="1"/>
  <c r="AR461" i="1"/>
  <c r="AR914" i="1"/>
  <c r="AR944" i="1"/>
  <c r="AR312" i="1"/>
  <c r="AR44" i="1"/>
  <c r="AR868" i="1"/>
  <c r="AR811" i="1"/>
  <c r="AB906" i="1"/>
  <c r="AC906" i="1" s="1"/>
  <c r="AD906" i="1" s="1"/>
  <c r="AE906" i="1" s="1"/>
  <c r="AH906" i="1" s="1"/>
  <c r="AK906" i="1" s="1"/>
  <c r="AP906" i="1" s="1"/>
  <c r="AQ906" i="1" s="1"/>
  <c r="U241" i="1"/>
  <c r="V241" i="1" s="1"/>
  <c r="W241" i="1" s="1"/>
  <c r="U782" i="1"/>
  <c r="V782" i="1" s="1"/>
  <c r="W782" i="1" s="1"/>
  <c r="AB937" i="1"/>
  <c r="AC937" i="1" s="1"/>
  <c r="AD937" i="1" s="1"/>
  <c r="AE937" i="1" s="1"/>
  <c r="AH937" i="1" s="1"/>
  <c r="AK937" i="1" s="1"/>
  <c r="AP937" i="1" s="1"/>
  <c r="AQ937" i="1" s="1"/>
  <c r="AR940" i="1"/>
  <c r="AB764" i="1"/>
  <c r="AC764" i="1" s="1"/>
  <c r="AD764" i="1" s="1"/>
  <c r="AE764" i="1" s="1"/>
  <c r="AH764" i="1" s="1"/>
  <c r="AK764" i="1" s="1"/>
  <c r="AP764" i="1" s="1"/>
  <c r="AQ764" i="1" s="1"/>
  <c r="AR651" i="1"/>
  <c r="AB901" i="1"/>
  <c r="AC901" i="1" s="1"/>
  <c r="AD901" i="1" s="1"/>
  <c r="AE901" i="1" s="1"/>
  <c r="AH901" i="1" s="1"/>
  <c r="AK901" i="1" s="1"/>
  <c r="AP901" i="1" s="1"/>
  <c r="AQ901" i="1" s="1"/>
  <c r="U973" i="1"/>
  <c r="V973" i="1" s="1"/>
  <c r="W973" i="1" s="1"/>
  <c r="AB382" i="1"/>
  <c r="AC382" i="1" s="1"/>
  <c r="AD382" i="1" s="1"/>
  <c r="AE382" i="1" s="1"/>
  <c r="AH382" i="1" s="1"/>
  <c r="AK382" i="1" s="1"/>
  <c r="AP382" i="1" s="1"/>
  <c r="AQ382" i="1" s="1"/>
  <c r="AR200" i="1"/>
  <c r="AB922" i="1"/>
  <c r="AC922" i="1" s="1"/>
  <c r="AD922" i="1" s="1"/>
  <c r="AE922" i="1" s="1"/>
  <c r="AH922" i="1" s="1"/>
  <c r="AK922" i="1" s="1"/>
  <c r="AP922" i="1" s="1"/>
  <c r="AQ922" i="1" s="1"/>
  <c r="U891" i="1"/>
  <c r="V891" i="1" s="1"/>
  <c r="W891" i="1" s="1"/>
  <c r="AR76" i="1"/>
  <c r="AR993" i="1"/>
  <c r="U107" i="1"/>
  <c r="V107" i="1" s="1"/>
  <c r="W107" i="1" s="1"/>
  <c r="AR807" i="1"/>
  <c r="AR176" i="1"/>
  <c r="AB118" i="1"/>
  <c r="AC118" i="1" s="1"/>
  <c r="AD118" i="1" s="1"/>
  <c r="AE118" i="1" s="1"/>
  <c r="AH118" i="1" s="1"/>
  <c r="AK118" i="1" s="1"/>
  <c r="AP118" i="1" s="1"/>
  <c r="AQ118" i="1" s="1"/>
  <c r="U901" i="1"/>
  <c r="V901" i="1" s="1"/>
  <c r="W901" i="1" s="1"/>
  <c r="U707" i="1"/>
  <c r="V707" i="1" s="1"/>
  <c r="W707" i="1" s="1"/>
  <c r="U271" i="1"/>
  <c r="V271" i="1" s="1"/>
  <c r="W271" i="1" s="1"/>
  <c r="U421" i="1"/>
  <c r="V421" i="1" s="1"/>
  <c r="W421" i="1" s="1"/>
  <c r="U407" i="1"/>
  <c r="V407" i="1" s="1"/>
  <c r="W407" i="1" s="1"/>
  <c r="U639" i="1"/>
  <c r="V639" i="1" s="1"/>
  <c r="W639" i="1" s="1"/>
  <c r="AR663" i="1"/>
  <c r="AR212" i="1"/>
  <c r="X677" i="1"/>
  <c r="Y677" i="1" s="1"/>
  <c r="Z677" i="1" s="1"/>
  <c r="U677" i="1"/>
  <c r="V677" i="1" s="1"/>
  <c r="W677" i="1" s="1"/>
  <c r="AB1001" i="1"/>
  <c r="AC1001" i="1" s="1"/>
  <c r="AD1001" i="1" s="1"/>
  <c r="AE1001" i="1" s="1"/>
  <c r="AH1001" i="1" s="1"/>
  <c r="AK1001" i="1" s="1"/>
  <c r="AP1001" i="1" s="1"/>
  <c r="AQ1001" i="1" s="1"/>
  <c r="AB421" i="1"/>
  <c r="AC421" i="1" s="1"/>
  <c r="AD421" i="1" s="1"/>
  <c r="AE421" i="1" s="1"/>
  <c r="AH421" i="1" s="1"/>
  <c r="AK421" i="1" s="1"/>
  <c r="AP421" i="1" s="1"/>
  <c r="AQ421" i="1" s="1"/>
  <c r="AB77" i="1"/>
  <c r="AC77" i="1" s="1"/>
  <c r="AD77" i="1" s="1"/>
  <c r="AE77" i="1" s="1"/>
  <c r="AH77" i="1" s="1"/>
  <c r="AK77" i="1" s="1"/>
  <c r="AP77" i="1" s="1"/>
  <c r="AQ77" i="1" s="1"/>
  <c r="AB152" i="1"/>
  <c r="AC152" i="1" s="1"/>
  <c r="AD152" i="1" s="1"/>
  <c r="AE152" i="1" s="1"/>
  <c r="AH152" i="1" s="1"/>
  <c r="AK152" i="1" s="1"/>
  <c r="AP152" i="1" s="1"/>
  <c r="AQ152" i="1" s="1"/>
  <c r="U111" i="1"/>
  <c r="V111" i="1" s="1"/>
  <c r="W111" i="1" s="1"/>
  <c r="AR828" i="1"/>
  <c r="AB563" i="1"/>
  <c r="AC563" i="1" s="1"/>
  <c r="AD563" i="1" s="1"/>
  <c r="AE563" i="1" s="1"/>
  <c r="AH563" i="1" s="1"/>
  <c r="AK563" i="1" s="1"/>
  <c r="AP563" i="1" s="1"/>
  <c r="AQ563" i="1" s="1"/>
  <c r="AB821" i="1"/>
  <c r="AC821" i="1" s="1"/>
  <c r="AD821" i="1" s="1"/>
  <c r="AE821" i="1" s="1"/>
  <c r="AH821" i="1" s="1"/>
  <c r="AK821" i="1" s="1"/>
  <c r="AP821" i="1" s="1"/>
  <c r="AQ821" i="1" s="1"/>
  <c r="AB590" i="1"/>
  <c r="AC590" i="1" s="1"/>
  <c r="AD590" i="1" s="1"/>
  <c r="AE590" i="1" s="1"/>
  <c r="AH590" i="1" s="1"/>
  <c r="AK590" i="1" s="1"/>
  <c r="AP590" i="1" s="1"/>
  <c r="AQ590" i="1" s="1"/>
  <c r="AB682" i="1"/>
  <c r="AC682" i="1" s="1"/>
  <c r="AD682" i="1" s="1"/>
  <c r="AE682" i="1" s="1"/>
  <c r="AH682" i="1" s="1"/>
  <c r="AK682" i="1" s="1"/>
  <c r="AP682" i="1" s="1"/>
  <c r="AQ682" i="1" s="1"/>
  <c r="AR409" i="1"/>
  <c r="AB199" i="1"/>
  <c r="AC199" i="1" s="1"/>
  <c r="AD199" i="1" s="1"/>
  <c r="AE199" i="1" s="1"/>
  <c r="AH199" i="1" s="1"/>
  <c r="AK199" i="1" s="1"/>
  <c r="AP199" i="1" s="1"/>
  <c r="AQ199" i="1" s="1"/>
  <c r="AB158" i="1"/>
  <c r="AC158" i="1" s="1"/>
  <c r="AD158" i="1" s="1"/>
  <c r="AE158" i="1" s="1"/>
  <c r="AH158" i="1" s="1"/>
  <c r="AK158" i="1" s="1"/>
  <c r="AP158" i="1" s="1"/>
  <c r="AQ158" i="1" s="1"/>
  <c r="U86" i="1"/>
  <c r="V86" i="1" s="1"/>
  <c r="W86" i="1" s="1"/>
  <c r="U49" i="1"/>
  <c r="V49" i="1" s="1"/>
  <c r="W49" i="1" s="1"/>
  <c r="AB861" i="1"/>
  <c r="AC861" i="1" s="1"/>
  <c r="AD861" i="1" s="1"/>
  <c r="AE861" i="1" s="1"/>
  <c r="AH861" i="1" s="1"/>
  <c r="AK861" i="1" s="1"/>
  <c r="AP861" i="1" s="1"/>
  <c r="AQ861" i="1" s="1"/>
  <c r="AB96" i="1"/>
  <c r="AC96" i="1" s="1"/>
  <c r="AD96" i="1" s="1"/>
  <c r="AE96" i="1" s="1"/>
  <c r="AH96" i="1" s="1"/>
  <c r="AK96" i="1" s="1"/>
  <c r="AP96" i="1" s="1"/>
  <c r="AQ96" i="1" s="1"/>
  <c r="U589" i="1"/>
  <c r="V589" i="1" s="1"/>
  <c r="W589" i="1" s="1"/>
  <c r="U126" i="1"/>
  <c r="V126" i="1" s="1"/>
  <c r="W126" i="1" s="1"/>
  <c r="AR427" i="1"/>
  <c r="AB407" i="1"/>
  <c r="AC407" i="1" s="1"/>
  <c r="AD407" i="1" s="1"/>
  <c r="AE407" i="1" s="1"/>
  <c r="AH407" i="1" s="1"/>
  <c r="AK407" i="1" s="1"/>
  <c r="AP407" i="1" s="1"/>
  <c r="AQ407" i="1" s="1"/>
  <c r="AB262" i="1"/>
  <c r="AC262" i="1" s="1"/>
  <c r="AD262" i="1" s="1"/>
  <c r="AE262" i="1" s="1"/>
  <c r="AH262" i="1" s="1"/>
  <c r="AK262" i="1" s="1"/>
  <c r="AP262" i="1" s="1"/>
  <c r="AQ262" i="1" s="1"/>
  <c r="AB676" i="1"/>
  <c r="AC676" i="1" s="1"/>
  <c r="AD676" i="1" s="1"/>
  <c r="AE676" i="1" s="1"/>
  <c r="AH676" i="1" s="1"/>
  <c r="AK676" i="1" s="1"/>
  <c r="AP676" i="1" s="1"/>
  <c r="AQ676" i="1" s="1"/>
  <c r="U976" i="1"/>
  <c r="V976" i="1" s="1"/>
  <c r="W976" i="1" s="1"/>
  <c r="AB87" i="1"/>
  <c r="AC87" i="1" s="1"/>
  <c r="AD87" i="1" s="1"/>
  <c r="AE87" i="1" s="1"/>
  <c r="AH87" i="1" s="1"/>
  <c r="AK87" i="1" s="1"/>
  <c r="AP87" i="1" s="1"/>
  <c r="AQ87" i="1" s="1"/>
  <c r="U906" i="1"/>
  <c r="V906" i="1" s="1"/>
  <c r="W906" i="1" s="1"/>
  <c r="AB111" i="1"/>
  <c r="AC111" i="1" s="1"/>
  <c r="AD111" i="1" s="1"/>
  <c r="AE111" i="1" s="1"/>
  <c r="AH111" i="1" s="1"/>
  <c r="AK111" i="1" s="1"/>
  <c r="AP111" i="1" s="1"/>
  <c r="AQ111" i="1" s="1"/>
  <c r="U808" i="1"/>
  <c r="V808" i="1" s="1"/>
  <c r="W808" i="1" s="1"/>
  <c r="AB808" i="1"/>
  <c r="AC808" i="1" s="1"/>
  <c r="AD808" i="1" s="1"/>
  <c r="AE808" i="1" s="1"/>
  <c r="AH808" i="1" s="1"/>
  <c r="AK808" i="1" s="1"/>
  <c r="AP808" i="1" s="1"/>
  <c r="AQ808" i="1" s="1"/>
  <c r="AB566" i="1"/>
  <c r="AC566" i="1" s="1"/>
  <c r="AD566" i="1" s="1"/>
  <c r="AE566" i="1" s="1"/>
  <c r="AH566" i="1" s="1"/>
  <c r="AK566" i="1" s="1"/>
  <c r="AP566" i="1" s="1"/>
  <c r="AQ566" i="1" s="1"/>
  <c r="AB56" i="1"/>
  <c r="AC56" i="1" s="1"/>
  <c r="AD56" i="1" s="1"/>
  <c r="AE56" i="1" s="1"/>
  <c r="AH56" i="1" s="1"/>
  <c r="AK56" i="1" s="1"/>
  <c r="AP56" i="1" s="1"/>
  <c r="AQ56" i="1" s="1"/>
  <c r="AB891" i="1"/>
  <c r="AC891" i="1" s="1"/>
  <c r="AD891" i="1" s="1"/>
  <c r="AE891" i="1" s="1"/>
  <c r="AH891" i="1" s="1"/>
  <c r="AK891" i="1" s="1"/>
  <c r="AP891" i="1" s="1"/>
  <c r="AQ891" i="1" s="1"/>
  <c r="AB834" i="1"/>
  <c r="AC834" i="1" s="1"/>
  <c r="AD834" i="1" s="1"/>
  <c r="AE834" i="1" s="1"/>
  <c r="AH834" i="1" s="1"/>
  <c r="AK834" i="1" s="1"/>
  <c r="AP834" i="1" s="1"/>
  <c r="AQ834" i="1" s="1"/>
  <c r="AB204" i="1"/>
  <c r="AC204" i="1" s="1"/>
  <c r="AD204" i="1" s="1"/>
  <c r="AE204" i="1" s="1"/>
  <c r="AH204" i="1" s="1"/>
  <c r="AK204" i="1" s="1"/>
  <c r="AP204" i="1" s="1"/>
  <c r="AQ204" i="1" s="1"/>
  <c r="U731" i="1"/>
  <c r="V731" i="1" s="1"/>
  <c r="W731" i="1" s="1"/>
  <c r="U334" i="1"/>
  <c r="V334" i="1" s="1"/>
  <c r="W334" i="1" s="1"/>
  <c r="U173" i="1"/>
  <c r="V173" i="1" s="1"/>
  <c r="W173" i="1" s="1"/>
  <c r="U784" i="1"/>
  <c r="V784" i="1" s="1"/>
  <c r="W784" i="1" s="1"/>
  <c r="U562" i="1"/>
  <c r="V562" i="1" s="1"/>
  <c r="W562" i="1" s="1"/>
  <c r="X69" i="1"/>
  <c r="Y69" i="1" s="1"/>
  <c r="Z69" i="1" s="1"/>
  <c r="U69" i="1"/>
  <c r="V69" i="1" s="1"/>
  <c r="W69" i="1" s="1"/>
  <c r="U189" i="1"/>
  <c r="V189" i="1" s="1"/>
  <c r="W189" i="1" s="1"/>
  <c r="AB368" i="1"/>
  <c r="AC368" i="1" s="1"/>
  <c r="AD368" i="1" s="1"/>
  <c r="AE368" i="1" s="1"/>
  <c r="AH368" i="1" s="1"/>
  <c r="AK368" i="1" s="1"/>
  <c r="AP368" i="1" s="1"/>
  <c r="AQ368" i="1" s="1"/>
  <c r="U561" i="1"/>
  <c r="V561" i="1" s="1"/>
  <c r="W561" i="1" s="1"/>
  <c r="U822" i="1"/>
  <c r="V822" i="1" s="1"/>
  <c r="W822" i="1" s="1"/>
  <c r="U934" i="1"/>
  <c r="V934" i="1" s="1"/>
  <c r="W934" i="1" s="1"/>
  <c r="U802" i="1"/>
  <c r="V802" i="1" s="1"/>
  <c r="W802" i="1" s="1"/>
  <c r="AB473" i="1"/>
  <c r="AC473" i="1" s="1"/>
  <c r="AD473" i="1" s="1"/>
  <c r="AE473" i="1" s="1"/>
  <c r="AH473" i="1" s="1"/>
  <c r="AK473" i="1" s="1"/>
  <c r="AP473" i="1" s="1"/>
  <c r="AQ473" i="1" s="1"/>
  <c r="U486" i="1"/>
  <c r="V486" i="1" s="1"/>
  <c r="W486" i="1" s="1"/>
  <c r="U72" i="1"/>
  <c r="V72" i="1" s="1"/>
  <c r="W72" i="1" s="1"/>
  <c r="U689" i="1"/>
  <c r="V689" i="1" s="1"/>
  <c r="W689" i="1" s="1"/>
  <c r="AB729" i="1"/>
  <c r="AC729" i="1" s="1"/>
  <c r="AD729" i="1" s="1"/>
  <c r="AE729" i="1" s="1"/>
  <c r="AH729" i="1" s="1"/>
  <c r="AK729" i="1" s="1"/>
  <c r="AP729" i="1" s="1"/>
  <c r="AQ729" i="1" s="1"/>
  <c r="U602" i="1"/>
  <c r="V602" i="1" s="1"/>
  <c r="W602" i="1" s="1"/>
  <c r="U34" i="1"/>
  <c r="V34" i="1" s="1"/>
  <c r="W34" i="1" s="1"/>
  <c r="AB561" i="1"/>
  <c r="AC561" i="1" s="1"/>
  <c r="AD561" i="1" s="1"/>
  <c r="AE561" i="1" s="1"/>
  <c r="AH561" i="1" s="1"/>
  <c r="AK561" i="1" s="1"/>
  <c r="AP561" i="1" s="1"/>
  <c r="AQ561" i="1" s="1"/>
  <c r="AB146" i="1"/>
  <c r="AC146" i="1" s="1"/>
  <c r="AD146" i="1" s="1"/>
  <c r="AE146" i="1" s="1"/>
  <c r="AH146" i="1" s="1"/>
  <c r="AK146" i="1" s="1"/>
  <c r="AP146" i="1" s="1"/>
  <c r="AQ146" i="1" s="1"/>
  <c r="AB852" i="1"/>
  <c r="AC852" i="1" s="1"/>
  <c r="AD852" i="1" s="1"/>
  <c r="AE852" i="1" s="1"/>
  <c r="AH852" i="1" s="1"/>
  <c r="AK852" i="1" s="1"/>
  <c r="AP852" i="1" s="1"/>
  <c r="AQ852" i="1" s="1"/>
  <c r="AB974" i="1"/>
  <c r="AC974" i="1" s="1"/>
  <c r="AD974" i="1" s="1"/>
  <c r="AE974" i="1" s="1"/>
  <c r="AH974" i="1" s="1"/>
  <c r="AK974" i="1" s="1"/>
  <c r="AP974" i="1" s="1"/>
  <c r="AQ974" i="1" s="1"/>
  <c r="AR497" i="1"/>
  <c r="AB271" i="1"/>
  <c r="AC271" i="1" s="1"/>
  <c r="AD271" i="1" s="1"/>
  <c r="AE271" i="1" s="1"/>
  <c r="AH271" i="1" s="1"/>
  <c r="AK271" i="1" s="1"/>
  <c r="AP271" i="1" s="1"/>
  <c r="AQ271" i="1" s="1"/>
  <c r="AB870" i="1"/>
  <c r="AC870" i="1" s="1"/>
  <c r="AD870" i="1" s="1"/>
  <c r="AE870" i="1" s="1"/>
  <c r="AH870" i="1" s="1"/>
  <c r="AK870" i="1" s="1"/>
  <c r="AP870" i="1" s="1"/>
  <c r="AQ870" i="1" s="1"/>
  <c r="AR789" i="1"/>
  <c r="AR929" i="1"/>
  <c r="U692" i="1"/>
  <c r="V692" i="1" s="1"/>
  <c r="W692" i="1" s="1"/>
  <c r="AB765" i="1"/>
  <c r="AC765" i="1" s="1"/>
  <c r="AD765" i="1" s="1"/>
  <c r="AE765" i="1" s="1"/>
  <c r="AH765" i="1" s="1"/>
  <c r="AK765" i="1" s="1"/>
  <c r="AP765" i="1" s="1"/>
  <c r="AQ765" i="1" s="1"/>
  <c r="U936" i="1"/>
  <c r="V936" i="1" s="1"/>
  <c r="W936" i="1" s="1"/>
  <c r="AB281" i="1"/>
  <c r="AC281" i="1" s="1"/>
  <c r="AD281" i="1" s="1"/>
  <c r="AE281" i="1" s="1"/>
  <c r="AH281" i="1" s="1"/>
  <c r="AK281" i="1" s="1"/>
  <c r="AP281" i="1" s="1"/>
  <c r="AQ281" i="1" s="1"/>
  <c r="U876" i="1"/>
  <c r="V876" i="1" s="1"/>
  <c r="W876" i="1" s="1"/>
  <c r="U682" i="1"/>
  <c r="V682" i="1" s="1"/>
  <c r="W682" i="1" s="1"/>
  <c r="AB319" i="1"/>
  <c r="AC319" i="1" s="1"/>
  <c r="AD319" i="1" s="1"/>
  <c r="AE319" i="1" s="1"/>
  <c r="AH319" i="1" s="1"/>
  <c r="AK319" i="1" s="1"/>
  <c r="AP319" i="1" s="1"/>
  <c r="AQ319" i="1" s="1"/>
  <c r="AB696" i="1"/>
  <c r="AC696" i="1" s="1"/>
  <c r="AD696" i="1" s="1"/>
  <c r="AE696" i="1" s="1"/>
  <c r="AH696" i="1" s="1"/>
  <c r="AK696" i="1" s="1"/>
  <c r="AP696" i="1" s="1"/>
  <c r="AQ696" i="1" s="1"/>
  <c r="AB721" i="1"/>
  <c r="AC721" i="1" s="1"/>
  <c r="AD721" i="1" s="1"/>
  <c r="AE721" i="1" s="1"/>
  <c r="AH721" i="1" s="1"/>
  <c r="AK721" i="1" s="1"/>
  <c r="AP721" i="1" s="1"/>
  <c r="AQ721" i="1" s="1"/>
  <c r="U890" i="1"/>
  <c r="V890" i="1" s="1"/>
  <c r="W890" i="1" s="1"/>
  <c r="AR49" i="1"/>
  <c r="U804" i="1"/>
  <c r="V804" i="1" s="1"/>
  <c r="W804" i="1" s="1"/>
  <c r="AB33" i="1"/>
  <c r="AC33" i="1" s="1"/>
  <c r="AD33" i="1" s="1"/>
  <c r="AE33" i="1" s="1"/>
  <c r="AH33" i="1" s="1"/>
  <c r="AK33" i="1" s="1"/>
  <c r="AP33" i="1" s="1"/>
  <c r="AQ33" i="1" s="1"/>
  <c r="AR170" i="1"/>
  <c r="U631" i="1"/>
  <c r="V631" i="1" s="1"/>
  <c r="W631" i="1" s="1"/>
  <c r="U359" i="1"/>
  <c r="V359" i="1" s="1"/>
  <c r="W359" i="1" s="1"/>
  <c r="AB589" i="1"/>
  <c r="AC589" i="1" s="1"/>
  <c r="AD589" i="1" s="1"/>
  <c r="AE589" i="1" s="1"/>
  <c r="AH589" i="1" s="1"/>
  <c r="AK589" i="1" s="1"/>
  <c r="AP589" i="1" s="1"/>
  <c r="AQ589" i="1" s="1"/>
  <c r="AB959" i="1"/>
  <c r="AC959" i="1" s="1"/>
  <c r="AD959" i="1" s="1"/>
  <c r="AE959" i="1" s="1"/>
  <c r="AH959" i="1" s="1"/>
  <c r="AK959" i="1" s="1"/>
  <c r="AP959" i="1" s="1"/>
  <c r="AQ959" i="1" s="1"/>
  <c r="U798" i="1"/>
  <c r="V798" i="1" s="1"/>
  <c r="W798" i="1" s="1"/>
  <c r="AB269" i="1"/>
  <c r="AC269" i="1" s="1"/>
  <c r="AD269" i="1" s="1"/>
  <c r="AE269" i="1" s="1"/>
  <c r="AH269" i="1" s="1"/>
  <c r="AK269" i="1" s="1"/>
  <c r="AP269" i="1" s="1"/>
  <c r="AQ269" i="1" s="1"/>
  <c r="U141" i="1"/>
  <c r="V141" i="1" s="1"/>
  <c r="W141" i="1" s="1"/>
  <c r="U212" i="1"/>
  <c r="V212" i="1" s="1"/>
  <c r="W212" i="1" s="1"/>
  <c r="U205" i="1"/>
  <c r="V205" i="1" s="1"/>
  <c r="W205" i="1" s="1"/>
  <c r="AR777" i="1"/>
  <c r="U535" i="1"/>
  <c r="V535" i="1" s="1"/>
  <c r="W535" i="1" s="1"/>
  <c r="U352" i="1"/>
  <c r="V352" i="1" s="1"/>
  <c r="W352" i="1" s="1"/>
  <c r="U341" i="1"/>
  <c r="V341" i="1" s="1"/>
  <c r="W341" i="1" s="1"/>
  <c r="AB784" i="1"/>
  <c r="AC784" i="1" s="1"/>
  <c r="AD784" i="1" s="1"/>
  <c r="AE784" i="1" s="1"/>
  <c r="AH784" i="1" s="1"/>
  <c r="AK784" i="1" s="1"/>
  <c r="AP784" i="1" s="1"/>
  <c r="AQ784" i="1" s="1"/>
  <c r="AB107" i="1"/>
  <c r="AC107" i="1" s="1"/>
  <c r="AD107" i="1" s="1"/>
  <c r="AE107" i="1" s="1"/>
  <c r="AH107" i="1" s="1"/>
  <c r="AK107" i="1" s="1"/>
  <c r="AP107" i="1" s="1"/>
  <c r="AQ107" i="1" s="1"/>
  <c r="AB317" i="1"/>
  <c r="AC317" i="1" s="1"/>
  <c r="AD317" i="1" s="1"/>
  <c r="AE317" i="1" s="1"/>
  <c r="AH317" i="1" s="1"/>
  <c r="AK317" i="1" s="1"/>
  <c r="AP317" i="1" s="1"/>
  <c r="AQ317" i="1" s="1"/>
  <c r="U83" i="1"/>
  <c r="V83" i="1" s="1"/>
  <c r="W83" i="1" s="1"/>
  <c r="AB624" i="1"/>
  <c r="AC624" i="1" s="1"/>
  <c r="AD624" i="1" s="1"/>
  <c r="AE624" i="1" s="1"/>
  <c r="AH624" i="1" s="1"/>
  <c r="AK624" i="1" s="1"/>
  <c r="AP624" i="1" s="1"/>
  <c r="AQ624" i="1" s="1"/>
  <c r="U917" i="1"/>
  <c r="V917" i="1" s="1"/>
  <c r="W917" i="1" s="1"/>
  <c r="AB396" i="1"/>
  <c r="AC396" i="1" s="1"/>
  <c r="AD396" i="1" s="1"/>
  <c r="AE396" i="1" s="1"/>
  <c r="AH396" i="1" s="1"/>
  <c r="AK396" i="1" s="1"/>
  <c r="AP396" i="1" s="1"/>
  <c r="AQ396" i="1" s="1"/>
  <c r="AB155" i="1"/>
  <c r="AC155" i="1" s="1"/>
  <c r="AD155" i="1" s="1"/>
  <c r="AE155" i="1" s="1"/>
  <c r="AH155" i="1" s="1"/>
  <c r="AK155" i="1" s="1"/>
  <c r="AP155" i="1" s="1"/>
  <c r="AQ155" i="1" s="1"/>
  <c r="AB72" i="1"/>
  <c r="AC72" i="1" s="1"/>
  <c r="AD72" i="1" s="1"/>
  <c r="AE72" i="1" s="1"/>
  <c r="AH72" i="1" s="1"/>
  <c r="AK72" i="1" s="1"/>
  <c r="AP72" i="1" s="1"/>
  <c r="AQ72" i="1" s="1"/>
  <c r="U651" i="1"/>
  <c r="V651" i="1" s="1"/>
  <c r="W651" i="1" s="1"/>
  <c r="U566" i="1"/>
  <c r="V566" i="1" s="1"/>
  <c r="W566" i="1" s="1"/>
  <c r="U319" i="1"/>
  <c r="V319" i="1" s="1"/>
  <c r="W319" i="1" s="1"/>
  <c r="U73" i="1"/>
  <c r="V73" i="1" s="1"/>
  <c r="W73" i="1" s="1"/>
  <c r="U889" i="1"/>
  <c r="V889" i="1" s="1"/>
  <c r="W889" i="1" s="1"/>
  <c r="U22" i="1"/>
  <c r="V22" i="1" s="1"/>
  <c r="W22" i="1" s="1"/>
  <c r="X863" i="1"/>
  <c r="Y863" i="1" s="1"/>
  <c r="Z863" i="1" s="1"/>
  <c r="U863" i="1"/>
  <c r="V863" i="1" s="1"/>
  <c r="W863" i="1" s="1"/>
  <c r="U340" i="1"/>
  <c r="V340" i="1" s="1"/>
  <c r="W340" i="1" s="1"/>
  <c r="AB535" i="1"/>
  <c r="AC535" i="1" s="1"/>
  <c r="AD535" i="1" s="1"/>
  <c r="AE535" i="1" s="1"/>
  <c r="AH535" i="1" s="1"/>
  <c r="AK535" i="1" s="1"/>
  <c r="AP535" i="1" s="1"/>
  <c r="AQ535" i="1" s="1"/>
  <c r="AB83" i="1"/>
  <c r="AC83" i="1" s="1"/>
  <c r="AD83" i="1" s="1"/>
  <c r="AE83" i="1" s="1"/>
  <c r="AH83" i="1" s="1"/>
  <c r="AK83" i="1" s="1"/>
  <c r="AP83" i="1" s="1"/>
  <c r="AQ83" i="1" s="1"/>
  <c r="U624" i="1"/>
  <c r="V624" i="1" s="1"/>
  <c r="W624" i="1" s="1"/>
  <c r="U8" i="1"/>
  <c r="V8" i="1" s="1"/>
  <c r="W8" i="1" s="1"/>
  <c r="AB692" i="1"/>
  <c r="AC692" i="1" s="1"/>
  <c r="AD692" i="1" s="1"/>
  <c r="AE692" i="1" s="1"/>
  <c r="AH692" i="1" s="1"/>
  <c r="AK692" i="1" s="1"/>
  <c r="AP692" i="1" s="1"/>
  <c r="AQ692" i="1" s="1"/>
  <c r="U679" i="1"/>
  <c r="V679" i="1" s="1"/>
  <c r="W679" i="1" s="1"/>
  <c r="U446" i="1"/>
  <c r="V446" i="1" s="1"/>
  <c r="W446" i="1" s="1"/>
  <c r="AB22" i="1"/>
  <c r="AC22" i="1" s="1"/>
  <c r="AD22" i="1" s="1"/>
  <c r="AE22" i="1" s="1"/>
  <c r="AH22" i="1" s="1"/>
  <c r="AK22" i="1" s="1"/>
  <c r="AP22" i="1" s="1"/>
  <c r="AQ22" i="1" s="1"/>
  <c r="AB907" i="1"/>
  <c r="AC907" i="1" s="1"/>
  <c r="AD907" i="1" s="1"/>
  <c r="AE907" i="1" s="1"/>
  <c r="AH907" i="1" s="1"/>
  <c r="AK907" i="1" s="1"/>
  <c r="AP907" i="1" s="1"/>
  <c r="X840" i="1"/>
  <c r="Y840" i="1" s="1"/>
  <c r="Z840" i="1" s="1"/>
  <c r="U840" i="1"/>
  <c r="V840" i="1" s="1"/>
  <c r="W840" i="1" s="1"/>
  <c r="AB340" i="1"/>
  <c r="AC340" i="1" s="1"/>
  <c r="AD340" i="1" s="1"/>
  <c r="AE340" i="1" s="1"/>
  <c r="AH340" i="1" s="1"/>
  <c r="AK340" i="1" s="1"/>
  <c r="AP340" i="1" s="1"/>
  <c r="AQ340" i="1" s="1"/>
  <c r="AR384" i="1"/>
  <c r="AB484" i="1"/>
  <c r="AC484" i="1" s="1"/>
  <c r="AD484" i="1" s="1"/>
  <c r="AE484" i="1" s="1"/>
  <c r="AH484" i="1" s="1"/>
  <c r="AK484" i="1" s="1"/>
  <c r="AP484" i="1" s="1"/>
  <c r="AQ484" i="1" s="1"/>
  <c r="AB539" i="1"/>
  <c r="AC539" i="1" s="1"/>
  <c r="AD539" i="1" s="1"/>
  <c r="AE539" i="1" s="1"/>
  <c r="AH539" i="1" s="1"/>
  <c r="AK539" i="1" s="1"/>
  <c r="AP539" i="1" s="1"/>
  <c r="AQ539" i="1" s="1"/>
  <c r="U124" i="1"/>
  <c r="V124" i="1" s="1"/>
  <c r="W124" i="1" s="1"/>
  <c r="AB454" i="1"/>
  <c r="AC454" i="1" s="1"/>
  <c r="AD454" i="1" s="1"/>
  <c r="AE454" i="1" s="1"/>
  <c r="AH454" i="1" s="1"/>
  <c r="AK454" i="1" s="1"/>
  <c r="AP454" i="1" s="1"/>
  <c r="AQ454" i="1" s="1"/>
  <c r="X874" i="1"/>
  <c r="Y874" i="1" s="1"/>
  <c r="Z874" i="1" s="1"/>
  <c r="U874" i="1"/>
  <c r="V874" i="1" s="1"/>
  <c r="W874" i="1" s="1"/>
  <c r="U137" i="1"/>
  <c r="V137" i="1" s="1"/>
  <c r="W137" i="1" s="1"/>
  <c r="AR239" i="1"/>
  <c r="AB289" i="1"/>
  <c r="AC289" i="1" s="1"/>
  <c r="AD289" i="1" s="1"/>
  <c r="AE289" i="1" s="1"/>
  <c r="AH289" i="1" s="1"/>
  <c r="AK289" i="1" s="1"/>
  <c r="AP289" i="1" s="1"/>
  <c r="AQ289" i="1" s="1"/>
  <c r="AB8" i="1"/>
  <c r="AC8" i="1" s="1"/>
  <c r="AD8" i="1" s="1"/>
  <c r="AE8" i="1" s="1"/>
  <c r="AH8" i="1" s="1"/>
  <c r="AK8" i="1" s="1"/>
  <c r="AP8" i="1" s="1"/>
  <c r="AQ8" i="1" s="1"/>
  <c r="AB117" i="1"/>
  <c r="AC117" i="1" s="1"/>
  <c r="AD117" i="1" s="1"/>
  <c r="AE117" i="1" s="1"/>
  <c r="AH117" i="1" s="1"/>
  <c r="AK117" i="1" s="1"/>
  <c r="AP117" i="1" s="1"/>
  <c r="AQ117" i="1" s="1"/>
  <c r="U756" i="1"/>
  <c r="V756" i="1" s="1"/>
  <c r="W756" i="1" s="1"/>
  <c r="AB987" i="1"/>
  <c r="AC987" i="1" s="1"/>
  <c r="AD987" i="1" s="1"/>
  <c r="AE987" i="1" s="1"/>
  <c r="AH987" i="1" s="1"/>
  <c r="AK987" i="1" s="1"/>
  <c r="AP987" i="1" s="1"/>
  <c r="AQ987" i="1" s="1"/>
  <c r="AB731" i="1"/>
  <c r="AC731" i="1" s="1"/>
  <c r="AD731" i="1" s="1"/>
  <c r="AE731" i="1" s="1"/>
  <c r="AH731" i="1" s="1"/>
  <c r="AK731" i="1" s="1"/>
  <c r="AP731" i="1" s="1"/>
  <c r="AQ731" i="1" s="1"/>
  <c r="R783" i="1"/>
  <c r="X783" i="1" s="1"/>
  <c r="Y783" i="1" s="1"/>
  <c r="Z783" i="1" s="1"/>
  <c r="U265" i="1"/>
  <c r="V265" i="1" s="1"/>
  <c r="W265" i="1" s="1"/>
  <c r="AB245" i="1"/>
  <c r="AC245" i="1" s="1"/>
  <c r="AD245" i="1" s="1"/>
  <c r="AE245" i="1" s="1"/>
  <c r="AH245" i="1" s="1"/>
  <c r="AK245" i="1" s="1"/>
  <c r="AP245" i="1" s="1"/>
  <c r="AQ245" i="1" s="1"/>
  <c r="U325" i="1"/>
  <c r="V325" i="1" s="1"/>
  <c r="W325" i="1" s="1"/>
  <c r="AB104" i="1"/>
  <c r="AC104" i="1" s="1"/>
  <c r="AD104" i="1" s="1"/>
  <c r="AE104" i="1" s="1"/>
  <c r="AH104" i="1" s="1"/>
  <c r="AK104" i="1" s="1"/>
  <c r="AP104" i="1" s="1"/>
  <c r="AQ104" i="1" s="1"/>
  <c r="AB220" i="1"/>
  <c r="AC220" i="1" s="1"/>
  <c r="AD220" i="1" s="1"/>
  <c r="AE220" i="1" s="1"/>
  <c r="AH220" i="1" s="1"/>
  <c r="AK220" i="1" s="1"/>
  <c r="AP220" i="1" s="1"/>
  <c r="AQ220" i="1" s="1"/>
  <c r="U873" i="1"/>
  <c r="V873" i="1" s="1"/>
  <c r="W873" i="1" s="1"/>
  <c r="AB855" i="1"/>
  <c r="AC855" i="1" s="1"/>
  <c r="AD855" i="1" s="1"/>
  <c r="AE855" i="1" s="1"/>
  <c r="AH855" i="1" s="1"/>
  <c r="AK855" i="1" s="1"/>
  <c r="AP855" i="1" s="1"/>
  <c r="AQ855" i="1" s="1"/>
  <c r="AB490" i="1"/>
  <c r="AC490" i="1" s="1"/>
  <c r="AD490" i="1" s="1"/>
  <c r="AE490" i="1" s="1"/>
  <c r="AH490" i="1" s="1"/>
  <c r="AK490" i="1" s="1"/>
  <c r="AP490" i="1" s="1"/>
  <c r="AQ490" i="1" s="1"/>
  <c r="AB550" i="1"/>
  <c r="AC550" i="1" s="1"/>
  <c r="AD550" i="1" s="1"/>
  <c r="AE550" i="1" s="1"/>
  <c r="AH550" i="1" s="1"/>
  <c r="AK550" i="1" s="1"/>
  <c r="AP550" i="1" s="1"/>
  <c r="AQ550" i="1" s="1"/>
  <c r="U609" i="1"/>
  <c r="V609" i="1" s="1"/>
  <c r="W609" i="1" s="1"/>
  <c r="AB108" i="1"/>
  <c r="AC108" i="1" s="1"/>
  <c r="AD108" i="1" s="1"/>
  <c r="AE108" i="1" s="1"/>
  <c r="AH108" i="1" s="1"/>
  <c r="AK108" i="1" s="1"/>
  <c r="AP108" i="1" s="1"/>
  <c r="AQ108" i="1" s="1"/>
  <c r="U40" i="1"/>
  <c r="V40" i="1" s="1"/>
  <c r="W40" i="1" s="1"/>
  <c r="AB711" i="1"/>
  <c r="AC711" i="1" s="1"/>
  <c r="AD711" i="1" s="1"/>
  <c r="AE711" i="1" s="1"/>
  <c r="AH711" i="1" s="1"/>
  <c r="AK711" i="1" s="1"/>
  <c r="AP711" i="1" s="1"/>
  <c r="AQ711" i="1" s="1"/>
  <c r="AB850" i="1"/>
  <c r="AC850" i="1" s="1"/>
  <c r="AD850" i="1" s="1"/>
  <c r="AE850" i="1" s="1"/>
  <c r="AH850" i="1" s="1"/>
  <c r="AK850" i="1" s="1"/>
  <c r="AP850" i="1" s="1"/>
  <c r="AQ850" i="1" s="1"/>
  <c r="AB567" i="1"/>
  <c r="AC567" i="1" s="1"/>
  <c r="AD567" i="1" s="1"/>
  <c r="AE567" i="1" s="1"/>
  <c r="AH567" i="1" s="1"/>
  <c r="AK567" i="1" s="1"/>
  <c r="AP567" i="1" s="1"/>
  <c r="AQ567" i="1" s="1"/>
  <c r="U854" i="1"/>
  <c r="V854" i="1" s="1"/>
  <c r="W854" i="1" s="1"/>
  <c r="U587" i="1"/>
  <c r="V587" i="1" s="1"/>
  <c r="W587" i="1" s="1"/>
  <c r="U817" i="1"/>
  <c r="V817" i="1" s="1"/>
  <c r="W817" i="1" s="1"/>
  <c r="AB848" i="1"/>
  <c r="AC848" i="1" s="1"/>
  <c r="AD848" i="1" s="1"/>
  <c r="AE848" i="1" s="1"/>
  <c r="AH848" i="1" s="1"/>
  <c r="AK848" i="1" s="1"/>
  <c r="AP848" i="1" s="1"/>
  <c r="AQ848" i="1" s="1"/>
  <c r="AB677" i="1"/>
  <c r="AC677" i="1" s="1"/>
  <c r="AD677" i="1" s="1"/>
  <c r="AE677" i="1" s="1"/>
  <c r="AH677" i="1" s="1"/>
  <c r="AK677" i="1" s="1"/>
  <c r="AP677" i="1" s="1"/>
  <c r="AQ677" i="1" s="1"/>
  <c r="U704" i="1"/>
  <c r="V704" i="1" s="1"/>
  <c r="W704" i="1" s="1"/>
  <c r="AR966" i="1"/>
  <c r="AB124" i="1"/>
  <c r="AC124" i="1" s="1"/>
  <c r="AD124" i="1" s="1"/>
  <c r="AE124" i="1" s="1"/>
  <c r="AH124" i="1" s="1"/>
  <c r="AK124" i="1" s="1"/>
  <c r="AP124" i="1" s="1"/>
  <c r="AQ124" i="1" s="1"/>
  <c r="U670" i="1"/>
  <c r="V670" i="1" s="1"/>
  <c r="W670" i="1" s="1"/>
  <c r="AR678" i="1"/>
  <c r="U454" i="1"/>
  <c r="V454" i="1" s="1"/>
  <c r="W454" i="1" s="1"/>
  <c r="U853" i="1"/>
  <c r="V853" i="1" s="1"/>
  <c r="W853" i="1" s="1"/>
  <c r="AB246" i="1"/>
  <c r="AC246" i="1" s="1"/>
  <c r="AD246" i="1" s="1"/>
  <c r="AE246" i="1" s="1"/>
  <c r="AH246" i="1" s="1"/>
  <c r="AK246" i="1" s="1"/>
  <c r="AP246" i="1" s="1"/>
  <c r="AQ246" i="1" s="1"/>
  <c r="AB697" i="1"/>
  <c r="AC697" i="1" s="1"/>
  <c r="AD697" i="1" s="1"/>
  <c r="AE697" i="1" s="1"/>
  <c r="AH697" i="1" s="1"/>
  <c r="AK697" i="1" s="1"/>
  <c r="AP697" i="1" s="1"/>
  <c r="AQ697" i="1" s="1"/>
  <c r="AB113" i="1"/>
  <c r="AC113" i="1" s="1"/>
  <c r="AD113" i="1" s="1"/>
  <c r="AE113" i="1" s="1"/>
  <c r="AH113" i="1" s="1"/>
  <c r="AK113" i="1" s="1"/>
  <c r="AP113" i="1" s="1"/>
  <c r="AQ113" i="1" s="1"/>
  <c r="U510" i="1"/>
  <c r="V510" i="1" s="1"/>
  <c r="W510" i="1" s="1"/>
  <c r="AB819" i="1"/>
  <c r="AC819" i="1" s="1"/>
  <c r="AD819" i="1" s="1"/>
  <c r="AE819" i="1" s="1"/>
  <c r="AH819" i="1" s="1"/>
  <c r="AK819" i="1" s="1"/>
  <c r="AP819" i="1" s="1"/>
  <c r="AQ819" i="1" s="1"/>
  <c r="AB761" i="1"/>
  <c r="AC761" i="1" s="1"/>
  <c r="AD761" i="1" s="1"/>
  <c r="AE761" i="1" s="1"/>
  <c r="AH761" i="1" s="1"/>
  <c r="AK761" i="1" s="1"/>
  <c r="AP761" i="1" s="1"/>
  <c r="AQ761" i="1" s="1"/>
  <c r="U620" i="1"/>
  <c r="V620" i="1" s="1"/>
  <c r="W620" i="1" s="1"/>
  <c r="U238" i="1"/>
  <c r="V238" i="1" s="1"/>
  <c r="W238" i="1" s="1"/>
  <c r="X112" i="1"/>
  <c r="Y112" i="1" s="1"/>
  <c r="Z112" i="1" s="1"/>
  <c r="U112" i="1"/>
  <c r="V112" i="1" s="1"/>
  <c r="W112" i="1" s="1"/>
  <c r="AB137" i="1"/>
  <c r="AC137" i="1" s="1"/>
  <c r="AD137" i="1" s="1"/>
  <c r="AE137" i="1" s="1"/>
  <c r="AH137" i="1" s="1"/>
  <c r="AK137" i="1" s="1"/>
  <c r="AP137" i="1" s="1"/>
  <c r="AQ137" i="1" s="1"/>
  <c r="AB853" i="1"/>
  <c r="AC853" i="1" s="1"/>
  <c r="AD853" i="1" s="1"/>
  <c r="AE853" i="1" s="1"/>
  <c r="AH853" i="1" s="1"/>
  <c r="AK853" i="1" s="1"/>
  <c r="AP853" i="1" s="1"/>
  <c r="AQ853" i="1" s="1"/>
  <c r="AB302" i="1"/>
  <c r="AC302" i="1" s="1"/>
  <c r="AD302" i="1" s="1"/>
  <c r="AE302" i="1" s="1"/>
  <c r="AH302" i="1" s="1"/>
  <c r="AK302" i="1" s="1"/>
  <c r="AP302" i="1" s="1"/>
  <c r="AQ302" i="1" s="1"/>
  <c r="X774" i="1"/>
  <c r="Y774" i="1" s="1"/>
  <c r="Z774" i="1" s="1"/>
  <c r="U774" i="1"/>
  <c r="V774" i="1" s="1"/>
  <c r="W774" i="1" s="1"/>
  <c r="U948" i="1"/>
  <c r="V948" i="1" s="1"/>
  <c r="W948" i="1" s="1"/>
  <c r="U610" i="1"/>
  <c r="V610" i="1" s="1"/>
  <c r="W610" i="1" s="1"/>
  <c r="U117" i="1"/>
  <c r="V117" i="1" s="1"/>
  <c r="W117" i="1" s="1"/>
  <c r="U596" i="1"/>
  <c r="V596" i="1" s="1"/>
  <c r="W596" i="1" s="1"/>
  <c r="AB756" i="1"/>
  <c r="AC756" i="1" s="1"/>
  <c r="AD756" i="1" s="1"/>
  <c r="AE756" i="1" s="1"/>
  <c r="AH756" i="1" s="1"/>
  <c r="AK756" i="1" s="1"/>
  <c r="AP756" i="1" s="1"/>
  <c r="AQ756" i="1" s="1"/>
  <c r="U74" i="1"/>
  <c r="V74" i="1" s="1"/>
  <c r="W74" i="1" s="1"/>
  <c r="U823" i="1"/>
  <c r="V823" i="1" s="1"/>
  <c r="W823" i="1" s="1"/>
  <c r="U496" i="1"/>
  <c r="V496" i="1" s="1"/>
  <c r="W496" i="1" s="1"/>
  <c r="AB352" i="1"/>
  <c r="AC352" i="1" s="1"/>
  <c r="AD352" i="1" s="1"/>
  <c r="AE352" i="1" s="1"/>
  <c r="AH352" i="1" s="1"/>
  <c r="AK352" i="1" s="1"/>
  <c r="AP352" i="1" s="1"/>
  <c r="AQ352" i="1" s="1"/>
  <c r="AB460" i="1"/>
  <c r="AC460" i="1" s="1"/>
  <c r="AD460" i="1" s="1"/>
  <c r="AE460" i="1" s="1"/>
  <c r="AH460" i="1" s="1"/>
  <c r="AK460" i="1" s="1"/>
  <c r="AP460" i="1" s="1"/>
  <c r="AQ460" i="1" s="1"/>
  <c r="AB43" i="1"/>
  <c r="AC43" i="1" s="1"/>
  <c r="AD43" i="1" s="1"/>
  <c r="AE43" i="1" s="1"/>
  <c r="AH43" i="1" s="1"/>
  <c r="AK43" i="1" s="1"/>
  <c r="AP43" i="1" s="1"/>
  <c r="AQ43" i="1" s="1"/>
  <c r="AB608" i="1"/>
  <c r="AC608" i="1" s="1"/>
  <c r="AD608" i="1" s="1"/>
  <c r="AE608" i="1" s="1"/>
  <c r="AH608" i="1" s="1"/>
  <c r="AK608" i="1" s="1"/>
  <c r="AP608" i="1" s="1"/>
  <c r="AQ608" i="1" s="1"/>
  <c r="AR577" i="1"/>
  <c r="U772" i="1"/>
  <c r="V772" i="1" s="1"/>
  <c r="W772" i="1" s="1"/>
  <c r="AB36" i="1"/>
  <c r="AC36" i="1" s="1"/>
  <c r="AD36" i="1" s="1"/>
  <c r="AE36" i="1" s="1"/>
  <c r="AH36" i="1" s="1"/>
  <c r="AK36" i="1" s="1"/>
  <c r="AP36" i="1" s="1"/>
  <c r="AQ36" i="1" s="1"/>
  <c r="AB867" i="1"/>
  <c r="AC867" i="1" s="1"/>
  <c r="AD867" i="1" s="1"/>
  <c r="AE867" i="1" s="1"/>
  <c r="AH867" i="1" s="1"/>
  <c r="AK867" i="1" s="1"/>
  <c r="AP867" i="1" s="1"/>
  <c r="AQ867" i="1" s="1"/>
  <c r="U371" i="1"/>
  <c r="V371" i="1" s="1"/>
  <c r="W371" i="1" s="1"/>
  <c r="U966" i="1"/>
  <c r="V966" i="1" s="1"/>
  <c r="W966" i="1" s="1"/>
  <c r="X966" i="1"/>
  <c r="Y966" i="1" s="1"/>
  <c r="Z966" i="1" s="1"/>
  <c r="AB241" i="1"/>
  <c r="AC241" i="1" s="1"/>
  <c r="AD241" i="1" s="1"/>
  <c r="AE241" i="1" s="1"/>
  <c r="AH241" i="1" s="1"/>
  <c r="AK241" i="1" s="1"/>
  <c r="AP241" i="1" s="1"/>
  <c r="AR932" i="1"/>
  <c r="AB620" i="1"/>
  <c r="AC620" i="1" s="1"/>
  <c r="AD620" i="1" s="1"/>
  <c r="AE620" i="1" s="1"/>
  <c r="AH620" i="1" s="1"/>
  <c r="AK620" i="1" s="1"/>
  <c r="AP620" i="1" s="1"/>
  <c r="AQ620" i="1" s="1"/>
  <c r="AB238" i="1"/>
  <c r="AC238" i="1" s="1"/>
  <c r="AD238" i="1" s="1"/>
  <c r="AE238" i="1" s="1"/>
  <c r="AH238" i="1" s="1"/>
  <c r="AK238" i="1" s="1"/>
  <c r="AP238" i="1" s="1"/>
  <c r="AQ238" i="1" s="1"/>
  <c r="AR724" i="1"/>
  <c r="U302" i="1"/>
  <c r="V302" i="1" s="1"/>
  <c r="W302" i="1" s="1"/>
  <c r="AB596" i="1"/>
  <c r="AC596" i="1" s="1"/>
  <c r="AD596" i="1" s="1"/>
  <c r="AE596" i="1" s="1"/>
  <c r="AH596" i="1" s="1"/>
  <c r="AK596" i="1" s="1"/>
  <c r="AP596" i="1" s="1"/>
  <c r="AQ596" i="1" s="1"/>
  <c r="U56" i="1"/>
  <c r="V56" i="1" s="1"/>
  <c r="W56" i="1" s="1"/>
  <c r="AB823" i="1"/>
  <c r="AC823" i="1" s="1"/>
  <c r="AD823" i="1" s="1"/>
  <c r="AE823" i="1" s="1"/>
  <c r="AH823" i="1" s="1"/>
  <c r="AK823" i="1" s="1"/>
  <c r="AP823" i="1" s="1"/>
  <c r="AQ823" i="1" s="1"/>
  <c r="U215" i="1"/>
  <c r="V215" i="1" s="1"/>
  <c r="W215" i="1" s="1"/>
  <c r="AB936" i="1"/>
  <c r="AC936" i="1" s="1"/>
  <c r="AD936" i="1" s="1"/>
  <c r="AE936" i="1" s="1"/>
  <c r="AH936" i="1" s="1"/>
  <c r="AK936" i="1" s="1"/>
  <c r="AP936" i="1" s="1"/>
  <c r="AQ936" i="1" s="1"/>
  <c r="U711" i="1"/>
  <c r="V711" i="1" s="1"/>
  <c r="W711" i="1" s="1"/>
  <c r="AB205" i="1"/>
  <c r="AC205" i="1" s="1"/>
  <c r="AD205" i="1" s="1"/>
  <c r="AE205" i="1" s="1"/>
  <c r="AH205" i="1" s="1"/>
  <c r="AK205" i="1" s="1"/>
  <c r="AP205" i="1" s="1"/>
  <c r="AQ205" i="1" s="1"/>
  <c r="AB863" i="1"/>
  <c r="AC863" i="1" s="1"/>
  <c r="AD863" i="1" s="1"/>
  <c r="AE863" i="1" s="1"/>
  <c r="AH863" i="1" s="1"/>
  <c r="AK863" i="1" s="1"/>
  <c r="AP863" i="1" s="1"/>
  <c r="AB341" i="1"/>
  <c r="AC341" i="1" s="1"/>
  <c r="AD341" i="1" s="1"/>
  <c r="AE341" i="1" s="1"/>
  <c r="AH341" i="1" s="1"/>
  <c r="AK341" i="1" s="1"/>
  <c r="AP341" i="1" s="1"/>
  <c r="AQ341" i="1" s="1"/>
  <c r="U396" i="1"/>
  <c r="V396" i="1" s="1"/>
  <c r="W396" i="1" s="1"/>
  <c r="U847" i="1"/>
  <c r="V847" i="1" s="1"/>
  <c r="W847" i="1" s="1"/>
  <c r="U987" i="1"/>
  <c r="V987" i="1" s="1"/>
  <c r="W987" i="1" s="1"/>
  <c r="AB73" i="1"/>
  <c r="AC73" i="1" s="1"/>
  <c r="AD73" i="1" s="1"/>
  <c r="AE73" i="1" s="1"/>
  <c r="AH73" i="1" s="1"/>
  <c r="AK73" i="1" s="1"/>
  <c r="AP73" i="1" s="1"/>
  <c r="AQ73" i="1" s="1"/>
  <c r="U3" i="1"/>
  <c r="V3" i="1" s="1"/>
  <c r="W3" i="1" s="1"/>
  <c r="AB664" i="1"/>
  <c r="AC664" i="1" s="1"/>
  <c r="AD664" i="1" s="1"/>
  <c r="AE664" i="1" s="1"/>
  <c r="AH664" i="1" s="1"/>
  <c r="AK664" i="1" s="1"/>
  <c r="AP664" i="1" s="1"/>
  <c r="AQ664" i="1" s="1"/>
  <c r="U855" i="1"/>
  <c r="V855" i="1" s="1"/>
  <c r="W855" i="1" s="1"/>
  <c r="U362" i="1"/>
  <c r="V362" i="1" s="1"/>
  <c r="W362" i="1" s="1"/>
  <c r="U199" i="1"/>
  <c r="V199" i="1" s="1"/>
  <c r="W199" i="1" s="1"/>
  <c r="U978" i="1"/>
  <c r="V978" i="1" s="1"/>
  <c r="W978" i="1" s="1"/>
  <c r="AB3" i="1"/>
  <c r="AC3" i="1" s="1"/>
  <c r="AD3" i="1" s="1"/>
  <c r="AE3" i="1" s="1"/>
  <c r="AH3" i="1" s="1"/>
  <c r="AK3" i="1" s="1"/>
  <c r="AP3" i="1" s="1"/>
  <c r="AQ3" i="1" s="1"/>
  <c r="AB47" i="1"/>
  <c r="AC47" i="1" s="1"/>
  <c r="AD47" i="1" s="1"/>
  <c r="AE47" i="1" s="1"/>
  <c r="AH47" i="1" s="1"/>
  <c r="AK47" i="1" s="1"/>
  <c r="AP47" i="1" s="1"/>
  <c r="AQ47" i="1" s="1"/>
  <c r="U326" i="1"/>
  <c r="V326" i="1" s="1"/>
  <c r="W326" i="1" s="1"/>
  <c r="U791" i="1"/>
  <c r="V791" i="1" s="1"/>
  <c r="W791" i="1" s="1"/>
  <c r="U735" i="1"/>
  <c r="V735" i="1" s="1"/>
  <c r="W735" i="1" s="1"/>
  <c r="U867" i="1"/>
  <c r="V867" i="1" s="1"/>
  <c r="W867" i="1" s="1"/>
  <c r="AB371" i="1"/>
  <c r="AC371" i="1" s="1"/>
  <c r="AD371" i="1" s="1"/>
  <c r="AE371" i="1" s="1"/>
  <c r="AH371" i="1" s="1"/>
  <c r="AK371" i="1" s="1"/>
  <c r="AP371" i="1" s="1"/>
  <c r="AQ371" i="1" s="1"/>
  <c r="AB229" i="1"/>
  <c r="AC229" i="1" s="1"/>
  <c r="AD229" i="1" s="1"/>
  <c r="AE229" i="1" s="1"/>
  <c r="AH229" i="1" s="1"/>
  <c r="AK229" i="1" s="1"/>
  <c r="AP229" i="1" s="1"/>
  <c r="AQ229" i="1" s="1"/>
  <c r="AB445" i="1"/>
  <c r="AC445" i="1" s="1"/>
  <c r="AD445" i="1" s="1"/>
  <c r="AE445" i="1" s="1"/>
  <c r="AH445" i="1" s="1"/>
  <c r="AK445" i="1" s="1"/>
  <c r="AP445" i="1" s="1"/>
  <c r="AQ445" i="1" s="1"/>
  <c r="U182" i="1"/>
  <c r="V182" i="1" s="1"/>
  <c r="W182" i="1" s="1"/>
  <c r="AB225" i="1"/>
  <c r="AC225" i="1" s="1"/>
  <c r="AD225" i="1" s="1"/>
  <c r="AE225" i="1" s="1"/>
  <c r="AH225" i="1" s="1"/>
  <c r="AK225" i="1" s="1"/>
  <c r="AP225" i="1" s="1"/>
  <c r="AQ225" i="1" s="1"/>
  <c r="U121" i="1"/>
  <c r="V121" i="1" s="1"/>
  <c r="W121" i="1" s="1"/>
  <c r="X121" i="1"/>
  <c r="Y121" i="1" s="1"/>
  <c r="Z121" i="1" s="1"/>
  <c r="X767" i="1"/>
  <c r="Y767" i="1" s="1"/>
  <c r="Z767" i="1" s="1"/>
  <c r="U767" i="1"/>
  <c r="V767" i="1" s="1"/>
  <c r="W767" i="1" s="1"/>
  <c r="AR475" i="1"/>
  <c r="AB704" i="1"/>
  <c r="AC704" i="1" s="1"/>
  <c r="AD704" i="1" s="1"/>
  <c r="AE704" i="1" s="1"/>
  <c r="AH704" i="1" s="1"/>
  <c r="AK704" i="1" s="1"/>
  <c r="AP704" i="1" s="1"/>
  <c r="AQ704" i="1" s="1"/>
  <c r="U304" i="1"/>
  <c r="V304" i="1" s="1"/>
  <c r="W304" i="1" s="1"/>
  <c r="AR533" i="1"/>
  <c r="AB670" i="1"/>
  <c r="AC670" i="1" s="1"/>
  <c r="AD670" i="1" s="1"/>
  <c r="AE670" i="1" s="1"/>
  <c r="AH670" i="1" s="1"/>
  <c r="AK670" i="1" s="1"/>
  <c r="AP670" i="1" s="1"/>
  <c r="AQ670" i="1" s="1"/>
  <c r="U918" i="1"/>
  <c r="V918" i="1" s="1"/>
  <c r="W918" i="1" s="1"/>
  <c r="U790" i="1"/>
  <c r="V790" i="1" s="1"/>
  <c r="W790" i="1" s="1"/>
  <c r="AB510" i="1"/>
  <c r="AC510" i="1" s="1"/>
  <c r="AD510" i="1" s="1"/>
  <c r="AE510" i="1" s="1"/>
  <c r="AH510" i="1" s="1"/>
  <c r="AK510" i="1" s="1"/>
  <c r="AP510" i="1" s="1"/>
  <c r="AQ510" i="1" s="1"/>
  <c r="X661" i="1"/>
  <c r="Y661" i="1" s="1"/>
  <c r="Z661" i="1" s="1"/>
  <c r="U661" i="1"/>
  <c r="V661" i="1" s="1"/>
  <c r="W661" i="1" s="1"/>
  <c r="U223" i="1"/>
  <c r="V223" i="1" s="1"/>
  <c r="W223" i="1" s="1"/>
  <c r="X626" i="1"/>
  <c r="Y626" i="1" s="1"/>
  <c r="Z626" i="1" s="1"/>
  <c r="U626" i="1"/>
  <c r="V626" i="1" s="1"/>
  <c r="W626" i="1" s="1"/>
  <c r="U775" i="1"/>
  <c r="V775" i="1" s="1"/>
  <c r="W775" i="1" s="1"/>
  <c r="U206" i="1"/>
  <c r="V206" i="1" s="1"/>
  <c r="W206" i="1" s="1"/>
  <c r="AB642" i="1"/>
  <c r="AC642" i="1" s="1"/>
  <c r="AD642" i="1" s="1"/>
  <c r="AE642" i="1" s="1"/>
  <c r="AH642" i="1" s="1"/>
  <c r="AK642" i="1" s="1"/>
  <c r="AP642" i="1" s="1"/>
  <c r="AQ642" i="1" s="1"/>
  <c r="U155" i="1"/>
  <c r="V155" i="1" s="1"/>
  <c r="W155" i="1" s="1"/>
  <c r="AB948" i="1"/>
  <c r="AC948" i="1" s="1"/>
  <c r="AD948" i="1" s="1"/>
  <c r="AE948" i="1" s="1"/>
  <c r="AH948" i="1" s="1"/>
  <c r="AK948" i="1" s="1"/>
  <c r="AP948" i="1" s="1"/>
  <c r="AQ948" i="1" s="1"/>
  <c r="AB610" i="1"/>
  <c r="AC610" i="1" s="1"/>
  <c r="AD610" i="1" s="1"/>
  <c r="AE610" i="1" s="1"/>
  <c r="AH610" i="1" s="1"/>
  <c r="AK610" i="1" s="1"/>
  <c r="AP610" i="1" s="1"/>
  <c r="AQ610" i="1" s="1"/>
  <c r="U814" i="1"/>
  <c r="V814" i="1" s="1"/>
  <c r="W814" i="1" s="1"/>
  <c r="U958" i="1"/>
  <c r="V958" i="1" s="1"/>
  <c r="W958" i="1" s="1"/>
  <c r="U29" i="1"/>
  <c r="V29" i="1" s="1"/>
  <c r="W29" i="1" s="1"/>
  <c r="AB802" i="1"/>
  <c r="AC802" i="1" s="1"/>
  <c r="AD802" i="1" s="1"/>
  <c r="AE802" i="1" s="1"/>
  <c r="AH802" i="1" s="1"/>
  <c r="AK802" i="1" s="1"/>
  <c r="AP802" i="1" s="1"/>
  <c r="AQ802" i="1" s="1"/>
  <c r="U836" i="1"/>
  <c r="V836" i="1" s="1"/>
  <c r="W836" i="1" s="1"/>
  <c r="AB973" i="1"/>
  <c r="AC973" i="1" s="1"/>
  <c r="AD973" i="1" s="1"/>
  <c r="AE973" i="1" s="1"/>
  <c r="AH973" i="1" s="1"/>
  <c r="AK973" i="1" s="1"/>
  <c r="AP973" i="1" s="1"/>
  <c r="AQ973" i="1" s="1"/>
  <c r="AB801" i="1"/>
  <c r="AC801" i="1" s="1"/>
  <c r="AD801" i="1" s="1"/>
  <c r="AE801" i="1" s="1"/>
  <c r="AH801" i="1" s="1"/>
  <c r="AK801" i="1" s="1"/>
  <c r="AP801" i="1" s="1"/>
  <c r="AQ801" i="1" s="1"/>
  <c r="AB836" i="1"/>
  <c r="AC836" i="1" s="1"/>
  <c r="AD836" i="1" s="1"/>
  <c r="AE836" i="1" s="1"/>
  <c r="AH836" i="1" s="1"/>
  <c r="AK836" i="1" s="1"/>
  <c r="AP836" i="1" s="1"/>
  <c r="AQ836" i="1" s="1"/>
  <c r="U819" i="1"/>
  <c r="V819" i="1" s="1"/>
  <c r="W819" i="1" s="1"/>
  <c r="AB25" i="1"/>
  <c r="AC25" i="1" s="1"/>
  <c r="AD25" i="1" s="1"/>
  <c r="AE25" i="1" s="1"/>
  <c r="AH25" i="1" s="1"/>
  <c r="AK25" i="1" s="1"/>
  <c r="AP25" i="1" s="1"/>
  <c r="AQ25" i="1" s="1"/>
  <c r="U850" i="1"/>
  <c r="V850" i="1" s="1"/>
  <c r="W850" i="1" s="1"/>
  <c r="AB374" i="1"/>
  <c r="AC374" i="1" s="1"/>
  <c r="AD374" i="1" s="1"/>
  <c r="AE374" i="1" s="1"/>
  <c r="AH374" i="1" s="1"/>
  <c r="AK374" i="1" s="1"/>
  <c r="AP374" i="1" s="1"/>
  <c r="AQ374" i="1" s="1"/>
  <c r="U24" i="1"/>
  <c r="V24" i="1" s="1"/>
  <c r="W24" i="1" s="1"/>
  <c r="U923" i="1"/>
  <c r="V923" i="1" s="1"/>
  <c r="W923" i="1" s="1"/>
  <c r="AB24" i="1"/>
  <c r="AC24" i="1" s="1"/>
  <c r="AD24" i="1" s="1"/>
  <c r="AE24" i="1" s="1"/>
  <c r="AH24" i="1" s="1"/>
  <c r="AK24" i="1" s="1"/>
  <c r="AP24" i="1" s="1"/>
  <c r="AQ24" i="1" s="1"/>
  <c r="AR464" i="1"/>
  <c r="AB174" i="1"/>
  <c r="AC174" i="1" s="1"/>
  <c r="AD174" i="1" s="1"/>
  <c r="AE174" i="1" s="1"/>
  <c r="AH174" i="1" s="1"/>
  <c r="AK174" i="1" s="1"/>
  <c r="AP174" i="1" s="1"/>
  <c r="AQ174" i="1" s="1"/>
  <c r="U220" i="1"/>
  <c r="V220" i="1" s="1"/>
  <c r="W220" i="1" s="1"/>
  <c r="AB788" i="1"/>
  <c r="AC788" i="1" s="1"/>
  <c r="AD788" i="1" s="1"/>
  <c r="AE788" i="1" s="1"/>
  <c r="AH788" i="1" s="1"/>
  <c r="AK788" i="1" s="1"/>
  <c r="AP788" i="1" s="1"/>
  <c r="AQ788" i="1" s="1"/>
  <c r="AB5" i="1"/>
  <c r="AC5" i="1" s="1"/>
  <c r="AD5" i="1" s="1"/>
  <c r="AE5" i="1" s="1"/>
  <c r="AH5" i="1" s="1"/>
  <c r="AK5" i="1" s="1"/>
  <c r="AP5" i="1" s="1"/>
  <c r="AQ5" i="1" s="1"/>
  <c r="U861" i="1"/>
  <c r="V861" i="1" s="1"/>
  <c r="W861" i="1" s="1"/>
  <c r="AB471" i="1"/>
  <c r="AC471" i="1" s="1"/>
  <c r="AD471" i="1" s="1"/>
  <c r="AE471" i="1" s="1"/>
  <c r="AH471" i="1" s="1"/>
  <c r="AK471" i="1" s="1"/>
  <c r="AP471" i="1" s="1"/>
  <c r="AQ471" i="1" s="1"/>
  <c r="U497" i="1"/>
  <c r="V497" i="1" s="1"/>
  <c r="W497" i="1" s="1"/>
  <c r="AB493" i="1"/>
  <c r="AC493" i="1" s="1"/>
  <c r="AD493" i="1" s="1"/>
  <c r="AE493" i="1" s="1"/>
  <c r="AH493" i="1" s="1"/>
  <c r="AK493" i="1" s="1"/>
  <c r="AP493" i="1" s="1"/>
  <c r="AQ493" i="1" s="1"/>
  <c r="U716" i="1"/>
  <c r="V716" i="1" s="1"/>
  <c r="W716" i="1" s="1"/>
  <c r="AB472" i="1"/>
  <c r="AC472" i="1" s="1"/>
  <c r="AD472" i="1" s="1"/>
  <c r="AE472" i="1" s="1"/>
  <c r="AH472" i="1" s="1"/>
  <c r="AK472" i="1" s="1"/>
  <c r="AP472" i="1" s="1"/>
  <c r="AQ472" i="1" s="1"/>
  <c r="U370" i="1"/>
  <c r="V370" i="1" s="1"/>
  <c r="W370" i="1" s="1"/>
  <c r="AB377" i="1"/>
  <c r="AC377" i="1" s="1"/>
  <c r="AD377" i="1" s="1"/>
  <c r="AE377" i="1" s="1"/>
  <c r="AH377" i="1" s="1"/>
  <c r="AK377" i="1" s="1"/>
  <c r="AP377" i="1" s="1"/>
  <c r="AB592" i="1"/>
  <c r="AC592" i="1" s="1"/>
  <c r="AD592" i="1" s="1"/>
  <c r="AE592" i="1" s="1"/>
  <c r="AH592" i="1" s="1"/>
  <c r="AK592" i="1" s="1"/>
  <c r="AP592" i="1" s="1"/>
  <c r="AB972" i="1"/>
  <c r="AC972" i="1" s="1"/>
  <c r="AD972" i="1" s="1"/>
  <c r="AE972" i="1" s="1"/>
  <c r="AH972" i="1" s="1"/>
  <c r="AK972" i="1" s="1"/>
  <c r="AP972" i="1" s="1"/>
  <c r="AQ972" i="1" s="1"/>
  <c r="AB388" i="1"/>
  <c r="AC388" i="1" s="1"/>
  <c r="AD388" i="1" s="1"/>
  <c r="AE388" i="1" s="1"/>
  <c r="AH388" i="1" s="1"/>
  <c r="AK388" i="1" s="1"/>
  <c r="AP388" i="1" s="1"/>
  <c r="AQ388" i="1" s="1"/>
  <c r="U422" i="1"/>
  <c r="V422" i="1" s="1"/>
  <c r="W422" i="1" s="1"/>
  <c r="AB791" i="1"/>
  <c r="AC791" i="1" s="1"/>
  <c r="AD791" i="1" s="1"/>
  <c r="AE791" i="1" s="1"/>
  <c r="AH791" i="1" s="1"/>
  <c r="AK791" i="1" s="1"/>
  <c r="AP791" i="1" s="1"/>
  <c r="AQ791" i="1" s="1"/>
  <c r="AB161" i="1"/>
  <c r="AC161" i="1" s="1"/>
  <c r="AD161" i="1" s="1"/>
  <c r="AE161" i="1" s="1"/>
  <c r="AH161" i="1" s="1"/>
  <c r="AK161" i="1" s="1"/>
  <c r="AP161" i="1" s="1"/>
  <c r="AQ161" i="1" s="1"/>
  <c r="AB735" i="1"/>
  <c r="AC735" i="1" s="1"/>
  <c r="AD735" i="1" s="1"/>
  <c r="AE735" i="1" s="1"/>
  <c r="AH735" i="1" s="1"/>
  <c r="AK735" i="1" s="1"/>
  <c r="AP735" i="1" s="1"/>
  <c r="AQ735" i="1" s="1"/>
  <c r="U349" i="1"/>
  <c r="V349" i="1" s="1"/>
  <c r="W349" i="1" s="1"/>
  <c r="U356" i="1"/>
  <c r="V356" i="1" s="1"/>
  <c r="W356" i="1" s="1"/>
  <c r="AB182" i="1"/>
  <c r="AC182" i="1" s="1"/>
  <c r="AD182" i="1" s="1"/>
  <c r="AE182" i="1" s="1"/>
  <c r="AH182" i="1" s="1"/>
  <c r="AK182" i="1" s="1"/>
  <c r="AP182" i="1" s="1"/>
  <c r="AQ182" i="1" s="1"/>
  <c r="X441" i="1"/>
  <c r="Y441" i="1" s="1"/>
  <c r="Z441" i="1" s="1"/>
  <c r="U441" i="1"/>
  <c r="V441" i="1" s="1"/>
  <c r="W441" i="1" s="1"/>
  <c r="U244" i="1"/>
  <c r="V244" i="1" s="1"/>
  <c r="W244" i="1" s="1"/>
  <c r="AB215" i="1"/>
  <c r="AC215" i="1" s="1"/>
  <c r="AD215" i="1" s="1"/>
  <c r="AE215" i="1" s="1"/>
  <c r="AH215" i="1" s="1"/>
  <c r="AK215" i="1" s="1"/>
  <c r="AP215" i="1" s="1"/>
  <c r="AQ215" i="1" s="1"/>
  <c r="U1001" i="1"/>
  <c r="V1001" i="1" s="1"/>
  <c r="W1001" i="1" s="1"/>
  <c r="AB918" i="1"/>
  <c r="AC918" i="1" s="1"/>
  <c r="AD918" i="1" s="1"/>
  <c r="AE918" i="1" s="1"/>
  <c r="AH918" i="1" s="1"/>
  <c r="AK918" i="1" s="1"/>
  <c r="AP918" i="1" s="1"/>
  <c r="AQ918" i="1" s="1"/>
  <c r="U758" i="1"/>
  <c r="V758" i="1" s="1"/>
  <c r="W758" i="1" s="1"/>
  <c r="AB304" i="1"/>
  <c r="AC304" i="1" s="1"/>
  <c r="AD304" i="1" s="1"/>
  <c r="AE304" i="1" s="1"/>
  <c r="AH304" i="1" s="1"/>
  <c r="AK304" i="1" s="1"/>
  <c r="AP304" i="1" s="1"/>
  <c r="U937" i="1"/>
  <c r="V937" i="1" s="1"/>
  <c r="W937" i="1" s="1"/>
  <c r="AB790" i="1"/>
  <c r="AC790" i="1" s="1"/>
  <c r="AD790" i="1" s="1"/>
  <c r="AE790" i="1" s="1"/>
  <c r="AH790" i="1" s="1"/>
  <c r="AK790" i="1" s="1"/>
  <c r="AP790" i="1" s="1"/>
  <c r="AQ790" i="1" s="1"/>
  <c r="AB958" i="1"/>
  <c r="AC958" i="1" s="1"/>
  <c r="AD958" i="1" s="1"/>
  <c r="AE958" i="1" s="1"/>
  <c r="AH958" i="1" s="1"/>
  <c r="AK958" i="1" s="1"/>
  <c r="AP958" i="1" s="1"/>
  <c r="AQ958" i="1" s="1"/>
  <c r="U348" i="1"/>
  <c r="V348" i="1" s="1"/>
  <c r="W348" i="1" s="1"/>
  <c r="AB775" i="1"/>
  <c r="AC775" i="1" s="1"/>
  <c r="AD775" i="1" s="1"/>
  <c r="AE775" i="1" s="1"/>
  <c r="AH775" i="1" s="1"/>
  <c r="AK775" i="1" s="1"/>
  <c r="AP775" i="1" s="1"/>
  <c r="AQ775" i="1" s="1"/>
  <c r="AB206" i="1"/>
  <c r="AC206" i="1" s="1"/>
  <c r="AD206" i="1" s="1"/>
  <c r="AE206" i="1" s="1"/>
  <c r="AH206" i="1" s="1"/>
  <c r="AK206" i="1" s="1"/>
  <c r="AP206" i="1" s="1"/>
  <c r="AQ206" i="1" s="1"/>
  <c r="AB840" i="1"/>
  <c r="AC840" i="1" s="1"/>
  <c r="AD840" i="1" s="1"/>
  <c r="AE840" i="1" s="1"/>
  <c r="AH840" i="1" s="1"/>
  <c r="AK840" i="1" s="1"/>
  <c r="AP840" i="1" s="1"/>
  <c r="AQ840" i="1" s="1"/>
  <c r="X674" i="1"/>
  <c r="Y674" i="1" s="1"/>
  <c r="Z674" i="1" s="1"/>
  <c r="U674" i="1"/>
  <c r="V674" i="1" s="1"/>
  <c r="W674" i="1" s="1"/>
  <c r="U764" i="1"/>
  <c r="V764" i="1" s="1"/>
  <c r="W764" i="1" s="1"/>
  <c r="AB814" i="1"/>
  <c r="AC814" i="1" s="1"/>
  <c r="AD814" i="1" s="1"/>
  <c r="AE814" i="1" s="1"/>
  <c r="AH814" i="1" s="1"/>
  <c r="AK814" i="1" s="1"/>
  <c r="AP814" i="1" s="1"/>
  <c r="AQ814" i="1" s="1"/>
  <c r="AB29" i="1"/>
  <c r="AC29" i="1" s="1"/>
  <c r="AD29" i="1" s="1"/>
  <c r="AE29" i="1" s="1"/>
  <c r="AH29" i="1" s="1"/>
  <c r="AK29" i="1" s="1"/>
  <c r="AP29" i="1" s="1"/>
  <c r="AQ29" i="1" s="1"/>
  <c r="U465" i="1"/>
  <c r="V465" i="1" s="1"/>
  <c r="W465" i="1" s="1"/>
  <c r="U167" i="1"/>
  <c r="V167" i="1" s="1"/>
  <c r="W167" i="1" s="1"/>
  <c r="AR167" i="1"/>
  <c r="U353" i="1"/>
  <c r="V353" i="1" s="1"/>
  <c r="W353" i="1" s="1"/>
  <c r="AB353" i="1"/>
  <c r="AC353" i="1" s="1"/>
  <c r="AD353" i="1" s="1"/>
  <c r="AE353" i="1" s="1"/>
  <c r="AH353" i="1" s="1"/>
  <c r="AK353" i="1" s="1"/>
  <c r="AP353" i="1" s="1"/>
  <c r="AL169" i="1"/>
  <c r="AM169" i="1"/>
  <c r="AA169" i="1"/>
  <c r="R169" i="1"/>
  <c r="X169" i="1" s="1"/>
  <c r="Y169" i="1" s="1"/>
  <c r="Z169" i="1" s="1"/>
  <c r="T292" i="1"/>
  <c r="U292" i="1"/>
  <c r="X13" i="1"/>
  <c r="Y13" i="1" s="1"/>
  <c r="Z13" i="1" s="1"/>
  <c r="U13" i="1"/>
  <c r="V13" i="1" s="1"/>
  <c r="W13" i="1" s="1"/>
  <c r="U504" i="1"/>
  <c r="V504" i="1" s="1"/>
  <c r="W504" i="1" s="1"/>
  <c r="AM691" i="1"/>
  <c r="AL691" i="1"/>
  <c r="R691" i="1"/>
  <c r="X691" i="1" s="1"/>
  <c r="Y691" i="1" s="1"/>
  <c r="Z691" i="1" s="1"/>
  <c r="AA691" i="1"/>
  <c r="AL507" i="1"/>
  <c r="AM507" i="1"/>
  <c r="AA507" i="1"/>
  <c r="R507" i="1"/>
  <c r="X507" i="1" s="1"/>
  <c r="Y507" i="1" s="1"/>
  <c r="Z507" i="1" s="1"/>
  <c r="U70" i="1"/>
  <c r="V70" i="1" s="1"/>
  <c r="W70" i="1" s="1"/>
  <c r="R607" i="1"/>
  <c r="X607" i="1" s="1"/>
  <c r="Y607" i="1" s="1"/>
  <c r="Z607" i="1" s="1"/>
  <c r="AL607" i="1"/>
  <c r="AA607" i="1"/>
  <c r="AM607" i="1"/>
  <c r="AB529" i="1"/>
  <c r="AC529" i="1" s="1"/>
  <c r="AD529" i="1" s="1"/>
  <c r="AE529" i="1" s="1"/>
  <c r="AH529" i="1" s="1"/>
  <c r="AK529" i="1" s="1"/>
  <c r="AP529" i="1" s="1"/>
  <c r="AQ529" i="1" s="1"/>
  <c r="U538" i="1"/>
  <c r="V538" i="1" s="1"/>
  <c r="W538" i="1" s="1"/>
  <c r="R571" i="1"/>
  <c r="X571" i="1" s="1"/>
  <c r="Y571" i="1" s="1"/>
  <c r="Z571" i="1" s="1"/>
  <c r="AM571" i="1"/>
  <c r="AL571" i="1"/>
  <c r="AA571" i="1"/>
  <c r="AL237" i="1"/>
  <c r="AM237" i="1"/>
  <c r="AA237" i="1"/>
  <c r="R237" i="1"/>
  <c r="X237" i="1" s="1"/>
  <c r="Y237" i="1" s="1"/>
  <c r="Z237" i="1" s="1"/>
  <c r="AR875" i="1"/>
  <c r="AR862" i="1"/>
  <c r="AL448" i="1"/>
  <c r="AM448" i="1"/>
  <c r="AA448" i="1"/>
  <c r="R448" i="1"/>
  <c r="X448" i="1" s="1"/>
  <c r="Y448" i="1" s="1"/>
  <c r="Z448" i="1" s="1"/>
  <c r="AB504" i="1"/>
  <c r="AC504" i="1" s="1"/>
  <c r="AD504" i="1" s="1"/>
  <c r="AE504" i="1" s="1"/>
  <c r="AH504" i="1" s="1"/>
  <c r="AK504" i="1" s="1"/>
  <c r="AP504" i="1" s="1"/>
  <c r="AQ504" i="1" s="1"/>
  <c r="AB389" i="1"/>
  <c r="AC389" i="1" s="1"/>
  <c r="AD389" i="1" s="1"/>
  <c r="AE389" i="1" s="1"/>
  <c r="AH389" i="1" s="1"/>
  <c r="AK389" i="1" s="1"/>
  <c r="AP389" i="1" s="1"/>
  <c r="AR971" i="1"/>
  <c r="AL654" i="1"/>
  <c r="R654" i="1"/>
  <c r="X654" i="1" s="1"/>
  <c r="Y654" i="1" s="1"/>
  <c r="Z654" i="1" s="1"/>
  <c r="AM654" i="1"/>
  <c r="AA654" i="1"/>
  <c r="U633" i="1"/>
  <c r="V633" i="1" s="1"/>
  <c r="W633" i="1" s="1"/>
  <c r="AL720" i="1"/>
  <c r="AA720" i="1"/>
  <c r="AM720" i="1"/>
  <c r="R720" i="1"/>
  <c r="X720" i="1" s="1"/>
  <c r="Y720" i="1" s="1"/>
  <c r="Z720" i="1" s="1"/>
  <c r="U518" i="1"/>
  <c r="V518" i="1" s="1"/>
  <c r="W518" i="1" s="1"/>
  <c r="AR185" i="1"/>
  <c r="AB753" i="1"/>
  <c r="AC753" i="1" s="1"/>
  <c r="AD753" i="1" s="1"/>
  <c r="AE753" i="1" s="1"/>
  <c r="AH753" i="1" s="1"/>
  <c r="AK753" i="1" s="1"/>
  <c r="AP753" i="1" s="1"/>
  <c r="AQ753" i="1" s="1"/>
  <c r="U916" i="1"/>
  <c r="V916" i="1" s="1"/>
  <c r="W916" i="1" s="1"/>
  <c r="AA514" i="1"/>
  <c r="AB514" i="1" s="1"/>
  <c r="AC514" i="1" s="1"/>
  <c r="AD514" i="1" s="1"/>
  <c r="AE514" i="1" s="1"/>
  <c r="AH514" i="1" s="1"/>
  <c r="AK514" i="1" s="1"/>
  <c r="AP514" i="1" s="1"/>
  <c r="AQ514" i="1" s="1"/>
  <c r="R100" i="1"/>
  <c r="U100" i="1" s="1"/>
  <c r="V100" i="1" s="1"/>
  <c r="W100" i="1" s="1"/>
  <c r="AB474" i="1"/>
  <c r="AC474" i="1" s="1"/>
  <c r="AD474" i="1" s="1"/>
  <c r="AE474" i="1" s="1"/>
  <c r="AH474" i="1" s="1"/>
  <c r="AK474" i="1" s="1"/>
  <c r="AP474" i="1" s="1"/>
  <c r="AQ474" i="1" s="1"/>
  <c r="AB131" i="1"/>
  <c r="AC131" i="1" s="1"/>
  <c r="AD131" i="1" s="1"/>
  <c r="AE131" i="1" s="1"/>
  <c r="AH131" i="1" s="1"/>
  <c r="AK131" i="1" s="1"/>
  <c r="AP131" i="1" s="1"/>
  <c r="AQ131" i="1" s="1"/>
  <c r="X403" i="1"/>
  <c r="Y403" i="1" s="1"/>
  <c r="Z403" i="1" s="1"/>
  <c r="U862" i="1"/>
  <c r="V862" i="1" s="1"/>
  <c r="W862" i="1" s="1"/>
  <c r="AL839" i="1"/>
  <c r="AA839" i="1"/>
  <c r="R839" i="1"/>
  <c r="X839" i="1" s="1"/>
  <c r="Y839" i="1" s="1"/>
  <c r="Z839" i="1" s="1"/>
  <c r="AM839" i="1"/>
  <c r="U781" i="1"/>
  <c r="V781" i="1" s="1"/>
  <c r="W781" i="1" s="1"/>
  <c r="U4" i="1"/>
  <c r="V4" i="1" s="1"/>
  <c r="W4" i="1" s="1"/>
  <c r="U902" i="1"/>
  <c r="V902" i="1" s="1"/>
  <c r="W902" i="1" s="1"/>
  <c r="AR163" i="1"/>
  <c r="R369" i="1"/>
  <c r="X369" i="1" s="1"/>
  <c r="Y369" i="1" s="1"/>
  <c r="Z369" i="1" s="1"/>
  <c r="AM369" i="1"/>
  <c r="AL369" i="1"/>
  <c r="AA369" i="1"/>
  <c r="U184" i="1"/>
  <c r="V184" i="1" s="1"/>
  <c r="W184" i="1" s="1"/>
  <c r="AR551" i="1"/>
  <c r="R408" i="1"/>
  <c r="X408" i="1" s="1"/>
  <c r="Y408" i="1" s="1"/>
  <c r="Z408" i="1" s="1"/>
  <c r="AA408" i="1"/>
  <c r="AL408" i="1"/>
  <c r="AM408" i="1"/>
  <c r="U229" i="1"/>
  <c r="V229" i="1" s="1"/>
  <c r="W229" i="1" s="1"/>
  <c r="AR643" i="1"/>
  <c r="U460" i="1"/>
  <c r="V460" i="1" s="1"/>
  <c r="W460" i="1" s="1"/>
  <c r="AL332" i="1"/>
  <c r="AM332" i="1"/>
  <c r="AA332" i="1"/>
  <c r="R332" i="1"/>
  <c r="X332" i="1" s="1"/>
  <c r="Y332" i="1" s="1"/>
  <c r="Z332" i="1" s="1"/>
  <c r="U999" i="1"/>
  <c r="V999" i="1" s="1"/>
  <c r="W999" i="1" s="1"/>
  <c r="AB518" i="1"/>
  <c r="AC518" i="1" s="1"/>
  <c r="AD518" i="1" s="1"/>
  <c r="AE518" i="1" s="1"/>
  <c r="AH518" i="1" s="1"/>
  <c r="AK518" i="1" s="1"/>
  <c r="AP518" i="1" s="1"/>
  <c r="AQ518" i="1" s="1"/>
  <c r="U404" i="1"/>
  <c r="V404" i="1" s="1"/>
  <c r="W404" i="1" s="1"/>
  <c r="U706" i="1"/>
  <c r="V706" i="1" s="1"/>
  <c r="W706" i="1" s="1"/>
  <c r="AB916" i="1"/>
  <c r="AC916" i="1" s="1"/>
  <c r="AD916" i="1" s="1"/>
  <c r="AE916" i="1" s="1"/>
  <c r="AH916" i="1" s="1"/>
  <c r="AK916" i="1" s="1"/>
  <c r="AP916" i="1" s="1"/>
  <c r="AQ916" i="1" s="1"/>
  <c r="U131" i="1"/>
  <c r="V131" i="1" s="1"/>
  <c r="W131" i="1" s="1"/>
  <c r="R903" i="1"/>
  <c r="X903" i="1" s="1"/>
  <c r="Y903" i="1" s="1"/>
  <c r="Z903" i="1" s="1"/>
  <c r="AL903" i="1"/>
  <c r="AA903" i="1"/>
  <c r="AM903" i="1"/>
  <c r="AA177" i="1"/>
  <c r="AM177" i="1"/>
  <c r="R177" i="1"/>
  <c r="X177" i="1" s="1"/>
  <c r="Y177" i="1" s="1"/>
  <c r="Z177" i="1" s="1"/>
  <c r="AL177" i="1"/>
  <c r="U163" i="1"/>
  <c r="V163" i="1" s="1"/>
  <c r="W163" i="1" s="1"/>
  <c r="AA882" i="1"/>
  <c r="AM882" i="1"/>
  <c r="AL882" i="1"/>
  <c r="R882" i="1"/>
  <c r="X882" i="1" s="1"/>
  <c r="Y882" i="1" s="1"/>
  <c r="Z882" i="1" s="1"/>
  <c r="X518" i="1"/>
  <c r="Y518" i="1" s="1"/>
  <c r="Z518" i="1" s="1"/>
  <c r="AB404" i="1"/>
  <c r="AC404" i="1" s="1"/>
  <c r="AD404" i="1" s="1"/>
  <c r="AE404" i="1" s="1"/>
  <c r="AH404" i="1" s="1"/>
  <c r="AK404" i="1" s="1"/>
  <c r="AP404" i="1" s="1"/>
  <c r="AQ404" i="1" s="1"/>
  <c r="AB538" i="1"/>
  <c r="AC538" i="1" s="1"/>
  <c r="AD538" i="1" s="1"/>
  <c r="AE538" i="1" s="1"/>
  <c r="AH538" i="1" s="1"/>
  <c r="AK538" i="1" s="1"/>
  <c r="AP538" i="1" s="1"/>
  <c r="AQ538" i="1" s="1"/>
  <c r="X225" i="1"/>
  <c r="Y225" i="1" s="1"/>
  <c r="Z225" i="1" s="1"/>
  <c r="AB781" i="1"/>
  <c r="AC781" i="1" s="1"/>
  <c r="AD781" i="1" s="1"/>
  <c r="AE781" i="1" s="1"/>
  <c r="AH781" i="1" s="1"/>
  <c r="AK781" i="1" s="1"/>
  <c r="AP781" i="1" s="1"/>
  <c r="AQ781" i="1" s="1"/>
  <c r="AL841" i="1"/>
  <c r="AA841" i="1"/>
  <c r="R841" i="1"/>
  <c r="X841" i="1" s="1"/>
  <c r="Y841" i="1" s="1"/>
  <c r="Z841" i="1" s="1"/>
  <c r="AM841" i="1"/>
  <c r="T985" i="1"/>
  <c r="U985" i="1"/>
  <c r="AL732" i="1"/>
  <c r="AA732" i="1"/>
  <c r="AM732" i="1"/>
  <c r="R732" i="1"/>
  <c r="X732" i="1" s="1"/>
  <c r="Y732" i="1" s="1"/>
  <c r="Z732" i="1" s="1"/>
  <c r="AL12" i="1"/>
  <c r="AA12" i="1"/>
  <c r="AM12" i="1"/>
  <c r="R12" i="1"/>
  <c r="X12" i="1" s="1"/>
  <c r="Y12" i="1" s="1"/>
  <c r="Z12" i="1" s="1"/>
  <c r="X858" i="1"/>
  <c r="Y858" i="1" s="1"/>
  <c r="Z858" i="1" s="1"/>
  <c r="AB858" i="1"/>
  <c r="AC858" i="1" s="1"/>
  <c r="AD858" i="1" s="1"/>
  <c r="AE858" i="1" s="1"/>
  <c r="AH858" i="1" s="1"/>
  <c r="AK858" i="1" s="1"/>
  <c r="AP858" i="1" s="1"/>
  <c r="AM209" i="1"/>
  <c r="AA209" i="1"/>
  <c r="AL209" i="1"/>
  <c r="R209" i="1"/>
  <c r="X209" i="1" s="1"/>
  <c r="Y209" i="1" s="1"/>
  <c r="Z209" i="1" s="1"/>
  <c r="AA300" i="1"/>
  <c r="AL300" i="1"/>
  <c r="R300" i="1"/>
  <c r="X300" i="1" s="1"/>
  <c r="Y300" i="1" s="1"/>
  <c r="Z300" i="1" s="1"/>
  <c r="AM300" i="1"/>
  <c r="AM991" i="1"/>
  <c r="R991" i="1"/>
  <c r="X991" i="1" s="1"/>
  <c r="Y991" i="1" s="1"/>
  <c r="Z991" i="1" s="1"/>
  <c r="AL991" i="1"/>
  <c r="AA991" i="1"/>
  <c r="AA887" i="1"/>
  <c r="AM887" i="1"/>
  <c r="AL887" i="1"/>
  <c r="R887" i="1"/>
  <c r="X887" i="1" s="1"/>
  <c r="Y887" i="1" s="1"/>
  <c r="Z887" i="1" s="1"/>
  <c r="AM829" i="1"/>
  <c r="AA829" i="1"/>
  <c r="AL829" i="1"/>
  <c r="R829" i="1"/>
  <c r="X829" i="1" s="1"/>
  <c r="Y829" i="1" s="1"/>
  <c r="Z829" i="1" s="1"/>
  <c r="AA35" i="1"/>
  <c r="AL35" i="1"/>
  <c r="R35" i="1"/>
  <c r="X35" i="1" s="1"/>
  <c r="Y35" i="1" s="1"/>
  <c r="Z35" i="1" s="1"/>
  <c r="AM35" i="1"/>
  <c r="X985" i="1"/>
  <c r="Y985" i="1" s="1"/>
  <c r="Z985" i="1" s="1"/>
  <c r="U261" i="1"/>
  <c r="V261" i="1" s="1"/>
  <c r="W261" i="1" s="1"/>
  <c r="AL178" i="1"/>
  <c r="AM178" i="1"/>
  <c r="R178" i="1"/>
  <c r="X178" i="1" s="1"/>
  <c r="Y178" i="1" s="1"/>
  <c r="Z178" i="1" s="1"/>
  <c r="AA178" i="1"/>
  <c r="U858" i="1"/>
  <c r="V858" i="1" s="1"/>
  <c r="W858" i="1" s="1"/>
  <c r="AB163" i="1"/>
  <c r="AC163" i="1" s="1"/>
  <c r="AD163" i="1" s="1"/>
  <c r="AE163" i="1" s="1"/>
  <c r="AH163" i="1" s="1"/>
  <c r="AK163" i="1" s="1"/>
  <c r="AP163" i="1" s="1"/>
  <c r="AQ163" i="1" s="1"/>
  <c r="AM251" i="1"/>
  <c r="AL251" i="1"/>
  <c r="AA251" i="1"/>
  <c r="R251" i="1"/>
  <c r="X251" i="1" s="1"/>
  <c r="Y251" i="1" s="1"/>
  <c r="Z251" i="1" s="1"/>
  <c r="U528" i="1"/>
  <c r="V528" i="1" s="1"/>
  <c r="W528" i="1" s="1"/>
  <c r="U753" i="1"/>
  <c r="V753" i="1" s="1"/>
  <c r="W753" i="1" s="1"/>
  <c r="AM387" i="1"/>
  <c r="AA198" i="1"/>
  <c r="AL198" i="1"/>
  <c r="AM198" i="1"/>
  <c r="R198" i="1"/>
  <c r="X198" i="1" s="1"/>
  <c r="Y198" i="1" s="1"/>
  <c r="Z198" i="1" s="1"/>
  <c r="AL680" i="1"/>
  <c r="AM680" i="1"/>
  <c r="AA680" i="1"/>
  <c r="R680" i="1"/>
  <c r="X680" i="1" s="1"/>
  <c r="Y680" i="1" s="1"/>
  <c r="Z680" i="1" s="1"/>
  <c r="AB261" i="1"/>
  <c r="AC261" i="1" s="1"/>
  <c r="AD261" i="1" s="1"/>
  <c r="AE261" i="1" s="1"/>
  <c r="AH261" i="1" s="1"/>
  <c r="AK261" i="1" s="1"/>
  <c r="AP261" i="1" s="1"/>
  <c r="AQ261" i="1" s="1"/>
  <c r="U547" i="1"/>
  <c r="V547" i="1" s="1"/>
  <c r="W547" i="1" s="1"/>
  <c r="AR440" i="1"/>
  <c r="AB217" i="1"/>
  <c r="AC217" i="1" s="1"/>
  <c r="AD217" i="1" s="1"/>
  <c r="AE217" i="1" s="1"/>
  <c r="AH217" i="1" s="1"/>
  <c r="AK217" i="1" s="1"/>
  <c r="AP217" i="1" s="1"/>
  <c r="AQ217" i="1" s="1"/>
  <c r="AA32" i="1"/>
  <c r="R32" i="1"/>
  <c r="X32" i="1" s="1"/>
  <c r="Y32" i="1" s="1"/>
  <c r="Z32" i="1" s="1"/>
  <c r="AM32" i="1"/>
  <c r="AL32" i="1"/>
  <c r="U354" i="1"/>
  <c r="V354" i="1" s="1"/>
  <c r="W354" i="1" s="1"/>
  <c r="AA884" i="1"/>
  <c r="AM884" i="1"/>
  <c r="R884" i="1"/>
  <c r="X884" i="1" s="1"/>
  <c r="Y884" i="1" s="1"/>
  <c r="Z884" i="1" s="1"/>
  <c r="AL884" i="1"/>
  <c r="AB662" i="1"/>
  <c r="AC662" i="1" s="1"/>
  <c r="AD662" i="1" s="1"/>
  <c r="AE662" i="1" s="1"/>
  <c r="AH662" i="1" s="1"/>
  <c r="AK662" i="1" s="1"/>
  <c r="AP662" i="1" s="1"/>
  <c r="AQ662" i="1" s="1"/>
  <c r="AL284" i="1"/>
  <c r="R284" i="1"/>
  <c r="X284" i="1" s="1"/>
  <c r="Y284" i="1" s="1"/>
  <c r="Z284" i="1" s="1"/>
  <c r="AA284" i="1"/>
  <c r="AM284" i="1"/>
  <c r="AL89" i="1"/>
  <c r="R89" i="1"/>
  <c r="X89" i="1" s="1"/>
  <c r="Y89" i="1" s="1"/>
  <c r="Z89" i="1" s="1"/>
  <c r="AM89" i="1"/>
  <c r="AA89" i="1"/>
  <c r="U938" i="1"/>
  <c r="V938" i="1" s="1"/>
  <c r="W938" i="1" s="1"/>
  <c r="AR759" i="1"/>
  <c r="U660" i="1"/>
  <c r="V660" i="1" s="1"/>
  <c r="W660" i="1" s="1"/>
  <c r="AB498" i="1"/>
  <c r="AC498" i="1" s="1"/>
  <c r="AD498" i="1" s="1"/>
  <c r="AE498" i="1" s="1"/>
  <c r="AH498" i="1" s="1"/>
  <c r="AK498" i="1" s="1"/>
  <c r="AP498" i="1" s="1"/>
  <c r="AQ498" i="1" s="1"/>
  <c r="AM168" i="1"/>
  <c r="AA387" i="1"/>
  <c r="AA534" i="1"/>
  <c r="AL534" i="1"/>
  <c r="AM534" i="1"/>
  <c r="R534" i="1"/>
  <c r="X534" i="1" s="1"/>
  <c r="Y534" i="1" s="1"/>
  <c r="Z534" i="1" s="1"/>
  <c r="AL569" i="1"/>
  <c r="AA569" i="1"/>
  <c r="AM569" i="1"/>
  <c r="R569" i="1"/>
  <c r="X569" i="1" s="1"/>
  <c r="Y569" i="1" s="1"/>
  <c r="Z569" i="1" s="1"/>
  <c r="AB985" i="1"/>
  <c r="AC985" i="1" s="1"/>
  <c r="AD985" i="1" s="1"/>
  <c r="AE985" i="1" s="1"/>
  <c r="AH985" i="1" s="1"/>
  <c r="AK985" i="1" s="1"/>
  <c r="AP985" i="1" s="1"/>
  <c r="AQ985" i="1" s="1"/>
  <c r="U476" i="1"/>
  <c r="V476" i="1" s="1"/>
  <c r="W476" i="1" s="1"/>
  <c r="X483" i="1"/>
  <c r="Y483" i="1" s="1"/>
  <c r="Z483" i="1" s="1"/>
  <c r="AB483" i="1"/>
  <c r="AC483" i="1" s="1"/>
  <c r="AD483" i="1" s="1"/>
  <c r="AE483" i="1" s="1"/>
  <c r="AH483" i="1" s="1"/>
  <c r="AK483" i="1" s="1"/>
  <c r="AP483" i="1" s="1"/>
  <c r="AQ483" i="1" s="1"/>
  <c r="AR172" i="1"/>
  <c r="AL57" i="1"/>
  <c r="AM57" i="1"/>
  <c r="AA57" i="1"/>
  <c r="R57" i="1"/>
  <c r="X57" i="1" s="1"/>
  <c r="Y57" i="1" s="1"/>
  <c r="Z57" i="1" s="1"/>
  <c r="U50" i="1"/>
  <c r="V50" i="1" s="1"/>
  <c r="W50" i="1" s="1"/>
  <c r="AR349" i="1"/>
  <c r="AB547" i="1"/>
  <c r="AC547" i="1" s="1"/>
  <c r="AD547" i="1" s="1"/>
  <c r="AE547" i="1" s="1"/>
  <c r="AH547" i="1" s="1"/>
  <c r="AK547" i="1" s="1"/>
  <c r="AP547" i="1" s="1"/>
  <c r="AQ547" i="1" s="1"/>
  <c r="AB926" i="1"/>
  <c r="AC926" i="1" s="1"/>
  <c r="AD926" i="1" s="1"/>
  <c r="AE926" i="1" s="1"/>
  <c r="AH926" i="1" s="1"/>
  <c r="AK926" i="1" s="1"/>
  <c r="AP926" i="1" s="1"/>
  <c r="AQ926" i="1" s="1"/>
  <c r="AL249" i="1"/>
  <c r="AM249" i="1"/>
  <c r="AA249" i="1"/>
  <c r="R249" i="1"/>
  <c r="X249" i="1" s="1"/>
  <c r="Y249" i="1" s="1"/>
  <c r="Z249" i="1" s="1"/>
  <c r="U397" i="1"/>
  <c r="V397" i="1" s="1"/>
  <c r="W397" i="1" s="1"/>
  <c r="U872" i="1"/>
  <c r="V872" i="1" s="1"/>
  <c r="W872" i="1" s="1"/>
  <c r="U662" i="1"/>
  <c r="V662" i="1" s="1"/>
  <c r="W662" i="1" s="1"/>
  <c r="AB511" i="1"/>
  <c r="AC511" i="1" s="1"/>
  <c r="AD511" i="1" s="1"/>
  <c r="AE511" i="1" s="1"/>
  <c r="AH511" i="1" s="1"/>
  <c r="AK511" i="1" s="1"/>
  <c r="AP511" i="1" s="1"/>
  <c r="AQ511" i="1" s="1"/>
  <c r="AM611" i="1"/>
  <c r="AL611" i="1"/>
  <c r="AA611" i="1"/>
  <c r="R611" i="1"/>
  <c r="X611" i="1" s="1"/>
  <c r="Y611" i="1" s="1"/>
  <c r="Z611" i="1" s="1"/>
  <c r="X907" i="1"/>
  <c r="Y907" i="1" s="1"/>
  <c r="Z907" i="1" s="1"/>
  <c r="R601" i="1"/>
  <c r="X601" i="1" s="1"/>
  <c r="Y601" i="1" s="1"/>
  <c r="Z601" i="1" s="1"/>
  <c r="AL601" i="1"/>
  <c r="AM601" i="1"/>
  <c r="AA601" i="1"/>
  <c r="X186" i="1"/>
  <c r="Y186" i="1" s="1"/>
  <c r="Z186" i="1" s="1"/>
  <c r="U267" i="1"/>
  <c r="V267" i="1" s="1"/>
  <c r="W267" i="1" s="1"/>
  <c r="AA851" i="1"/>
  <c r="AL851" i="1"/>
  <c r="R851" i="1"/>
  <c r="X851" i="1" s="1"/>
  <c r="Y851" i="1" s="1"/>
  <c r="Z851" i="1" s="1"/>
  <c r="AM851" i="1"/>
  <c r="X511" i="1"/>
  <c r="Y511" i="1" s="1"/>
  <c r="Z511" i="1" s="1"/>
  <c r="U511" i="1"/>
  <c r="V511" i="1" s="1"/>
  <c r="W511" i="1" s="1"/>
  <c r="R168" i="1"/>
  <c r="AA264" i="1"/>
  <c r="AL264" i="1"/>
  <c r="R264" i="1"/>
  <c r="X264" i="1" s="1"/>
  <c r="Y264" i="1" s="1"/>
  <c r="Z264" i="1" s="1"/>
  <c r="AM264" i="1"/>
  <c r="AL100" i="1"/>
  <c r="AA168" i="1"/>
  <c r="AL488" i="1"/>
  <c r="R387" i="1"/>
  <c r="X387" i="1" s="1"/>
  <c r="Y387" i="1" s="1"/>
  <c r="Z387" i="1" s="1"/>
  <c r="AR619" i="1"/>
  <c r="U683" i="1"/>
  <c r="V683" i="1" s="1"/>
  <c r="W683" i="1" s="1"/>
  <c r="AB476" i="1"/>
  <c r="AC476" i="1" s="1"/>
  <c r="AD476" i="1" s="1"/>
  <c r="AE476" i="1" s="1"/>
  <c r="AH476" i="1" s="1"/>
  <c r="AK476" i="1" s="1"/>
  <c r="AP476" i="1" s="1"/>
  <c r="AQ476" i="1" s="1"/>
  <c r="AL71" i="1"/>
  <c r="R71" i="1"/>
  <c r="X71" i="1" s="1"/>
  <c r="Y71" i="1" s="1"/>
  <c r="Z71" i="1" s="1"/>
  <c r="AM71" i="1"/>
  <c r="U71" i="1"/>
  <c r="V71" i="1" s="1"/>
  <c r="W71" i="1" s="1"/>
  <c r="AA71" i="1"/>
  <c r="AR817" i="1"/>
  <c r="AB999" i="1"/>
  <c r="AC999" i="1" s="1"/>
  <c r="AD999" i="1" s="1"/>
  <c r="AE999" i="1" s="1"/>
  <c r="AH999" i="1" s="1"/>
  <c r="AK999" i="1" s="1"/>
  <c r="AP999" i="1" s="1"/>
  <c r="AQ999" i="1" s="1"/>
  <c r="AB872" i="1"/>
  <c r="AC872" i="1" s="1"/>
  <c r="AD872" i="1" s="1"/>
  <c r="AE872" i="1" s="1"/>
  <c r="AH872" i="1" s="1"/>
  <c r="AK872" i="1" s="1"/>
  <c r="AP872" i="1" s="1"/>
  <c r="AQ872" i="1" s="1"/>
  <c r="R60" i="1"/>
  <c r="X60" i="1" s="1"/>
  <c r="Y60" i="1" s="1"/>
  <c r="Z60" i="1" s="1"/>
  <c r="AA60" i="1"/>
  <c r="AL60" i="1"/>
  <c r="AM60" i="1"/>
  <c r="U907" i="1"/>
  <c r="V907" i="1" s="1"/>
  <c r="W907" i="1" s="1"/>
  <c r="AL555" i="1"/>
  <c r="R555" i="1"/>
  <c r="X555" i="1" s="1"/>
  <c r="Y555" i="1" s="1"/>
  <c r="Z555" i="1" s="1"/>
  <c r="AA555" i="1"/>
  <c r="AM555" i="1"/>
  <c r="U186" i="1"/>
  <c r="V186" i="1" s="1"/>
  <c r="W186" i="1" s="1"/>
  <c r="AM7" i="1"/>
  <c r="R7" i="1"/>
  <c r="X7" i="1" s="1"/>
  <c r="Y7" i="1" s="1"/>
  <c r="Z7" i="1" s="1"/>
  <c r="AL7" i="1"/>
  <c r="AA7" i="1"/>
  <c r="X875" i="1"/>
  <c r="Y875" i="1" s="1"/>
  <c r="Z875" i="1" s="1"/>
  <c r="U875" i="1"/>
  <c r="V875" i="1" s="1"/>
  <c r="W875" i="1" s="1"/>
  <c r="AM849" i="1"/>
  <c r="AL849" i="1"/>
  <c r="R849" i="1"/>
  <c r="X849" i="1" s="1"/>
  <c r="Y849" i="1" s="1"/>
  <c r="Z849" i="1" s="1"/>
  <c r="AA849" i="1"/>
  <c r="AM488" i="1"/>
  <c r="U269" i="1"/>
  <c r="V269" i="1" s="1"/>
  <c r="W269" i="1" s="1"/>
  <c r="R762" i="1"/>
  <c r="X762" i="1" s="1"/>
  <c r="Y762" i="1" s="1"/>
  <c r="Z762" i="1" s="1"/>
  <c r="AL762" i="1"/>
  <c r="AM762" i="1"/>
  <c r="AA762" i="1"/>
  <c r="AB629" i="1"/>
  <c r="AC629" i="1" s="1"/>
  <c r="AD629" i="1" s="1"/>
  <c r="AE629" i="1" s="1"/>
  <c r="AH629" i="1" s="1"/>
  <c r="AK629" i="1" s="1"/>
  <c r="AP629" i="1" s="1"/>
  <c r="AQ629" i="1" s="1"/>
  <c r="AA100" i="1"/>
  <c r="AM30" i="1"/>
  <c r="AL30" i="1"/>
  <c r="AA30" i="1"/>
  <c r="R30" i="1"/>
  <c r="X30" i="1" s="1"/>
  <c r="Y30" i="1" s="1"/>
  <c r="Z30" i="1" s="1"/>
  <c r="AM255" i="1"/>
  <c r="AA255" i="1"/>
  <c r="R255" i="1"/>
  <c r="X255" i="1" s="1"/>
  <c r="Y255" i="1" s="1"/>
  <c r="Z255" i="1" s="1"/>
  <c r="AL255" i="1"/>
  <c r="AA536" i="1"/>
  <c r="AL536" i="1"/>
  <c r="AM536" i="1"/>
  <c r="R536" i="1"/>
  <c r="X536" i="1" s="1"/>
  <c r="Y536" i="1" s="1"/>
  <c r="Z536" i="1" s="1"/>
  <c r="AA179" i="1"/>
  <c r="AM179" i="1"/>
  <c r="AL179" i="1"/>
  <c r="R179" i="1"/>
  <c r="X179" i="1" s="1"/>
  <c r="Y179" i="1" s="1"/>
  <c r="Z179" i="1" s="1"/>
  <c r="U179" i="1"/>
  <c r="V179" i="1" s="1"/>
  <c r="W179" i="1" s="1"/>
  <c r="AB683" i="1"/>
  <c r="AC683" i="1" s="1"/>
  <c r="AD683" i="1" s="1"/>
  <c r="AE683" i="1" s="1"/>
  <c r="AH683" i="1" s="1"/>
  <c r="AK683" i="1" s="1"/>
  <c r="AP683" i="1" s="1"/>
  <c r="AQ683" i="1" s="1"/>
  <c r="X292" i="1"/>
  <c r="Y292" i="1" s="1"/>
  <c r="Z292" i="1" s="1"/>
  <c r="AB477" i="1"/>
  <c r="AC477" i="1" s="1"/>
  <c r="AD477" i="1" s="1"/>
  <c r="AE477" i="1" s="1"/>
  <c r="AH477" i="1" s="1"/>
  <c r="AK477" i="1" s="1"/>
  <c r="AP477" i="1" s="1"/>
  <c r="AQ477" i="1" s="1"/>
  <c r="AR728" i="1"/>
  <c r="U709" i="1"/>
  <c r="V709" i="1" s="1"/>
  <c r="W709" i="1" s="1"/>
  <c r="AA935" i="1"/>
  <c r="AL935" i="1"/>
  <c r="AM935" i="1"/>
  <c r="R935" i="1"/>
  <c r="X935" i="1" s="1"/>
  <c r="Y935" i="1" s="1"/>
  <c r="Z935" i="1" s="1"/>
  <c r="AB838" i="1"/>
  <c r="AC838" i="1" s="1"/>
  <c r="AD838" i="1" s="1"/>
  <c r="AE838" i="1" s="1"/>
  <c r="AH838" i="1" s="1"/>
  <c r="AK838" i="1" s="1"/>
  <c r="AP838" i="1" s="1"/>
  <c r="AQ838" i="1" s="1"/>
  <c r="U445" i="1"/>
  <c r="V445" i="1" s="1"/>
  <c r="W445" i="1" s="1"/>
  <c r="AM10" i="1"/>
  <c r="AL10" i="1"/>
  <c r="AA10" i="1"/>
  <c r="R10" i="1"/>
  <c r="X10" i="1" s="1"/>
  <c r="Y10" i="1" s="1"/>
  <c r="Z10" i="1" s="1"/>
  <c r="U945" i="1"/>
  <c r="V945" i="1" s="1"/>
  <c r="W945" i="1" s="1"/>
  <c r="AB397" i="1"/>
  <c r="AC397" i="1" s="1"/>
  <c r="AD397" i="1" s="1"/>
  <c r="AE397" i="1" s="1"/>
  <c r="AH397" i="1" s="1"/>
  <c r="AK397" i="1" s="1"/>
  <c r="AP397" i="1" s="1"/>
  <c r="AQ397" i="1" s="1"/>
  <c r="U529" i="1"/>
  <c r="V529" i="1" s="1"/>
  <c r="W529" i="1" s="1"/>
  <c r="AB660" i="1"/>
  <c r="AC660" i="1" s="1"/>
  <c r="AD660" i="1" s="1"/>
  <c r="AE660" i="1" s="1"/>
  <c r="AH660" i="1" s="1"/>
  <c r="AK660" i="1" s="1"/>
  <c r="AP660" i="1" s="1"/>
  <c r="AQ660" i="1" s="1"/>
  <c r="X643" i="1"/>
  <c r="Y643" i="1" s="1"/>
  <c r="Z643" i="1" s="1"/>
  <c r="AB709" i="1"/>
  <c r="AC709" i="1" s="1"/>
  <c r="AD709" i="1" s="1"/>
  <c r="AE709" i="1" s="1"/>
  <c r="AH709" i="1" s="1"/>
  <c r="AK709" i="1" s="1"/>
  <c r="AP709" i="1" s="1"/>
  <c r="AQ709" i="1" s="1"/>
  <c r="AA386" i="1"/>
  <c r="AM386" i="1"/>
  <c r="AL386" i="1"/>
  <c r="R386" i="1"/>
  <c r="X386" i="1" s="1"/>
  <c r="Y386" i="1" s="1"/>
  <c r="Z386" i="1" s="1"/>
  <c r="R825" i="1"/>
  <c r="X825" i="1" s="1"/>
  <c r="Y825" i="1" s="1"/>
  <c r="Z825" i="1" s="1"/>
  <c r="AL825" i="1"/>
  <c r="AM825" i="1"/>
  <c r="AA825" i="1"/>
  <c r="AL183" i="1"/>
  <c r="AA183" i="1"/>
  <c r="R183" i="1"/>
  <c r="X183" i="1" s="1"/>
  <c r="Y183" i="1" s="1"/>
  <c r="Z183" i="1" s="1"/>
  <c r="AM183" i="1"/>
  <c r="AC292" i="1"/>
  <c r="AD292" i="1" s="1"/>
  <c r="AE292" i="1" s="1"/>
  <c r="AH292" i="1" s="1"/>
  <c r="AK292" i="1" s="1"/>
  <c r="AP292" i="1" s="1"/>
  <c r="AL554" i="1"/>
  <c r="AM554" i="1"/>
  <c r="R554" i="1"/>
  <c r="X554" i="1" s="1"/>
  <c r="Y554" i="1" s="1"/>
  <c r="Z554" i="1" s="1"/>
  <c r="AA554" i="1"/>
  <c r="U926" i="1"/>
  <c r="V926" i="1" s="1"/>
  <c r="W926" i="1" s="1"/>
  <c r="AL282" i="1"/>
  <c r="AM282" i="1"/>
  <c r="R282" i="1"/>
  <c r="X282" i="1" s="1"/>
  <c r="Y282" i="1" s="1"/>
  <c r="Z282" i="1" s="1"/>
  <c r="AA282" i="1"/>
  <c r="U282" i="1"/>
  <c r="V282" i="1" s="1"/>
  <c r="W282" i="1" s="1"/>
  <c r="X945" i="1"/>
  <c r="Y945" i="1" s="1"/>
  <c r="Z945" i="1" s="1"/>
  <c r="R846" i="1"/>
  <c r="X846" i="1" s="1"/>
  <c r="Y846" i="1" s="1"/>
  <c r="Z846" i="1" s="1"/>
  <c r="AM846" i="1"/>
  <c r="AL846" i="1"/>
  <c r="AA846" i="1"/>
  <c r="R277" i="1"/>
  <c r="X277" i="1" s="1"/>
  <c r="Y277" i="1" s="1"/>
  <c r="Z277" i="1" s="1"/>
  <c r="AL277" i="1"/>
  <c r="AM277" i="1"/>
  <c r="AA277" i="1"/>
  <c r="AA6" i="1"/>
  <c r="R6" i="1"/>
  <c r="X6" i="1" s="1"/>
  <c r="Y6" i="1" s="1"/>
  <c r="Z6" i="1" s="1"/>
  <c r="AL6" i="1"/>
  <c r="AM6" i="1"/>
  <c r="AB706" i="1"/>
  <c r="AC706" i="1" s="1"/>
  <c r="AD706" i="1" s="1"/>
  <c r="AE706" i="1" s="1"/>
  <c r="AH706" i="1" s="1"/>
  <c r="AK706" i="1" s="1"/>
  <c r="AP706" i="1" s="1"/>
  <c r="AQ706" i="1" s="1"/>
  <c r="AB45" i="1"/>
  <c r="AC45" i="1" s="1"/>
  <c r="AD45" i="1" s="1"/>
  <c r="AE45" i="1" s="1"/>
  <c r="AH45" i="1" s="1"/>
  <c r="AK45" i="1" s="1"/>
  <c r="AP45" i="1" s="1"/>
  <c r="AQ45" i="1" s="1"/>
  <c r="AB184" i="1"/>
  <c r="AC184" i="1" s="1"/>
  <c r="AD184" i="1" s="1"/>
  <c r="AE184" i="1" s="1"/>
  <c r="AH184" i="1" s="1"/>
  <c r="AK184" i="1" s="1"/>
  <c r="AP184" i="1" s="1"/>
  <c r="U740" i="1"/>
  <c r="V740" i="1" s="1"/>
  <c r="W740" i="1" s="1"/>
  <c r="U608" i="1"/>
  <c r="V608" i="1" s="1"/>
  <c r="W608" i="1" s="1"/>
  <c r="AB772" i="1"/>
  <c r="AC772" i="1" s="1"/>
  <c r="AD772" i="1" s="1"/>
  <c r="AE772" i="1" s="1"/>
  <c r="AH772" i="1" s="1"/>
  <c r="AK772" i="1" s="1"/>
  <c r="AP772" i="1" s="1"/>
  <c r="AQ772" i="1" s="1"/>
  <c r="U567" i="1"/>
  <c r="V567" i="1" s="1"/>
  <c r="W567" i="1" s="1"/>
  <c r="S317" i="1"/>
  <c r="X317" i="1"/>
  <c r="Y317" i="1" s="1"/>
  <c r="Z317" i="1" s="1"/>
  <c r="U365" i="1"/>
  <c r="V365" i="1" s="1"/>
  <c r="W365" i="1" s="1"/>
  <c r="X637" i="1"/>
  <c r="Y637" i="1" s="1"/>
  <c r="Z637" i="1" s="1"/>
  <c r="U637" i="1"/>
  <c r="V637" i="1" s="1"/>
  <c r="W637" i="1" s="1"/>
  <c r="X98" i="1"/>
  <c r="Y98" i="1" s="1"/>
  <c r="Z98" i="1" s="1"/>
  <c r="U98" i="1"/>
  <c r="V98" i="1" s="1"/>
  <c r="W98" i="1" s="1"/>
  <c r="T308" i="1"/>
  <c r="U308" i="1"/>
  <c r="V308" i="1" s="1"/>
  <c r="W308" i="1" s="1"/>
  <c r="AL231" i="1"/>
  <c r="AA231" i="1"/>
  <c r="R231" i="1"/>
  <c r="X231" i="1" s="1"/>
  <c r="Y231" i="1" s="1"/>
  <c r="Z231" i="1" s="1"/>
  <c r="AM231" i="1"/>
  <c r="X750" i="1"/>
  <c r="Y750" i="1" s="1"/>
  <c r="Z750" i="1" s="1"/>
  <c r="T517" i="1"/>
  <c r="U517" i="1"/>
  <c r="V517" i="1" s="1"/>
  <c r="W517" i="1" s="1"/>
  <c r="AA275" i="1"/>
  <c r="AM275" i="1"/>
  <c r="AL275" i="1"/>
  <c r="R275" i="1"/>
  <c r="X275" i="1" s="1"/>
  <c r="Y275" i="1" s="1"/>
  <c r="Z275" i="1" s="1"/>
  <c r="X299" i="1"/>
  <c r="Y299" i="1" s="1"/>
  <c r="Z299" i="1" s="1"/>
  <c r="U299" i="1"/>
  <c r="V299" i="1" s="1"/>
  <c r="W299" i="1" s="1"/>
  <c r="AB628" i="1"/>
  <c r="AC628" i="1" s="1"/>
  <c r="AD628" i="1" s="1"/>
  <c r="AE628" i="1" s="1"/>
  <c r="AH628" i="1" s="1"/>
  <c r="AK628" i="1" s="1"/>
  <c r="AP628" i="1" s="1"/>
  <c r="AQ628" i="1" s="1"/>
  <c r="AL130" i="1"/>
  <c r="AM130" i="1"/>
  <c r="R130" i="1"/>
  <c r="X130" i="1" s="1"/>
  <c r="Y130" i="1" s="1"/>
  <c r="Z130" i="1" s="1"/>
  <c r="AA130" i="1"/>
  <c r="X766" i="1"/>
  <c r="Y766" i="1" s="1"/>
  <c r="Z766" i="1" s="1"/>
  <c r="AB766" i="1"/>
  <c r="AC766" i="1" s="1"/>
  <c r="AD766" i="1" s="1"/>
  <c r="AE766" i="1" s="1"/>
  <c r="AH766" i="1" s="1"/>
  <c r="AK766" i="1" s="1"/>
  <c r="AP766" i="1" s="1"/>
  <c r="U766" i="1"/>
  <c r="V766" i="1" s="1"/>
  <c r="W766" i="1" s="1"/>
  <c r="AM138" i="1"/>
  <c r="AA138" i="1"/>
  <c r="AL138" i="1"/>
  <c r="R138" i="1"/>
  <c r="X138" i="1" s="1"/>
  <c r="Y138" i="1" s="1"/>
  <c r="Z138" i="1" s="1"/>
  <c r="AA969" i="1"/>
  <c r="AM969" i="1"/>
  <c r="AL969" i="1"/>
  <c r="R969" i="1"/>
  <c r="X969" i="1" s="1"/>
  <c r="Y969" i="1" s="1"/>
  <c r="Z969" i="1" s="1"/>
  <c r="U969" i="1"/>
  <c r="V969" i="1" s="1"/>
  <c r="W969" i="1" s="1"/>
  <c r="AL330" i="1"/>
  <c r="AA330" i="1"/>
  <c r="AM330" i="1"/>
  <c r="R330" i="1"/>
  <c r="X330" i="1" s="1"/>
  <c r="Y330" i="1" s="1"/>
  <c r="Z330" i="1" s="1"/>
  <c r="T92" i="1"/>
  <c r="U92" i="1"/>
  <c r="AB941" i="1"/>
  <c r="AC941" i="1" s="1"/>
  <c r="AD941" i="1" s="1"/>
  <c r="AE941" i="1" s="1"/>
  <c r="AH941" i="1" s="1"/>
  <c r="AK941" i="1" s="1"/>
  <c r="AP941" i="1" s="1"/>
  <c r="AQ941" i="1" s="1"/>
  <c r="X211" i="1"/>
  <c r="Y211" i="1" s="1"/>
  <c r="Z211" i="1" s="1"/>
  <c r="AB342" i="1"/>
  <c r="AC342" i="1" s="1"/>
  <c r="AD342" i="1" s="1"/>
  <c r="AE342" i="1" s="1"/>
  <c r="AH342" i="1" s="1"/>
  <c r="AK342" i="1" s="1"/>
  <c r="AP342" i="1" s="1"/>
  <c r="AL133" i="1"/>
  <c r="R133" i="1"/>
  <c r="X133" i="1" s="1"/>
  <c r="Y133" i="1" s="1"/>
  <c r="Z133" i="1" s="1"/>
  <c r="AA133" i="1"/>
  <c r="AM133" i="1"/>
  <c r="S988" i="1"/>
  <c r="X988" i="1"/>
  <c r="Y988" i="1" s="1"/>
  <c r="Z988" i="1" s="1"/>
  <c r="U232" i="1"/>
  <c r="V232" i="1" s="1"/>
  <c r="W232" i="1" s="1"/>
  <c r="X436" i="1"/>
  <c r="Y436" i="1" s="1"/>
  <c r="Z436" i="1" s="1"/>
  <c r="AB436" i="1"/>
  <c r="AC436" i="1" s="1"/>
  <c r="AD436" i="1" s="1"/>
  <c r="AE436" i="1" s="1"/>
  <c r="AH436" i="1" s="1"/>
  <c r="AK436" i="1" s="1"/>
  <c r="AP436" i="1" s="1"/>
  <c r="AQ436" i="1" s="1"/>
  <c r="AR392" i="1"/>
  <c r="AL545" i="1"/>
  <c r="AA545" i="1"/>
  <c r="AM545" i="1"/>
  <c r="R545" i="1"/>
  <c r="X545" i="1" s="1"/>
  <c r="Y545" i="1" s="1"/>
  <c r="Z545" i="1" s="1"/>
  <c r="X795" i="1"/>
  <c r="Y795" i="1" s="1"/>
  <c r="Z795" i="1" s="1"/>
  <c r="U795" i="1"/>
  <c r="V795" i="1" s="1"/>
  <c r="W795" i="1" s="1"/>
  <c r="U750" i="1"/>
  <c r="V750" i="1" s="1"/>
  <c r="W750" i="1" s="1"/>
  <c r="AR416" i="1"/>
  <c r="U211" i="1"/>
  <c r="V211" i="1" s="1"/>
  <c r="W211" i="1" s="1"/>
  <c r="U436" i="1"/>
  <c r="V436" i="1" s="1"/>
  <c r="W436" i="1" s="1"/>
  <c r="X120" i="1"/>
  <c r="Y120" i="1" s="1"/>
  <c r="Z120" i="1" s="1"/>
  <c r="U120" i="1"/>
  <c r="V120" i="1" s="1"/>
  <c r="W120" i="1" s="1"/>
  <c r="AB795" i="1"/>
  <c r="AC795" i="1" s="1"/>
  <c r="AD795" i="1" s="1"/>
  <c r="AE795" i="1" s="1"/>
  <c r="AH795" i="1" s="1"/>
  <c r="AK795" i="1" s="1"/>
  <c r="AP795" i="1" s="1"/>
  <c r="AQ795" i="1" s="1"/>
  <c r="X39" i="1"/>
  <c r="Y39" i="1" s="1"/>
  <c r="Z39" i="1" s="1"/>
  <c r="U39" i="1"/>
  <c r="V39" i="1" s="1"/>
  <c r="W39" i="1" s="1"/>
  <c r="X509" i="1"/>
  <c r="Y509" i="1" s="1"/>
  <c r="Z509" i="1" s="1"/>
  <c r="U509" i="1"/>
  <c r="V509" i="1" s="1"/>
  <c r="W509" i="1" s="1"/>
  <c r="U523" i="1"/>
  <c r="V523" i="1" s="1"/>
  <c r="W523" i="1" s="1"/>
  <c r="U805" i="1"/>
  <c r="V805" i="1" s="1"/>
  <c r="W805" i="1" s="1"/>
  <c r="X416" i="1"/>
  <c r="Y416" i="1" s="1"/>
  <c r="Z416" i="1" s="1"/>
  <c r="U416" i="1"/>
  <c r="V416" i="1" s="1"/>
  <c r="W416" i="1" s="1"/>
  <c r="X351" i="1"/>
  <c r="Y351" i="1" s="1"/>
  <c r="Z351" i="1" s="1"/>
  <c r="U351" i="1"/>
  <c r="V351" i="1" s="1"/>
  <c r="W351" i="1" s="1"/>
  <c r="X550" i="1"/>
  <c r="Y550" i="1" s="1"/>
  <c r="Z550" i="1" s="1"/>
  <c r="U550" i="1"/>
  <c r="V550" i="1" s="1"/>
  <c r="W550" i="1" s="1"/>
  <c r="X549" i="1"/>
  <c r="Y549" i="1" s="1"/>
  <c r="Z549" i="1" s="1"/>
  <c r="AB549" i="1"/>
  <c r="AC549" i="1" s="1"/>
  <c r="AD549" i="1" s="1"/>
  <c r="AE549" i="1" s="1"/>
  <c r="AH549" i="1" s="1"/>
  <c r="AK549" i="1" s="1"/>
  <c r="AP549" i="1" s="1"/>
  <c r="X456" i="1"/>
  <c r="Y456" i="1" s="1"/>
  <c r="Z456" i="1" s="1"/>
  <c r="AB456" i="1"/>
  <c r="AC456" i="1" s="1"/>
  <c r="AD456" i="1" s="1"/>
  <c r="AE456" i="1" s="1"/>
  <c r="AH456" i="1" s="1"/>
  <c r="AK456" i="1" s="1"/>
  <c r="AP456" i="1" s="1"/>
  <c r="AQ456" i="1" s="1"/>
  <c r="AR233" i="1"/>
  <c r="AB120" i="1"/>
  <c r="AC120" i="1" s="1"/>
  <c r="AD120" i="1" s="1"/>
  <c r="AE120" i="1" s="1"/>
  <c r="AH120" i="1" s="1"/>
  <c r="AK120" i="1" s="1"/>
  <c r="AP120" i="1" s="1"/>
  <c r="AQ120" i="1" s="1"/>
  <c r="X376" i="1"/>
  <c r="Y376" i="1" s="1"/>
  <c r="Z376" i="1" s="1"/>
  <c r="X218" i="1"/>
  <c r="Y218" i="1" s="1"/>
  <c r="Z218" i="1" s="1"/>
  <c r="U218" i="1"/>
  <c r="V218" i="1" s="1"/>
  <c r="W218" i="1" s="1"/>
  <c r="X773" i="1"/>
  <c r="Y773" i="1" s="1"/>
  <c r="Z773" i="1" s="1"/>
  <c r="U773" i="1"/>
  <c r="V773" i="1" s="1"/>
  <c r="W773" i="1" s="1"/>
  <c r="AB523" i="1"/>
  <c r="AC523" i="1" s="1"/>
  <c r="AD523" i="1" s="1"/>
  <c r="AE523" i="1" s="1"/>
  <c r="AH523" i="1" s="1"/>
  <c r="AK523" i="1" s="1"/>
  <c r="AP523" i="1" s="1"/>
  <c r="AQ523" i="1" s="1"/>
  <c r="X449" i="1"/>
  <c r="Y449" i="1" s="1"/>
  <c r="Z449" i="1" s="1"/>
  <c r="U449" i="1"/>
  <c r="V449" i="1" s="1"/>
  <c r="W449" i="1" s="1"/>
  <c r="AL463" i="1"/>
  <c r="AA463" i="1"/>
  <c r="AM463" i="1"/>
  <c r="R463" i="1"/>
  <c r="X463" i="1" s="1"/>
  <c r="Y463" i="1" s="1"/>
  <c r="Z463" i="1" s="1"/>
  <c r="T291" i="1"/>
  <c r="U291" i="1"/>
  <c r="X291" i="1"/>
  <c r="Y291" i="1" s="1"/>
  <c r="Z291" i="1" s="1"/>
  <c r="U893" i="1"/>
  <c r="V893" i="1" s="1"/>
  <c r="W893" i="1" s="1"/>
  <c r="AB39" i="1"/>
  <c r="AC39" i="1" s="1"/>
  <c r="AD39" i="1" s="1"/>
  <c r="AE39" i="1" s="1"/>
  <c r="AH39" i="1" s="1"/>
  <c r="AK39" i="1" s="1"/>
  <c r="AP39" i="1" s="1"/>
  <c r="AQ39" i="1" s="1"/>
  <c r="U419" i="1"/>
  <c r="V419" i="1" s="1"/>
  <c r="W419" i="1" s="1"/>
  <c r="AB694" i="1"/>
  <c r="AC694" i="1" s="1"/>
  <c r="AD694" i="1" s="1"/>
  <c r="AE694" i="1" s="1"/>
  <c r="AH694" i="1" s="1"/>
  <c r="AK694" i="1" s="1"/>
  <c r="AP694" i="1" s="1"/>
  <c r="AQ694" i="1" s="1"/>
  <c r="AR412" i="1"/>
  <c r="X628" i="1"/>
  <c r="Y628" i="1" s="1"/>
  <c r="Z628" i="1" s="1"/>
  <c r="U628" i="1"/>
  <c r="V628" i="1" s="1"/>
  <c r="W628" i="1" s="1"/>
  <c r="AB708" i="1"/>
  <c r="AC708" i="1" s="1"/>
  <c r="AD708" i="1" s="1"/>
  <c r="AE708" i="1" s="1"/>
  <c r="AH708" i="1" s="1"/>
  <c r="AK708" i="1" s="1"/>
  <c r="AP708" i="1" s="1"/>
  <c r="AQ708" i="1" s="1"/>
  <c r="X430" i="1"/>
  <c r="Y430" i="1" s="1"/>
  <c r="Z430" i="1" s="1"/>
  <c r="U430" i="1"/>
  <c r="V430" i="1" s="1"/>
  <c r="W430" i="1" s="1"/>
  <c r="AR864" i="1"/>
  <c r="U254" i="1"/>
  <c r="V254" i="1" s="1"/>
  <c r="W254" i="1" s="1"/>
  <c r="X243" i="1"/>
  <c r="Y243" i="1" s="1"/>
  <c r="Z243" i="1" s="1"/>
  <c r="AB243" i="1"/>
  <c r="AC243" i="1" s="1"/>
  <c r="AD243" i="1" s="1"/>
  <c r="AE243" i="1" s="1"/>
  <c r="AH243" i="1" s="1"/>
  <c r="AK243" i="1" s="1"/>
  <c r="AP243" i="1" s="1"/>
  <c r="U243" i="1"/>
  <c r="V243" i="1" s="1"/>
  <c r="W243" i="1" s="1"/>
  <c r="X158" i="1"/>
  <c r="Y158" i="1" s="1"/>
  <c r="Z158" i="1" s="1"/>
  <c r="U158" i="1"/>
  <c r="V158" i="1" s="1"/>
  <c r="W158" i="1" s="1"/>
  <c r="X159" i="1"/>
  <c r="Y159" i="1" s="1"/>
  <c r="Z159" i="1" s="1"/>
  <c r="U159" i="1"/>
  <c r="V159" i="1" s="1"/>
  <c r="W159" i="1" s="1"/>
  <c r="T377" i="1"/>
  <c r="U377" i="1"/>
  <c r="X616" i="1"/>
  <c r="Y616" i="1" s="1"/>
  <c r="Z616" i="1" s="1"/>
  <c r="U616" i="1"/>
  <c r="V616" i="1" s="1"/>
  <c r="W616" i="1" s="1"/>
  <c r="AA285" i="1"/>
  <c r="AM285" i="1"/>
  <c r="AL285" i="1"/>
  <c r="R285" i="1"/>
  <c r="X285" i="1" s="1"/>
  <c r="Y285" i="1" s="1"/>
  <c r="Z285" i="1" s="1"/>
  <c r="AA559" i="1"/>
  <c r="AL559" i="1"/>
  <c r="R559" i="1"/>
  <c r="AM559" i="1"/>
  <c r="AM470" i="1"/>
  <c r="R470" i="1"/>
  <c r="X470" i="1" s="1"/>
  <c r="Y470" i="1" s="1"/>
  <c r="Z470" i="1" s="1"/>
  <c r="AL470" i="1"/>
  <c r="AA470" i="1"/>
  <c r="AA433" i="1"/>
  <c r="AL433" i="1"/>
  <c r="AM433" i="1"/>
  <c r="R433" i="1"/>
  <c r="AL438" i="1"/>
  <c r="R438" i="1"/>
  <c r="X438" i="1" s="1"/>
  <c r="Y438" i="1" s="1"/>
  <c r="Z438" i="1" s="1"/>
  <c r="AM438" i="1"/>
  <c r="AA438" i="1"/>
  <c r="AA385" i="1"/>
  <c r="AL385" i="1"/>
  <c r="AM385" i="1"/>
  <c r="R385" i="1"/>
  <c r="X385" i="1" s="1"/>
  <c r="Y385" i="1" s="1"/>
  <c r="Z385" i="1" s="1"/>
  <c r="T941" i="1"/>
  <c r="U941" i="1"/>
  <c r="X578" i="1"/>
  <c r="Y578" i="1" s="1"/>
  <c r="Z578" i="1" s="1"/>
  <c r="U578" i="1"/>
  <c r="V578" i="1" s="1"/>
  <c r="W578" i="1" s="1"/>
  <c r="X694" i="1"/>
  <c r="Y694" i="1" s="1"/>
  <c r="Z694" i="1" s="1"/>
  <c r="U694" i="1"/>
  <c r="V694" i="1" s="1"/>
  <c r="W694" i="1" s="1"/>
  <c r="AL894" i="1"/>
  <c r="AA894" i="1"/>
  <c r="R894" i="1"/>
  <c r="AM894" i="1"/>
  <c r="AA63" i="1"/>
  <c r="AL63" i="1"/>
  <c r="AM63" i="1"/>
  <c r="R63" i="1"/>
  <c r="X63" i="1" s="1"/>
  <c r="Y63" i="1" s="1"/>
  <c r="Z63" i="1" s="1"/>
  <c r="AC988" i="1"/>
  <c r="AD988" i="1" s="1"/>
  <c r="AE988" i="1" s="1"/>
  <c r="AH988" i="1" s="1"/>
  <c r="AK988" i="1" s="1"/>
  <c r="AP988" i="1" s="1"/>
  <c r="AQ988" i="1" s="1"/>
  <c r="X165" i="1"/>
  <c r="Y165" i="1" s="1"/>
  <c r="Z165" i="1" s="1"/>
  <c r="U165" i="1"/>
  <c r="V165" i="1" s="1"/>
  <c r="W165" i="1" s="1"/>
  <c r="X16" i="1"/>
  <c r="Y16" i="1" s="1"/>
  <c r="Z16" i="1" s="1"/>
  <c r="U16" i="1"/>
  <c r="V16" i="1" s="1"/>
  <c r="W16" i="1" s="1"/>
  <c r="AA826" i="1"/>
  <c r="AM826" i="1"/>
  <c r="AL826" i="1"/>
  <c r="R826" i="1"/>
  <c r="X826" i="1" s="1"/>
  <c r="Y826" i="1" s="1"/>
  <c r="Z826" i="1" s="1"/>
  <c r="AM405" i="1"/>
  <c r="AA405" i="1"/>
  <c r="R405" i="1"/>
  <c r="X405" i="1" s="1"/>
  <c r="Y405" i="1" s="1"/>
  <c r="Z405" i="1" s="1"/>
  <c r="AL405" i="1"/>
  <c r="AC750" i="1"/>
  <c r="AD750" i="1" s="1"/>
  <c r="AE750" i="1" s="1"/>
  <c r="AH750" i="1" s="1"/>
  <c r="AK750" i="1" s="1"/>
  <c r="AP750" i="1" s="1"/>
  <c r="X921" i="1"/>
  <c r="Y921" i="1" s="1"/>
  <c r="Z921" i="1" s="1"/>
  <c r="U921" i="1"/>
  <c r="V921" i="1" s="1"/>
  <c r="W921" i="1" s="1"/>
  <c r="AM202" i="1"/>
  <c r="R202" i="1"/>
  <c r="X202" i="1" s="1"/>
  <c r="Y202" i="1" s="1"/>
  <c r="Z202" i="1" s="1"/>
  <c r="AL202" i="1"/>
  <c r="AA202" i="1"/>
  <c r="U166" i="1"/>
  <c r="V166" i="1" s="1"/>
  <c r="W166" i="1" s="1"/>
  <c r="X671" i="1"/>
  <c r="Y671" i="1" s="1"/>
  <c r="Z671" i="1" s="1"/>
  <c r="U671" i="1"/>
  <c r="V671" i="1" s="1"/>
  <c r="W671" i="1" s="1"/>
  <c r="U491" i="1"/>
  <c r="V491" i="1" s="1"/>
  <c r="W491" i="1" s="1"/>
  <c r="AM482" i="1"/>
  <c r="R482" i="1"/>
  <c r="X482" i="1" s="1"/>
  <c r="Y482" i="1" s="1"/>
  <c r="Z482" i="1" s="1"/>
  <c r="AA482" i="1"/>
  <c r="AL482" i="1"/>
  <c r="AM800" i="1"/>
  <c r="AL800" i="1"/>
  <c r="AA800" i="1"/>
  <c r="R800" i="1"/>
  <c r="X342" i="1"/>
  <c r="Y342" i="1" s="1"/>
  <c r="Z342" i="1" s="1"/>
  <c r="U342" i="1"/>
  <c r="V342" i="1" s="1"/>
  <c r="W342" i="1" s="1"/>
  <c r="U65" i="1"/>
  <c r="V65" i="1" s="1"/>
  <c r="W65" i="1" s="1"/>
  <c r="AB65" i="1"/>
  <c r="AC65" i="1" s="1"/>
  <c r="AD65" i="1" s="1"/>
  <c r="AE65" i="1" s="1"/>
  <c r="AH65" i="1" s="1"/>
  <c r="AK65" i="1" s="1"/>
  <c r="AP65" i="1" s="1"/>
  <c r="AQ65" i="1" s="1"/>
  <c r="AM97" i="1"/>
  <c r="AA97" i="1"/>
  <c r="AL97" i="1"/>
  <c r="R97" i="1"/>
  <c r="X97" i="1" s="1"/>
  <c r="Y97" i="1" s="1"/>
  <c r="Z97" i="1" s="1"/>
  <c r="X96" i="1"/>
  <c r="Y96" i="1" s="1"/>
  <c r="Z96" i="1" s="1"/>
  <c r="U96" i="1"/>
  <c r="V96" i="1" s="1"/>
  <c r="W96" i="1" s="1"/>
  <c r="AM455" i="1"/>
  <c r="AL455" i="1"/>
  <c r="AA455" i="1"/>
  <c r="R455" i="1"/>
  <c r="X455" i="1" s="1"/>
  <c r="Y455" i="1" s="1"/>
  <c r="Z455" i="1" s="1"/>
  <c r="AR310" i="1"/>
  <c r="AM478" i="1"/>
  <c r="AL478" i="1"/>
  <c r="R478" i="1"/>
  <c r="X478" i="1" s="1"/>
  <c r="Y478" i="1" s="1"/>
  <c r="Z478" i="1" s="1"/>
  <c r="AA478" i="1"/>
  <c r="AM830" i="1"/>
  <c r="AL830" i="1"/>
  <c r="AA830" i="1"/>
  <c r="R830" i="1"/>
  <c r="X830" i="1" s="1"/>
  <c r="Y830" i="1" s="1"/>
  <c r="Z830" i="1" s="1"/>
  <c r="AB609" i="1"/>
  <c r="AC609" i="1" s="1"/>
  <c r="AD609" i="1" s="1"/>
  <c r="AE609" i="1" s="1"/>
  <c r="AH609" i="1" s="1"/>
  <c r="AK609" i="1" s="1"/>
  <c r="AP609" i="1" s="1"/>
  <c r="AQ609" i="1" s="1"/>
  <c r="AM2" i="1"/>
  <c r="AL2" i="1"/>
  <c r="AA2" i="1"/>
  <c r="R2" i="1"/>
  <c r="X2" i="1" s="1"/>
  <c r="Y2" i="1" s="1"/>
  <c r="Z2" i="1" s="1"/>
  <c r="R968" i="1"/>
  <c r="X968" i="1" s="1"/>
  <c r="Y968" i="1" s="1"/>
  <c r="Z968" i="1" s="1"/>
  <c r="AA968" i="1"/>
  <c r="AM968" i="1"/>
  <c r="AL968" i="1"/>
  <c r="X444" i="1"/>
  <c r="Y444" i="1" s="1"/>
  <c r="Z444" i="1" s="1"/>
  <c r="U444" i="1"/>
  <c r="V444" i="1" s="1"/>
  <c r="W444" i="1" s="1"/>
  <c r="X318" i="1"/>
  <c r="Y318" i="1" s="1"/>
  <c r="Z318" i="1" s="1"/>
  <c r="U318" i="1"/>
  <c r="V318" i="1" s="1"/>
  <c r="W318" i="1" s="1"/>
  <c r="AQ622" i="1"/>
  <c r="AR622" i="1"/>
  <c r="AL530" i="1"/>
  <c r="R530" i="1"/>
  <c r="X530" i="1" s="1"/>
  <c r="Y530" i="1" s="1"/>
  <c r="Z530" i="1" s="1"/>
  <c r="AM530" i="1"/>
  <c r="AA530" i="1"/>
  <c r="U586" i="1"/>
  <c r="V586" i="1" s="1"/>
  <c r="W586" i="1" s="1"/>
  <c r="T66" i="1"/>
  <c r="U66" i="1"/>
  <c r="AA373" i="1"/>
  <c r="AL373" i="1"/>
  <c r="R373" i="1"/>
  <c r="X373" i="1" s="1"/>
  <c r="Y373" i="1" s="1"/>
  <c r="Z373" i="1" s="1"/>
  <c r="AM373" i="1"/>
  <c r="AM920" i="1"/>
  <c r="AL920" i="1"/>
  <c r="AA920" i="1"/>
  <c r="R920" i="1"/>
  <c r="X920" i="1" s="1"/>
  <c r="Y920" i="1" s="1"/>
  <c r="Z920" i="1" s="1"/>
  <c r="AM323" i="1"/>
  <c r="AL323" i="1"/>
  <c r="AA323" i="1"/>
  <c r="R323" i="1"/>
  <c r="X323" i="1" s="1"/>
  <c r="Y323" i="1" s="1"/>
  <c r="Z323" i="1" s="1"/>
  <c r="AA905" i="1"/>
  <c r="AM905" i="1"/>
  <c r="AL905" i="1"/>
  <c r="R905" i="1"/>
  <c r="X905" i="1" s="1"/>
  <c r="Y905" i="1" s="1"/>
  <c r="Z905" i="1" s="1"/>
  <c r="AM90" i="1"/>
  <c r="AA90" i="1"/>
  <c r="R90" i="1"/>
  <c r="X90" i="1" s="1"/>
  <c r="Y90" i="1" s="1"/>
  <c r="Z90" i="1" s="1"/>
  <c r="AL90" i="1"/>
  <c r="AM219" i="1"/>
  <c r="AL219" i="1"/>
  <c r="AA219" i="1"/>
  <c r="R219" i="1"/>
  <c r="X219" i="1" s="1"/>
  <c r="Y219" i="1" s="1"/>
  <c r="Z219" i="1" s="1"/>
  <c r="AM635" i="1"/>
  <c r="AA635" i="1"/>
  <c r="AL635" i="1"/>
  <c r="R635" i="1"/>
  <c r="T257" i="1"/>
  <c r="U257" i="1"/>
  <c r="AR751" i="1"/>
  <c r="U558" i="1"/>
  <c r="V558" i="1" s="1"/>
  <c r="W558" i="1" s="1"/>
  <c r="U708" i="1"/>
  <c r="V708" i="1" s="1"/>
  <c r="W708" i="1" s="1"/>
  <c r="X489" i="1"/>
  <c r="Y489" i="1" s="1"/>
  <c r="Z489" i="1" s="1"/>
  <c r="U489" i="1"/>
  <c r="V489" i="1" s="1"/>
  <c r="W489" i="1" s="1"/>
  <c r="U11" i="1"/>
  <c r="V11" i="1" s="1"/>
  <c r="W11" i="1" s="1"/>
  <c r="AA208" i="1"/>
  <c r="R208" i="1"/>
  <c r="X208" i="1" s="1"/>
  <c r="Y208" i="1" s="1"/>
  <c r="Z208" i="1" s="1"/>
  <c r="AM208" i="1"/>
  <c r="AL208" i="1"/>
  <c r="R634" i="1"/>
  <c r="X634" i="1" s="1"/>
  <c r="Y634" i="1" s="1"/>
  <c r="Z634" i="1" s="1"/>
  <c r="AM634" i="1"/>
  <c r="AL634" i="1"/>
  <c r="AA634" i="1"/>
  <c r="AB491" i="1"/>
  <c r="AC491" i="1" s="1"/>
  <c r="AD491" i="1" s="1"/>
  <c r="AE491" i="1" s="1"/>
  <c r="AH491" i="1" s="1"/>
  <c r="AK491" i="1" s="1"/>
  <c r="AP491" i="1" s="1"/>
  <c r="AQ491" i="1" s="1"/>
  <c r="AM886" i="1"/>
  <c r="AL886" i="1"/>
  <c r="AA886" i="1"/>
  <c r="R886" i="1"/>
  <c r="X886" i="1" s="1"/>
  <c r="Y886" i="1" s="1"/>
  <c r="Z886" i="1" s="1"/>
  <c r="AA722" i="1"/>
  <c r="AM722" i="1"/>
  <c r="AL722" i="1"/>
  <c r="R722" i="1"/>
  <c r="AB218" i="1"/>
  <c r="AC218" i="1" s="1"/>
  <c r="AD218" i="1" s="1"/>
  <c r="AE218" i="1" s="1"/>
  <c r="AH218" i="1" s="1"/>
  <c r="AK218" i="1" s="1"/>
  <c r="AP218" i="1" s="1"/>
  <c r="AQ218" i="1" s="1"/>
  <c r="AB631" i="1"/>
  <c r="AC631" i="1" s="1"/>
  <c r="AD631" i="1" s="1"/>
  <c r="AE631" i="1" s="1"/>
  <c r="AH631" i="1" s="1"/>
  <c r="AK631" i="1" s="1"/>
  <c r="AP631" i="1" s="1"/>
  <c r="AQ631" i="1" s="1"/>
  <c r="U960" i="1"/>
  <c r="V960" i="1" s="1"/>
  <c r="W960" i="1" s="1"/>
  <c r="AR690" i="1"/>
  <c r="X770" i="1"/>
  <c r="Y770" i="1" s="1"/>
  <c r="Z770" i="1" s="1"/>
  <c r="AB770" i="1"/>
  <c r="AC770" i="1" s="1"/>
  <c r="AD770" i="1" s="1"/>
  <c r="AE770" i="1" s="1"/>
  <c r="AH770" i="1" s="1"/>
  <c r="AK770" i="1" s="1"/>
  <c r="AP770" i="1" s="1"/>
  <c r="AQ770" i="1" s="1"/>
  <c r="AA197" i="1"/>
  <c r="AM197" i="1"/>
  <c r="AL197" i="1"/>
  <c r="R197" i="1"/>
  <c r="X197" i="1" s="1"/>
  <c r="Y197" i="1" s="1"/>
  <c r="Z197" i="1" s="1"/>
  <c r="U99" i="1"/>
  <c r="V99" i="1" s="1"/>
  <c r="W99" i="1" s="1"/>
  <c r="AB517" i="1"/>
  <c r="AC517" i="1" s="1"/>
  <c r="AD517" i="1" s="1"/>
  <c r="AE517" i="1" s="1"/>
  <c r="AH517" i="1" s="1"/>
  <c r="AK517" i="1" s="1"/>
  <c r="AP517" i="1" s="1"/>
  <c r="AQ517" i="1" s="1"/>
  <c r="U543" i="1"/>
  <c r="V543" i="1" s="1"/>
  <c r="W543" i="1" s="1"/>
  <c r="AB303" i="1"/>
  <c r="AC303" i="1" s="1"/>
  <c r="AD303" i="1" s="1"/>
  <c r="AE303" i="1" s="1"/>
  <c r="AH303" i="1" s="1"/>
  <c r="AK303" i="1" s="1"/>
  <c r="AP303" i="1" s="1"/>
  <c r="AQ303" i="1" s="1"/>
  <c r="AM363" i="1"/>
  <c r="R363" i="1"/>
  <c r="AA363" i="1"/>
  <c r="AL363" i="1"/>
  <c r="AM799" i="1"/>
  <c r="AL799" i="1"/>
  <c r="R799" i="1"/>
  <c r="X799" i="1" s="1"/>
  <c r="Y799" i="1" s="1"/>
  <c r="Z799" i="1" s="1"/>
  <c r="AA799" i="1"/>
  <c r="AB952" i="1"/>
  <c r="AC952" i="1" s="1"/>
  <c r="AD952" i="1" s="1"/>
  <c r="AE952" i="1" s="1"/>
  <c r="AH952" i="1" s="1"/>
  <c r="AK952" i="1" s="1"/>
  <c r="AP952" i="1" s="1"/>
  <c r="AQ952" i="1" s="1"/>
  <c r="AB430" i="1"/>
  <c r="AC430" i="1" s="1"/>
  <c r="AD430" i="1" s="1"/>
  <c r="AE430" i="1" s="1"/>
  <c r="AH430" i="1" s="1"/>
  <c r="AK430" i="1" s="1"/>
  <c r="AP430" i="1" s="1"/>
  <c r="AM192" i="1"/>
  <c r="R192" i="1"/>
  <c r="X192" i="1" s="1"/>
  <c r="Y192" i="1" s="1"/>
  <c r="Z192" i="1" s="1"/>
  <c r="AA192" i="1"/>
  <c r="AL192" i="1"/>
  <c r="AL843" i="1"/>
  <c r="AA843" i="1"/>
  <c r="AM843" i="1"/>
  <c r="R843" i="1"/>
  <c r="X843" i="1" s="1"/>
  <c r="Y843" i="1" s="1"/>
  <c r="Z843" i="1" s="1"/>
  <c r="AL59" i="1"/>
  <c r="R59" i="1"/>
  <c r="X59" i="1" s="1"/>
  <c r="Y59" i="1" s="1"/>
  <c r="Z59" i="1" s="1"/>
  <c r="AM59" i="1"/>
  <c r="AA59" i="1"/>
  <c r="AL195" i="1"/>
  <c r="AM195" i="1"/>
  <c r="AA195" i="1"/>
  <c r="R195" i="1"/>
  <c r="X195" i="1" s="1"/>
  <c r="Y195" i="1" s="1"/>
  <c r="Z195" i="1" s="1"/>
  <c r="R719" i="1"/>
  <c r="X719" i="1" s="1"/>
  <c r="Y719" i="1" s="1"/>
  <c r="Z719" i="1" s="1"/>
  <c r="AL719" i="1"/>
  <c r="AM719" i="1"/>
  <c r="AA719" i="1"/>
  <c r="AB82" i="1"/>
  <c r="AC82" i="1" s="1"/>
  <c r="AD82" i="1" s="1"/>
  <c r="AE82" i="1" s="1"/>
  <c r="AH82" i="1" s="1"/>
  <c r="AK82" i="1" s="1"/>
  <c r="AP82" i="1" s="1"/>
  <c r="U41" i="1"/>
  <c r="V41" i="1" s="1"/>
  <c r="W41" i="1" s="1"/>
  <c r="U366" i="1"/>
  <c r="V366" i="1" s="1"/>
  <c r="W366" i="1" s="1"/>
  <c r="AL739" i="1"/>
  <c r="AA739" i="1"/>
  <c r="AM739" i="1"/>
  <c r="R739" i="1"/>
  <c r="AB98" i="1"/>
  <c r="AC98" i="1" s="1"/>
  <c r="AD98" i="1" s="1"/>
  <c r="AE98" i="1" s="1"/>
  <c r="AH98" i="1" s="1"/>
  <c r="AK98" i="1" s="1"/>
  <c r="AP98" i="1" s="1"/>
  <c r="AA924" i="1"/>
  <c r="AL924" i="1"/>
  <c r="AM924" i="1"/>
  <c r="R924" i="1"/>
  <c r="X924" i="1" s="1"/>
  <c r="Y924" i="1" s="1"/>
  <c r="Z924" i="1" s="1"/>
  <c r="AB328" i="1"/>
  <c r="AC328" i="1" s="1"/>
  <c r="AD328" i="1" s="1"/>
  <c r="AE328" i="1" s="1"/>
  <c r="AH328" i="1" s="1"/>
  <c r="AK328" i="1" s="1"/>
  <c r="AP328" i="1" s="1"/>
  <c r="AQ328" i="1" s="1"/>
  <c r="R560" i="1"/>
  <c r="X560" i="1" s="1"/>
  <c r="Y560" i="1" s="1"/>
  <c r="Z560" i="1" s="1"/>
  <c r="AM560" i="1"/>
  <c r="AL560" i="1"/>
  <c r="AA560" i="1"/>
  <c r="AB95" i="1"/>
  <c r="AC95" i="1" s="1"/>
  <c r="AD95" i="1" s="1"/>
  <c r="AE95" i="1" s="1"/>
  <c r="AH95" i="1" s="1"/>
  <c r="AK95" i="1" s="1"/>
  <c r="AP95" i="1" s="1"/>
  <c r="X629" i="1"/>
  <c r="Y629" i="1" s="1"/>
  <c r="Z629" i="1" s="1"/>
  <c r="U629" i="1"/>
  <c r="V629" i="1" s="1"/>
  <c r="W629" i="1" s="1"/>
  <c r="AB159" i="1"/>
  <c r="AC159" i="1" s="1"/>
  <c r="AD159" i="1" s="1"/>
  <c r="AE159" i="1" s="1"/>
  <c r="AH159" i="1" s="1"/>
  <c r="AK159" i="1" s="1"/>
  <c r="AP159" i="1" s="1"/>
  <c r="AQ159" i="1" s="1"/>
  <c r="AR426" i="1"/>
  <c r="U253" i="1"/>
  <c r="V253" i="1" s="1"/>
  <c r="W253" i="1" s="1"/>
  <c r="U228" i="1"/>
  <c r="V228" i="1" s="1"/>
  <c r="W228" i="1" s="1"/>
  <c r="AB833" i="1"/>
  <c r="AC833" i="1" s="1"/>
  <c r="AD833" i="1" s="1"/>
  <c r="AE833" i="1" s="1"/>
  <c r="AH833" i="1" s="1"/>
  <c r="AK833" i="1" s="1"/>
  <c r="AP833" i="1" s="1"/>
  <c r="U796" i="1"/>
  <c r="V796" i="1" s="1"/>
  <c r="W796" i="1" s="1"/>
  <c r="AB976" i="1"/>
  <c r="AC976" i="1" s="1"/>
  <c r="AD976" i="1" s="1"/>
  <c r="AE976" i="1" s="1"/>
  <c r="AH976" i="1" s="1"/>
  <c r="AK976" i="1" s="1"/>
  <c r="AP976" i="1" s="1"/>
  <c r="AQ976" i="1" s="1"/>
  <c r="AM621" i="1"/>
  <c r="R621" i="1"/>
  <c r="X621" i="1" s="1"/>
  <c r="Y621" i="1" s="1"/>
  <c r="Z621" i="1" s="1"/>
  <c r="AL621" i="1"/>
  <c r="AA621" i="1"/>
  <c r="AL361" i="1"/>
  <c r="R361" i="1"/>
  <c r="X361" i="1" s="1"/>
  <c r="Y361" i="1" s="1"/>
  <c r="Z361" i="1" s="1"/>
  <c r="AM361" i="1"/>
  <c r="AA361" i="1"/>
  <c r="AM259" i="1"/>
  <c r="R259" i="1"/>
  <c r="X259" i="1" s="1"/>
  <c r="Y259" i="1" s="1"/>
  <c r="Z259" i="1" s="1"/>
  <c r="AA259" i="1"/>
  <c r="AL259" i="1"/>
  <c r="U909" i="1"/>
  <c r="V909" i="1" s="1"/>
  <c r="W909" i="1" s="1"/>
  <c r="AB733" i="1"/>
  <c r="AC733" i="1" s="1"/>
  <c r="AD733" i="1" s="1"/>
  <c r="AE733" i="1" s="1"/>
  <c r="AH733" i="1" s="1"/>
  <c r="AK733" i="1" s="1"/>
  <c r="AP733" i="1" s="1"/>
  <c r="AQ733" i="1" s="1"/>
  <c r="U451" i="1"/>
  <c r="V451" i="1" s="1"/>
  <c r="W451" i="1" s="1"/>
  <c r="U992" i="1"/>
  <c r="V992" i="1" s="1"/>
  <c r="W992" i="1" s="1"/>
  <c r="X87" i="1"/>
  <c r="Y87" i="1" s="1"/>
  <c r="Z87" i="1" s="1"/>
  <c r="AR93" i="1"/>
  <c r="AB558" i="1"/>
  <c r="AC558" i="1" s="1"/>
  <c r="AD558" i="1" s="1"/>
  <c r="AE558" i="1" s="1"/>
  <c r="AH558" i="1" s="1"/>
  <c r="AK558" i="1" s="1"/>
  <c r="AP558" i="1" s="1"/>
  <c r="AQ558" i="1" s="1"/>
  <c r="X605" i="1"/>
  <c r="Y605" i="1" s="1"/>
  <c r="Z605" i="1" s="1"/>
  <c r="U605" i="1"/>
  <c r="V605" i="1" s="1"/>
  <c r="W605" i="1" s="1"/>
  <c r="AB318" i="1"/>
  <c r="AC318" i="1" s="1"/>
  <c r="AD318" i="1" s="1"/>
  <c r="AE318" i="1" s="1"/>
  <c r="AH318" i="1" s="1"/>
  <c r="AK318" i="1" s="1"/>
  <c r="AP318" i="1" s="1"/>
  <c r="AQ318" i="1" s="1"/>
  <c r="AB11" i="1"/>
  <c r="AC11" i="1" s="1"/>
  <c r="AD11" i="1" s="1"/>
  <c r="AE11" i="1" s="1"/>
  <c r="AH11" i="1" s="1"/>
  <c r="AK11" i="1" s="1"/>
  <c r="AP11" i="1" s="1"/>
  <c r="AQ11" i="1" s="1"/>
  <c r="AB211" i="1"/>
  <c r="AC211" i="1" s="1"/>
  <c r="AD211" i="1" s="1"/>
  <c r="AE211" i="1" s="1"/>
  <c r="AH211" i="1" s="1"/>
  <c r="AK211" i="1" s="1"/>
  <c r="AP211" i="1" s="1"/>
  <c r="X696" i="1"/>
  <c r="Y696" i="1" s="1"/>
  <c r="Z696" i="1" s="1"/>
  <c r="U696" i="1"/>
  <c r="V696" i="1" s="1"/>
  <c r="W696" i="1" s="1"/>
  <c r="AB14" i="1"/>
  <c r="AC14" i="1" s="1"/>
  <c r="AD14" i="1" s="1"/>
  <c r="AE14" i="1" s="1"/>
  <c r="AH14" i="1" s="1"/>
  <c r="AK14" i="1" s="1"/>
  <c r="AP14" i="1" s="1"/>
  <c r="AQ14" i="1" s="1"/>
  <c r="R548" i="1"/>
  <c r="X548" i="1" s="1"/>
  <c r="Y548" i="1" s="1"/>
  <c r="Z548" i="1" s="1"/>
  <c r="AM548" i="1"/>
  <c r="AL548" i="1"/>
  <c r="AA548" i="1"/>
  <c r="AL597" i="1"/>
  <c r="R597" i="1"/>
  <c r="X597" i="1" s="1"/>
  <c r="Y597" i="1" s="1"/>
  <c r="Z597" i="1" s="1"/>
  <c r="AM597" i="1"/>
  <c r="AA597" i="1"/>
  <c r="AB143" i="1"/>
  <c r="AC143" i="1" s="1"/>
  <c r="AD143" i="1" s="1"/>
  <c r="AE143" i="1" s="1"/>
  <c r="AH143" i="1" s="1"/>
  <c r="AK143" i="1" s="1"/>
  <c r="AP143" i="1" s="1"/>
  <c r="AQ143" i="1" s="1"/>
  <c r="AL288" i="1"/>
  <c r="AM288" i="1"/>
  <c r="R288" i="1"/>
  <c r="X288" i="1" s="1"/>
  <c r="Y288" i="1" s="1"/>
  <c r="Z288" i="1" s="1"/>
  <c r="AA288" i="1"/>
  <c r="AB832" i="1"/>
  <c r="AC832" i="1" s="1"/>
  <c r="AD832" i="1" s="1"/>
  <c r="AE832" i="1" s="1"/>
  <c r="AH832" i="1" s="1"/>
  <c r="AK832" i="1" s="1"/>
  <c r="AP832" i="1" s="1"/>
  <c r="AQ832" i="1" s="1"/>
  <c r="AB617" i="1"/>
  <c r="AC617" i="1" s="1"/>
  <c r="AD617" i="1" s="1"/>
  <c r="AE617" i="1" s="1"/>
  <c r="AH617" i="1" s="1"/>
  <c r="AK617" i="1" s="1"/>
  <c r="AP617" i="1" s="1"/>
  <c r="AQ617" i="1" s="1"/>
  <c r="U832" i="1"/>
  <c r="V832" i="1" s="1"/>
  <c r="W832" i="1" s="1"/>
  <c r="AR883" i="1"/>
  <c r="AL344" i="1"/>
  <c r="R344" i="1"/>
  <c r="X344" i="1" s="1"/>
  <c r="Y344" i="1" s="1"/>
  <c r="Z344" i="1" s="1"/>
  <c r="AM344" i="1"/>
  <c r="AA344" i="1"/>
  <c r="AB909" i="1"/>
  <c r="AC909" i="1" s="1"/>
  <c r="AD909" i="1" s="1"/>
  <c r="AE909" i="1" s="1"/>
  <c r="AH909" i="1" s="1"/>
  <c r="AK909" i="1" s="1"/>
  <c r="AP909" i="1" s="1"/>
  <c r="AQ909" i="1" s="1"/>
  <c r="X992" i="1"/>
  <c r="Y992" i="1" s="1"/>
  <c r="Z992" i="1" s="1"/>
  <c r="U381" i="1"/>
  <c r="V381" i="1" s="1"/>
  <c r="W381" i="1" s="1"/>
  <c r="X308" i="1"/>
  <c r="Y308" i="1" s="1"/>
  <c r="Z308" i="1" s="1"/>
  <c r="AR356" i="1"/>
  <c r="U439" i="1"/>
  <c r="V439" i="1" s="1"/>
  <c r="W439" i="1" s="1"/>
  <c r="T432" i="1"/>
  <c r="U432" i="1"/>
  <c r="V432" i="1" s="1"/>
  <c r="W432" i="1" s="1"/>
  <c r="AA572" i="1"/>
  <c r="AL572" i="1"/>
  <c r="AM572" i="1"/>
  <c r="R572" i="1"/>
  <c r="X572" i="1" s="1"/>
  <c r="Y572" i="1" s="1"/>
  <c r="Z572" i="1" s="1"/>
  <c r="U391" i="1"/>
  <c r="V391" i="1" s="1"/>
  <c r="W391" i="1" s="1"/>
  <c r="U328" i="1"/>
  <c r="V328" i="1" s="1"/>
  <c r="W328" i="1" s="1"/>
  <c r="AB257" i="1"/>
  <c r="AC257" i="1" s="1"/>
  <c r="AD257" i="1" s="1"/>
  <c r="AE257" i="1" s="1"/>
  <c r="AH257" i="1" s="1"/>
  <c r="AK257" i="1" s="1"/>
  <c r="AP257" i="1" s="1"/>
  <c r="AQ257" i="1" s="1"/>
  <c r="X543" i="1"/>
  <c r="Y543" i="1" s="1"/>
  <c r="Z543" i="1" s="1"/>
  <c r="AB309" i="1"/>
  <c r="AC309" i="1" s="1"/>
  <c r="AD309" i="1" s="1"/>
  <c r="AE309" i="1" s="1"/>
  <c r="AH309" i="1" s="1"/>
  <c r="AK309" i="1" s="1"/>
  <c r="AP309" i="1" s="1"/>
  <c r="AQ309" i="1" s="1"/>
  <c r="X31" i="1"/>
  <c r="Y31" i="1" s="1"/>
  <c r="Z31" i="1" s="1"/>
  <c r="U458" i="1"/>
  <c r="V458" i="1" s="1"/>
  <c r="W458" i="1" s="1"/>
  <c r="X705" i="1"/>
  <c r="Y705" i="1" s="1"/>
  <c r="Z705" i="1" s="1"/>
  <c r="U705" i="1"/>
  <c r="V705" i="1" s="1"/>
  <c r="W705" i="1" s="1"/>
  <c r="U584" i="1"/>
  <c r="V584" i="1" s="1"/>
  <c r="W584" i="1" s="1"/>
  <c r="U256" i="1"/>
  <c r="V256" i="1" s="1"/>
  <c r="W256" i="1" s="1"/>
  <c r="AB370" i="1"/>
  <c r="AC370" i="1" s="1"/>
  <c r="AD370" i="1" s="1"/>
  <c r="AE370" i="1" s="1"/>
  <c r="AH370" i="1" s="1"/>
  <c r="AK370" i="1" s="1"/>
  <c r="AP370" i="1" s="1"/>
  <c r="AQ370" i="1" s="1"/>
  <c r="AM313" i="1"/>
  <c r="AA313" i="1"/>
  <c r="R313" i="1"/>
  <c r="X313" i="1" s="1"/>
  <c r="Y313" i="1" s="1"/>
  <c r="Z313" i="1" s="1"/>
  <c r="AL313" i="1"/>
  <c r="AM435" i="1"/>
  <c r="AA435" i="1"/>
  <c r="R435" i="1"/>
  <c r="X435" i="1" s="1"/>
  <c r="Y435" i="1" s="1"/>
  <c r="Z435" i="1" s="1"/>
  <c r="AL435" i="1"/>
  <c r="U221" i="1"/>
  <c r="V221" i="1" s="1"/>
  <c r="W221" i="1" s="1"/>
  <c r="U770" i="1"/>
  <c r="V770" i="1" s="1"/>
  <c r="W770" i="1" s="1"/>
  <c r="X224" i="1"/>
  <c r="Y224" i="1" s="1"/>
  <c r="Z224" i="1" s="1"/>
  <c r="AB224" i="1"/>
  <c r="AC224" i="1" s="1"/>
  <c r="AD224" i="1" s="1"/>
  <c r="AE224" i="1" s="1"/>
  <c r="AH224" i="1" s="1"/>
  <c r="AK224" i="1" s="1"/>
  <c r="AP224" i="1" s="1"/>
  <c r="AR322" i="1"/>
  <c r="AB308" i="1"/>
  <c r="AC308" i="1" s="1"/>
  <c r="AD308" i="1" s="1"/>
  <c r="AE308" i="1" s="1"/>
  <c r="AH308" i="1" s="1"/>
  <c r="AK308" i="1" s="1"/>
  <c r="AP308" i="1" s="1"/>
  <c r="AR99" i="1"/>
  <c r="U990" i="1"/>
  <c r="V990" i="1" s="1"/>
  <c r="W990" i="1" s="1"/>
  <c r="AB842" i="1"/>
  <c r="AC842" i="1" s="1"/>
  <c r="AD842" i="1" s="1"/>
  <c r="AE842" i="1" s="1"/>
  <c r="AH842" i="1" s="1"/>
  <c r="AK842" i="1" s="1"/>
  <c r="AP842" i="1" s="1"/>
  <c r="AQ842" i="1" s="1"/>
  <c r="U502" i="1"/>
  <c r="V502" i="1" s="1"/>
  <c r="W502" i="1" s="1"/>
  <c r="AR527" i="1"/>
  <c r="AB616" i="1"/>
  <c r="AC616" i="1" s="1"/>
  <c r="AD616" i="1" s="1"/>
  <c r="AE616" i="1" s="1"/>
  <c r="AH616" i="1" s="1"/>
  <c r="AK616" i="1" s="1"/>
  <c r="AP616" i="1" s="1"/>
  <c r="AQ616" i="1" s="1"/>
  <c r="T402" i="1"/>
  <c r="U402" i="1"/>
  <c r="V402" i="1" s="1"/>
  <c r="W402" i="1" s="1"/>
  <c r="R693" i="1"/>
  <c r="AA693" i="1"/>
  <c r="AM693" i="1"/>
  <c r="AL693" i="1"/>
  <c r="R957" i="1"/>
  <c r="X957" i="1" s="1"/>
  <c r="Y957" i="1" s="1"/>
  <c r="Z957" i="1" s="1"/>
  <c r="AA957" i="1"/>
  <c r="AM957" i="1"/>
  <c r="AL957" i="1"/>
  <c r="AB645" i="1"/>
  <c r="AC645" i="1" s="1"/>
  <c r="AD645" i="1" s="1"/>
  <c r="AE645" i="1" s="1"/>
  <c r="AH645" i="1" s="1"/>
  <c r="AK645" i="1" s="1"/>
  <c r="AP645" i="1" s="1"/>
  <c r="AM480" i="1"/>
  <c r="AA480" i="1"/>
  <c r="AL480" i="1"/>
  <c r="R480" i="1"/>
  <c r="X480" i="1" s="1"/>
  <c r="Y480" i="1" s="1"/>
  <c r="Z480" i="1" s="1"/>
  <c r="R845" i="1"/>
  <c r="X845" i="1" s="1"/>
  <c r="Y845" i="1" s="1"/>
  <c r="Z845" i="1" s="1"/>
  <c r="AM845" i="1"/>
  <c r="AL845" i="1"/>
  <c r="AA845" i="1"/>
  <c r="AM247" i="1"/>
  <c r="AL247" i="1"/>
  <c r="R247" i="1"/>
  <c r="AA247" i="1"/>
  <c r="R644" i="1"/>
  <c r="X644" i="1" s="1"/>
  <c r="Y644" i="1" s="1"/>
  <c r="Z644" i="1" s="1"/>
  <c r="AM644" i="1"/>
  <c r="AA644" i="1"/>
  <c r="AL644" i="1"/>
  <c r="AM570" i="1"/>
  <c r="AA570" i="1"/>
  <c r="R570" i="1"/>
  <c r="X570" i="1" s="1"/>
  <c r="Y570" i="1" s="1"/>
  <c r="Z570" i="1" s="1"/>
  <c r="AL570" i="1"/>
  <c r="R581" i="1"/>
  <c r="X581" i="1" s="1"/>
  <c r="Y581" i="1" s="1"/>
  <c r="Z581" i="1" s="1"/>
  <c r="AM581" i="1"/>
  <c r="AA581" i="1"/>
  <c r="AL581" i="1"/>
  <c r="AB752" i="1"/>
  <c r="AC752" i="1" s="1"/>
  <c r="AD752" i="1" s="1"/>
  <c r="AE752" i="1" s="1"/>
  <c r="AH752" i="1" s="1"/>
  <c r="AK752" i="1" s="1"/>
  <c r="AP752" i="1" s="1"/>
  <c r="AB207" i="1"/>
  <c r="AC207" i="1" s="1"/>
  <c r="AD207" i="1" s="1"/>
  <c r="AE207" i="1" s="1"/>
  <c r="AH207" i="1" s="1"/>
  <c r="AK207" i="1" s="1"/>
  <c r="AP207" i="1" s="1"/>
  <c r="AB40" i="1"/>
  <c r="AC40" i="1" s="1"/>
  <c r="AD40" i="1" s="1"/>
  <c r="AE40" i="1" s="1"/>
  <c r="AH40" i="1" s="1"/>
  <c r="AK40" i="1" s="1"/>
  <c r="AP40" i="1" s="1"/>
  <c r="AQ40" i="1" s="1"/>
  <c r="X43" i="1"/>
  <c r="Y43" i="1" s="1"/>
  <c r="Z43" i="1" s="1"/>
  <c r="U43" i="1"/>
  <c r="V43" i="1" s="1"/>
  <c r="W43" i="1" s="1"/>
  <c r="AB41" i="1"/>
  <c r="AC41" i="1" s="1"/>
  <c r="AD41" i="1" s="1"/>
  <c r="AE41" i="1" s="1"/>
  <c r="AH41" i="1" s="1"/>
  <c r="AK41" i="1" s="1"/>
  <c r="AP41" i="1" s="1"/>
  <c r="AQ41" i="1" s="1"/>
  <c r="AB741" i="1"/>
  <c r="AC741" i="1" s="1"/>
  <c r="AD741" i="1" s="1"/>
  <c r="AE741" i="1" s="1"/>
  <c r="AH741" i="1" s="1"/>
  <c r="AK741" i="1" s="1"/>
  <c r="AP741" i="1" s="1"/>
  <c r="AQ741" i="1" s="1"/>
  <c r="AL274" i="1"/>
  <c r="R274" i="1"/>
  <c r="X274" i="1" s="1"/>
  <c r="Y274" i="1" s="1"/>
  <c r="Z274" i="1" s="1"/>
  <c r="AA274" i="1"/>
  <c r="AM274" i="1"/>
  <c r="AR55" i="1"/>
  <c r="AB92" i="1"/>
  <c r="AC92" i="1" s="1"/>
  <c r="AD92" i="1" s="1"/>
  <c r="AE92" i="1" s="1"/>
  <c r="AH92" i="1" s="1"/>
  <c r="AK92" i="1" s="1"/>
  <c r="AP92" i="1" s="1"/>
  <c r="R115" i="1"/>
  <c r="X115" i="1" s="1"/>
  <c r="Y115" i="1" s="1"/>
  <c r="Z115" i="1" s="1"/>
  <c r="AL115" i="1"/>
  <c r="AM115" i="1"/>
  <c r="AA115" i="1"/>
  <c r="AL681" i="1"/>
  <c r="AA681" i="1"/>
  <c r="AM681" i="1"/>
  <c r="R681" i="1"/>
  <c r="X681" i="1" s="1"/>
  <c r="Y681" i="1" s="1"/>
  <c r="Z681" i="1" s="1"/>
  <c r="U792" i="1"/>
  <c r="V792" i="1" s="1"/>
  <c r="W792" i="1" s="1"/>
  <c r="U170" i="1"/>
  <c r="V170" i="1" s="1"/>
  <c r="W170" i="1" s="1"/>
  <c r="X170" i="1"/>
  <c r="Y170" i="1" s="1"/>
  <c r="Z170" i="1" s="1"/>
  <c r="U191" i="1"/>
  <c r="V191" i="1" s="1"/>
  <c r="W191" i="1" s="1"/>
  <c r="AL276" i="1"/>
  <c r="AM276" i="1"/>
  <c r="AA276" i="1"/>
  <c r="R276" i="1"/>
  <c r="X276" i="1" s="1"/>
  <c r="Y276" i="1" s="1"/>
  <c r="Z276" i="1" s="1"/>
  <c r="AL395" i="1"/>
  <c r="AA395" i="1"/>
  <c r="AM395" i="1"/>
  <c r="R395" i="1"/>
  <c r="X395" i="1" s="1"/>
  <c r="Y395" i="1" s="1"/>
  <c r="Z395" i="1" s="1"/>
  <c r="U513" i="1"/>
  <c r="V513" i="1" s="1"/>
  <c r="W513" i="1" s="1"/>
  <c r="AB54" i="1"/>
  <c r="AC54" i="1" s="1"/>
  <c r="AD54" i="1" s="1"/>
  <c r="AE54" i="1" s="1"/>
  <c r="AH54" i="1" s="1"/>
  <c r="AK54" i="1" s="1"/>
  <c r="AP54" i="1" s="1"/>
  <c r="AQ54" i="1" s="1"/>
  <c r="AB272" i="1"/>
  <c r="AC272" i="1" s="1"/>
  <c r="AD272" i="1" s="1"/>
  <c r="AE272" i="1" s="1"/>
  <c r="AH272" i="1" s="1"/>
  <c r="AK272" i="1" s="1"/>
  <c r="AP272" i="1" s="1"/>
  <c r="AQ272" i="1" s="1"/>
  <c r="AB705" i="1"/>
  <c r="AC705" i="1" s="1"/>
  <c r="AD705" i="1" s="1"/>
  <c r="AE705" i="1" s="1"/>
  <c r="AH705" i="1" s="1"/>
  <c r="AK705" i="1" s="1"/>
  <c r="AP705" i="1" s="1"/>
  <c r="AQ705" i="1" s="1"/>
  <c r="AB588" i="1"/>
  <c r="AC588" i="1" s="1"/>
  <c r="AD588" i="1" s="1"/>
  <c r="AE588" i="1" s="1"/>
  <c r="AH588" i="1" s="1"/>
  <c r="AK588" i="1" s="1"/>
  <c r="AP588" i="1" s="1"/>
  <c r="AQ588" i="1" s="1"/>
  <c r="U498" i="1"/>
  <c r="V498" i="1" s="1"/>
  <c r="W498" i="1" s="1"/>
  <c r="AR126" i="1"/>
  <c r="X481" i="1"/>
  <c r="Y481" i="1" s="1"/>
  <c r="Z481" i="1" s="1"/>
  <c r="AB228" i="1"/>
  <c r="AC228" i="1" s="1"/>
  <c r="AD228" i="1" s="1"/>
  <c r="AE228" i="1" s="1"/>
  <c r="AH228" i="1" s="1"/>
  <c r="AK228" i="1" s="1"/>
  <c r="AP228" i="1" s="1"/>
  <c r="AQ228" i="1" s="1"/>
  <c r="AL123" i="1"/>
  <c r="AM123" i="1"/>
  <c r="AA123" i="1"/>
  <c r="R123" i="1"/>
  <c r="X123" i="1" s="1"/>
  <c r="Y123" i="1" s="1"/>
  <c r="Z123" i="1" s="1"/>
  <c r="U46" i="1"/>
  <c r="V46" i="1" s="1"/>
  <c r="W46" i="1" s="1"/>
  <c r="X377" i="1"/>
  <c r="Y377" i="1" s="1"/>
  <c r="Z377" i="1" s="1"/>
  <c r="R613" i="1"/>
  <c r="AA613" i="1"/>
  <c r="AM613" i="1"/>
  <c r="AL613" i="1"/>
  <c r="AB673" i="1"/>
  <c r="AC673" i="1" s="1"/>
  <c r="AD673" i="1" s="1"/>
  <c r="AE673" i="1" s="1"/>
  <c r="AH673" i="1" s="1"/>
  <c r="AK673" i="1" s="1"/>
  <c r="AP673" i="1" s="1"/>
  <c r="AQ673" i="1" s="1"/>
  <c r="AR804" i="1"/>
  <c r="U880" i="1"/>
  <c r="V880" i="1" s="1"/>
  <c r="W880" i="1" s="1"/>
  <c r="U565" i="1"/>
  <c r="T565" i="1"/>
  <c r="U859" i="1"/>
  <c r="V859" i="1" s="1"/>
  <c r="W859" i="1" s="1"/>
  <c r="U164" i="1"/>
  <c r="V164" i="1" s="1"/>
  <c r="W164" i="1" s="1"/>
  <c r="AB31" i="1"/>
  <c r="AC31" i="1" s="1"/>
  <c r="AD31" i="1" s="1"/>
  <c r="AE31" i="1" s="1"/>
  <c r="AH31" i="1" s="1"/>
  <c r="AK31" i="1" s="1"/>
  <c r="AP31" i="1" s="1"/>
  <c r="AQ31" i="1" s="1"/>
  <c r="U713" i="1"/>
  <c r="V713" i="1" s="1"/>
  <c r="W713" i="1" s="1"/>
  <c r="AB359" i="1"/>
  <c r="AC359" i="1" s="1"/>
  <c r="AD359" i="1" s="1"/>
  <c r="AE359" i="1" s="1"/>
  <c r="AH359" i="1" s="1"/>
  <c r="AK359" i="1" s="1"/>
  <c r="AP359" i="1" s="1"/>
  <c r="AQ359" i="1" s="1"/>
  <c r="AM260" i="1"/>
  <c r="AA260" i="1"/>
  <c r="R260" i="1"/>
  <c r="X260" i="1" s="1"/>
  <c r="Y260" i="1" s="1"/>
  <c r="Z260" i="1" s="1"/>
  <c r="AL260" i="1"/>
  <c r="AL983" i="1"/>
  <c r="AA983" i="1"/>
  <c r="AM983" i="1"/>
  <c r="R983" i="1"/>
  <c r="X983" i="1" s="1"/>
  <c r="Y983" i="1" s="1"/>
  <c r="Z983" i="1" s="1"/>
  <c r="AB376" i="1"/>
  <c r="AC376" i="1" s="1"/>
  <c r="AD376" i="1" s="1"/>
  <c r="AE376" i="1" s="1"/>
  <c r="AH376" i="1" s="1"/>
  <c r="AK376" i="1" s="1"/>
  <c r="AP376" i="1" s="1"/>
  <c r="AQ376" i="1" s="1"/>
  <c r="AR489" i="1"/>
  <c r="AL80" i="1"/>
  <c r="AM80" i="1"/>
  <c r="AA80" i="1"/>
  <c r="R80" i="1"/>
  <c r="X80" i="1" s="1"/>
  <c r="Y80" i="1" s="1"/>
  <c r="Z80" i="1" s="1"/>
  <c r="AB422" i="1"/>
  <c r="AC422" i="1" s="1"/>
  <c r="AD422" i="1" s="1"/>
  <c r="AE422" i="1" s="1"/>
  <c r="AH422" i="1" s="1"/>
  <c r="AK422" i="1" s="1"/>
  <c r="AP422" i="1" s="1"/>
  <c r="AR696" i="1"/>
  <c r="AR471" i="1"/>
  <c r="AM657" i="1"/>
  <c r="AA657" i="1"/>
  <c r="R657" i="1"/>
  <c r="AL657" i="1"/>
  <c r="X517" i="1"/>
  <c r="Y517" i="1" s="1"/>
  <c r="Z517" i="1" s="1"/>
  <c r="AR721" i="1"/>
  <c r="T967" i="1"/>
  <c r="U967" i="1"/>
  <c r="U82" i="1"/>
  <c r="V82" i="1" s="1"/>
  <c r="W82" i="1" s="1"/>
  <c r="AR837" i="1"/>
  <c r="U852" i="1"/>
  <c r="V852" i="1" s="1"/>
  <c r="W852" i="1" s="1"/>
  <c r="U746" i="1"/>
  <c r="V746" i="1" s="1"/>
  <c r="W746" i="1" s="1"/>
  <c r="AC543" i="1"/>
  <c r="AD543" i="1" s="1"/>
  <c r="AE543" i="1" s="1"/>
  <c r="AH543" i="1" s="1"/>
  <c r="AK543" i="1" s="1"/>
  <c r="AP543" i="1" s="1"/>
  <c r="U329" i="1"/>
  <c r="V329" i="1" s="1"/>
  <c r="W329" i="1" s="1"/>
  <c r="AB502" i="1"/>
  <c r="AC502" i="1" s="1"/>
  <c r="AD502" i="1" s="1"/>
  <c r="AE502" i="1" s="1"/>
  <c r="AH502" i="1" s="1"/>
  <c r="AK502" i="1" s="1"/>
  <c r="AP502" i="1" s="1"/>
  <c r="U303" i="1"/>
  <c r="V303" i="1" s="1"/>
  <c r="W303" i="1" s="1"/>
  <c r="U952" i="1"/>
  <c r="V952" i="1" s="1"/>
  <c r="W952" i="1" s="1"/>
  <c r="AB889" i="1"/>
  <c r="AC889" i="1" s="1"/>
  <c r="AD889" i="1" s="1"/>
  <c r="AE889" i="1" s="1"/>
  <c r="AH889" i="1" s="1"/>
  <c r="AK889" i="1" s="1"/>
  <c r="AP889" i="1" s="1"/>
  <c r="AQ889" i="1" s="1"/>
  <c r="AB587" i="1"/>
  <c r="AC587" i="1" s="1"/>
  <c r="AD587" i="1" s="1"/>
  <c r="AE587" i="1" s="1"/>
  <c r="AH587" i="1" s="1"/>
  <c r="AK587" i="1" s="1"/>
  <c r="AP587" i="1" s="1"/>
  <c r="U741" i="1"/>
  <c r="V741" i="1" s="1"/>
  <c r="W741" i="1" s="1"/>
  <c r="X92" i="1"/>
  <c r="Y92" i="1" s="1"/>
  <c r="Z92" i="1" s="1"/>
  <c r="AB578" i="1"/>
  <c r="AC578" i="1" s="1"/>
  <c r="AD578" i="1" s="1"/>
  <c r="AE578" i="1" s="1"/>
  <c r="AH578" i="1" s="1"/>
  <c r="AK578" i="1" s="1"/>
  <c r="AP578" i="1" s="1"/>
  <c r="AQ578" i="1" s="1"/>
  <c r="AB513" i="1"/>
  <c r="AC513" i="1" s="1"/>
  <c r="AD513" i="1" s="1"/>
  <c r="AE513" i="1" s="1"/>
  <c r="AH513" i="1" s="1"/>
  <c r="AK513" i="1" s="1"/>
  <c r="AP513" i="1" s="1"/>
  <c r="AQ513" i="1" s="1"/>
  <c r="U335" i="1"/>
  <c r="V335" i="1" s="1"/>
  <c r="W335" i="1" s="1"/>
  <c r="U31" i="1"/>
  <c r="V31" i="1" s="1"/>
  <c r="W31" i="1" s="1"/>
  <c r="U673" i="1"/>
  <c r="V673" i="1" s="1"/>
  <c r="W673" i="1" s="1"/>
  <c r="U272" i="1"/>
  <c r="V272" i="1" s="1"/>
  <c r="W272" i="1" s="1"/>
  <c r="X715" i="1"/>
  <c r="Y715" i="1" s="1"/>
  <c r="Z715" i="1" s="1"/>
  <c r="U715" i="1"/>
  <c r="V715" i="1" s="1"/>
  <c r="W715" i="1" s="1"/>
  <c r="U588" i="1"/>
  <c r="V588" i="1" s="1"/>
  <c r="W588" i="1" s="1"/>
  <c r="AB256" i="1"/>
  <c r="AC256" i="1" s="1"/>
  <c r="AD256" i="1" s="1"/>
  <c r="AE256" i="1" s="1"/>
  <c r="AH256" i="1" s="1"/>
  <c r="AK256" i="1" s="1"/>
  <c r="AP256" i="1" s="1"/>
  <c r="AQ256" i="1" s="1"/>
  <c r="U481" i="1"/>
  <c r="V481" i="1" s="1"/>
  <c r="W481" i="1" s="1"/>
  <c r="AB16" i="1"/>
  <c r="AC16" i="1" s="1"/>
  <c r="AD16" i="1" s="1"/>
  <c r="AE16" i="1" s="1"/>
  <c r="AH16" i="1" s="1"/>
  <c r="AK16" i="1" s="1"/>
  <c r="AP16" i="1" s="1"/>
  <c r="AQ16" i="1" s="1"/>
  <c r="AA666" i="1"/>
  <c r="AL666" i="1"/>
  <c r="AM666" i="1"/>
  <c r="R666" i="1"/>
  <c r="X666" i="1" s="1"/>
  <c r="Y666" i="1" s="1"/>
  <c r="Z666" i="1" s="1"/>
  <c r="AM512" i="1"/>
  <c r="R512" i="1"/>
  <c r="AL512" i="1"/>
  <c r="AA512" i="1"/>
  <c r="AM375" i="1"/>
  <c r="AL375" i="1"/>
  <c r="AA375" i="1"/>
  <c r="R375" i="1"/>
  <c r="X375" i="1" s="1"/>
  <c r="Y375" i="1" s="1"/>
  <c r="Z375" i="1" s="1"/>
  <c r="AB740" i="1"/>
  <c r="AC740" i="1" s="1"/>
  <c r="AD740" i="1" s="1"/>
  <c r="AE740" i="1" s="1"/>
  <c r="AH740" i="1" s="1"/>
  <c r="AK740" i="1" s="1"/>
  <c r="AP740" i="1" s="1"/>
  <c r="AQ740" i="1" s="1"/>
  <c r="U592" i="1"/>
  <c r="V592" i="1" s="1"/>
  <c r="W592" i="1" s="1"/>
  <c r="AL911" i="1"/>
  <c r="AM911" i="1"/>
  <c r="R911" i="1"/>
  <c r="X911" i="1" s="1"/>
  <c r="Y911" i="1" s="1"/>
  <c r="Z911" i="1" s="1"/>
  <c r="AA911" i="1"/>
  <c r="AA928" i="1"/>
  <c r="AL928" i="1"/>
  <c r="AM928" i="1"/>
  <c r="R928" i="1"/>
  <c r="AB880" i="1"/>
  <c r="AC880" i="1" s="1"/>
  <c r="AD880" i="1" s="1"/>
  <c r="AE880" i="1" s="1"/>
  <c r="AH880" i="1" s="1"/>
  <c r="AK880" i="1" s="1"/>
  <c r="AP880" i="1" s="1"/>
  <c r="AQ880" i="1" s="1"/>
  <c r="AR326" i="1"/>
  <c r="U33" i="1"/>
  <c r="V33" i="1" s="1"/>
  <c r="W33" i="1" s="1"/>
  <c r="AB859" i="1"/>
  <c r="AC859" i="1" s="1"/>
  <c r="AD859" i="1" s="1"/>
  <c r="AE859" i="1" s="1"/>
  <c r="AH859" i="1" s="1"/>
  <c r="AK859" i="1" s="1"/>
  <c r="AP859" i="1" s="1"/>
  <c r="AQ859" i="1" s="1"/>
  <c r="AB451" i="1"/>
  <c r="AC451" i="1" s="1"/>
  <c r="AD451" i="1" s="1"/>
  <c r="AE451" i="1" s="1"/>
  <c r="AH451" i="1" s="1"/>
  <c r="AK451" i="1" s="1"/>
  <c r="AP451" i="1" s="1"/>
  <c r="AQ451" i="1" s="1"/>
  <c r="AB992" i="1"/>
  <c r="AC992" i="1" s="1"/>
  <c r="AD992" i="1" s="1"/>
  <c r="AE992" i="1" s="1"/>
  <c r="AH992" i="1" s="1"/>
  <c r="AK992" i="1" s="1"/>
  <c r="AP992" i="1" s="1"/>
  <c r="AQ992" i="1" s="1"/>
  <c r="X36" i="1"/>
  <c r="Y36" i="1" s="1"/>
  <c r="Z36" i="1" s="1"/>
  <c r="AB351" i="1"/>
  <c r="AC351" i="1" s="1"/>
  <c r="AD351" i="1" s="1"/>
  <c r="AE351" i="1" s="1"/>
  <c r="AH351" i="1" s="1"/>
  <c r="AK351" i="1" s="1"/>
  <c r="AP351" i="1" s="1"/>
  <c r="AB713" i="1"/>
  <c r="AC713" i="1" s="1"/>
  <c r="AD713" i="1" s="1"/>
  <c r="AE713" i="1" s="1"/>
  <c r="AH713" i="1" s="1"/>
  <c r="AK713" i="1" s="1"/>
  <c r="AP713" i="1" s="1"/>
  <c r="AB125" i="1"/>
  <c r="AC125" i="1" s="1"/>
  <c r="AD125" i="1" s="1"/>
  <c r="AE125" i="1" s="1"/>
  <c r="AH125" i="1" s="1"/>
  <c r="AK125" i="1" s="1"/>
  <c r="AP125" i="1" s="1"/>
  <c r="AQ125" i="1" s="1"/>
  <c r="AL9" i="1"/>
  <c r="AA9" i="1"/>
  <c r="R9" i="1"/>
  <c r="X9" i="1" s="1"/>
  <c r="Y9" i="1" s="1"/>
  <c r="Z9" i="1" s="1"/>
  <c r="AM9" i="1"/>
  <c r="X257" i="1"/>
  <c r="Y257" i="1" s="1"/>
  <c r="Z257" i="1" s="1"/>
  <c r="AB893" i="1"/>
  <c r="AC893" i="1" s="1"/>
  <c r="AD893" i="1" s="1"/>
  <c r="AE893" i="1" s="1"/>
  <c r="AH893" i="1" s="1"/>
  <c r="AK893" i="1" s="1"/>
  <c r="AP893" i="1" s="1"/>
  <c r="AA452" i="1"/>
  <c r="R452" i="1"/>
  <c r="X452" i="1" s="1"/>
  <c r="Y452" i="1" s="1"/>
  <c r="Z452" i="1" s="1"/>
  <c r="AL452" i="1"/>
  <c r="AM452" i="1"/>
  <c r="AB166" i="1"/>
  <c r="AC166" i="1" s="1"/>
  <c r="AD166" i="1" s="1"/>
  <c r="AE166" i="1" s="1"/>
  <c r="AH166" i="1" s="1"/>
  <c r="AK166" i="1" s="1"/>
  <c r="AP166" i="1" s="1"/>
  <c r="AQ166" i="1" s="1"/>
  <c r="X66" i="1"/>
  <c r="Y66" i="1" s="1"/>
  <c r="Z66" i="1" s="1"/>
  <c r="AM149" i="1"/>
  <c r="AL149" i="1"/>
  <c r="AA149" i="1"/>
  <c r="R149" i="1"/>
  <c r="X149" i="1" s="1"/>
  <c r="Y149" i="1" s="1"/>
  <c r="Z149" i="1" s="1"/>
  <c r="AB990" i="1"/>
  <c r="AC990" i="1" s="1"/>
  <c r="AD990" i="1" s="1"/>
  <c r="AE990" i="1" s="1"/>
  <c r="AH990" i="1" s="1"/>
  <c r="AK990" i="1" s="1"/>
  <c r="AP990" i="1" s="1"/>
  <c r="AQ990" i="1" s="1"/>
  <c r="AB439" i="1"/>
  <c r="AC439" i="1" s="1"/>
  <c r="AD439" i="1" s="1"/>
  <c r="AE439" i="1" s="1"/>
  <c r="AH439" i="1" s="1"/>
  <c r="AK439" i="1" s="1"/>
  <c r="AP439" i="1" s="1"/>
  <c r="AQ439" i="1" s="1"/>
  <c r="AB254" i="1"/>
  <c r="AC254" i="1" s="1"/>
  <c r="AD254" i="1" s="1"/>
  <c r="AE254" i="1" s="1"/>
  <c r="AH254" i="1" s="1"/>
  <c r="AK254" i="1" s="1"/>
  <c r="AP254" i="1" s="1"/>
  <c r="R898" i="1"/>
  <c r="AL898" i="1"/>
  <c r="AM898" i="1"/>
  <c r="AA898" i="1"/>
  <c r="X582" i="1"/>
  <c r="Y582" i="1" s="1"/>
  <c r="Z582" i="1" s="1"/>
  <c r="AB582" i="1"/>
  <c r="AC582" i="1" s="1"/>
  <c r="AD582" i="1" s="1"/>
  <c r="AE582" i="1" s="1"/>
  <c r="AH582" i="1" s="1"/>
  <c r="AK582" i="1" s="1"/>
  <c r="AP582" i="1" s="1"/>
  <c r="AQ582" i="1" s="1"/>
  <c r="R333" i="1"/>
  <c r="X333" i="1" s="1"/>
  <c r="Y333" i="1" s="1"/>
  <c r="Z333" i="1" s="1"/>
  <c r="AL333" i="1"/>
  <c r="AM333" i="1"/>
  <c r="AA333" i="1"/>
  <c r="AM603" i="1"/>
  <c r="R603" i="1"/>
  <c r="X603" i="1" s="1"/>
  <c r="Y603" i="1" s="1"/>
  <c r="Z603" i="1" s="1"/>
  <c r="AA603" i="1"/>
  <c r="AL603" i="1"/>
  <c r="AA933" i="1"/>
  <c r="AM933" i="1"/>
  <c r="AL933" i="1"/>
  <c r="R933" i="1"/>
  <c r="X933" i="1" s="1"/>
  <c r="Y933" i="1" s="1"/>
  <c r="Z933" i="1" s="1"/>
  <c r="AL793" i="1"/>
  <c r="AM793" i="1"/>
  <c r="R793" i="1"/>
  <c r="X793" i="1" s="1"/>
  <c r="Y793" i="1" s="1"/>
  <c r="Z793" i="1" s="1"/>
  <c r="AA793" i="1"/>
  <c r="AA989" i="1"/>
  <c r="AM989" i="1"/>
  <c r="R989" i="1"/>
  <c r="X989" i="1" s="1"/>
  <c r="Y989" i="1" s="1"/>
  <c r="Z989" i="1" s="1"/>
  <c r="AL989" i="1"/>
  <c r="AL531" i="1"/>
  <c r="AM531" i="1"/>
  <c r="AA531" i="1"/>
  <c r="R531" i="1"/>
  <c r="X531" i="1" s="1"/>
  <c r="Y531" i="1" s="1"/>
  <c r="Z531" i="1" s="1"/>
  <c r="AM201" i="1"/>
  <c r="AA201" i="1"/>
  <c r="R201" i="1"/>
  <c r="X201" i="1" s="1"/>
  <c r="Y201" i="1" s="1"/>
  <c r="Z201" i="1" s="1"/>
  <c r="AL201" i="1"/>
  <c r="AB967" i="1"/>
  <c r="AC967" i="1" s="1"/>
  <c r="AD967" i="1" s="1"/>
  <c r="AE967" i="1" s="1"/>
  <c r="AH967" i="1" s="1"/>
  <c r="AK967" i="1" s="1"/>
  <c r="AP967" i="1" s="1"/>
  <c r="AQ967" i="1" s="1"/>
  <c r="AB391" i="1"/>
  <c r="AC391" i="1" s="1"/>
  <c r="AD391" i="1" s="1"/>
  <c r="AE391" i="1" s="1"/>
  <c r="AH391" i="1" s="1"/>
  <c r="AK391" i="1" s="1"/>
  <c r="AP391" i="1" s="1"/>
  <c r="AQ391" i="1" s="1"/>
  <c r="AM210" i="1"/>
  <c r="AL210" i="1"/>
  <c r="AA210" i="1"/>
  <c r="R210" i="1"/>
  <c r="X210" i="1" s="1"/>
  <c r="Y210" i="1" s="1"/>
  <c r="Z210" i="1" s="1"/>
  <c r="AL649" i="1"/>
  <c r="AM649" i="1"/>
  <c r="R649" i="1"/>
  <c r="X649" i="1" s="1"/>
  <c r="Y649" i="1" s="1"/>
  <c r="Z649" i="1" s="1"/>
  <c r="AA649" i="1"/>
  <c r="AM727" i="1"/>
  <c r="AL727" i="1"/>
  <c r="R727" i="1"/>
  <c r="X727" i="1" s="1"/>
  <c r="Y727" i="1" s="1"/>
  <c r="Z727" i="1" s="1"/>
  <c r="AA727" i="1"/>
  <c r="U152" i="1"/>
  <c r="V152" i="1" s="1"/>
  <c r="W152" i="1" s="1"/>
  <c r="U883" i="1"/>
  <c r="V883" i="1" s="1"/>
  <c r="W883" i="1" s="1"/>
  <c r="AB446" i="1"/>
  <c r="AC446" i="1" s="1"/>
  <c r="AD446" i="1" s="1"/>
  <c r="AE446" i="1" s="1"/>
  <c r="AH446" i="1" s="1"/>
  <c r="AK446" i="1" s="1"/>
  <c r="AP446" i="1" s="1"/>
  <c r="AB444" i="1"/>
  <c r="AC444" i="1" s="1"/>
  <c r="AD444" i="1" s="1"/>
  <c r="AE444" i="1" s="1"/>
  <c r="AH444" i="1" s="1"/>
  <c r="AK444" i="1" s="1"/>
  <c r="AP444" i="1" s="1"/>
  <c r="AQ444" i="1" s="1"/>
  <c r="U412" i="1"/>
  <c r="V412" i="1" s="1"/>
  <c r="W412" i="1" s="1"/>
  <c r="AA714" i="1"/>
  <c r="AL714" i="1"/>
  <c r="R714" i="1"/>
  <c r="X714" i="1" s="1"/>
  <c r="Y714" i="1" s="1"/>
  <c r="Z714" i="1" s="1"/>
  <c r="AM714" i="1"/>
  <c r="AL17" i="1"/>
  <c r="AM17" i="1"/>
  <c r="AA17" i="1"/>
  <c r="R17" i="1"/>
  <c r="X17" i="1" s="1"/>
  <c r="Y17" i="1" s="1"/>
  <c r="Z17" i="1" s="1"/>
  <c r="X592" i="1"/>
  <c r="Y592" i="1" s="1"/>
  <c r="Z592" i="1" s="1"/>
  <c r="AB136" i="1"/>
  <c r="AC136" i="1" s="1"/>
  <c r="AD136" i="1" s="1"/>
  <c r="AE136" i="1" s="1"/>
  <c r="AH136" i="1" s="1"/>
  <c r="AK136" i="1" s="1"/>
  <c r="AP136" i="1" s="1"/>
  <c r="AQ136" i="1" s="1"/>
  <c r="AB854" i="1"/>
  <c r="AC854" i="1" s="1"/>
  <c r="AD854" i="1" s="1"/>
  <c r="AE854" i="1" s="1"/>
  <c r="AH854" i="1" s="1"/>
  <c r="AK854" i="1" s="1"/>
  <c r="AP854" i="1" s="1"/>
  <c r="AQ854" i="1" s="1"/>
  <c r="AB232" i="1"/>
  <c r="AC232" i="1" s="1"/>
  <c r="AD232" i="1" s="1"/>
  <c r="AE232" i="1" s="1"/>
  <c r="AH232" i="1" s="1"/>
  <c r="AK232" i="1" s="1"/>
  <c r="AP232" i="1" s="1"/>
  <c r="AB191" i="1"/>
  <c r="AC191" i="1" s="1"/>
  <c r="AD191" i="1" s="1"/>
  <c r="AE191" i="1" s="1"/>
  <c r="AH191" i="1" s="1"/>
  <c r="AK191" i="1" s="1"/>
  <c r="AP191" i="1" s="1"/>
  <c r="AB339" i="1"/>
  <c r="AC339" i="1" s="1"/>
  <c r="AD339" i="1" s="1"/>
  <c r="AE339" i="1" s="1"/>
  <c r="AH339" i="1" s="1"/>
  <c r="AK339" i="1" s="1"/>
  <c r="AP339" i="1" s="1"/>
  <c r="AL102" i="1"/>
  <c r="AM102" i="1"/>
  <c r="AA102" i="1"/>
  <c r="R102" i="1"/>
  <c r="X102" i="1" s="1"/>
  <c r="Y102" i="1" s="1"/>
  <c r="Z102" i="1" s="1"/>
  <c r="AM544" i="1"/>
  <c r="AA544" i="1"/>
  <c r="AL544" i="1"/>
  <c r="R544" i="1"/>
  <c r="X544" i="1" s="1"/>
  <c r="Y544" i="1" s="1"/>
  <c r="Z544" i="1" s="1"/>
  <c r="AR420" i="1"/>
  <c r="AM479" i="1"/>
  <c r="AA479" i="1"/>
  <c r="AL479" i="1"/>
  <c r="R479" i="1"/>
  <c r="AL877" i="1"/>
  <c r="R877" i="1"/>
  <c r="X877" i="1" s="1"/>
  <c r="Y877" i="1" s="1"/>
  <c r="Z877" i="1" s="1"/>
  <c r="AM877" i="1"/>
  <c r="AA877" i="1"/>
  <c r="AM153" i="1"/>
  <c r="AA153" i="1"/>
  <c r="AL153" i="1"/>
  <c r="R153" i="1"/>
  <c r="X153" i="1" s="1"/>
  <c r="Y153" i="1" s="1"/>
  <c r="Z153" i="1" s="1"/>
  <c r="AM505" i="1"/>
  <c r="AL505" i="1"/>
  <c r="AA505" i="1"/>
  <c r="R505" i="1"/>
  <c r="X505" i="1" s="1"/>
  <c r="Y505" i="1" s="1"/>
  <c r="Z505" i="1" s="1"/>
  <c r="AM961" i="1"/>
  <c r="R961" i="1"/>
  <c r="X961" i="1" s="1"/>
  <c r="Y961" i="1" s="1"/>
  <c r="Z961" i="1" s="1"/>
  <c r="AL961" i="1"/>
  <c r="AA961" i="1"/>
  <c r="AR796" i="1"/>
  <c r="U47" i="1"/>
  <c r="V47" i="1" s="1"/>
  <c r="W47" i="1" s="1"/>
  <c r="AM827" i="1"/>
  <c r="AL827" i="1"/>
  <c r="R827" i="1"/>
  <c r="X827" i="1" s="1"/>
  <c r="Y827" i="1" s="1"/>
  <c r="Z827" i="1" s="1"/>
  <c r="AA827" i="1"/>
  <c r="U93" i="1"/>
  <c r="V93" i="1" s="1"/>
  <c r="W93" i="1" s="1"/>
  <c r="R151" i="1"/>
  <c r="X151" i="1" s="1"/>
  <c r="Y151" i="1" s="1"/>
  <c r="Z151" i="1" s="1"/>
  <c r="AM151" i="1"/>
  <c r="AL151" i="1"/>
  <c r="AA151" i="1"/>
  <c r="AM68" i="1"/>
  <c r="R68" i="1"/>
  <c r="X68" i="1" s="1"/>
  <c r="Y68" i="1" s="1"/>
  <c r="Z68" i="1" s="1"/>
  <c r="AL68" i="1"/>
  <c r="AA68" i="1"/>
  <c r="U143" i="1"/>
  <c r="V143" i="1" s="1"/>
  <c r="W143" i="1" s="1"/>
  <c r="AB584" i="1"/>
  <c r="AC584" i="1" s="1"/>
  <c r="AD584" i="1" s="1"/>
  <c r="AE584" i="1" s="1"/>
  <c r="AH584" i="1" s="1"/>
  <c r="AK584" i="1" s="1"/>
  <c r="AP584" i="1" s="1"/>
  <c r="AL250" i="1"/>
  <c r="R250" i="1"/>
  <c r="AA250" i="1"/>
  <c r="AM250" i="1"/>
  <c r="U252" i="1"/>
  <c r="V252" i="1" s="1"/>
  <c r="W252" i="1" s="1"/>
  <c r="AM500" i="1"/>
  <c r="AL500" i="1"/>
  <c r="AA500" i="1"/>
  <c r="R500" i="1"/>
  <c r="X500" i="1" s="1"/>
  <c r="Y500" i="1" s="1"/>
  <c r="Z500" i="1" s="1"/>
  <c r="AB362" i="1"/>
  <c r="AC362" i="1" s="1"/>
  <c r="AD362" i="1" s="1"/>
  <c r="AE362" i="1" s="1"/>
  <c r="AH362" i="1" s="1"/>
  <c r="AK362" i="1" s="1"/>
  <c r="AP362" i="1" s="1"/>
  <c r="AQ362" i="1" s="1"/>
  <c r="U701" i="1"/>
  <c r="V701" i="1" s="1"/>
  <c r="W701" i="1" s="1"/>
  <c r="AB746" i="1"/>
  <c r="AC746" i="1" s="1"/>
  <c r="AD746" i="1" s="1"/>
  <c r="AE746" i="1" s="1"/>
  <c r="AH746" i="1" s="1"/>
  <c r="AK746" i="1" s="1"/>
  <c r="AP746" i="1" s="1"/>
  <c r="AQ746" i="1" s="1"/>
  <c r="U744" i="1"/>
  <c r="V744" i="1" s="1"/>
  <c r="W744" i="1" s="1"/>
  <c r="AB586" i="1"/>
  <c r="AC586" i="1" s="1"/>
  <c r="AD586" i="1" s="1"/>
  <c r="AE586" i="1" s="1"/>
  <c r="AH586" i="1" s="1"/>
  <c r="AK586" i="1" s="1"/>
  <c r="AP586" i="1" s="1"/>
  <c r="AB897" i="1"/>
  <c r="AC897" i="1" s="1"/>
  <c r="AD897" i="1" s="1"/>
  <c r="AE897" i="1" s="1"/>
  <c r="AH897" i="1" s="1"/>
  <c r="AK897" i="1" s="1"/>
  <c r="AP897" i="1" s="1"/>
  <c r="AB921" i="1"/>
  <c r="AC921" i="1" s="1"/>
  <c r="AD921" i="1" s="1"/>
  <c r="AE921" i="1" s="1"/>
  <c r="AH921" i="1" s="1"/>
  <c r="AK921" i="1" s="1"/>
  <c r="AP921" i="1" s="1"/>
  <c r="AQ921" i="1" s="1"/>
  <c r="U379" i="1"/>
  <c r="V379" i="1" s="1"/>
  <c r="W379" i="1" s="1"/>
  <c r="U54" i="1"/>
  <c r="V54" i="1" s="1"/>
  <c r="W54" i="1" s="1"/>
  <c r="AB671" i="1"/>
  <c r="AC671" i="1" s="1"/>
  <c r="AD671" i="1" s="1"/>
  <c r="AE671" i="1" s="1"/>
  <c r="AH671" i="1" s="1"/>
  <c r="AK671" i="1" s="1"/>
  <c r="AP671" i="1" s="1"/>
  <c r="AB912" i="1"/>
  <c r="AC912" i="1" s="1"/>
  <c r="AD912" i="1" s="1"/>
  <c r="AE912" i="1" s="1"/>
  <c r="AH912" i="1" s="1"/>
  <c r="AK912" i="1" s="1"/>
  <c r="AP912" i="1" s="1"/>
  <c r="AB402" i="1"/>
  <c r="AC402" i="1" s="1"/>
  <c r="AD402" i="1" s="1"/>
  <c r="AE402" i="1" s="1"/>
  <c r="AH402" i="1" s="1"/>
  <c r="AK402" i="1" s="1"/>
  <c r="AP402" i="1" s="1"/>
  <c r="U485" i="1"/>
  <c r="V485" i="1" s="1"/>
  <c r="W485" i="1" s="1"/>
  <c r="AR457" i="1"/>
  <c r="X391" i="1"/>
  <c r="Y391" i="1" s="1"/>
  <c r="Z391" i="1" s="1"/>
  <c r="AM437" i="1"/>
  <c r="AL437" i="1"/>
  <c r="R437" i="1"/>
  <c r="X437" i="1" s="1"/>
  <c r="Y437" i="1" s="1"/>
  <c r="Z437" i="1" s="1"/>
  <c r="AA437" i="1"/>
  <c r="AB437" i="1" s="1"/>
  <c r="AC437" i="1" s="1"/>
  <c r="AD437" i="1" s="1"/>
  <c r="AE437" i="1" s="1"/>
  <c r="AH437" i="1" s="1"/>
  <c r="AK437" i="1" s="1"/>
  <c r="AP437" i="1" s="1"/>
  <c r="AQ437" i="1" s="1"/>
  <c r="AM866" i="1"/>
  <c r="R866" i="1"/>
  <c r="X866" i="1" s="1"/>
  <c r="Y866" i="1" s="1"/>
  <c r="Z866" i="1" s="1"/>
  <c r="AL866" i="1"/>
  <c r="AA866" i="1"/>
  <c r="AB432" i="1"/>
  <c r="AC432" i="1" s="1"/>
  <c r="AD432" i="1" s="1"/>
  <c r="AE432" i="1" s="1"/>
  <c r="AH432" i="1" s="1"/>
  <c r="AK432" i="1" s="1"/>
  <c r="AP432" i="1" s="1"/>
  <c r="AQ432" i="1" s="1"/>
  <c r="X256" i="1"/>
  <c r="Y256" i="1" s="1"/>
  <c r="Z256" i="1" s="1"/>
  <c r="AL524" i="1"/>
  <c r="AA524" i="1"/>
  <c r="R524" i="1"/>
  <c r="X524" i="1" s="1"/>
  <c r="Y524" i="1" s="1"/>
  <c r="Z524" i="1" s="1"/>
  <c r="AM524" i="1"/>
  <c r="R771" i="1"/>
  <c r="X771" i="1" s="1"/>
  <c r="Y771" i="1" s="1"/>
  <c r="Z771" i="1" s="1"/>
  <c r="AA771" i="1"/>
  <c r="AL771" i="1"/>
  <c r="AM771" i="1"/>
  <c r="AM908" i="1"/>
  <c r="AA908" i="1"/>
  <c r="R908" i="1"/>
  <c r="AL908" i="1"/>
  <c r="AL730" i="1"/>
  <c r="AM730" i="1"/>
  <c r="AA730" i="1"/>
  <c r="R730" i="1"/>
  <c r="X730" i="1" s="1"/>
  <c r="Y730" i="1" s="1"/>
  <c r="Z730" i="1" s="1"/>
  <c r="AA831" i="1"/>
  <c r="AM831" i="1"/>
  <c r="AL831" i="1"/>
  <c r="R831" i="1"/>
  <c r="X831" i="1" s="1"/>
  <c r="Y831" i="1" s="1"/>
  <c r="Z831" i="1" s="1"/>
  <c r="AL321" i="1"/>
  <c r="AA321" i="1"/>
  <c r="AM321" i="1"/>
  <c r="R321" i="1"/>
  <c r="AA695" i="1"/>
  <c r="AM695" i="1"/>
  <c r="AL695" i="1"/>
  <c r="R695" i="1"/>
  <c r="X695" i="1" s="1"/>
  <c r="Y695" i="1" s="1"/>
  <c r="Z695" i="1" s="1"/>
  <c r="AL127" i="1"/>
  <c r="R127" i="1"/>
  <c r="X127" i="1" s="1"/>
  <c r="Y127" i="1" s="1"/>
  <c r="Z127" i="1" s="1"/>
  <c r="AM127" i="1"/>
  <c r="AA127" i="1"/>
  <c r="U136" i="1"/>
  <c r="V136" i="1" s="1"/>
  <c r="W136" i="1" s="1"/>
  <c r="AB639" i="1"/>
  <c r="AC639" i="1" s="1"/>
  <c r="AD639" i="1" s="1"/>
  <c r="AE639" i="1" s="1"/>
  <c r="AH639" i="1" s="1"/>
  <c r="AK639" i="1" s="1"/>
  <c r="AP639" i="1" s="1"/>
  <c r="AQ639" i="1" s="1"/>
  <c r="U36" i="1"/>
  <c r="V36" i="1" s="1"/>
  <c r="W36" i="1" s="1"/>
  <c r="AB366" i="1"/>
  <c r="AC366" i="1" s="1"/>
  <c r="AD366" i="1" s="1"/>
  <c r="AE366" i="1" s="1"/>
  <c r="AH366" i="1" s="1"/>
  <c r="AK366" i="1" s="1"/>
  <c r="AP366" i="1" s="1"/>
  <c r="AQ366" i="1" s="1"/>
  <c r="U487" i="1"/>
  <c r="V487" i="1" s="1"/>
  <c r="W487" i="1" s="1"/>
  <c r="AB487" i="1"/>
  <c r="AC487" i="1" s="1"/>
  <c r="AD487" i="1" s="1"/>
  <c r="AE487" i="1" s="1"/>
  <c r="AH487" i="1" s="1"/>
  <c r="AK487" i="1" s="1"/>
  <c r="AP487" i="1" s="1"/>
  <c r="AQ487" i="1" s="1"/>
  <c r="AB755" i="1"/>
  <c r="AC755" i="1" s="1"/>
  <c r="AD755" i="1" s="1"/>
  <c r="AE755" i="1" s="1"/>
  <c r="AH755" i="1" s="1"/>
  <c r="AK755" i="1" s="1"/>
  <c r="AP755" i="1" s="1"/>
  <c r="AQ755" i="1" s="1"/>
  <c r="AM516" i="1"/>
  <c r="AL516" i="1"/>
  <c r="AA516" i="1"/>
  <c r="R516" i="1"/>
  <c r="X516" i="1" s="1"/>
  <c r="Y516" i="1" s="1"/>
  <c r="Z516" i="1" s="1"/>
  <c r="AL140" i="1"/>
  <c r="AA140" i="1"/>
  <c r="R140" i="1"/>
  <c r="X140" i="1" s="1"/>
  <c r="Y140" i="1" s="1"/>
  <c r="Z140" i="1" s="1"/>
  <c r="AM140" i="1"/>
  <c r="AM717" i="1"/>
  <c r="AL717" i="1"/>
  <c r="AA717" i="1"/>
  <c r="R717" i="1"/>
  <c r="X717" i="1" s="1"/>
  <c r="Y717" i="1" s="1"/>
  <c r="Z717" i="1" s="1"/>
  <c r="AB699" i="1"/>
  <c r="AC699" i="1" s="1"/>
  <c r="AD699" i="1" s="1"/>
  <c r="AE699" i="1" s="1"/>
  <c r="AH699" i="1" s="1"/>
  <c r="AK699" i="1" s="1"/>
  <c r="AP699" i="1" s="1"/>
  <c r="AQ699" i="1" s="1"/>
  <c r="U636" i="1"/>
  <c r="V636" i="1" s="1"/>
  <c r="W636" i="1" s="1"/>
  <c r="U931" i="1"/>
  <c r="V931" i="1" s="1"/>
  <c r="W931" i="1" s="1"/>
  <c r="AM532" i="1"/>
  <c r="AL532" i="1"/>
  <c r="R532" i="1"/>
  <c r="X532" i="1" s="1"/>
  <c r="Y532" i="1" s="1"/>
  <c r="Z532" i="1" s="1"/>
  <c r="AA532" i="1"/>
  <c r="AL338" i="1"/>
  <c r="AA338" i="1"/>
  <c r="AM338" i="1"/>
  <c r="R338" i="1"/>
  <c r="X338" i="1" s="1"/>
  <c r="Y338" i="1" s="1"/>
  <c r="Z338" i="1" s="1"/>
  <c r="AL122" i="1"/>
  <c r="AA122" i="1"/>
  <c r="AM122" i="1"/>
  <c r="R122" i="1"/>
  <c r="X122" i="1" s="1"/>
  <c r="Y122" i="1" s="1"/>
  <c r="Z122" i="1" s="1"/>
  <c r="AL519" i="1"/>
  <c r="AA519" i="1"/>
  <c r="AM519" i="1"/>
  <c r="R519" i="1"/>
  <c r="X519" i="1" s="1"/>
  <c r="Y519" i="1" s="1"/>
  <c r="Z519" i="1" s="1"/>
  <c r="AB346" i="1"/>
  <c r="AC346" i="1" s="1"/>
  <c r="AD346" i="1" s="1"/>
  <c r="AE346" i="1" s="1"/>
  <c r="AH346" i="1" s="1"/>
  <c r="AK346" i="1" s="1"/>
  <c r="AP346" i="1" s="1"/>
  <c r="AQ346" i="1" s="1"/>
  <c r="AM357" i="1"/>
  <c r="AL357" i="1"/>
  <c r="AA357" i="1"/>
  <c r="R357" i="1"/>
  <c r="X357" i="1" s="1"/>
  <c r="Y357" i="1" s="1"/>
  <c r="Z357" i="1" s="1"/>
  <c r="U447" i="1"/>
  <c r="V447" i="1" s="1"/>
  <c r="W447" i="1" s="1"/>
  <c r="U801" i="1"/>
  <c r="V801" i="1" s="1"/>
  <c r="W801" i="1" s="1"/>
  <c r="AB188" i="1"/>
  <c r="AC188" i="1" s="1"/>
  <c r="AD188" i="1" s="1"/>
  <c r="AE188" i="1" s="1"/>
  <c r="AH188" i="1" s="1"/>
  <c r="AK188" i="1" s="1"/>
  <c r="AP188" i="1" s="1"/>
  <c r="AQ188" i="1" s="1"/>
  <c r="AB222" i="1"/>
  <c r="AC222" i="1" s="1"/>
  <c r="AD222" i="1" s="1"/>
  <c r="AE222" i="1" s="1"/>
  <c r="AH222" i="1" s="1"/>
  <c r="AK222" i="1" s="1"/>
  <c r="AP222" i="1" s="1"/>
  <c r="AQ222" i="1" s="1"/>
  <c r="AB400" i="1"/>
  <c r="AC400" i="1" s="1"/>
  <c r="AD400" i="1" s="1"/>
  <c r="AE400" i="1" s="1"/>
  <c r="AH400" i="1" s="1"/>
  <c r="AK400" i="1" s="1"/>
  <c r="AP400" i="1" s="1"/>
  <c r="AQ400" i="1" s="1"/>
  <c r="U314" i="1"/>
  <c r="V314" i="1" s="1"/>
  <c r="W314" i="1" s="1"/>
  <c r="U459" i="1"/>
  <c r="V459" i="1" s="1"/>
  <c r="W459" i="1" s="1"/>
  <c r="U263" i="1"/>
  <c r="V263" i="1" s="1"/>
  <c r="W263" i="1" s="1"/>
  <c r="AB785" i="1"/>
  <c r="AC785" i="1" s="1"/>
  <c r="AD785" i="1" s="1"/>
  <c r="AE785" i="1" s="1"/>
  <c r="AH785" i="1" s="1"/>
  <c r="AK785" i="1" s="1"/>
  <c r="AP785" i="1" s="1"/>
  <c r="AQ785" i="1" s="1"/>
  <c r="U240" i="1"/>
  <c r="V240" i="1" s="1"/>
  <c r="W240" i="1" s="1"/>
  <c r="U245" i="1"/>
  <c r="V245" i="1" s="1"/>
  <c r="W245" i="1" s="1"/>
  <c r="AB640" i="1"/>
  <c r="AC640" i="1" s="1"/>
  <c r="AD640" i="1" s="1"/>
  <c r="AE640" i="1" s="1"/>
  <c r="AH640" i="1" s="1"/>
  <c r="AK640" i="1" s="1"/>
  <c r="AP640" i="1" s="1"/>
  <c r="AQ640" i="1" s="1"/>
  <c r="X146" i="1"/>
  <c r="Y146" i="1" s="1"/>
  <c r="Z146" i="1" s="1"/>
  <c r="AM593" i="1"/>
  <c r="AL593" i="1"/>
  <c r="R593" i="1"/>
  <c r="X593" i="1" s="1"/>
  <c r="Y593" i="1" s="1"/>
  <c r="Z593" i="1" s="1"/>
  <c r="AA593" i="1"/>
  <c r="AB234" i="1"/>
  <c r="AC234" i="1" s="1"/>
  <c r="AD234" i="1" s="1"/>
  <c r="AE234" i="1" s="1"/>
  <c r="AH234" i="1" s="1"/>
  <c r="AK234" i="1" s="1"/>
  <c r="AP234" i="1" s="1"/>
  <c r="AQ234" i="1" s="1"/>
  <c r="AB467" i="1"/>
  <c r="AC467" i="1" s="1"/>
  <c r="AD467" i="1" s="1"/>
  <c r="AE467" i="1" s="1"/>
  <c r="AH467" i="1" s="1"/>
  <c r="AK467" i="1" s="1"/>
  <c r="AP467" i="1" s="1"/>
  <c r="AQ467" i="1" s="1"/>
  <c r="AM305" i="1"/>
  <c r="AL305" i="1"/>
  <c r="AA305" i="1"/>
  <c r="R305" i="1"/>
  <c r="X305" i="1" s="1"/>
  <c r="Y305" i="1" s="1"/>
  <c r="Z305" i="1" s="1"/>
  <c r="U860" i="1"/>
  <c r="V860" i="1" s="1"/>
  <c r="W860" i="1" s="1"/>
  <c r="AL242" i="1"/>
  <c r="AM242" i="1"/>
  <c r="AA242" i="1"/>
  <c r="R242" i="1"/>
  <c r="X242" i="1" s="1"/>
  <c r="Y242" i="1" s="1"/>
  <c r="Z242" i="1" s="1"/>
  <c r="AM598" i="1"/>
  <c r="AL598" i="1"/>
  <c r="AA598" i="1"/>
  <c r="R598" i="1"/>
  <c r="X598" i="1" s="1"/>
  <c r="Y598" i="1" s="1"/>
  <c r="Z598" i="1" s="1"/>
  <c r="U429" i="1"/>
  <c r="V429" i="1" s="1"/>
  <c r="W429" i="1" s="1"/>
  <c r="AM235" i="1"/>
  <c r="AL235" i="1"/>
  <c r="AA235" i="1"/>
  <c r="R235" i="1"/>
  <c r="X235" i="1" s="1"/>
  <c r="Y235" i="1" s="1"/>
  <c r="Z235" i="1" s="1"/>
  <c r="X331" i="1"/>
  <c r="Y331" i="1" s="1"/>
  <c r="Z331" i="1" s="1"/>
  <c r="AB447" i="1"/>
  <c r="AC447" i="1" s="1"/>
  <c r="AD447" i="1" s="1"/>
  <c r="AE447" i="1" s="1"/>
  <c r="AH447" i="1" s="1"/>
  <c r="AK447" i="1" s="1"/>
  <c r="AP447" i="1" s="1"/>
  <c r="AQ447" i="1" s="1"/>
  <c r="X801" i="1"/>
  <c r="Y801" i="1" s="1"/>
  <c r="Z801" i="1" s="1"/>
  <c r="U590" i="1"/>
  <c r="V590" i="1" s="1"/>
  <c r="W590" i="1" s="1"/>
  <c r="U797" i="1"/>
  <c r="V797" i="1" s="1"/>
  <c r="W797" i="1" s="1"/>
  <c r="X25" i="1"/>
  <c r="Y25" i="1" s="1"/>
  <c r="Z25" i="1" s="1"/>
  <c r="U286" i="1"/>
  <c r="V286" i="1" s="1"/>
  <c r="W286" i="1" s="1"/>
  <c r="U400" i="1"/>
  <c r="V400" i="1" s="1"/>
  <c r="W400" i="1" s="1"/>
  <c r="AB314" i="1"/>
  <c r="AC314" i="1" s="1"/>
  <c r="AD314" i="1" s="1"/>
  <c r="AE314" i="1" s="1"/>
  <c r="AH314" i="1" s="1"/>
  <c r="AK314" i="1" s="1"/>
  <c r="AP314" i="1" s="1"/>
  <c r="AQ314" i="1" s="1"/>
  <c r="X950" i="1"/>
  <c r="Y950" i="1" s="1"/>
  <c r="Z950" i="1" s="1"/>
  <c r="AL315" i="1"/>
  <c r="AM315" i="1"/>
  <c r="AA315" i="1"/>
  <c r="R315" i="1"/>
  <c r="X315" i="1" s="1"/>
  <c r="Y315" i="1" s="1"/>
  <c r="Z315" i="1" s="1"/>
  <c r="AM684" i="1"/>
  <c r="AL684" i="1"/>
  <c r="AA684" i="1"/>
  <c r="R684" i="1"/>
  <c r="X684" i="1" s="1"/>
  <c r="Y684" i="1" s="1"/>
  <c r="Z684" i="1" s="1"/>
  <c r="AM726" i="1"/>
  <c r="AL726" i="1"/>
  <c r="R726" i="1"/>
  <c r="X726" i="1" s="1"/>
  <c r="Y726" i="1" s="1"/>
  <c r="Z726" i="1" s="1"/>
  <c r="AA726" i="1"/>
  <c r="AM556" i="1"/>
  <c r="AL556" i="1"/>
  <c r="AA556" i="1"/>
  <c r="R556" i="1"/>
  <c r="X556" i="1" s="1"/>
  <c r="Y556" i="1" s="1"/>
  <c r="Z556" i="1" s="1"/>
  <c r="X222" i="1"/>
  <c r="Y222" i="1" s="1"/>
  <c r="Z222" i="1" s="1"/>
  <c r="U552" i="1"/>
  <c r="V552" i="1" s="1"/>
  <c r="W552" i="1" s="1"/>
  <c r="U785" i="1"/>
  <c r="V785" i="1" s="1"/>
  <c r="W785" i="1" s="1"/>
  <c r="AR595" i="1"/>
  <c r="AM981" i="1"/>
  <c r="AA981" i="1"/>
  <c r="AL981" i="1"/>
  <c r="R981" i="1"/>
  <c r="X981" i="1" s="1"/>
  <c r="Y981" i="1" s="1"/>
  <c r="Z981" i="1" s="1"/>
  <c r="AB552" i="1"/>
  <c r="AC552" i="1" s="1"/>
  <c r="AD552" i="1" s="1"/>
  <c r="AE552" i="1" s="1"/>
  <c r="AH552" i="1" s="1"/>
  <c r="AK552" i="1" s="1"/>
  <c r="AP552" i="1" s="1"/>
  <c r="AQ552" i="1" s="1"/>
  <c r="AB53" i="1"/>
  <c r="AC53" i="1" s="1"/>
  <c r="AD53" i="1" s="1"/>
  <c r="AE53" i="1" s="1"/>
  <c r="AH53" i="1" s="1"/>
  <c r="AK53" i="1" s="1"/>
  <c r="AP53" i="1" s="1"/>
  <c r="AQ53" i="1" s="1"/>
  <c r="AM742" i="1"/>
  <c r="AL742" i="1"/>
  <c r="AA742" i="1"/>
  <c r="R742" i="1"/>
  <c r="X742" i="1" s="1"/>
  <c r="Y742" i="1" s="1"/>
  <c r="Z742" i="1" s="1"/>
  <c r="AB998" i="1"/>
  <c r="AC998" i="1" s="1"/>
  <c r="AD998" i="1" s="1"/>
  <c r="AE998" i="1" s="1"/>
  <c r="AH998" i="1" s="1"/>
  <c r="AK998" i="1" s="1"/>
  <c r="AP998" i="1" s="1"/>
  <c r="AQ998" i="1" s="1"/>
  <c r="AM542" i="1"/>
  <c r="AL542" i="1"/>
  <c r="R542" i="1"/>
  <c r="X542" i="1" s="1"/>
  <c r="Y542" i="1" s="1"/>
  <c r="Z542" i="1" s="1"/>
  <c r="AA542" i="1"/>
  <c r="AB636" i="1"/>
  <c r="AC636" i="1" s="1"/>
  <c r="AD636" i="1" s="1"/>
  <c r="AE636" i="1" s="1"/>
  <c r="AH636" i="1" s="1"/>
  <c r="AK636" i="1" s="1"/>
  <c r="AP636" i="1" s="1"/>
  <c r="AQ636" i="1" s="1"/>
  <c r="AB459" i="1"/>
  <c r="AC459" i="1" s="1"/>
  <c r="AD459" i="1" s="1"/>
  <c r="AE459" i="1" s="1"/>
  <c r="AH459" i="1" s="1"/>
  <c r="AK459" i="1" s="1"/>
  <c r="AP459" i="1" s="1"/>
  <c r="AQ459" i="1" s="1"/>
  <c r="X563" i="1"/>
  <c r="Y563" i="1" s="1"/>
  <c r="Z563" i="1" s="1"/>
  <c r="U563" i="1"/>
  <c r="V563" i="1" s="1"/>
  <c r="W563" i="1" s="1"/>
  <c r="AM410" i="1"/>
  <c r="R410" i="1"/>
  <c r="X410" i="1" s="1"/>
  <c r="Y410" i="1" s="1"/>
  <c r="Z410" i="1" s="1"/>
  <c r="AL410" i="1"/>
  <c r="AA410" i="1"/>
  <c r="AL134" i="1"/>
  <c r="R134" i="1"/>
  <c r="X134" i="1" s="1"/>
  <c r="Y134" i="1" s="1"/>
  <c r="Z134" i="1" s="1"/>
  <c r="AA134" i="1"/>
  <c r="AM134" i="1"/>
  <c r="AL298" i="1"/>
  <c r="AA298" i="1"/>
  <c r="AM298" i="1"/>
  <c r="R298" i="1"/>
  <c r="X298" i="1" s="1"/>
  <c r="Y298" i="1" s="1"/>
  <c r="Z298" i="1" s="1"/>
  <c r="AM128" i="1"/>
  <c r="AL128" i="1"/>
  <c r="AA128" i="1"/>
  <c r="R128" i="1"/>
  <c r="X128" i="1" s="1"/>
  <c r="Y128" i="1" s="1"/>
  <c r="Z128" i="1" s="1"/>
  <c r="AC925" i="1"/>
  <c r="AD925" i="1" s="1"/>
  <c r="AE925" i="1" s="1"/>
  <c r="AH925" i="1" s="1"/>
  <c r="AK925" i="1" s="1"/>
  <c r="AP925" i="1" s="1"/>
  <c r="AQ925" i="1" s="1"/>
  <c r="U667" i="1"/>
  <c r="V667" i="1" s="1"/>
  <c r="W667" i="1" s="1"/>
  <c r="U640" i="1"/>
  <c r="V640" i="1" s="1"/>
  <c r="W640" i="1" s="1"/>
  <c r="AM573" i="1"/>
  <c r="AL573" i="1"/>
  <c r="AA573" i="1"/>
  <c r="R573" i="1"/>
  <c r="X573" i="1" s="1"/>
  <c r="Y573" i="1" s="1"/>
  <c r="Z573" i="1" s="1"/>
  <c r="AM367" i="1"/>
  <c r="AL367" i="1"/>
  <c r="AA367" i="1"/>
  <c r="R367" i="1"/>
  <c r="X367" i="1" s="1"/>
  <c r="Y367" i="1" s="1"/>
  <c r="Z367" i="1" s="1"/>
  <c r="U345" i="1"/>
  <c r="V345" i="1" s="1"/>
  <c r="W345" i="1" s="1"/>
  <c r="AM879" i="1"/>
  <c r="AL879" i="1"/>
  <c r="AA879" i="1"/>
  <c r="R879" i="1"/>
  <c r="X879" i="1" s="1"/>
  <c r="Y879" i="1" s="1"/>
  <c r="Z879" i="1" s="1"/>
  <c r="U295" i="1"/>
  <c r="V295" i="1" s="1"/>
  <c r="W295" i="1" s="1"/>
  <c r="AM147" i="1"/>
  <c r="R147" i="1"/>
  <c r="X147" i="1" s="1"/>
  <c r="Y147" i="1" s="1"/>
  <c r="Z147" i="1" s="1"/>
  <c r="AL147" i="1"/>
  <c r="AA147" i="1"/>
  <c r="AB860" i="1"/>
  <c r="AC860" i="1" s="1"/>
  <c r="AD860" i="1" s="1"/>
  <c r="AE860" i="1" s="1"/>
  <c r="AH860" i="1" s="1"/>
  <c r="AK860" i="1" s="1"/>
  <c r="AP860" i="1" s="1"/>
  <c r="AQ860" i="1" s="1"/>
  <c r="AB679" i="1"/>
  <c r="AC679" i="1" s="1"/>
  <c r="AD679" i="1" s="1"/>
  <c r="AE679" i="1" s="1"/>
  <c r="AH679" i="1" s="1"/>
  <c r="AK679" i="1" s="1"/>
  <c r="AP679" i="1" s="1"/>
  <c r="AQ679" i="1" s="1"/>
  <c r="AB429" i="1"/>
  <c r="AC429" i="1" s="1"/>
  <c r="AD429" i="1" s="1"/>
  <c r="AE429" i="1" s="1"/>
  <c r="AH429" i="1" s="1"/>
  <c r="AK429" i="1" s="1"/>
  <c r="AP429" i="1" s="1"/>
  <c r="AQ429" i="1" s="1"/>
  <c r="AB469" i="1"/>
  <c r="AC469" i="1" s="1"/>
  <c r="AD469" i="1" s="1"/>
  <c r="AE469" i="1" s="1"/>
  <c r="AH469" i="1" s="1"/>
  <c r="AK469" i="1" s="1"/>
  <c r="AP469" i="1" s="1"/>
  <c r="AQ469" i="1" s="1"/>
  <c r="U688" i="1"/>
  <c r="V688" i="1" s="1"/>
  <c r="W688" i="1" s="1"/>
  <c r="AM824" i="1"/>
  <c r="AL824" i="1"/>
  <c r="AA824" i="1"/>
  <c r="R824" i="1"/>
  <c r="X824" i="1" s="1"/>
  <c r="Y824" i="1" s="1"/>
  <c r="Z824" i="1" s="1"/>
  <c r="X585" i="1"/>
  <c r="Y585" i="1" s="1"/>
  <c r="Z585" i="1" s="1"/>
  <c r="X590" i="1"/>
  <c r="Y590" i="1" s="1"/>
  <c r="Z590" i="1" s="1"/>
  <c r="X797" i="1"/>
  <c r="Y797" i="1" s="1"/>
  <c r="Z797" i="1" s="1"/>
  <c r="U25" i="1"/>
  <c r="V25" i="1" s="1"/>
  <c r="W25" i="1" s="1"/>
  <c r="AB286" i="1"/>
  <c r="AC286" i="1" s="1"/>
  <c r="AD286" i="1" s="1"/>
  <c r="AE286" i="1" s="1"/>
  <c r="AH286" i="1" s="1"/>
  <c r="AK286" i="1" s="1"/>
  <c r="AP286" i="1" s="1"/>
  <c r="AQ286" i="1" s="1"/>
  <c r="AB964" i="1"/>
  <c r="AC964" i="1" s="1"/>
  <c r="AD964" i="1" s="1"/>
  <c r="AE964" i="1" s="1"/>
  <c r="AH964" i="1" s="1"/>
  <c r="AK964" i="1" s="1"/>
  <c r="AP964" i="1" s="1"/>
  <c r="AQ964" i="1" s="1"/>
  <c r="X156" i="1"/>
  <c r="Y156" i="1" s="1"/>
  <c r="Z156" i="1" s="1"/>
  <c r="U950" i="1"/>
  <c r="V950" i="1" s="1"/>
  <c r="W950" i="1" s="1"/>
  <c r="AL337" i="1"/>
  <c r="AM337" i="1"/>
  <c r="AA337" i="1"/>
  <c r="R337" i="1"/>
  <c r="X337" i="1" s="1"/>
  <c r="Y337" i="1" s="1"/>
  <c r="Z337" i="1" s="1"/>
  <c r="AL194" i="1"/>
  <c r="AA194" i="1"/>
  <c r="AM194" i="1"/>
  <c r="R194" i="1"/>
  <c r="X194" i="1" s="1"/>
  <c r="Y194" i="1" s="1"/>
  <c r="Z194" i="1" s="1"/>
  <c r="AB606" i="1"/>
  <c r="AC606" i="1" s="1"/>
  <c r="AD606" i="1" s="1"/>
  <c r="AE606" i="1" s="1"/>
  <c r="AH606" i="1" s="1"/>
  <c r="AK606" i="1" s="1"/>
  <c r="AP606" i="1" s="1"/>
  <c r="AQ606" i="1" s="1"/>
  <c r="U327" i="1"/>
  <c r="V327" i="1" s="1"/>
  <c r="W327" i="1" s="1"/>
  <c r="U53" i="1"/>
  <c r="V53" i="1" s="1"/>
  <c r="W53" i="1" s="1"/>
  <c r="AM423" i="1"/>
  <c r="AL423" i="1"/>
  <c r="AA423" i="1"/>
  <c r="R423" i="1"/>
  <c r="X423" i="1" s="1"/>
  <c r="Y423" i="1" s="1"/>
  <c r="Z423" i="1" s="1"/>
  <c r="U119" i="1"/>
  <c r="V119" i="1" s="1"/>
  <c r="W119" i="1" s="1"/>
  <c r="AL803" i="1"/>
  <c r="AM803" i="1"/>
  <c r="AA803" i="1"/>
  <c r="R803" i="1"/>
  <c r="X803" i="1" s="1"/>
  <c r="Y803" i="1" s="1"/>
  <c r="Z803" i="1" s="1"/>
  <c r="U279" i="1"/>
  <c r="V279" i="1" s="1"/>
  <c r="W279" i="1" s="1"/>
  <c r="AB508" i="1"/>
  <c r="AC508" i="1" s="1"/>
  <c r="AD508" i="1" s="1"/>
  <c r="AE508" i="1" s="1"/>
  <c r="AH508" i="1" s="1"/>
  <c r="AK508" i="1" s="1"/>
  <c r="AP508" i="1" s="1"/>
  <c r="AQ508" i="1" s="1"/>
  <c r="AB196" i="1"/>
  <c r="AC196" i="1" s="1"/>
  <c r="AD196" i="1" s="1"/>
  <c r="AE196" i="1" s="1"/>
  <c r="AH196" i="1" s="1"/>
  <c r="AK196" i="1" s="1"/>
  <c r="AP196" i="1" s="1"/>
  <c r="AM150" i="1"/>
  <c r="AL150" i="1"/>
  <c r="AA150" i="1"/>
  <c r="R150" i="1"/>
  <c r="X150" i="1" s="1"/>
  <c r="Y150" i="1" s="1"/>
  <c r="Z150" i="1" s="1"/>
  <c r="U469" i="1"/>
  <c r="V469" i="1" s="1"/>
  <c r="W469" i="1" s="1"/>
  <c r="AB975" i="1"/>
  <c r="AC975" i="1" s="1"/>
  <c r="AD975" i="1" s="1"/>
  <c r="AE975" i="1" s="1"/>
  <c r="AH975" i="1" s="1"/>
  <c r="AK975" i="1" s="1"/>
  <c r="AP975" i="1" s="1"/>
  <c r="AQ975" i="1" s="1"/>
  <c r="X521" i="1"/>
  <c r="Y521" i="1" s="1"/>
  <c r="Z521" i="1" s="1"/>
  <c r="AM425" i="1"/>
  <c r="AL425" i="1"/>
  <c r="AA425" i="1"/>
  <c r="R425" i="1"/>
  <c r="X425" i="1" s="1"/>
  <c r="Y425" i="1" s="1"/>
  <c r="Z425" i="1" s="1"/>
  <c r="U425" i="1"/>
  <c r="V425" i="1" s="1"/>
  <c r="W425" i="1" s="1"/>
  <c r="AB175" i="1"/>
  <c r="AC175" i="1" s="1"/>
  <c r="AD175" i="1" s="1"/>
  <c r="AE175" i="1" s="1"/>
  <c r="AH175" i="1" s="1"/>
  <c r="AK175" i="1" s="1"/>
  <c r="AP175" i="1" s="1"/>
  <c r="AQ175" i="1" s="1"/>
  <c r="AM494" i="1"/>
  <c r="AL494" i="1"/>
  <c r="R494" i="1"/>
  <c r="X494" i="1" s="1"/>
  <c r="Y494" i="1" s="1"/>
  <c r="Z494" i="1" s="1"/>
  <c r="AA494" i="1"/>
  <c r="AB494" i="1" s="1"/>
  <c r="AC494" i="1" s="1"/>
  <c r="AD494" i="1" s="1"/>
  <c r="AE494" i="1" s="1"/>
  <c r="AH494" i="1" s="1"/>
  <c r="AK494" i="1" s="1"/>
  <c r="AP494" i="1" s="1"/>
  <c r="AQ494" i="1" s="1"/>
  <c r="AM575" i="1"/>
  <c r="AA575" i="1"/>
  <c r="AL575" i="1"/>
  <c r="R575" i="1"/>
  <c r="X575" i="1" s="1"/>
  <c r="Y575" i="1" s="1"/>
  <c r="Z575" i="1" s="1"/>
  <c r="AM324" i="1"/>
  <c r="AL324" i="1"/>
  <c r="AA324" i="1"/>
  <c r="R324" i="1"/>
  <c r="X324" i="1" s="1"/>
  <c r="Y324" i="1" s="1"/>
  <c r="Z324" i="1" s="1"/>
  <c r="U142" i="1"/>
  <c r="V142" i="1" s="1"/>
  <c r="W142" i="1" s="1"/>
  <c r="AM336" i="1"/>
  <c r="AL336" i="1"/>
  <c r="AA336" i="1"/>
  <c r="R336" i="1"/>
  <c r="X336" i="1" s="1"/>
  <c r="Y336" i="1" s="1"/>
  <c r="Z336" i="1" s="1"/>
  <c r="U623" i="1"/>
  <c r="V623" i="1" s="1"/>
  <c r="W623" i="1" s="1"/>
  <c r="X88" i="1"/>
  <c r="Y88" i="1" s="1"/>
  <c r="Z88" i="1" s="1"/>
  <c r="AB844" i="1"/>
  <c r="AC844" i="1" s="1"/>
  <c r="AD844" i="1" s="1"/>
  <c r="AE844" i="1" s="1"/>
  <c r="AH844" i="1" s="1"/>
  <c r="AK844" i="1" s="1"/>
  <c r="AP844" i="1" s="1"/>
  <c r="AQ844" i="1" s="1"/>
  <c r="U913" i="1"/>
  <c r="V913" i="1" s="1"/>
  <c r="W913" i="1" s="1"/>
  <c r="U175" i="1"/>
  <c r="V175" i="1" s="1"/>
  <c r="W175" i="1" s="1"/>
  <c r="U156" i="1"/>
  <c r="V156" i="1" s="1"/>
  <c r="W156" i="1" s="1"/>
  <c r="X962" i="1"/>
  <c r="Y962" i="1" s="1"/>
  <c r="Z962" i="1" s="1"/>
  <c r="U962" i="1"/>
  <c r="V962" i="1" s="1"/>
  <c r="W962" i="1" s="1"/>
  <c r="AM540" i="1"/>
  <c r="AL540" i="1"/>
  <c r="AA540" i="1"/>
  <c r="R540" i="1"/>
  <c r="X540" i="1" s="1"/>
  <c r="Y540" i="1" s="1"/>
  <c r="Z540" i="1" s="1"/>
  <c r="U222" i="1"/>
  <c r="V222" i="1" s="1"/>
  <c r="W222" i="1" s="1"/>
  <c r="AM311" i="1"/>
  <c r="AL311" i="1"/>
  <c r="AA311" i="1"/>
  <c r="R311" i="1"/>
  <c r="X311" i="1" s="1"/>
  <c r="Y311" i="1" s="1"/>
  <c r="Z311" i="1" s="1"/>
  <c r="U930" i="1"/>
  <c r="V930" i="1" s="1"/>
  <c r="W930" i="1" s="1"/>
  <c r="U146" i="1"/>
  <c r="V146" i="1" s="1"/>
  <c r="W146" i="1" s="1"/>
  <c r="AM618" i="1"/>
  <c r="AA618" i="1"/>
  <c r="AL618" i="1"/>
  <c r="R618" i="1"/>
  <c r="X618" i="1" s="1"/>
  <c r="Y618" i="1" s="1"/>
  <c r="Z618" i="1" s="1"/>
  <c r="AM358" i="1"/>
  <c r="AL358" i="1"/>
  <c r="AA358" i="1"/>
  <c r="R358" i="1"/>
  <c r="X358" i="1" s="1"/>
  <c r="Y358" i="1" s="1"/>
  <c r="Z358" i="1" s="1"/>
  <c r="U606" i="1"/>
  <c r="V606" i="1" s="1"/>
  <c r="W606" i="1" s="1"/>
  <c r="AL145" i="1"/>
  <c r="AM145" i="1"/>
  <c r="R145" i="1"/>
  <c r="X145" i="1" s="1"/>
  <c r="Y145" i="1" s="1"/>
  <c r="Z145" i="1" s="1"/>
  <c r="AA145" i="1"/>
  <c r="AB145" i="1" s="1"/>
  <c r="AC145" i="1" s="1"/>
  <c r="AD145" i="1" s="1"/>
  <c r="AE145" i="1" s="1"/>
  <c r="AH145" i="1" s="1"/>
  <c r="AK145" i="1" s="1"/>
  <c r="AP145" i="1" s="1"/>
  <c r="AQ145" i="1" s="1"/>
  <c r="AM656" i="1"/>
  <c r="AA656" i="1"/>
  <c r="R656" i="1"/>
  <c r="X656" i="1" s="1"/>
  <c r="Y656" i="1" s="1"/>
  <c r="Z656" i="1" s="1"/>
  <c r="AL656" i="1"/>
  <c r="AM546" i="1"/>
  <c r="AL546" i="1"/>
  <c r="AA546" i="1"/>
  <c r="R546" i="1"/>
  <c r="X546" i="1" s="1"/>
  <c r="Y546" i="1" s="1"/>
  <c r="Z546" i="1" s="1"/>
  <c r="AM686" i="1"/>
  <c r="AL686" i="1"/>
  <c r="AA686" i="1"/>
  <c r="R686" i="1"/>
  <c r="X686" i="1" s="1"/>
  <c r="Y686" i="1" s="1"/>
  <c r="Z686" i="1" s="1"/>
  <c r="AM687" i="1"/>
  <c r="AA687" i="1"/>
  <c r="AL687" i="1"/>
  <c r="R687" i="1"/>
  <c r="X687" i="1" s="1"/>
  <c r="Y687" i="1" s="1"/>
  <c r="Z687" i="1" s="1"/>
  <c r="AR590" i="1"/>
  <c r="T355" i="1"/>
  <c r="U355" i="1"/>
  <c r="AB279" i="1"/>
  <c r="AC279" i="1" s="1"/>
  <c r="AD279" i="1" s="1"/>
  <c r="AE279" i="1" s="1"/>
  <c r="AH279" i="1" s="1"/>
  <c r="AK279" i="1" s="1"/>
  <c r="AP279" i="1" s="1"/>
  <c r="AQ279" i="1" s="1"/>
  <c r="AL42" i="1"/>
  <c r="AA42" i="1"/>
  <c r="AM42" i="1"/>
  <c r="R42" i="1"/>
  <c r="X42" i="1" s="1"/>
  <c r="Y42" i="1" s="1"/>
  <c r="Z42" i="1" s="1"/>
  <c r="U975" i="1"/>
  <c r="V975" i="1" s="1"/>
  <c r="W975" i="1" s="1"/>
  <c r="U521" i="1"/>
  <c r="V521" i="1" s="1"/>
  <c r="W521" i="1" s="1"/>
  <c r="AM236" i="1"/>
  <c r="AL236" i="1"/>
  <c r="AA236" i="1"/>
  <c r="R236" i="1"/>
  <c r="X236" i="1" s="1"/>
  <c r="Y236" i="1" s="1"/>
  <c r="Z236" i="1" s="1"/>
  <c r="AB119" i="1"/>
  <c r="AC119" i="1" s="1"/>
  <c r="AD119" i="1" s="1"/>
  <c r="AE119" i="1" s="1"/>
  <c r="AH119" i="1" s="1"/>
  <c r="AK119" i="1" s="1"/>
  <c r="AP119" i="1" s="1"/>
  <c r="AQ119" i="1" s="1"/>
  <c r="AB142" i="1"/>
  <c r="AC142" i="1" s="1"/>
  <c r="AD142" i="1" s="1"/>
  <c r="AE142" i="1" s="1"/>
  <c r="AH142" i="1" s="1"/>
  <c r="AK142" i="1" s="1"/>
  <c r="AP142" i="1" s="1"/>
  <c r="AQ142" i="1" s="1"/>
  <c r="AM748" i="1"/>
  <c r="AL748" i="1"/>
  <c r="AA748" i="1"/>
  <c r="R748" i="1"/>
  <c r="X748" i="1" s="1"/>
  <c r="Y748" i="1" s="1"/>
  <c r="Z748" i="1" s="1"/>
  <c r="X230" i="1"/>
  <c r="Y230" i="1" s="1"/>
  <c r="Z230" i="1" s="1"/>
  <c r="U88" i="1"/>
  <c r="V88" i="1" s="1"/>
  <c r="W88" i="1" s="1"/>
  <c r="AB913" i="1"/>
  <c r="AC913" i="1" s="1"/>
  <c r="AD913" i="1" s="1"/>
  <c r="AE913" i="1" s="1"/>
  <c r="AH913" i="1" s="1"/>
  <c r="AK913" i="1" s="1"/>
  <c r="AP913" i="1" s="1"/>
  <c r="AQ913" i="1" s="1"/>
  <c r="X856" i="1"/>
  <c r="Y856" i="1" s="1"/>
  <c r="Z856" i="1" s="1"/>
  <c r="X296" i="1"/>
  <c r="Y296" i="1" s="1"/>
  <c r="Z296" i="1" s="1"/>
  <c r="U84" i="1"/>
  <c r="V84" i="1" s="1"/>
  <c r="W84" i="1" s="1"/>
  <c r="U815" i="1"/>
  <c r="V815" i="1" s="1"/>
  <c r="W815" i="1" s="1"/>
  <c r="X411" i="1"/>
  <c r="Y411" i="1" s="1"/>
  <c r="Z411" i="1" s="1"/>
  <c r="U614" i="1"/>
  <c r="V614" i="1" s="1"/>
  <c r="W614" i="1" s="1"/>
  <c r="U755" i="1"/>
  <c r="V755" i="1" s="1"/>
  <c r="W755" i="1" s="1"/>
  <c r="U193" i="1"/>
  <c r="V193" i="1" s="1"/>
  <c r="W193" i="1" s="1"/>
  <c r="U106" i="1"/>
  <c r="V106" i="1" s="1"/>
  <c r="W106" i="1" s="1"/>
  <c r="AL669" i="1"/>
  <c r="AM669" i="1"/>
  <c r="AA669" i="1"/>
  <c r="R669" i="1"/>
  <c r="X669" i="1" s="1"/>
  <c r="Y669" i="1" s="1"/>
  <c r="Z669" i="1" s="1"/>
  <c r="AM768" i="1"/>
  <c r="AL768" i="1"/>
  <c r="AA768" i="1"/>
  <c r="R768" i="1"/>
  <c r="X768" i="1" s="1"/>
  <c r="Y768" i="1" s="1"/>
  <c r="Z768" i="1" s="1"/>
  <c r="AR936" i="1"/>
  <c r="AB325" i="1"/>
  <c r="AC325" i="1" s="1"/>
  <c r="AD325" i="1" s="1"/>
  <c r="AE325" i="1" s="1"/>
  <c r="AH325" i="1" s="1"/>
  <c r="AK325" i="1" s="1"/>
  <c r="AP325" i="1" s="1"/>
  <c r="AQ325" i="1" s="1"/>
  <c r="AB521" i="1"/>
  <c r="AC521" i="1" s="1"/>
  <c r="AD521" i="1" s="1"/>
  <c r="AE521" i="1" s="1"/>
  <c r="AH521" i="1" s="1"/>
  <c r="AK521" i="1" s="1"/>
  <c r="AP521" i="1" s="1"/>
  <c r="AQ521" i="1" s="1"/>
  <c r="AB355" i="1"/>
  <c r="AC355" i="1" s="1"/>
  <c r="AD355" i="1" s="1"/>
  <c r="AE355" i="1" s="1"/>
  <c r="AH355" i="1" s="1"/>
  <c r="AK355" i="1" s="1"/>
  <c r="AP355" i="1" s="1"/>
  <c r="AQ355" i="1" s="1"/>
  <c r="AL431" i="1"/>
  <c r="AM431" i="1"/>
  <c r="AA431" i="1"/>
  <c r="R431" i="1"/>
  <c r="X431" i="1" s="1"/>
  <c r="Y431" i="1" s="1"/>
  <c r="Z431" i="1" s="1"/>
  <c r="U776" i="1"/>
  <c r="V776" i="1" s="1"/>
  <c r="W776" i="1" s="1"/>
  <c r="AB953" i="1"/>
  <c r="AC953" i="1" s="1"/>
  <c r="AD953" i="1" s="1"/>
  <c r="AE953" i="1" s="1"/>
  <c r="AH953" i="1" s="1"/>
  <c r="AK953" i="1" s="1"/>
  <c r="AP953" i="1" s="1"/>
  <c r="AQ953" i="1" s="1"/>
  <c r="AB962" i="1"/>
  <c r="AC962" i="1" s="1"/>
  <c r="AD962" i="1" s="1"/>
  <c r="AE962" i="1" s="1"/>
  <c r="AH962" i="1" s="1"/>
  <c r="AK962" i="1" s="1"/>
  <c r="AP962" i="1" s="1"/>
  <c r="AQ962" i="1" s="1"/>
  <c r="AB794" i="1"/>
  <c r="AC794" i="1" s="1"/>
  <c r="AD794" i="1" s="1"/>
  <c r="AE794" i="1" s="1"/>
  <c r="AH794" i="1" s="1"/>
  <c r="AK794" i="1" s="1"/>
  <c r="AP794" i="1" s="1"/>
  <c r="AQ794" i="1" s="1"/>
  <c r="U925" i="1"/>
  <c r="V925" i="1" s="1"/>
  <c r="W925" i="1" s="1"/>
  <c r="AL91" i="1"/>
  <c r="AA91" i="1"/>
  <c r="AM91" i="1"/>
  <c r="R91" i="1"/>
  <c r="X91" i="1" s="1"/>
  <c r="Y91" i="1" s="1"/>
  <c r="Z91" i="1" s="1"/>
  <c r="U343" i="1"/>
  <c r="V343" i="1" s="1"/>
  <c r="W343" i="1" s="1"/>
  <c r="AM116" i="1"/>
  <c r="AA116" i="1"/>
  <c r="AL116" i="1"/>
  <c r="R116" i="1"/>
  <c r="X116" i="1" s="1"/>
  <c r="Y116" i="1" s="1"/>
  <c r="Z116" i="1" s="1"/>
  <c r="U116" i="1"/>
  <c r="V116" i="1" s="1"/>
  <c r="W116" i="1" s="1"/>
  <c r="AB343" i="1"/>
  <c r="AC343" i="1" s="1"/>
  <c r="AD343" i="1" s="1"/>
  <c r="AE343" i="1" s="1"/>
  <c r="AH343" i="1" s="1"/>
  <c r="AK343" i="1" s="1"/>
  <c r="AP343" i="1" s="1"/>
  <c r="AQ343" i="1" s="1"/>
  <c r="AM290" i="1"/>
  <c r="AL290" i="1"/>
  <c r="R290" i="1"/>
  <c r="X290" i="1" s="1"/>
  <c r="Y290" i="1" s="1"/>
  <c r="Z290" i="1" s="1"/>
  <c r="AA290" i="1"/>
  <c r="X525" i="1"/>
  <c r="Y525" i="1" s="1"/>
  <c r="Z525" i="1" s="1"/>
  <c r="AB873" i="1"/>
  <c r="AC873" i="1" s="1"/>
  <c r="AD873" i="1" s="1"/>
  <c r="AE873" i="1" s="1"/>
  <c r="AH873" i="1" s="1"/>
  <c r="AK873" i="1" s="1"/>
  <c r="AP873" i="1" s="1"/>
  <c r="AQ873" i="1" s="1"/>
  <c r="AB931" i="1"/>
  <c r="AC931" i="1" s="1"/>
  <c r="AD931" i="1" s="1"/>
  <c r="AE931" i="1" s="1"/>
  <c r="AH931" i="1" s="1"/>
  <c r="AK931" i="1" s="1"/>
  <c r="AP931" i="1" s="1"/>
  <c r="AQ931" i="1" s="1"/>
  <c r="AB230" i="1"/>
  <c r="AC230" i="1" s="1"/>
  <c r="AD230" i="1" s="1"/>
  <c r="AE230" i="1" s="1"/>
  <c r="AH230" i="1" s="1"/>
  <c r="AK230" i="1" s="1"/>
  <c r="AP230" i="1" s="1"/>
  <c r="AQ230" i="1" s="1"/>
  <c r="U700" i="1"/>
  <c r="V700" i="1" s="1"/>
  <c r="W700" i="1" s="1"/>
  <c r="AB88" i="1"/>
  <c r="AC88" i="1" s="1"/>
  <c r="AD88" i="1" s="1"/>
  <c r="AE88" i="1" s="1"/>
  <c r="AH88" i="1" s="1"/>
  <c r="AK88" i="1" s="1"/>
  <c r="AP88" i="1" s="1"/>
  <c r="AQ88" i="1" s="1"/>
  <c r="AB468" i="1"/>
  <c r="AC468" i="1" s="1"/>
  <c r="AD468" i="1" s="1"/>
  <c r="AE468" i="1" s="1"/>
  <c r="AH468" i="1" s="1"/>
  <c r="AK468" i="1" s="1"/>
  <c r="AP468" i="1" s="1"/>
  <c r="AQ468" i="1" s="1"/>
  <c r="U856" i="1"/>
  <c r="V856" i="1" s="1"/>
  <c r="W856" i="1" s="1"/>
  <c r="U296" i="1"/>
  <c r="V296" i="1" s="1"/>
  <c r="W296" i="1" s="1"/>
  <c r="AB84" i="1"/>
  <c r="AC84" i="1" s="1"/>
  <c r="AD84" i="1" s="1"/>
  <c r="AE84" i="1" s="1"/>
  <c r="AH84" i="1" s="1"/>
  <c r="AK84" i="1" s="1"/>
  <c r="AP84" i="1" s="1"/>
  <c r="AQ84" i="1" s="1"/>
  <c r="U910" i="1"/>
  <c r="V910" i="1" s="1"/>
  <c r="W910" i="1" s="1"/>
  <c r="AB815" i="1"/>
  <c r="AC815" i="1" s="1"/>
  <c r="AD815" i="1" s="1"/>
  <c r="AE815" i="1" s="1"/>
  <c r="AH815" i="1" s="1"/>
  <c r="AK815" i="1" s="1"/>
  <c r="AP815" i="1" s="1"/>
  <c r="AQ815" i="1" s="1"/>
  <c r="X995" i="1"/>
  <c r="Y995" i="1" s="1"/>
  <c r="Z995" i="1" s="1"/>
  <c r="U411" i="1"/>
  <c r="V411" i="1" s="1"/>
  <c r="W411" i="1" s="1"/>
  <c r="AL294" i="1"/>
  <c r="AM294" i="1"/>
  <c r="AA294" i="1"/>
  <c r="R294" i="1"/>
  <c r="X294" i="1" s="1"/>
  <c r="Y294" i="1" s="1"/>
  <c r="Z294" i="1" s="1"/>
  <c r="AL466" i="1"/>
  <c r="AM466" i="1"/>
  <c r="R466" i="1"/>
  <c r="X466" i="1" s="1"/>
  <c r="Y466" i="1" s="1"/>
  <c r="Z466" i="1" s="1"/>
  <c r="AA466" i="1"/>
  <c r="AM698" i="1"/>
  <c r="AL698" i="1"/>
  <c r="AA698" i="1"/>
  <c r="R698" i="1"/>
  <c r="X698" i="1" s="1"/>
  <c r="Y698" i="1" s="1"/>
  <c r="Z698" i="1" s="1"/>
  <c r="AM132" i="1"/>
  <c r="AA132" i="1"/>
  <c r="AL132" i="1"/>
  <c r="R132" i="1"/>
  <c r="X132" i="1" s="1"/>
  <c r="Y132" i="1" s="1"/>
  <c r="Z132" i="1" s="1"/>
  <c r="X913" i="1"/>
  <c r="Y913" i="1" s="1"/>
  <c r="Z913" i="1" s="1"/>
  <c r="AR745" i="1"/>
  <c r="AM306" i="1"/>
  <c r="AL306" i="1"/>
  <c r="AA306" i="1"/>
  <c r="R306" i="1"/>
  <c r="X306" i="1" s="1"/>
  <c r="Y306" i="1" s="1"/>
  <c r="Z306" i="1" s="1"/>
  <c r="X815" i="1"/>
  <c r="Y815" i="1" s="1"/>
  <c r="Z815" i="1" s="1"/>
  <c r="AM869" i="1"/>
  <c r="AA869" i="1"/>
  <c r="AL869" i="1"/>
  <c r="R869" i="1"/>
  <c r="X869" i="1" s="1"/>
  <c r="Y869" i="1" s="1"/>
  <c r="Z869" i="1" s="1"/>
  <c r="U869" i="1"/>
  <c r="V869" i="1" s="1"/>
  <c r="W869" i="1" s="1"/>
  <c r="AL372" i="1"/>
  <c r="AM372" i="1"/>
  <c r="AA372" i="1"/>
  <c r="R372" i="1"/>
  <c r="X372" i="1" s="1"/>
  <c r="Y372" i="1" s="1"/>
  <c r="Z372" i="1" s="1"/>
  <c r="AL946" i="1"/>
  <c r="AM946" i="1"/>
  <c r="AA946" i="1"/>
  <c r="R946" i="1"/>
  <c r="X946" i="1" s="1"/>
  <c r="Y946" i="1" s="1"/>
  <c r="Z946" i="1" s="1"/>
  <c r="AB623" i="1"/>
  <c r="AC623" i="1" s="1"/>
  <c r="AD623" i="1" s="1"/>
  <c r="AE623" i="1" s="1"/>
  <c r="AH623" i="1" s="1"/>
  <c r="AK623" i="1" s="1"/>
  <c r="AP623" i="1" s="1"/>
  <c r="AQ623" i="1" s="1"/>
  <c r="AB930" i="1"/>
  <c r="AC930" i="1" s="1"/>
  <c r="AD930" i="1" s="1"/>
  <c r="AE930" i="1" s="1"/>
  <c r="AH930" i="1" s="1"/>
  <c r="AK930" i="1" s="1"/>
  <c r="AP930" i="1" s="1"/>
  <c r="AQ930" i="1" s="1"/>
  <c r="AB193" i="1"/>
  <c r="AC193" i="1" s="1"/>
  <c r="AD193" i="1" s="1"/>
  <c r="AE193" i="1" s="1"/>
  <c r="AH193" i="1" s="1"/>
  <c r="AK193" i="1" s="1"/>
  <c r="AP193" i="1" s="1"/>
  <c r="AQ193" i="1" s="1"/>
  <c r="AB327" i="1"/>
  <c r="AC327" i="1" s="1"/>
  <c r="AD327" i="1" s="1"/>
  <c r="AE327" i="1" s="1"/>
  <c r="AH327" i="1" s="1"/>
  <c r="AK327" i="1" s="1"/>
  <c r="AP327" i="1" s="1"/>
  <c r="AQ327" i="1" s="1"/>
  <c r="AM658" i="1"/>
  <c r="AL658" i="1"/>
  <c r="R658" i="1"/>
  <c r="X658" i="1" s="1"/>
  <c r="Y658" i="1" s="1"/>
  <c r="Z658" i="1" s="1"/>
  <c r="AA658" i="1"/>
  <c r="AM52" i="1"/>
  <c r="AL52" i="1"/>
  <c r="AA52" i="1"/>
  <c r="R52" i="1"/>
  <c r="X52" i="1" s="1"/>
  <c r="Y52" i="1" s="1"/>
  <c r="Z52" i="1" s="1"/>
  <c r="AL900" i="1"/>
  <c r="AM900" i="1"/>
  <c r="R900" i="1"/>
  <c r="X900" i="1" s="1"/>
  <c r="Y900" i="1" s="1"/>
  <c r="Z900" i="1" s="1"/>
  <c r="AA900" i="1"/>
  <c r="U725" i="1"/>
  <c r="V725" i="1" s="1"/>
  <c r="W725" i="1" s="1"/>
  <c r="U525" i="1"/>
  <c r="V525" i="1" s="1"/>
  <c r="W525" i="1" s="1"/>
  <c r="X490" i="1"/>
  <c r="Y490" i="1" s="1"/>
  <c r="Z490" i="1" s="1"/>
  <c r="U230" i="1"/>
  <c r="V230" i="1" s="1"/>
  <c r="W230" i="1" s="1"/>
  <c r="X5" i="1"/>
  <c r="Y5" i="1" s="1"/>
  <c r="Z5" i="1" s="1"/>
  <c r="AB240" i="1"/>
  <c r="AC240" i="1" s="1"/>
  <c r="AD240" i="1" s="1"/>
  <c r="AE240" i="1" s="1"/>
  <c r="AH240" i="1" s="1"/>
  <c r="AK240" i="1" s="1"/>
  <c r="AP240" i="1" s="1"/>
  <c r="AQ240" i="1" s="1"/>
  <c r="X710" i="1"/>
  <c r="Y710" i="1" s="1"/>
  <c r="Z710" i="1" s="1"/>
  <c r="AB856" i="1"/>
  <c r="AC856" i="1" s="1"/>
  <c r="AD856" i="1" s="1"/>
  <c r="AE856" i="1" s="1"/>
  <c r="AH856" i="1" s="1"/>
  <c r="AK856" i="1" s="1"/>
  <c r="AP856" i="1" s="1"/>
  <c r="AQ856" i="1" s="1"/>
  <c r="AB296" i="1"/>
  <c r="AC296" i="1" s="1"/>
  <c r="AD296" i="1" s="1"/>
  <c r="AE296" i="1" s="1"/>
  <c r="AH296" i="1" s="1"/>
  <c r="AK296" i="1" s="1"/>
  <c r="AP296" i="1" s="1"/>
  <c r="AQ296" i="1" s="1"/>
  <c r="U995" i="1"/>
  <c r="V995" i="1" s="1"/>
  <c r="W995" i="1" s="1"/>
  <c r="AB411" i="1"/>
  <c r="AC411" i="1" s="1"/>
  <c r="AD411" i="1" s="1"/>
  <c r="AE411" i="1" s="1"/>
  <c r="AH411" i="1" s="1"/>
  <c r="AK411" i="1" s="1"/>
  <c r="AP411" i="1" s="1"/>
  <c r="AQ411" i="1" s="1"/>
  <c r="X925" i="1"/>
  <c r="Y925" i="1" s="1"/>
  <c r="Z925" i="1" s="1"/>
  <c r="AB295" i="1"/>
  <c r="AC295" i="1" s="1"/>
  <c r="AD295" i="1" s="1"/>
  <c r="AE295" i="1" s="1"/>
  <c r="AH295" i="1" s="1"/>
  <c r="AK295" i="1" s="1"/>
  <c r="AP295" i="1" s="1"/>
  <c r="AQ295" i="1" s="1"/>
  <c r="AL604" i="1"/>
  <c r="AM604" i="1"/>
  <c r="AA604" i="1"/>
  <c r="R604" i="1"/>
  <c r="X604" i="1" s="1"/>
  <c r="Y604" i="1" s="1"/>
  <c r="Z604" i="1" s="1"/>
  <c r="AB667" i="1"/>
  <c r="AC667" i="1" s="1"/>
  <c r="AD667" i="1" s="1"/>
  <c r="AE667" i="1" s="1"/>
  <c r="AH667" i="1" s="1"/>
  <c r="AK667" i="1" s="1"/>
  <c r="AP667" i="1" s="1"/>
  <c r="AQ667" i="1" s="1"/>
  <c r="AB345" i="1"/>
  <c r="AC345" i="1" s="1"/>
  <c r="AD345" i="1" s="1"/>
  <c r="AE345" i="1" s="1"/>
  <c r="AH345" i="1" s="1"/>
  <c r="AK345" i="1" s="1"/>
  <c r="AP345" i="1" s="1"/>
  <c r="AQ345" i="1" s="1"/>
  <c r="U467" i="1"/>
  <c r="V467" i="1" s="1"/>
  <c r="W467" i="1" s="1"/>
  <c r="AM939" i="1"/>
  <c r="AL939" i="1"/>
  <c r="AA939" i="1"/>
  <c r="R939" i="1"/>
  <c r="X939" i="1" s="1"/>
  <c r="Y939" i="1" s="1"/>
  <c r="Z939" i="1" s="1"/>
  <c r="U844" i="1"/>
  <c r="V844" i="1" s="1"/>
  <c r="W844" i="1" s="1"/>
  <c r="U508" i="1"/>
  <c r="V508" i="1" s="1"/>
  <c r="W508" i="1" s="1"/>
  <c r="U196" i="1"/>
  <c r="V196" i="1" s="1"/>
  <c r="W196" i="1" s="1"/>
  <c r="X776" i="1"/>
  <c r="Y776" i="1" s="1"/>
  <c r="Z776" i="1" s="1"/>
  <c r="AL583" i="1"/>
  <c r="AM583" i="1"/>
  <c r="AA583" i="1"/>
  <c r="R583" i="1"/>
  <c r="X583" i="1" s="1"/>
  <c r="Y583" i="1" s="1"/>
  <c r="Z583" i="1" s="1"/>
  <c r="X600" i="1"/>
  <c r="Y600" i="1" s="1"/>
  <c r="Z600" i="1" s="1"/>
  <c r="AL503" i="1"/>
  <c r="AM503" i="1"/>
  <c r="AA503" i="1"/>
  <c r="R503" i="1"/>
  <c r="X503" i="1" s="1"/>
  <c r="Y503" i="1" s="1"/>
  <c r="Z503" i="1" s="1"/>
  <c r="U503" i="1"/>
  <c r="V503" i="1" s="1"/>
  <c r="W503" i="1" s="1"/>
  <c r="AL723" i="1"/>
  <c r="AM723" i="1"/>
  <c r="AA723" i="1"/>
  <c r="R723" i="1"/>
  <c r="X723" i="1" s="1"/>
  <c r="Y723" i="1" s="1"/>
  <c r="Z723" i="1" s="1"/>
  <c r="X382" i="1"/>
  <c r="Y382" i="1" s="1"/>
  <c r="Z382" i="1" s="1"/>
  <c r="AB776" i="1"/>
  <c r="AC776" i="1" s="1"/>
  <c r="AD776" i="1" s="1"/>
  <c r="AE776" i="1" s="1"/>
  <c r="AH776" i="1" s="1"/>
  <c r="AK776" i="1" s="1"/>
  <c r="AP776" i="1" s="1"/>
  <c r="AQ776" i="1" s="1"/>
  <c r="AB109" i="1"/>
  <c r="AC109" i="1" s="1"/>
  <c r="AD109" i="1" s="1"/>
  <c r="AE109" i="1" s="1"/>
  <c r="AH109" i="1" s="1"/>
  <c r="AK109" i="1" s="1"/>
  <c r="AP109" i="1" s="1"/>
  <c r="AQ109" i="1" s="1"/>
  <c r="U765" i="1"/>
  <c r="V765" i="1" s="1"/>
  <c r="W765" i="1" s="1"/>
  <c r="U346" i="1"/>
  <c r="V346" i="1" s="1"/>
  <c r="W346" i="1" s="1"/>
  <c r="AB614" i="1"/>
  <c r="AC614" i="1" s="1"/>
  <c r="AD614" i="1" s="1"/>
  <c r="AE614" i="1" s="1"/>
  <c r="AH614" i="1" s="1"/>
  <c r="AK614" i="1" s="1"/>
  <c r="AP614" i="1" s="1"/>
  <c r="AQ614" i="1" s="1"/>
  <c r="U600" i="1"/>
  <c r="V600" i="1" s="1"/>
  <c r="W600" i="1" s="1"/>
  <c r="U382" i="1"/>
  <c r="V382" i="1" s="1"/>
  <c r="W382" i="1" s="1"/>
  <c r="AR190" i="1"/>
  <c r="AM85" i="1"/>
  <c r="AL85" i="1"/>
  <c r="AA85" i="1"/>
  <c r="R85" i="1"/>
  <c r="X85" i="1" s="1"/>
  <c r="Y85" i="1" s="1"/>
  <c r="Z85" i="1" s="1"/>
  <c r="U281" i="1"/>
  <c r="V281" i="1" s="1"/>
  <c r="W281" i="1" s="1"/>
  <c r="U668" i="1"/>
  <c r="V668" i="1" s="1"/>
  <c r="W668" i="1" s="1"/>
  <c r="U234" i="1"/>
  <c r="V234" i="1" s="1"/>
  <c r="W234" i="1" s="1"/>
  <c r="U380" i="1"/>
  <c r="V380" i="1" s="1"/>
  <c r="W380" i="1" s="1"/>
  <c r="U998" i="1"/>
  <c r="V998" i="1" s="1"/>
  <c r="W998" i="1" s="1"/>
  <c r="U104" i="1"/>
  <c r="V104" i="1" s="1"/>
  <c r="W104" i="1" s="1"/>
  <c r="AM171" i="1"/>
  <c r="AL171" i="1"/>
  <c r="R171" i="1"/>
  <c r="X171" i="1" s="1"/>
  <c r="Y171" i="1" s="1"/>
  <c r="Z171" i="1" s="1"/>
  <c r="AA171" i="1"/>
  <c r="X725" i="1"/>
  <c r="Y725" i="1" s="1"/>
  <c r="Z725" i="1" s="1"/>
  <c r="AM19" i="1"/>
  <c r="AL19" i="1"/>
  <c r="AA19" i="1"/>
  <c r="R19" i="1"/>
  <c r="X19" i="1" s="1"/>
  <c r="Y19" i="1" s="1"/>
  <c r="Z19" i="1" s="1"/>
  <c r="U870" i="1"/>
  <c r="V870" i="1" s="1"/>
  <c r="W870" i="1" s="1"/>
  <c r="AM390" i="1"/>
  <c r="AL390" i="1"/>
  <c r="AA390" i="1"/>
  <c r="R390" i="1"/>
  <c r="X390" i="1" s="1"/>
  <c r="Y390" i="1" s="1"/>
  <c r="Z390" i="1" s="1"/>
  <c r="AB525" i="1"/>
  <c r="AC525" i="1" s="1"/>
  <c r="AD525" i="1" s="1"/>
  <c r="AE525" i="1" s="1"/>
  <c r="AH525" i="1" s="1"/>
  <c r="AK525" i="1" s="1"/>
  <c r="AP525" i="1" s="1"/>
  <c r="AQ525" i="1" s="1"/>
  <c r="AB947" i="1"/>
  <c r="AC947" i="1" s="1"/>
  <c r="AD947" i="1" s="1"/>
  <c r="AE947" i="1" s="1"/>
  <c r="AH947" i="1" s="1"/>
  <c r="AK947" i="1" s="1"/>
  <c r="AP947" i="1" s="1"/>
  <c r="AQ947" i="1" s="1"/>
  <c r="U490" i="1"/>
  <c r="V490" i="1" s="1"/>
  <c r="W490" i="1" s="1"/>
  <c r="U699" i="1"/>
  <c r="V699" i="1" s="1"/>
  <c r="W699" i="1" s="1"/>
  <c r="X700" i="1"/>
  <c r="Y700" i="1" s="1"/>
  <c r="Z700" i="1" s="1"/>
  <c r="U5" i="1"/>
  <c r="V5" i="1" s="1"/>
  <c r="W5" i="1" s="1"/>
  <c r="AB265" i="1"/>
  <c r="AC265" i="1" s="1"/>
  <c r="AD265" i="1" s="1"/>
  <c r="AE265" i="1" s="1"/>
  <c r="AH265" i="1" s="1"/>
  <c r="AK265" i="1" s="1"/>
  <c r="AP265" i="1" s="1"/>
  <c r="AQ265" i="1" s="1"/>
  <c r="U710" i="1"/>
  <c r="V710" i="1" s="1"/>
  <c r="W710" i="1" s="1"/>
  <c r="AB725" i="1"/>
  <c r="AC725" i="1" s="1"/>
  <c r="AD725" i="1" s="1"/>
  <c r="AE725" i="1" s="1"/>
  <c r="AH725" i="1" s="1"/>
  <c r="AK725" i="1" s="1"/>
  <c r="AP725" i="1" s="1"/>
  <c r="AB910" i="1"/>
  <c r="AC910" i="1" s="1"/>
  <c r="AD910" i="1" s="1"/>
  <c r="AE910" i="1" s="1"/>
  <c r="AH910" i="1" s="1"/>
  <c r="AK910" i="1" s="1"/>
  <c r="AP910" i="1" s="1"/>
  <c r="AQ910" i="1" s="1"/>
  <c r="X1000" i="1"/>
  <c r="Y1000" i="1" s="1"/>
  <c r="Z1000" i="1" s="1"/>
  <c r="AB995" i="1"/>
  <c r="AC995" i="1" s="1"/>
  <c r="AD995" i="1" s="1"/>
  <c r="AE995" i="1" s="1"/>
  <c r="AH995" i="1" s="1"/>
  <c r="AK995" i="1" s="1"/>
  <c r="AP995" i="1" s="1"/>
  <c r="AQ995" i="1" s="1"/>
  <c r="U665" i="1"/>
  <c r="V665" i="1" s="1"/>
  <c r="W665" i="1" s="1"/>
  <c r="AB665" i="1"/>
  <c r="AC665" i="1" s="1"/>
  <c r="AD665" i="1" s="1"/>
  <c r="AE665" i="1" s="1"/>
  <c r="AH665" i="1" s="1"/>
  <c r="AK665" i="1" s="1"/>
  <c r="AP665" i="1" s="1"/>
  <c r="AQ665" i="1" s="1"/>
  <c r="U712" i="1"/>
  <c r="V712" i="1" s="1"/>
  <c r="W712" i="1" s="1"/>
  <c r="AB712" i="1"/>
  <c r="AC712" i="1" s="1"/>
  <c r="AD712" i="1" s="1"/>
  <c r="AE712" i="1" s="1"/>
  <c r="AH712" i="1" s="1"/>
  <c r="AK712" i="1" s="1"/>
  <c r="AP712" i="1" s="1"/>
  <c r="AQ712" i="1" s="1"/>
  <c r="X664" i="1"/>
  <c r="Y664" i="1" s="1"/>
  <c r="Z664" i="1" s="1"/>
  <c r="U664" i="1"/>
  <c r="V664" i="1" s="1"/>
  <c r="W664" i="1" s="1"/>
  <c r="U763" i="1"/>
  <c r="V763" i="1" s="1"/>
  <c r="W763" i="1" s="1"/>
  <c r="AB763" i="1"/>
  <c r="AC763" i="1" s="1"/>
  <c r="AD763" i="1" s="1"/>
  <c r="AE763" i="1" s="1"/>
  <c r="AH763" i="1" s="1"/>
  <c r="AK763" i="1" s="1"/>
  <c r="AP763" i="1" s="1"/>
  <c r="AQ763" i="1" s="1"/>
  <c r="U418" i="1"/>
  <c r="V418" i="1" s="1"/>
  <c r="W418" i="1" s="1"/>
  <c r="X418" i="1"/>
  <c r="Y418" i="1" s="1"/>
  <c r="Z418" i="1" s="1"/>
  <c r="AB418" i="1"/>
  <c r="AC418" i="1" s="1"/>
  <c r="AD418" i="1" s="1"/>
  <c r="AE418" i="1" s="1"/>
  <c r="AH418" i="1" s="1"/>
  <c r="AK418" i="1" s="1"/>
  <c r="AP418" i="1" s="1"/>
  <c r="AQ418" i="1" s="1"/>
  <c r="U685" i="1"/>
  <c r="V685" i="1" s="1"/>
  <c r="W685" i="1" s="1"/>
  <c r="AB685" i="1"/>
  <c r="AC685" i="1" s="1"/>
  <c r="AD685" i="1" s="1"/>
  <c r="AE685" i="1" s="1"/>
  <c r="AH685" i="1" s="1"/>
  <c r="AK685" i="1" s="1"/>
  <c r="AP685" i="1" s="1"/>
  <c r="AQ685" i="1" s="1"/>
  <c r="U929" i="1"/>
  <c r="V929" i="1" s="1"/>
  <c r="W929" i="1" s="1"/>
  <c r="AL541" i="1"/>
  <c r="AM541" i="1"/>
  <c r="R541" i="1"/>
  <c r="X541" i="1" s="1"/>
  <c r="Y541" i="1" s="1"/>
  <c r="Z541" i="1" s="1"/>
  <c r="AA541" i="1"/>
  <c r="X148" i="1"/>
  <c r="Y148" i="1" s="1"/>
  <c r="Z148" i="1" s="1"/>
  <c r="U148" i="1"/>
  <c r="V148" i="1" s="1"/>
  <c r="W148" i="1" s="1"/>
  <c r="AB148" i="1"/>
  <c r="AC148" i="1" s="1"/>
  <c r="AD148" i="1" s="1"/>
  <c r="AE148" i="1" s="1"/>
  <c r="AH148" i="1" s="1"/>
  <c r="AK148" i="1" s="1"/>
  <c r="AP148" i="1" s="1"/>
  <c r="AQ148" i="1" s="1"/>
  <c r="U591" i="1"/>
  <c r="V591" i="1" s="1"/>
  <c r="W591" i="1" s="1"/>
  <c r="AB591" i="1"/>
  <c r="AC591" i="1" s="1"/>
  <c r="AD591" i="1" s="1"/>
  <c r="AE591" i="1" s="1"/>
  <c r="AH591" i="1" s="1"/>
  <c r="AK591" i="1" s="1"/>
  <c r="AP591" i="1" s="1"/>
  <c r="AQ591" i="1" s="1"/>
  <c r="U154" i="1"/>
  <c r="V154" i="1" s="1"/>
  <c r="W154" i="1" s="1"/>
  <c r="AM738" i="1"/>
  <c r="AL738" i="1"/>
  <c r="R738" i="1"/>
  <c r="X738" i="1" s="1"/>
  <c r="Y738" i="1" s="1"/>
  <c r="Z738" i="1" s="1"/>
  <c r="AA738" i="1"/>
  <c r="AB738" i="1" s="1"/>
  <c r="AC738" i="1" s="1"/>
  <c r="AD738" i="1" s="1"/>
  <c r="AE738" i="1" s="1"/>
  <c r="AH738" i="1" s="1"/>
  <c r="AK738" i="1" s="1"/>
  <c r="AP738" i="1" s="1"/>
  <c r="AQ738" i="1" s="1"/>
  <c r="R980" i="1"/>
  <c r="X980" i="1" s="1"/>
  <c r="Y980" i="1" s="1"/>
  <c r="Z980" i="1" s="1"/>
  <c r="AL980" i="1"/>
  <c r="AA980" i="1"/>
  <c r="AM980" i="1"/>
  <c r="AR537" i="1"/>
  <c r="U537" i="1"/>
  <c r="V537" i="1" s="1"/>
  <c r="W537" i="1" s="1"/>
  <c r="AL139" i="1"/>
  <c r="R139" i="1"/>
  <c r="X139" i="1" s="1"/>
  <c r="Y139" i="1" s="1"/>
  <c r="Z139" i="1" s="1"/>
  <c r="AM139" i="1"/>
  <c r="X806" i="1"/>
  <c r="Y806" i="1" s="1"/>
  <c r="Z806" i="1" s="1"/>
  <c r="AL783" i="1"/>
  <c r="AA783" i="1"/>
  <c r="U949" i="1"/>
  <c r="V949" i="1" s="1"/>
  <c r="W949" i="1" s="1"/>
  <c r="AB949" i="1"/>
  <c r="AC949" i="1" s="1"/>
  <c r="AD949" i="1" s="1"/>
  <c r="AE949" i="1" s="1"/>
  <c r="AH949" i="1" s="1"/>
  <c r="AK949" i="1" s="1"/>
  <c r="AP949" i="1" s="1"/>
  <c r="AQ949" i="1" s="1"/>
  <c r="AR499" i="1"/>
  <c r="U246" i="1"/>
  <c r="V246" i="1" s="1"/>
  <c r="W246" i="1" s="1"/>
  <c r="AR27" i="1" l="1"/>
  <c r="U18" i="1"/>
  <c r="V18" i="1" s="1"/>
  <c r="W18" i="1" s="1"/>
  <c r="U23" i="1"/>
  <c r="V23" i="1" s="1"/>
  <c r="W23" i="1" s="1"/>
  <c r="AB13" i="1"/>
  <c r="AC13" i="1" s="1"/>
  <c r="AD13" i="1" s="1"/>
  <c r="AE13" i="1" s="1"/>
  <c r="AH13" i="1" s="1"/>
  <c r="AK13" i="1" s="1"/>
  <c r="AP13" i="1" s="1"/>
  <c r="AQ13" i="1" s="1"/>
  <c r="AR701" i="1"/>
  <c r="AQ701" i="1"/>
  <c r="AQ715" i="1"/>
  <c r="AR715" i="1"/>
  <c r="T347" i="1"/>
  <c r="U347" i="1"/>
  <c r="V347" i="1" s="1"/>
  <c r="W347" i="1" s="1"/>
  <c r="AR844" i="1"/>
  <c r="U568" i="1"/>
  <c r="V568" i="1" s="1"/>
  <c r="W568" i="1" s="1"/>
  <c r="X646" i="1"/>
  <c r="Y646" i="1" s="1"/>
  <c r="Z646" i="1" s="1"/>
  <c r="AB434" i="1"/>
  <c r="AC434" i="1" s="1"/>
  <c r="AD434" i="1" s="1"/>
  <c r="AE434" i="1" s="1"/>
  <c r="AH434" i="1" s="1"/>
  <c r="AK434" i="1" s="1"/>
  <c r="AP434" i="1" s="1"/>
  <c r="AQ434" i="1" s="1"/>
  <c r="AB283" i="1"/>
  <c r="AC283" i="1" s="1"/>
  <c r="AD283" i="1" s="1"/>
  <c r="AE283" i="1" s="1"/>
  <c r="AH283" i="1" s="1"/>
  <c r="AK283" i="1" s="1"/>
  <c r="AP283" i="1" s="1"/>
  <c r="AQ283" i="1" s="1"/>
  <c r="U283" i="1"/>
  <c r="V283" i="1" s="1"/>
  <c r="W283" i="1" s="1"/>
  <c r="U103" i="1"/>
  <c r="V103" i="1" s="1"/>
  <c r="W103" i="1" s="1"/>
  <c r="AB335" i="1"/>
  <c r="AC335" i="1" s="1"/>
  <c r="AD335" i="1" s="1"/>
  <c r="AE335" i="1" s="1"/>
  <c r="AH335" i="1" s="1"/>
  <c r="AK335" i="1" s="1"/>
  <c r="AP335" i="1" s="1"/>
  <c r="AQ335" i="1" s="1"/>
  <c r="U434" i="1"/>
  <c r="V434" i="1" s="1"/>
  <c r="W434" i="1" s="1"/>
  <c r="U442" i="1"/>
  <c r="V442" i="1" s="1"/>
  <c r="W442" i="1" s="1"/>
  <c r="AB576" i="1"/>
  <c r="AC576" i="1" s="1"/>
  <c r="AD576" i="1" s="1"/>
  <c r="AE576" i="1" s="1"/>
  <c r="AH576" i="1" s="1"/>
  <c r="AK576" i="1" s="1"/>
  <c r="AP576" i="1" s="1"/>
  <c r="AQ576" i="1" s="1"/>
  <c r="X778" i="1"/>
  <c r="Y778" i="1" s="1"/>
  <c r="Z778" i="1" s="1"/>
  <c r="U778" i="1"/>
  <c r="V778" i="1" s="1"/>
  <c r="W778" i="1" s="1"/>
  <c r="AR997" i="1"/>
  <c r="AR280" i="1"/>
  <c r="AR453" i="1"/>
  <c r="AB18" i="1"/>
  <c r="AC18" i="1" s="1"/>
  <c r="AD18" i="1" s="1"/>
  <c r="AE18" i="1" s="1"/>
  <c r="AH18" i="1" s="1"/>
  <c r="AK18" i="1" s="1"/>
  <c r="AP18" i="1" s="1"/>
  <c r="AQ18" i="1" s="1"/>
  <c r="U779" i="1"/>
  <c r="V779" i="1" s="1"/>
  <c r="W779" i="1" s="1"/>
  <c r="AR272" i="1"/>
  <c r="U752" i="1"/>
  <c r="V752" i="1" s="1"/>
  <c r="W752" i="1" s="1"/>
  <c r="U316" i="1"/>
  <c r="V316" i="1" s="1"/>
  <c r="W316" i="1" s="1"/>
  <c r="AB414" i="1"/>
  <c r="AC414" i="1" s="1"/>
  <c r="AD414" i="1" s="1"/>
  <c r="AE414" i="1" s="1"/>
  <c r="AH414" i="1" s="1"/>
  <c r="AK414" i="1" s="1"/>
  <c r="AP414" i="1" s="1"/>
  <c r="AQ414" i="1" s="1"/>
  <c r="AR86" i="1"/>
  <c r="AR401" i="1"/>
  <c r="AR919" i="1"/>
  <c r="T940" i="1"/>
  <c r="U940" i="1"/>
  <c r="V940" i="1" s="1"/>
  <c r="W940" i="1" s="1"/>
  <c r="U320" i="1"/>
  <c r="V320" i="1" s="1"/>
  <c r="W320" i="1" s="1"/>
  <c r="U726" i="1"/>
  <c r="V726" i="1" s="1"/>
  <c r="W726" i="1" s="1"/>
  <c r="AR380" i="1"/>
  <c r="AB871" i="1"/>
  <c r="AC871" i="1" s="1"/>
  <c r="AD871" i="1" s="1"/>
  <c r="AE871" i="1" s="1"/>
  <c r="AH871" i="1" s="1"/>
  <c r="AK871" i="1" s="1"/>
  <c r="AP871" i="1" s="1"/>
  <c r="AQ871" i="1" s="1"/>
  <c r="AB560" i="1"/>
  <c r="AC560" i="1" s="1"/>
  <c r="AD560" i="1" s="1"/>
  <c r="AE560" i="1" s="1"/>
  <c r="AH560" i="1" s="1"/>
  <c r="AK560" i="1" s="1"/>
  <c r="AP560" i="1" s="1"/>
  <c r="AQ560" i="1" s="1"/>
  <c r="U871" i="1"/>
  <c r="V871" i="1" s="1"/>
  <c r="W871" i="1" s="1"/>
  <c r="AB202" i="1"/>
  <c r="AC202" i="1" s="1"/>
  <c r="AD202" i="1" s="1"/>
  <c r="AE202" i="1" s="1"/>
  <c r="AH202" i="1" s="1"/>
  <c r="AK202" i="1" s="1"/>
  <c r="AP202" i="1" s="1"/>
  <c r="AQ202" i="1" s="1"/>
  <c r="AB180" i="1"/>
  <c r="AC180" i="1" s="1"/>
  <c r="AD180" i="1" s="1"/>
  <c r="AE180" i="1" s="1"/>
  <c r="AH180" i="1" s="1"/>
  <c r="AK180" i="1" s="1"/>
  <c r="AP180" i="1" s="1"/>
  <c r="AR553" i="1"/>
  <c r="U965" i="1"/>
  <c r="V965" i="1" s="1"/>
  <c r="W965" i="1" s="1"/>
  <c r="AR950" i="1"/>
  <c r="AR703" i="1"/>
  <c r="AR101" i="1"/>
  <c r="U526" i="1"/>
  <c r="V526" i="1" s="1"/>
  <c r="W526" i="1" s="1"/>
  <c r="U378" i="1"/>
  <c r="V378" i="1" s="1"/>
  <c r="W378" i="1" s="1"/>
  <c r="AB329" i="1"/>
  <c r="AC329" i="1" s="1"/>
  <c r="AD329" i="1" s="1"/>
  <c r="AE329" i="1" s="1"/>
  <c r="AH329" i="1" s="1"/>
  <c r="AK329" i="1" s="1"/>
  <c r="AP329" i="1" s="1"/>
  <c r="AQ329" i="1" s="1"/>
  <c r="AR664" i="1"/>
  <c r="AR996" i="1"/>
  <c r="AB81" i="1"/>
  <c r="AC81" i="1" s="1"/>
  <c r="AD81" i="1" s="1"/>
  <c r="AE81" i="1" s="1"/>
  <c r="AH81" i="1" s="1"/>
  <c r="AK81" i="1" s="1"/>
  <c r="AP81" i="1" s="1"/>
  <c r="AQ81" i="1" s="1"/>
  <c r="U180" i="1"/>
  <c r="V180" i="1" s="1"/>
  <c r="W180" i="1" s="1"/>
  <c r="U75" i="1"/>
  <c r="V75" i="1" s="1"/>
  <c r="W75" i="1" s="1"/>
  <c r="AR813" i="1"/>
  <c r="AB927" i="1"/>
  <c r="AC927" i="1" s="1"/>
  <c r="AD927" i="1" s="1"/>
  <c r="AE927" i="1" s="1"/>
  <c r="AH927" i="1" s="1"/>
  <c r="AK927" i="1" s="1"/>
  <c r="AP927" i="1" s="1"/>
  <c r="AQ927" i="1" s="1"/>
  <c r="AB379" i="1"/>
  <c r="AC379" i="1" s="1"/>
  <c r="AD379" i="1" s="1"/>
  <c r="AE379" i="1" s="1"/>
  <c r="AH379" i="1" s="1"/>
  <c r="AK379" i="1" s="1"/>
  <c r="AP379" i="1" s="1"/>
  <c r="AQ379" i="1" s="1"/>
  <c r="V377" i="1"/>
  <c r="W377" i="1" s="1"/>
  <c r="U307" i="1"/>
  <c r="V307" i="1" s="1"/>
  <c r="W307" i="1" s="1"/>
  <c r="U536" i="1"/>
  <c r="V536" i="1" s="1"/>
  <c r="W536" i="1" s="1"/>
  <c r="U579" i="1"/>
  <c r="V579" i="1" s="1"/>
  <c r="W579" i="1" s="1"/>
  <c r="AR820" i="1"/>
  <c r="AR565" i="1"/>
  <c r="AB580" i="1"/>
  <c r="AC580" i="1" s="1"/>
  <c r="AD580" i="1" s="1"/>
  <c r="AE580" i="1" s="1"/>
  <c r="AH580" i="1" s="1"/>
  <c r="AK580" i="1" s="1"/>
  <c r="AP580" i="1" s="1"/>
  <c r="AQ580" i="1" s="1"/>
  <c r="AB646" i="1"/>
  <c r="AC646" i="1" s="1"/>
  <c r="AD646" i="1" s="1"/>
  <c r="AE646" i="1" s="1"/>
  <c r="AH646" i="1" s="1"/>
  <c r="AK646" i="1" s="1"/>
  <c r="AP646" i="1" s="1"/>
  <c r="T813" i="1"/>
  <c r="U813" i="1"/>
  <c r="V813" i="1" s="1"/>
  <c r="W813" i="1" s="1"/>
  <c r="T101" i="1"/>
  <c r="U101" i="1"/>
  <c r="V101" i="1" s="1"/>
  <c r="W101" i="1" s="1"/>
  <c r="AR874" i="1"/>
  <c r="U440" i="1"/>
  <c r="V440" i="1" s="1"/>
  <c r="W440" i="1" s="1"/>
  <c r="AB263" i="1"/>
  <c r="AC263" i="1" s="1"/>
  <c r="AD263" i="1" s="1"/>
  <c r="AE263" i="1" s="1"/>
  <c r="AH263" i="1" s="1"/>
  <c r="AK263" i="1" s="1"/>
  <c r="AP263" i="1" s="1"/>
  <c r="AQ263" i="1" s="1"/>
  <c r="AB103" i="1"/>
  <c r="AC103" i="1" s="1"/>
  <c r="AD103" i="1" s="1"/>
  <c r="AE103" i="1" s="1"/>
  <c r="AH103" i="1" s="1"/>
  <c r="AK103" i="1" s="1"/>
  <c r="AP103" i="1" s="1"/>
  <c r="AQ103" i="1" s="1"/>
  <c r="AB270" i="1"/>
  <c r="AC270" i="1" s="1"/>
  <c r="AD270" i="1" s="1"/>
  <c r="AE270" i="1" s="1"/>
  <c r="AH270" i="1" s="1"/>
  <c r="AK270" i="1" s="1"/>
  <c r="AP270" i="1" s="1"/>
  <c r="AQ270" i="1" s="1"/>
  <c r="U630" i="1"/>
  <c r="V630" i="1" s="1"/>
  <c r="W630" i="1" s="1"/>
  <c r="AR486" i="1"/>
  <c r="U339" i="1"/>
  <c r="V339" i="1" s="1"/>
  <c r="W339" i="1" s="1"/>
  <c r="AR26" i="1"/>
  <c r="U576" i="1"/>
  <c r="V576" i="1" s="1"/>
  <c r="W576" i="1" s="1"/>
  <c r="U970" i="1"/>
  <c r="V970" i="1" s="1"/>
  <c r="W970" i="1" s="1"/>
  <c r="AR454" i="1"/>
  <c r="AR896" i="1"/>
  <c r="AR347" i="1"/>
  <c r="AB774" i="1"/>
  <c r="AC774" i="1" s="1"/>
  <c r="AD774" i="1" s="1"/>
  <c r="AE774" i="1" s="1"/>
  <c r="AH774" i="1" s="1"/>
  <c r="AK774" i="1" s="1"/>
  <c r="AP774" i="1" s="1"/>
  <c r="T310" i="1"/>
  <c r="U310" i="1"/>
  <c r="V310" i="1" s="1"/>
  <c r="W310" i="1" s="1"/>
  <c r="AB778" i="1"/>
  <c r="AC778" i="1" s="1"/>
  <c r="AD778" i="1" s="1"/>
  <c r="AE778" i="1" s="1"/>
  <c r="AH778" i="1" s="1"/>
  <c r="AK778" i="1" s="1"/>
  <c r="AP778" i="1" s="1"/>
  <c r="U270" i="1"/>
  <c r="V270" i="1" s="1"/>
  <c r="W270" i="1" s="1"/>
  <c r="U306" i="1"/>
  <c r="V306" i="1" s="1"/>
  <c r="W306" i="1" s="1"/>
  <c r="AB442" i="1"/>
  <c r="AC442" i="1" s="1"/>
  <c r="AD442" i="1" s="1"/>
  <c r="AE442" i="1" s="1"/>
  <c r="AH442" i="1" s="1"/>
  <c r="AK442" i="1" s="1"/>
  <c r="AP442" i="1" s="1"/>
  <c r="AQ442" i="1" s="1"/>
  <c r="U594" i="1"/>
  <c r="V594" i="1" s="1"/>
  <c r="W594" i="1" s="1"/>
  <c r="AR955" i="1"/>
  <c r="AR456" i="1"/>
  <c r="AR653" i="1"/>
  <c r="AB189" i="1"/>
  <c r="AC189" i="1" s="1"/>
  <c r="AD189" i="1" s="1"/>
  <c r="AE189" i="1" s="1"/>
  <c r="AH189" i="1" s="1"/>
  <c r="AK189" i="1" s="1"/>
  <c r="AP189" i="1" s="1"/>
  <c r="AQ189" i="1" s="1"/>
  <c r="AB214" i="1"/>
  <c r="AC214" i="1" s="1"/>
  <c r="AD214" i="1" s="1"/>
  <c r="AE214" i="1" s="1"/>
  <c r="AH214" i="1" s="1"/>
  <c r="AK214" i="1" s="1"/>
  <c r="AP214" i="1" s="1"/>
  <c r="AQ214" i="1" s="1"/>
  <c r="AB75" i="1"/>
  <c r="AC75" i="1" s="1"/>
  <c r="AD75" i="1" s="1"/>
  <c r="AE75" i="1" s="1"/>
  <c r="AH75" i="1" s="1"/>
  <c r="AK75" i="1" s="1"/>
  <c r="AP75" i="1" s="1"/>
  <c r="AQ75" i="1" s="1"/>
  <c r="AB568" i="1"/>
  <c r="AC568" i="1" s="1"/>
  <c r="AD568" i="1" s="1"/>
  <c r="AE568" i="1" s="1"/>
  <c r="AH568" i="1" s="1"/>
  <c r="AK568" i="1" s="1"/>
  <c r="AP568" i="1" s="1"/>
  <c r="AQ568" i="1" s="1"/>
  <c r="AR655" i="1"/>
  <c r="AR648" i="1"/>
  <c r="AR688" i="1"/>
  <c r="AB644" i="1"/>
  <c r="AC644" i="1" s="1"/>
  <c r="AD644" i="1" s="1"/>
  <c r="AE644" i="1" s="1"/>
  <c r="AH644" i="1" s="1"/>
  <c r="AK644" i="1" s="1"/>
  <c r="AP644" i="1" s="1"/>
  <c r="AQ644" i="1" s="1"/>
  <c r="AR162" i="1"/>
  <c r="U799" i="1"/>
  <c r="V799" i="1" s="1"/>
  <c r="W799" i="1" s="1"/>
  <c r="AB691" i="1"/>
  <c r="AC691" i="1" s="1"/>
  <c r="AD691" i="1" s="1"/>
  <c r="AE691" i="1" s="1"/>
  <c r="AH691" i="1" s="1"/>
  <c r="AK691" i="1" s="1"/>
  <c r="AP691" i="1" s="1"/>
  <c r="AQ691" i="1" s="1"/>
  <c r="U160" i="1"/>
  <c r="V160" i="1" s="1"/>
  <c r="W160" i="1" s="1"/>
  <c r="U301" i="1"/>
  <c r="V301" i="1" s="1"/>
  <c r="W301" i="1" s="1"/>
  <c r="AR630" i="1"/>
  <c r="V655" i="1"/>
  <c r="W655" i="1" s="1"/>
  <c r="V728" i="1"/>
  <c r="W728" i="1" s="1"/>
  <c r="AB630" i="1"/>
  <c r="AC630" i="1" s="1"/>
  <c r="AD630" i="1" s="1"/>
  <c r="AE630" i="1" s="1"/>
  <c r="AH630" i="1" s="1"/>
  <c r="AK630" i="1" s="1"/>
  <c r="AP630" i="1" s="1"/>
  <c r="AQ630" i="1" s="1"/>
  <c r="AR216" i="1"/>
  <c r="AQ307" i="1"/>
  <c r="AR307" i="1"/>
  <c r="AR449" i="1"/>
  <c r="AB915" i="1"/>
  <c r="AC915" i="1" s="1"/>
  <c r="AD915" i="1" s="1"/>
  <c r="AE915" i="1" s="1"/>
  <c r="AH915" i="1" s="1"/>
  <c r="AK915" i="1" s="1"/>
  <c r="AP915" i="1" s="1"/>
  <c r="AQ915" i="1" s="1"/>
  <c r="AB515" i="1"/>
  <c r="AC515" i="1" s="1"/>
  <c r="AD515" i="1" s="1"/>
  <c r="AE515" i="1" s="1"/>
  <c r="AH515" i="1" s="1"/>
  <c r="AK515" i="1" s="1"/>
  <c r="AP515" i="1" s="1"/>
  <c r="AQ515" i="1" s="1"/>
  <c r="AR605" i="1"/>
  <c r="AB736" i="1"/>
  <c r="AC736" i="1" s="1"/>
  <c r="AD736" i="1" s="1"/>
  <c r="AE736" i="1" s="1"/>
  <c r="AH736" i="1" s="1"/>
  <c r="AK736" i="1" s="1"/>
  <c r="AP736" i="1" s="1"/>
  <c r="AQ736" i="1" s="1"/>
  <c r="AR973" i="1"/>
  <c r="AR220" i="1"/>
  <c r="X786" i="1"/>
  <c r="Y786" i="1" s="1"/>
  <c r="Z786" i="1" s="1"/>
  <c r="AR460" i="1"/>
  <c r="U406" i="1"/>
  <c r="V406" i="1" s="1"/>
  <c r="W406" i="1" s="1"/>
  <c r="AR632" i="1"/>
  <c r="X619" i="1"/>
  <c r="Y619" i="1" s="1"/>
  <c r="Z619" i="1" s="1"/>
  <c r="U619" i="1"/>
  <c r="V619" i="1" s="1"/>
  <c r="W619" i="1" s="1"/>
  <c r="AB413" i="1"/>
  <c r="AC413" i="1" s="1"/>
  <c r="AD413" i="1" s="1"/>
  <c r="AE413" i="1" s="1"/>
  <c r="AH413" i="1" s="1"/>
  <c r="AK413" i="1" s="1"/>
  <c r="AP413" i="1" s="1"/>
  <c r="AQ413" i="1" s="1"/>
  <c r="AB594" i="1"/>
  <c r="AC594" i="1" s="1"/>
  <c r="AD594" i="1" s="1"/>
  <c r="AE594" i="1" s="1"/>
  <c r="AH594" i="1" s="1"/>
  <c r="AK594" i="1" s="1"/>
  <c r="AP594" i="1" s="1"/>
  <c r="AQ594" i="1" s="1"/>
  <c r="AR174" i="1"/>
  <c r="U515" i="1"/>
  <c r="V515" i="1" s="1"/>
  <c r="W515" i="1" s="1"/>
  <c r="AR50" i="1"/>
  <c r="AB278" i="1"/>
  <c r="AC278" i="1" s="1"/>
  <c r="AD278" i="1" s="1"/>
  <c r="AE278" i="1" s="1"/>
  <c r="AH278" i="1" s="1"/>
  <c r="AK278" i="1" s="1"/>
  <c r="AP278" i="1" s="1"/>
  <c r="AQ278" i="1" s="1"/>
  <c r="AR158" i="1"/>
  <c r="AR945" i="1"/>
  <c r="AB809" i="1"/>
  <c r="AC809" i="1" s="1"/>
  <c r="AD809" i="1" s="1"/>
  <c r="AE809" i="1" s="1"/>
  <c r="AH809" i="1" s="1"/>
  <c r="AK809" i="1" s="1"/>
  <c r="AP809" i="1" s="1"/>
  <c r="AQ809" i="1" s="1"/>
  <c r="AR951" i="1"/>
  <c r="AQ602" i="1"/>
  <c r="AR647" i="1"/>
  <c r="AB734" i="1"/>
  <c r="AC734" i="1" s="1"/>
  <c r="AD734" i="1" s="1"/>
  <c r="AE734" i="1" s="1"/>
  <c r="AH734" i="1" s="1"/>
  <c r="AK734" i="1" s="1"/>
  <c r="AP734" i="1" s="1"/>
  <c r="AQ734" i="1" s="1"/>
  <c r="AR186" i="1"/>
  <c r="AR729" i="1"/>
  <c r="AB67" i="1"/>
  <c r="AC67" i="1" s="1"/>
  <c r="AD67" i="1" s="1"/>
  <c r="AE67" i="1" s="1"/>
  <c r="AH67" i="1" s="1"/>
  <c r="AK67" i="1" s="1"/>
  <c r="AP67" i="1" s="1"/>
  <c r="AQ67" i="1" s="1"/>
  <c r="U757" i="1"/>
  <c r="V757" i="1" s="1"/>
  <c r="W757" i="1" s="1"/>
  <c r="U922" i="1"/>
  <c r="V922" i="1" s="1"/>
  <c r="W922" i="1" s="1"/>
  <c r="AB383" i="1"/>
  <c r="AC383" i="1" s="1"/>
  <c r="AD383" i="1" s="1"/>
  <c r="AE383" i="1" s="1"/>
  <c r="AH383" i="1" s="1"/>
  <c r="AK383" i="1" s="1"/>
  <c r="AP383" i="1" s="1"/>
  <c r="AQ383" i="1" s="1"/>
  <c r="X964" i="1"/>
  <c r="Y964" i="1" s="1"/>
  <c r="Z964" i="1" s="1"/>
  <c r="AB492" i="1"/>
  <c r="AC492" i="1" s="1"/>
  <c r="AD492" i="1" s="1"/>
  <c r="AE492" i="1" s="1"/>
  <c r="AH492" i="1" s="1"/>
  <c r="AK492" i="1" s="1"/>
  <c r="AP492" i="1" s="1"/>
  <c r="AR949" i="1"/>
  <c r="U974" i="1"/>
  <c r="V974" i="1" s="1"/>
  <c r="W974" i="1" s="1"/>
  <c r="AR676" i="1"/>
  <c r="AR391" i="1"/>
  <c r="AR221" i="1"/>
  <c r="AR641" i="1"/>
  <c r="U734" i="1"/>
  <c r="V734" i="1" s="1"/>
  <c r="W734" i="1" s="1"/>
  <c r="X413" i="1"/>
  <c r="Y413" i="1" s="1"/>
  <c r="Z413" i="1" s="1"/>
  <c r="U264" i="1"/>
  <c r="V264" i="1" s="1"/>
  <c r="W264" i="1" s="1"/>
  <c r="AR857" i="1"/>
  <c r="AR737" i="1"/>
  <c r="X757" i="1"/>
  <c r="Y757" i="1" s="1"/>
  <c r="Z757" i="1" s="1"/>
  <c r="AR615" i="1"/>
  <c r="U383" i="1"/>
  <c r="V383" i="1" s="1"/>
  <c r="W383" i="1" s="1"/>
  <c r="AB977" i="1"/>
  <c r="AC977" i="1" s="1"/>
  <c r="AD977" i="1" s="1"/>
  <c r="AE977" i="1" s="1"/>
  <c r="AH977" i="1" s="1"/>
  <c r="AK977" i="1" s="1"/>
  <c r="AP977" i="1" s="1"/>
  <c r="AB114" i="1"/>
  <c r="AC114" i="1" s="1"/>
  <c r="AD114" i="1" s="1"/>
  <c r="AE114" i="1" s="1"/>
  <c r="AH114" i="1" s="1"/>
  <c r="AK114" i="1" s="1"/>
  <c r="AP114" i="1" s="1"/>
  <c r="AQ114" i="1" s="1"/>
  <c r="AB923" i="1"/>
  <c r="AC923" i="1" s="1"/>
  <c r="AD923" i="1" s="1"/>
  <c r="AE923" i="1" s="1"/>
  <c r="AH923" i="1" s="1"/>
  <c r="AK923" i="1" s="1"/>
  <c r="AP923" i="1" s="1"/>
  <c r="AQ923" i="1" s="1"/>
  <c r="X45" i="1"/>
  <c r="Y45" i="1" s="1"/>
  <c r="Z45" i="1" s="1"/>
  <c r="U45" i="1"/>
  <c r="V45" i="1" s="1"/>
  <c r="W45" i="1" s="1"/>
  <c r="AR79" i="1"/>
  <c r="AR406" i="1"/>
  <c r="AB904" i="1"/>
  <c r="AC904" i="1" s="1"/>
  <c r="AD904" i="1" s="1"/>
  <c r="AE904" i="1" s="1"/>
  <c r="AH904" i="1" s="1"/>
  <c r="AK904" i="1" s="1"/>
  <c r="AP904" i="1" s="1"/>
  <c r="AQ904" i="1" s="1"/>
  <c r="AB62" i="1"/>
  <c r="AC62" i="1" s="1"/>
  <c r="AD62" i="1" s="1"/>
  <c r="AE62" i="1" s="1"/>
  <c r="AH62" i="1" s="1"/>
  <c r="AK62" i="1" s="1"/>
  <c r="AP62" i="1" s="1"/>
  <c r="AQ62" i="1" s="1"/>
  <c r="AR743" i="1"/>
  <c r="AB612" i="1"/>
  <c r="AC612" i="1" s="1"/>
  <c r="AD612" i="1" s="1"/>
  <c r="AE612" i="1" s="1"/>
  <c r="AH612" i="1" s="1"/>
  <c r="AK612" i="1" s="1"/>
  <c r="AP612" i="1" s="1"/>
  <c r="AQ612" i="1" s="1"/>
  <c r="AR58" i="1"/>
  <c r="U208" i="1"/>
  <c r="V208" i="1" s="1"/>
  <c r="W208" i="1" s="1"/>
  <c r="U927" i="1"/>
  <c r="V927" i="1" s="1"/>
  <c r="W927" i="1" s="1"/>
  <c r="AB530" i="1"/>
  <c r="AC530" i="1" s="1"/>
  <c r="AD530" i="1" s="1"/>
  <c r="AE530" i="1" s="1"/>
  <c r="AH530" i="1" s="1"/>
  <c r="AK530" i="1" s="1"/>
  <c r="AP530" i="1" s="1"/>
  <c r="AQ530" i="1" s="1"/>
  <c r="U599" i="1"/>
  <c r="V599" i="1" s="1"/>
  <c r="W599" i="1" s="1"/>
  <c r="U915" i="1"/>
  <c r="V915" i="1" s="1"/>
  <c r="W915" i="1" s="1"/>
  <c r="AR891" i="1"/>
  <c r="AB668" i="1"/>
  <c r="AC668" i="1" s="1"/>
  <c r="AD668" i="1" s="1"/>
  <c r="AE668" i="1" s="1"/>
  <c r="AH668" i="1" s="1"/>
  <c r="AK668" i="1" s="1"/>
  <c r="AP668" i="1" s="1"/>
  <c r="AQ668" i="1" s="1"/>
  <c r="U62" i="1"/>
  <c r="V62" i="1" s="1"/>
  <c r="W62" i="1" s="1"/>
  <c r="AB779" i="1"/>
  <c r="AC779" i="1" s="1"/>
  <c r="AD779" i="1" s="1"/>
  <c r="AE779" i="1" s="1"/>
  <c r="AH779" i="1" s="1"/>
  <c r="AK779" i="1" s="1"/>
  <c r="AP779" i="1" s="1"/>
  <c r="AQ779" i="1" s="1"/>
  <c r="AR268" i="1"/>
  <c r="U67" i="1"/>
  <c r="V67" i="1" s="1"/>
  <c r="W67" i="1" s="1"/>
  <c r="AB956" i="1"/>
  <c r="AC956" i="1" s="1"/>
  <c r="AD956" i="1" s="1"/>
  <c r="AE956" i="1" s="1"/>
  <c r="AH956" i="1" s="1"/>
  <c r="AK956" i="1" s="1"/>
  <c r="AP956" i="1" s="1"/>
  <c r="AB627" i="1"/>
  <c r="AC627" i="1" s="1"/>
  <c r="AD627" i="1" s="1"/>
  <c r="AE627" i="1" s="1"/>
  <c r="AH627" i="1" s="1"/>
  <c r="AK627" i="1" s="1"/>
  <c r="AP627" i="1" s="1"/>
  <c r="AQ627" i="1" s="1"/>
  <c r="U977" i="1"/>
  <c r="V977" i="1" s="1"/>
  <c r="W977" i="1" s="1"/>
  <c r="AB201" i="1"/>
  <c r="AC201" i="1" s="1"/>
  <c r="AD201" i="1" s="1"/>
  <c r="AE201" i="1" s="1"/>
  <c r="AH201" i="1" s="1"/>
  <c r="AK201" i="1" s="1"/>
  <c r="AP201" i="1" s="1"/>
  <c r="AQ201" i="1" s="1"/>
  <c r="U414" i="1"/>
  <c r="V414" i="1" s="1"/>
  <c r="W414" i="1" s="1"/>
  <c r="U428" i="1"/>
  <c r="V428" i="1" s="1"/>
  <c r="W428" i="1" s="1"/>
  <c r="X428" i="1"/>
  <c r="Y428" i="1" s="1"/>
  <c r="Z428" i="1" s="1"/>
  <c r="U627" i="1"/>
  <c r="V627" i="1" s="1"/>
  <c r="W627" i="1" s="1"/>
  <c r="AR501" i="1"/>
  <c r="AB786" i="1"/>
  <c r="AC786" i="1" s="1"/>
  <c r="AD786" i="1" s="1"/>
  <c r="AE786" i="1" s="1"/>
  <c r="AH786" i="1" s="1"/>
  <c r="AK786" i="1" s="1"/>
  <c r="AP786" i="1" s="1"/>
  <c r="AQ786" i="1" s="1"/>
  <c r="U956" i="1"/>
  <c r="V956" i="1" s="1"/>
  <c r="W956" i="1" s="1"/>
  <c r="AR350" i="1"/>
  <c r="AR885" i="1"/>
  <c r="AR491" i="1"/>
  <c r="AB28" i="1"/>
  <c r="AC28" i="1" s="1"/>
  <c r="AD28" i="1" s="1"/>
  <c r="AE28" i="1" s="1"/>
  <c r="AH28" i="1" s="1"/>
  <c r="AK28" i="1" s="1"/>
  <c r="AP28" i="1" s="1"/>
  <c r="AQ28" i="1" s="1"/>
  <c r="AR689" i="1"/>
  <c r="U736" i="1"/>
  <c r="V736" i="1" s="1"/>
  <c r="W736" i="1" s="1"/>
  <c r="AR744" i="1"/>
  <c r="AR984" i="1"/>
  <c r="AR135" i="1"/>
  <c r="AR574" i="1"/>
  <c r="AB4" i="1"/>
  <c r="AC4" i="1" s="1"/>
  <c r="AD4" i="1" s="1"/>
  <c r="AE4" i="1" s="1"/>
  <c r="AH4" i="1" s="1"/>
  <c r="AK4" i="1" s="1"/>
  <c r="AP4" i="1" s="1"/>
  <c r="AQ4" i="1" s="1"/>
  <c r="AR753" i="1"/>
  <c r="AR173" i="1"/>
  <c r="AR495" i="1"/>
  <c r="AB428" i="1"/>
  <c r="AC428" i="1" s="1"/>
  <c r="AD428" i="1" s="1"/>
  <c r="AE428" i="1" s="1"/>
  <c r="AH428" i="1" s="1"/>
  <c r="AK428" i="1" s="1"/>
  <c r="AP428" i="1" s="1"/>
  <c r="AR812" i="1"/>
  <c r="AR902" i="1"/>
  <c r="AR160" i="1"/>
  <c r="AR917" i="1"/>
  <c r="AR46" i="1"/>
  <c r="AR213" i="1"/>
  <c r="AR959" i="1"/>
  <c r="AR638" i="1"/>
  <c r="AR38" i="1"/>
  <c r="AR854" i="1"/>
  <c r="AR797" i="1"/>
  <c r="AR15" i="1"/>
  <c r="AR181" i="1"/>
  <c r="AR228" i="1"/>
  <c r="AR144" i="1"/>
  <c r="AR246" i="1"/>
  <c r="AR523" i="1"/>
  <c r="AR159" i="1"/>
  <c r="AR941" i="1"/>
  <c r="AR650" i="1"/>
  <c r="AR979" i="1"/>
  <c r="AR563" i="1"/>
  <c r="AR716" i="1"/>
  <c r="AR381" i="1"/>
  <c r="AR419" i="1"/>
  <c r="AR769" i="1"/>
  <c r="AR758" i="1"/>
  <c r="AR675" i="1"/>
  <c r="AR299" i="1"/>
  <c r="AR764" i="1"/>
  <c r="AR526" i="1"/>
  <c r="AQ141" i="1"/>
  <c r="AR141" i="1"/>
  <c r="AQ441" i="1"/>
  <c r="AR441" i="1"/>
  <c r="AQ757" i="1"/>
  <c r="AR757" i="1"/>
  <c r="AB399" i="1"/>
  <c r="AC399" i="1" s="1"/>
  <c r="AD399" i="1" s="1"/>
  <c r="AE399" i="1" s="1"/>
  <c r="AH399" i="1" s="1"/>
  <c r="AK399" i="1" s="1"/>
  <c r="AP399" i="1" s="1"/>
  <c r="AQ399" i="1" s="1"/>
  <c r="AR110" i="1"/>
  <c r="AR747" i="1"/>
  <c r="AB393" i="1"/>
  <c r="AC393" i="1" s="1"/>
  <c r="AD393" i="1" s="1"/>
  <c r="AE393" i="1" s="1"/>
  <c r="AH393" i="1" s="1"/>
  <c r="AK393" i="1" s="1"/>
  <c r="AP393" i="1" s="1"/>
  <c r="AQ393" i="1" s="1"/>
  <c r="AB466" i="1"/>
  <c r="AC466" i="1" s="1"/>
  <c r="AD466" i="1" s="1"/>
  <c r="AE466" i="1" s="1"/>
  <c r="AH466" i="1" s="1"/>
  <c r="AK466" i="1" s="1"/>
  <c r="AP466" i="1" s="1"/>
  <c r="AQ466" i="1" s="1"/>
  <c r="AR508" i="1"/>
  <c r="AR1000" i="1"/>
  <c r="U151" i="1"/>
  <c r="V151" i="1" s="1"/>
  <c r="W151" i="1" s="1"/>
  <c r="U399" i="1"/>
  <c r="V399" i="1" s="1"/>
  <c r="W399" i="1" s="1"/>
  <c r="U634" i="1"/>
  <c r="V634" i="1" s="1"/>
  <c r="W634" i="1" s="1"/>
  <c r="U51" i="1"/>
  <c r="V51" i="1" s="1"/>
  <c r="W51" i="1" s="1"/>
  <c r="AR749" i="1"/>
  <c r="AR659" i="1"/>
  <c r="AR954" i="1"/>
  <c r="AR227" i="1"/>
  <c r="AR702" i="1"/>
  <c r="AB878" i="1"/>
  <c r="AC878" i="1" s="1"/>
  <c r="AD878" i="1" s="1"/>
  <c r="AE878" i="1" s="1"/>
  <c r="AH878" i="1" s="1"/>
  <c r="AK878" i="1" s="1"/>
  <c r="AP878" i="1" s="1"/>
  <c r="X297" i="1"/>
  <c r="Y297" i="1" s="1"/>
  <c r="Z297" i="1" s="1"/>
  <c r="U297" i="1"/>
  <c r="V297" i="1" s="1"/>
  <c r="W297" i="1" s="1"/>
  <c r="AB151" i="1"/>
  <c r="AC151" i="1" s="1"/>
  <c r="AD151" i="1" s="1"/>
  <c r="AE151" i="1" s="1"/>
  <c r="AH151" i="1" s="1"/>
  <c r="AK151" i="1" s="1"/>
  <c r="AP151" i="1" s="1"/>
  <c r="AQ151" i="1" s="1"/>
  <c r="U900" i="1"/>
  <c r="V900" i="1" s="1"/>
  <c r="W900" i="1" s="1"/>
  <c r="AR585" i="1"/>
  <c r="AB544" i="1"/>
  <c r="AC544" i="1" s="1"/>
  <c r="AD544" i="1" s="1"/>
  <c r="AE544" i="1" s="1"/>
  <c r="AH544" i="1" s="1"/>
  <c r="AK544" i="1" s="1"/>
  <c r="AP544" i="1" s="1"/>
  <c r="AQ544" i="1" s="1"/>
  <c r="U28" i="1"/>
  <c r="V28" i="1" s="1"/>
  <c r="W28" i="1" s="1"/>
  <c r="AB360" i="1"/>
  <c r="AC360" i="1" s="1"/>
  <c r="AD360" i="1" s="1"/>
  <c r="AE360" i="1" s="1"/>
  <c r="AH360" i="1" s="1"/>
  <c r="AK360" i="1" s="1"/>
  <c r="AP360" i="1" s="1"/>
  <c r="AR535" i="1"/>
  <c r="R986" i="1"/>
  <c r="X986" i="1" s="1"/>
  <c r="AR496" i="1"/>
  <c r="AB301" i="1"/>
  <c r="AC301" i="1" s="1"/>
  <c r="AD301" i="1" s="1"/>
  <c r="AE301" i="1" s="1"/>
  <c r="AH301" i="1" s="1"/>
  <c r="AK301" i="1" s="1"/>
  <c r="AP301" i="1" s="1"/>
  <c r="U878" i="1"/>
  <c r="V878" i="1" s="1"/>
  <c r="W878" i="1" s="1"/>
  <c r="AB183" i="1"/>
  <c r="AC183" i="1" s="1"/>
  <c r="AD183" i="1" s="1"/>
  <c r="AE183" i="1" s="1"/>
  <c r="AH183" i="1" s="1"/>
  <c r="AK183" i="1" s="1"/>
  <c r="AP183" i="1" s="1"/>
  <c r="AQ183" i="1" s="1"/>
  <c r="AM986" i="1"/>
  <c r="AB900" i="1"/>
  <c r="AC900" i="1" s="1"/>
  <c r="AD900" i="1" s="1"/>
  <c r="AE900" i="1" s="1"/>
  <c r="AH900" i="1" s="1"/>
  <c r="AK900" i="1" s="1"/>
  <c r="AP900" i="1" s="1"/>
  <c r="AQ900" i="1" s="1"/>
  <c r="U768" i="1"/>
  <c r="V768" i="1" s="1"/>
  <c r="W768" i="1" s="1"/>
  <c r="U393" i="1"/>
  <c r="V393" i="1" s="1"/>
  <c r="W393" i="1" s="1"/>
  <c r="AB519" i="1"/>
  <c r="AC519" i="1" s="1"/>
  <c r="AD519" i="1" s="1"/>
  <c r="AE519" i="1" s="1"/>
  <c r="AH519" i="1" s="1"/>
  <c r="AK519" i="1" s="1"/>
  <c r="AP519" i="1" s="1"/>
  <c r="AQ519" i="1" s="1"/>
  <c r="AR269" i="1"/>
  <c r="AB364" i="1"/>
  <c r="AC364" i="1" s="1"/>
  <c r="AD364" i="1" s="1"/>
  <c r="AE364" i="1" s="1"/>
  <c r="AH364" i="1" s="1"/>
  <c r="AK364" i="1" s="1"/>
  <c r="AP364" i="1" s="1"/>
  <c r="AQ364" i="1" s="1"/>
  <c r="V66" i="1"/>
  <c r="W66" i="1" s="1"/>
  <c r="AR267" i="1"/>
  <c r="AB601" i="1"/>
  <c r="AC601" i="1" s="1"/>
  <c r="AD601" i="1" s="1"/>
  <c r="AE601" i="1" s="1"/>
  <c r="AH601" i="1" s="1"/>
  <c r="AK601" i="1" s="1"/>
  <c r="AP601" i="1" s="1"/>
  <c r="AQ601" i="1" s="1"/>
  <c r="V985" i="1"/>
  <c r="W985" i="1" s="1"/>
  <c r="AR161" i="1"/>
  <c r="AR225" i="1"/>
  <c r="U360" i="1"/>
  <c r="V360" i="1" s="1"/>
  <c r="W360" i="1" s="1"/>
  <c r="AR942" i="1"/>
  <c r="AA986" i="1"/>
  <c r="AB986" i="1" s="1"/>
  <c r="AC986" i="1" s="1"/>
  <c r="AD986" i="1" s="1"/>
  <c r="AE986" i="1" s="1"/>
  <c r="AH986" i="1" s="1"/>
  <c r="AK986" i="1" s="1"/>
  <c r="AP986" i="1" s="1"/>
  <c r="U895" i="1"/>
  <c r="V895" i="1" s="1"/>
  <c r="W895" i="1" s="1"/>
  <c r="U612" i="1"/>
  <c r="V612" i="1" s="1"/>
  <c r="W612" i="1" s="1"/>
  <c r="U904" i="1"/>
  <c r="V904" i="1" s="1"/>
  <c r="W904" i="1" s="1"/>
  <c r="AR815" i="1"/>
  <c r="U656" i="1"/>
  <c r="V656" i="1" s="1"/>
  <c r="W656" i="1" s="1"/>
  <c r="AR34" i="1"/>
  <c r="AR871" i="1"/>
  <c r="AR865" i="1"/>
  <c r="U278" i="1"/>
  <c r="V278" i="1" s="1"/>
  <c r="W278" i="1" s="1"/>
  <c r="AR400" i="1"/>
  <c r="AB542" i="1"/>
  <c r="AC542" i="1" s="1"/>
  <c r="AD542" i="1" s="1"/>
  <c r="AE542" i="1" s="1"/>
  <c r="AH542" i="1" s="1"/>
  <c r="AK542" i="1" s="1"/>
  <c r="AP542" i="1" s="1"/>
  <c r="AQ542" i="1" s="1"/>
  <c r="AB827" i="1"/>
  <c r="AC827" i="1" s="1"/>
  <c r="AD827" i="1" s="1"/>
  <c r="AE827" i="1" s="1"/>
  <c r="AH827" i="1" s="1"/>
  <c r="AK827" i="1" s="1"/>
  <c r="AP827" i="1" s="1"/>
  <c r="AQ827" i="1" s="1"/>
  <c r="AR493" i="1"/>
  <c r="AB274" i="1"/>
  <c r="AC274" i="1" s="1"/>
  <c r="AD274" i="1" s="1"/>
  <c r="AE274" i="1" s="1"/>
  <c r="AH274" i="1" s="1"/>
  <c r="AK274" i="1" s="1"/>
  <c r="AP274" i="1" s="1"/>
  <c r="AQ274" i="1" s="1"/>
  <c r="AB247" i="1"/>
  <c r="AC247" i="1" s="1"/>
  <c r="AD247" i="1" s="1"/>
  <c r="AE247" i="1" s="1"/>
  <c r="AH247" i="1" s="1"/>
  <c r="AK247" i="1" s="1"/>
  <c r="AP247" i="1" s="1"/>
  <c r="AQ247" i="1" s="1"/>
  <c r="U530" i="1"/>
  <c r="V530" i="1" s="1"/>
  <c r="W530" i="1" s="1"/>
  <c r="AB478" i="1"/>
  <c r="AC478" i="1" s="1"/>
  <c r="AD478" i="1" s="1"/>
  <c r="AE478" i="1" s="1"/>
  <c r="AH478" i="1" s="1"/>
  <c r="AK478" i="1" s="1"/>
  <c r="AP478" i="1" s="1"/>
  <c r="AQ478" i="1" s="1"/>
  <c r="AB330" i="1"/>
  <c r="AC330" i="1" s="1"/>
  <c r="AD330" i="1" s="1"/>
  <c r="AE330" i="1" s="1"/>
  <c r="AH330" i="1" s="1"/>
  <c r="AK330" i="1" s="1"/>
  <c r="AP330" i="1" s="1"/>
  <c r="AQ330" i="1" s="1"/>
  <c r="U882" i="1"/>
  <c r="V882" i="1" s="1"/>
  <c r="W882" i="1" s="1"/>
  <c r="AR394" i="1"/>
  <c r="AB881" i="1"/>
  <c r="AC881" i="1" s="1"/>
  <c r="AD881" i="1" s="1"/>
  <c r="AE881" i="1" s="1"/>
  <c r="AH881" i="1" s="1"/>
  <c r="AK881" i="1" s="1"/>
  <c r="AP881" i="1" s="1"/>
  <c r="AQ881" i="1" s="1"/>
  <c r="AR223" i="1"/>
  <c r="U881" i="1"/>
  <c r="V881" i="1" s="1"/>
  <c r="W881" i="1" s="1"/>
  <c r="AR48" i="1"/>
  <c r="U78" i="1"/>
  <c r="V78" i="1" s="1"/>
  <c r="W78" i="1" s="1"/>
  <c r="AB316" i="1"/>
  <c r="AC316" i="1" s="1"/>
  <c r="AD316" i="1" s="1"/>
  <c r="AE316" i="1" s="1"/>
  <c r="AH316" i="1" s="1"/>
  <c r="AK316" i="1" s="1"/>
  <c r="AP316" i="1" s="1"/>
  <c r="AR631" i="1"/>
  <c r="AR226" i="1"/>
  <c r="AR443" i="1"/>
  <c r="AR106" i="1"/>
  <c r="AR105" i="1"/>
  <c r="AB826" i="1"/>
  <c r="AC826" i="1" s="1"/>
  <c r="AD826" i="1" s="1"/>
  <c r="AE826" i="1" s="1"/>
  <c r="AH826" i="1" s="1"/>
  <c r="AK826" i="1" s="1"/>
  <c r="AP826" i="1" s="1"/>
  <c r="AQ826" i="1" s="1"/>
  <c r="U899" i="1"/>
  <c r="V899" i="1" s="1"/>
  <c r="W899" i="1" s="1"/>
  <c r="AB61" i="1"/>
  <c r="AC61" i="1" s="1"/>
  <c r="AD61" i="1" s="1"/>
  <c r="AE61" i="1" s="1"/>
  <c r="AH61" i="1" s="1"/>
  <c r="AK61" i="1" s="1"/>
  <c r="AP61" i="1" s="1"/>
  <c r="AQ61" i="1" s="1"/>
  <c r="AR378" i="1"/>
  <c r="U300" i="1"/>
  <c r="V300" i="1" s="1"/>
  <c r="W300" i="1" s="1"/>
  <c r="AR610" i="1"/>
  <c r="AR348" i="1"/>
  <c r="AR835" i="1"/>
  <c r="AB599" i="1"/>
  <c r="AC599" i="1" s="1"/>
  <c r="AD599" i="1" s="1"/>
  <c r="AE599" i="1" s="1"/>
  <c r="AH599" i="1" s="1"/>
  <c r="AK599" i="1" s="1"/>
  <c r="AP599" i="1" s="1"/>
  <c r="AB297" i="1"/>
  <c r="AC297" i="1" s="1"/>
  <c r="AD297" i="1" s="1"/>
  <c r="AE297" i="1" s="1"/>
  <c r="AH297" i="1" s="1"/>
  <c r="AK297" i="1" s="1"/>
  <c r="AP297" i="1" s="1"/>
  <c r="AQ297" i="1" s="1"/>
  <c r="AR398" i="1"/>
  <c r="AR780" i="1"/>
  <c r="AR850" i="1"/>
  <c r="AB435" i="1"/>
  <c r="AC435" i="1" s="1"/>
  <c r="AD435" i="1" s="1"/>
  <c r="AE435" i="1" s="1"/>
  <c r="AH435" i="1" s="1"/>
  <c r="AK435" i="1" s="1"/>
  <c r="AP435" i="1" s="1"/>
  <c r="AQ435" i="1" s="1"/>
  <c r="U545" i="1"/>
  <c r="V545" i="1" s="1"/>
  <c r="W545" i="1" s="1"/>
  <c r="X899" i="1"/>
  <c r="Y899" i="1" s="1"/>
  <c r="Z899" i="1" s="1"/>
  <c r="X61" i="1"/>
  <c r="Y61" i="1" s="1"/>
  <c r="Z61" i="1" s="1"/>
  <c r="AR112" i="1"/>
  <c r="AR624" i="1"/>
  <c r="AR291" i="1"/>
  <c r="AR287" i="1"/>
  <c r="AR522" i="1"/>
  <c r="AR23" i="1"/>
  <c r="AB782" i="1"/>
  <c r="AC782" i="1" s="1"/>
  <c r="AD782" i="1" s="1"/>
  <c r="AE782" i="1" s="1"/>
  <c r="AH782" i="1" s="1"/>
  <c r="AK782" i="1" s="1"/>
  <c r="AP782" i="1" s="1"/>
  <c r="U971" i="1"/>
  <c r="V971" i="1" s="1"/>
  <c r="W971" i="1" s="1"/>
  <c r="U364" i="1"/>
  <c r="V364" i="1" s="1"/>
  <c r="W364" i="1" s="1"/>
  <c r="AR368" i="1"/>
  <c r="AR485" i="1"/>
  <c r="AR154" i="1"/>
  <c r="AR103" i="1"/>
  <c r="AR652" i="1"/>
  <c r="AR11" i="1"/>
  <c r="AR517" i="1"/>
  <c r="AR608" i="1"/>
  <c r="AB288" i="1"/>
  <c r="AC288" i="1" s="1"/>
  <c r="AD288" i="1" s="1"/>
  <c r="AE288" i="1" s="1"/>
  <c r="AH288" i="1" s="1"/>
  <c r="AK288" i="1" s="1"/>
  <c r="AP288" i="1" s="1"/>
  <c r="AQ288" i="1" s="1"/>
  <c r="U905" i="1"/>
  <c r="V905" i="1" s="1"/>
  <c r="W905" i="1" s="1"/>
  <c r="AB2" i="1"/>
  <c r="AC2" i="1" s="1"/>
  <c r="AD2" i="1" s="1"/>
  <c r="AE2" i="1" s="1"/>
  <c r="AH2" i="1" s="1"/>
  <c r="AK2" i="1" s="1"/>
  <c r="AP2" i="1" s="1"/>
  <c r="AQ2" i="1" s="1"/>
  <c r="AB130" i="1"/>
  <c r="AC130" i="1" s="1"/>
  <c r="AD130" i="1" s="1"/>
  <c r="AE130" i="1" s="1"/>
  <c r="AH130" i="1" s="1"/>
  <c r="AK130" i="1" s="1"/>
  <c r="AP130" i="1" s="1"/>
  <c r="AQ130" i="1" s="1"/>
  <c r="U275" i="1"/>
  <c r="V275" i="1" s="1"/>
  <c r="W275" i="1" s="1"/>
  <c r="U816" i="1"/>
  <c r="V816" i="1" s="1"/>
  <c r="W816" i="1" s="1"/>
  <c r="AB51" i="1"/>
  <c r="AC51" i="1" s="1"/>
  <c r="AD51" i="1" s="1"/>
  <c r="AE51" i="1" s="1"/>
  <c r="AH51" i="1" s="1"/>
  <c r="AK51" i="1" s="1"/>
  <c r="AP51" i="1" s="1"/>
  <c r="AQ51" i="1" s="1"/>
  <c r="U571" i="1"/>
  <c r="V571" i="1" s="1"/>
  <c r="W571" i="1" s="1"/>
  <c r="AR187" i="1"/>
  <c r="AR334" i="1"/>
  <c r="AR557" i="1"/>
  <c r="AR83" i="1"/>
  <c r="U81" i="1"/>
  <c r="V81" i="1" s="1"/>
  <c r="W81" i="1" s="1"/>
  <c r="AR707" i="1"/>
  <c r="AB895" i="1"/>
  <c r="AC895" i="1" s="1"/>
  <c r="AD895" i="1" s="1"/>
  <c r="AE895" i="1" s="1"/>
  <c r="AH895" i="1" s="1"/>
  <c r="AK895" i="1" s="1"/>
  <c r="AP895" i="1" s="1"/>
  <c r="AQ895" i="1" s="1"/>
  <c r="U258" i="1"/>
  <c r="V258" i="1" s="1"/>
  <c r="W258" i="1" s="1"/>
  <c r="AB78" i="1"/>
  <c r="AC78" i="1" s="1"/>
  <c r="AD78" i="1" s="1"/>
  <c r="AE78" i="1" s="1"/>
  <c r="AH78" i="1" s="1"/>
  <c r="AK78" i="1" s="1"/>
  <c r="AP78" i="1" s="1"/>
  <c r="AR244" i="1"/>
  <c r="AR674" i="1"/>
  <c r="AR767" i="1"/>
  <c r="U438" i="1"/>
  <c r="V438" i="1" s="1"/>
  <c r="W438" i="1" s="1"/>
  <c r="AR579" i="1"/>
  <c r="AB732" i="1"/>
  <c r="AC732" i="1" s="1"/>
  <c r="AD732" i="1" s="1"/>
  <c r="AE732" i="1" s="1"/>
  <c r="AH732" i="1" s="1"/>
  <c r="AK732" i="1" s="1"/>
  <c r="AP732" i="1" s="1"/>
  <c r="AQ732" i="1" s="1"/>
  <c r="AB149" i="1"/>
  <c r="AC149" i="1" s="1"/>
  <c r="AD149" i="1" s="1"/>
  <c r="AE149" i="1" s="1"/>
  <c r="AH149" i="1" s="1"/>
  <c r="AK149" i="1" s="1"/>
  <c r="AP149" i="1" s="1"/>
  <c r="AQ149" i="1" s="1"/>
  <c r="AB480" i="1"/>
  <c r="AC480" i="1" s="1"/>
  <c r="AD480" i="1" s="1"/>
  <c r="AE480" i="1" s="1"/>
  <c r="AH480" i="1" s="1"/>
  <c r="AK480" i="1" s="1"/>
  <c r="AP480" i="1" s="1"/>
  <c r="AQ480" i="1" s="1"/>
  <c r="AR69" i="1"/>
  <c r="AR37" i="1"/>
  <c r="AR773" i="1"/>
  <c r="AR760" i="1"/>
  <c r="AB132" i="1"/>
  <c r="AC132" i="1" s="1"/>
  <c r="AD132" i="1" s="1"/>
  <c r="AE132" i="1" s="1"/>
  <c r="AH132" i="1" s="1"/>
  <c r="AK132" i="1" s="1"/>
  <c r="AP132" i="1" s="1"/>
  <c r="AQ132" i="1" s="1"/>
  <c r="U803" i="1"/>
  <c r="V803" i="1" s="1"/>
  <c r="W803" i="1" s="1"/>
  <c r="AR253" i="1"/>
  <c r="AR805" i="1"/>
  <c r="U983" i="1"/>
  <c r="V983" i="1" s="1"/>
  <c r="W983" i="1" s="1"/>
  <c r="AB275" i="1"/>
  <c r="AC275" i="1" s="1"/>
  <c r="AD275" i="1" s="1"/>
  <c r="AE275" i="1" s="1"/>
  <c r="AH275" i="1" s="1"/>
  <c r="AK275" i="1" s="1"/>
  <c r="AP275" i="1" s="1"/>
  <c r="AQ275" i="1" s="1"/>
  <c r="AR906" i="1"/>
  <c r="AB536" i="1"/>
  <c r="AC536" i="1" s="1"/>
  <c r="AD536" i="1" s="1"/>
  <c r="AE536" i="1" s="1"/>
  <c r="AH536" i="1" s="1"/>
  <c r="AK536" i="1" s="1"/>
  <c r="AP536" i="1" s="1"/>
  <c r="AQ536" i="1" s="1"/>
  <c r="U249" i="1"/>
  <c r="V249" i="1" s="1"/>
  <c r="W249" i="1" s="1"/>
  <c r="AB534" i="1"/>
  <c r="AC534" i="1" s="1"/>
  <c r="AD534" i="1" s="1"/>
  <c r="AE534" i="1" s="1"/>
  <c r="AH534" i="1" s="1"/>
  <c r="AK534" i="1" s="1"/>
  <c r="AP534" i="1" s="1"/>
  <c r="AQ534" i="1" s="1"/>
  <c r="U691" i="1"/>
  <c r="V691" i="1" s="1"/>
  <c r="W691" i="1" s="1"/>
  <c r="AR72" i="1"/>
  <c r="AR626" i="1"/>
  <c r="AR904" i="1"/>
  <c r="AR558" i="1"/>
  <c r="AB30" i="1"/>
  <c r="AC30" i="1" s="1"/>
  <c r="AD30" i="1" s="1"/>
  <c r="AE30" i="1" s="1"/>
  <c r="AH30" i="1" s="1"/>
  <c r="AK30" i="1" s="1"/>
  <c r="AP30" i="1" s="1"/>
  <c r="AQ30" i="1" s="1"/>
  <c r="U115" i="1"/>
  <c r="V115" i="1" s="1"/>
  <c r="W115" i="1" s="1"/>
  <c r="U149" i="1"/>
  <c r="V149" i="1" s="1"/>
  <c r="W149" i="1" s="1"/>
  <c r="U30" i="1"/>
  <c r="V30" i="1" s="1"/>
  <c r="W30" i="1" s="1"/>
  <c r="AB722" i="1"/>
  <c r="AC722" i="1" s="1"/>
  <c r="AD722" i="1" s="1"/>
  <c r="AE722" i="1" s="1"/>
  <c r="AH722" i="1" s="1"/>
  <c r="AK722" i="1" s="1"/>
  <c r="AP722" i="1" s="1"/>
  <c r="AQ722" i="1" s="1"/>
  <c r="AR787" i="1"/>
  <c r="AR442" i="1"/>
  <c r="AR847" i="1"/>
  <c r="AR113" i="1"/>
  <c r="AR340" i="1"/>
  <c r="U583" i="1"/>
  <c r="V583" i="1" s="1"/>
  <c r="W583" i="1" s="1"/>
  <c r="AR3" i="1"/>
  <c r="U500" i="1"/>
  <c r="V500" i="1" s="1"/>
  <c r="W500" i="1" s="1"/>
  <c r="U544" i="1"/>
  <c r="V544" i="1" s="1"/>
  <c r="W544" i="1" s="1"/>
  <c r="AB649" i="1"/>
  <c r="AC649" i="1" s="1"/>
  <c r="AD649" i="1" s="1"/>
  <c r="AE649" i="1" s="1"/>
  <c r="AH649" i="1" s="1"/>
  <c r="AK649" i="1" s="1"/>
  <c r="AP649" i="1" s="1"/>
  <c r="AQ649" i="1" s="1"/>
  <c r="AB989" i="1"/>
  <c r="AC989" i="1" s="1"/>
  <c r="AD989" i="1" s="1"/>
  <c r="AE989" i="1" s="1"/>
  <c r="AH989" i="1" s="1"/>
  <c r="AK989" i="1" s="1"/>
  <c r="AP989" i="1" s="1"/>
  <c r="AQ989" i="1" s="1"/>
  <c r="U603" i="1"/>
  <c r="V603" i="1" s="1"/>
  <c r="W603" i="1" s="1"/>
  <c r="AR108" i="1"/>
  <c r="AR54" i="1"/>
  <c r="AR303" i="1"/>
  <c r="AR992" i="1"/>
  <c r="AB924" i="1"/>
  <c r="AC924" i="1" s="1"/>
  <c r="AD924" i="1" s="1"/>
  <c r="AE924" i="1" s="1"/>
  <c r="AH924" i="1" s="1"/>
  <c r="AK924" i="1" s="1"/>
  <c r="AP924" i="1" s="1"/>
  <c r="AQ924" i="1" s="1"/>
  <c r="AB208" i="1"/>
  <c r="AC208" i="1" s="1"/>
  <c r="AD208" i="1" s="1"/>
  <c r="AE208" i="1" s="1"/>
  <c r="AH208" i="1" s="1"/>
  <c r="AK208" i="1" s="1"/>
  <c r="AP208" i="1" s="1"/>
  <c r="AQ208" i="1" s="1"/>
  <c r="AR96" i="1"/>
  <c r="AR916" i="1"/>
  <c r="U846" i="1"/>
  <c r="V846" i="1" s="1"/>
  <c r="W846" i="1" s="1"/>
  <c r="AB264" i="1"/>
  <c r="AC264" i="1" s="1"/>
  <c r="AD264" i="1" s="1"/>
  <c r="AE264" i="1" s="1"/>
  <c r="AH264" i="1" s="1"/>
  <c r="AK264" i="1" s="1"/>
  <c r="AP264" i="1" s="1"/>
  <c r="AQ264" i="1" s="1"/>
  <c r="AR633" i="1"/>
  <c r="U488" i="1"/>
  <c r="V488" i="1" s="1"/>
  <c r="W488" i="1" s="1"/>
  <c r="U829" i="1"/>
  <c r="V829" i="1" s="1"/>
  <c r="W829" i="1" s="1"/>
  <c r="U237" i="1"/>
  <c r="V237" i="1" s="1"/>
  <c r="W237" i="1" s="1"/>
  <c r="AR302" i="1"/>
  <c r="AR761" i="1"/>
  <c r="AB488" i="1"/>
  <c r="AC488" i="1" s="1"/>
  <c r="AD488" i="1" s="1"/>
  <c r="AE488" i="1" s="1"/>
  <c r="AH488" i="1" s="1"/>
  <c r="AK488" i="1" s="1"/>
  <c r="AP488" i="1" s="1"/>
  <c r="AQ488" i="1" s="1"/>
  <c r="AR672" i="1"/>
  <c r="AR963" i="1"/>
  <c r="AR293" i="1"/>
  <c r="AB80" i="1"/>
  <c r="AC80" i="1" s="1"/>
  <c r="AD80" i="1" s="1"/>
  <c r="AE80" i="1" s="1"/>
  <c r="AH80" i="1" s="1"/>
  <c r="AK80" i="1" s="1"/>
  <c r="AP80" i="1" s="1"/>
  <c r="AQ80" i="1" s="1"/>
  <c r="AB17" i="1"/>
  <c r="AC17" i="1" s="1"/>
  <c r="AD17" i="1" s="1"/>
  <c r="AE17" i="1" s="1"/>
  <c r="AH17" i="1" s="1"/>
  <c r="AK17" i="1" s="1"/>
  <c r="AP17" i="1" s="1"/>
  <c r="AQ17" i="1" s="1"/>
  <c r="AB463" i="1"/>
  <c r="AC463" i="1" s="1"/>
  <c r="AD463" i="1" s="1"/>
  <c r="AE463" i="1" s="1"/>
  <c r="AH463" i="1" s="1"/>
  <c r="AK463" i="1" s="1"/>
  <c r="AP463" i="1" s="1"/>
  <c r="AQ463" i="1" s="1"/>
  <c r="AB569" i="1"/>
  <c r="AC569" i="1" s="1"/>
  <c r="AD569" i="1" s="1"/>
  <c r="AE569" i="1" s="1"/>
  <c r="AH569" i="1" s="1"/>
  <c r="AK569" i="1" s="1"/>
  <c r="AP569" i="1" s="1"/>
  <c r="AQ569" i="1" s="1"/>
  <c r="AR77" i="1"/>
  <c r="U80" i="1"/>
  <c r="V80" i="1" s="1"/>
  <c r="W80" i="1" s="1"/>
  <c r="AR801" i="1"/>
  <c r="AR33" i="1"/>
  <c r="AB695" i="1"/>
  <c r="AC695" i="1" s="1"/>
  <c r="AD695" i="1" s="1"/>
  <c r="AE695" i="1" s="1"/>
  <c r="AH695" i="1" s="1"/>
  <c r="AK695" i="1" s="1"/>
  <c r="AP695" i="1" s="1"/>
  <c r="AQ695" i="1" s="1"/>
  <c r="AR165" i="1"/>
  <c r="AR450" i="1"/>
  <c r="U132" i="1"/>
  <c r="V132" i="1" s="1"/>
  <c r="W132" i="1" s="1"/>
  <c r="AR421" i="1"/>
  <c r="U395" i="1"/>
  <c r="V395" i="1" s="1"/>
  <c r="W395" i="1" s="1"/>
  <c r="AQ978" i="1"/>
  <c r="AR382" i="1"/>
  <c r="AR710" i="1"/>
  <c r="AR40" i="1"/>
  <c r="AR792" i="1"/>
  <c r="AR370" i="1"/>
  <c r="AR550" i="1"/>
  <c r="U259" i="1"/>
  <c r="V259" i="1" s="1"/>
  <c r="W259" i="1" s="1"/>
  <c r="U367" i="1"/>
  <c r="V367" i="1" s="1"/>
  <c r="W367" i="1" s="1"/>
  <c r="AB505" i="1"/>
  <c r="AC505" i="1" s="1"/>
  <c r="AD505" i="1" s="1"/>
  <c r="AE505" i="1" s="1"/>
  <c r="AH505" i="1" s="1"/>
  <c r="AK505" i="1" s="1"/>
  <c r="AP505" i="1" s="1"/>
  <c r="AQ505" i="1" s="1"/>
  <c r="AB367" i="1"/>
  <c r="AC367" i="1" s="1"/>
  <c r="AD367" i="1" s="1"/>
  <c r="AE367" i="1" s="1"/>
  <c r="AH367" i="1" s="1"/>
  <c r="AK367" i="1" s="1"/>
  <c r="AP367" i="1" s="1"/>
  <c r="AQ367" i="1" s="1"/>
  <c r="AR564" i="1"/>
  <c r="AR248" i="1"/>
  <c r="AR490" i="1"/>
  <c r="AR580" i="1"/>
  <c r="AB168" i="1"/>
  <c r="AC168" i="1" s="1"/>
  <c r="AD168" i="1" s="1"/>
  <c r="AE168" i="1" s="1"/>
  <c r="AH168" i="1" s="1"/>
  <c r="AK168" i="1" s="1"/>
  <c r="AP168" i="1" s="1"/>
  <c r="AQ168" i="1" s="1"/>
  <c r="AB249" i="1"/>
  <c r="AC249" i="1" s="1"/>
  <c r="AD249" i="1" s="1"/>
  <c r="AE249" i="1" s="1"/>
  <c r="AH249" i="1" s="1"/>
  <c r="AK249" i="1" s="1"/>
  <c r="AP249" i="1" s="1"/>
  <c r="AQ249" i="1" s="1"/>
  <c r="AR94" i="1"/>
  <c r="AR25" i="1"/>
  <c r="AR925" i="1"/>
  <c r="AR146" i="1"/>
  <c r="AR798" i="1"/>
  <c r="AR407" i="1"/>
  <c r="U524" i="1"/>
  <c r="V524" i="1" s="1"/>
  <c r="W524" i="1" s="1"/>
  <c r="AR383" i="1"/>
  <c r="AR354" i="1"/>
  <c r="AB395" i="1"/>
  <c r="AC395" i="1" s="1"/>
  <c r="AD395" i="1" s="1"/>
  <c r="AE395" i="1" s="1"/>
  <c r="AH395" i="1" s="1"/>
  <c r="AK395" i="1" s="1"/>
  <c r="AP395" i="1" s="1"/>
  <c r="AQ395" i="1" s="1"/>
  <c r="AB338" i="1"/>
  <c r="AC338" i="1" s="1"/>
  <c r="AD338" i="1" s="1"/>
  <c r="AE338" i="1" s="1"/>
  <c r="AH338" i="1" s="1"/>
  <c r="AK338" i="1" s="1"/>
  <c r="AP338" i="1" s="1"/>
  <c r="AQ338" i="1" s="1"/>
  <c r="U924" i="1"/>
  <c r="V924" i="1" s="1"/>
  <c r="W924" i="1" s="1"/>
  <c r="AR609" i="1"/>
  <c r="AB63" i="1"/>
  <c r="AC63" i="1" s="1"/>
  <c r="AD63" i="1" s="1"/>
  <c r="AE63" i="1" s="1"/>
  <c r="AH63" i="1" s="1"/>
  <c r="AK63" i="1" s="1"/>
  <c r="AP63" i="1" s="1"/>
  <c r="AQ63" i="1" s="1"/>
  <c r="AB846" i="1"/>
  <c r="AC846" i="1" s="1"/>
  <c r="AD846" i="1" s="1"/>
  <c r="AE846" i="1" s="1"/>
  <c r="AH846" i="1" s="1"/>
  <c r="AK846" i="1" s="1"/>
  <c r="AP846" i="1" s="1"/>
  <c r="AQ846" i="1" s="1"/>
  <c r="AB177" i="1"/>
  <c r="AC177" i="1" s="1"/>
  <c r="AD177" i="1" s="1"/>
  <c r="AE177" i="1" s="1"/>
  <c r="AH177" i="1" s="1"/>
  <c r="AK177" i="1" s="1"/>
  <c r="AP177" i="1" s="1"/>
  <c r="AQ177" i="1" s="1"/>
  <c r="AB583" i="1"/>
  <c r="AC583" i="1" s="1"/>
  <c r="AD583" i="1" s="1"/>
  <c r="AE583" i="1" s="1"/>
  <c r="AH583" i="1" s="1"/>
  <c r="AK583" i="1" s="1"/>
  <c r="AP583" i="1" s="1"/>
  <c r="AQ583" i="1" s="1"/>
  <c r="AR24" i="1"/>
  <c r="AR600" i="1"/>
  <c r="AR467" i="1"/>
  <c r="AB983" i="1"/>
  <c r="AC983" i="1" s="1"/>
  <c r="AD983" i="1" s="1"/>
  <c r="AE983" i="1" s="1"/>
  <c r="AH983" i="1" s="1"/>
  <c r="AK983" i="1" s="1"/>
  <c r="AP983" i="1" s="1"/>
  <c r="AQ983" i="1" s="1"/>
  <c r="AR520" i="1"/>
  <c r="AR203" i="1"/>
  <c r="AR934" i="1"/>
  <c r="AR718" i="1"/>
  <c r="U145" i="1"/>
  <c r="V145" i="1" s="1"/>
  <c r="W145" i="1" s="1"/>
  <c r="AR765" i="1"/>
  <c r="AR73" i="1"/>
  <c r="AR345" i="1"/>
  <c r="U542" i="1"/>
  <c r="V542" i="1" s="1"/>
  <c r="W542" i="1" s="1"/>
  <c r="AR870" i="1"/>
  <c r="AR682" i="1"/>
  <c r="AB333" i="1"/>
  <c r="AC333" i="1" s="1"/>
  <c r="AD333" i="1" s="1"/>
  <c r="AE333" i="1" s="1"/>
  <c r="AH333" i="1" s="1"/>
  <c r="AK333" i="1" s="1"/>
  <c r="AP333" i="1" s="1"/>
  <c r="AQ333" i="1" s="1"/>
  <c r="AR921" i="1"/>
  <c r="AR388" i="1"/>
  <c r="AR733" i="1"/>
  <c r="U313" i="1"/>
  <c r="V313" i="1" s="1"/>
  <c r="W313" i="1" s="1"/>
  <c r="AB548" i="1"/>
  <c r="AC548" i="1" s="1"/>
  <c r="AD548" i="1" s="1"/>
  <c r="AE548" i="1" s="1"/>
  <c r="AH548" i="1" s="1"/>
  <c r="AK548" i="1" s="1"/>
  <c r="AP548" i="1" s="1"/>
  <c r="AQ548" i="1" s="1"/>
  <c r="AR252" i="1"/>
  <c r="AB363" i="1"/>
  <c r="AC363" i="1" s="1"/>
  <c r="AD363" i="1" s="1"/>
  <c r="AE363" i="1" s="1"/>
  <c r="AH363" i="1" s="1"/>
  <c r="AK363" i="1" s="1"/>
  <c r="AP363" i="1" s="1"/>
  <c r="AQ363" i="1" s="1"/>
  <c r="AB634" i="1"/>
  <c r="AC634" i="1" s="1"/>
  <c r="AD634" i="1" s="1"/>
  <c r="AE634" i="1" s="1"/>
  <c r="AH634" i="1" s="1"/>
  <c r="AK634" i="1" s="1"/>
  <c r="AP634" i="1" s="1"/>
  <c r="AQ634" i="1" s="1"/>
  <c r="U2" i="1"/>
  <c r="V2" i="1" s="1"/>
  <c r="W2" i="1" s="1"/>
  <c r="AB829" i="1"/>
  <c r="AC829" i="1" s="1"/>
  <c r="AD829" i="1" s="1"/>
  <c r="AE829" i="1" s="1"/>
  <c r="AH829" i="1" s="1"/>
  <c r="AK829" i="1" s="1"/>
  <c r="AP829" i="1" s="1"/>
  <c r="AQ829" i="1" s="1"/>
  <c r="AR514" i="1"/>
  <c r="AB882" i="1"/>
  <c r="AC882" i="1" s="1"/>
  <c r="AD882" i="1" s="1"/>
  <c r="AE882" i="1" s="1"/>
  <c r="AH882" i="1" s="1"/>
  <c r="AK882" i="1" s="1"/>
  <c r="AP882" i="1" s="1"/>
  <c r="AQ882" i="1" s="1"/>
  <c r="AR822" i="1"/>
  <c r="AR117" i="1"/>
  <c r="AR129" i="1"/>
  <c r="AR515" i="1"/>
  <c r="AR840" i="1"/>
  <c r="AR417" i="1"/>
  <c r="AR808" i="1"/>
  <c r="AR20" i="1"/>
  <c r="Y986" i="1"/>
  <c r="Z986" i="1" s="1"/>
  <c r="U986" i="1"/>
  <c r="V986" i="1" s="1"/>
  <c r="W986" i="1" s="1"/>
  <c r="AR711" i="1"/>
  <c r="AR852" i="1"/>
  <c r="AR842" i="1"/>
  <c r="AR362" i="1"/>
  <c r="AR821" i="1"/>
  <c r="AR731" i="1"/>
  <c r="AR468" i="1"/>
  <c r="AR459" i="1"/>
  <c r="AR317" i="1"/>
  <c r="AR746" i="1"/>
  <c r="AR795" i="1"/>
  <c r="AR834" i="1"/>
  <c r="AR118" i="1"/>
  <c r="AR606" i="1"/>
  <c r="AR705" i="1"/>
  <c r="AR335" i="1"/>
  <c r="AR708" i="1"/>
  <c r="AR436" i="1"/>
  <c r="AR529" i="1"/>
  <c r="AR576" i="1"/>
  <c r="AR518" i="1"/>
  <c r="AR271" i="1"/>
  <c r="AR229" i="1"/>
  <c r="AR901" i="1"/>
  <c r="AR972" i="1"/>
  <c r="AR465" i="1"/>
  <c r="AR104" i="1"/>
  <c r="AR429" i="1"/>
  <c r="AR411" i="1"/>
  <c r="AR41" i="1"/>
  <c r="AR566" i="1"/>
  <c r="AR206" i="1"/>
  <c r="AR111" i="1"/>
  <c r="AR374" i="1"/>
  <c r="AR913" i="1"/>
  <c r="AR447" i="1"/>
  <c r="AR439" i="1"/>
  <c r="AR328" i="1"/>
  <c r="AR938" i="1"/>
  <c r="AR217" i="1"/>
  <c r="AR539" i="1"/>
  <c r="AR962" i="1"/>
  <c r="AR365" i="1"/>
  <c r="AR899" i="1"/>
  <c r="AR87" i="1"/>
  <c r="AR70" i="1"/>
  <c r="AR704" i="1"/>
  <c r="AR484" i="1"/>
  <c r="AR922" i="1"/>
  <c r="AR582" i="1"/>
  <c r="AR166" i="1"/>
  <c r="AR838" i="1"/>
  <c r="AR341" i="1"/>
  <c r="AR396" i="1"/>
  <c r="AR937" i="1"/>
  <c r="AB658" i="1"/>
  <c r="AC658" i="1" s="1"/>
  <c r="AD658" i="1" s="1"/>
  <c r="AE658" i="1" s="1"/>
  <c r="AH658" i="1" s="1"/>
  <c r="AK658" i="1" s="1"/>
  <c r="AP658" i="1" s="1"/>
  <c r="AQ658" i="1" s="1"/>
  <c r="AR995" i="1"/>
  <c r="U532" i="1"/>
  <c r="V532" i="1" s="1"/>
  <c r="W532" i="1" s="1"/>
  <c r="AB957" i="1"/>
  <c r="AC957" i="1" s="1"/>
  <c r="AD957" i="1" s="1"/>
  <c r="AE957" i="1" s="1"/>
  <c r="AH957" i="1" s="1"/>
  <c r="AK957" i="1" s="1"/>
  <c r="AP957" i="1" s="1"/>
  <c r="AQ957" i="1" s="1"/>
  <c r="AR628" i="1"/>
  <c r="AB482" i="1"/>
  <c r="AC482" i="1" s="1"/>
  <c r="AD482" i="1" s="1"/>
  <c r="AE482" i="1" s="1"/>
  <c r="AH482" i="1" s="1"/>
  <c r="AK482" i="1" s="1"/>
  <c r="AP482" i="1" s="1"/>
  <c r="AQ482" i="1" s="1"/>
  <c r="AR589" i="1"/>
  <c r="AR867" i="1"/>
  <c r="U386" i="1"/>
  <c r="V386" i="1" s="1"/>
  <c r="W386" i="1" s="1"/>
  <c r="AB100" i="1"/>
  <c r="AC100" i="1" s="1"/>
  <c r="AD100" i="1" s="1"/>
  <c r="AE100" i="1" s="1"/>
  <c r="AH100" i="1" s="1"/>
  <c r="AK100" i="1" s="1"/>
  <c r="AP100" i="1" s="1"/>
  <c r="AB849" i="1"/>
  <c r="AC849" i="1" s="1"/>
  <c r="AD849" i="1" s="1"/>
  <c r="AE849" i="1" s="1"/>
  <c r="AH849" i="1" s="1"/>
  <c r="AK849" i="1" s="1"/>
  <c r="AP849" i="1" s="1"/>
  <c r="AQ849" i="1" s="1"/>
  <c r="AR498" i="1"/>
  <c r="AR848" i="1"/>
  <c r="U169" i="1"/>
  <c r="V169" i="1" s="1"/>
  <c r="W169" i="1" s="1"/>
  <c r="AR596" i="1"/>
  <c r="AR238" i="1"/>
  <c r="AR756" i="1"/>
  <c r="AR510" i="1"/>
  <c r="AR205" i="1"/>
  <c r="AR107" i="1"/>
  <c r="AR775" i="1"/>
  <c r="AR352" i="1"/>
  <c r="AR958" i="1"/>
  <c r="AR1001" i="1"/>
  <c r="AR642" i="1"/>
  <c r="AB306" i="1"/>
  <c r="AC306" i="1" s="1"/>
  <c r="AD306" i="1" s="1"/>
  <c r="AE306" i="1" s="1"/>
  <c r="AH306" i="1" s="1"/>
  <c r="AK306" i="1" s="1"/>
  <c r="AP306" i="1" s="1"/>
  <c r="AQ306" i="1" s="1"/>
  <c r="U42" i="1"/>
  <c r="V42" i="1" s="1"/>
  <c r="W42" i="1" s="1"/>
  <c r="AR788" i="1"/>
  <c r="AB410" i="1"/>
  <c r="AC410" i="1" s="1"/>
  <c r="AD410" i="1" s="1"/>
  <c r="AE410" i="1" s="1"/>
  <c r="AH410" i="1" s="1"/>
  <c r="AK410" i="1" s="1"/>
  <c r="AP410" i="1" s="1"/>
  <c r="AQ410" i="1" s="1"/>
  <c r="AR245" i="1"/>
  <c r="AR741" i="1"/>
  <c r="AB719" i="1"/>
  <c r="AC719" i="1" s="1"/>
  <c r="AD719" i="1" s="1"/>
  <c r="AE719" i="1" s="1"/>
  <c r="AH719" i="1" s="1"/>
  <c r="AK719" i="1" s="1"/>
  <c r="AP719" i="1" s="1"/>
  <c r="AQ719" i="1" s="1"/>
  <c r="AR318" i="1"/>
  <c r="AR988" i="1"/>
  <c r="AB277" i="1"/>
  <c r="AC277" i="1" s="1"/>
  <c r="AD277" i="1" s="1"/>
  <c r="AE277" i="1" s="1"/>
  <c r="AH277" i="1" s="1"/>
  <c r="AK277" i="1" s="1"/>
  <c r="AP277" i="1" s="1"/>
  <c r="AQ277" i="1" s="1"/>
  <c r="AR709" i="1"/>
  <c r="U762" i="1"/>
  <c r="V762" i="1" s="1"/>
  <c r="W762" i="1" s="1"/>
  <c r="AQ241" i="1"/>
  <c r="AR241" i="1"/>
  <c r="AR371" i="1"/>
  <c r="AR281" i="1"/>
  <c r="AR56" i="1"/>
  <c r="U719" i="1"/>
  <c r="V719" i="1" s="1"/>
  <c r="W719" i="1" s="1"/>
  <c r="AR790" i="1"/>
  <c r="U139" i="1"/>
  <c r="V139" i="1" s="1"/>
  <c r="W139" i="1" s="1"/>
  <c r="U541" i="1"/>
  <c r="V541" i="1" s="1"/>
  <c r="W541" i="1" s="1"/>
  <c r="AB390" i="1"/>
  <c r="AC390" i="1" s="1"/>
  <c r="AD390" i="1" s="1"/>
  <c r="AE390" i="1" s="1"/>
  <c r="AH390" i="1" s="1"/>
  <c r="AK390" i="1" s="1"/>
  <c r="AP390" i="1" s="1"/>
  <c r="AQ390" i="1" s="1"/>
  <c r="U669" i="1"/>
  <c r="V669" i="1" s="1"/>
  <c r="W669" i="1" s="1"/>
  <c r="AB42" i="1"/>
  <c r="AC42" i="1" s="1"/>
  <c r="AD42" i="1" s="1"/>
  <c r="AE42" i="1" s="1"/>
  <c r="AH42" i="1" s="1"/>
  <c r="AK42" i="1" s="1"/>
  <c r="AP42" i="1" s="1"/>
  <c r="AQ42" i="1" s="1"/>
  <c r="AR346" i="1"/>
  <c r="AR930" i="1"/>
  <c r="U717" i="1"/>
  <c r="V717" i="1" s="1"/>
  <c r="W717" i="1" s="1"/>
  <c r="U866" i="1"/>
  <c r="V866" i="1" s="1"/>
  <c r="W866" i="1" s="1"/>
  <c r="AR258" i="1"/>
  <c r="U480" i="1"/>
  <c r="V480" i="1" s="1"/>
  <c r="W480" i="1" s="1"/>
  <c r="U572" i="1"/>
  <c r="V572" i="1" s="1"/>
  <c r="W572" i="1" s="1"/>
  <c r="AR481" i="1"/>
  <c r="AB799" i="1"/>
  <c r="AC799" i="1" s="1"/>
  <c r="AD799" i="1" s="1"/>
  <c r="AE799" i="1" s="1"/>
  <c r="AH799" i="1" s="1"/>
  <c r="AK799" i="1" s="1"/>
  <c r="AP799" i="1" s="1"/>
  <c r="AQ799" i="1" s="1"/>
  <c r="AR319" i="1"/>
  <c r="AB285" i="1"/>
  <c r="AC285" i="1" s="1"/>
  <c r="AD285" i="1" s="1"/>
  <c r="AE285" i="1" s="1"/>
  <c r="AH285" i="1" s="1"/>
  <c r="AK285" i="1" s="1"/>
  <c r="AP285" i="1" s="1"/>
  <c r="AQ285" i="1" s="1"/>
  <c r="U138" i="1"/>
  <c r="V138" i="1" s="1"/>
  <c r="W138" i="1" s="1"/>
  <c r="AR143" i="1"/>
  <c r="AB282" i="1"/>
  <c r="AC282" i="1" s="1"/>
  <c r="AD282" i="1" s="1"/>
  <c r="AE282" i="1" s="1"/>
  <c r="AH282" i="1" s="1"/>
  <c r="AK282" i="1" s="1"/>
  <c r="AP282" i="1" s="1"/>
  <c r="AQ282" i="1" s="1"/>
  <c r="U554" i="1"/>
  <c r="V554" i="1" s="1"/>
  <c r="W554" i="1" s="1"/>
  <c r="AB762" i="1"/>
  <c r="AC762" i="1" s="1"/>
  <c r="AD762" i="1" s="1"/>
  <c r="AE762" i="1" s="1"/>
  <c r="AH762" i="1" s="1"/>
  <c r="AK762" i="1" s="1"/>
  <c r="AP762" i="1" s="1"/>
  <c r="AQ762" i="1" s="1"/>
  <c r="AB555" i="1"/>
  <c r="AC555" i="1" s="1"/>
  <c r="AD555" i="1" s="1"/>
  <c r="AE555" i="1" s="1"/>
  <c r="AH555" i="1" s="1"/>
  <c r="AK555" i="1" s="1"/>
  <c r="AP555" i="1" s="1"/>
  <c r="AQ555" i="1" s="1"/>
  <c r="AR261" i="1"/>
  <c r="U284" i="1"/>
  <c r="V284" i="1" s="1"/>
  <c r="W284" i="1" s="1"/>
  <c r="U680" i="1"/>
  <c r="V680" i="1" s="1"/>
  <c r="W680" i="1" s="1"/>
  <c r="U841" i="1"/>
  <c r="V841" i="1" s="1"/>
  <c r="W841" i="1" s="1"/>
  <c r="AR131" i="1"/>
  <c r="AB720" i="1"/>
  <c r="AC720" i="1" s="1"/>
  <c r="AD720" i="1" s="1"/>
  <c r="AE720" i="1" s="1"/>
  <c r="AH720" i="1" s="1"/>
  <c r="AK720" i="1" s="1"/>
  <c r="AP720" i="1" s="1"/>
  <c r="AQ720" i="1" s="1"/>
  <c r="AR735" i="1"/>
  <c r="U607" i="1"/>
  <c r="V607" i="1" s="1"/>
  <c r="W607" i="1" s="1"/>
  <c r="AQ304" i="1"/>
  <c r="AR304" i="1"/>
  <c r="AR697" i="1"/>
  <c r="AR948" i="1"/>
  <c r="AR152" i="1"/>
  <c r="AR8" i="1"/>
  <c r="AR861" i="1"/>
  <c r="AR677" i="1"/>
  <c r="AR918" i="1"/>
  <c r="U390" i="1"/>
  <c r="V390" i="1" s="1"/>
  <c r="W390" i="1" s="1"/>
  <c r="AB541" i="1"/>
  <c r="AC541" i="1" s="1"/>
  <c r="AD541" i="1" s="1"/>
  <c r="AE541" i="1" s="1"/>
  <c r="AH541" i="1" s="1"/>
  <c r="AK541" i="1" s="1"/>
  <c r="AP541" i="1" s="1"/>
  <c r="AQ541" i="1" s="1"/>
  <c r="AR856" i="1"/>
  <c r="AR331" i="1"/>
  <c r="AR975" i="1"/>
  <c r="AB290" i="1"/>
  <c r="AC290" i="1" s="1"/>
  <c r="AD290" i="1" s="1"/>
  <c r="AE290" i="1" s="1"/>
  <c r="AH290" i="1" s="1"/>
  <c r="AK290" i="1" s="1"/>
  <c r="AP290" i="1" s="1"/>
  <c r="AQ290" i="1" s="1"/>
  <c r="AB669" i="1"/>
  <c r="AC669" i="1" s="1"/>
  <c r="AD669" i="1" s="1"/>
  <c r="AE669" i="1" s="1"/>
  <c r="AH669" i="1" s="1"/>
  <c r="AK669" i="1" s="1"/>
  <c r="AP669" i="1" s="1"/>
  <c r="AQ669" i="1" s="1"/>
  <c r="U573" i="1"/>
  <c r="V573" i="1" s="1"/>
  <c r="W573" i="1" s="1"/>
  <c r="U298" i="1"/>
  <c r="V298" i="1" s="1"/>
  <c r="W298" i="1" s="1"/>
  <c r="U410" i="1"/>
  <c r="V410" i="1" s="1"/>
  <c r="W410" i="1" s="1"/>
  <c r="AB127" i="1"/>
  <c r="AC127" i="1" s="1"/>
  <c r="AD127" i="1" s="1"/>
  <c r="AE127" i="1" s="1"/>
  <c r="AH127" i="1" s="1"/>
  <c r="AK127" i="1" s="1"/>
  <c r="AP127" i="1" s="1"/>
  <c r="AQ127" i="1" s="1"/>
  <c r="AB68" i="1"/>
  <c r="AC68" i="1" s="1"/>
  <c r="AD68" i="1" s="1"/>
  <c r="AE68" i="1" s="1"/>
  <c r="AH68" i="1" s="1"/>
  <c r="AK68" i="1" s="1"/>
  <c r="AP68" i="1" s="1"/>
  <c r="AQ68" i="1" s="1"/>
  <c r="AB911" i="1"/>
  <c r="AC911" i="1" s="1"/>
  <c r="AD911" i="1" s="1"/>
  <c r="AE911" i="1" s="1"/>
  <c r="AH911" i="1" s="1"/>
  <c r="AK911" i="1" s="1"/>
  <c r="AP911" i="1" s="1"/>
  <c r="AQ911" i="1" s="1"/>
  <c r="U276" i="1"/>
  <c r="V276" i="1" s="1"/>
  <c r="W276" i="1" s="1"/>
  <c r="U681" i="1"/>
  <c r="V681" i="1" s="1"/>
  <c r="W681" i="1" s="1"/>
  <c r="U560" i="1"/>
  <c r="V560" i="1" s="1"/>
  <c r="W560" i="1" s="1"/>
  <c r="AR967" i="1"/>
  <c r="AR14" i="1"/>
  <c r="AB138" i="1"/>
  <c r="AC138" i="1" s="1"/>
  <c r="AD138" i="1" s="1"/>
  <c r="AE138" i="1" s="1"/>
  <c r="AH138" i="1" s="1"/>
  <c r="AK138" i="1" s="1"/>
  <c r="AP138" i="1" s="1"/>
  <c r="AQ138" i="1" s="1"/>
  <c r="U277" i="1"/>
  <c r="V277" i="1" s="1"/>
  <c r="W277" i="1" s="1"/>
  <c r="AB554" i="1"/>
  <c r="AC554" i="1" s="1"/>
  <c r="AD554" i="1" s="1"/>
  <c r="AE554" i="1" s="1"/>
  <c r="AH554" i="1" s="1"/>
  <c r="AK554" i="1" s="1"/>
  <c r="AP554" i="1" s="1"/>
  <c r="AQ554" i="1" s="1"/>
  <c r="AB841" i="1"/>
  <c r="AC841" i="1" s="1"/>
  <c r="AD841" i="1" s="1"/>
  <c r="AE841" i="1" s="1"/>
  <c r="AH841" i="1" s="1"/>
  <c r="AK841" i="1" s="1"/>
  <c r="AP841" i="1" s="1"/>
  <c r="AQ841" i="1" s="1"/>
  <c r="U177" i="1"/>
  <c r="V177" i="1" s="1"/>
  <c r="W177" i="1" s="1"/>
  <c r="AB408" i="1"/>
  <c r="AC408" i="1" s="1"/>
  <c r="AD408" i="1" s="1"/>
  <c r="AE408" i="1" s="1"/>
  <c r="AH408" i="1" s="1"/>
  <c r="AK408" i="1" s="1"/>
  <c r="AP408" i="1" s="1"/>
  <c r="AQ408" i="1" s="1"/>
  <c r="U720" i="1"/>
  <c r="V720" i="1" s="1"/>
  <c r="W720" i="1" s="1"/>
  <c r="AB607" i="1"/>
  <c r="AC607" i="1" s="1"/>
  <c r="AD607" i="1" s="1"/>
  <c r="AE607" i="1" s="1"/>
  <c r="AH607" i="1" s="1"/>
  <c r="AK607" i="1" s="1"/>
  <c r="AP607" i="1" s="1"/>
  <c r="AQ607" i="1" s="1"/>
  <c r="AR987" i="1"/>
  <c r="AR289" i="1"/>
  <c r="AR853" i="1"/>
  <c r="AB723" i="1"/>
  <c r="AC723" i="1" s="1"/>
  <c r="AD723" i="1" s="1"/>
  <c r="AE723" i="1" s="1"/>
  <c r="AH723" i="1" s="1"/>
  <c r="AK723" i="1" s="1"/>
  <c r="AP723" i="1" s="1"/>
  <c r="AQ723" i="1" s="1"/>
  <c r="U290" i="1"/>
  <c r="V290" i="1" s="1"/>
  <c r="W290" i="1" s="1"/>
  <c r="U311" i="1"/>
  <c r="V311" i="1" s="1"/>
  <c r="W311" i="1" s="1"/>
  <c r="U593" i="1"/>
  <c r="V593" i="1" s="1"/>
  <c r="W593" i="1" s="1"/>
  <c r="AR616" i="1"/>
  <c r="AR673" i="1"/>
  <c r="AR182" i="1"/>
  <c r="AR45" i="1"/>
  <c r="AR22" i="1"/>
  <c r="AB139" i="1"/>
  <c r="AC139" i="1" s="1"/>
  <c r="AD139" i="1" s="1"/>
  <c r="AE139" i="1" s="1"/>
  <c r="AH139" i="1" s="1"/>
  <c r="AK139" i="1" s="1"/>
  <c r="AP139" i="1" s="1"/>
  <c r="AQ139" i="1" s="1"/>
  <c r="U723" i="1"/>
  <c r="V723" i="1" s="1"/>
  <c r="W723" i="1" s="1"/>
  <c r="AR75" i="1"/>
  <c r="AR755" i="1"/>
  <c r="AR640" i="1"/>
  <c r="AB311" i="1"/>
  <c r="AC311" i="1" s="1"/>
  <c r="AD311" i="1" s="1"/>
  <c r="AE311" i="1" s="1"/>
  <c r="AH311" i="1" s="1"/>
  <c r="AK311" i="1" s="1"/>
  <c r="AP311" i="1" s="1"/>
  <c r="AQ311" i="1" s="1"/>
  <c r="U194" i="1"/>
  <c r="V194" i="1" s="1"/>
  <c r="W194" i="1" s="1"/>
  <c r="U742" i="1"/>
  <c r="V742" i="1" s="1"/>
  <c r="W742" i="1" s="1"/>
  <c r="AB593" i="1"/>
  <c r="AC593" i="1" s="1"/>
  <c r="AD593" i="1" s="1"/>
  <c r="AE593" i="1" s="1"/>
  <c r="AH593" i="1" s="1"/>
  <c r="AK593" i="1" s="1"/>
  <c r="AP593" i="1" s="1"/>
  <c r="AQ593" i="1" s="1"/>
  <c r="AR552" i="1"/>
  <c r="U127" i="1"/>
  <c r="V127" i="1" s="1"/>
  <c r="W127" i="1" s="1"/>
  <c r="AR65" i="1"/>
  <c r="AB877" i="1"/>
  <c r="AC877" i="1" s="1"/>
  <c r="AD877" i="1" s="1"/>
  <c r="AE877" i="1" s="1"/>
  <c r="AH877" i="1" s="1"/>
  <c r="AK877" i="1" s="1"/>
  <c r="AP877" i="1" s="1"/>
  <c r="AQ877" i="1" s="1"/>
  <c r="AR36" i="1"/>
  <c r="U17" i="1"/>
  <c r="V17" i="1" s="1"/>
  <c r="W17" i="1" s="1"/>
  <c r="AR31" i="1"/>
  <c r="U333" i="1"/>
  <c r="V333" i="1" s="1"/>
  <c r="W333" i="1" s="1"/>
  <c r="AR990" i="1"/>
  <c r="AR952" i="1"/>
  <c r="AR366" i="1"/>
  <c r="AB195" i="1"/>
  <c r="AC195" i="1" s="1"/>
  <c r="AD195" i="1" s="1"/>
  <c r="AE195" i="1" s="1"/>
  <c r="AH195" i="1" s="1"/>
  <c r="AK195" i="1" s="1"/>
  <c r="AP195" i="1" s="1"/>
  <c r="AQ195" i="1" s="1"/>
  <c r="AB323" i="1"/>
  <c r="AC323" i="1" s="1"/>
  <c r="AD323" i="1" s="1"/>
  <c r="AE323" i="1" s="1"/>
  <c r="AH323" i="1" s="1"/>
  <c r="AK323" i="1" s="1"/>
  <c r="AP323" i="1" s="1"/>
  <c r="AQ323" i="1" s="1"/>
  <c r="AB373" i="1"/>
  <c r="AC373" i="1" s="1"/>
  <c r="AD373" i="1" s="1"/>
  <c r="AE373" i="1" s="1"/>
  <c r="AH373" i="1" s="1"/>
  <c r="AK373" i="1" s="1"/>
  <c r="AP373" i="1" s="1"/>
  <c r="AQ373" i="1" s="1"/>
  <c r="X100" i="1"/>
  <c r="Y100" i="1" s="1"/>
  <c r="Z100" i="1" s="1"/>
  <c r="AR836" i="1"/>
  <c r="AR816" i="1"/>
  <c r="AR483" i="1"/>
  <c r="AB71" i="1"/>
  <c r="AC71" i="1" s="1"/>
  <c r="AD71" i="1" s="1"/>
  <c r="AE71" i="1" s="1"/>
  <c r="AH71" i="1" s="1"/>
  <c r="AK71" i="1" s="1"/>
  <c r="AP71" i="1" s="1"/>
  <c r="AQ71" i="1" s="1"/>
  <c r="U601" i="1"/>
  <c r="V601" i="1" s="1"/>
  <c r="W601" i="1" s="1"/>
  <c r="AB903" i="1"/>
  <c r="AC903" i="1" s="1"/>
  <c r="AD903" i="1" s="1"/>
  <c r="AE903" i="1" s="1"/>
  <c r="AH903" i="1" s="1"/>
  <c r="AK903" i="1" s="1"/>
  <c r="AP903" i="1" s="1"/>
  <c r="AQ903" i="1" s="1"/>
  <c r="AR445" i="1"/>
  <c r="AR855" i="1"/>
  <c r="AR620" i="1"/>
  <c r="AR124" i="1"/>
  <c r="AR472" i="1"/>
  <c r="AR473" i="1"/>
  <c r="AR215" i="1"/>
  <c r="AB194" i="1"/>
  <c r="AC194" i="1" s="1"/>
  <c r="AD194" i="1" s="1"/>
  <c r="AE194" i="1" s="1"/>
  <c r="AH194" i="1" s="1"/>
  <c r="AK194" i="1" s="1"/>
  <c r="AP194" i="1" s="1"/>
  <c r="AQ194" i="1" s="1"/>
  <c r="AR262" i="1"/>
  <c r="U373" i="1"/>
  <c r="V373" i="1" s="1"/>
  <c r="W373" i="1" s="1"/>
  <c r="AR568" i="1"/>
  <c r="U831" i="1"/>
  <c r="V831" i="1" s="1"/>
  <c r="W831" i="1" s="1"/>
  <c r="U771" i="1"/>
  <c r="V771" i="1" s="1"/>
  <c r="W771" i="1" s="1"/>
  <c r="U961" i="1"/>
  <c r="V961" i="1" s="1"/>
  <c r="W961" i="1" s="1"/>
  <c r="AB210" i="1"/>
  <c r="AC210" i="1" s="1"/>
  <c r="AD210" i="1" s="1"/>
  <c r="AE210" i="1" s="1"/>
  <c r="AH210" i="1" s="1"/>
  <c r="AK210" i="1" s="1"/>
  <c r="AP210" i="1" s="1"/>
  <c r="AQ210" i="1" s="1"/>
  <c r="AR974" i="1"/>
  <c r="U845" i="1"/>
  <c r="V845" i="1" s="1"/>
  <c r="W845" i="1" s="1"/>
  <c r="U957" i="1"/>
  <c r="V957" i="1" s="1"/>
  <c r="W957" i="1" s="1"/>
  <c r="AR376" i="1"/>
  <c r="AR639" i="1"/>
  <c r="U192" i="1"/>
  <c r="V192" i="1" s="1"/>
  <c r="W192" i="1" s="1"/>
  <c r="AR960" i="1"/>
  <c r="U323" i="1"/>
  <c r="V323" i="1" s="1"/>
  <c r="W323" i="1" s="1"/>
  <c r="AR578" i="1"/>
  <c r="AR47" i="1"/>
  <c r="AR683" i="1"/>
  <c r="AB179" i="1"/>
  <c r="AC179" i="1" s="1"/>
  <c r="AD179" i="1" s="1"/>
  <c r="AE179" i="1" s="1"/>
  <c r="AH179" i="1" s="1"/>
  <c r="AK179" i="1" s="1"/>
  <c r="AP179" i="1" s="1"/>
  <c r="AQ179" i="1" s="1"/>
  <c r="U251" i="1"/>
  <c r="V251" i="1" s="1"/>
  <c r="W251" i="1" s="1"/>
  <c r="U209" i="1"/>
  <c r="V209" i="1" s="1"/>
  <c r="W209" i="1" s="1"/>
  <c r="AR670" i="1"/>
  <c r="AR784" i="1"/>
  <c r="AR137" i="1"/>
  <c r="AR810" i="1"/>
  <c r="AR910" i="1"/>
  <c r="AB147" i="1"/>
  <c r="AC147" i="1" s="1"/>
  <c r="AD147" i="1" s="1"/>
  <c r="AE147" i="1" s="1"/>
  <c r="AH147" i="1" s="1"/>
  <c r="AK147" i="1" s="1"/>
  <c r="AP147" i="1" s="1"/>
  <c r="AQ147" i="1" s="1"/>
  <c r="U877" i="1"/>
  <c r="V877" i="1" s="1"/>
  <c r="W877" i="1" s="1"/>
  <c r="AR444" i="1"/>
  <c r="AR909" i="1"/>
  <c r="AR66" i="1"/>
  <c r="U59" i="1"/>
  <c r="V59" i="1" s="1"/>
  <c r="W59" i="1" s="1"/>
  <c r="AR199" i="1"/>
  <c r="AR567" i="1"/>
  <c r="AB60" i="1"/>
  <c r="AC60" i="1" s="1"/>
  <c r="AD60" i="1" s="1"/>
  <c r="AE60" i="1" s="1"/>
  <c r="AH60" i="1" s="1"/>
  <c r="AK60" i="1" s="1"/>
  <c r="AP60" i="1" s="1"/>
  <c r="AQ60" i="1" s="1"/>
  <c r="AR872" i="1"/>
  <c r="AR29" i="1"/>
  <c r="AR561" i="1"/>
  <c r="AQ863" i="1"/>
  <c r="AR863" i="1"/>
  <c r="AR504" i="1"/>
  <c r="AR985" i="1"/>
  <c r="AR511" i="1"/>
  <c r="AB783" i="1"/>
  <c r="AC783" i="1" s="1"/>
  <c r="AD783" i="1" s="1"/>
  <c r="AE783" i="1" s="1"/>
  <c r="AH783" i="1" s="1"/>
  <c r="AK783" i="1" s="1"/>
  <c r="AP783" i="1" s="1"/>
  <c r="AQ783" i="1" s="1"/>
  <c r="AR873" i="1"/>
  <c r="AR487" i="1"/>
  <c r="AB742" i="1"/>
  <c r="AC742" i="1" s="1"/>
  <c r="AD742" i="1" s="1"/>
  <c r="AE742" i="1" s="1"/>
  <c r="AH742" i="1" s="1"/>
  <c r="AK742" i="1" s="1"/>
  <c r="AP742" i="1" s="1"/>
  <c r="AQ742" i="1" s="1"/>
  <c r="U783" i="1"/>
  <c r="V783" i="1" s="1"/>
  <c r="W783" i="1" s="1"/>
  <c r="U494" i="1"/>
  <c r="V494" i="1" s="1"/>
  <c r="W494" i="1" s="1"/>
  <c r="U305" i="1"/>
  <c r="V305" i="1" s="1"/>
  <c r="W305" i="1" s="1"/>
  <c r="AR5" i="1"/>
  <c r="U695" i="1"/>
  <c r="V695" i="1" s="1"/>
  <c r="W695" i="1" s="1"/>
  <c r="AB831" i="1"/>
  <c r="AC831" i="1" s="1"/>
  <c r="AD831" i="1" s="1"/>
  <c r="AE831" i="1" s="1"/>
  <c r="AH831" i="1" s="1"/>
  <c r="AK831" i="1" s="1"/>
  <c r="AP831" i="1" s="1"/>
  <c r="AQ831" i="1" s="1"/>
  <c r="AR451" i="1"/>
  <c r="U210" i="1"/>
  <c r="V210" i="1" s="1"/>
  <c r="W210" i="1" s="1"/>
  <c r="AB845" i="1"/>
  <c r="AC845" i="1" s="1"/>
  <c r="AD845" i="1" s="1"/>
  <c r="AE845" i="1" s="1"/>
  <c r="AH845" i="1" s="1"/>
  <c r="AK845" i="1" s="1"/>
  <c r="AP845" i="1" s="1"/>
  <c r="AQ845" i="1" s="1"/>
  <c r="AB621" i="1"/>
  <c r="AC621" i="1" s="1"/>
  <c r="AD621" i="1" s="1"/>
  <c r="AE621" i="1" s="1"/>
  <c r="AH621" i="1" s="1"/>
  <c r="AK621" i="1" s="1"/>
  <c r="AP621" i="1" s="1"/>
  <c r="AQ621" i="1" s="1"/>
  <c r="AB980" i="1"/>
  <c r="AC980" i="1" s="1"/>
  <c r="AD980" i="1" s="1"/>
  <c r="AE980" i="1" s="1"/>
  <c r="AH980" i="1" s="1"/>
  <c r="AK980" i="1" s="1"/>
  <c r="AP980" i="1" s="1"/>
  <c r="AQ980" i="1" s="1"/>
  <c r="U658" i="1"/>
  <c r="V658" i="1" s="1"/>
  <c r="W658" i="1" s="1"/>
  <c r="AR623" i="1"/>
  <c r="AR84" i="1"/>
  <c r="U134" i="1"/>
  <c r="V134" i="1" s="1"/>
  <c r="W134" i="1" s="1"/>
  <c r="AR525" i="1"/>
  <c r="U598" i="1"/>
  <c r="V598" i="1" s="1"/>
  <c r="W598" i="1" s="1"/>
  <c r="U519" i="1"/>
  <c r="V519" i="1" s="1"/>
  <c r="W519" i="1" s="1"/>
  <c r="AB532" i="1"/>
  <c r="AC532" i="1" s="1"/>
  <c r="AD532" i="1" s="1"/>
  <c r="AE532" i="1" s="1"/>
  <c r="AH532" i="1" s="1"/>
  <c r="AK532" i="1" s="1"/>
  <c r="AP532" i="1" s="1"/>
  <c r="AQ532" i="1" s="1"/>
  <c r="AR700" i="1"/>
  <c r="AB771" i="1"/>
  <c r="AC771" i="1" s="1"/>
  <c r="AD771" i="1" s="1"/>
  <c r="AE771" i="1" s="1"/>
  <c r="AH771" i="1" s="1"/>
  <c r="AK771" i="1" s="1"/>
  <c r="AP771" i="1" s="1"/>
  <c r="AQ771" i="1" s="1"/>
  <c r="U827" i="1"/>
  <c r="V827" i="1" s="1"/>
  <c r="W827" i="1" s="1"/>
  <c r="AR859" i="1"/>
  <c r="U452" i="1"/>
  <c r="V452" i="1" s="1"/>
  <c r="W452" i="1" s="1"/>
  <c r="AR218" i="1"/>
  <c r="AR136" i="1"/>
  <c r="AR257" i="1"/>
  <c r="AB570" i="1"/>
  <c r="AC570" i="1" s="1"/>
  <c r="AD570" i="1" s="1"/>
  <c r="AE570" i="1" s="1"/>
  <c r="AH570" i="1" s="1"/>
  <c r="AK570" i="1" s="1"/>
  <c r="AP570" i="1" s="1"/>
  <c r="AQ570" i="1" s="1"/>
  <c r="U344" i="1"/>
  <c r="V344" i="1" s="1"/>
  <c r="W344" i="1" s="1"/>
  <c r="AB59" i="1"/>
  <c r="AC59" i="1" s="1"/>
  <c r="AD59" i="1" s="1"/>
  <c r="AE59" i="1" s="1"/>
  <c r="AH59" i="1" s="1"/>
  <c r="AK59" i="1" s="1"/>
  <c r="AP59" i="1" s="1"/>
  <c r="AQ59" i="1" s="1"/>
  <c r="U920" i="1"/>
  <c r="V920" i="1" s="1"/>
  <c r="W920" i="1" s="1"/>
  <c r="U830" i="1"/>
  <c r="V830" i="1" s="1"/>
  <c r="W830" i="1" s="1"/>
  <c r="U455" i="1"/>
  <c r="V455" i="1" s="1"/>
  <c r="W455" i="1" s="1"/>
  <c r="U202" i="1"/>
  <c r="V202" i="1" s="1"/>
  <c r="W202" i="1" s="1"/>
  <c r="U826" i="1"/>
  <c r="V826" i="1" s="1"/>
  <c r="W826" i="1" s="1"/>
  <c r="U63" i="1"/>
  <c r="V63" i="1" s="1"/>
  <c r="W63" i="1" s="1"/>
  <c r="AR120" i="1"/>
  <c r="AR513" i="1"/>
  <c r="U6" i="1"/>
  <c r="V6" i="1" s="1"/>
  <c r="W6" i="1" s="1"/>
  <c r="AR660" i="1"/>
  <c r="U60" i="1"/>
  <c r="V60" i="1" s="1"/>
  <c r="W60" i="1" s="1"/>
  <c r="AR926" i="1"/>
  <c r="U369" i="1"/>
  <c r="V369" i="1" s="1"/>
  <c r="W369" i="1" s="1"/>
  <c r="AR270" i="1"/>
  <c r="AR791" i="1"/>
  <c r="AR74" i="1"/>
  <c r="AR823" i="1"/>
  <c r="AR43" i="1"/>
  <c r="AR819" i="1"/>
  <c r="AR155" i="1"/>
  <c r="AR802" i="1"/>
  <c r="AR204" i="1"/>
  <c r="AR814" i="1"/>
  <c r="AQ353" i="1"/>
  <c r="AR353" i="1"/>
  <c r="AR706" i="1"/>
  <c r="AB611" i="1"/>
  <c r="AC611" i="1" s="1"/>
  <c r="AD611" i="1" s="1"/>
  <c r="AE611" i="1" s="1"/>
  <c r="AH611" i="1" s="1"/>
  <c r="AK611" i="1" s="1"/>
  <c r="AP611" i="1" s="1"/>
  <c r="AQ611" i="1" s="1"/>
  <c r="AB680" i="1"/>
  <c r="AC680" i="1" s="1"/>
  <c r="AD680" i="1" s="1"/>
  <c r="AE680" i="1" s="1"/>
  <c r="AH680" i="1" s="1"/>
  <c r="AK680" i="1" s="1"/>
  <c r="AP680" i="1" s="1"/>
  <c r="AQ680" i="1" s="1"/>
  <c r="AQ858" i="1"/>
  <c r="AR858" i="1"/>
  <c r="AB825" i="1"/>
  <c r="AC825" i="1" s="1"/>
  <c r="AD825" i="1" s="1"/>
  <c r="AE825" i="1" s="1"/>
  <c r="AH825" i="1" s="1"/>
  <c r="AK825" i="1" s="1"/>
  <c r="AP825" i="1" s="1"/>
  <c r="AQ825" i="1" s="1"/>
  <c r="AR397" i="1"/>
  <c r="AB7" i="1"/>
  <c r="AC7" i="1" s="1"/>
  <c r="AD7" i="1" s="1"/>
  <c r="AE7" i="1" s="1"/>
  <c r="AH7" i="1" s="1"/>
  <c r="AK7" i="1" s="1"/>
  <c r="AP7" i="1" s="1"/>
  <c r="AQ7" i="1" s="1"/>
  <c r="AR547" i="1"/>
  <c r="X168" i="1"/>
  <c r="Y168" i="1" s="1"/>
  <c r="Z168" i="1" s="1"/>
  <c r="U168" i="1"/>
  <c r="V168" i="1" s="1"/>
  <c r="W168" i="1" s="1"/>
  <c r="U611" i="1"/>
  <c r="V611" i="1" s="1"/>
  <c r="W611" i="1" s="1"/>
  <c r="AB89" i="1"/>
  <c r="AC89" i="1" s="1"/>
  <c r="AD89" i="1" s="1"/>
  <c r="AE89" i="1" s="1"/>
  <c r="AH89" i="1" s="1"/>
  <c r="AK89" i="1" s="1"/>
  <c r="AP89" i="1" s="1"/>
  <c r="AQ89" i="1" s="1"/>
  <c r="U32" i="1"/>
  <c r="V32" i="1" s="1"/>
  <c r="W32" i="1" s="1"/>
  <c r="AR662" i="1"/>
  <c r="U903" i="1"/>
  <c r="V903" i="1" s="1"/>
  <c r="W903" i="1" s="1"/>
  <c r="AQ389" i="1"/>
  <c r="AR389" i="1"/>
  <c r="AR4" i="1"/>
  <c r="AR30" i="1"/>
  <c r="AB387" i="1"/>
  <c r="AC387" i="1" s="1"/>
  <c r="AD387" i="1" s="1"/>
  <c r="AE387" i="1" s="1"/>
  <c r="AH387" i="1" s="1"/>
  <c r="AK387" i="1" s="1"/>
  <c r="AP387" i="1" s="1"/>
  <c r="AQ387" i="1" s="1"/>
  <c r="AR629" i="1"/>
  <c r="AQ184" i="1"/>
  <c r="AR184" i="1"/>
  <c r="U7" i="1"/>
  <c r="V7" i="1" s="1"/>
  <c r="W7" i="1" s="1"/>
  <c r="AB32" i="1"/>
  <c r="AC32" i="1" s="1"/>
  <c r="AD32" i="1" s="1"/>
  <c r="AE32" i="1" s="1"/>
  <c r="AH32" i="1" s="1"/>
  <c r="AK32" i="1" s="1"/>
  <c r="AP32" i="1" s="1"/>
  <c r="AQ32" i="1" s="1"/>
  <c r="AB507" i="1"/>
  <c r="AC507" i="1" s="1"/>
  <c r="AD507" i="1" s="1"/>
  <c r="AE507" i="1" s="1"/>
  <c r="AH507" i="1" s="1"/>
  <c r="AK507" i="1" s="1"/>
  <c r="AP507" i="1" s="1"/>
  <c r="AQ507" i="1" s="1"/>
  <c r="U361" i="1"/>
  <c r="V361" i="1" s="1"/>
  <c r="W361" i="1" s="1"/>
  <c r="U825" i="1"/>
  <c r="V825" i="1" s="1"/>
  <c r="W825" i="1" s="1"/>
  <c r="U387" i="1"/>
  <c r="V387" i="1" s="1"/>
  <c r="W387" i="1" s="1"/>
  <c r="U534" i="1"/>
  <c r="V534" i="1" s="1"/>
  <c r="W534" i="1" s="1"/>
  <c r="U89" i="1"/>
  <c r="V89" i="1" s="1"/>
  <c r="W89" i="1" s="1"/>
  <c r="AB251" i="1"/>
  <c r="AC251" i="1" s="1"/>
  <c r="AD251" i="1" s="1"/>
  <c r="AE251" i="1" s="1"/>
  <c r="AH251" i="1" s="1"/>
  <c r="AK251" i="1" s="1"/>
  <c r="AP251" i="1" s="1"/>
  <c r="AQ251" i="1" s="1"/>
  <c r="U887" i="1"/>
  <c r="V887" i="1" s="1"/>
  <c r="W887" i="1" s="1"/>
  <c r="AR477" i="1"/>
  <c r="U732" i="1"/>
  <c r="V732" i="1" s="1"/>
  <c r="W732" i="1" s="1"/>
  <c r="U332" i="1"/>
  <c r="V332" i="1" s="1"/>
  <c r="W332" i="1" s="1"/>
  <c r="U408" i="1"/>
  <c r="V408" i="1" s="1"/>
  <c r="W408" i="1" s="1"/>
  <c r="U507" i="1"/>
  <c r="V507" i="1" s="1"/>
  <c r="W507" i="1" s="1"/>
  <c r="V292" i="1"/>
  <c r="W292" i="1" s="1"/>
  <c r="U10" i="1"/>
  <c r="V10" i="1" s="1"/>
  <c r="W10" i="1" s="1"/>
  <c r="U935" i="1"/>
  <c r="V935" i="1" s="1"/>
  <c r="W935" i="1" s="1"/>
  <c r="U255" i="1"/>
  <c r="V255" i="1" s="1"/>
  <c r="W255" i="1" s="1"/>
  <c r="U851" i="1"/>
  <c r="V851" i="1" s="1"/>
  <c r="W851" i="1" s="1"/>
  <c r="AB198" i="1"/>
  <c r="AC198" i="1" s="1"/>
  <c r="AD198" i="1" s="1"/>
  <c r="AE198" i="1" s="1"/>
  <c r="AH198" i="1" s="1"/>
  <c r="AK198" i="1" s="1"/>
  <c r="AP198" i="1" s="1"/>
  <c r="AQ198" i="1" s="1"/>
  <c r="U35" i="1"/>
  <c r="V35" i="1" s="1"/>
  <c r="W35" i="1" s="1"/>
  <c r="AR404" i="1"/>
  <c r="AB12" i="1"/>
  <c r="AC12" i="1" s="1"/>
  <c r="AD12" i="1" s="1"/>
  <c r="AE12" i="1" s="1"/>
  <c r="AH12" i="1" s="1"/>
  <c r="AK12" i="1" s="1"/>
  <c r="AP12" i="1" s="1"/>
  <c r="AQ12" i="1" s="1"/>
  <c r="AB369" i="1"/>
  <c r="AC369" i="1" s="1"/>
  <c r="AD369" i="1" s="1"/>
  <c r="AE369" i="1" s="1"/>
  <c r="AH369" i="1" s="1"/>
  <c r="AK369" i="1" s="1"/>
  <c r="AP369" i="1" s="1"/>
  <c r="AQ369" i="1" s="1"/>
  <c r="U654" i="1"/>
  <c r="V654" i="1" s="1"/>
  <c r="W654" i="1" s="1"/>
  <c r="AB448" i="1"/>
  <c r="AC448" i="1" s="1"/>
  <c r="AD448" i="1" s="1"/>
  <c r="AE448" i="1" s="1"/>
  <c r="AH448" i="1" s="1"/>
  <c r="AK448" i="1" s="1"/>
  <c r="AP448" i="1" s="1"/>
  <c r="AQ448" i="1" s="1"/>
  <c r="AR691" i="1"/>
  <c r="AQ970" i="1"/>
  <c r="AR970" i="1"/>
  <c r="AQ403" i="1"/>
  <c r="AR403" i="1"/>
  <c r="AB935" i="1"/>
  <c r="AC935" i="1" s="1"/>
  <c r="AD935" i="1" s="1"/>
  <c r="AE935" i="1" s="1"/>
  <c r="AH935" i="1" s="1"/>
  <c r="AK935" i="1" s="1"/>
  <c r="AP935" i="1" s="1"/>
  <c r="AQ935" i="1" s="1"/>
  <c r="AB255" i="1"/>
  <c r="AC255" i="1" s="1"/>
  <c r="AD255" i="1" s="1"/>
  <c r="AE255" i="1" s="1"/>
  <c r="AH255" i="1" s="1"/>
  <c r="AK255" i="1" s="1"/>
  <c r="AP255" i="1" s="1"/>
  <c r="AQ255" i="1" s="1"/>
  <c r="AB884" i="1"/>
  <c r="AC884" i="1" s="1"/>
  <c r="AD884" i="1" s="1"/>
  <c r="AE884" i="1" s="1"/>
  <c r="AH884" i="1" s="1"/>
  <c r="AK884" i="1" s="1"/>
  <c r="AP884" i="1" s="1"/>
  <c r="AQ884" i="1" s="1"/>
  <c r="AB887" i="1"/>
  <c r="AC887" i="1" s="1"/>
  <c r="AD887" i="1" s="1"/>
  <c r="AE887" i="1" s="1"/>
  <c r="AH887" i="1" s="1"/>
  <c r="AK887" i="1" s="1"/>
  <c r="AP887" i="1" s="1"/>
  <c r="AQ887" i="1" s="1"/>
  <c r="U968" i="1"/>
  <c r="V968" i="1" s="1"/>
  <c r="W968" i="1" s="1"/>
  <c r="AQ907" i="1"/>
  <c r="AR907" i="1"/>
  <c r="U183" i="1"/>
  <c r="V183" i="1" s="1"/>
  <c r="W183" i="1" s="1"/>
  <c r="AB10" i="1"/>
  <c r="AC10" i="1" s="1"/>
  <c r="AD10" i="1" s="1"/>
  <c r="AE10" i="1" s="1"/>
  <c r="AH10" i="1" s="1"/>
  <c r="AK10" i="1" s="1"/>
  <c r="AP10" i="1" s="1"/>
  <c r="AQ10" i="1" s="1"/>
  <c r="AR781" i="1"/>
  <c r="U57" i="1"/>
  <c r="V57" i="1" s="1"/>
  <c r="W57" i="1" s="1"/>
  <c r="AB284" i="1"/>
  <c r="AC284" i="1" s="1"/>
  <c r="AD284" i="1" s="1"/>
  <c r="AE284" i="1" s="1"/>
  <c r="AH284" i="1" s="1"/>
  <c r="AK284" i="1" s="1"/>
  <c r="AP284" i="1" s="1"/>
  <c r="AQ284" i="1" s="1"/>
  <c r="AQ528" i="1"/>
  <c r="AR528" i="1"/>
  <c r="AR809" i="1"/>
  <c r="AB178" i="1"/>
  <c r="AC178" i="1" s="1"/>
  <c r="AD178" i="1" s="1"/>
  <c r="AE178" i="1" s="1"/>
  <c r="AH178" i="1" s="1"/>
  <c r="AK178" i="1" s="1"/>
  <c r="AP178" i="1" s="1"/>
  <c r="AQ178" i="1" s="1"/>
  <c r="AB35" i="1"/>
  <c r="AC35" i="1" s="1"/>
  <c r="AD35" i="1" s="1"/>
  <c r="AE35" i="1" s="1"/>
  <c r="AH35" i="1" s="1"/>
  <c r="AK35" i="1" s="1"/>
  <c r="AP35" i="1" s="1"/>
  <c r="AQ35" i="1" s="1"/>
  <c r="U991" i="1"/>
  <c r="V991" i="1" s="1"/>
  <c r="W991" i="1" s="1"/>
  <c r="AR999" i="1"/>
  <c r="AR177" i="1"/>
  <c r="AR538" i="1"/>
  <c r="AB839" i="1"/>
  <c r="AC839" i="1" s="1"/>
  <c r="AD839" i="1" s="1"/>
  <c r="AE839" i="1" s="1"/>
  <c r="AH839" i="1" s="1"/>
  <c r="AK839" i="1" s="1"/>
  <c r="AP839" i="1" s="1"/>
  <c r="AQ839" i="1" s="1"/>
  <c r="AB654" i="1"/>
  <c r="AC654" i="1" s="1"/>
  <c r="AD654" i="1" s="1"/>
  <c r="AE654" i="1" s="1"/>
  <c r="AH654" i="1" s="1"/>
  <c r="AK654" i="1" s="1"/>
  <c r="AP654" i="1" s="1"/>
  <c r="AQ654" i="1" s="1"/>
  <c r="AB571" i="1"/>
  <c r="AC571" i="1" s="1"/>
  <c r="AD571" i="1" s="1"/>
  <c r="AE571" i="1" s="1"/>
  <c r="AH571" i="1" s="1"/>
  <c r="AK571" i="1" s="1"/>
  <c r="AP571" i="1" s="1"/>
  <c r="AQ571" i="1" s="1"/>
  <c r="AQ292" i="1"/>
  <c r="AR292" i="1"/>
  <c r="U884" i="1"/>
  <c r="V884" i="1" s="1"/>
  <c r="W884" i="1" s="1"/>
  <c r="U198" i="1"/>
  <c r="V198" i="1" s="1"/>
  <c r="W198" i="1" s="1"/>
  <c r="AR732" i="1"/>
  <c r="AB332" i="1"/>
  <c r="AC332" i="1" s="1"/>
  <c r="AD332" i="1" s="1"/>
  <c r="AE332" i="1" s="1"/>
  <c r="AH332" i="1" s="1"/>
  <c r="AK332" i="1" s="1"/>
  <c r="AP332" i="1" s="1"/>
  <c r="AQ332" i="1" s="1"/>
  <c r="U12" i="1"/>
  <c r="V12" i="1" s="1"/>
  <c r="W12" i="1" s="1"/>
  <c r="AB237" i="1"/>
  <c r="AC237" i="1" s="1"/>
  <c r="AD237" i="1" s="1"/>
  <c r="AE237" i="1" s="1"/>
  <c r="AH237" i="1" s="1"/>
  <c r="AK237" i="1" s="1"/>
  <c r="AP237" i="1" s="1"/>
  <c r="AQ237" i="1" s="1"/>
  <c r="U849" i="1"/>
  <c r="V849" i="1" s="1"/>
  <c r="W849" i="1" s="1"/>
  <c r="AB300" i="1"/>
  <c r="AC300" i="1" s="1"/>
  <c r="AD300" i="1" s="1"/>
  <c r="AE300" i="1" s="1"/>
  <c r="AH300" i="1" s="1"/>
  <c r="AK300" i="1" s="1"/>
  <c r="AP300" i="1" s="1"/>
  <c r="AQ300" i="1" s="1"/>
  <c r="AB169" i="1"/>
  <c r="AC169" i="1" s="1"/>
  <c r="AD169" i="1" s="1"/>
  <c r="AE169" i="1" s="1"/>
  <c r="AH169" i="1" s="1"/>
  <c r="AK169" i="1" s="1"/>
  <c r="AP169" i="1" s="1"/>
  <c r="AQ169" i="1" s="1"/>
  <c r="AR474" i="1"/>
  <c r="AB968" i="1"/>
  <c r="AC968" i="1" s="1"/>
  <c r="AD968" i="1" s="1"/>
  <c r="AE968" i="1" s="1"/>
  <c r="AH968" i="1" s="1"/>
  <c r="AK968" i="1" s="1"/>
  <c r="AP968" i="1" s="1"/>
  <c r="AQ968" i="1" s="1"/>
  <c r="AB6" i="1"/>
  <c r="AC6" i="1" s="1"/>
  <c r="AD6" i="1" s="1"/>
  <c r="AE6" i="1" s="1"/>
  <c r="AH6" i="1" s="1"/>
  <c r="AK6" i="1" s="1"/>
  <c r="AP6" i="1" s="1"/>
  <c r="AQ6" i="1" s="1"/>
  <c r="AB386" i="1"/>
  <c r="AC386" i="1" s="1"/>
  <c r="AD386" i="1" s="1"/>
  <c r="AE386" i="1" s="1"/>
  <c r="AH386" i="1" s="1"/>
  <c r="AK386" i="1" s="1"/>
  <c r="AP386" i="1" s="1"/>
  <c r="AQ386" i="1" s="1"/>
  <c r="U555" i="1"/>
  <c r="V555" i="1" s="1"/>
  <c r="W555" i="1" s="1"/>
  <c r="AB851" i="1"/>
  <c r="AC851" i="1" s="1"/>
  <c r="AD851" i="1" s="1"/>
  <c r="AE851" i="1" s="1"/>
  <c r="AH851" i="1" s="1"/>
  <c r="AK851" i="1" s="1"/>
  <c r="AP851" i="1" s="1"/>
  <c r="AQ851" i="1" s="1"/>
  <c r="AB57" i="1"/>
  <c r="AC57" i="1" s="1"/>
  <c r="AD57" i="1" s="1"/>
  <c r="AE57" i="1" s="1"/>
  <c r="AH57" i="1" s="1"/>
  <c r="AK57" i="1" s="1"/>
  <c r="AP57" i="1" s="1"/>
  <c r="AQ57" i="1" s="1"/>
  <c r="U569" i="1"/>
  <c r="V569" i="1" s="1"/>
  <c r="W569" i="1" s="1"/>
  <c r="AR476" i="1"/>
  <c r="U178" i="1"/>
  <c r="V178" i="1" s="1"/>
  <c r="W178" i="1" s="1"/>
  <c r="AB991" i="1"/>
  <c r="AC991" i="1" s="1"/>
  <c r="AD991" i="1" s="1"/>
  <c r="AE991" i="1" s="1"/>
  <c r="AH991" i="1" s="1"/>
  <c r="AK991" i="1" s="1"/>
  <c r="AP991" i="1" s="1"/>
  <c r="AQ991" i="1" s="1"/>
  <c r="AB209" i="1"/>
  <c r="AC209" i="1" s="1"/>
  <c r="AD209" i="1" s="1"/>
  <c r="AE209" i="1" s="1"/>
  <c r="AH209" i="1" s="1"/>
  <c r="AK209" i="1" s="1"/>
  <c r="AP209" i="1" s="1"/>
  <c r="AQ209" i="1" s="1"/>
  <c r="U839" i="1"/>
  <c r="V839" i="1" s="1"/>
  <c r="W839" i="1" s="1"/>
  <c r="U448" i="1"/>
  <c r="V448" i="1" s="1"/>
  <c r="W448" i="1" s="1"/>
  <c r="AR772" i="1"/>
  <c r="AQ897" i="1"/>
  <c r="AR897" i="1"/>
  <c r="AQ207" i="1"/>
  <c r="AR207" i="1"/>
  <c r="U793" i="1"/>
  <c r="V793" i="1" s="1"/>
  <c r="W793" i="1" s="1"/>
  <c r="AQ254" i="1"/>
  <c r="AR254" i="1"/>
  <c r="AQ587" i="1"/>
  <c r="AR587" i="1"/>
  <c r="AQ509" i="1"/>
  <c r="AR509" i="1"/>
  <c r="X908" i="1"/>
  <c r="Y908" i="1" s="1"/>
  <c r="Z908" i="1" s="1"/>
  <c r="U908" i="1"/>
  <c r="V908" i="1" s="1"/>
  <c r="W908" i="1" s="1"/>
  <c r="AB500" i="1"/>
  <c r="AC500" i="1" s="1"/>
  <c r="AD500" i="1" s="1"/>
  <c r="AE500" i="1" s="1"/>
  <c r="AH500" i="1" s="1"/>
  <c r="AK500" i="1" s="1"/>
  <c r="AP500" i="1" s="1"/>
  <c r="AQ500" i="1" s="1"/>
  <c r="X894" i="1"/>
  <c r="Y894" i="1" s="1"/>
  <c r="Z894" i="1" s="1"/>
  <c r="U894" i="1"/>
  <c r="V894" i="1" s="1"/>
  <c r="W894" i="1" s="1"/>
  <c r="AQ912" i="1"/>
  <c r="AR912" i="1"/>
  <c r="AQ422" i="1"/>
  <c r="AR422" i="1"/>
  <c r="AQ592" i="1"/>
  <c r="AR592" i="1"/>
  <c r="AQ377" i="1"/>
  <c r="AR377" i="1"/>
  <c r="AQ430" i="1"/>
  <c r="AR430" i="1"/>
  <c r="AQ750" i="1"/>
  <c r="AR750" i="1"/>
  <c r="AQ446" i="1"/>
  <c r="AR446" i="1"/>
  <c r="U375" i="1"/>
  <c r="V375" i="1" s="1"/>
  <c r="W375" i="1" s="1"/>
  <c r="AB90" i="1"/>
  <c r="AC90" i="1" s="1"/>
  <c r="AD90" i="1" s="1"/>
  <c r="AE90" i="1" s="1"/>
  <c r="AH90" i="1" s="1"/>
  <c r="AK90" i="1" s="1"/>
  <c r="AP90" i="1" s="1"/>
  <c r="AQ90" i="1" s="1"/>
  <c r="X928" i="1"/>
  <c r="Y928" i="1" s="1"/>
  <c r="Z928" i="1" s="1"/>
  <c r="U928" i="1"/>
  <c r="V928" i="1" s="1"/>
  <c r="W928" i="1" s="1"/>
  <c r="AQ224" i="1"/>
  <c r="AR224" i="1"/>
  <c r="U478" i="1"/>
  <c r="V478" i="1" s="1"/>
  <c r="W478" i="1" s="1"/>
  <c r="X800" i="1"/>
  <c r="Y800" i="1" s="1"/>
  <c r="Z800" i="1" s="1"/>
  <c r="U800" i="1"/>
  <c r="V800" i="1" s="1"/>
  <c r="W800" i="1" s="1"/>
  <c r="V565" i="1"/>
  <c r="W565" i="1" s="1"/>
  <c r="AQ98" i="1"/>
  <c r="AR98" i="1"/>
  <c r="AR694" i="1"/>
  <c r="AR478" i="1"/>
  <c r="AR880" i="1"/>
  <c r="U730" i="1"/>
  <c r="V730" i="1" s="1"/>
  <c r="W730" i="1" s="1"/>
  <c r="AQ890" i="1"/>
  <c r="AR890" i="1"/>
  <c r="AQ191" i="1"/>
  <c r="AR191" i="1"/>
  <c r="AB898" i="1"/>
  <c r="AC898" i="1" s="1"/>
  <c r="AD898" i="1" s="1"/>
  <c r="AE898" i="1" s="1"/>
  <c r="AH898" i="1" s="1"/>
  <c r="AK898" i="1" s="1"/>
  <c r="AP898" i="1" s="1"/>
  <c r="AQ898" i="1" s="1"/>
  <c r="AB452" i="1"/>
  <c r="AC452" i="1" s="1"/>
  <c r="AD452" i="1" s="1"/>
  <c r="AE452" i="1" s="1"/>
  <c r="AH452" i="1" s="1"/>
  <c r="AK452" i="1" s="1"/>
  <c r="AP452" i="1" s="1"/>
  <c r="AQ452" i="1" s="1"/>
  <c r="AQ351" i="1"/>
  <c r="AR351" i="1"/>
  <c r="AQ645" i="1"/>
  <c r="AR645" i="1"/>
  <c r="X739" i="1"/>
  <c r="Y739" i="1" s="1"/>
  <c r="Z739" i="1" s="1"/>
  <c r="U739" i="1"/>
  <c r="V739" i="1" s="1"/>
  <c r="W739" i="1" s="1"/>
  <c r="X722" i="1"/>
  <c r="Y722" i="1" s="1"/>
  <c r="Z722" i="1" s="1"/>
  <c r="U722" i="1"/>
  <c r="V722" i="1" s="1"/>
  <c r="W722" i="1" s="1"/>
  <c r="X559" i="1"/>
  <c r="Y559" i="1" s="1"/>
  <c r="Z559" i="1" s="1"/>
  <c r="U559" i="1"/>
  <c r="V559" i="1" s="1"/>
  <c r="W559" i="1" s="1"/>
  <c r="AQ584" i="1"/>
  <c r="AR584" i="1"/>
  <c r="X479" i="1"/>
  <c r="Y479" i="1" s="1"/>
  <c r="Z479" i="1" s="1"/>
  <c r="U479" i="1"/>
  <c r="V479" i="1" s="1"/>
  <c r="W479" i="1" s="1"/>
  <c r="AQ543" i="1"/>
  <c r="AR543" i="1"/>
  <c r="U597" i="1"/>
  <c r="V597" i="1" s="1"/>
  <c r="W597" i="1" s="1"/>
  <c r="AQ586" i="1"/>
  <c r="AR586" i="1"/>
  <c r="U666" i="1"/>
  <c r="V666" i="1" s="1"/>
  <c r="W666" i="1" s="1"/>
  <c r="X613" i="1"/>
  <c r="Y613" i="1" s="1"/>
  <c r="Z613" i="1" s="1"/>
  <c r="U613" i="1"/>
  <c r="V613" i="1" s="1"/>
  <c r="W613" i="1" s="1"/>
  <c r="AQ308" i="1"/>
  <c r="AR308" i="1"/>
  <c r="AQ243" i="1"/>
  <c r="AR243" i="1"/>
  <c r="U531" i="1"/>
  <c r="V531" i="1" s="1"/>
  <c r="W531" i="1" s="1"/>
  <c r="X693" i="1"/>
  <c r="Y693" i="1" s="1"/>
  <c r="Z693" i="1" s="1"/>
  <c r="U693" i="1"/>
  <c r="V693" i="1" s="1"/>
  <c r="W693" i="1" s="1"/>
  <c r="AQ339" i="1"/>
  <c r="AR339" i="1"/>
  <c r="U649" i="1"/>
  <c r="V649" i="1" s="1"/>
  <c r="W649" i="1" s="1"/>
  <c r="AQ713" i="1"/>
  <c r="AR713" i="1"/>
  <c r="U123" i="1"/>
  <c r="V123" i="1" s="1"/>
  <c r="W123" i="1" s="1"/>
  <c r="X247" i="1"/>
  <c r="Y247" i="1" s="1"/>
  <c r="Z247" i="1" s="1"/>
  <c r="U247" i="1"/>
  <c r="V247" i="1" s="1"/>
  <c r="W247" i="1" s="1"/>
  <c r="AR588" i="1"/>
  <c r="AR437" i="1"/>
  <c r="AB260" i="1"/>
  <c r="AC260" i="1" s="1"/>
  <c r="AD260" i="1" s="1"/>
  <c r="AE260" i="1" s="1"/>
  <c r="AH260" i="1" s="1"/>
  <c r="AK260" i="1" s="1"/>
  <c r="AP260" i="1" s="1"/>
  <c r="AQ260" i="1" s="1"/>
  <c r="AQ95" i="1"/>
  <c r="AR95" i="1"/>
  <c r="X635" i="1"/>
  <c r="Y635" i="1" s="1"/>
  <c r="Z635" i="1" s="1"/>
  <c r="U635" i="1"/>
  <c r="V635" i="1" s="1"/>
  <c r="W635" i="1" s="1"/>
  <c r="U90" i="1"/>
  <c r="V90" i="1" s="1"/>
  <c r="W90" i="1" s="1"/>
  <c r="AR125" i="1"/>
  <c r="AB730" i="1"/>
  <c r="AC730" i="1" s="1"/>
  <c r="AD730" i="1" s="1"/>
  <c r="AE730" i="1" s="1"/>
  <c r="AH730" i="1" s="1"/>
  <c r="AK730" i="1" s="1"/>
  <c r="AP730" i="1" s="1"/>
  <c r="AQ730" i="1" s="1"/>
  <c r="X250" i="1"/>
  <c r="Y250" i="1" s="1"/>
  <c r="Z250" i="1" s="1"/>
  <c r="U250" i="1"/>
  <c r="V250" i="1" s="1"/>
  <c r="W250" i="1" s="1"/>
  <c r="AQ232" i="1"/>
  <c r="AR232" i="1"/>
  <c r="AQ893" i="1"/>
  <c r="AR893" i="1"/>
  <c r="U570" i="1"/>
  <c r="V570" i="1" s="1"/>
  <c r="W570" i="1" s="1"/>
  <c r="AB361" i="1"/>
  <c r="AC361" i="1" s="1"/>
  <c r="AD361" i="1" s="1"/>
  <c r="AE361" i="1" s="1"/>
  <c r="AH361" i="1" s="1"/>
  <c r="AK361" i="1" s="1"/>
  <c r="AP361" i="1" s="1"/>
  <c r="AQ361" i="1" s="1"/>
  <c r="AQ833" i="1"/>
  <c r="AR833" i="1"/>
  <c r="AB635" i="1"/>
  <c r="AC635" i="1" s="1"/>
  <c r="AD635" i="1" s="1"/>
  <c r="AE635" i="1" s="1"/>
  <c r="AH635" i="1" s="1"/>
  <c r="AK635" i="1" s="1"/>
  <c r="AP635" i="1" s="1"/>
  <c r="AQ635" i="1" s="1"/>
  <c r="AQ342" i="1"/>
  <c r="AR342" i="1"/>
  <c r="AQ92" i="1"/>
  <c r="AR92" i="1"/>
  <c r="AQ402" i="1"/>
  <c r="AR402" i="1"/>
  <c r="AQ671" i="1"/>
  <c r="AR671" i="1"/>
  <c r="AQ82" i="1"/>
  <c r="AR82" i="1"/>
  <c r="U437" i="1"/>
  <c r="V437" i="1" s="1"/>
  <c r="W437" i="1" s="1"/>
  <c r="U260" i="1"/>
  <c r="V260" i="1" s="1"/>
  <c r="W260" i="1" s="1"/>
  <c r="X321" i="1"/>
  <c r="Y321" i="1" s="1"/>
  <c r="Z321" i="1" s="1"/>
  <c r="U321" i="1"/>
  <c r="V321" i="1" s="1"/>
  <c r="W321" i="1" s="1"/>
  <c r="U505" i="1"/>
  <c r="V505" i="1" s="1"/>
  <c r="W505" i="1" s="1"/>
  <c r="AR740" i="1"/>
  <c r="AR201" i="1"/>
  <c r="AQ502" i="1"/>
  <c r="AR502" i="1"/>
  <c r="X657" i="1"/>
  <c r="Y657" i="1" s="1"/>
  <c r="Z657" i="1" s="1"/>
  <c r="U657" i="1"/>
  <c r="V657" i="1" s="1"/>
  <c r="W657" i="1" s="1"/>
  <c r="AB597" i="1"/>
  <c r="AC597" i="1" s="1"/>
  <c r="AD597" i="1" s="1"/>
  <c r="AE597" i="1" s="1"/>
  <c r="AH597" i="1" s="1"/>
  <c r="AK597" i="1" s="1"/>
  <c r="AP597" i="1" s="1"/>
  <c r="AQ597" i="1" s="1"/>
  <c r="AQ211" i="1"/>
  <c r="AR211" i="1"/>
  <c r="X363" i="1"/>
  <c r="Y363" i="1" s="1"/>
  <c r="Z363" i="1" s="1"/>
  <c r="U363" i="1"/>
  <c r="V363" i="1" s="1"/>
  <c r="W363" i="1" s="1"/>
  <c r="AQ180" i="1"/>
  <c r="AR180" i="1"/>
  <c r="AQ100" i="1"/>
  <c r="AR100" i="1"/>
  <c r="AB793" i="1"/>
  <c r="AC793" i="1" s="1"/>
  <c r="AD793" i="1" s="1"/>
  <c r="AE793" i="1" s="1"/>
  <c r="AH793" i="1" s="1"/>
  <c r="AK793" i="1" s="1"/>
  <c r="AP793" i="1" s="1"/>
  <c r="AQ793" i="1" s="1"/>
  <c r="X898" i="1"/>
  <c r="Y898" i="1" s="1"/>
  <c r="Z898" i="1" s="1"/>
  <c r="U898" i="1"/>
  <c r="V898" i="1" s="1"/>
  <c r="W898" i="1" s="1"/>
  <c r="X512" i="1"/>
  <c r="Y512" i="1" s="1"/>
  <c r="Z512" i="1" s="1"/>
  <c r="U512" i="1"/>
  <c r="V512" i="1" s="1"/>
  <c r="W512" i="1" s="1"/>
  <c r="V967" i="1"/>
  <c r="W967" i="1" s="1"/>
  <c r="AR832" i="1"/>
  <c r="AR786" i="1"/>
  <c r="V941" i="1"/>
  <c r="W941" i="1" s="1"/>
  <c r="X433" i="1"/>
  <c r="Y433" i="1" s="1"/>
  <c r="Z433" i="1" s="1"/>
  <c r="U433" i="1"/>
  <c r="V433" i="1" s="1"/>
  <c r="W433" i="1" s="1"/>
  <c r="AQ549" i="1"/>
  <c r="AR549" i="1"/>
  <c r="AB531" i="1"/>
  <c r="AC531" i="1" s="1"/>
  <c r="AD531" i="1" s="1"/>
  <c r="AE531" i="1" s="1"/>
  <c r="AH531" i="1" s="1"/>
  <c r="AK531" i="1" s="1"/>
  <c r="AP531" i="1" s="1"/>
  <c r="AQ531" i="1" s="1"/>
  <c r="AB375" i="1"/>
  <c r="AC375" i="1" s="1"/>
  <c r="AD375" i="1" s="1"/>
  <c r="AE375" i="1" s="1"/>
  <c r="AH375" i="1" s="1"/>
  <c r="AK375" i="1" s="1"/>
  <c r="AP375" i="1" s="1"/>
  <c r="AQ375" i="1" s="1"/>
  <c r="AB666" i="1"/>
  <c r="AC666" i="1" s="1"/>
  <c r="AD666" i="1" s="1"/>
  <c r="AE666" i="1" s="1"/>
  <c r="AH666" i="1" s="1"/>
  <c r="AK666" i="1" s="1"/>
  <c r="AP666" i="1" s="1"/>
  <c r="AQ666" i="1" s="1"/>
  <c r="AB928" i="1"/>
  <c r="AC928" i="1" s="1"/>
  <c r="AD928" i="1" s="1"/>
  <c r="AE928" i="1" s="1"/>
  <c r="AH928" i="1" s="1"/>
  <c r="AK928" i="1" s="1"/>
  <c r="AP928" i="1" s="1"/>
  <c r="AQ928" i="1" s="1"/>
  <c r="AR309" i="1"/>
  <c r="U97" i="1"/>
  <c r="V97" i="1" s="1"/>
  <c r="W97" i="1" s="1"/>
  <c r="AB800" i="1"/>
  <c r="AC800" i="1" s="1"/>
  <c r="AD800" i="1" s="1"/>
  <c r="AE800" i="1" s="1"/>
  <c r="AH800" i="1" s="1"/>
  <c r="AK800" i="1" s="1"/>
  <c r="AP800" i="1" s="1"/>
  <c r="AQ800" i="1" s="1"/>
  <c r="AB894" i="1"/>
  <c r="AC894" i="1" s="1"/>
  <c r="AD894" i="1" s="1"/>
  <c r="AE894" i="1" s="1"/>
  <c r="AH894" i="1" s="1"/>
  <c r="AK894" i="1" s="1"/>
  <c r="AP894" i="1" s="1"/>
  <c r="AQ894" i="1" s="1"/>
  <c r="U153" i="1"/>
  <c r="V153" i="1" s="1"/>
  <c r="W153" i="1" s="1"/>
  <c r="AB9" i="1"/>
  <c r="AC9" i="1" s="1"/>
  <c r="AD9" i="1" s="1"/>
  <c r="AE9" i="1" s="1"/>
  <c r="AH9" i="1" s="1"/>
  <c r="AK9" i="1" s="1"/>
  <c r="AP9" i="1" s="1"/>
  <c r="AQ9" i="1" s="1"/>
  <c r="AB681" i="1"/>
  <c r="AC681" i="1" s="1"/>
  <c r="AD681" i="1" s="1"/>
  <c r="AE681" i="1" s="1"/>
  <c r="AH681" i="1" s="1"/>
  <c r="AK681" i="1" s="1"/>
  <c r="AP681" i="1" s="1"/>
  <c r="AQ681" i="1" s="1"/>
  <c r="U274" i="1"/>
  <c r="V274" i="1" s="1"/>
  <c r="W274" i="1" s="1"/>
  <c r="AB572" i="1"/>
  <c r="AC572" i="1" s="1"/>
  <c r="AD572" i="1" s="1"/>
  <c r="AE572" i="1" s="1"/>
  <c r="AH572" i="1" s="1"/>
  <c r="AK572" i="1" s="1"/>
  <c r="AP572" i="1" s="1"/>
  <c r="AQ572" i="1" s="1"/>
  <c r="U288" i="1"/>
  <c r="V288" i="1" s="1"/>
  <c r="W288" i="1" s="1"/>
  <c r="AB739" i="1"/>
  <c r="AC739" i="1" s="1"/>
  <c r="AD739" i="1" s="1"/>
  <c r="AE739" i="1" s="1"/>
  <c r="AH739" i="1" s="1"/>
  <c r="AK739" i="1" s="1"/>
  <c r="AP739" i="1" s="1"/>
  <c r="AQ739" i="1" s="1"/>
  <c r="U843" i="1"/>
  <c r="V843" i="1" s="1"/>
  <c r="W843" i="1" s="1"/>
  <c r="U197" i="1"/>
  <c r="V197" i="1" s="1"/>
  <c r="W197" i="1" s="1"/>
  <c r="U405" i="1"/>
  <c r="V405" i="1" s="1"/>
  <c r="W405" i="1" s="1"/>
  <c r="AR16" i="1"/>
  <c r="AB866" i="1"/>
  <c r="AC866" i="1" s="1"/>
  <c r="AD866" i="1" s="1"/>
  <c r="AE866" i="1" s="1"/>
  <c r="AH866" i="1" s="1"/>
  <c r="AK866" i="1" s="1"/>
  <c r="AP866" i="1" s="1"/>
  <c r="AQ866" i="1" s="1"/>
  <c r="U68" i="1"/>
  <c r="V68" i="1" s="1"/>
  <c r="W68" i="1" s="1"/>
  <c r="AB961" i="1"/>
  <c r="AC961" i="1" s="1"/>
  <c r="AD961" i="1" s="1"/>
  <c r="AE961" i="1" s="1"/>
  <c r="AH961" i="1" s="1"/>
  <c r="AK961" i="1" s="1"/>
  <c r="AP961" i="1" s="1"/>
  <c r="AQ961" i="1" s="1"/>
  <c r="AB479" i="1"/>
  <c r="AC479" i="1" s="1"/>
  <c r="AD479" i="1" s="1"/>
  <c r="AE479" i="1" s="1"/>
  <c r="AH479" i="1" s="1"/>
  <c r="AK479" i="1" s="1"/>
  <c r="AP479" i="1" s="1"/>
  <c r="AQ479" i="1" s="1"/>
  <c r="U102" i="1"/>
  <c r="V102" i="1" s="1"/>
  <c r="W102" i="1" s="1"/>
  <c r="U714" i="1"/>
  <c r="V714" i="1" s="1"/>
  <c r="W714" i="1" s="1"/>
  <c r="U727" i="1"/>
  <c r="V727" i="1" s="1"/>
  <c r="W727" i="1" s="1"/>
  <c r="U989" i="1"/>
  <c r="V989" i="1" s="1"/>
  <c r="W989" i="1" s="1"/>
  <c r="U933" i="1"/>
  <c r="V933" i="1" s="1"/>
  <c r="W933" i="1" s="1"/>
  <c r="AB512" i="1"/>
  <c r="AC512" i="1" s="1"/>
  <c r="AD512" i="1" s="1"/>
  <c r="AE512" i="1" s="1"/>
  <c r="AH512" i="1" s="1"/>
  <c r="AK512" i="1" s="1"/>
  <c r="AP512" i="1" s="1"/>
  <c r="AQ512" i="1" s="1"/>
  <c r="U644" i="1"/>
  <c r="V644" i="1" s="1"/>
  <c r="W644" i="1" s="1"/>
  <c r="U435" i="1"/>
  <c r="V435" i="1" s="1"/>
  <c r="W435" i="1" s="1"/>
  <c r="U548" i="1"/>
  <c r="V548" i="1" s="1"/>
  <c r="W548" i="1" s="1"/>
  <c r="AR359" i="1"/>
  <c r="AB886" i="1"/>
  <c r="AC886" i="1" s="1"/>
  <c r="AD886" i="1" s="1"/>
  <c r="AE886" i="1" s="1"/>
  <c r="AH886" i="1" s="1"/>
  <c r="AK886" i="1" s="1"/>
  <c r="AP886" i="1" s="1"/>
  <c r="AQ886" i="1" s="1"/>
  <c r="AB219" i="1"/>
  <c r="AC219" i="1" s="1"/>
  <c r="AD219" i="1" s="1"/>
  <c r="AE219" i="1" s="1"/>
  <c r="AH219" i="1" s="1"/>
  <c r="AK219" i="1" s="1"/>
  <c r="AP219" i="1" s="1"/>
  <c r="AQ219" i="1" s="1"/>
  <c r="AB830" i="1"/>
  <c r="AC830" i="1" s="1"/>
  <c r="AD830" i="1" s="1"/>
  <c r="AE830" i="1" s="1"/>
  <c r="AH830" i="1" s="1"/>
  <c r="AK830" i="1" s="1"/>
  <c r="AP830" i="1" s="1"/>
  <c r="AQ830" i="1" s="1"/>
  <c r="AB97" i="1"/>
  <c r="AC97" i="1" s="1"/>
  <c r="AD97" i="1" s="1"/>
  <c r="AE97" i="1" s="1"/>
  <c r="AH97" i="1" s="1"/>
  <c r="AK97" i="1" s="1"/>
  <c r="AP97" i="1" s="1"/>
  <c r="AQ97" i="1" s="1"/>
  <c r="AR202" i="1"/>
  <c r="AB405" i="1"/>
  <c r="AC405" i="1" s="1"/>
  <c r="AD405" i="1" s="1"/>
  <c r="AE405" i="1" s="1"/>
  <c r="AH405" i="1" s="1"/>
  <c r="AK405" i="1" s="1"/>
  <c r="AP405" i="1" s="1"/>
  <c r="AQ405" i="1" s="1"/>
  <c r="AR976" i="1"/>
  <c r="AB433" i="1"/>
  <c r="AC433" i="1" s="1"/>
  <c r="AD433" i="1" s="1"/>
  <c r="AE433" i="1" s="1"/>
  <c r="AH433" i="1" s="1"/>
  <c r="AK433" i="1" s="1"/>
  <c r="AP433" i="1" s="1"/>
  <c r="AQ433" i="1" s="1"/>
  <c r="U285" i="1"/>
  <c r="V285" i="1" s="1"/>
  <c r="W285" i="1" s="1"/>
  <c r="AR617" i="1"/>
  <c r="T988" i="1"/>
  <c r="U988" i="1"/>
  <c r="AB657" i="1"/>
  <c r="AC657" i="1" s="1"/>
  <c r="AD657" i="1" s="1"/>
  <c r="AE657" i="1" s="1"/>
  <c r="AH657" i="1" s="1"/>
  <c r="AK657" i="1" s="1"/>
  <c r="AP657" i="1" s="1"/>
  <c r="AQ657" i="1" s="1"/>
  <c r="AB920" i="1"/>
  <c r="AC920" i="1" s="1"/>
  <c r="AD920" i="1" s="1"/>
  <c r="AE920" i="1" s="1"/>
  <c r="AH920" i="1" s="1"/>
  <c r="AK920" i="1" s="1"/>
  <c r="AP920" i="1" s="1"/>
  <c r="AQ920" i="1" s="1"/>
  <c r="AQ766" i="1"/>
  <c r="AR766" i="1"/>
  <c r="AB276" i="1"/>
  <c r="AC276" i="1" s="1"/>
  <c r="AD276" i="1" s="1"/>
  <c r="AE276" i="1" s="1"/>
  <c r="AH276" i="1" s="1"/>
  <c r="AK276" i="1" s="1"/>
  <c r="AP276" i="1" s="1"/>
  <c r="AQ276" i="1" s="1"/>
  <c r="AB313" i="1"/>
  <c r="AC313" i="1" s="1"/>
  <c r="AD313" i="1" s="1"/>
  <c r="AE313" i="1" s="1"/>
  <c r="AH313" i="1" s="1"/>
  <c r="AK313" i="1" s="1"/>
  <c r="AP313" i="1" s="1"/>
  <c r="AQ313" i="1" s="1"/>
  <c r="AR560" i="1"/>
  <c r="AB559" i="1"/>
  <c r="AC559" i="1" s="1"/>
  <c r="AD559" i="1" s="1"/>
  <c r="AE559" i="1" s="1"/>
  <c r="AH559" i="1" s="1"/>
  <c r="AK559" i="1" s="1"/>
  <c r="AP559" i="1" s="1"/>
  <c r="AQ559" i="1" s="1"/>
  <c r="AR329" i="1"/>
  <c r="AR123" i="1"/>
  <c r="AB321" i="1"/>
  <c r="AC321" i="1" s="1"/>
  <c r="AD321" i="1" s="1"/>
  <c r="AE321" i="1" s="1"/>
  <c r="AH321" i="1" s="1"/>
  <c r="AK321" i="1" s="1"/>
  <c r="AP321" i="1" s="1"/>
  <c r="AQ321" i="1" s="1"/>
  <c r="AB250" i="1"/>
  <c r="AC250" i="1" s="1"/>
  <c r="AD250" i="1" s="1"/>
  <c r="AE250" i="1" s="1"/>
  <c r="AH250" i="1" s="1"/>
  <c r="AK250" i="1" s="1"/>
  <c r="AP250" i="1" s="1"/>
  <c r="AQ250" i="1" s="1"/>
  <c r="AB153" i="1"/>
  <c r="AC153" i="1" s="1"/>
  <c r="AD153" i="1" s="1"/>
  <c r="AE153" i="1" s="1"/>
  <c r="AH153" i="1" s="1"/>
  <c r="AK153" i="1" s="1"/>
  <c r="AP153" i="1" s="1"/>
  <c r="AQ153" i="1" s="1"/>
  <c r="AB102" i="1"/>
  <c r="AC102" i="1" s="1"/>
  <c r="AD102" i="1" s="1"/>
  <c r="AE102" i="1" s="1"/>
  <c r="AH102" i="1" s="1"/>
  <c r="AK102" i="1" s="1"/>
  <c r="AP102" i="1" s="1"/>
  <c r="AQ102" i="1" s="1"/>
  <c r="AB727" i="1"/>
  <c r="AC727" i="1" s="1"/>
  <c r="AD727" i="1" s="1"/>
  <c r="AE727" i="1" s="1"/>
  <c r="AH727" i="1" s="1"/>
  <c r="AK727" i="1" s="1"/>
  <c r="AP727" i="1" s="1"/>
  <c r="AQ727" i="1" s="1"/>
  <c r="AR889" i="1"/>
  <c r="U9" i="1"/>
  <c r="V9" i="1" s="1"/>
  <c r="W9" i="1" s="1"/>
  <c r="U911" i="1"/>
  <c r="V911" i="1" s="1"/>
  <c r="W911" i="1" s="1"/>
  <c r="AR770" i="1"/>
  <c r="AB115" i="1"/>
  <c r="AC115" i="1" s="1"/>
  <c r="AD115" i="1" s="1"/>
  <c r="AE115" i="1" s="1"/>
  <c r="AH115" i="1" s="1"/>
  <c r="AK115" i="1" s="1"/>
  <c r="AP115" i="1" s="1"/>
  <c r="AQ115" i="1" s="1"/>
  <c r="AB581" i="1"/>
  <c r="AC581" i="1" s="1"/>
  <c r="AD581" i="1" s="1"/>
  <c r="AE581" i="1" s="1"/>
  <c r="AH581" i="1" s="1"/>
  <c r="AK581" i="1" s="1"/>
  <c r="AP581" i="1" s="1"/>
  <c r="AQ581" i="1" s="1"/>
  <c r="AR435" i="1"/>
  <c r="AR288" i="1"/>
  <c r="AB259" i="1"/>
  <c r="AC259" i="1" s="1"/>
  <c r="AD259" i="1" s="1"/>
  <c r="AE259" i="1" s="1"/>
  <c r="AH259" i="1" s="1"/>
  <c r="AK259" i="1" s="1"/>
  <c r="AP259" i="1" s="1"/>
  <c r="AQ259" i="1" s="1"/>
  <c r="U621" i="1"/>
  <c r="V621" i="1" s="1"/>
  <c r="W621" i="1" s="1"/>
  <c r="U195" i="1"/>
  <c r="V195" i="1" s="1"/>
  <c r="W195" i="1" s="1"/>
  <c r="AB843" i="1"/>
  <c r="AC843" i="1" s="1"/>
  <c r="AD843" i="1" s="1"/>
  <c r="AE843" i="1" s="1"/>
  <c r="AH843" i="1" s="1"/>
  <c r="AK843" i="1" s="1"/>
  <c r="AP843" i="1" s="1"/>
  <c r="AQ843" i="1" s="1"/>
  <c r="U219" i="1"/>
  <c r="V219" i="1" s="1"/>
  <c r="W219" i="1" s="1"/>
  <c r="AB905" i="1"/>
  <c r="AC905" i="1" s="1"/>
  <c r="AD905" i="1" s="1"/>
  <c r="AE905" i="1" s="1"/>
  <c r="AH905" i="1" s="1"/>
  <c r="AK905" i="1" s="1"/>
  <c r="AP905" i="1" s="1"/>
  <c r="AQ905" i="1" s="1"/>
  <c r="AB455" i="1"/>
  <c r="AC455" i="1" s="1"/>
  <c r="AD455" i="1" s="1"/>
  <c r="AE455" i="1" s="1"/>
  <c r="AH455" i="1" s="1"/>
  <c r="AK455" i="1" s="1"/>
  <c r="AP455" i="1" s="1"/>
  <c r="AQ455" i="1" s="1"/>
  <c r="U385" i="1"/>
  <c r="V385" i="1" s="1"/>
  <c r="W385" i="1" s="1"/>
  <c r="AB470" i="1"/>
  <c r="AC470" i="1" s="1"/>
  <c r="AD470" i="1" s="1"/>
  <c r="AE470" i="1" s="1"/>
  <c r="AH470" i="1" s="1"/>
  <c r="AK470" i="1" s="1"/>
  <c r="AP470" i="1" s="1"/>
  <c r="AQ470" i="1" s="1"/>
  <c r="V291" i="1"/>
  <c r="W291" i="1" s="1"/>
  <c r="AB545" i="1"/>
  <c r="AC545" i="1" s="1"/>
  <c r="AD545" i="1" s="1"/>
  <c r="AE545" i="1" s="1"/>
  <c r="AH545" i="1" s="1"/>
  <c r="AK545" i="1" s="1"/>
  <c r="AP545" i="1" s="1"/>
  <c r="AQ545" i="1" s="1"/>
  <c r="V92" i="1"/>
  <c r="W92" i="1" s="1"/>
  <c r="AB969" i="1"/>
  <c r="AC969" i="1" s="1"/>
  <c r="AD969" i="1" s="1"/>
  <c r="AE969" i="1" s="1"/>
  <c r="AH969" i="1" s="1"/>
  <c r="AK969" i="1" s="1"/>
  <c r="AP969" i="1" s="1"/>
  <c r="AQ969" i="1" s="1"/>
  <c r="U130" i="1"/>
  <c r="V130" i="1" s="1"/>
  <c r="W130" i="1" s="1"/>
  <c r="AB231" i="1"/>
  <c r="AC231" i="1" s="1"/>
  <c r="AD231" i="1" s="1"/>
  <c r="AE231" i="1" s="1"/>
  <c r="AH231" i="1" s="1"/>
  <c r="AK231" i="1" s="1"/>
  <c r="AP231" i="1" s="1"/>
  <c r="AQ231" i="1" s="1"/>
  <c r="AB123" i="1"/>
  <c r="AC123" i="1" s="1"/>
  <c r="AD123" i="1" s="1"/>
  <c r="AE123" i="1" s="1"/>
  <c r="AH123" i="1" s="1"/>
  <c r="AK123" i="1" s="1"/>
  <c r="AP123" i="1" s="1"/>
  <c r="AQ123" i="1" s="1"/>
  <c r="AQ752" i="1"/>
  <c r="AR752" i="1"/>
  <c r="AR164" i="1"/>
  <c r="AB714" i="1"/>
  <c r="AC714" i="1" s="1"/>
  <c r="AD714" i="1" s="1"/>
  <c r="AE714" i="1" s="1"/>
  <c r="AH714" i="1" s="1"/>
  <c r="AK714" i="1" s="1"/>
  <c r="AP714" i="1" s="1"/>
  <c r="AQ714" i="1" s="1"/>
  <c r="U201" i="1"/>
  <c r="V201" i="1" s="1"/>
  <c r="W201" i="1" s="1"/>
  <c r="AB933" i="1"/>
  <c r="AC933" i="1" s="1"/>
  <c r="AD933" i="1" s="1"/>
  <c r="AE933" i="1" s="1"/>
  <c r="AH933" i="1" s="1"/>
  <c r="AK933" i="1" s="1"/>
  <c r="AP933" i="1" s="1"/>
  <c r="AQ933" i="1" s="1"/>
  <c r="AB613" i="1"/>
  <c r="AC613" i="1" s="1"/>
  <c r="AD613" i="1" s="1"/>
  <c r="AE613" i="1" s="1"/>
  <c r="AH613" i="1" s="1"/>
  <c r="AK613" i="1" s="1"/>
  <c r="AP613" i="1" s="1"/>
  <c r="AQ613" i="1" s="1"/>
  <c r="U581" i="1"/>
  <c r="V581" i="1" s="1"/>
  <c r="W581" i="1" s="1"/>
  <c r="AB197" i="1"/>
  <c r="AC197" i="1" s="1"/>
  <c r="AD197" i="1" s="1"/>
  <c r="AE197" i="1" s="1"/>
  <c r="AH197" i="1" s="1"/>
  <c r="AK197" i="1" s="1"/>
  <c r="AP197" i="1" s="1"/>
  <c r="AQ197" i="1" s="1"/>
  <c r="U886" i="1"/>
  <c r="V886" i="1" s="1"/>
  <c r="W886" i="1" s="1"/>
  <c r="U482" i="1"/>
  <c r="V482" i="1" s="1"/>
  <c r="W482" i="1" s="1"/>
  <c r="AR39" i="1"/>
  <c r="AB385" i="1"/>
  <c r="AC385" i="1" s="1"/>
  <c r="AD385" i="1" s="1"/>
  <c r="AE385" i="1" s="1"/>
  <c r="AH385" i="1" s="1"/>
  <c r="AK385" i="1" s="1"/>
  <c r="AP385" i="1" s="1"/>
  <c r="AQ385" i="1" s="1"/>
  <c r="AB133" i="1"/>
  <c r="AC133" i="1" s="1"/>
  <c r="AD133" i="1" s="1"/>
  <c r="AE133" i="1" s="1"/>
  <c r="AH133" i="1" s="1"/>
  <c r="AK133" i="1" s="1"/>
  <c r="AP133" i="1" s="1"/>
  <c r="AQ133" i="1" s="1"/>
  <c r="U231" i="1"/>
  <c r="V231" i="1" s="1"/>
  <c r="W231" i="1" s="1"/>
  <c r="AB344" i="1"/>
  <c r="AC344" i="1" s="1"/>
  <c r="AD344" i="1" s="1"/>
  <c r="AE344" i="1" s="1"/>
  <c r="AH344" i="1" s="1"/>
  <c r="AK344" i="1" s="1"/>
  <c r="AP344" i="1" s="1"/>
  <c r="AQ344" i="1" s="1"/>
  <c r="AB438" i="1"/>
  <c r="AC438" i="1" s="1"/>
  <c r="AD438" i="1" s="1"/>
  <c r="AE438" i="1" s="1"/>
  <c r="AH438" i="1" s="1"/>
  <c r="AK438" i="1" s="1"/>
  <c r="AP438" i="1" s="1"/>
  <c r="AQ438" i="1" s="1"/>
  <c r="AR432" i="1"/>
  <c r="AB908" i="1"/>
  <c r="AC908" i="1" s="1"/>
  <c r="AD908" i="1" s="1"/>
  <c r="AE908" i="1" s="1"/>
  <c r="AH908" i="1" s="1"/>
  <c r="AK908" i="1" s="1"/>
  <c r="AP908" i="1" s="1"/>
  <c r="AQ908" i="1" s="1"/>
  <c r="AB524" i="1"/>
  <c r="AC524" i="1" s="1"/>
  <c r="AD524" i="1" s="1"/>
  <c r="AE524" i="1" s="1"/>
  <c r="AH524" i="1" s="1"/>
  <c r="AK524" i="1" s="1"/>
  <c r="AP524" i="1" s="1"/>
  <c r="AQ524" i="1" s="1"/>
  <c r="AB603" i="1"/>
  <c r="AC603" i="1" s="1"/>
  <c r="AD603" i="1" s="1"/>
  <c r="AE603" i="1" s="1"/>
  <c r="AH603" i="1" s="1"/>
  <c r="AK603" i="1" s="1"/>
  <c r="AP603" i="1" s="1"/>
  <c r="AQ603" i="1" s="1"/>
  <c r="AR637" i="1"/>
  <c r="AR256" i="1"/>
  <c r="AB693" i="1"/>
  <c r="AC693" i="1" s="1"/>
  <c r="AD693" i="1" s="1"/>
  <c r="AE693" i="1" s="1"/>
  <c r="AH693" i="1" s="1"/>
  <c r="AK693" i="1" s="1"/>
  <c r="AP693" i="1" s="1"/>
  <c r="AQ693" i="1" s="1"/>
  <c r="AB192" i="1"/>
  <c r="AC192" i="1" s="1"/>
  <c r="AD192" i="1" s="1"/>
  <c r="AE192" i="1" s="1"/>
  <c r="AH192" i="1" s="1"/>
  <c r="AK192" i="1" s="1"/>
  <c r="AP192" i="1" s="1"/>
  <c r="AQ192" i="1" s="1"/>
  <c r="V257" i="1"/>
  <c r="W257" i="1" s="1"/>
  <c r="AR826" i="1"/>
  <c r="U470" i="1"/>
  <c r="V470" i="1" s="1"/>
  <c r="W470" i="1" s="1"/>
  <c r="U463" i="1"/>
  <c r="V463" i="1" s="1"/>
  <c r="W463" i="1" s="1"/>
  <c r="U133" i="1"/>
  <c r="V133" i="1" s="1"/>
  <c r="W133" i="1" s="1"/>
  <c r="U330" i="1"/>
  <c r="V330" i="1" s="1"/>
  <c r="W330" i="1" s="1"/>
  <c r="T317" i="1"/>
  <c r="U317" i="1"/>
  <c r="V317" i="1" s="1"/>
  <c r="W317" i="1" s="1"/>
  <c r="AB294" i="1"/>
  <c r="AC294" i="1" s="1"/>
  <c r="AD294" i="1" s="1"/>
  <c r="AE294" i="1" s="1"/>
  <c r="AH294" i="1" s="1"/>
  <c r="AK294" i="1" s="1"/>
  <c r="AP294" i="1" s="1"/>
  <c r="AQ294" i="1" s="1"/>
  <c r="AR343" i="1"/>
  <c r="AB372" i="1"/>
  <c r="AC372" i="1" s="1"/>
  <c r="AD372" i="1" s="1"/>
  <c r="AE372" i="1" s="1"/>
  <c r="AH372" i="1" s="1"/>
  <c r="AK372" i="1" s="1"/>
  <c r="AP372" i="1" s="1"/>
  <c r="AQ372" i="1" s="1"/>
  <c r="AB336" i="1"/>
  <c r="AC336" i="1" s="1"/>
  <c r="AD336" i="1" s="1"/>
  <c r="AE336" i="1" s="1"/>
  <c r="AH336" i="1" s="1"/>
  <c r="AK336" i="1" s="1"/>
  <c r="AP336" i="1" s="1"/>
  <c r="AQ336" i="1" s="1"/>
  <c r="AR265" i="1"/>
  <c r="U235" i="1"/>
  <c r="V235" i="1" s="1"/>
  <c r="W235" i="1" s="1"/>
  <c r="AB242" i="1"/>
  <c r="AC242" i="1" s="1"/>
  <c r="AD242" i="1" s="1"/>
  <c r="AE242" i="1" s="1"/>
  <c r="AH242" i="1" s="1"/>
  <c r="AK242" i="1" s="1"/>
  <c r="AP242" i="1" s="1"/>
  <c r="AQ242" i="1" s="1"/>
  <c r="AB52" i="1"/>
  <c r="AC52" i="1" s="1"/>
  <c r="AD52" i="1" s="1"/>
  <c r="AE52" i="1" s="1"/>
  <c r="AH52" i="1" s="1"/>
  <c r="AK52" i="1" s="1"/>
  <c r="AP52" i="1" s="1"/>
  <c r="AQ52" i="1" s="1"/>
  <c r="U546" i="1"/>
  <c r="V546" i="1" s="1"/>
  <c r="W546" i="1" s="1"/>
  <c r="U242" i="1"/>
  <c r="V242" i="1" s="1"/>
  <c r="W242" i="1" s="1"/>
  <c r="AB687" i="1"/>
  <c r="AC687" i="1" s="1"/>
  <c r="AD687" i="1" s="1"/>
  <c r="AE687" i="1" s="1"/>
  <c r="AH687" i="1" s="1"/>
  <c r="AK687" i="1" s="1"/>
  <c r="AP687" i="1" s="1"/>
  <c r="AQ687" i="1" s="1"/>
  <c r="AB618" i="1"/>
  <c r="AC618" i="1" s="1"/>
  <c r="AD618" i="1" s="1"/>
  <c r="AE618" i="1" s="1"/>
  <c r="AH618" i="1" s="1"/>
  <c r="AK618" i="1" s="1"/>
  <c r="AP618" i="1" s="1"/>
  <c r="AQ618" i="1" s="1"/>
  <c r="AB575" i="1"/>
  <c r="AC575" i="1" s="1"/>
  <c r="AD575" i="1" s="1"/>
  <c r="AE575" i="1" s="1"/>
  <c r="AH575" i="1" s="1"/>
  <c r="AK575" i="1" s="1"/>
  <c r="AP575" i="1" s="1"/>
  <c r="AQ575" i="1" s="1"/>
  <c r="AR234" i="1"/>
  <c r="AB140" i="1"/>
  <c r="AC140" i="1" s="1"/>
  <c r="AD140" i="1" s="1"/>
  <c r="AE140" i="1" s="1"/>
  <c r="AH140" i="1" s="1"/>
  <c r="AK140" i="1" s="1"/>
  <c r="AP140" i="1" s="1"/>
  <c r="AQ140" i="1" s="1"/>
  <c r="U19" i="1"/>
  <c r="V19" i="1" s="1"/>
  <c r="W19" i="1" s="1"/>
  <c r="U85" i="1"/>
  <c r="V85" i="1" s="1"/>
  <c r="W85" i="1" s="1"/>
  <c r="AB85" i="1"/>
  <c r="AC85" i="1" s="1"/>
  <c r="AD85" i="1" s="1"/>
  <c r="AE85" i="1" s="1"/>
  <c r="AH85" i="1" s="1"/>
  <c r="AK85" i="1" s="1"/>
  <c r="AP85" i="1" s="1"/>
  <c r="AQ85" i="1" s="1"/>
  <c r="AR679" i="1"/>
  <c r="AR355" i="1"/>
  <c r="AR860" i="1"/>
  <c r="AR88" i="1"/>
  <c r="U946" i="1"/>
  <c r="V946" i="1" s="1"/>
  <c r="W946" i="1" s="1"/>
  <c r="U466" i="1"/>
  <c r="V466" i="1" s="1"/>
  <c r="W466" i="1" s="1"/>
  <c r="U431" i="1"/>
  <c r="V431" i="1" s="1"/>
  <c r="W431" i="1" s="1"/>
  <c r="AR279" i="1"/>
  <c r="V355" i="1"/>
  <c r="W355" i="1" s="1"/>
  <c r="U686" i="1"/>
  <c r="V686" i="1" s="1"/>
  <c r="W686" i="1" s="1"/>
  <c r="U324" i="1"/>
  <c r="V324" i="1" s="1"/>
  <c r="W324" i="1" s="1"/>
  <c r="AR53" i="1"/>
  <c r="AB981" i="1"/>
  <c r="AC981" i="1" s="1"/>
  <c r="AD981" i="1" s="1"/>
  <c r="AE981" i="1" s="1"/>
  <c r="AH981" i="1" s="1"/>
  <c r="AK981" i="1" s="1"/>
  <c r="AP981" i="1" s="1"/>
  <c r="AQ981" i="1" s="1"/>
  <c r="AR998" i="1"/>
  <c r="AR222" i="1"/>
  <c r="AB357" i="1"/>
  <c r="AC357" i="1" s="1"/>
  <c r="AD357" i="1" s="1"/>
  <c r="AE357" i="1" s="1"/>
  <c r="AH357" i="1" s="1"/>
  <c r="AK357" i="1" s="1"/>
  <c r="AP357" i="1" s="1"/>
  <c r="AQ357" i="1" s="1"/>
  <c r="U122" i="1"/>
  <c r="V122" i="1" s="1"/>
  <c r="W122" i="1" s="1"/>
  <c r="AB516" i="1"/>
  <c r="AC516" i="1" s="1"/>
  <c r="AD516" i="1" s="1"/>
  <c r="AE516" i="1" s="1"/>
  <c r="AH516" i="1" s="1"/>
  <c r="AK516" i="1" s="1"/>
  <c r="AP516" i="1" s="1"/>
  <c r="AQ516" i="1" s="1"/>
  <c r="U939" i="1"/>
  <c r="V939" i="1" s="1"/>
  <c r="W939" i="1" s="1"/>
  <c r="U372" i="1"/>
  <c r="V372" i="1" s="1"/>
  <c r="W372" i="1" s="1"/>
  <c r="U128" i="1"/>
  <c r="V128" i="1" s="1"/>
  <c r="W128" i="1" s="1"/>
  <c r="AB939" i="1"/>
  <c r="AC939" i="1" s="1"/>
  <c r="AD939" i="1" s="1"/>
  <c r="AE939" i="1" s="1"/>
  <c r="AH939" i="1" s="1"/>
  <c r="AK939" i="1" s="1"/>
  <c r="AP939" i="1" s="1"/>
  <c r="AQ939" i="1" s="1"/>
  <c r="U52" i="1"/>
  <c r="V52" i="1" s="1"/>
  <c r="W52" i="1" s="1"/>
  <c r="AB546" i="1"/>
  <c r="AC546" i="1" s="1"/>
  <c r="AD546" i="1" s="1"/>
  <c r="AE546" i="1" s="1"/>
  <c r="AH546" i="1" s="1"/>
  <c r="AK546" i="1" s="1"/>
  <c r="AP546" i="1" s="1"/>
  <c r="AQ546" i="1" s="1"/>
  <c r="AB128" i="1"/>
  <c r="AC128" i="1" s="1"/>
  <c r="AD128" i="1" s="1"/>
  <c r="AE128" i="1" s="1"/>
  <c r="AH128" i="1" s="1"/>
  <c r="AK128" i="1" s="1"/>
  <c r="AP128" i="1" s="1"/>
  <c r="AQ128" i="1" s="1"/>
  <c r="U684" i="1"/>
  <c r="V684" i="1" s="1"/>
  <c r="W684" i="1" s="1"/>
  <c r="AB698" i="1"/>
  <c r="AC698" i="1" s="1"/>
  <c r="AD698" i="1" s="1"/>
  <c r="AE698" i="1" s="1"/>
  <c r="AH698" i="1" s="1"/>
  <c r="AK698" i="1" s="1"/>
  <c r="AP698" i="1" s="1"/>
  <c r="AQ698" i="1" s="1"/>
  <c r="AR295" i="1"/>
  <c r="AB684" i="1"/>
  <c r="AC684" i="1" s="1"/>
  <c r="AD684" i="1" s="1"/>
  <c r="AE684" i="1" s="1"/>
  <c r="AH684" i="1" s="1"/>
  <c r="AK684" i="1" s="1"/>
  <c r="AP684" i="1" s="1"/>
  <c r="AQ684" i="1" s="1"/>
  <c r="U140" i="1"/>
  <c r="V140" i="1" s="1"/>
  <c r="W140" i="1" s="1"/>
  <c r="AB503" i="1"/>
  <c r="AC503" i="1" s="1"/>
  <c r="AD503" i="1" s="1"/>
  <c r="AE503" i="1" s="1"/>
  <c r="AH503" i="1" s="1"/>
  <c r="AK503" i="1" s="1"/>
  <c r="AP503" i="1" s="1"/>
  <c r="AQ503" i="1" s="1"/>
  <c r="AR119" i="1"/>
  <c r="AB803" i="1"/>
  <c r="AC803" i="1" s="1"/>
  <c r="AD803" i="1" s="1"/>
  <c r="AE803" i="1" s="1"/>
  <c r="AH803" i="1" s="1"/>
  <c r="AK803" i="1" s="1"/>
  <c r="AP803" i="1" s="1"/>
  <c r="AQ803" i="1" s="1"/>
  <c r="U337" i="1"/>
  <c r="V337" i="1" s="1"/>
  <c r="W337" i="1" s="1"/>
  <c r="AR188" i="1"/>
  <c r="AB879" i="1"/>
  <c r="AC879" i="1" s="1"/>
  <c r="AD879" i="1" s="1"/>
  <c r="AE879" i="1" s="1"/>
  <c r="AH879" i="1" s="1"/>
  <c r="AK879" i="1" s="1"/>
  <c r="AP879" i="1" s="1"/>
  <c r="AQ879" i="1" s="1"/>
  <c r="AB573" i="1"/>
  <c r="AC573" i="1" s="1"/>
  <c r="AD573" i="1" s="1"/>
  <c r="AE573" i="1" s="1"/>
  <c r="AH573" i="1" s="1"/>
  <c r="AK573" i="1" s="1"/>
  <c r="AP573" i="1" s="1"/>
  <c r="AQ573" i="1" s="1"/>
  <c r="U556" i="1"/>
  <c r="V556" i="1" s="1"/>
  <c r="W556" i="1" s="1"/>
  <c r="AB236" i="1"/>
  <c r="AC236" i="1" s="1"/>
  <c r="AD236" i="1" s="1"/>
  <c r="AE236" i="1" s="1"/>
  <c r="AH236" i="1" s="1"/>
  <c r="AK236" i="1" s="1"/>
  <c r="AP236" i="1" s="1"/>
  <c r="AQ236" i="1" s="1"/>
  <c r="AB425" i="1"/>
  <c r="AC425" i="1" s="1"/>
  <c r="AD425" i="1" s="1"/>
  <c r="AE425" i="1" s="1"/>
  <c r="AH425" i="1" s="1"/>
  <c r="AK425" i="1" s="1"/>
  <c r="AP425" i="1" s="1"/>
  <c r="AQ425" i="1" s="1"/>
  <c r="AR931" i="1"/>
  <c r="AR469" i="1"/>
  <c r="U357" i="1"/>
  <c r="V357" i="1" s="1"/>
  <c r="W357" i="1" s="1"/>
  <c r="AR614" i="1"/>
  <c r="AR156" i="1"/>
  <c r="AB946" i="1"/>
  <c r="AC946" i="1" s="1"/>
  <c r="AD946" i="1" s="1"/>
  <c r="AE946" i="1" s="1"/>
  <c r="AH946" i="1" s="1"/>
  <c r="AK946" i="1" s="1"/>
  <c r="AP946" i="1" s="1"/>
  <c r="AQ946" i="1" s="1"/>
  <c r="AB869" i="1"/>
  <c r="AC869" i="1" s="1"/>
  <c r="AD869" i="1" s="1"/>
  <c r="AE869" i="1" s="1"/>
  <c r="AH869" i="1" s="1"/>
  <c r="AK869" i="1" s="1"/>
  <c r="AP869" i="1" s="1"/>
  <c r="AQ869" i="1" s="1"/>
  <c r="AB431" i="1"/>
  <c r="AC431" i="1" s="1"/>
  <c r="AD431" i="1" s="1"/>
  <c r="AE431" i="1" s="1"/>
  <c r="AH431" i="1" s="1"/>
  <c r="AK431" i="1" s="1"/>
  <c r="AP431" i="1" s="1"/>
  <c r="AQ431" i="1" s="1"/>
  <c r="AQ196" i="1"/>
  <c r="AR196" i="1"/>
  <c r="AR230" i="1"/>
  <c r="AB298" i="1"/>
  <c r="AC298" i="1" s="1"/>
  <c r="AD298" i="1" s="1"/>
  <c r="AE298" i="1" s="1"/>
  <c r="AH298" i="1" s="1"/>
  <c r="AK298" i="1" s="1"/>
  <c r="AP298" i="1" s="1"/>
  <c r="AQ298" i="1" s="1"/>
  <c r="AR516" i="1"/>
  <c r="AR521" i="1"/>
  <c r="U604" i="1"/>
  <c r="V604" i="1" s="1"/>
  <c r="W604" i="1" s="1"/>
  <c r="AR636" i="1"/>
  <c r="AR794" i="1"/>
  <c r="U748" i="1"/>
  <c r="V748" i="1" s="1"/>
  <c r="W748" i="1" s="1"/>
  <c r="AR286" i="1"/>
  <c r="AB686" i="1"/>
  <c r="AC686" i="1" s="1"/>
  <c r="AD686" i="1" s="1"/>
  <c r="AE686" i="1" s="1"/>
  <c r="AH686" i="1" s="1"/>
  <c r="AK686" i="1" s="1"/>
  <c r="AP686" i="1" s="1"/>
  <c r="AQ686" i="1" s="1"/>
  <c r="AB656" i="1"/>
  <c r="AC656" i="1" s="1"/>
  <c r="AD656" i="1" s="1"/>
  <c r="AE656" i="1" s="1"/>
  <c r="AH656" i="1" s="1"/>
  <c r="AK656" i="1" s="1"/>
  <c r="AP656" i="1" s="1"/>
  <c r="AQ656" i="1" s="1"/>
  <c r="AB358" i="1"/>
  <c r="AC358" i="1" s="1"/>
  <c r="AD358" i="1" s="1"/>
  <c r="AE358" i="1" s="1"/>
  <c r="AH358" i="1" s="1"/>
  <c r="AK358" i="1" s="1"/>
  <c r="AP358" i="1" s="1"/>
  <c r="AQ358" i="1" s="1"/>
  <c r="U540" i="1"/>
  <c r="V540" i="1" s="1"/>
  <c r="W540" i="1" s="1"/>
  <c r="AB324" i="1"/>
  <c r="AC324" i="1" s="1"/>
  <c r="AD324" i="1" s="1"/>
  <c r="AE324" i="1" s="1"/>
  <c r="AH324" i="1" s="1"/>
  <c r="AK324" i="1" s="1"/>
  <c r="AP324" i="1" s="1"/>
  <c r="AQ324" i="1" s="1"/>
  <c r="AR494" i="1"/>
  <c r="U423" i="1"/>
  <c r="V423" i="1" s="1"/>
  <c r="W423" i="1" s="1"/>
  <c r="U824" i="1"/>
  <c r="V824" i="1" s="1"/>
  <c r="W824" i="1" s="1"/>
  <c r="U147" i="1"/>
  <c r="V147" i="1" s="1"/>
  <c r="W147" i="1" s="1"/>
  <c r="AB726" i="1"/>
  <c r="AC726" i="1" s="1"/>
  <c r="AD726" i="1" s="1"/>
  <c r="AE726" i="1" s="1"/>
  <c r="AH726" i="1" s="1"/>
  <c r="AK726" i="1" s="1"/>
  <c r="AP726" i="1" s="1"/>
  <c r="AQ726" i="1" s="1"/>
  <c r="U315" i="1"/>
  <c r="V315" i="1" s="1"/>
  <c r="W315" i="1" s="1"/>
  <c r="AB598" i="1"/>
  <c r="AC598" i="1" s="1"/>
  <c r="AD598" i="1" s="1"/>
  <c r="AE598" i="1" s="1"/>
  <c r="AH598" i="1" s="1"/>
  <c r="AK598" i="1" s="1"/>
  <c r="AP598" i="1" s="1"/>
  <c r="AQ598" i="1" s="1"/>
  <c r="AB305" i="1"/>
  <c r="AC305" i="1" s="1"/>
  <c r="AD305" i="1" s="1"/>
  <c r="AE305" i="1" s="1"/>
  <c r="AH305" i="1" s="1"/>
  <c r="AK305" i="1" s="1"/>
  <c r="AP305" i="1" s="1"/>
  <c r="AQ305" i="1" s="1"/>
  <c r="AR964" i="1"/>
  <c r="U338" i="1"/>
  <c r="V338" i="1" s="1"/>
  <c r="W338" i="1" s="1"/>
  <c r="AB717" i="1"/>
  <c r="AC717" i="1" s="1"/>
  <c r="AD717" i="1" s="1"/>
  <c r="AE717" i="1" s="1"/>
  <c r="AH717" i="1" s="1"/>
  <c r="AK717" i="1" s="1"/>
  <c r="AP717" i="1" s="1"/>
  <c r="AQ717" i="1" s="1"/>
  <c r="U516" i="1"/>
  <c r="V516" i="1" s="1"/>
  <c r="W516" i="1" s="1"/>
  <c r="U698" i="1"/>
  <c r="V698" i="1" s="1"/>
  <c r="W698" i="1" s="1"/>
  <c r="U687" i="1"/>
  <c r="V687" i="1" s="1"/>
  <c r="W687" i="1" s="1"/>
  <c r="U618" i="1"/>
  <c r="V618" i="1" s="1"/>
  <c r="W618" i="1" s="1"/>
  <c r="AR327" i="1"/>
  <c r="U575" i="1"/>
  <c r="V575" i="1" s="1"/>
  <c r="W575" i="1" s="1"/>
  <c r="AR785" i="1"/>
  <c r="AB556" i="1"/>
  <c r="AC556" i="1" s="1"/>
  <c r="AD556" i="1" s="1"/>
  <c r="AE556" i="1" s="1"/>
  <c r="AH556" i="1" s="1"/>
  <c r="AK556" i="1" s="1"/>
  <c r="AP556" i="1" s="1"/>
  <c r="AQ556" i="1" s="1"/>
  <c r="AB235" i="1"/>
  <c r="AC235" i="1" s="1"/>
  <c r="AD235" i="1" s="1"/>
  <c r="AE235" i="1" s="1"/>
  <c r="AH235" i="1" s="1"/>
  <c r="AK235" i="1" s="1"/>
  <c r="AP235" i="1" s="1"/>
  <c r="AQ235" i="1" s="1"/>
  <c r="AR145" i="1"/>
  <c r="AB116" i="1"/>
  <c r="AC116" i="1" s="1"/>
  <c r="AD116" i="1" s="1"/>
  <c r="AE116" i="1" s="1"/>
  <c r="AH116" i="1" s="1"/>
  <c r="AK116" i="1" s="1"/>
  <c r="AP116" i="1" s="1"/>
  <c r="AQ116" i="1" s="1"/>
  <c r="AR953" i="1"/>
  <c r="AB768" i="1"/>
  <c r="AC768" i="1" s="1"/>
  <c r="AD768" i="1" s="1"/>
  <c r="AE768" i="1" s="1"/>
  <c r="AH768" i="1" s="1"/>
  <c r="AK768" i="1" s="1"/>
  <c r="AP768" i="1" s="1"/>
  <c r="AQ768" i="1" s="1"/>
  <c r="AB122" i="1"/>
  <c r="AC122" i="1" s="1"/>
  <c r="AD122" i="1" s="1"/>
  <c r="AE122" i="1" s="1"/>
  <c r="AH122" i="1" s="1"/>
  <c r="AK122" i="1" s="1"/>
  <c r="AP122" i="1" s="1"/>
  <c r="AQ122" i="1" s="1"/>
  <c r="AQ725" i="1"/>
  <c r="AR725" i="1"/>
  <c r="U171" i="1"/>
  <c r="V171" i="1" s="1"/>
  <c r="W171" i="1" s="1"/>
  <c r="AR325" i="1"/>
  <c r="AR193" i="1"/>
  <c r="AR175" i="1"/>
  <c r="AR466" i="1"/>
  <c r="U91" i="1"/>
  <c r="V91" i="1" s="1"/>
  <c r="W91" i="1" s="1"/>
  <c r="AB748" i="1"/>
  <c r="AC748" i="1" s="1"/>
  <c r="AD748" i="1" s="1"/>
  <c r="AE748" i="1" s="1"/>
  <c r="AH748" i="1" s="1"/>
  <c r="AK748" i="1" s="1"/>
  <c r="AP748" i="1" s="1"/>
  <c r="AQ748" i="1" s="1"/>
  <c r="U358" i="1"/>
  <c r="V358" i="1" s="1"/>
  <c r="W358" i="1" s="1"/>
  <c r="AB540" i="1"/>
  <c r="AC540" i="1" s="1"/>
  <c r="AD540" i="1" s="1"/>
  <c r="AE540" i="1" s="1"/>
  <c r="AH540" i="1" s="1"/>
  <c r="AK540" i="1" s="1"/>
  <c r="AP540" i="1" s="1"/>
  <c r="AQ540" i="1" s="1"/>
  <c r="AB824" i="1"/>
  <c r="AC824" i="1" s="1"/>
  <c r="AD824" i="1" s="1"/>
  <c r="AE824" i="1" s="1"/>
  <c r="AH824" i="1" s="1"/>
  <c r="AK824" i="1" s="1"/>
  <c r="AP824" i="1" s="1"/>
  <c r="AQ824" i="1" s="1"/>
  <c r="AB315" i="1"/>
  <c r="AC315" i="1" s="1"/>
  <c r="AD315" i="1" s="1"/>
  <c r="AE315" i="1" s="1"/>
  <c r="AH315" i="1" s="1"/>
  <c r="AK315" i="1" s="1"/>
  <c r="AP315" i="1" s="1"/>
  <c r="AQ315" i="1" s="1"/>
  <c r="AR699" i="1"/>
  <c r="U336" i="1"/>
  <c r="V336" i="1" s="1"/>
  <c r="W336" i="1" s="1"/>
  <c r="U150" i="1"/>
  <c r="V150" i="1" s="1"/>
  <c r="W150" i="1" s="1"/>
  <c r="U879" i="1"/>
  <c r="V879" i="1" s="1"/>
  <c r="W879" i="1" s="1"/>
  <c r="U236" i="1"/>
  <c r="V236" i="1" s="1"/>
  <c r="W236" i="1" s="1"/>
  <c r="AB150" i="1"/>
  <c r="AC150" i="1" s="1"/>
  <c r="AD150" i="1" s="1"/>
  <c r="AE150" i="1" s="1"/>
  <c r="AH150" i="1" s="1"/>
  <c r="AK150" i="1" s="1"/>
  <c r="AP150" i="1" s="1"/>
  <c r="AQ150" i="1" s="1"/>
  <c r="AR314" i="1"/>
  <c r="AR142" i="1"/>
  <c r="AB337" i="1"/>
  <c r="AC337" i="1" s="1"/>
  <c r="AD337" i="1" s="1"/>
  <c r="AE337" i="1" s="1"/>
  <c r="AH337" i="1" s="1"/>
  <c r="AK337" i="1" s="1"/>
  <c r="AP337" i="1" s="1"/>
  <c r="AQ337" i="1" s="1"/>
  <c r="U981" i="1"/>
  <c r="V981" i="1" s="1"/>
  <c r="W981" i="1" s="1"/>
  <c r="AB19" i="1"/>
  <c r="AC19" i="1" s="1"/>
  <c r="AD19" i="1" s="1"/>
  <c r="AE19" i="1" s="1"/>
  <c r="AH19" i="1" s="1"/>
  <c r="AK19" i="1" s="1"/>
  <c r="AP19" i="1" s="1"/>
  <c r="AQ19" i="1" s="1"/>
  <c r="AR296" i="1"/>
  <c r="AB171" i="1"/>
  <c r="AC171" i="1" s="1"/>
  <c r="AD171" i="1" s="1"/>
  <c r="AE171" i="1" s="1"/>
  <c r="AH171" i="1" s="1"/>
  <c r="AK171" i="1" s="1"/>
  <c r="AP171" i="1" s="1"/>
  <c r="AQ171" i="1" s="1"/>
  <c r="AB604" i="1"/>
  <c r="AC604" i="1" s="1"/>
  <c r="AD604" i="1" s="1"/>
  <c r="AE604" i="1" s="1"/>
  <c r="AH604" i="1" s="1"/>
  <c r="AK604" i="1" s="1"/>
  <c r="AP604" i="1" s="1"/>
  <c r="AQ604" i="1" s="1"/>
  <c r="AR947" i="1"/>
  <c r="AR776" i="1"/>
  <c r="AR320" i="1"/>
  <c r="U294" i="1"/>
  <c r="V294" i="1" s="1"/>
  <c r="W294" i="1" s="1"/>
  <c r="AB91" i="1"/>
  <c r="AC91" i="1" s="1"/>
  <c r="AD91" i="1" s="1"/>
  <c r="AE91" i="1" s="1"/>
  <c r="AH91" i="1" s="1"/>
  <c r="AK91" i="1" s="1"/>
  <c r="AP91" i="1" s="1"/>
  <c r="AQ91" i="1" s="1"/>
  <c r="AR779" i="1"/>
  <c r="AR667" i="1"/>
  <c r="AB423" i="1"/>
  <c r="AC423" i="1" s="1"/>
  <c r="AD423" i="1" s="1"/>
  <c r="AE423" i="1" s="1"/>
  <c r="AH423" i="1" s="1"/>
  <c r="AK423" i="1" s="1"/>
  <c r="AP423" i="1" s="1"/>
  <c r="AQ423" i="1" s="1"/>
  <c r="AR240" i="1"/>
  <c r="AB134" i="1"/>
  <c r="AC134" i="1" s="1"/>
  <c r="AD134" i="1" s="1"/>
  <c r="AE134" i="1" s="1"/>
  <c r="AH134" i="1" s="1"/>
  <c r="AK134" i="1" s="1"/>
  <c r="AP134" i="1" s="1"/>
  <c r="AQ134" i="1" s="1"/>
  <c r="AR742" i="1"/>
  <c r="AR109" i="1"/>
  <c r="AR665" i="1"/>
  <c r="AR712" i="1"/>
  <c r="AR763" i="1"/>
  <c r="AR418" i="1"/>
  <c r="AR685" i="1"/>
  <c r="AR541" i="1"/>
  <c r="AR148" i="1"/>
  <c r="AR591" i="1"/>
  <c r="U738" i="1"/>
  <c r="V738" i="1" s="1"/>
  <c r="W738" i="1" s="1"/>
  <c r="AR738" i="1"/>
  <c r="U980" i="1"/>
  <c r="V980" i="1" s="1"/>
  <c r="W980" i="1" s="1"/>
  <c r="AR806" i="1"/>
  <c r="AR627" i="1"/>
  <c r="AR13" i="1" l="1"/>
  <c r="AR548" i="1"/>
  <c r="AR927" i="1"/>
  <c r="AR194" i="1"/>
  <c r="AR122" i="1"/>
  <c r="AR379" i="1"/>
  <c r="AQ646" i="1"/>
  <c r="AR646" i="1"/>
  <c r="AR825" i="1"/>
  <c r="AR719" i="1"/>
  <c r="AR434" i="1"/>
  <c r="AR67" i="1"/>
  <c r="AR981" i="1"/>
  <c r="AR263" i="1"/>
  <c r="AR189" i="1"/>
  <c r="AR612" i="1"/>
  <c r="AR283" i="1"/>
  <c r="AR414" i="1"/>
  <c r="AQ778" i="1"/>
  <c r="AR778" i="1"/>
  <c r="AR827" i="1"/>
  <c r="AR594" i="1"/>
  <c r="AR915" i="1"/>
  <c r="AR644" i="1"/>
  <c r="AR81" i="1"/>
  <c r="AR18" i="1"/>
  <c r="AR62" i="1"/>
  <c r="AQ774" i="1"/>
  <c r="AR774" i="1"/>
  <c r="AR601" i="1"/>
  <c r="AR214" i="1"/>
  <c r="AR284" i="1"/>
  <c r="AR695" i="1"/>
  <c r="AR519" i="1"/>
  <c r="AR542" i="1"/>
  <c r="AQ428" i="1"/>
  <c r="AR428" i="1"/>
  <c r="AR530" i="1"/>
  <c r="AR413" i="1"/>
  <c r="AQ956" i="1"/>
  <c r="AR956" i="1"/>
  <c r="AR924" i="1"/>
  <c r="AR278" i="1"/>
  <c r="AQ977" i="1"/>
  <c r="AR977" i="1"/>
  <c r="AR923" i="1"/>
  <c r="AR373" i="1"/>
  <c r="AR668" i="1"/>
  <c r="AR114" i="1"/>
  <c r="AQ492" i="1"/>
  <c r="AR492" i="1"/>
  <c r="AR734" i="1"/>
  <c r="AR63" i="1"/>
  <c r="AR488" i="1"/>
  <c r="AR28" i="1"/>
  <c r="AR736" i="1"/>
  <c r="AR593" i="1"/>
  <c r="AR42" i="1"/>
  <c r="AR544" i="1"/>
  <c r="AR236" i="1"/>
  <c r="AR274" i="1"/>
  <c r="AR330" i="1"/>
  <c r="AR151" i="1"/>
  <c r="AR900" i="1"/>
  <c r="AR260" i="1"/>
  <c r="AR2" i="1"/>
  <c r="AR71" i="1"/>
  <c r="AR115" i="1"/>
  <c r="AR846" i="1"/>
  <c r="AR183" i="1"/>
  <c r="AR138" i="1"/>
  <c r="AR51" i="1"/>
  <c r="AR393" i="1"/>
  <c r="AQ316" i="1"/>
  <c r="AR316" i="1"/>
  <c r="AQ360" i="1"/>
  <c r="AR360" i="1"/>
  <c r="AR364" i="1"/>
  <c r="AR127" i="1"/>
  <c r="AR249" i="1"/>
  <c r="AQ78" i="1"/>
  <c r="AR78" i="1"/>
  <c r="AR297" i="1"/>
  <c r="AR658" i="1"/>
  <c r="AR845" i="1"/>
  <c r="AR480" i="1"/>
  <c r="AQ782" i="1"/>
  <c r="AR782" i="1"/>
  <c r="AR363" i="1"/>
  <c r="AR338" i="1"/>
  <c r="AQ301" i="1"/>
  <c r="AR301" i="1"/>
  <c r="AR878" i="1"/>
  <c r="AQ878" i="1"/>
  <c r="AR130" i="1"/>
  <c r="AR251" i="1"/>
  <c r="AR726" i="1"/>
  <c r="AR783" i="1"/>
  <c r="AR264" i="1"/>
  <c r="AR247" i="1"/>
  <c r="AR61" i="1"/>
  <c r="AR367" i="1"/>
  <c r="AR294" i="1"/>
  <c r="AR277" i="1"/>
  <c r="AR532" i="1"/>
  <c r="AR869" i="1"/>
  <c r="AR961" i="1"/>
  <c r="AR80" i="1"/>
  <c r="AR895" i="1"/>
  <c r="AR399" i="1"/>
  <c r="AQ599" i="1"/>
  <c r="AR599" i="1"/>
  <c r="AR881" i="1"/>
  <c r="AR894" i="1"/>
  <c r="AR423" i="1"/>
  <c r="AR573" i="1"/>
  <c r="AR147" i="1"/>
  <c r="AR97" i="1"/>
  <c r="AR208" i="1"/>
  <c r="AR634" i="1"/>
  <c r="AR649" i="1"/>
  <c r="AR611" i="1"/>
  <c r="AR841" i="1"/>
  <c r="AR882" i="1"/>
  <c r="AR583" i="1"/>
  <c r="AR168" i="1"/>
  <c r="AR762" i="1"/>
  <c r="AR911" i="1"/>
  <c r="AR290" i="1"/>
  <c r="AR957" i="1"/>
  <c r="AR463" i="1"/>
  <c r="AR169" i="1"/>
  <c r="AR536" i="1"/>
  <c r="AR140" i="1"/>
  <c r="AR372" i="1"/>
  <c r="AR983" i="1"/>
  <c r="AR395" i="1"/>
  <c r="AR17" i="1"/>
  <c r="AR569" i="1"/>
  <c r="AR505" i="1"/>
  <c r="AR275" i="1"/>
  <c r="AR607" i="1"/>
  <c r="AR575" i="1"/>
  <c r="AR132" i="1"/>
  <c r="AR684" i="1"/>
  <c r="AR618" i="1"/>
  <c r="AR829" i="1"/>
  <c r="AR139" i="1"/>
  <c r="AR410" i="1"/>
  <c r="AR219" i="1"/>
  <c r="AR989" i="1"/>
  <c r="AR333" i="1"/>
  <c r="AR722" i="1"/>
  <c r="AR524" i="1"/>
  <c r="AR720" i="1"/>
  <c r="AR149" i="1"/>
  <c r="AR534" i="1"/>
  <c r="AR986" i="1"/>
  <c r="AQ986" i="1"/>
  <c r="AR285" i="1"/>
  <c r="AR555" i="1"/>
  <c r="AR390" i="1"/>
  <c r="AR572" i="1"/>
  <c r="AR570" i="1"/>
  <c r="AR799" i="1"/>
  <c r="AR768" i="1"/>
  <c r="AR300" i="1"/>
  <c r="AR554" i="1"/>
  <c r="AR60" i="1"/>
  <c r="AR793" i="1"/>
  <c r="AR717" i="1"/>
  <c r="AR197" i="1"/>
  <c r="AR500" i="1"/>
  <c r="AR903" i="1"/>
  <c r="AR150" i="1"/>
  <c r="AR306" i="1"/>
  <c r="AR479" i="1"/>
  <c r="AR192" i="1"/>
  <c r="AR933" i="1"/>
  <c r="AR831" i="1"/>
  <c r="AR210" i="1"/>
  <c r="AR128" i="1"/>
  <c r="AR656" i="1"/>
  <c r="AR886" i="1"/>
  <c r="AR133" i="1"/>
  <c r="AR195" i="1"/>
  <c r="AR59" i="1"/>
  <c r="AR905" i="1"/>
  <c r="AR408" i="1"/>
  <c r="AR507" i="1"/>
  <c r="AR980" i="1"/>
  <c r="AR603" i="1"/>
  <c r="AR313" i="1"/>
  <c r="AR89" i="1"/>
  <c r="AR723" i="1"/>
  <c r="AR849" i="1"/>
  <c r="AR771" i="1"/>
  <c r="AR7" i="1"/>
  <c r="AR824" i="1"/>
  <c r="AR939" i="1"/>
  <c r="AR405" i="1"/>
  <c r="AR887" i="1"/>
  <c r="AR687" i="1"/>
  <c r="AR686" i="1"/>
  <c r="AR739" i="1"/>
  <c r="AR597" i="1"/>
  <c r="AR102" i="1"/>
  <c r="AR344" i="1"/>
  <c r="AR57" i="1"/>
  <c r="AR311" i="1"/>
  <c r="AR323" i="1"/>
  <c r="AR482" i="1"/>
  <c r="AR969" i="1"/>
  <c r="AR385" i="1"/>
  <c r="AR657" i="1"/>
  <c r="AR32" i="1"/>
  <c r="AR179" i="1"/>
  <c r="AR669" i="1"/>
  <c r="AR920" i="1"/>
  <c r="AR621" i="1"/>
  <c r="AR231" i="1"/>
  <c r="AR425" i="1"/>
  <c r="AR336" i="1"/>
  <c r="AR431" i="1"/>
  <c r="AR235" i="1"/>
  <c r="AR800" i="1"/>
  <c r="AR68" i="1"/>
  <c r="AR255" i="1"/>
  <c r="AR935" i="1"/>
  <c r="AR282" i="1"/>
  <c r="AR877" i="1"/>
  <c r="AR178" i="1"/>
  <c r="AR35" i="1"/>
  <c r="AR613" i="1"/>
  <c r="AR6" i="1"/>
  <c r="AR851" i="1"/>
  <c r="AR198" i="1"/>
  <c r="AR839" i="1"/>
  <c r="AR654" i="1"/>
  <c r="AR250" i="1"/>
  <c r="AR571" i="1"/>
  <c r="AR968" i="1"/>
  <c r="AR12" i="1"/>
  <c r="AR991" i="1"/>
  <c r="AR209" i="1"/>
  <c r="AR237" i="1"/>
  <c r="AR386" i="1"/>
  <c r="AR680" i="1"/>
  <c r="AR369" i="1"/>
  <c r="AR387" i="1"/>
  <c r="AR455" i="1"/>
  <c r="AR10" i="1"/>
  <c r="AR332" i="1"/>
  <c r="AR884" i="1"/>
  <c r="AR448" i="1"/>
  <c r="AR727" i="1"/>
  <c r="AR843" i="1"/>
  <c r="AR693" i="1"/>
  <c r="AR438" i="1"/>
  <c r="AR452" i="1"/>
  <c r="AR830" i="1"/>
  <c r="AR581" i="1"/>
  <c r="AR153" i="1"/>
  <c r="AR928" i="1"/>
  <c r="AR730" i="1"/>
  <c r="AR433" i="1"/>
  <c r="AR90" i="1"/>
  <c r="AR545" i="1"/>
  <c r="AR866" i="1"/>
  <c r="AR531" i="1"/>
  <c r="AR361" i="1"/>
  <c r="AR259" i="1"/>
  <c r="AR898" i="1"/>
  <c r="AR470" i="1"/>
  <c r="AR512" i="1"/>
  <c r="AR908" i="1"/>
  <c r="AR681" i="1"/>
  <c r="AR375" i="1"/>
  <c r="AR559" i="1"/>
  <c r="AR635" i="1"/>
  <c r="AR9" i="1"/>
  <c r="AR714" i="1"/>
  <c r="AR321" i="1"/>
  <c r="V988" i="1"/>
  <c r="W988" i="1" s="1"/>
  <c r="AR276" i="1"/>
  <c r="AR666" i="1"/>
  <c r="AR305" i="1"/>
  <c r="AR242" i="1"/>
  <c r="AR598" i="1"/>
  <c r="AR946" i="1"/>
  <c r="AR298" i="1"/>
  <c r="AR556" i="1"/>
  <c r="AR604" i="1"/>
  <c r="AR546" i="1"/>
  <c r="AR337" i="1"/>
  <c r="AR540" i="1"/>
  <c r="AR116" i="1"/>
  <c r="AR879" i="1"/>
  <c r="AR698" i="1"/>
  <c r="AR134" i="1"/>
  <c r="AR171" i="1"/>
  <c r="AR85" i="1"/>
  <c r="AR357" i="1"/>
  <c r="AR503" i="1"/>
  <c r="AR91" i="1"/>
  <c r="AR19" i="1"/>
  <c r="AR358" i="1"/>
  <c r="AR52" i="1"/>
  <c r="AR748" i="1"/>
  <c r="AR324" i="1"/>
  <c r="AR803" i="1"/>
  <c r="AR315" i="1"/>
  <c r="A3" i="1"/>
</calcChain>
</file>

<file path=xl/sharedStrings.xml><?xml version="1.0" encoding="utf-8"?>
<sst xmlns="http://schemas.openxmlformats.org/spreadsheetml/2006/main" count="42" uniqueCount="42">
  <si>
    <t>Data Set #</t>
  </si>
  <si>
    <t>Compressive Strength of concete (psi)</t>
  </si>
  <si>
    <t>Yield Stength of Steel (Psi)</t>
  </si>
  <si>
    <t>Depth of footing Below Grade (ft)</t>
  </si>
  <si>
    <t>Unit Weight of Concrete (lbs/ft^3)</t>
  </si>
  <si>
    <t>Width of Column (ft)</t>
  </si>
  <si>
    <t>Clear Cover from Sides (inches)</t>
  </si>
  <si>
    <t>Depth Required for 1 way shear</t>
  </si>
  <si>
    <t>Mu</t>
  </si>
  <si>
    <t>R</t>
  </si>
  <si>
    <t>p</t>
  </si>
  <si>
    <t>p1</t>
  </si>
  <si>
    <t>p2</t>
  </si>
  <si>
    <t>Allowable Soil Bearing Pressure (Psf)</t>
  </si>
  <si>
    <t>qe (psf)</t>
  </si>
  <si>
    <t>Area Required (ft^2)</t>
  </si>
  <si>
    <t>Live Load (Kips)</t>
  </si>
  <si>
    <t>Bearing pressure for strength design (ksf)</t>
  </si>
  <si>
    <t>Height of footing Inches</t>
  </si>
  <si>
    <t>d( inches)</t>
  </si>
  <si>
    <t>Sheared Parameter</t>
  </si>
  <si>
    <t>d1</t>
  </si>
  <si>
    <t>Vu2</t>
  </si>
  <si>
    <t>d2</t>
  </si>
  <si>
    <t>Check for 2 way Punching shear</t>
  </si>
  <si>
    <t>check</t>
  </si>
  <si>
    <t>Mu (k.ft)</t>
  </si>
  <si>
    <t>Step</t>
  </si>
  <si>
    <t>p3</t>
  </si>
  <si>
    <t>Area of Steel (in^2)</t>
  </si>
  <si>
    <t>Footing Width (ft)</t>
  </si>
  <si>
    <t>Footing Length (ft)</t>
  </si>
  <si>
    <t>Bar Size No.</t>
  </si>
  <si>
    <t>Nominal Area (in²)</t>
  </si>
  <si>
    <t>Prefferered Bar Number</t>
  </si>
  <si>
    <t>Bar Area of that Bar Number</t>
  </si>
  <si>
    <t>Number of Bars</t>
  </si>
  <si>
    <t>Area of Steel Provided (in^2)</t>
  </si>
  <si>
    <t>Dead Load (kips)</t>
  </si>
  <si>
    <t>Unit Weight of Soil (pcf)</t>
  </si>
  <si>
    <t>Vu1</t>
  </si>
  <si>
    <t>Spacing (inches)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</si>
</sst>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1" xfId="0" applyFont="1" applyBorder="1" applyAlignment="1">
      <alignment horizontal="right" vertical="top"/>
    </xf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3" borderId="0" xfId="0" applyFill="1"/>
    <xf numFmtId="0" fontId="0" fillId="0" borderId="0" xfId="0"/>
    <xf numFmtId="0" fontId="0" fillId="3" borderId="1" xfId="0" applyFill="1" applyBorder="1"/>
    <xf numFmtId="0" fontId="0" fillId="3" borderId="0" xfId="0" applyFont="1" applyFill="1" applyBorder="1" applyAlignment="1">
      <alignment horizontal="right" vertical="top"/>
    </xf>
    <xf numFmtId="0" fontId="0" fillId="3" borderId="0" xfId="0" applyFill="1" applyBorder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FFC7-C4FA-434D-AC81-9B64884537AF}">
  <dimension ref="A1:AR1003"/>
  <sheetViews>
    <sheetView tabSelected="1" topLeftCell="S1" workbookViewId="0">
      <selection activeCell="AR12" sqref="AR12"/>
    </sheetView>
  </sheetViews>
  <sheetFormatPr defaultRowHeight="14.5" x14ac:dyDescent="0.35"/>
  <cols>
    <col min="2" max="2" width="32.81640625" customWidth="1"/>
    <col min="3" max="3" width="21.81640625" customWidth="1"/>
    <col min="4" max="4" width="16.36328125" style="5" customWidth="1"/>
    <col min="5" max="5" width="21.81640625" customWidth="1"/>
    <col min="6" max="6" width="27.08984375" customWidth="1"/>
    <col min="7" max="7" width="24.08984375" customWidth="1"/>
    <col min="8" max="8" width="26.08984375" customWidth="1"/>
    <col min="9" max="9" width="20.08984375" customWidth="1"/>
    <col min="10" max="10" width="5.54296875" customWidth="1"/>
    <col min="11" max="11" width="29.1796875" customWidth="1"/>
    <col min="12" max="12" width="18.7265625" customWidth="1"/>
    <col min="13" max="13" width="20.6328125" customWidth="1"/>
    <col min="14" max="14" width="9.1796875" customWidth="1"/>
    <col min="15" max="15" width="15.7265625" customWidth="1"/>
    <col min="16" max="16" width="7.6328125" customWidth="1"/>
    <col min="17" max="17" width="13.7265625" customWidth="1"/>
    <col min="18" max="18" width="36.26953125" customWidth="1"/>
    <col min="19" max="19" width="6.54296875" customWidth="1"/>
    <col min="20" max="20" width="16.90625" customWidth="1"/>
    <col min="21" max="21" width="8.81640625" customWidth="1"/>
    <col min="22" max="22" width="8.54296875" customWidth="1"/>
    <col min="23" max="23" width="26" customWidth="1"/>
    <col min="24" max="24" width="6.26953125" customWidth="1"/>
    <col min="25" max="25" width="25.6328125" customWidth="1"/>
    <col min="35" max="35" width="16.1796875" customWidth="1"/>
    <col min="36" max="36" width="13.54296875" customWidth="1"/>
    <col min="37" max="37" width="15.81640625" customWidth="1"/>
    <col min="38" max="38" width="18" customWidth="1"/>
    <col min="39" max="39" width="15.453125" customWidth="1"/>
    <col min="40" max="40" width="23" customWidth="1"/>
    <col min="41" max="41" width="23.08984375" customWidth="1"/>
    <col min="42" max="42" width="16.81640625" customWidth="1"/>
    <col min="43" max="43" width="26.1796875" customWidth="1"/>
    <col min="44" max="44" width="17.08984375" customWidth="1"/>
  </cols>
  <sheetData>
    <row r="1" spans="1:44" ht="29" x14ac:dyDescent="0.35">
      <c r="A1" t="s">
        <v>0</v>
      </c>
      <c r="B1" t="s">
        <v>13</v>
      </c>
      <c r="C1" t="s">
        <v>1</v>
      </c>
      <c r="D1" s="6" t="s">
        <v>38</v>
      </c>
      <c r="E1" t="s">
        <v>16</v>
      </c>
      <c r="F1" t="s">
        <v>2</v>
      </c>
      <c r="G1" t="s">
        <v>3</v>
      </c>
      <c r="H1" s="8" t="s">
        <v>39</v>
      </c>
      <c r="K1" t="s">
        <v>4</v>
      </c>
      <c r="L1" t="s">
        <v>5</v>
      </c>
      <c r="M1" t="s">
        <v>18</v>
      </c>
      <c r="N1" t="s">
        <v>19</v>
      </c>
      <c r="O1" t="s">
        <v>6</v>
      </c>
      <c r="P1" t="s">
        <v>14</v>
      </c>
      <c r="Q1" t="s">
        <v>15</v>
      </c>
      <c r="R1" t="s">
        <v>17</v>
      </c>
      <c r="S1" t="s">
        <v>21</v>
      </c>
      <c r="T1" t="s">
        <v>20</v>
      </c>
      <c r="U1" t="s">
        <v>22</v>
      </c>
      <c r="V1" t="s">
        <v>23</v>
      </c>
      <c r="W1" t="s">
        <v>24</v>
      </c>
      <c r="X1" t="s">
        <v>40</v>
      </c>
      <c r="Y1" t="s">
        <v>7</v>
      </c>
      <c r="Z1" t="s">
        <v>25</v>
      </c>
      <c r="AA1" t="s">
        <v>26</v>
      </c>
      <c r="AB1" t="s">
        <v>8</v>
      </c>
      <c r="AC1" t="s">
        <v>9</v>
      </c>
      <c r="AD1" t="s">
        <v>27</v>
      </c>
      <c r="AE1" t="s">
        <v>11</v>
      </c>
      <c r="AF1" t="s">
        <v>12</v>
      </c>
      <c r="AG1" t="s">
        <v>28</v>
      </c>
      <c r="AH1" t="s">
        <v>10</v>
      </c>
      <c r="AI1" s="3" t="s">
        <v>32</v>
      </c>
      <c r="AJ1" s="3" t="s">
        <v>33</v>
      </c>
      <c r="AK1" t="s">
        <v>29</v>
      </c>
      <c r="AL1" s="13" t="s">
        <v>31</v>
      </c>
      <c r="AM1" s="13" t="s">
        <v>30</v>
      </c>
      <c r="AN1" s="19" t="s">
        <v>34</v>
      </c>
      <c r="AO1" t="s">
        <v>35</v>
      </c>
      <c r="AP1" s="12" t="s">
        <v>36</v>
      </c>
      <c r="AQ1" s="12" t="s">
        <v>37</v>
      </c>
      <c r="AR1" s="12" t="s">
        <v>41</v>
      </c>
    </row>
    <row r="2" spans="1:44" x14ac:dyDescent="0.35">
      <c r="A2">
        <v>1</v>
      </c>
      <c r="B2" s="14">
        <v>3400</v>
      </c>
      <c r="C2" s="16">
        <v>3000</v>
      </c>
      <c r="D2" s="14">
        <v>80</v>
      </c>
      <c r="E2" s="14">
        <v>80</v>
      </c>
      <c r="F2" s="14">
        <v>60000</v>
      </c>
      <c r="G2" s="14">
        <v>6</v>
      </c>
      <c r="H2" s="14">
        <v>100</v>
      </c>
      <c r="I2" s="11"/>
      <c r="K2" s="14">
        <v>150</v>
      </c>
      <c r="L2" s="14">
        <v>2</v>
      </c>
      <c r="M2">
        <f>ROUNDUP((18*L2),0)</f>
        <v>36</v>
      </c>
      <c r="N2">
        <f>(M2-O2*12-1.5)</f>
        <v>31.5</v>
      </c>
      <c r="O2" s="14">
        <v>0.25</v>
      </c>
      <c r="P2">
        <f>ROUND(((B2)-(M2*K2/12)-(G2-(1.5*L2))*H2),0)</f>
        <v>2650</v>
      </c>
      <c r="Q2">
        <f>ROUNDDOWN((D2+E2)/(P2/1000),0)</f>
        <v>60</v>
      </c>
      <c r="R2">
        <f>ROUND((1.2*D2+1.6*E2)/(Q2),2)</f>
        <v>3.73</v>
      </c>
      <c r="S2">
        <f>CEILING((N2+(12*L2)),0.01)</f>
        <v>55.5</v>
      </c>
      <c r="T2">
        <f xml:space="preserve"> (4*S2)</f>
        <v>222</v>
      </c>
      <c r="U2">
        <f>ROUND((Q2-(S2/12)^2)*(R2),2)</f>
        <v>144.01</v>
      </c>
      <c r="V2">
        <f>ROUND((U2*1000)/(3*T2*(C2^0.5)),2)</f>
        <v>3.95</v>
      </c>
      <c r="W2" t="str">
        <f>IF(V2 &lt; N2, "Pass", "Fail")</f>
        <v>Pass</v>
      </c>
      <c r="X2">
        <f>CEILING(R2*(Q2^0.5)*((Q2^0.5/2)-(L2*0.5)-(N2/12)),0.01)</f>
        <v>7.17</v>
      </c>
      <c r="Y2">
        <f>ROUND((X2*1000)/(1.5*(Q2^0.5)*12*(C2^0.5)),2)</f>
        <v>0.94</v>
      </c>
      <c r="Z2" t="str">
        <f>IF(Y2&lt;N2,"Pass","Fail")</f>
        <v>Pass</v>
      </c>
      <c r="AA2">
        <f>ROUND(((Q2^0.5)/2)-(L2/2),2)</f>
        <v>2.87</v>
      </c>
      <c r="AB2">
        <f>ROUND((AA2*(AA2/2)*R2*(Q2^0.5)),0)</f>
        <v>119</v>
      </c>
      <c r="AC2">
        <f>ROUND((AB2*12000/(0.9*(Q2^0.5)*12*(N2^2))),2)</f>
        <v>17.2</v>
      </c>
      <c r="AD2">
        <f>(1-((1-(2.36*AC2/C2))^0.5))</f>
        <v>6.7883743464672852E-3</v>
      </c>
      <c r="AE2">
        <f>(AD2*C2)/(1.18*F2)</f>
        <v>2.8764298078251207E-4</v>
      </c>
      <c r="AF2">
        <f>200/F2</f>
        <v>3.3333333333333335E-3</v>
      </c>
      <c r="AG2">
        <f>(3*(C2)^0.5)/(F2)</f>
        <v>2.7386127875258306E-3</v>
      </c>
      <c r="AH2">
        <f>ROUND(MAX(AE2, AF2, AG2),6)</f>
        <v>3.333E-3</v>
      </c>
      <c r="AI2" s="11"/>
      <c r="AJ2" s="11"/>
      <c r="AK2">
        <f>ROUND((AH2*(Q2^0.5)*12*N2),2)</f>
        <v>9.76</v>
      </c>
      <c r="AL2" s="13">
        <f>ROUND((Q2^0.5),2)</f>
        <v>7.75</v>
      </c>
      <c r="AM2" s="13">
        <f>ROUND((Q2^0.5),2)</f>
        <v>7.75</v>
      </c>
      <c r="AN2" s="19">
        <v>11</v>
      </c>
      <c r="AO2">
        <f>INDEX(AJ:AJ, MATCH(AN2, AI:AI, 0))</f>
        <v>1.56</v>
      </c>
      <c r="AP2" s="12">
        <f>ROUNDUP((AK2/AO2),0)</f>
        <v>7</v>
      </c>
      <c r="AQ2" s="12">
        <f>(AP2*AO2)</f>
        <v>10.92</v>
      </c>
      <c r="AR2" s="12">
        <f>IF(ROUNDDOWN((AL2*12 - (O2*12)) / (AP2 - 1), 0) &lt; 18, ROUNDDOWN((AL2*12 - (O2*12)) / (AP2 - 1), 0), 18)</f>
        <v>15</v>
      </c>
    </row>
    <row r="3" spans="1:44" x14ac:dyDescent="0.35">
      <c r="A3">
        <f>(A2+1)</f>
        <v>2</v>
      </c>
      <c r="B3" s="14">
        <v>3700</v>
      </c>
      <c r="C3" s="14">
        <v>3000</v>
      </c>
      <c r="D3" s="14">
        <v>85</v>
      </c>
      <c r="E3" s="14">
        <v>90</v>
      </c>
      <c r="F3" s="14">
        <v>60000</v>
      </c>
      <c r="G3" s="14">
        <v>4</v>
      </c>
      <c r="H3" s="14">
        <v>90</v>
      </c>
      <c r="K3" s="14">
        <v>150</v>
      </c>
      <c r="L3" s="14">
        <v>1.92</v>
      </c>
      <c r="M3" s="9">
        <f>ROUNDUP((18*L3),0)</f>
        <v>35</v>
      </c>
      <c r="N3" s="9">
        <f>(M3-O3*12-1.5)</f>
        <v>30.5</v>
      </c>
      <c r="O3" s="14">
        <v>0.25</v>
      </c>
      <c r="P3" s="9">
        <f>ROUND(((B3)-(M3*K3/12)-(G3-(1.5*L3))*H3),0)</f>
        <v>3162</v>
      </c>
      <c r="Q3" s="9">
        <f>ROUNDDOWN((D3+E3)/(P3/1000),0)</f>
        <v>55</v>
      </c>
      <c r="R3" s="9">
        <f>ROUND((1.2*D3+1.6*E3)/(Q3),2)</f>
        <v>4.47</v>
      </c>
      <c r="S3" s="9">
        <f>CEILING((N3+(12*L3)),0.01)</f>
        <v>53.54</v>
      </c>
      <c r="T3" s="9">
        <f xml:space="preserve"> (4*S3)</f>
        <v>214.16</v>
      </c>
      <c r="U3" s="9">
        <f>ROUND((Q3-(S3/12)^2)*(R3),2)</f>
        <v>156.87</v>
      </c>
      <c r="V3" s="9">
        <f>ROUND((U3*1000)/(3*T3*(C3^0.5)),2)</f>
        <v>4.46</v>
      </c>
      <c r="W3" s="9" t="str">
        <f>IF(V3 &lt; N3, "Pass", "Fail")</f>
        <v>Pass</v>
      </c>
      <c r="X3" s="15">
        <f>CEILING(R3*(Q3^0.5)*((Q3^0.5/2)-(L3*0.5)-(N3/12)),0.01)</f>
        <v>6.8500000000000005</v>
      </c>
      <c r="Y3" s="9">
        <f>ROUND((X3*1000)/(1.5*(Q3^0.5)*12*(C3^0.5)),2)</f>
        <v>0.94</v>
      </c>
      <c r="Z3" s="9" t="str">
        <f>IF(Y3&lt;N3,"Pass","Fail")</f>
        <v>Pass</v>
      </c>
      <c r="AA3" s="9">
        <f>ROUND(((Q3^0.5)/2)-(L3/2),2)</f>
        <v>2.75</v>
      </c>
      <c r="AB3" s="9">
        <f>ROUND((AA3*(AA3/2)*R3*(Q3^0.5)),0)</f>
        <v>125</v>
      </c>
      <c r="AC3" s="9">
        <f>ROUND((AB3*12000/(0.9*(Q3^0.5)*12*(N3^2))),2)</f>
        <v>20.13</v>
      </c>
      <c r="AD3" s="9">
        <f>(1-((1-(2.36*AC3/C3))^0.5))</f>
        <v>7.9493964519753435E-3</v>
      </c>
      <c r="AE3" s="9">
        <f>(AD3*C3)/(1.18*F3)</f>
        <v>3.3683883271081963E-4</v>
      </c>
      <c r="AF3" s="10">
        <f>200/F3</f>
        <v>3.3333333333333335E-3</v>
      </c>
      <c r="AG3" s="10">
        <f>(3*(C3)^0.5)/(F3)</f>
        <v>2.7386127875258306E-3</v>
      </c>
      <c r="AH3" s="10">
        <f>ROUND(MAX(AE3, AF3, AG3),6)</f>
        <v>3.333E-3</v>
      </c>
      <c r="AI3" s="11"/>
      <c r="AJ3" s="11"/>
      <c r="AK3" s="10">
        <f>ROUND((AH3*(Q3^0.5)*12*N3),2)</f>
        <v>9.0500000000000007</v>
      </c>
      <c r="AL3" s="13">
        <f>ROUND((Q3^0.5),2)</f>
        <v>7.42</v>
      </c>
      <c r="AM3" s="13">
        <f>ROUND((Q3^0.5),2)</f>
        <v>7.42</v>
      </c>
      <c r="AN3" s="19">
        <v>8</v>
      </c>
      <c r="AO3" s="10">
        <f>INDEX(AJ:AJ, MATCH(AN3, AI:AI, 0))</f>
        <v>0.79</v>
      </c>
      <c r="AP3" s="12">
        <f>ROUNDUP((AK3/AO3),0)</f>
        <v>12</v>
      </c>
      <c r="AQ3" s="12">
        <f>(AP3*AO3)</f>
        <v>9.48</v>
      </c>
      <c r="AR3" s="12">
        <f>IF(ROUNDDOWN((AL3*12 - (O3*12)) / (AP3 - 1), 0) &lt; 18, ROUNDDOWN((AL3*12 - (O3*12)) / (AP3 - 1), 0), 18)</f>
        <v>7</v>
      </c>
    </row>
    <row r="4" spans="1:44" x14ac:dyDescent="0.35">
      <c r="A4" s="11">
        <f t="shared" ref="A4:A67" si="0">(A3+1)</f>
        <v>3</v>
      </c>
      <c r="B4" s="14">
        <v>3600</v>
      </c>
      <c r="C4" s="14">
        <v>5000</v>
      </c>
      <c r="D4" s="14">
        <v>100</v>
      </c>
      <c r="E4" s="14">
        <v>85</v>
      </c>
      <c r="F4" s="14">
        <v>60000</v>
      </c>
      <c r="G4" s="14">
        <v>4.75</v>
      </c>
      <c r="H4" s="14">
        <v>90</v>
      </c>
      <c r="K4" s="14">
        <v>150</v>
      </c>
      <c r="L4" s="14">
        <v>2</v>
      </c>
      <c r="M4" s="9">
        <f>ROUNDUP((18*L4),0)</f>
        <v>36</v>
      </c>
      <c r="N4" s="9">
        <f>(M4-O4*12-1.5)</f>
        <v>31.5</v>
      </c>
      <c r="O4" s="14">
        <v>0.25</v>
      </c>
      <c r="P4" s="9">
        <f>ROUND(((B4)-(M4*K4/12)-(G4-(1.5*L4))*H4),0)</f>
        <v>2993</v>
      </c>
      <c r="Q4" s="9">
        <f>ROUNDDOWN((D4+E4)/(P4/1000),0)</f>
        <v>61</v>
      </c>
      <c r="R4" s="9">
        <f>ROUND((1.2*D4+1.6*E4)/(Q4),2)</f>
        <v>4.2</v>
      </c>
      <c r="S4" s="9">
        <f>CEILING((N4+(12*L4)),0.01)</f>
        <v>55.5</v>
      </c>
      <c r="T4" s="9">
        <f xml:space="preserve"> (4*S4)</f>
        <v>222</v>
      </c>
      <c r="U4" s="9">
        <f>ROUND((Q4-(S4/12)^2)*(R4),2)</f>
        <v>166.36</v>
      </c>
      <c r="V4" s="9">
        <f>ROUND((U4*1000)/(3*T4*(C4^0.5)),2)</f>
        <v>3.53</v>
      </c>
      <c r="W4" s="9" t="str">
        <f>IF(V4 &lt; N4, "Pass", "Fail")</f>
        <v>Pass</v>
      </c>
      <c r="X4" s="9">
        <f>CEILING(R4*(Q4^0.5)*((Q4^0.5/2)-(L4*0.5)-(N4/12)),0.01)</f>
        <v>9.19</v>
      </c>
      <c r="Y4" s="9">
        <f>ROUND((X4*1000)/(1.5*(Q4^0.5)*12*(C4^0.5)),2)</f>
        <v>0.92</v>
      </c>
      <c r="Z4" s="9" t="str">
        <f>IF(Y4&lt;N4,"Pass","Fail")</f>
        <v>Pass</v>
      </c>
      <c r="AA4" s="9">
        <f>ROUND(((Q4^0.5)/2)-(L4/2),2)</f>
        <v>2.91</v>
      </c>
      <c r="AB4" s="9">
        <f>ROUND((AA4*(AA4/2)*R4*(Q4^0.5)),0)</f>
        <v>139</v>
      </c>
      <c r="AC4" s="9">
        <f>ROUND((AB4*12000/(0.9*(Q4^0.5)*12*(N4^2))),2)</f>
        <v>19.93</v>
      </c>
      <c r="AD4" s="9">
        <f>(1-((1-(2.36*AC4/C4))^0.5))</f>
        <v>4.7145936968632229E-3</v>
      </c>
      <c r="AE4" s="10">
        <f>(AD4*C4)/(1.18*F4)</f>
        <v>3.329515322643519E-4</v>
      </c>
      <c r="AF4" s="10">
        <f>200/F4</f>
        <v>3.3333333333333335E-3</v>
      </c>
      <c r="AG4" s="10">
        <f>(3*(C4)^0.5)/(F4)</f>
        <v>3.5355339059327377E-3</v>
      </c>
      <c r="AH4" s="10">
        <f>ROUND(MAX(AE4, AF4, AG4),6)</f>
        <v>3.5360000000000001E-3</v>
      </c>
      <c r="AI4" s="11"/>
      <c r="AJ4" s="11"/>
      <c r="AK4" s="10">
        <f>ROUND((AH4*(Q4^0.5)*12*N4),2)</f>
        <v>10.44</v>
      </c>
      <c r="AL4" s="13">
        <f>ROUND((Q4^0.5),2)</f>
        <v>7.81</v>
      </c>
      <c r="AM4" s="13">
        <f>ROUND((Q4^0.5),2)</f>
        <v>7.81</v>
      </c>
      <c r="AN4" s="19">
        <v>11</v>
      </c>
      <c r="AO4" s="10">
        <f>INDEX(AJ:AJ, MATCH(AN4, AI:AI, 0))</f>
        <v>1.56</v>
      </c>
      <c r="AP4" s="12">
        <f>ROUNDUP((AK4/AO4),0)</f>
        <v>7</v>
      </c>
      <c r="AQ4" s="12">
        <f>(AP4*AO4)</f>
        <v>10.92</v>
      </c>
      <c r="AR4" s="12">
        <f>IF(ROUNDDOWN((AL4*12 - (O4*12)) / (AP4 - 1), 0) &lt; 18, ROUNDDOWN((AL4*12 - (O4*12)) / (AP4 - 1), 0), 18)</f>
        <v>15</v>
      </c>
    </row>
    <row r="5" spans="1:44" x14ac:dyDescent="0.35">
      <c r="A5" s="11">
        <f t="shared" si="0"/>
        <v>4</v>
      </c>
      <c r="B5" s="14">
        <v>3600</v>
      </c>
      <c r="C5" s="14">
        <v>4000</v>
      </c>
      <c r="D5" s="14">
        <v>90</v>
      </c>
      <c r="E5" s="14">
        <v>105</v>
      </c>
      <c r="F5" s="14">
        <v>60000</v>
      </c>
      <c r="G5" s="14">
        <v>4</v>
      </c>
      <c r="H5" s="14">
        <v>105</v>
      </c>
      <c r="K5" s="14">
        <v>150</v>
      </c>
      <c r="L5" s="14">
        <v>2</v>
      </c>
      <c r="M5" s="9">
        <f>ROUNDUP((18*L5),0)</f>
        <v>36</v>
      </c>
      <c r="N5" s="9">
        <f>(M5-O5*12-1.5)</f>
        <v>31.5</v>
      </c>
      <c r="O5" s="14">
        <v>0.25</v>
      </c>
      <c r="P5" s="9">
        <f>ROUND(((B5)-(M5*K5/12)-(G5-(1.5*L5))*H5),0)</f>
        <v>3045</v>
      </c>
      <c r="Q5" s="9">
        <f>ROUNDDOWN((D5+E5)/(P5/1000),0)</f>
        <v>64</v>
      </c>
      <c r="R5" s="9">
        <f>ROUND((1.2*D5+1.6*E5)/(Q5),2)</f>
        <v>4.3099999999999996</v>
      </c>
      <c r="S5" s="9">
        <f>CEILING((N5+(12*L5)),0.01)</f>
        <v>55.5</v>
      </c>
      <c r="T5" s="9">
        <f xml:space="preserve"> (4*S5)</f>
        <v>222</v>
      </c>
      <c r="U5" s="9">
        <f>ROUND((Q5-(S5/12)^2)*(R5),2)</f>
        <v>183.65</v>
      </c>
      <c r="V5" s="9">
        <f>ROUND((U5*1000)/(3*T5*(C5^0.5)),2)</f>
        <v>4.3600000000000003</v>
      </c>
      <c r="W5" s="9" t="str">
        <f>IF(V5 &lt; N5, "Pass", "Fail")</f>
        <v>Pass</v>
      </c>
      <c r="X5" s="9">
        <f>CEILING(R5*(Q5^0.5)*((Q5^0.5/2)-(L5*0.5)-(N5/12)),0.01)</f>
        <v>12.93</v>
      </c>
      <c r="Y5" s="9">
        <f>ROUND((X5*1000)/(1.5*(Q5^0.5)*12*(C5^0.5)),2)</f>
        <v>1.42</v>
      </c>
      <c r="Z5" s="9" t="str">
        <f>IF(Y5&lt;N5,"Pass","Fail")</f>
        <v>Pass</v>
      </c>
      <c r="AA5" s="9">
        <f>ROUND(((Q5^0.5)/2)-(L5/2),2)</f>
        <v>3</v>
      </c>
      <c r="AB5" s="9">
        <f>ROUND((AA5*(AA5/2)*R5*(Q5^0.5)),0)</f>
        <v>155</v>
      </c>
      <c r="AC5" s="9">
        <f>ROUND((AB5*12000/(0.9*(Q5^0.5)*12*(N5^2))),2)</f>
        <v>21.7</v>
      </c>
      <c r="AD5" s="9">
        <f>(1-((1-(2.36*AC5/C5))^0.5))</f>
        <v>6.4221218243635247E-3</v>
      </c>
      <c r="AE5" s="10">
        <f>(AD5*C5)/(1.18*F5)</f>
        <v>3.628317414894647E-4</v>
      </c>
      <c r="AF5" s="10">
        <f>200/F5</f>
        <v>3.3333333333333335E-3</v>
      </c>
      <c r="AG5" s="10">
        <f>(3*(C5)^0.5)/(F5)</f>
        <v>3.162277660168379E-3</v>
      </c>
      <c r="AH5" s="10">
        <f>ROUND(MAX(AE5, AF5, AG5),6)</f>
        <v>3.333E-3</v>
      </c>
      <c r="AI5" s="11"/>
      <c r="AJ5" s="11"/>
      <c r="AK5" s="10">
        <f>ROUND((AH5*(Q5^0.5)*12*N5),2)</f>
        <v>10.08</v>
      </c>
      <c r="AL5" s="13">
        <f>ROUND((Q5^0.5),2)</f>
        <v>8</v>
      </c>
      <c r="AM5" s="13">
        <f>ROUND((Q5^0.5),2)</f>
        <v>8</v>
      </c>
      <c r="AN5" s="19">
        <v>11</v>
      </c>
      <c r="AO5" s="10">
        <f>INDEX(AJ:AJ, MATCH(AN5, AI:AI, 0))</f>
        <v>1.56</v>
      </c>
      <c r="AP5" s="12">
        <f>ROUNDUP((AK5/AO5),0)</f>
        <v>7</v>
      </c>
      <c r="AQ5" s="12">
        <f>(AP5*AO5)</f>
        <v>10.92</v>
      </c>
      <c r="AR5" s="12">
        <f>IF(ROUNDDOWN((AL5*12 - (O5*12)) / (AP5 - 1), 0) &lt; 18, ROUNDDOWN((AL5*12 - (O5*12)) / (AP5 - 1), 0), 18)</f>
        <v>15</v>
      </c>
    </row>
    <row r="6" spans="1:44" x14ac:dyDescent="0.35">
      <c r="A6" s="11">
        <f t="shared" si="0"/>
        <v>5</v>
      </c>
      <c r="B6" s="14">
        <v>4000</v>
      </c>
      <c r="C6" s="14">
        <v>5000</v>
      </c>
      <c r="D6" s="14">
        <v>110</v>
      </c>
      <c r="E6" s="14">
        <v>105</v>
      </c>
      <c r="F6" s="14">
        <v>60000</v>
      </c>
      <c r="G6" s="14">
        <v>4.25</v>
      </c>
      <c r="H6" s="14">
        <v>95</v>
      </c>
      <c r="K6" s="14">
        <v>150</v>
      </c>
      <c r="L6" s="14">
        <v>1.92</v>
      </c>
      <c r="M6" s="9">
        <f>ROUNDUP((18*L6),0)</f>
        <v>35</v>
      </c>
      <c r="N6" s="9">
        <f>(M6-O6*12-1.5)</f>
        <v>30.5</v>
      </c>
      <c r="O6" s="14">
        <v>0.25</v>
      </c>
      <c r="P6" s="9">
        <f>ROUND(((B6)-(M6*K6/12)-(G6-(1.5*L6))*H6),0)</f>
        <v>3432</v>
      </c>
      <c r="Q6" s="9">
        <f>ROUNDDOWN((D6+E6)/(P6/1000),0)</f>
        <v>62</v>
      </c>
      <c r="R6" s="9">
        <f>ROUND((1.2*D6+1.6*E6)/(Q6),2)</f>
        <v>4.84</v>
      </c>
      <c r="S6" s="9">
        <f>CEILING((N6+(12*L6)),0.01)</f>
        <v>53.54</v>
      </c>
      <c r="T6" s="9">
        <f xml:space="preserve"> (4*S6)</f>
        <v>214.16</v>
      </c>
      <c r="U6" s="9">
        <f>ROUND((Q6-(S6/12)^2)*(R6),2)</f>
        <v>203.73</v>
      </c>
      <c r="V6" s="9">
        <f>ROUND((U6*1000)/(3*T6*(C6^0.5)),2)</f>
        <v>4.4800000000000004</v>
      </c>
      <c r="W6" s="9" t="str">
        <f>IF(V6 &lt; N6, "Pass", "Fail")</f>
        <v>Pass</v>
      </c>
      <c r="X6" s="9">
        <f>CEILING(R6*(Q6^0.5)*((Q6^0.5/2)-(L6*0.5)-(N6/12)),0.01)</f>
        <v>16.600000000000001</v>
      </c>
      <c r="Y6" s="9">
        <f>ROUND((X6*1000)/(1.5*(Q6^0.5)*12*(C6^0.5)),2)</f>
        <v>1.66</v>
      </c>
      <c r="Z6" s="9" t="str">
        <f>IF(Y6&lt;N6,"Pass","Fail")</f>
        <v>Pass</v>
      </c>
      <c r="AA6" s="9">
        <f>ROUND(((Q6^0.5)/2)-(L6/2),2)</f>
        <v>2.98</v>
      </c>
      <c r="AB6" s="9">
        <f>ROUND((AA6*(AA6/2)*R6*(Q6^0.5)),0)</f>
        <v>169</v>
      </c>
      <c r="AC6" s="9">
        <f>ROUND((AB6*12000/(0.9*(Q6^0.5)*12*(N6^2))),2)</f>
        <v>25.64</v>
      </c>
      <c r="AD6" s="9">
        <f>(1-((1-(2.36*AC6/C6))^0.5))</f>
        <v>6.0694591672917353E-3</v>
      </c>
      <c r="AE6" s="10">
        <f>(AD6*C6)/(1.18*F6)</f>
        <v>4.286341219838796E-4</v>
      </c>
      <c r="AF6" s="10">
        <f>200/F6</f>
        <v>3.3333333333333335E-3</v>
      </c>
      <c r="AG6" s="10">
        <f>(3*(C6)^0.5)/(F6)</f>
        <v>3.5355339059327377E-3</v>
      </c>
      <c r="AH6" s="10">
        <f>ROUND(MAX(AE6, AF6, AG6),6)</f>
        <v>3.5360000000000001E-3</v>
      </c>
      <c r="AI6" s="11"/>
      <c r="AJ6" s="11"/>
      <c r="AK6" s="10">
        <f>ROUND((AH6*(Q6^0.5)*12*N6),2)</f>
        <v>10.19</v>
      </c>
      <c r="AL6" s="13">
        <f>ROUND((Q6^0.5),2)</f>
        <v>7.87</v>
      </c>
      <c r="AM6" s="13">
        <f>ROUND((Q6^0.5),2)</f>
        <v>7.87</v>
      </c>
      <c r="AN6" s="19">
        <v>11</v>
      </c>
      <c r="AO6" s="10">
        <f>INDEX(AJ:AJ, MATCH(AN6, AI:AI, 0))</f>
        <v>1.56</v>
      </c>
      <c r="AP6" s="12">
        <f>ROUNDUP((AK6/AO6),0)</f>
        <v>7</v>
      </c>
      <c r="AQ6" s="12">
        <f>(AP6*AO6)</f>
        <v>10.92</v>
      </c>
      <c r="AR6" s="12">
        <f>IF(ROUNDDOWN((AL6*12 - (O6*12)) / (AP6 - 1), 0) &lt; 18, ROUNDDOWN((AL6*12 - (O6*12)) / (AP6 - 1), 0), 18)</f>
        <v>15</v>
      </c>
    </row>
    <row r="7" spans="1:44" x14ac:dyDescent="0.35">
      <c r="A7" s="11">
        <f t="shared" si="0"/>
        <v>6</v>
      </c>
      <c r="B7" s="14">
        <v>4100</v>
      </c>
      <c r="C7" s="14">
        <v>3000</v>
      </c>
      <c r="D7" s="14">
        <v>125</v>
      </c>
      <c r="E7" s="14">
        <v>80</v>
      </c>
      <c r="F7" s="14">
        <v>60000</v>
      </c>
      <c r="G7" s="14">
        <v>5.75</v>
      </c>
      <c r="H7" s="14">
        <v>90</v>
      </c>
      <c r="K7" s="14">
        <v>150</v>
      </c>
      <c r="L7" s="14">
        <v>2</v>
      </c>
      <c r="M7" s="9">
        <f>ROUNDUP((18*L7),0)</f>
        <v>36</v>
      </c>
      <c r="N7" s="9">
        <f>(M7-O7*12-1.5)</f>
        <v>31.5</v>
      </c>
      <c r="O7" s="14">
        <v>0.25</v>
      </c>
      <c r="P7" s="9">
        <f>ROUND(((B7)-(M7*K7/12)-(G7-(1.5*L7))*H7),0)</f>
        <v>3403</v>
      </c>
      <c r="Q7" s="9">
        <f>ROUNDDOWN((D7+E7)/(P7/1000),0)</f>
        <v>60</v>
      </c>
      <c r="R7" s="9">
        <f>ROUND((1.2*D7+1.6*E7)/(Q7),2)</f>
        <v>4.63</v>
      </c>
      <c r="S7" s="9">
        <f>CEILING((N7+(12*L7)),0.01)</f>
        <v>55.5</v>
      </c>
      <c r="T7" s="9">
        <f xml:space="preserve"> (4*S7)</f>
        <v>222</v>
      </c>
      <c r="U7" s="9">
        <f>ROUND((Q7-(S7/12)^2)*(R7),2)</f>
        <v>178.76</v>
      </c>
      <c r="V7" s="9">
        <f>ROUND((U7*1000)/(3*T7*(C7^0.5)),2)</f>
        <v>4.9000000000000004</v>
      </c>
      <c r="W7" s="9" t="str">
        <f>IF(V7 &lt; N7, "Pass", "Fail")</f>
        <v>Pass</v>
      </c>
      <c r="X7" s="9">
        <f>CEILING(R7*(Q7^0.5)*((Q7^0.5/2)-(L7*0.5)-(N7/12)),0.01)</f>
        <v>8.9</v>
      </c>
      <c r="Y7" s="9">
        <f>ROUND((X7*1000)/(1.5*(Q7^0.5)*12*(C7^0.5)),2)</f>
        <v>1.17</v>
      </c>
      <c r="Z7" s="9" t="str">
        <f>IF(Y7&lt;N7,"Pass","Fail")</f>
        <v>Pass</v>
      </c>
      <c r="AA7" s="9">
        <f>ROUND(((Q7^0.5)/2)-(L7/2),2)</f>
        <v>2.87</v>
      </c>
      <c r="AB7" s="9">
        <f>ROUND((AA7*(AA7/2)*R7*(Q7^0.5)),0)</f>
        <v>148</v>
      </c>
      <c r="AC7" s="9">
        <f>ROUND((AB7*12000/(0.9*(Q7^0.5)*12*(N7^2))),2)</f>
        <v>21.4</v>
      </c>
      <c r="AD7" s="9">
        <f>(1-((1-(2.36*AC7/C7))^0.5))</f>
        <v>8.4530604488088912E-3</v>
      </c>
      <c r="AE7" s="10">
        <f>(AD7*C7)/(1.18*F7)</f>
        <v>3.5818052749190214E-4</v>
      </c>
      <c r="AF7" s="10">
        <f>200/F7</f>
        <v>3.3333333333333335E-3</v>
      </c>
      <c r="AG7" s="10">
        <f>(3*(C7)^0.5)/(F7)</f>
        <v>2.7386127875258306E-3</v>
      </c>
      <c r="AH7" s="10">
        <f>ROUND(MAX(AE7, AF7, AG7),6)</f>
        <v>3.333E-3</v>
      </c>
      <c r="AI7" s="11"/>
      <c r="AJ7" s="11"/>
      <c r="AK7" s="10">
        <f>ROUND((AH7*(Q7^0.5)*12*N7),2)</f>
        <v>9.76</v>
      </c>
      <c r="AL7" s="13">
        <f>ROUND((Q7^0.5),2)</f>
        <v>7.75</v>
      </c>
      <c r="AM7" s="13">
        <f>ROUND((Q7^0.5),2)</f>
        <v>7.75</v>
      </c>
      <c r="AN7" s="19">
        <v>11</v>
      </c>
      <c r="AO7" s="10">
        <f>INDEX(AJ:AJ, MATCH(AN7, AI:AI, 0))</f>
        <v>1.56</v>
      </c>
      <c r="AP7" s="12">
        <f>ROUNDUP((AK7/AO7),0)</f>
        <v>7</v>
      </c>
      <c r="AQ7" s="12">
        <f>(AP7*AO7)</f>
        <v>10.92</v>
      </c>
      <c r="AR7" s="12">
        <f>IF(ROUNDDOWN((AL7*12 - (O7*12)) / (AP7 - 1), 0) &lt; 18, ROUNDDOWN((AL7*12 - (O7*12)) / (AP7 - 1), 0), 18)</f>
        <v>15</v>
      </c>
    </row>
    <row r="8" spans="1:44" x14ac:dyDescent="0.35">
      <c r="A8" s="11">
        <f t="shared" si="0"/>
        <v>7</v>
      </c>
      <c r="B8" s="14">
        <v>4400</v>
      </c>
      <c r="C8" s="14">
        <v>3000</v>
      </c>
      <c r="D8" s="14">
        <v>125</v>
      </c>
      <c r="E8" s="14">
        <v>90</v>
      </c>
      <c r="F8" s="14">
        <v>60000</v>
      </c>
      <c r="G8" s="14">
        <v>4.5</v>
      </c>
      <c r="H8" s="14">
        <v>105</v>
      </c>
      <c r="K8" s="14">
        <v>150</v>
      </c>
      <c r="L8" s="14">
        <v>2</v>
      </c>
      <c r="M8" s="9">
        <f>ROUNDUP((18*L8),0)</f>
        <v>36</v>
      </c>
      <c r="N8" s="9">
        <f>(M8-O8*12-1.5)</f>
        <v>31.5</v>
      </c>
      <c r="O8" s="14">
        <v>0.25</v>
      </c>
      <c r="P8" s="9">
        <f>ROUND(((B8)-(M8*K8/12)-(G8-(1.5*L8))*H8),0)</f>
        <v>3793</v>
      </c>
      <c r="Q8" s="9">
        <f>ROUNDDOWN((D8+E8)/(P8/1000),0)</f>
        <v>56</v>
      </c>
      <c r="R8" s="9">
        <f>ROUND((1.2*D8+1.6*E8)/(Q8),2)</f>
        <v>5.25</v>
      </c>
      <c r="S8" s="9">
        <f>CEILING((N8+(12*L8)),0.01)</f>
        <v>55.5</v>
      </c>
      <c r="T8" s="9">
        <f xml:space="preserve"> (4*S8)</f>
        <v>222</v>
      </c>
      <c r="U8" s="9">
        <f>ROUND((Q8-(S8/12)^2)*(R8),2)</f>
        <v>181.7</v>
      </c>
      <c r="V8" s="9">
        <f>ROUND((U8*1000)/(3*T8*(C8^0.5)),2)</f>
        <v>4.9800000000000004</v>
      </c>
      <c r="W8" s="9" t="str">
        <f>IF(V8 &lt; N8, "Pass", "Fail")</f>
        <v>Pass</v>
      </c>
      <c r="X8" s="9">
        <f>CEILING(R8*(Q8^0.5)*((Q8^0.5/2)-(L8*0.5)-(N8/12)),0.01)</f>
        <v>4.59</v>
      </c>
      <c r="Y8" s="9">
        <f>ROUND((X8*1000)/(1.5*(Q8^0.5)*12*(C8^0.5)),2)</f>
        <v>0.62</v>
      </c>
      <c r="Z8" s="9" t="str">
        <f>IF(Y8&lt;N8,"Pass","Fail")</f>
        <v>Pass</v>
      </c>
      <c r="AA8" s="9">
        <f>ROUND(((Q8^0.5)/2)-(L8/2),2)</f>
        <v>2.74</v>
      </c>
      <c r="AB8" s="9">
        <f>ROUND((AA8*(AA8/2)*R8*(Q8^0.5)),0)</f>
        <v>147</v>
      </c>
      <c r="AC8" s="9">
        <f>ROUND((AB8*12000/(0.9*(Q8^0.5)*12*(N8^2))),2)</f>
        <v>22</v>
      </c>
      <c r="AD8" s="9">
        <f>(1-((1-(2.36*AC8/C8))^0.5))</f>
        <v>8.6911009512053994E-3</v>
      </c>
      <c r="AE8" s="10">
        <f>(AD8*C8)/(1.18*F8)</f>
        <v>3.6826698945785589E-4</v>
      </c>
      <c r="AF8" s="10">
        <f>200/F8</f>
        <v>3.3333333333333335E-3</v>
      </c>
      <c r="AG8" s="10">
        <f>(3*(C8)^0.5)/(F8)</f>
        <v>2.7386127875258306E-3</v>
      </c>
      <c r="AH8" s="10">
        <f>ROUND(MAX(AE8, AF8, AG8),6)</f>
        <v>3.333E-3</v>
      </c>
      <c r="AI8" s="11"/>
      <c r="AJ8" s="11"/>
      <c r="AK8" s="10">
        <f>ROUND((AH8*(Q8^0.5)*12*N8),2)</f>
        <v>9.43</v>
      </c>
      <c r="AL8" s="13">
        <f>ROUND((Q8^0.5),2)</f>
        <v>7.48</v>
      </c>
      <c r="AM8" s="13">
        <f>ROUND((Q8^0.5),2)</f>
        <v>7.48</v>
      </c>
      <c r="AN8" s="19">
        <v>11</v>
      </c>
      <c r="AO8" s="10">
        <f>INDEX(AJ:AJ, MATCH(AN8, AI:AI, 0))</f>
        <v>1.56</v>
      </c>
      <c r="AP8" s="12">
        <f>ROUNDUP((AK8/AO8),0)</f>
        <v>7</v>
      </c>
      <c r="AQ8" s="12">
        <f>(AP8*AO8)</f>
        <v>10.92</v>
      </c>
      <c r="AR8" s="12">
        <f>IF(ROUNDDOWN((AL8*12 - (O8*12)) / (AP8 - 1), 0) &lt; 18, ROUNDDOWN((AL8*12 - (O8*12)) / (AP8 - 1), 0), 18)</f>
        <v>14</v>
      </c>
    </row>
    <row r="9" spans="1:44" x14ac:dyDescent="0.35">
      <c r="A9" s="11">
        <f t="shared" si="0"/>
        <v>8</v>
      </c>
      <c r="B9" s="14">
        <v>4700</v>
      </c>
      <c r="C9" s="14">
        <v>3000</v>
      </c>
      <c r="D9" s="14">
        <v>100</v>
      </c>
      <c r="E9" s="14">
        <v>135</v>
      </c>
      <c r="F9" s="14">
        <v>60000</v>
      </c>
      <c r="G9" s="14">
        <v>5</v>
      </c>
      <c r="H9" s="14">
        <v>105</v>
      </c>
      <c r="K9" s="14">
        <v>150</v>
      </c>
      <c r="L9" s="14">
        <v>2</v>
      </c>
      <c r="M9" s="9">
        <f>ROUNDUP((18*L9),0)</f>
        <v>36</v>
      </c>
      <c r="N9" s="9">
        <f>(M9-O9*12-1.5)</f>
        <v>31.5</v>
      </c>
      <c r="O9" s="14">
        <v>0.25</v>
      </c>
      <c r="P9" s="9">
        <f>ROUND(((B9)-(M9*K9/12)-(G9-(1.5*L9))*H9),0)</f>
        <v>4040</v>
      </c>
      <c r="Q9" s="9">
        <f>ROUNDDOWN((D9+E9)/(P9/1000),0)</f>
        <v>58</v>
      </c>
      <c r="R9" s="9">
        <f>ROUND((1.2*D9+1.6*E9)/(Q9),2)</f>
        <v>5.79</v>
      </c>
      <c r="S9" s="9">
        <f>CEILING((N9+(12*L9)),0.01)</f>
        <v>55.5</v>
      </c>
      <c r="T9" s="9">
        <f xml:space="preserve"> (4*S9)</f>
        <v>222</v>
      </c>
      <c r="U9" s="9">
        <f>ROUND((Q9-(S9/12)^2)*(R9),2)</f>
        <v>211.97</v>
      </c>
      <c r="V9" s="9">
        <f>ROUND((U9*1000)/(3*T9*(C9^0.5)),2)</f>
        <v>5.81</v>
      </c>
      <c r="W9" s="9" t="str">
        <f>IF(V9 &lt; N9, "Pass", "Fail")</f>
        <v>Pass</v>
      </c>
      <c r="X9" s="9">
        <f>CEILING(R9*(Q9^0.5)*((Q9^0.5/2)-(L9*0.5)-(N9/12)),0.01)</f>
        <v>8.07</v>
      </c>
      <c r="Y9" s="9">
        <f>ROUND((X9*1000)/(1.5*(Q9^0.5)*12*(C9^0.5)),2)</f>
        <v>1.07</v>
      </c>
      <c r="Z9" s="9" t="str">
        <f>IF(Y9&lt;N9,"Pass","Fail")</f>
        <v>Pass</v>
      </c>
      <c r="AA9" s="9">
        <f>ROUND(((Q9^0.5)/2)-(L9/2),2)</f>
        <v>2.81</v>
      </c>
      <c r="AB9" s="9">
        <f>ROUND((AA9*(AA9/2)*R9*(Q9^0.5)),0)</f>
        <v>174</v>
      </c>
      <c r="AC9" s="9">
        <f>ROUND((AB9*12000/(0.9*(Q9^0.5)*12*(N9^2))),2)</f>
        <v>25.58</v>
      </c>
      <c r="AD9" s="9">
        <f>(1-((1-(2.36*AC9/C9))^0.5))</f>
        <v>1.0112598995892563E-2</v>
      </c>
      <c r="AE9" s="9">
        <f>(AD9*C9)/(1.18*F9)</f>
        <v>4.2849995745307471E-4</v>
      </c>
      <c r="AF9" s="10">
        <f>200/F9</f>
        <v>3.3333333333333335E-3</v>
      </c>
      <c r="AG9" s="10">
        <f>(3*(C9)^0.5)/(F9)</f>
        <v>2.7386127875258306E-3</v>
      </c>
      <c r="AH9" s="10">
        <f>ROUND(MAX(AE9, AF9, AG9),6)</f>
        <v>3.333E-3</v>
      </c>
      <c r="AI9" s="11"/>
      <c r="AJ9" s="11"/>
      <c r="AK9" s="10">
        <f>ROUND((AH9*(Q9^0.5)*12*N9),2)</f>
        <v>9.59</v>
      </c>
      <c r="AL9" s="13">
        <f>ROUND((Q9^0.5),2)</f>
        <v>7.62</v>
      </c>
      <c r="AM9" s="13">
        <f>ROUND((Q9^0.5),2)</f>
        <v>7.62</v>
      </c>
      <c r="AN9" s="19">
        <v>11</v>
      </c>
      <c r="AO9" s="10">
        <f>INDEX(AJ:AJ, MATCH(AN9, AI:AI, 0))</f>
        <v>1.56</v>
      </c>
      <c r="AP9" s="12">
        <f>ROUNDUP((AK9/AO9),0)</f>
        <v>7</v>
      </c>
      <c r="AQ9" s="12">
        <f>(AP9*AO9)</f>
        <v>10.92</v>
      </c>
      <c r="AR9" s="12">
        <f>IF(ROUNDDOWN((AL9*12 - (O9*12)) / (AP9 - 1), 0) &lt; 18, ROUNDDOWN((AL9*12 - (O9*12)) / (AP9 - 1), 0), 18)</f>
        <v>14</v>
      </c>
    </row>
    <row r="10" spans="1:44" x14ac:dyDescent="0.35">
      <c r="A10" s="11">
        <f t="shared" si="0"/>
        <v>9</v>
      </c>
      <c r="B10" s="14">
        <v>4500</v>
      </c>
      <c r="C10" s="14">
        <v>4000</v>
      </c>
      <c r="D10" s="14">
        <v>110</v>
      </c>
      <c r="E10" s="14">
        <v>115</v>
      </c>
      <c r="F10" s="14">
        <v>60000</v>
      </c>
      <c r="G10" s="14">
        <v>6.75</v>
      </c>
      <c r="H10" s="14">
        <v>100</v>
      </c>
      <c r="K10" s="14">
        <v>150</v>
      </c>
      <c r="L10" s="14">
        <v>2</v>
      </c>
      <c r="M10" s="9">
        <f>ROUNDUP((18*L10),0)</f>
        <v>36</v>
      </c>
      <c r="N10" s="9">
        <f>(M10-O10*12-1.5)</f>
        <v>31.5</v>
      </c>
      <c r="O10" s="14">
        <v>0.25</v>
      </c>
      <c r="P10" s="9">
        <f>ROUND(((B10)-(M10*K10/12)-(G10-(1.5*L10))*H10),0)</f>
        <v>3675</v>
      </c>
      <c r="Q10" s="9">
        <f>ROUNDDOWN((D10+E10)/(P10/1000),0)</f>
        <v>61</v>
      </c>
      <c r="R10" s="9">
        <f>ROUND((1.2*D10+1.6*E10)/(Q10),2)</f>
        <v>5.18</v>
      </c>
      <c r="S10" s="9">
        <f>CEILING((N10+(12*L10)),0.01)</f>
        <v>55.5</v>
      </c>
      <c r="T10" s="9">
        <f xml:space="preserve"> (4*S10)</f>
        <v>222</v>
      </c>
      <c r="U10" s="9">
        <f>ROUND((Q10-(S10/12)^2)*(R10),2)</f>
        <v>205.18</v>
      </c>
      <c r="V10" s="9">
        <f>ROUND((U10*1000)/(3*T10*(C10^0.5)),2)</f>
        <v>4.87</v>
      </c>
      <c r="W10" s="9" t="str">
        <f>IF(V10 &lt; N10, "Pass", "Fail")</f>
        <v>Pass</v>
      </c>
      <c r="X10" s="9">
        <f>CEILING(R10*(Q10^0.5)*((Q10^0.5/2)-(L10*0.5)-(N10/12)),0.01)</f>
        <v>11.34</v>
      </c>
      <c r="Y10" s="9">
        <f>ROUND((X10*1000)/(1.5*(Q10^0.5)*12*(C10^0.5)),2)</f>
        <v>1.28</v>
      </c>
      <c r="Z10" s="9" t="str">
        <f>IF(Y10&lt;N10,"Pass","Fail")</f>
        <v>Pass</v>
      </c>
      <c r="AA10" s="9">
        <f>ROUND(((Q10^0.5)/2)-(L10/2),2)</f>
        <v>2.91</v>
      </c>
      <c r="AB10" s="9">
        <f>ROUND((AA10*(AA10/2)*R10*(Q10^0.5)),0)</f>
        <v>171</v>
      </c>
      <c r="AC10" s="9">
        <f>ROUND((AB10*12000/(0.9*(Q10^0.5)*12*(N10^2))),2)</f>
        <v>24.52</v>
      </c>
      <c r="AD10" s="9">
        <f>(1-((1-(2.36*AC10/C10))^0.5))</f>
        <v>7.2597519995474258E-3</v>
      </c>
      <c r="AE10" s="9">
        <f>(AD10*C10)/(1.18*F10)</f>
        <v>4.1015548020041951E-4</v>
      </c>
      <c r="AF10" s="10">
        <f>200/F10</f>
        <v>3.3333333333333335E-3</v>
      </c>
      <c r="AG10" s="10">
        <f>(3*(C10)^0.5)/(F10)</f>
        <v>3.162277660168379E-3</v>
      </c>
      <c r="AH10" s="10">
        <f>ROUND(MAX(AE10, AF10, AG10),6)</f>
        <v>3.333E-3</v>
      </c>
      <c r="AI10" s="11"/>
      <c r="AJ10" s="11"/>
      <c r="AK10" s="10">
        <f>ROUND((AH10*(Q10^0.5)*12*N10),2)</f>
        <v>9.84</v>
      </c>
      <c r="AL10" s="13">
        <f>ROUND((Q10^0.5),2)</f>
        <v>7.81</v>
      </c>
      <c r="AM10" s="13">
        <f>ROUND((Q10^0.5),2)</f>
        <v>7.81</v>
      </c>
      <c r="AN10" s="19">
        <v>11</v>
      </c>
      <c r="AO10" s="10">
        <f>INDEX(AJ:AJ, MATCH(AN10, AI:AI, 0))</f>
        <v>1.56</v>
      </c>
      <c r="AP10" s="12">
        <f>ROUNDUP((AK10/AO10),0)</f>
        <v>7</v>
      </c>
      <c r="AQ10" s="12">
        <f>(AP10*AO10)</f>
        <v>10.92</v>
      </c>
      <c r="AR10" s="12">
        <f>IF(ROUNDDOWN((AL10*12 - (O10*12)) / (AP10 - 1), 0) &lt; 18, ROUNDDOWN((AL10*12 - (O10*12)) / (AP10 - 1), 0), 18)</f>
        <v>15</v>
      </c>
    </row>
    <row r="11" spans="1:44" x14ac:dyDescent="0.35">
      <c r="A11" s="11">
        <f t="shared" si="0"/>
        <v>10</v>
      </c>
      <c r="B11" s="14">
        <v>4100</v>
      </c>
      <c r="C11" s="14">
        <v>4000</v>
      </c>
      <c r="D11" s="14">
        <v>110</v>
      </c>
      <c r="E11" s="14">
        <v>130</v>
      </c>
      <c r="F11" s="14">
        <v>40000</v>
      </c>
      <c r="G11" s="14">
        <v>5.25</v>
      </c>
      <c r="H11" s="14">
        <v>105</v>
      </c>
      <c r="K11" s="14">
        <v>150</v>
      </c>
      <c r="L11" s="14">
        <v>2</v>
      </c>
      <c r="M11" s="9">
        <f>ROUNDUP((18*L11),0)</f>
        <v>36</v>
      </c>
      <c r="N11" s="9">
        <f>(M11-O11*12-1.5)</f>
        <v>31.5</v>
      </c>
      <c r="O11" s="14">
        <v>0.25</v>
      </c>
      <c r="P11" s="9">
        <f>ROUND(((B11)-(M11*K11/12)-(G11-(1.5*L11))*H11),0)</f>
        <v>3414</v>
      </c>
      <c r="Q11" s="9">
        <f>ROUNDDOWN((D11+E11)/(P11/1000),0)</f>
        <v>70</v>
      </c>
      <c r="R11" s="9">
        <f>ROUND((1.2*D11+1.6*E11)/(Q11),2)</f>
        <v>4.8600000000000003</v>
      </c>
      <c r="S11" s="9">
        <f>CEILING((N11+(12*L11)),0.01)</f>
        <v>55.5</v>
      </c>
      <c r="T11" s="9">
        <f xml:space="preserve"> (4*S11)</f>
        <v>222</v>
      </c>
      <c r="U11" s="9">
        <f>ROUND((Q11-(S11/12)^2)*(R11),2)</f>
        <v>236.24</v>
      </c>
      <c r="V11" s="9">
        <f>ROUND((U11*1000)/(3*T11*(C11^0.5)),2)</f>
        <v>5.61</v>
      </c>
      <c r="W11" s="9" t="str">
        <f>IF(V11 &lt; N11, "Pass", "Fail")</f>
        <v>Pass</v>
      </c>
      <c r="X11" s="9">
        <f>CEILING(R11*(Q11^0.5)*((Q11^0.5/2)-(L11*0.5)-(N11/12)),0.01)</f>
        <v>22.71</v>
      </c>
      <c r="Y11" s="9">
        <f>ROUND((X11*1000)/(1.5*(Q11^0.5)*12*(C11^0.5)),2)</f>
        <v>2.38</v>
      </c>
      <c r="Z11" s="9" t="str">
        <f>IF(Y11&lt;N11,"Pass","Fail")</f>
        <v>Pass</v>
      </c>
      <c r="AA11" s="9">
        <f>ROUND(((Q11^0.5)/2)-(L11/2),2)</f>
        <v>3.18</v>
      </c>
      <c r="AB11" s="9">
        <f>ROUND((AA11*(AA11/2)*R11*(Q11^0.5)),0)</f>
        <v>206</v>
      </c>
      <c r="AC11" s="9">
        <f>ROUND((AB11*12000/(0.9*(Q11^0.5)*12*(N11^2))),2)</f>
        <v>27.57</v>
      </c>
      <c r="AD11" s="9">
        <f>(1-((1-(2.36*AC11/C11))^0.5))</f>
        <v>8.1664958270465382E-3</v>
      </c>
      <c r="AE11" s="9">
        <f>(AD11*C11)/(1.18*F11)</f>
        <v>6.9207591754631692E-4</v>
      </c>
      <c r="AF11" s="10">
        <f>200/F11</f>
        <v>5.0000000000000001E-3</v>
      </c>
      <c r="AG11" s="10">
        <f>(3*(C11)^0.5)/(F11)</f>
        <v>4.7434164902525689E-3</v>
      </c>
      <c r="AH11" s="10">
        <f>ROUND(MAX(AE11, AF11, AG11),6)</f>
        <v>5.0000000000000001E-3</v>
      </c>
      <c r="AI11" s="11"/>
      <c r="AJ11" s="11"/>
      <c r="AK11" s="10">
        <f>ROUND((AH11*(Q11^0.5)*12*N11),2)</f>
        <v>15.81</v>
      </c>
      <c r="AL11" s="13">
        <f>ROUND((Q11^0.5),2)</f>
        <v>8.3699999999999992</v>
      </c>
      <c r="AM11" s="13">
        <f>ROUND((Q11^0.5),2)</f>
        <v>8.3699999999999992</v>
      </c>
      <c r="AN11" s="19">
        <v>11</v>
      </c>
      <c r="AO11" s="10">
        <f>INDEX(AJ:AJ, MATCH(AN11, AI:AI, 0))</f>
        <v>1.56</v>
      </c>
      <c r="AP11" s="12">
        <f>ROUNDUP((AK11/AO11),0)</f>
        <v>11</v>
      </c>
      <c r="AQ11" s="12">
        <f>(AP11*AO11)</f>
        <v>17.16</v>
      </c>
      <c r="AR11" s="12">
        <f>IF(ROUNDDOWN((AL11*12 - (O11*12)) / (AP11 - 1), 0) &lt; 18, ROUNDDOWN((AL11*12 - (O11*12)) / (AP11 - 1), 0), 18)</f>
        <v>9</v>
      </c>
    </row>
    <row r="12" spans="1:44" x14ac:dyDescent="0.35">
      <c r="A12" s="11">
        <f t="shared" si="0"/>
        <v>11</v>
      </c>
      <c r="B12" s="14">
        <v>5000</v>
      </c>
      <c r="C12" s="14">
        <v>3000</v>
      </c>
      <c r="D12" s="14">
        <v>200</v>
      </c>
      <c r="E12" s="14">
        <v>160</v>
      </c>
      <c r="F12" s="14">
        <v>60000</v>
      </c>
      <c r="G12" s="14">
        <v>5</v>
      </c>
      <c r="H12" s="14">
        <v>100</v>
      </c>
      <c r="K12" s="14">
        <v>150</v>
      </c>
      <c r="L12" s="14">
        <v>1.33</v>
      </c>
      <c r="M12" s="9">
        <f>ROUNDUP((18*L12),0)</f>
        <v>24</v>
      </c>
      <c r="N12" s="9">
        <f>(M12-O12*12-1.5)</f>
        <v>19.5</v>
      </c>
      <c r="O12" s="14">
        <v>0.25</v>
      </c>
      <c r="P12" s="9">
        <f>ROUND(((B12)-(M12*K12/12)-(G12-(1.5*L12))*H12),0)</f>
        <v>4400</v>
      </c>
      <c r="Q12" s="9">
        <f>ROUNDDOWN((D12+E12)/(P12/1000),0)</f>
        <v>81</v>
      </c>
      <c r="R12" s="9">
        <f>ROUND((1.2*D12+1.6*E12)/(Q12),2)</f>
        <v>6.12</v>
      </c>
      <c r="S12" s="9">
        <f>CEILING((N12+(12*L12)),0.01)</f>
        <v>35.46</v>
      </c>
      <c r="T12" s="9">
        <f xml:space="preserve"> (4*S12)</f>
        <v>141.84</v>
      </c>
      <c r="U12" s="9">
        <f>ROUND((Q12-(S12/12)^2)*(R12),2)</f>
        <v>442.28</v>
      </c>
      <c r="V12" s="9">
        <f>ROUND((U12*1000)/(3*T12*(C12^0.5)),2)</f>
        <v>18.98</v>
      </c>
      <c r="W12" s="9" t="str">
        <f>IF(V12 &lt; N12, "Pass", "Fail")</f>
        <v>Pass</v>
      </c>
      <c r="X12" s="9">
        <f>CEILING(R12*(Q12^0.5)*((Q12^0.5/2)-(L12*0.5)-(N12/12)),0.01)</f>
        <v>121.73</v>
      </c>
      <c r="Y12" s="9">
        <f>ROUND((X12*1000)/(1.5*(Q12^0.5)*12*(C12^0.5)),2)</f>
        <v>13.72</v>
      </c>
      <c r="Z12" s="9" t="str">
        <f>IF(Y12&lt;N12,"Pass","Fail")</f>
        <v>Pass</v>
      </c>
      <c r="AA12" s="9">
        <f>ROUND(((Q12^0.5)/2)-(L12/2),2)</f>
        <v>3.84</v>
      </c>
      <c r="AB12" s="9">
        <f>ROUND((AA12*(AA12/2)*R12*(Q12^0.5)),0)</f>
        <v>406</v>
      </c>
      <c r="AC12" s="9">
        <f>ROUND((AB12*12000/(0.9*(Q12^0.5)*12*(N12^2))),2)</f>
        <v>131.82</v>
      </c>
      <c r="AD12" s="9">
        <f>(1-((1-(2.36*AC12/C12))^0.5))</f>
        <v>5.3267936531142923E-2</v>
      </c>
      <c r="AE12" s="9">
        <f>(AD12*C12)/(1.18*F12)</f>
        <v>2.2571159547094461E-3</v>
      </c>
      <c r="AF12" s="10">
        <f>200/F12</f>
        <v>3.3333333333333335E-3</v>
      </c>
      <c r="AG12" s="10">
        <f>(3*(C12)^0.5)/(F12)</f>
        <v>2.7386127875258306E-3</v>
      </c>
      <c r="AH12" s="10">
        <f>ROUND(MAX(AE12, AF12, AG12),6)</f>
        <v>3.333E-3</v>
      </c>
      <c r="AI12" s="11"/>
      <c r="AJ12" s="11"/>
      <c r="AK12" s="10">
        <f>ROUND((AH12*(Q12^0.5)*12*N12),2)</f>
        <v>7.02</v>
      </c>
      <c r="AL12" s="13">
        <f>ROUND((Q12^0.5),2)</f>
        <v>9</v>
      </c>
      <c r="AM12" s="13">
        <f>ROUND((Q12^0.5),2)</f>
        <v>9</v>
      </c>
      <c r="AN12" s="19">
        <v>8</v>
      </c>
      <c r="AO12" s="10">
        <f>INDEX(AJ:AJ, MATCH(AN12, AI:AI, 0))</f>
        <v>0.79</v>
      </c>
      <c r="AP12" s="12">
        <f>ROUNDUP((AK12/AO12),0)</f>
        <v>9</v>
      </c>
      <c r="AQ12" s="12">
        <f>(AP12*AO12)</f>
        <v>7.11</v>
      </c>
      <c r="AR12" s="12">
        <f>IF(ROUNDDOWN((AL12*12 - (O12*12)) / (AP12 - 1), 0) &lt; 18, ROUNDDOWN((AL12*12 - (O12*12)) / (AP12 - 1), 0), 18)</f>
        <v>13</v>
      </c>
    </row>
    <row r="13" spans="1:44" x14ac:dyDescent="0.35">
      <c r="A13" s="11">
        <f t="shared" si="0"/>
        <v>12</v>
      </c>
      <c r="B13" s="14">
        <v>4100</v>
      </c>
      <c r="C13" s="14">
        <v>5000</v>
      </c>
      <c r="D13" s="14">
        <v>95</v>
      </c>
      <c r="E13" s="14">
        <v>110</v>
      </c>
      <c r="F13" s="14">
        <v>60000</v>
      </c>
      <c r="G13" s="14">
        <v>5.25</v>
      </c>
      <c r="H13" s="14">
        <v>90</v>
      </c>
      <c r="K13" s="14">
        <v>150</v>
      </c>
      <c r="L13" s="14">
        <v>1.83</v>
      </c>
      <c r="M13" s="9">
        <f>ROUNDUP((18*L13),0)</f>
        <v>33</v>
      </c>
      <c r="N13" s="9">
        <f>(M13-O13*12-1.5)</f>
        <v>28.5</v>
      </c>
      <c r="O13" s="14">
        <v>0.25</v>
      </c>
      <c r="P13" s="9">
        <f>ROUND(((B13)-(M13*K13/12)-(G13-(1.5*L13))*H13),0)</f>
        <v>3462</v>
      </c>
      <c r="Q13" s="9">
        <f>ROUNDDOWN((D13+E13)/(P13/1000),0)</f>
        <v>59</v>
      </c>
      <c r="R13" s="9">
        <f>ROUND((1.2*D13+1.6*E13)/(Q13),2)</f>
        <v>4.92</v>
      </c>
      <c r="S13" s="9">
        <f>CEILING((N13+(12*L13)),0.01)</f>
        <v>50.46</v>
      </c>
      <c r="T13" s="9">
        <f xml:space="preserve"> (4*S13)</f>
        <v>201.84</v>
      </c>
      <c r="U13" s="9">
        <f>ROUND((Q13-(S13/12)^2)*(R13),2)</f>
        <v>203.28</v>
      </c>
      <c r="V13" s="9">
        <f>ROUND((U13*1000)/(3*T13*(C13^0.5)),2)</f>
        <v>4.75</v>
      </c>
      <c r="W13" s="9" t="str">
        <f>IF(V13 &lt; N13, "Pass", "Fail")</f>
        <v>Pass</v>
      </c>
      <c r="X13" s="9">
        <f>CEILING(R13*(Q13^0.5)*((Q13^0.5/2)-(L13*0.5)-(N13/12)),0.01)</f>
        <v>20.81</v>
      </c>
      <c r="Y13" s="9">
        <f>ROUND((X13*1000)/(1.5*(Q13^0.5)*12*(C13^0.5)),2)</f>
        <v>2.13</v>
      </c>
      <c r="Z13" s="9" t="str">
        <f>IF(Y13&lt;N13,"Pass","Fail")</f>
        <v>Pass</v>
      </c>
      <c r="AA13" s="9">
        <f>ROUND(((Q13^0.5)/2)-(L13/2),2)</f>
        <v>2.93</v>
      </c>
      <c r="AB13" s="9">
        <f>ROUND((AA13*(AA13/2)*R13*(Q13^0.5)),0)</f>
        <v>162</v>
      </c>
      <c r="AC13" s="9">
        <f>ROUND((AB13*12000/(0.9*(Q13^0.5)*12*(N13^2))),2)</f>
        <v>28.85</v>
      </c>
      <c r="AD13" s="9">
        <f>(1-((1-(2.36*AC13/C13))^0.5))</f>
        <v>6.8319376862745473E-3</v>
      </c>
      <c r="AE13" s="9">
        <f>(AD13*C13)/(1.18*F13)</f>
        <v>4.8248147501938894E-4</v>
      </c>
      <c r="AF13" s="10">
        <f>200/F13</f>
        <v>3.3333333333333335E-3</v>
      </c>
      <c r="AG13" s="10">
        <f>(3*(C13)^0.5)/(F13)</f>
        <v>3.5355339059327377E-3</v>
      </c>
      <c r="AH13" s="10">
        <f>ROUND(MAX(AE13, AF13, AG13),6)</f>
        <v>3.5360000000000001E-3</v>
      </c>
      <c r="AI13" s="11"/>
      <c r="AJ13" s="11"/>
      <c r="AK13" s="10">
        <f>ROUND((AH13*(Q13^0.5)*12*N13),2)</f>
        <v>9.2899999999999991</v>
      </c>
      <c r="AL13" s="13">
        <f>ROUND((Q13^0.5),2)</f>
        <v>7.68</v>
      </c>
      <c r="AM13" s="13">
        <f>ROUND((Q13^0.5),2)</f>
        <v>7.68</v>
      </c>
      <c r="AN13" s="19">
        <v>11</v>
      </c>
      <c r="AO13" s="10">
        <f>INDEX(AJ:AJ, MATCH(AN13, AI:AI, 0))</f>
        <v>1.56</v>
      </c>
      <c r="AP13" s="12">
        <f>ROUNDUP((AK13/AO13),0)</f>
        <v>6</v>
      </c>
      <c r="AQ13" s="12">
        <f>(AP13*AO13)</f>
        <v>9.36</v>
      </c>
      <c r="AR13" s="12">
        <f>IF(ROUNDDOWN((AL13*12 - (O13*12)) / (AP13 - 1), 0) &lt; 18, ROUNDDOWN((AL13*12 - (O13*12)) / (AP13 - 1), 0), 18)</f>
        <v>17</v>
      </c>
    </row>
    <row r="14" spans="1:44" x14ac:dyDescent="0.35">
      <c r="A14" s="11">
        <f t="shared" si="0"/>
        <v>13</v>
      </c>
      <c r="B14" s="14">
        <v>4400</v>
      </c>
      <c r="C14" s="14">
        <v>3000</v>
      </c>
      <c r="D14" s="14">
        <v>80</v>
      </c>
      <c r="E14" s="14">
        <v>140</v>
      </c>
      <c r="F14" s="14">
        <v>60000</v>
      </c>
      <c r="G14" s="14">
        <v>5.25</v>
      </c>
      <c r="H14" s="14">
        <v>105</v>
      </c>
      <c r="K14" s="14">
        <v>150</v>
      </c>
      <c r="L14" s="14">
        <v>2</v>
      </c>
      <c r="M14" s="9">
        <f>ROUNDUP((18*L14),0)</f>
        <v>36</v>
      </c>
      <c r="N14" s="9">
        <f>(M14-O14*12-1.5)</f>
        <v>31.5</v>
      </c>
      <c r="O14" s="14">
        <v>0.25</v>
      </c>
      <c r="P14" s="9">
        <f>ROUND(((B14)-(M14*K14/12)-(G14-(1.5*L14))*H14),0)</f>
        <v>3714</v>
      </c>
      <c r="Q14" s="9">
        <f>ROUNDDOWN((D14+E14)/(P14/1000),0)</f>
        <v>59</v>
      </c>
      <c r="R14" s="9">
        <f>ROUND((1.2*D14+1.6*E14)/(Q14),2)</f>
        <v>5.42</v>
      </c>
      <c r="S14" s="9">
        <f>CEILING((N14+(12*L14)),0.01)</f>
        <v>55.5</v>
      </c>
      <c r="T14" s="9">
        <f xml:space="preserve"> (4*S14)</f>
        <v>222</v>
      </c>
      <c r="U14" s="9">
        <f>ROUND((Q14-(S14/12)^2)*(R14),2)</f>
        <v>203.84</v>
      </c>
      <c r="V14" s="9">
        <f>ROUND((U14*1000)/(3*T14*(C14^0.5)),2)</f>
        <v>5.59</v>
      </c>
      <c r="W14" s="9" t="str">
        <f>IF(V14 &lt; N14, "Pass", "Fail")</f>
        <v>Pass</v>
      </c>
      <c r="X14" s="9">
        <f>CEILING(R14*(Q14^0.5)*((Q14^0.5/2)-(L14*0.5)-(N14/12)),0.01)</f>
        <v>8.98</v>
      </c>
      <c r="Y14" s="9">
        <f>ROUND((X14*1000)/(1.5*(Q14^0.5)*12*(C14^0.5)),2)</f>
        <v>1.19</v>
      </c>
      <c r="Z14" s="9" t="str">
        <f>IF(Y14&lt;N14,"Pass","Fail")</f>
        <v>Pass</v>
      </c>
      <c r="AA14" s="9">
        <f>ROUND(((Q14^0.5)/2)-(L14/2),2)</f>
        <v>2.84</v>
      </c>
      <c r="AB14" s="9">
        <f>ROUND((AA14*(AA14/2)*R14*(Q14^0.5)),0)</f>
        <v>168</v>
      </c>
      <c r="AC14" s="9">
        <f>ROUND((AB14*12000/(0.9*(Q14^0.5)*12*(N14^2))),2)</f>
        <v>24.49</v>
      </c>
      <c r="AD14" s="9">
        <f>(1-((1-(2.36*AC14/C14))^0.5))</f>
        <v>9.6795804723940337E-3</v>
      </c>
      <c r="AE14" s="9">
        <f>(AD14*C14)/(1.18*F14)</f>
        <v>4.1015171493195059E-4</v>
      </c>
      <c r="AF14" s="10">
        <f>200/F14</f>
        <v>3.3333333333333335E-3</v>
      </c>
      <c r="AG14" s="10">
        <f>(3*(C14)^0.5)/(F14)</f>
        <v>2.7386127875258306E-3</v>
      </c>
      <c r="AH14" s="10">
        <f>ROUND(MAX(AE14, AF14, AG14),6)</f>
        <v>3.333E-3</v>
      </c>
      <c r="AK14" s="10">
        <f>ROUND((AH14*(Q14^0.5)*12*N14),2)</f>
        <v>9.68</v>
      </c>
      <c r="AL14" s="13">
        <f>ROUND((Q14^0.5),2)</f>
        <v>7.68</v>
      </c>
      <c r="AM14" s="13">
        <f>ROUND((Q14^0.5),2)</f>
        <v>7.68</v>
      </c>
      <c r="AN14" s="19">
        <v>11</v>
      </c>
      <c r="AO14" s="10">
        <f>INDEX(AJ:AJ, MATCH(AN14, AI:AI, 0))</f>
        <v>1.56</v>
      </c>
      <c r="AP14" s="12">
        <f>ROUNDUP((AK14/AO14),0)</f>
        <v>7</v>
      </c>
      <c r="AQ14" s="12">
        <f>(AP14*AO14)</f>
        <v>10.92</v>
      </c>
      <c r="AR14" s="12">
        <f>IF(ROUNDDOWN((AL14*12 - (O14*12)) / (AP14 - 1), 0) &lt; 18, ROUNDDOWN((AL14*12 - (O14*12)) / (AP14 - 1), 0), 18)</f>
        <v>14</v>
      </c>
    </row>
    <row r="15" spans="1:44" x14ac:dyDescent="0.35">
      <c r="A15" s="11">
        <f t="shared" si="0"/>
        <v>14</v>
      </c>
      <c r="B15" s="14">
        <v>3700</v>
      </c>
      <c r="C15" s="14">
        <v>3000</v>
      </c>
      <c r="D15" s="14">
        <v>110</v>
      </c>
      <c r="E15" s="14">
        <v>85</v>
      </c>
      <c r="F15" s="14">
        <v>60000</v>
      </c>
      <c r="G15" s="14">
        <v>4</v>
      </c>
      <c r="H15" s="14">
        <v>90</v>
      </c>
      <c r="K15" s="14">
        <v>150</v>
      </c>
      <c r="L15" s="14">
        <v>1.83</v>
      </c>
      <c r="M15" s="9">
        <f>ROUNDUP((18*L15),0)</f>
        <v>33</v>
      </c>
      <c r="N15" s="9">
        <f>(M15-O15*12-1.5)</f>
        <v>28.5</v>
      </c>
      <c r="O15" s="14">
        <v>0.25</v>
      </c>
      <c r="P15" s="9">
        <f>ROUND(((B15)-(M15*K15/12)-(G15-(1.5*L15))*H15),0)</f>
        <v>3175</v>
      </c>
      <c r="Q15" s="9">
        <f>ROUNDDOWN((D15+E15)/(P15/1000),0)</f>
        <v>61</v>
      </c>
      <c r="R15" s="9">
        <f>ROUND((1.2*D15+1.6*E15)/(Q15),2)</f>
        <v>4.3899999999999997</v>
      </c>
      <c r="S15" s="9">
        <f>CEILING((N15+(12*L15)),0.01)</f>
        <v>50.46</v>
      </c>
      <c r="T15" s="9">
        <f xml:space="preserve"> (4*S15)</f>
        <v>201.84</v>
      </c>
      <c r="U15" s="9">
        <f>ROUND((Q15-(S15/12)^2)*(R15),2)</f>
        <v>190.17</v>
      </c>
      <c r="V15" s="9">
        <f>ROUND((U15*1000)/(3*T15*(C15^0.5)),2)</f>
        <v>5.73</v>
      </c>
      <c r="W15" s="9" t="str">
        <f>IF(V15 &lt; N15, "Pass", "Fail")</f>
        <v>Pass</v>
      </c>
      <c r="X15" s="9">
        <f>CEILING(R15*(Q15^0.5)*((Q15^0.5/2)-(L15*0.5)-(N15/12)),0.01)</f>
        <v>21.1</v>
      </c>
      <c r="Y15" s="9">
        <f>ROUND((X15*1000)/(1.5*(Q15^0.5)*12*(C15^0.5)),2)</f>
        <v>2.74</v>
      </c>
      <c r="Z15" s="9" t="str">
        <f>IF(Y15&lt;N15,"Pass","Fail")</f>
        <v>Pass</v>
      </c>
      <c r="AA15" s="9">
        <f>ROUND(((Q15^0.5)/2)-(L15/2),2)</f>
        <v>2.99</v>
      </c>
      <c r="AB15" s="9">
        <f>ROUND((AA15*(AA15/2)*R15*(Q15^0.5)),0)</f>
        <v>153</v>
      </c>
      <c r="AC15" s="9">
        <f>ROUND((AB15*12000/(0.9*(Q15^0.5)*12*(N15^2))),2)</f>
        <v>26.8</v>
      </c>
      <c r="AD15" s="9">
        <f>(1-((1-(2.36*AC15/C15))^0.5))</f>
        <v>1.0597486695463565E-2</v>
      </c>
      <c r="AE15" s="9">
        <f>(AD15*C15)/(1.18*F15)</f>
        <v>4.4904604641794765E-4</v>
      </c>
      <c r="AF15" s="10">
        <f>200/F15</f>
        <v>3.3333333333333335E-3</v>
      </c>
      <c r="AG15" s="10">
        <f>(3*(C15)^0.5)/(F15)</f>
        <v>2.7386127875258306E-3</v>
      </c>
      <c r="AH15" s="10">
        <f>ROUND(MAX(AE15, AF15, AG15),6)</f>
        <v>3.333E-3</v>
      </c>
      <c r="AK15" s="10">
        <f>ROUND((AH15*(Q15^0.5)*12*N15),2)</f>
        <v>8.9</v>
      </c>
      <c r="AL15" s="13">
        <f>ROUND((Q15^0.5),2)</f>
        <v>7.81</v>
      </c>
      <c r="AM15" s="13">
        <f>ROUND((Q15^0.5),2)</f>
        <v>7.81</v>
      </c>
      <c r="AN15" s="19">
        <v>11</v>
      </c>
      <c r="AO15" s="10">
        <f>INDEX(AJ:AJ, MATCH(AN15, AI:AI, 0))</f>
        <v>1.56</v>
      </c>
      <c r="AP15" s="12">
        <f>ROUNDUP((AK15/AO15),0)</f>
        <v>6</v>
      </c>
      <c r="AQ15" s="12">
        <f>(AP15*AO15)</f>
        <v>9.36</v>
      </c>
      <c r="AR15" s="12">
        <f>IF(ROUNDDOWN((AL15*12 - (O15*12)) / (AP15 - 1), 0) &lt; 18, ROUNDDOWN((AL15*12 - (O15*12)) / (AP15 - 1), 0), 18)</f>
        <v>18</v>
      </c>
    </row>
    <row r="16" spans="1:44" x14ac:dyDescent="0.35">
      <c r="A16" s="11">
        <f t="shared" si="0"/>
        <v>15</v>
      </c>
      <c r="B16" s="14">
        <v>3600</v>
      </c>
      <c r="C16" s="14">
        <v>4000</v>
      </c>
      <c r="D16" s="14">
        <v>90</v>
      </c>
      <c r="E16" s="14">
        <v>110</v>
      </c>
      <c r="F16" s="14">
        <v>40000</v>
      </c>
      <c r="G16" s="14">
        <v>5.5</v>
      </c>
      <c r="H16" s="14">
        <v>90</v>
      </c>
      <c r="K16" s="14">
        <v>150</v>
      </c>
      <c r="L16" s="14">
        <v>2</v>
      </c>
      <c r="M16" s="9">
        <f>ROUNDUP((18*L16),0)</f>
        <v>36</v>
      </c>
      <c r="N16" s="9">
        <f>(M16-O16*12-1.5)</f>
        <v>31.5</v>
      </c>
      <c r="O16" s="14">
        <v>0.25</v>
      </c>
      <c r="P16" s="9">
        <f>ROUND(((B16)-(M16*K16/12)-(G16-(1.5*L16))*H16),0)</f>
        <v>2925</v>
      </c>
      <c r="Q16" s="9">
        <f>ROUNDDOWN((D16+E16)/(P16/1000),0)</f>
        <v>68</v>
      </c>
      <c r="R16" s="9">
        <f>ROUND((1.2*D16+1.6*E16)/(Q16),2)</f>
        <v>4.18</v>
      </c>
      <c r="S16" s="9">
        <f>CEILING((N16+(12*L16)),0.01)</f>
        <v>55.5</v>
      </c>
      <c r="T16" s="9">
        <f xml:space="preserve"> (4*S16)</f>
        <v>222</v>
      </c>
      <c r="U16" s="9">
        <f>ROUND((Q16-(S16/12)^2)*(R16),2)</f>
        <v>194.83</v>
      </c>
      <c r="V16" s="9">
        <f>ROUND((U16*1000)/(3*T16*(C16^0.5)),2)</f>
        <v>4.63</v>
      </c>
      <c r="W16" s="9" t="str">
        <f>IF(V16 &lt; N16, "Pass", "Fail")</f>
        <v>Pass</v>
      </c>
      <c r="X16" s="9">
        <f>CEILING(R16*(Q16^0.5)*((Q16^0.5/2)-(L16*0.5)-(N16/12)),0.01)</f>
        <v>17.170000000000002</v>
      </c>
      <c r="Y16" s="9">
        <f>ROUND((X16*1000)/(1.5*(Q16^0.5)*12*(C16^0.5)),2)</f>
        <v>1.83</v>
      </c>
      <c r="Z16" s="9" t="str">
        <f>IF(Y16&lt;N16,"Pass","Fail")</f>
        <v>Pass</v>
      </c>
      <c r="AA16" s="9">
        <f>ROUND(((Q16^0.5)/2)-(L16/2),2)</f>
        <v>3.12</v>
      </c>
      <c r="AB16" s="9">
        <f>ROUND((AA16*(AA16/2)*R16*(Q16^0.5)),0)</f>
        <v>168</v>
      </c>
      <c r="AC16" s="9">
        <f>ROUND((AB16*12000/(0.9*(Q16^0.5)*12*(N16^2))),2)</f>
        <v>22.81</v>
      </c>
      <c r="AD16" s="9">
        <f>(1-((1-(2.36*AC16/C16))^0.5))</f>
        <v>6.7517430168829717E-3</v>
      </c>
      <c r="AE16" s="9">
        <f>(AD16*C16)/(1.18*F16)</f>
        <v>5.7218161160025184E-4</v>
      </c>
      <c r="AF16" s="10">
        <f>200/F16</f>
        <v>5.0000000000000001E-3</v>
      </c>
      <c r="AG16" s="10">
        <f>(3*(C16)^0.5)/(F16)</f>
        <v>4.7434164902525689E-3</v>
      </c>
      <c r="AH16" s="10">
        <f>ROUND(MAX(AE16, AF16, AG16),6)</f>
        <v>5.0000000000000001E-3</v>
      </c>
      <c r="AK16" s="10">
        <f>ROUND((AH16*(Q16^0.5)*12*N16),2)</f>
        <v>15.59</v>
      </c>
      <c r="AL16" s="13">
        <f>ROUND((Q16^0.5),2)</f>
        <v>8.25</v>
      </c>
      <c r="AM16" s="13">
        <f>ROUND((Q16^0.5),2)</f>
        <v>8.25</v>
      </c>
      <c r="AN16" s="19">
        <v>11</v>
      </c>
      <c r="AO16" s="10">
        <f>INDEX(AJ:AJ, MATCH(AN16, AI:AI, 0))</f>
        <v>1.56</v>
      </c>
      <c r="AP16" s="12">
        <f>ROUNDUP((AK16/AO16),0)</f>
        <v>10</v>
      </c>
      <c r="AQ16" s="12">
        <f>(AP16*AO16)</f>
        <v>15.600000000000001</v>
      </c>
      <c r="AR16" s="12">
        <f>IF(ROUNDDOWN((AL16*12 - (O16*12)) / (AP16 - 1), 0) &lt; 18, ROUNDDOWN((AL16*12 - (O16*12)) / (AP16 - 1), 0), 18)</f>
        <v>10</v>
      </c>
    </row>
    <row r="17" spans="1:44" x14ac:dyDescent="0.35">
      <c r="A17" s="11">
        <f t="shared" si="0"/>
        <v>16</v>
      </c>
      <c r="B17" s="14">
        <v>3600</v>
      </c>
      <c r="C17" s="14">
        <v>5000</v>
      </c>
      <c r="D17" s="14">
        <v>80</v>
      </c>
      <c r="E17" s="14">
        <v>135</v>
      </c>
      <c r="F17" s="14">
        <v>60000</v>
      </c>
      <c r="G17" s="14">
        <v>4.25</v>
      </c>
      <c r="H17" s="14">
        <v>105</v>
      </c>
      <c r="K17" s="14">
        <v>150</v>
      </c>
      <c r="L17" s="14">
        <v>1.92</v>
      </c>
      <c r="M17" s="9">
        <f>ROUNDUP((18*L17),0)</f>
        <v>35</v>
      </c>
      <c r="N17" s="9">
        <f>(M17-O17*12-1.5)</f>
        <v>30.5</v>
      </c>
      <c r="O17" s="14">
        <v>0.25</v>
      </c>
      <c r="P17" s="9">
        <f>ROUND(((B17)-(M17*K17/12)-(G17-(1.5*L17))*H17),0)</f>
        <v>3019</v>
      </c>
      <c r="Q17" s="9">
        <f>ROUNDDOWN((D17+E17)/(P17/1000),0)</f>
        <v>71</v>
      </c>
      <c r="R17" s="9">
        <f>ROUND((1.2*D17+1.6*E17)/(Q17),2)</f>
        <v>4.3899999999999997</v>
      </c>
      <c r="S17" s="9">
        <f>CEILING((N17+(12*L17)),0.01)</f>
        <v>53.54</v>
      </c>
      <c r="T17" s="9">
        <f xml:space="preserve"> (4*S17)</f>
        <v>214.16</v>
      </c>
      <c r="U17" s="9">
        <f>ROUND((Q17-(S17/12)^2)*(R17),2)</f>
        <v>224.3</v>
      </c>
      <c r="V17" s="9">
        <f>ROUND((U17*1000)/(3*T17*(C17^0.5)),2)</f>
        <v>4.9400000000000004</v>
      </c>
      <c r="W17" s="9" t="str">
        <f>IF(V17 &lt; N17, "Pass", "Fail")</f>
        <v>Pass</v>
      </c>
      <c r="X17" s="9">
        <f>CEILING(R17*(Q17^0.5)*((Q17^0.5/2)-(L17*0.5)-(N17/12)),0.01)</f>
        <v>26.32</v>
      </c>
      <c r="Y17" s="9">
        <f>ROUND((X17*1000)/(1.5*(Q17^0.5)*12*(C17^0.5)),2)</f>
        <v>2.4500000000000002</v>
      </c>
      <c r="Z17" s="9" t="str">
        <f>IF(Y17&lt;N17,"Pass","Fail")</f>
        <v>Pass</v>
      </c>
      <c r="AA17" s="9">
        <f>ROUND(((Q17^0.5)/2)-(L17/2),2)</f>
        <v>3.25</v>
      </c>
      <c r="AB17" s="9">
        <f>ROUND((AA17*(AA17/2)*R17*(Q17^0.5)),0)</f>
        <v>195</v>
      </c>
      <c r="AC17" s="9">
        <f>ROUND((AB17*12000/(0.9*(Q17^0.5)*12*(N17^2))),2)</f>
        <v>27.64</v>
      </c>
      <c r="AD17" s="9">
        <f>(1-((1-(2.36*AC17/C17))^0.5))</f>
        <v>6.5444549452652323E-3</v>
      </c>
      <c r="AE17" s="9">
        <f>(AD17*C17)/(1.18*F17)</f>
        <v>4.6217902155827915E-4</v>
      </c>
      <c r="AF17" s="10">
        <f>200/F17</f>
        <v>3.3333333333333335E-3</v>
      </c>
      <c r="AG17" s="10">
        <f>(3*(C17)^0.5)/(F17)</f>
        <v>3.5355339059327377E-3</v>
      </c>
      <c r="AH17" s="10">
        <f>ROUND(MAX(AE17, AF17, AG17),6)</f>
        <v>3.5360000000000001E-3</v>
      </c>
      <c r="AK17" s="10">
        <f>ROUND((AH17*(Q17^0.5)*12*N17),2)</f>
        <v>10.9</v>
      </c>
      <c r="AL17" s="13">
        <f>ROUND((Q17^0.5),2)</f>
        <v>8.43</v>
      </c>
      <c r="AM17" s="13">
        <f>ROUND((Q17^0.5),2)</f>
        <v>8.43</v>
      </c>
      <c r="AN17" s="19">
        <v>11</v>
      </c>
      <c r="AO17" s="10">
        <f>INDEX(AJ:AJ, MATCH(AN17, AI:AI, 0))</f>
        <v>1.56</v>
      </c>
      <c r="AP17" s="12">
        <f>ROUNDUP((AK17/AO17),0)</f>
        <v>7</v>
      </c>
      <c r="AQ17" s="12">
        <f>(AP17*AO17)</f>
        <v>10.92</v>
      </c>
      <c r="AR17" s="12">
        <f>IF(ROUNDDOWN((AL17*12 - (O17*12)) / (AP17 - 1), 0) &lt; 18, ROUNDDOWN((AL17*12 - (O17*12)) / (AP17 - 1), 0), 18)</f>
        <v>16</v>
      </c>
    </row>
    <row r="18" spans="1:44" x14ac:dyDescent="0.35">
      <c r="A18" s="11">
        <f t="shared" si="0"/>
        <v>17</v>
      </c>
      <c r="B18" s="14">
        <v>4000</v>
      </c>
      <c r="C18" s="14">
        <v>4000</v>
      </c>
      <c r="D18" s="14">
        <v>115</v>
      </c>
      <c r="E18" s="14">
        <v>130</v>
      </c>
      <c r="F18" s="14">
        <v>60000</v>
      </c>
      <c r="G18" s="14">
        <v>5.75</v>
      </c>
      <c r="H18" s="14">
        <v>95</v>
      </c>
      <c r="K18" s="14">
        <v>150</v>
      </c>
      <c r="L18" s="14">
        <v>2</v>
      </c>
      <c r="M18" s="9">
        <f>ROUNDUP((18*L18),0)</f>
        <v>36</v>
      </c>
      <c r="N18" s="9">
        <f>(M18-O18*12-1.5)</f>
        <v>31.5</v>
      </c>
      <c r="O18" s="14">
        <v>0.25</v>
      </c>
      <c r="P18" s="9">
        <f>ROUND(((B18)-(M18*K18/12)-(G18-(1.5*L18))*H18),0)</f>
        <v>3289</v>
      </c>
      <c r="Q18" s="9">
        <f>ROUNDDOWN((D18+E18)/(P18/1000),0)</f>
        <v>74</v>
      </c>
      <c r="R18" s="9">
        <f>ROUND((1.2*D18+1.6*E18)/(Q18),2)</f>
        <v>4.68</v>
      </c>
      <c r="S18" s="9">
        <f>CEILING((N18+(12*L18)),0.01)</f>
        <v>55.5</v>
      </c>
      <c r="T18" s="9">
        <f xml:space="preserve"> (4*S18)</f>
        <v>222</v>
      </c>
      <c r="U18" s="9">
        <f>ROUND((Q18-(S18/12)^2)*(R18),2)</f>
        <v>246.21</v>
      </c>
      <c r="V18" s="9">
        <f>ROUND((U18*1000)/(3*T18*(C18^0.5)),2)</f>
        <v>5.85</v>
      </c>
      <c r="W18" s="9" t="str">
        <f>IF(V18 &lt; N18, "Pass", "Fail")</f>
        <v>Pass</v>
      </c>
      <c r="X18" s="9">
        <f>CEILING(R18*(Q18^0.5)*((Q18^0.5/2)-(L18*0.5)-(N18/12)),0.01)</f>
        <v>27.23</v>
      </c>
      <c r="Y18" s="9">
        <f>ROUND((X18*1000)/(1.5*(Q18^0.5)*12*(C18^0.5)),2)</f>
        <v>2.78</v>
      </c>
      <c r="Z18" s="9" t="str">
        <f>IF(Y18&lt;N18,"Pass","Fail")</f>
        <v>Pass</v>
      </c>
      <c r="AA18" s="9">
        <f>ROUND(((Q18^0.5)/2)-(L18/2),2)</f>
        <v>3.3</v>
      </c>
      <c r="AB18" s="9">
        <f>ROUND((AA18*(AA18/2)*R18*(Q18^0.5)),0)</f>
        <v>219</v>
      </c>
      <c r="AC18" s="9">
        <f>ROUND((AB18*12000/(0.9*(Q18^0.5)*12*(N18^2))),2)</f>
        <v>28.51</v>
      </c>
      <c r="AD18" s="9">
        <f>(1-((1-(2.36*AC18/C18))^0.5))</f>
        <v>8.4461184585076232E-3</v>
      </c>
      <c r="AE18" s="9">
        <f>(AD18*C18)/(1.18*F18)</f>
        <v>4.7718183381398999E-4</v>
      </c>
      <c r="AF18" s="10">
        <f>200/F18</f>
        <v>3.3333333333333335E-3</v>
      </c>
      <c r="AG18" s="10">
        <f>(3*(C18)^0.5)/(F18)</f>
        <v>3.162277660168379E-3</v>
      </c>
      <c r="AH18" s="10">
        <f>ROUND(MAX(AE18, AF18, AG18),6)</f>
        <v>3.333E-3</v>
      </c>
      <c r="AK18" s="10">
        <f>ROUND((AH18*(Q18^0.5)*12*N18),2)</f>
        <v>10.84</v>
      </c>
      <c r="AL18" s="13">
        <f>ROUND((Q18^0.5),2)</f>
        <v>8.6</v>
      </c>
      <c r="AM18" s="13">
        <f>ROUND((Q18^0.5),2)</f>
        <v>8.6</v>
      </c>
      <c r="AN18" s="19">
        <v>11</v>
      </c>
      <c r="AO18" s="10">
        <f>INDEX(AJ:AJ, MATCH(AN18, AI:AI, 0))</f>
        <v>1.56</v>
      </c>
      <c r="AP18" s="12">
        <f>ROUNDUP((AK18/AO18),0)</f>
        <v>7</v>
      </c>
      <c r="AQ18" s="12">
        <f>(AP18*AO18)</f>
        <v>10.92</v>
      </c>
      <c r="AR18" s="12">
        <f>IF(ROUNDDOWN((AL18*12 - (O18*12)) / (AP18 - 1), 0) &lt; 18, ROUNDDOWN((AL18*12 - (O18*12)) / (AP18 - 1), 0), 18)</f>
        <v>16</v>
      </c>
    </row>
    <row r="19" spans="1:44" x14ac:dyDescent="0.35">
      <c r="A19" s="11">
        <f t="shared" si="0"/>
        <v>18</v>
      </c>
      <c r="B19" s="14">
        <v>4100</v>
      </c>
      <c r="C19" s="14">
        <v>3000</v>
      </c>
      <c r="D19" s="14">
        <v>90</v>
      </c>
      <c r="E19" s="14">
        <v>85</v>
      </c>
      <c r="F19" s="14">
        <v>60000</v>
      </c>
      <c r="G19" s="14">
        <v>4.75</v>
      </c>
      <c r="H19" s="14">
        <v>105</v>
      </c>
      <c r="K19" s="14">
        <v>150</v>
      </c>
      <c r="L19" s="14">
        <v>1.67</v>
      </c>
      <c r="M19" s="9">
        <f>ROUNDUP((18*L19),0)</f>
        <v>31</v>
      </c>
      <c r="N19" s="9">
        <f>(M19-O19*12-1.5)</f>
        <v>26.5</v>
      </c>
      <c r="O19" s="14">
        <v>0.25</v>
      </c>
      <c r="P19" s="9">
        <f>ROUND(((B19)-(M19*K19/12)-(G19-(1.5*L19))*H19),0)</f>
        <v>3477</v>
      </c>
      <c r="Q19" s="9">
        <f>ROUNDDOWN((D19+E19)/(P19/1000),0)</f>
        <v>50</v>
      </c>
      <c r="R19" s="9">
        <f>ROUND((1.2*D19+1.6*E19)/(Q19),2)</f>
        <v>4.88</v>
      </c>
      <c r="S19" s="9">
        <f>CEILING((N19+(12*L19)),0.01)</f>
        <v>46.54</v>
      </c>
      <c r="T19" s="9">
        <f xml:space="preserve"> (4*S19)</f>
        <v>186.16</v>
      </c>
      <c r="U19" s="9">
        <f>ROUND((Q19-(S19/12)^2)*(R19),2)</f>
        <v>170.6</v>
      </c>
      <c r="V19" s="9">
        <f>ROUND((U19*1000)/(3*T19*(C19^0.5)),2)</f>
        <v>5.58</v>
      </c>
      <c r="W19" s="9" t="str">
        <f>IF(V19 &lt; N19, "Pass", "Fail")</f>
        <v>Pass</v>
      </c>
      <c r="X19" s="9">
        <f>CEILING(R19*(Q19^0.5)*((Q19^0.5/2)-(L19*0.5)-(N19/12)),0.01)</f>
        <v>16.990000000000002</v>
      </c>
      <c r="Y19" s="9">
        <f>ROUND((X19*1000)/(1.5*(Q19^0.5)*12*(C19^0.5)),2)</f>
        <v>2.44</v>
      </c>
      <c r="Z19" s="9" t="str">
        <f>IF(Y19&lt;N19,"Pass","Fail")</f>
        <v>Pass</v>
      </c>
      <c r="AA19" s="9">
        <f>ROUND(((Q19^0.5)/2)-(L19/2),2)</f>
        <v>2.7</v>
      </c>
      <c r="AB19" s="9">
        <f>ROUND((AA19*(AA19/2)*R19*(Q19^0.5)),0)</f>
        <v>126</v>
      </c>
      <c r="AC19" s="9">
        <f>ROUND((AB19*12000/(0.9*(Q19^0.5)*12*(N19^2))),2)</f>
        <v>28.19</v>
      </c>
      <c r="AD19" s="9">
        <f>(1-((1-(2.36*AC19/C19))^0.5))</f>
        <v>1.1150230486619006E-2</v>
      </c>
      <c r="AE19" s="9">
        <f>(AD19*C19)/(1.18*F19)</f>
        <v>4.7246739350080536E-4</v>
      </c>
      <c r="AF19" s="10">
        <f>200/F19</f>
        <v>3.3333333333333335E-3</v>
      </c>
      <c r="AG19" s="10">
        <f>(3*(C19)^0.5)/(F19)</f>
        <v>2.7386127875258306E-3</v>
      </c>
      <c r="AH19" s="10">
        <f>ROUND(MAX(AE19, AF19, AG19),6)</f>
        <v>3.333E-3</v>
      </c>
      <c r="AK19" s="10">
        <f>ROUND((AH19*(Q19^0.5)*12*N19),2)</f>
        <v>7.49</v>
      </c>
      <c r="AL19" s="13">
        <f>ROUND((Q19^0.5),2)</f>
        <v>7.07</v>
      </c>
      <c r="AM19" s="13">
        <f>ROUND((Q19^0.5),2)</f>
        <v>7.07</v>
      </c>
      <c r="AN19" s="19">
        <v>8</v>
      </c>
      <c r="AO19" s="10">
        <f>INDEX(AJ:AJ, MATCH(AN19, AI:AI, 0))</f>
        <v>0.79</v>
      </c>
      <c r="AP19" s="12">
        <f>ROUNDUP((AK19/AO19),0)</f>
        <v>10</v>
      </c>
      <c r="AQ19" s="12">
        <f>(AP19*AO19)</f>
        <v>7.9</v>
      </c>
      <c r="AR19" s="12">
        <f>IF(ROUNDDOWN((AL19*12 - (O19*12)) / (AP19 - 1), 0) &lt; 18, ROUNDDOWN((AL19*12 - (O19*12)) / (AP19 - 1), 0), 18)</f>
        <v>9</v>
      </c>
    </row>
    <row r="20" spans="1:44" x14ac:dyDescent="0.35">
      <c r="A20" s="11">
        <f t="shared" si="0"/>
        <v>19</v>
      </c>
      <c r="B20" s="14">
        <v>4400</v>
      </c>
      <c r="C20" s="14">
        <v>3000</v>
      </c>
      <c r="D20" s="14">
        <v>80</v>
      </c>
      <c r="E20" s="14">
        <v>90</v>
      </c>
      <c r="F20" s="14">
        <v>60000</v>
      </c>
      <c r="G20" s="14">
        <v>7</v>
      </c>
      <c r="H20" s="14">
        <v>100</v>
      </c>
      <c r="K20" s="14">
        <v>150</v>
      </c>
      <c r="L20" s="14">
        <v>1.83</v>
      </c>
      <c r="M20" s="9">
        <f>ROUNDUP((18*L20),0)</f>
        <v>33</v>
      </c>
      <c r="N20" s="9">
        <f>(M20-O20*12-1.5)</f>
        <v>28.5</v>
      </c>
      <c r="O20" s="14">
        <v>0.25</v>
      </c>
      <c r="P20" s="9">
        <f>ROUND(((B20)-(M20*K20/12)-(G20-(1.5*L20))*H20),0)</f>
        <v>3562</v>
      </c>
      <c r="Q20" s="9">
        <f>ROUNDDOWN((D20+E20)/(P20/1000),0)</f>
        <v>47</v>
      </c>
      <c r="R20" s="9">
        <f>ROUND((1.2*D20+1.6*E20)/(Q20),2)</f>
        <v>5.1100000000000003</v>
      </c>
      <c r="S20" s="9">
        <f>CEILING((N20+(12*L20)),0.01)</f>
        <v>50.46</v>
      </c>
      <c r="T20" s="9">
        <f xml:space="preserve"> (4*S20)</f>
        <v>201.84</v>
      </c>
      <c r="U20" s="9">
        <f>ROUND((Q20-(S20/12)^2)*(R20),2)</f>
        <v>149.81</v>
      </c>
      <c r="V20" s="9">
        <f>ROUND((U20*1000)/(3*T20*(C20^0.5)),2)</f>
        <v>4.5199999999999996</v>
      </c>
      <c r="W20" s="9" t="str">
        <f>IF(V20 &lt; N20, "Pass", "Fail")</f>
        <v>Pass</v>
      </c>
      <c r="X20" s="9">
        <f>CEILING(R20*(Q20^0.5)*((Q20^0.5/2)-(L20*0.5)-(N20/12)),0.01)</f>
        <v>4.83</v>
      </c>
      <c r="Y20" s="9">
        <f>ROUND((X20*1000)/(1.5*(Q20^0.5)*12*(C20^0.5)),2)</f>
        <v>0.71</v>
      </c>
      <c r="Z20" s="9" t="str">
        <f>IF(Y20&lt;N20,"Pass","Fail")</f>
        <v>Pass</v>
      </c>
      <c r="AA20" s="9">
        <f>ROUND(((Q20^0.5)/2)-(L20/2),2)</f>
        <v>2.5099999999999998</v>
      </c>
      <c r="AB20" s="9">
        <f>ROUND((AA20*(AA20/2)*R20*(Q20^0.5)),0)</f>
        <v>110</v>
      </c>
      <c r="AC20" s="9">
        <f>ROUND((AB20*12000/(0.9*(Q20^0.5)*12*(N20^2))),2)</f>
        <v>21.95</v>
      </c>
      <c r="AD20" s="9">
        <f>(1-((1-(2.36*AC20/C20))^0.5))</f>
        <v>8.6712620595190693E-3</v>
      </c>
      <c r="AE20" s="9">
        <f>(AD20*C20)/(1.18*F20)</f>
        <v>3.6742635845419787E-4</v>
      </c>
      <c r="AF20" s="10">
        <f>200/F20</f>
        <v>3.3333333333333335E-3</v>
      </c>
      <c r="AG20" s="10">
        <f>(3*(C20)^0.5)/(F20)</f>
        <v>2.7386127875258306E-3</v>
      </c>
      <c r="AH20" s="10">
        <f>ROUND(MAX(AE20, AF20, AG20),6)</f>
        <v>3.333E-3</v>
      </c>
      <c r="AK20" s="10">
        <f>ROUND((AH20*(Q20^0.5)*12*N20),2)</f>
        <v>7.81</v>
      </c>
      <c r="AL20" s="13">
        <f>ROUND((Q20^0.5),2)</f>
        <v>6.86</v>
      </c>
      <c r="AM20" s="13">
        <f>ROUND((Q20^0.5),2)</f>
        <v>6.86</v>
      </c>
      <c r="AN20" s="19">
        <v>11</v>
      </c>
      <c r="AO20" s="10">
        <f>INDEX(AJ:AJ, MATCH(AN20, AI:AI, 0))</f>
        <v>1.56</v>
      </c>
      <c r="AP20" s="12">
        <f>ROUNDUP((AK20/AO20),0)</f>
        <v>6</v>
      </c>
      <c r="AQ20" s="12">
        <f>(AP20*AO20)</f>
        <v>9.36</v>
      </c>
      <c r="AR20" s="12">
        <f>IF(ROUNDDOWN((AL20*12 - (O20*12)) / (AP20 - 1), 0) &lt; 18, ROUNDDOWN((AL20*12 - (O20*12)) / (AP20 - 1), 0), 18)</f>
        <v>15</v>
      </c>
    </row>
    <row r="21" spans="1:44" x14ac:dyDescent="0.35">
      <c r="A21" s="11">
        <f t="shared" si="0"/>
        <v>20</v>
      </c>
      <c r="B21" s="14">
        <v>3700</v>
      </c>
      <c r="C21" s="14">
        <v>4000</v>
      </c>
      <c r="D21" s="14">
        <v>120</v>
      </c>
      <c r="E21" s="14">
        <v>85</v>
      </c>
      <c r="F21" s="14">
        <v>40000</v>
      </c>
      <c r="G21" s="14">
        <v>4.25</v>
      </c>
      <c r="H21" s="14">
        <v>100</v>
      </c>
      <c r="K21" s="14">
        <v>150</v>
      </c>
      <c r="L21" s="14">
        <v>1.92</v>
      </c>
      <c r="M21" s="9">
        <f>ROUNDUP((18*L21),0)</f>
        <v>35</v>
      </c>
      <c r="N21" s="9">
        <f>(M21-O21*12-1.5)</f>
        <v>30.5</v>
      </c>
      <c r="O21" s="14">
        <v>0.25</v>
      </c>
      <c r="P21" s="9">
        <f>ROUND(((B21)-(M21*K21/12)-(G21-(1.5*L21))*H21),0)</f>
        <v>3126</v>
      </c>
      <c r="Q21" s="9">
        <f>ROUNDDOWN((D21+E21)/(P21/1000),0)</f>
        <v>65</v>
      </c>
      <c r="R21" s="9">
        <f>ROUND((1.2*D21+1.6*E21)/(Q21),2)</f>
        <v>4.3099999999999996</v>
      </c>
      <c r="S21" s="9">
        <f>CEILING((N21+(12*L21)),0.01)</f>
        <v>53.54</v>
      </c>
      <c r="T21" s="9">
        <f xml:space="preserve"> (4*S21)</f>
        <v>214.16</v>
      </c>
      <c r="U21" s="9">
        <f>ROUND((Q21-(S21/12)^2)*(R21),2)</f>
        <v>194.35</v>
      </c>
      <c r="V21" s="9">
        <f>ROUND((U21*1000)/(3*T21*(C21^0.5)),2)</f>
        <v>4.78</v>
      </c>
      <c r="W21" s="9" t="str">
        <f>IF(V21 &lt; N21, "Pass", "Fail")</f>
        <v>Pass</v>
      </c>
      <c r="X21" s="9">
        <f>CEILING(R21*(Q21^0.5)*((Q21^0.5/2)-(L21*0.5)-(N21/12)),0.01)</f>
        <v>18.400000000000002</v>
      </c>
      <c r="Y21" s="9">
        <f>ROUND((X21*1000)/(1.5*(Q21^0.5)*12*(C21^0.5)),2)</f>
        <v>2</v>
      </c>
      <c r="Z21" s="9" t="str">
        <f>IF(Y21&lt;N21,"Pass","Fail")</f>
        <v>Pass</v>
      </c>
      <c r="AA21" s="9">
        <f>ROUND(((Q21^0.5)/2)-(L21/2),2)</f>
        <v>3.07</v>
      </c>
      <c r="AB21" s="9">
        <f>ROUND((AA21*(AA21/2)*R21*(Q21^0.5)),0)</f>
        <v>164</v>
      </c>
      <c r="AC21" s="9">
        <f>ROUND((AB21*12000/(0.9*(Q21^0.5)*12*(N21^2))),2)</f>
        <v>24.3</v>
      </c>
      <c r="AD21" s="9">
        <f>(1-((1-(2.36*AC21/C21))^0.5))</f>
        <v>7.1943795485442941E-3</v>
      </c>
      <c r="AE21" s="9">
        <f>(AD21*C21)/(1.18*F21)</f>
        <v>6.096931820800249E-4</v>
      </c>
      <c r="AF21" s="10">
        <f>200/F21</f>
        <v>5.0000000000000001E-3</v>
      </c>
      <c r="AG21" s="10">
        <f>(3*(C21)^0.5)/(F21)</f>
        <v>4.7434164902525689E-3</v>
      </c>
      <c r="AH21" s="10">
        <f>ROUND(MAX(AE21, AF21, AG21),6)</f>
        <v>5.0000000000000001E-3</v>
      </c>
      <c r="AK21" s="10">
        <f>ROUND((AH21*(Q21^0.5)*12*N21),2)</f>
        <v>14.75</v>
      </c>
      <c r="AL21" s="13">
        <f>ROUND((Q21^0.5),2)</f>
        <v>8.06</v>
      </c>
      <c r="AM21" s="13">
        <f>ROUND((Q21^0.5),2)</f>
        <v>8.06</v>
      </c>
      <c r="AN21" s="19">
        <v>11</v>
      </c>
      <c r="AO21" s="10">
        <f>INDEX(AJ:AJ, MATCH(AN21, AI:AI, 0))</f>
        <v>1.56</v>
      </c>
      <c r="AP21" s="12">
        <f>ROUNDUP((AK21/AO21),0)</f>
        <v>10</v>
      </c>
      <c r="AQ21" s="12">
        <f>(AP21*AO21)</f>
        <v>15.600000000000001</v>
      </c>
      <c r="AR21" s="12">
        <f>IF(ROUNDDOWN((AL21*12 - (O21*12)) / (AP21 - 1), 0) &lt; 18, ROUNDDOWN((AL21*12 - (O21*12)) / (AP21 - 1), 0), 18)</f>
        <v>10</v>
      </c>
    </row>
    <row r="22" spans="1:44" x14ac:dyDescent="0.35">
      <c r="A22" s="11">
        <f t="shared" si="0"/>
        <v>21</v>
      </c>
      <c r="B22" s="14">
        <v>4500</v>
      </c>
      <c r="C22" s="14">
        <v>4000</v>
      </c>
      <c r="D22" s="14">
        <v>145</v>
      </c>
      <c r="E22" s="14">
        <v>90</v>
      </c>
      <c r="F22" s="14">
        <v>60000</v>
      </c>
      <c r="G22" s="14">
        <v>5.75</v>
      </c>
      <c r="H22" s="14">
        <v>105</v>
      </c>
      <c r="K22" s="14">
        <v>150</v>
      </c>
      <c r="L22" s="14">
        <v>1.92</v>
      </c>
      <c r="M22" s="9">
        <f>ROUNDUP((18*L22),0)</f>
        <v>35</v>
      </c>
      <c r="N22" s="9">
        <f>(M22-O22*12-1.5)</f>
        <v>30.5</v>
      </c>
      <c r="O22" s="14">
        <v>0.25</v>
      </c>
      <c r="P22" s="9">
        <f>ROUND(((B22)-(M22*K22/12)-(G22-(1.5*L22))*H22),0)</f>
        <v>3761</v>
      </c>
      <c r="Q22" s="9">
        <f>ROUNDDOWN((D22+E22)/(P22/1000),0)</f>
        <v>62</v>
      </c>
      <c r="R22" s="9">
        <f>ROUND((1.2*D22+1.6*E22)/(Q22),2)</f>
        <v>5.13</v>
      </c>
      <c r="S22" s="9">
        <f>CEILING((N22+(12*L22)),0.01)</f>
        <v>53.54</v>
      </c>
      <c r="T22" s="9">
        <f xml:space="preserve"> (4*S22)</f>
        <v>214.16</v>
      </c>
      <c r="U22" s="9">
        <f>ROUND((Q22-(S22/12)^2)*(R22),2)</f>
        <v>215.94</v>
      </c>
      <c r="V22" s="9">
        <f>ROUND((U22*1000)/(3*T22*(C22^0.5)),2)</f>
        <v>5.31</v>
      </c>
      <c r="W22" s="9" t="str">
        <f>IF(V22 &lt; N22, "Pass", "Fail")</f>
        <v>Pass</v>
      </c>
      <c r="X22" s="9">
        <f>CEILING(R22*(Q22^0.5)*((Q22^0.5/2)-(L22*0.5)-(N22/12)),0.01)</f>
        <v>17.59</v>
      </c>
      <c r="Y22" s="9">
        <f>ROUND((X22*1000)/(1.5*(Q22^0.5)*12*(C22^0.5)),2)</f>
        <v>1.96</v>
      </c>
      <c r="Z22" s="9" t="str">
        <f>IF(Y22&lt;N22,"Pass","Fail")</f>
        <v>Pass</v>
      </c>
      <c r="AA22" s="9">
        <f>ROUND(((Q22^0.5)/2)-(L22/2),2)</f>
        <v>2.98</v>
      </c>
      <c r="AB22" s="9">
        <f>ROUND((AA22*(AA22/2)*R22*(Q22^0.5)),0)</f>
        <v>179</v>
      </c>
      <c r="AC22" s="9">
        <f>ROUND((AB22*12000/(0.9*(Q22^0.5)*12*(N22^2))),2)</f>
        <v>27.15</v>
      </c>
      <c r="AD22" s="9">
        <f>(1-((1-(2.36*AC22/C22))^0.5))</f>
        <v>8.0415835328579988E-3</v>
      </c>
      <c r="AE22" s="9">
        <f>(AD22*C22)/(1.18*F22)</f>
        <v>4.543267532688135E-4</v>
      </c>
      <c r="AF22" s="10">
        <f>200/F22</f>
        <v>3.3333333333333335E-3</v>
      </c>
      <c r="AG22" s="10">
        <f>(3*(C22)^0.5)/(F22)</f>
        <v>3.162277660168379E-3</v>
      </c>
      <c r="AH22" s="10">
        <f>ROUND(MAX(AE22, AF22, AG22),6)</f>
        <v>3.333E-3</v>
      </c>
      <c r="AK22" s="10">
        <f>ROUND((AH22*(Q22^0.5)*12*N22),2)</f>
        <v>9.61</v>
      </c>
      <c r="AL22" s="13">
        <f>ROUND((Q22^0.5),2)</f>
        <v>7.87</v>
      </c>
      <c r="AM22" s="13">
        <f>ROUND((Q22^0.5),2)</f>
        <v>7.87</v>
      </c>
      <c r="AN22" s="19">
        <v>11</v>
      </c>
      <c r="AO22" s="10">
        <f>INDEX(AJ:AJ, MATCH(AN22, AI:AI, 0))</f>
        <v>1.56</v>
      </c>
      <c r="AP22" s="12">
        <f>ROUNDUP((AK22/AO22),0)</f>
        <v>7</v>
      </c>
      <c r="AQ22" s="12">
        <f>(AP22*AO22)</f>
        <v>10.92</v>
      </c>
      <c r="AR22" s="12">
        <f>IF(ROUNDDOWN((AL22*12 - (O22*12)) / (AP22 - 1), 0) &lt; 18, ROUNDDOWN((AL22*12 - (O22*12)) / (AP22 - 1), 0), 18)</f>
        <v>15</v>
      </c>
    </row>
    <row r="23" spans="1:44" x14ac:dyDescent="0.35">
      <c r="A23" s="11">
        <f t="shared" si="0"/>
        <v>22</v>
      </c>
      <c r="B23" s="14">
        <v>4100</v>
      </c>
      <c r="C23" s="14">
        <v>3000</v>
      </c>
      <c r="D23" s="14">
        <v>105</v>
      </c>
      <c r="E23" s="14">
        <v>110</v>
      </c>
      <c r="F23" s="14">
        <v>40000</v>
      </c>
      <c r="G23" s="14">
        <v>5.25</v>
      </c>
      <c r="H23" s="14">
        <v>105</v>
      </c>
      <c r="K23" s="14">
        <v>150</v>
      </c>
      <c r="L23" s="14">
        <v>1.83</v>
      </c>
      <c r="M23" s="9">
        <f>ROUNDUP((18*L23),0)</f>
        <v>33</v>
      </c>
      <c r="N23" s="9">
        <f>(M23-O23*12-1.5)</f>
        <v>28.5</v>
      </c>
      <c r="O23" s="14">
        <v>0.25</v>
      </c>
      <c r="P23" s="9">
        <f>ROUND(((B23)-(M23*K23/12)-(G23-(1.5*L23))*H23),0)</f>
        <v>3424</v>
      </c>
      <c r="Q23" s="9">
        <f>ROUNDDOWN((D23+E23)/(P23/1000),0)</f>
        <v>62</v>
      </c>
      <c r="R23" s="9">
        <f>ROUND((1.2*D23+1.6*E23)/(Q23),2)</f>
        <v>4.87</v>
      </c>
      <c r="S23" s="9">
        <f>CEILING((N23+(12*L23)),0.01)</f>
        <v>50.46</v>
      </c>
      <c r="T23" s="9">
        <f xml:space="preserve"> (4*S23)</f>
        <v>201.84</v>
      </c>
      <c r="U23" s="9">
        <f>ROUND((Q23-(S23/12)^2)*(R23),2)</f>
        <v>215.83</v>
      </c>
      <c r="V23" s="9">
        <f>ROUND((U23*1000)/(3*T23*(C23^0.5)),2)</f>
        <v>6.51</v>
      </c>
      <c r="W23" s="9" t="str">
        <f>IF(V23 &lt; N23, "Pass", "Fail")</f>
        <v>Pass</v>
      </c>
      <c r="X23" s="9">
        <f>CEILING(R23*(Q23^0.5)*((Q23^0.5/2)-(L23*0.5)-(N23/12)),0.01)</f>
        <v>24.82</v>
      </c>
      <c r="Y23" s="9">
        <f>ROUND((X23*1000)/(1.5*(Q23^0.5)*12*(C23^0.5)),2)</f>
        <v>3.2</v>
      </c>
      <c r="Z23" s="9" t="str">
        <f>IF(Y23&lt;N23,"Pass","Fail")</f>
        <v>Pass</v>
      </c>
      <c r="AA23" s="9">
        <f>ROUND(((Q23^0.5)/2)-(L23/2),2)</f>
        <v>3.02</v>
      </c>
      <c r="AB23" s="9">
        <f>ROUND((AA23*(AA23/2)*R23*(Q23^0.5)),0)</f>
        <v>175</v>
      </c>
      <c r="AC23" s="9">
        <f>ROUND((AB23*12000/(0.9*(Q23^0.5)*12*(N23^2))),2)</f>
        <v>30.4</v>
      </c>
      <c r="AD23" s="9">
        <f>(1-((1-(2.36*AC23/C23))^0.5))</f>
        <v>1.2029690054739861E-2</v>
      </c>
      <c r="AE23" s="9">
        <f>(AD23*C23)/(1.18*F23)</f>
        <v>7.6459894415719461E-4</v>
      </c>
      <c r="AF23" s="10">
        <f>200/F23</f>
        <v>5.0000000000000001E-3</v>
      </c>
      <c r="AG23" s="10">
        <f>(3*(C23)^0.5)/(F23)</f>
        <v>4.107919181288746E-3</v>
      </c>
      <c r="AH23" s="10">
        <f>ROUND(MAX(AE23, AF23, AG23),6)</f>
        <v>5.0000000000000001E-3</v>
      </c>
      <c r="AK23" s="10">
        <f>ROUND((AH23*(Q23^0.5)*12*N23),2)</f>
        <v>13.46</v>
      </c>
      <c r="AL23" s="13">
        <f>ROUND((Q23^0.5),2)</f>
        <v>7.87</v>
      </c>
      <c r="AM23" s="13">
        <f>ROUND((Q23^0.5),2)</f>
        <v>7.87</v>
      </c>
      <c r="AN23" s="19">
        <v>11</v>
      </c>
      <c r="AO23" s="10">
        <f>INDEX(AJ:AJ, MATCH(AN23, AI:AI, 0))</f>
        <v>1.56</v>
      </c>
      <c r="AP23" s="12">
        <f>ROUNDUP((AK23/AO23),0)</f>
        <v>9</v>
      </c>
      <c r="AQ23" s="12">
        <f>(AP23*AO23)</f>
        <v>14.040000000000001</v>
      </c>
      <c r="AR23" s="12">
        <f>IF(ROUNDDOWN((AL23*12 - (O23*12)) / (AP23 - 1), 0) &lt; 18, ROUNDDOWN((AL23*12 - (O23*12)) / (AP23 - 1), 0), 18)</f>
        <v>11</v>
      </c>
    </row>
    <row r="24" spans="1:44" x14ac:dyDescent="0.35">
      <c r="A24" s="11">
        <f t="shared" si="0"/>
        <v>23</v>
      </c>
      <c r="B24" s="14">
        <v>4100</v>
      </c>
      <c r="C24" s="14">
        <v>3000</v>
      </c>
      <c r="D24" s="14">
        <v>115</v>
      </c>
      <c r="E24" s="14">
        <v>95</v>
      </c>
      <c r="F24" s="14">
        <v>60000</v>
      </c>
      <c r="G24" s="14">
        <v>5.75</v>
      </c>
      <c r="H24" s="14">
        <v>95</v>
      </c>
      <c r="K24" s="14">
        <v>150</v>
      </c>
      <c r="L24" s="14">
        <v>1.83</v>
      </c>
      <c r="M24" s="9">
        <f>ROUNDUP((18*L24),0)</f>
        <v>33</v>
      </c>
      <c r="N24" s="9">
        <f>(M24-O24*12-1.5)</f>
        <v>28.5</v>
      </c>
      <c r="O24" s="14">
        <v>0.25</v>
      </c>
      <c r="P24" s="9">
        <f>ROUND(((B24)-(M24*K24/12)-(G24-(1.5*L24))*H24),0)</f>
        <v>3402</v>
      </c>
      <c r="Q24" s="9">
        <f>ROUNDDOWN((D24+E24)/(P24/1000),0)</f>
        <v>61</v>
      </c>
      <c r="R24" s="9">
        <f>ROUND((1.2*D24+1.6*E24)/(Q24),2)</f>
        <v>4.75</v>
      </c>
      <c r="S24" s="9">
        <f>CEILING((N24+(12*L24)),0.01)</f>
        <v>50.46</v>
      </c>
      <c r="T24" s="9">
        <f xml:space="preserve"> (4*S24)</f>
        <v>201.84</v>
      </c>
      <c r="U24" s="9">
        <f>ROUND((Q24-(S24/12)^2)*(R24),2)</f>
        <v>205.76</v>
      </c>
      <c r="V24" s="9">
        <f>ROUND((U24*1000)/(3*T24*(C24^0.5)),2)</f>
        <v>6.2</v>
      </c>
      <c r="W24" s="9" t="str">
        <f>IF(V24 &lt; N24, "Pass", "Fail")</f>
        <v>Pass</v>
      </c>
      <c r="X24" s="9">
        <f>CEILING(R24*(Q24^0.5)*((Q24^0.5/2)-(L24*0.5)-(N24/12)),0.01)</f>
        <v>22.830000000000002</v>
      </c>
      <c r="Y24" s="9">
        <f>ROUND((X24*1000)/(1.5*(Q24^0.5)*12*(C24^0.5)),2)</f>
        <v>2.96</v>
      </c>
      <c r="Z24" s="9" t="str">
        <f>IF(Y24&lt;N24,"Pass","Fail")</f>
        <v>Pass</v>
      </c>
      <c r="AA24" s="9">
        <f>ROUND(((Q24^0.5)/2)-(L24/2),2)</f>
        <v>2.99</v>
      </c>
      <c r="AB24" s="9">
        <f>ROUND((AA24*(AA24/2)*R24*(Q24^0.5)),0)</f>
        <v>166</v>
      </c>
      <c r="AC24" s="9">
        <f>ROUND((AB24*12000/(0.9*(Q24^0.5)*12*(N24^2))),2)</f>
        <v>29.07</v>
      </c>
      <c r="AD24" s="9">
        <f>(1-((1-(2.36*AC24/C24))^0.5))</f>
        <v>1.1500328781036018E-2</v>
      </c>
      <c r="AE24" s="9">
        <f>(AD24*C24)/(1.18*F24)</f>
        <v>4.8730206699305157E-4</v>
      </c>
      <c r="AF24" s="10">
        <f>200/F24</f>
        <v>3.3333333333333335E-3</v>
      </c>
      <c r="AG24" s="10">
        <f>(3*(C24)^0.5)/(F24)</f>
        <v>2.7386127875258306E-3</v>
      </c>
      <c r="AH24" s="10">
        <f>ROUND(MAX(AE24, AF24, AG24),6)</f>
        <v>3.333E-3</v>
      </c>
      <c r="AK24" s="10">
        <f>ROUND((AH24*(Q24^0.5)*12*N24),2)</f>
        <v>8.9</v>
      </c>
      <c r="AL24" s="13">
        <f>ROUND((Q24^0.5),2)</f>
        <v>7.81</v>
      </c>
      <c r="AM24" s="13">
        <f>ROUND((Q24^0.5),2)</f>
        <v>7.81</v>
      </c>
      <c r="AN24" s="19">
        <v>11</v>
      </c>
      <c r="AO24" s="10">
        <f>INDEX(AJ:AJ, MATCH(AN24, AI:AI, 0))</f>
        <v>1.56</v>
      </c>
      <c r="AP24" s="12">
        <f>ROUNDUP((AK24/AO24),0)</f>
        <v>6</v>
      </c>
      <c r="AQ24" s="12">
        <f>(AP24*AO24)</f>
        <v>9.36</v>
      </c>
      <c r="AR24" s="12">
        <f>IF(ROUNDDOWN((AL24*12 - (O24*12)) / (AP24 - 1), 0) &lt; 18, ROUNDDOWN((AL24*12 - (O24*12)) / (AP24 - 1), 0), 18)</f>
        <v>18</v>
      </c>
    </row>
    <row r="25" spans="1:44" x14ac:dyDescent="0.35">
      <c r="A25" s="11">
        <f t="shared" si="0"/>
        <v>24</v>
      </c>
      <c r="B25" s="14">
        <v>4100</v>
      </c>
      <c r="C25" s="14">
        <v>3000</v>
      </c>
      <c r="D25" s="14">
        <v>90</v>
      </c>
      <c r="E25" s="14">
        <v>105</v>
      </c>
      <c r="F25" s="14">
        <v>60000</v>
      </c>
      <c r="G25" s="14">
        <v>5.25</v>
      </c>
      <c r="H25" s="14">
        <v>100</v>
      </c>
      <c r="K25" s="14">
        <v>150</v>
      </c>
      <c r="L25" s="14">
        <v>1.75</v>
      </c>
      <c r="M25" s="9">
        <f>ROUNDUP((18*L25),0)</f>
        <v>32</v>
      </c>
      <c r="N25" s="9">
        <f>(M25-O25*12-1.5)</f>
        <v>27.5</v>
      </c>
      <c r="O25" s="14">
        <v>0.25</v>
      </c>
      <c r="P25" s="9">
        <f>ROUND(((B25)-(M25*K25/12)-(G25-(1.5*L25))*H25),0)</f>
        <v>3438</v>
      </c>
      <c r="Q25" s="9">
        <f>ROUNDDOWN((D25+E25)/(P25/1000),0)</f>
        <v>56</v>
      </c>
      <c r="R25" s="9">
        <f>ROUND((1.2*D25+1.6*E25)/(Q25),2)</f>
        <v>4.93</v>
      </c>
      <c r="S25" s="9">
        <f>CEILING((N25+(12*L25)),0.01)</f>
        <v>48.5</v>
      </c>
      <c r="T25" s="9">
        <f xml:space="preserve"> (4*S25)</f>
        <v>194</v>
      </c>
      <c r="U25" s="9">
        <f>ROUND((Q25-(S25/12)^2)*(R25),2)</f>
        <v>195.55</v>
      </c>
      <c r="V25" s="9">
        <f>ROUND((U25*1000)/(3*T25*(C25^0.5)),2)</f>
        <v>6.13</v>
      </c>
      <c r="W25" s="9" t="str">
        <f>IF(V25 &lt; N25, "Pass", "Fail")</f>
        <v>Pass</v>
      </c>
      <c r="X25" s="9">
        <f>CEILING(R25*(Q25^0.5)*((Q25^0.5/2)-(L25*0.5)-(N25/12)),0.01)</f>
        <v>21.22</v>
      </c>
      <c r="Y25" s="9">
        <f>ROUND((X25*1000)/(1.5*(Q25^0.5)*12*(C25^0.5)),2)</f>
        <v>2.88</v>
      </c>
      <c r="Z25" s="9" t="str">
        <f>IF(Y25&lt;N25,"Pass","Fail")</f>
        <v>Pass</v>
      </c>
      <c r="AA25" s="9">
        <f>ROUND(((Q25^0.5)/2)-(L25/2),2)</f>
        <v>2.87</v>
      </c>
      <c r="AB25" s="9">
        <f>ROUND((AA25*(AA25/2)*R25*(Q25^0.5)),0)</f>
        <v>152</v>
      </c>
      <c r="AC25" s="9">
        <f>ROUND((AB25*12000/(0.9*(Q25^0.5)*12*(N25^2))),2)</f>
        <v>29.84</v>
      </c>
      <c r="AD25" s="9">
        <f>(1-((1-(2.36*AC25/C25))^0.5))</f>
        <v>1.1806766534668722E-2</v>
      </c>
      <c r="AE25" s="9">
        <f>(AD25*C25)/(1.18*F25)</f>
        <v>5.0028671757070854E-4</v>
      </c>
      <c r="AF25" s="10">
        <f>200/F25</f>
        <v>3.3333333333333335E-3</v>
      </c>
      <c r="AG25" s="10">
        <f>(3*(C25)^0.5)/(F25)</f>
        <v>2.7386127875258306E-3</v>
      </c>
      <c r="AH25" s="10">
        <f>ROUND(MAX(AE25, AF25, AG25),6)</f>
        <v>3.333E-3</v>
      </c>
      <c r="AK25" s="10">
        <f>ROUND((AH25*(Q25^0.5)*12*N25),2)</f>
        <v>8.23</v>
      </c>
      <c r="AL25" s="13">
        <f>ROUND((Q25^0.5),2)</f>
        <v>7.48</v>
      </c>
      <c r="AM25" s="13">
        <f>ROUND((Q25^0.5),2)</f>
        <v>7.48</v>
      </c>
      <c r="AN25" s="19">
        <v>11</v>
      </c>
      <c r="AO25" s="10">
        <f>INDEX(AJ:AJ, MATCH(AN25, AI:AI, 0))</f>
        <v>1.56</v>
      </c>
      <c r="AP25" s="12">
        <f>ROUNDUP((AK25/AO25),0)</f>
        <v>6</v>
      </c>
      <c r="AQ25" s="12">
        <f>(AP25*AO25)</f>
        <v>9.36</v>
      </c>
      <c r="AR25" s="12">
        <f>IF(ROUNDDOWN((AL25*12 - (O25*12)) / (AP25 - 1), 0) &lt; 18, ROUNDDOWN((AL25*12 - (O25*12)) / (AP25 - 1), 0), 18)</f>
        <v>17</v>
      </c>
    </row>
    <row r="26" spans="1:44" x14ac:dyDescent="0.35">
      <c r="A26" s="11">
        <f t="shared" si="0"/>
        <v>25</v>
      </c>
      <c r="B26" s="14">
        <v>4400</v>
      </c>
      <c r="C26" s="14">
        <v>3000</v>
      </c>
      <c r="D26" s="14">
        <v>180</v>
      </c>
      <c r="E26" s="14">
        <v>80</v>
      </c>
      <c r="F26" s="14">
        <v>60000</v>
      </c>
      <c r="G26" s="14">
        <v>5.25</v>
      </c>
      <c r="H26" s="14">
        <v>105</v>
      </c>
      <c r="K26" s="14">
        <v>150</v>
      </c>
      <c r="L26" s="14">
        <v>1.92</v>
      </c>
      <c r="M26" s="9">
        <f>ROUNDUP((18*L26),0)</f>
        <v>35</v>
      </c>
      <c r="N26" s="9">
        <f>(M26-O26*12-1.5)</f>
        <v>30.5</v>
      </c>
      <c r="O26" s="14">
        <v>0.25</v>
      </c>
      <c r="P26" s="9">
        <f>ROUND(((B26)-(M26*K26/12)-(G26-(1.5*L26))*H26),0)</f>
        <v>3714</v>
      </c>
      <c r="Q26" s="9">
        <f>ROUNDDOWN((D26+E26)/(P26/1000),0)</f>
        <v>70</v>
      </c>
      <c r="R26" s="9">
        <f>ROUND((1.2*D26+1.6*E26)/(Q26),2)</f>
        <v>4.91</v>
      </c>
      <c r="S26" s="9">
        <f>CEILING((N26+(12*L26)),0.01)</f>
        <v>53.54</v>
      </c>
      <c r="T26" s="9">
        <f xml:space="preserve"> (4*S26)</f>
        <v>214.16</v>
      </c>
      <c r="U26" s="9">
        <f>ROUND((Q26-(S26/12)^2)*(R26),2)</f>
        <v>245.96</v>
      </c>
      <c r="V26" s="9">
        <f>ROUND((U26*1000)/(3*T26*(C26^0.5)),2)</f>
        <v>6.99</v>
      </c>
      <c r="W26" s="9" t="str">
        <f>IF(V26 &lt; N26, "Pass", "Fail")</f>
        <v>Pass</v>
      </c>
      <c r="X26" s="9">
        <f>CEILING(R26*(Q26^0.5)*((Q26^0.5/2)-(L26*0.5)-(N26/12)),0.01)</f>
        <v>28.01</v>
      </c>
      <c r="Y26" s="9">
        <f>ROUND((X26*1000)/(1.5*(Q26^0.5)*12*(C26^0.5)),2)</f>
        <v>3.4</v>
      </c>
      <c r="Z26" s="9" t="str">
        <f>IF(Y26&lt;N26,"Pass","Fail")</f>
        <v>Pass</v>
      </c>
      <c r="AA26" s="9">
        <f>ROUND(((Q26^0.5)/2)-(L26/2),2)</f>
        <v>3.22</v>
      </c>
      <c r="AB26" s="9">
        <f>ROUND((AA26*(AA26/2)*R26*(Q26^0.5)),0)</f>
        <v>213</v>
      </c>
      <c r="AC26" s="9">
        <f>ROUND((AB26*12000/(0.9*(Q26^0.5)*12*(N26^2))),2)</f>
        <v>30.41</v>
      </c>
      <c r="AD26" s="9">
        <f>(1-((1-(2.36*AC26/C26))^0.5))</f>
        <v>1.2033671289012671E-2</v>
      </c>
      <c r="AE26" s="9">
        <f>(AD26*C26)/(1.18*F26)</f>
        <v>5.0990132580562163E-4</v>
      </c>
      <c r="AF26" s="10">
        <f>200/F26</f>
        <v>3.3333333333333335E-3</v>
      </c>
      <c r="AG26" s="10">
        <f>(3*(C26)^0.5)/(F26)</f>
        <v>2.7386127875258306E-3</v>
      </c>
      <c r="AH26" s="10">
        <f>ROUND(MAX(AE26, AF26, AG26),6)</f>
        <v>3.333E-3</v>
      </c>
      <c r="AK26" s="10">
        <f>ROUND((AH26*(Q26^0.5)*12*N26),2)</f>
        <v>10.210000000000001</v>
      </c>
      <c r="AL26" s="13">
        <f>ROUND((Q26^0.5),2)</f>
        <v>8.3699999999999992</v>
      </c>
      <c r="AM26" s="13">
        <f>ROUND((Q26^0.5),2)</f>
        <v>8.3699999999999992</v>
      </c>
      <c r="AN26" s="19">
        <v>11</v>
      </c>
      <c r="AO26" s="10">
        <f>INDEX(AJ:AJ, MATCH(AN26, AI:AI, 0))</f>
        <v>1.56</v>
      </c>
      <c r="AP26" s="12">
        <f>ROUNDUP((AK26/AO26),0)</f>
        <v>7</v>
      </c>
      <c r="AQ26" s="12">
        <f>(AP26*AO26)</f>
        <v>10.92</v>
      </c>
      <c r="AR26" s="12">
        <f>IF(ROUNDDOWN((AL26*12 - (O26*12)) / (AP26 - 1), 0) &lt; 18, ROUNDDOWN((AL26*12 - (O26*12)) / (AP26 - 1), 0), 18)</f>
        <v>16</v>
      </c>
    </row>
    <row r="27" spans="1:44" x14ac:dyDescent="0.35">
      <c r="A27" s="11">
        <f t="shared" si="0"/>
        <v>26</v>
      </c>
      <c r="B27" s="14">
        <v>3700</v>
      </c>
      <c r="C27" s="14">
        <v>5000</v>
      </c>
      <c r="D27" s="14">
        <v>105</v>
      </c>
      <c r="E27" s="14">
        <v>160</v>
      </c>
      <c r="F27" s="14">
        <v>60000</v>
      </c>
      <c r="G27" s="14">
        <v>4</v>
      </c>
      <c r="H27" s="14">
        <v>100</v>
      </c>
      <c r="K27" s="14">
        <v>150</v>
      </c>
      <c r="L27" s="14">
        <v>2</v>
      </c>
      <c r="M27" s="9">
        <f>ROUNDUP((18*L27),0)</f>
        <v>36</v>
      </c>
      <c r="N27" s="9">
        <f>(M27-O27*12-1.5)</f>
        <v>31.5</v>
      </c>
      <c r="O27" s="14">
        <v>0.25</v>
      </c>
      <c r="P27" s="9">
        <f>ROUND(((B27)-(M27*K27/12)-(G27-(1.5*L27))*H27),0)</f>
        <v>3150</v>
      </c>
      <c r="Q27" s="9">
        <f>ROUNDDOWN((D27+E27)/(P27/1000),0)</f>
        <v>84</v>
      </c>
      <c r="R27" s="9">
        <f>ROUND((1.2*D27+1.6*E27)/(Q27),2)</f>
        <v>4.55</v>
      </c>
      <c r="S27" s="9">
        <f>CEILING((N27+(12*L27)),0.01)</f>
        <v>55.5</v>
      </c>
      <c r="T27" s="9">
        <f xml:space="preserve"> (4*S27)</f>
        <v>222</v>
      </c>
      <c r="U27" s="9">
        <f>ROUND((Q27-(S27/12)^2)*(R27),2)</f>
        <v>284.87</v>
      </c>
      <c r="V27" s="9">
        <f>ROUND((U27*1000)/(3*T27*(C27^0.5)),2)</f>
        <v>6.05</v>
      </c>
      <c r="W27" s="9" t="str">
        <f>IF(V27 &lt; N27, "Pass", "Fail")</f>
        <v>Pass</v>
      </c>
      <c r="X27" s="9">
        <f>CEILING(R27*(Q27^0.5)*((Q27^0.5/2)-(L27*0.5)-(N27/12)),0.01)</f>
        <v>39.94</v>
      </c>
      <c r="Y27" s="9">
        <f>ROUND((X27*1000)/(1.5*(Q27^0.5)*12*(C27^0.5)),2)</f>
        <v>3.42</v>
      </c>
      <c r="Z27" s="9" t="str">
        <f>IF(Y27&lt;N27,"Pass","Fail")</f>
        <v>Pass</v>
      </c>
      <c r="AA27" s="9">
        <f>ROUND(((Q27^0.5)/2)-(L27/2),2)</f>
        <v>3.58</v>
      </c>
      <c r="AB27" s="9">
        <f>ROUND((AA27*(AA27/2)*R27*(Q27^0.5)),0)</f>
        <v>267</v>
      </c>
      <c r="AC27" s="9">
        <f>ROUND((AB27*12000/(0.9*(Q27^0.5)*12*(N27^2))),2)</f>
        <v>32.619999999999997</v>
      </c>
      <c r="AD27" s="9">
        <f>(1-((1-(2.36*AC27/C27))^0.5))</f>
        <v>7.7281824016163236E-3</v>
      </c>
      <c r="AE27" s="9">
        <f>(AD27*C27)/(1.18*F27)</f>
        <v>5.4577559333448622E-4</v>
      </c>
      <c r="AF27" s="10">
        <f>200/F27</f>
        <v>3.3333333333333335E-3</v>
      </c>
      <c r="AG27" s="10">
        <f>(3*(C27)^0.5)/(F27)</f>
        <v>3.5355339059327377E-3</v>
      </c>
      <c r="AH27" s="10">
        <f>ROUND(MAX(AE27, AF27, AG27),6)</f>
        <v>3.5360000000000001E-3</v>
      </c>
      <c r="AK27" s="10">
        <f>ROUND((AH27*(Q27^0.5)*12*N27),2)</f>
        <v>12.25</v>
      </c>
      <c r="AL27" s="13">
        <f>ROUND((Q27^0.5),2)</f>
        <v>9.17</v>
      </c>
      <c r="AM27" s="13">
        <f>ROUND((Q27^0.5),2)</f>
        <v>9.17</v>
      </c>
      <c r="AN27" s="19">
        <v>11</v>
      </c>
      <c r="AO27" s="10">
        <f>INDEX(AJ:AJ, MATCH(AN27, AI:AI, 0))</f>
        <v>1.56</v>
      </c>
      <c r="AP27" s="12">
        <f>ROUNDUP((AK27/AO27),0)</f>
        <v>8</v>
      </c>
      <c r="AQ27" s="12">
        <f>(AP27*AO27)</f>
        <v>12.48</v>
      </c>
      <c r="AR27" s="12">
        <f>IF(ROUNDDOWN((AL27*12 - (O27*12)) / (AP27 - 1), 0) &lt; 18, ROUNDDOWN((AL27*12 - (O27*12)) / (AP27 - 1), 0), 18)</f>
        <v>15</v>
      </c>
    </row>
    <row r="28" spans="1:44" x14ac:dyDescent="0.35">
      <c r="A28" s="11">
        <f t="shared" si="0"/>
        <v>27</v>
      </c>
      <c r="B28" s="14">
        <v>3600</v>
      </c>
      <c r="C28" s="14">
        <v>3000</v>
      </c>
      <c r="D28" s="14">
        <v>125</v>
      </c>
      <c r="E28" s="14">
        <v>135</v>
      </c>
      <c r="F28" s="14">
        <v>40000</v>
      </c>
      <c r="G28" s="14">
        <v>6.5</v>
      </c>
      <c r="H28" s="14">
        <v>95</v>
      </c>
      <c r="K28" s="14">
        <v>150</v>
      </c>
      <c r="L28" s="14">
        <v>2</v>
      </c>
      <c r="M28" s="9">
        <f>ROUNDUP((18*L28),0)</f>
        <v>36</v>
      </c>
      <c r="N28" s="9">
        <f>(M28-O28*12-1.5)</f>
        <v>31.5</v>
      </c>
      <c r="O28" s="14">
        <v>0.25</v>
      </c>
      <c r="P28" s="9">
        <f>ROUND(((B28)-(M28*K28/12)-(G28-(1.5*L28))*H28),0)</f>
        <v>2818</v>
      </c>
      <c r="Q28" s="9">
        <f>ROUNDDOWN((D28+E28)/(P28/1000),0)</f>
        <v>92</v>
      </c>
      <c r="R28" s="9">
        <f>ROUND((1.2*D28+1.6*E28)/(Q28),2)</f>
        <v>3.98</v>
      </c>
      <c r="S28" s="9">
        <f>CEILING((N28+(12*L28)),0.01)</f>
        <v>55.5</v>
      </c>
      <c r="T28" s="9">
        <f xml:space="preserve"> (4*S28)</f>
        <v>222</v>
      </c>
      <c r="U28" s="9">
        <f>ROUND((Q28-(S28/12)^2)*(R28),2)</f>
        <v>281.02999999999997</v>
      </c>
      <c r="V28" s="9">
        <f>ROUND((U28*1000)/(3*T28*(C28^0.5)),2)</f>
        <v>7.7</v>
      </c>
      <c r="W28" s="9" t="str">
        <f>IF(V28 &lt; N28, "Pass", "Fail")</f>
        <v>Pass</v>
      </c>
      <c r="X28" s="9">
        <f>CEILING(R28*(Q28^0.5)*((Q28^0.5/2)-(L28*0.5)-(N28/12)),0.01)</f>
        <v>44.7</v>
      </c>
      <c r="Y28" s="9">
        <f>ROUND((X28*1000)/(1.5*(Q28^0.5)*12*(C28^0.5)),2)</f>
        <v>4.7300000000000004</v>
      </c>
      <c r="Z28" s="9" t="str">
        <f>IF(Y28&lt;N28,"Pass","Fail")</f>
        <v>Pass</v>
      </c>
      <c r="AA28" s="9">
        <f>ROUND(((Q28^0.5)/2)-(L28/2),2)</f>
        <v>3.8</v>
      </c>
      <c r="AB28" s="9">
        <f>ROUND((AA28*(AA28/2)*R28*(Q28^0.5)),0)</f>
        <v>276</v>
      </c>
      <c r="AC28" s="9">
        <f>ROUND((AB28*12000/(0.9*(Q28^0.5)*12*(N28^2))),2)</f>
        <v>32.22</v>
      </c>
      <c r="AD28" s="9">
        <f>(1-((1-(2.36*AC28/C28))^0.5))</f>
        <v>1.275453913426372E-2</v>
      </c>
      <c r="AE28" s="9">
        <f>(AD28*C28)/(1.18*F28)</f>
        <v>8.1066986022862637E-4</v>
      </c>
      <c r="AF28" s="10">
        <f>200/F28</f>
        <v>5.0000000000000001E-3</v>
      </c>
      <c r="AG28" s="10">
        <f>(3*(C28)^0.5)/(F28)</f>
        <v>4.107919181288746E-3</v>
      </c>
      <c r="AH28" s="10">
        <f>ROUND(MAX(AE28, AF28, AG28),6)</f>
        <v>5.0000000000000001E-3</v>
      </c>
      <c r="AK28" s="10">
        <f>ROUND((AH28*(Q28^0.5)*12*N28),2)</f>
        <v>18.13</v>
      </c>
      <c r="AL28" s="13">
        <f>ROUND((Q28^0.5),2)</f>
        <v>9.59</v>
      </c>
      <c r="AM28" s="13">
        <f>ROUND((Q28^0.5),2)</f>
        <v>9.59</v>
      </c>
      <c r="AN28" s="19">
        <v>11</v>
      </c>
      <c r="AO28" s="10">
        <f>INDEX(AJ:AJ, MATCH(AN28, AI:AI, 0))</f>
        <v>1.56</v>
      </c>
      <c r="AP28" s="12">
        <f>ROUNDUP((AK28/AO28),0)</f>
        <v>12</v>
      </c>
      <c r="AQ28" s="12">
        <f>(AP28*AO28)</f>
        <v>18.72</v>
      </c>
      <c r="AR28" s="12">
        <f>IF(ROUNDDOWN((AL28*12 - (O28*12)) / (AP28 - 1), 0) &lt; 18, ROUNDDOWN((AL28*12 - (O28*12)) / (AP28 - 1), 0), 18)</f>
        <v>10</v>
      </c>
    </row>
    <row r="29" spans="1:44" x14ac:dyDescent="0.35">
      <c r="A29" s="11">
        <f t="shared" si="0"/>
        <v>28</v>
      </c>
      <c r="B29" s="14">
        <v>3600</v>
      </c>
      <c r="C29" s="14">
        <v>3000</v>
      </c>
      <c r="D29" s="14">
        <v>110</v>
      </c>
      <c r="E29" s="14">
        <v>115</v>
      </c>
      <c r="F29" s="14">
        <v>60000</v>
      </c>
      <c r="G29" s="14">
        <v>4.5</v>
      </c>
      <c r="H29" s="14">
        <v>95</v>
      </c>
      <c r="K29" s="14">
        <v>150</v>
      </c>
      <c r="L29" s="14">
        <v>1.83</v>
      </c>
      <c r="M29" s="9">
        <f>ROUNDUP((18*L29),0)</f>
        <v>33</v>
      </c>
      <c r="N29" s="9">
        <f>(M29-O29*12-1.5)</f>
        <v>28.5</v>
      </c>
      <c r="O29" s="14">
        <v>0.25</v>
      </c>
      <c r="P29" s="9">
        <f>ROUND(((B29)-(M29*K29/12)-(G29-(1.5*L29))*H29),0)</f>
        <v>3021</v>
      </c>
      <c r="Q29" s="9">
        <f>ROUNDDOWN((D29+E29)/(P29/1000),0)</f>
        <v>74</v>
      </c>
      <c r="R29" s="9">
        <f>ROUND((1.2*D29+1.6*E29)/(Q29),2)</f>
        <v>4.2699999999999996</v>
      </c>
      <c r="S29" s="9">
        <f>CEILING((N29+(12*L29)),0.01)</f>
        <v>50.46</v>
      </c>
      <c r="T29" s="9">
        <f xml:space="preserve"> (4*S29)</f>
        <v>201.84</v>
      </c>
      <c r="U29" s="9">
        <f>ROUND((Q29-(S29/12)^2)*(R29),2)</f>
        <v>240.48</v>
      </c>
      <c r="V29" s="9">
        <f>ROUND((U29*1000)/(3*T29*(C29^0.5)),2)</f>
        <v>7.25</v>
      </c>
      <c r="W29" s="9" t="str">
        <f>IF(V29 &lt; N29, "Pass", "Fail")</f>
        <v>Pass</v>
      </c>
      <c r="X29" s="9">
        <f>CEILING(R29*(Q29^0.5)*((Q29^0.5/2)-(L29*0.5)-(N29/12)),0.01)</f>
        <v>37.15</v>
      </c>
      <c r="Y29" s="9">
        <f>ROUND((X29*1000)/(1.5*(Q29^0.5)*12*(C29^0.5)),2)</f>
        <v>4.38</v>
      </c>
      <c r="Z29" s="9" t="str">
        <f>IF(Y29&lt;N29,"Pass","Fail")</f>
        <v>Pass</v>
      </c>
      <c r="AA29" s="9">
        <f>ROUND(((Q29^0.5)/2)-(L29/2),2)</f>
        <v>3.39</v>
      </c>
      <c r="AB29" s="9">
        <f>ROUND((AA29*(AA29/2)*R29*(Q29^0.5)),0)</f>
        <v>211</v>
      </c>
      <c r="AC29" s="9">
        <f>ROUND((AB29*12000/(0.9*(Q29^0.5)*12*(N29^2))),2)</f>
        <v>33.549999999999997</v>
      </c>
      <c r="AD29" s="9">
        <f>(1-((1-(2.36*AC29/C29))^0.5))</f>
        <v>1.3284573276908129E-2</v>
      </c>
      <c r="AE29" s="9">
        <f>(AD29*C29)/(1.18*F29)</f>
        <v>5.6290564732661564E-4</v>
      </c>
      <c r="AF29" s="10">
        <f>200/F29</f>
        <v>3.3333333333333335E-3</v>
      </c>
      <c r="AG29" s="10">
        <f>(3*(C29)^0.5)/(F29)</f>
        <v>2.7386127875258306E-3</v>
      </c>
      <c r="AH29" s="10">
        <f>ROUND(MAX(AE29, AF29, AG29),6)</f>
        <v>3.333E-3</v>
      </c>
      <c r="AK29" s="10">
        <f>ROUND((AH29*(Q29^0.5)*12*N29),2)</f>
        <v>9.81</v>
      </c>
      <c r="AL29" s="13">
        <f>ROUND((Q29^0.5),2)</f>
        <v>8.6</v>
      </c>
      <c r="AM29" s="13">
        <f>ROUND((Q29^0.5),2)</f>
        <v>8.6</v>
      </c>
      <c r="AN29" s="19">
        <v>11</v>
      </c>
      <c r="AO29" s="10">
        <f>INDEX(AJ:AJ, MATCH(AN29, AI:AI, 0))</f>
        <v>1.56</v>
      </c>
      <c r="AP29" s="12">
        <f>ROUNDUP((AK29/AO29),0)</f>
        <v>7</v>
      </c>
      <c r="AQ29" s="12">
        <f>(AP29*AO29)</f>
        <v>10.92</v>
      </c>
      <c r="AR29" s="12">
        <f>IF(ROUNDDOWN((AL29*12 - (O29*12)) / (AP29 - 1), 0) &lt; 18, ROUNDDOWN((AL29*12 - (O29*12)) / (AP29 - 1), 0), 18)</f>
        <v>16</v>
      </c>
    </row>
    <row r="30" spans="1:44" x14ac:dyDescent="0.35">
      <c r="A30" s="11">
        <f t="shared" si="0"/>
        <v>29</v>
      </c>
      <c r="B30" s="14">
        <v>4000</v>
      </c>
      <c r="C30" s="14">
        <v>5000</v>
      </c>
      <c r="D30" s="14">
        <v>85</v>
      </c>
      <c r="E30" s="14">
        <v>80</v>
      </c>
      <c r="F30" s="14">
        <v>40000</v>
      </c>
      <c r="G30" s="14">
        <v>5.25</v>
      </c>
      <c r="H30" s="14">
        <v>105</v>
      </c>
      <c r="K30" s="14">
        <v>150</v>
      </c>
      <c r="L30" s="14">
        <v>1.67</v>
      </c>
      <c r="M30" s="9">
        <f>ROUNDUP((18*L30),0)</f>
        <v>31</v>
      </c>
      <c r="N30" s="9">
        <f>(M30-O30*12-1.5)</f>
        <v>26.5</v>
      </c>
      <c r="O30" s="14">
        <v>0.25</v>
      </c>
      <c r="P30" s="9">
        <f>ROUND(((B30)-(M30*K30/12)-(G30-(1.5*L30))*H30),0)</f>
        <v>3324</v>
      </c>
      <c r="Q30" s="9">
        <f>ROUNDDOWN((D30+E30)/(P30/1000),0)</f>
        <v>49</v>
      </c>
      <c r="R30" s="9">
        <f>ROUND((1.2*D30+1.6*E30)/(Q30),2)</f>
        <v>4.6900000000000004</v>
      </c>
      <c r="S30" s="9">
        <f>CEILING((N30+(12*L30)),0.01)</f>
        <v>46.54</v>
      </c>
      <c r="T30" s="9">
        <f xml:space="preserve"> (4*S30)</f>
        <v>186.16</v>
      </c>
      <c r="U30" s="9">
        <f>ROUND((Q30-(S30/12)^2)*(R30),2)</f>
        <v>159.27000000000001</v>
      </c>
      <c r="V30" s="9">
        <f>ROUND((U30*1000)/(3*T30*(C30^0.5)),2)</f>
        <v>4.03</v>
      </c>
      <c r="W30" s="9" t="str">
        <f>IF(V30 &lt; N30, "Pass", "Fail")</f>
        <v>Pass</v>
      </c>
      <c r="X30" s="9">
        <f>CEILING(R30*(Q30^0.5)*((Q30^0.5/2)-(L30*0.5)-(N30/12)),0.01)</f>
        <v>15</v>
      </c>
      <c r="Y30" s="9">
        <f>ROUND((X30*1000)/(1.5*(Q30^0.5)*12*(C30^0.5)),2)</f>
        <v>1.68</v>
      </c>
      <c r="Z30" s="9" t="str">
        <f>IF(Y30&lt;N30,"Pass","Fail")</f>
        <v>Pass</v>
      </c>
      <c r="AA30" s="9">
        <f>ROUND(((Q30^0.5)/2)-(L30/2),2)</f>
        <v>2.67</v>
      </c>
      <c r="AB30" s="9">
        <f>ROUND((AA30*(AA30/2)*R30*(Q30^0.5)),0)</f>
        <v>117</v>
      </c>
      <c r="AC30" s="9">
        <f>ROUND((AB30*12000/(0.9*(Q30^0.5)*12*(N30^2))),2)</f>
        <v>26.45</v>
      </c>
      <c r="AD30" s="9">
        <f>(1-((1-(2.36*AC30/C30))^0.5))</f>
        <v>6.2618051015649323E-3</v>
      </c>
      <c r="AE30" s="9">
        <f>(AD30*C30)/(1.18*F30)</f>
        <v>6.6332681160645468E-4</v>
      </c>
      <c r="AF30" s="10">
        <f>200/F30</f>
        <v>5.0000000000000001E-3</v>
      </c>
      <c r="AG30" s="10">
        <f>(3*(C30)^0.5)/(F30)</f>
        <v>5.3033008588991067E-3</v>
      </c>
      <c r="AH30" s="10">
        <f>ROUND(MAX(AE30, AF30, AG30),6)</f>
        <v>5.3030000000000004E-3</v>
      </c>
      <c r="AK30" s="10">
        <f>ROUND((AH30*(Q30^0.5)*12*N30),2)</f>
        <v>11.8</v>
      </c>
      <c r="AL30" s="13">
        <f>ROUND((Q30^0.5),2)</f>
        <v>7</v>
      </c>
      <c r="AM30" s="13">
        <f>ROUND((Q30^0.5),2)</f>
        <v>7</v>
      </c>
      <c r="AN30" s="19">
        <v>11</v>
      </c>
      <c r="AO30" s="10">
        <f>INDEX(AJ:AJ, MATCH(AN30, AI:AI, 0))</f>
        <v>1.56</v>
      </c>
      <c r="AP30" s="12">
        <f>ROUNDUP((AK30/AO30),0)</f>
        <v>8</v>
      </c>
      <c r="AQ30" s="12">
        <f>(AP30*AO30)</f>
        <v>12.48</v>
      </c>
      <c r="AR30" s="12">
        <f>IF(ROUNDDOWN((AL30*12 - (O30*12)) / (AP30 - 1), 0) &lt; 18, ROUNDDOWN((AL30*12 - (O30*12)) / (AP30 - 1), 0), 18)</f>
        <v>11</v>
      </c>
    </row>
    <row r="31" spans="1:44" x14ac:dyDescent="0.35">
      <c r="A31" s="11">
        <f t="shared" si="0"/>
        <v>30</v>
      </c>
      <c r="B31" s="14">
        <v>4100</v>
      </c>
      <c r="C31" s="14">
        <v>3000</v>
      </c>
      <c r="D31" s="14">
        <v>130</v>
      </c>
      <c r="E31" s="14">
        <v>105</v>
      </c>
      <c r="F31" s="14">
        <v>60000</v>
      </c>
      <c r="G31" s="14">
        <v>5</v>
      </c>
      <c r="H31" s="14">
        <v>100</v>
      </c>
      <c r="K31" s="14">
        <v>150</v>
      </c>
      <c r="L31" s="14">
        <v>1.92</v>
      </c>
      <c r="M31" s="9">
        <f>ROUNDUP((18*L31),0)</f>
        <v>35</v>
      </c>
      <c r="N31" s="9">
        <f>(M31-O31*12-1.5)</f>
        <v>30.5</v>
      </c>
      <c r="O31" s="14">
        <v>0.25</v>
      </c>
      <c r="P31" s="9">
        <f>ROUND(((B31)-(M31*K31/12)-(G31-(1.5*L31))*H31),0)</f>
        <v>3451</v>
      </c>
      <c r="Q31" s="9">
        <f>ROUNDDOWN((D31+E31)/(P31/1000),0)</f>
        <v>68</v>
      </c>
      <c r="R31" s="9">
        <f>ROUND((1.2*D31+1.6*E31)/(Q31),2)</f>
        <v>4.76</v>
      </c>
      <c r="S31" s="9">
        <f>CEILING((N31+(12*L31)),0.01)</f>
        <v>53.54</v>
      </c>
      <c r="T31" s="9">
        <f xml:space="preserve"> (4*S31)</f>
        <v>214.16</v>
      </c>
      <c r="U31" s="9">
        <f>ROUND((Q31-(S31/12)^2)*(R31),2)</f>
        <v>228.93</v>
      </c>
      <c r="V31" s="9">
        <f>ROUND((U31*1000)/(3*T31*(C31^0.5)),2)</f>
        <v>6.51</v>
      </c>
      <c r="W31" s="9" t="str">
        <f>IF(V31 &lt; N31, "Pass", "Fail")</f>
        <v>Pass</v>
      </c>
      <c r="X31" s="9">
        <f>CEILING(R31*(Q31^0.5)*((Q31^0.5/2)-(L31*0.5)-(N31/12)),0.01)</f>
        <v>24.400000000000002</v>
      </c>
      <c r="Y31" s="9">
        <f>ROUND((X31*1000)/(1.5*(Q31^0.5)*12*(C31^0.5)),2)</f>
        <v>3</v>
      </c>
      <c r="Z31" s="9" t="str">
        <f>IF(Y31&lt;N31,"Pass","Fail")</f>
        <v>Pass</v>
      </c>
      <c r="AA31" s="9">
        <f>ROUND(((Q31^0.5)/2)-(L31/2),2)</f>
        <v>3.16</v>
      </c>
      <c r="AB31" s="9">
        <f>ROUND((AA31*(AA31/2)*R31*(Q31^0.5)),0)</f>
        <v>196</v>
      </c>
      <c r="AC31" s="9">
        <f>ROUND((AB31*12000/(0.9*(Q31^0.5)*12*(N31^2))),2)</f>
        <v>28.39</v>
      </c>
      <c r="AD31" s="9">
        <f>(1-((1-(2.36*AC31/C31))^0.5))</f>
        <v>1.1229787395810931E-2</v>
      </c>
      <c r="AE31" s="9">
        <f>(AD31*C31)/(1.18*F31)</f>
        <v>4.7583844897503946E-4</v>
      </c>
      <c r="AF31" s="10">
        <f>200/F31</f>
        <v>3.3333333333333335E-3</v>
      </c>
      <c r="AG31" s="10">
        <f>(3*(C31)^0.5)/(F31)</f>
        <v>2.7386127875258306E-3</v>
      </c>
      <c r="AH31" s="10">
        <f>ROUND(MAX(AE31, AF31, AG31),6)</f>
        <v>3.333E-3</v>
      </c>
      <c r="AK31" s="10">
        <f>ROUND((AH31*(Q31^0.5)*12*N31),2)</f>
        <v>10.06</v>
      </c>
      <c r="AL31" s="13">
        <f>ROUND((Q31^0.5),2)</f>
        <v>8.25</v>
      </c>
      <c r="AM31" s="13">
        <f>ROUND((Q31^0.5),2)</f>
        <v>8.25</v>
      </c>
      <c r="AN31" s="19">
        <v>11</v>
      </c>
      <c r="AO31" s="10">
        <f>INDEX(AJ:AJ, MATCH(AN31, AI:AI, 0))</f>
        <v>1.56</v>
      </c>
      <c r="AP31" s="12">
        <f>ROUNDUP((AK31/AO31),0)</f>
        <v>7</v>
      </c>
      <c r="AQ31" s="12">
        <f>(AP31*AO31)</f>
        <v>10.92</v>
      </c>
      <c r="AR31" s="12">
        <f>IF(ROUNDDOWN((AL31*12 - (O31*12)) / (AP31 - 1), 0) &lt; 18, ROUNDDOWN((AL31*12 - (O31*12)) / (AP31 - 1), 0), 18)</f>
        <v>16</v>
      </c>
    </row>
    <row r="32" spans="1:44" x14ac:dyDescent="0.35">
      <c r="A32" s="11">
        <f t="shared" si="0"/>
        <v>31</v>
      </c>
      <c r="B32" s="14">
        <v>4400</v>
      </c>
      <c r="C32" s="14">
        <v>4000</v>
      </c>
      <c r="D32" s="14">
        <v>120</v>
      </c>
      <c r="E32" s="14">
        <v>95</v>
      </c>
      <c r="F32" s="14">
        <v>60000</v>
      </c>
      <c r="G32" s="14">
        <v>6.25</v>
      </c>
      <c r="H32" s="14">
        <v>105</v>
      </c>
      <c r="K32" s="14">
        <v>150</v>
      </c>
      <c r="L32" s="14">
        <v>1.92</v>
      </c>
      <c r="M32" s="9">
        <f>ROUNDUP((18*L32),0)</f>
        <v>35</v>
      </c>
      <c r="N32" s="9">
        <f>(M32-O32*12-1.5)</f>
        <v>30.5</v>
      </c>
      <c r="O32" s="14">
        <v>0.25</v>
      </c>
      <c r="P32" s="9">
        <f>ROUND(((B32)-(M32*K32/12)-(G32-(1.5*L32))*H32),0)</f>
        <v>3609</v>
      </c>
      <c r="Q32" s="9">
        <f>ROUNDDOWN((D32+E32)/(P32/1000),0)</f>
        <v>59</v>
      </c>
      <c r="R32" s="9">
        <f>ROUND((1.2*D32+1.6*E32)/(Q32),2)</f>
        <v>5.0199999999999996</v>
      </c>
      <c r="S32" s="9">
        <f>CEILING((N32+(12*L32)),0.01)</f>
        <v>53.54</v>
      </c>
      <c r="T32" s="9">
        <f xml:space="preserve"> (4*S32)</f>
        <v>214.16</v>
      </c>
      <c r="U32" s="9">
        <f>ROUND((Q32-(S32/12)^2)*(R32),2)</f>
        <v>196.25</v>
      </c>
      <c r="V32" s="9">
        <f>ROUND((U32*1000)/(3*T32*(C32^0.5)),2)</f>
        <v>4.83</v>
      </c>
      <c r="W32" s="9" t="str">
        <f>IF(V32 &lt; N32, "Pass", "Fail")</f>
        <v>Pass</v>
      </c>
      <c r="X32" s="9">
        <f>CEILING(R32*(Q32^0.5)*((Q32^0.5/2)-(L32*0.5)-(N32/12)),0.01)</f>
        <v>13.07</v>
      </c>
      <c r="Y32" s="9">
        <f>ROUND((X32*1000)/(1.5*(Q32^0.5)*12*(C32^0.5)),2)</f>
        <v>1.49</v>
      </c>
      <c r="Z32" s="9" t="str">
        <f>IF(Y32&lt;N32,"Pass","Fail")</f>
        <v>Pass</v>
      </c>
      <c r="AA32" s="9">
        <f>ROUND(((Q32^0.5)/2)-(L32/2),2)</f>
        <v>2.88</v>
      </c>
      <c r="AB32" s="9">
        <f>ROUND((AA32*(AA32/2)*R32*(Q32^0.5)),0)</f>
        <v>160</v>
      </c>
      <c r="AC32" s="9">
        <f>ROUND((AB32*12000/(0.9*(Q32^0.5)*12*(N32^2))),2)</f>
        <v>24.88</v>
      </c>
      <c r="AD32" s="9">
        <f>(1-((1-(2.36*AC32/C32))^0.5))</f>
        <v>7.3667343877700242E-3</v>
      </c>
      <c r="AE32" s="9">
        <f>(AD32*C32)/(1.18*F32)</f>
        <v>4.1619968292486013E-4</v>
      </c>
      <c r="AF32" s="10">
        <f>200/F32</f>
        <v>3.3333333333333335E-3</v>
      </c>
      <c r="AG32" s="10">
        <f>(3*(C32)^0.5)/(F32)</f>
        <v>3.162277660168379E-3</v>
      </c>
      <c r="AH32" s="10">
        <f>ROUND(MAX(AE32, AF32, AG32),6)</f>
        <v>3.333E-3</v>
      </c>
      <c r="AK32" s="10">
        <f>ROUND((AH32*(Q32^0.5)*12*N32),2)</f>
        <v>9.3699999999999992</v>
      </c>
      <c r="AL32" s="13">
        <f>ROUND((Q32^0.5),2)</f>
        <v>7.68</v>
      </c>
      <c r="AM32" s="13">
        <f>ROUND((Q32^0.5),2)</f>
        <v>7.68</v>
      </c>
      <c r="AN32" s="19">
        <v>11</v>
      </c>
      <c r="AO32" s="10">
        <f>INDEX(AJ:AJ, MATCH(AN32, AI:AI, 0))</f>
        <v>1.56</v>
      </c>
      <c r="AP32" s="12">
        <f>ROUNDUP((AK32/AO32),0)</f>
        <v>7</v>
      </c>
      <c r="AQ32" s="12">
        <f>(AP32*AO32)</f>
        <v>10.92</v>
      </c>
      <c r="AR32" s="12">
        <f>IF(ROUNDDOWN((AL32*12 - (O32*12)) / (AP32 - 1), 0) &lt; 18, ROUNDDOWN((AL32*12 - (O32*12)) / (AP32 - 1), 0), 18)</f>
        <v>14</v>
      </c>
    </row>
    <row r="33" spans="1:44" x14ac:dyDescent="0.35">
      <c r="A33" s="11">
        <f t="shared" si="0"/>
        <v>32</v>
      </c>
      <c r="B33" s="14">
        <v>3400</v>
      </c>
      <c r="C33" s="14">
        <v>4000</v>
      </c>
      <c r="D33" s="14">
        <v>85</v>
      </c>
      <c r="E33" s="14">
        <v>85</v>
      </c>
      <c r="F33" s="14">
        <v>40000</v>
      </c>
      <c r="G33" s="14">
        <v>5.25</v>
      </c>
      <c r="H33" s="14">
        <v>95</v>
      </c>
      <c r="K33" s="14">
        <v>150</v>
      </c>
      <c r="L33" s="14">
        <v>1.83</v>
      </c>
      <c r="M33" s="9">
        <f>ROUNDUP((18*L33),0)</f>
        <v>33</v>
      </c>
      <c r="N33" s="9">
        <f>(M33-O33*12-1.5)</f>
        <v>28.5</v>
      </c>
      <c r="O33" s="14">
        <v>0.25</v>
      </c>
      <c r="P33" s="9">
        <f>ROUND(((B33)-(M33*K33/12)-(G33-(1.5*L33))*H33),0)</f>
        <v>2750</v>
      </c>
      <c r="Q33" s="9">
        <f>ROUNDDOWN((D33+E33)/(P33/1000),0)</f>
        <v>61</v>
      </c>
      <c r="R33" s="9">
        <f>ROUND((1.2*D33+1.6*E33)/(Q33),2)</f>
        <v>3.9</v>
      </c>
      <c r="S33" s="9">
        <f>CEILING((N33+(12*L33)),0.01)</f>
        <v>50.46</v>
      </c>
      <c r="T33" s="9">
        <f xml:space="preserve"> (4*S33)</f>
        <v>201.84</v>
      </c>
      <c r="U33" s="9">
        <f>ROUND((Q33-(S33/12)^2)*(R33),2)</f>
        <v>168.94</v>
      </c>
      <c r="V33" s="9">
        <f>ROUND((U33*1000)/(3*T33*(C33^0.5)),2)</f>
        <v>4.41</v>
      </c>
      <c r="W33" s="9" t="str">
        <f>IF(V33 &lt; N33, "Pass", "Fail")</f>
        <v>Pass</v>
      </c>
      <c r="X33" s="9">
        <f>CEILING(R33*(Q33^0.5)*((Q33^0.5/2)-(L33*0.5)-(N33/12)),0.01)</f>
        <v>18.740000000000002</v>
      </c>
      <c r="Y33" s="9">
        <f>ROUND((X33*1000)/(1.5*(Q33^0.5)*12*(C33^0.5)),2)</f>
        <v>2.11</v>
      </c>
      <c r="Z33" s="9" t="str">
        <f>IF(Y33&lt;N33,"Pass","Fail")</f>
        <v>Pass</v>
      </c>
      <c r="AA33" s="9">
        <f>ROUND(((Q33^0.5)/2)-(L33/2),2)</f>
        <v>2.99</v>
      </c>
      <c r="AB33" s="9">
        <f>ROUND((AA33*(AA33/2)*R33*(Q33^0.5)),0)</f>
        <v>136</v>
      </c>
      <c r="AC33" s="9">
        <f>ROUND((AB33*12000/(0.9*(Q33^0.5)*12*(N33^2))),2)</f>
        <v>23.82</v>
      </c>
      <c r="AD33" s="9">
        <f>(1-((1-(2.36*AC33/C33))^0.5))</f>
        <v>7.0517636855383925E-3</v>
      </c>
      <c r="AE33" s="9">
        <f>(AD33*C33)/(1.18*F33)</f>
        <v>5.9760709199477898E-4</v>
      </c>
      <c r="AF33" s="10">
        <f>200/F33</f>
        <v>5.0000000000000001E-3</v>
      </c>
      <c r="AG33" s="10">
        <f>(3*(C33)^0.5)/(F33)</f>
        <v>4.7434164902525689E-3</v>
      </c>
      <c r="AH33" s="10">
        <f>ROUND(MAX(AE33, AF33, AG33),6)</f>
        <v>5.0000000000000001E-3</v>
      </c>
      <c r="AK33" s="10">
        <f>ROUND((AH33*(Q33^0.5)*12*N33),2)</f>
        <v>13.36</v>
      </c>
      <c r="AL33" s="13">
        <f>ROUND((Q33^0.5),2)</f>
        <v>7.81</v>
      </c>
      <c r="AM33" s="13">
        <f>ROUND((Q33^0.5),2)</f>
        <v>7.81</v>
      </c>
      <c r="AN33" s="19">
        <v>11</v>
      </c>
      <c r="AO33" s="10">
        <f>INDEX(AJ:AJ, MATCH(AN33, AI:AI, 0))</f>
        <v>1.56</v>
      </c>
      <c r="AP33" s="12">
        <f>ROUNDUP((AK33/AO33),0)</f>
        <v>9</v>
      </c>
      <c r="AQ33" s="12">
        <f>(AP33*AO33)</f>
        <v>14.040000000000001</v>
      </c>
      <c r="AR33" s="12">
        <f>IF(ROUNDDOWN((AL33*12 - (O33*12)) / (AP33 - 1), 0) &lt; 18, ROUNDDOWN((AL33*12 - (O33*12)) / (AP33 - 1), 0), 18)</f>
        <v>11</v>
      </c>
    </row>
    <row r="34" spans="1:44" x14ac:dyDescent="0.35">
      <c r="A34" s="11">
        <f t="shared" si="0"/>
        <v>33</v>
      </c>
      <c r="B34" s="14">
        <v>4500</v>
      </c>
      <c r="C34" s="14">
        <v>3000</v>
      </c>
      <c r="D34" s="14">
        <v>135</v>
      </c>
      <c r="E34" s="14">
        <v>95</v>
      </c>
      <c r="F34" s="14">
        <v>60000</v>
      </c>
      <c r="G34" s="14">
        <v>5.5</v>
      </c>
      <c r="H34" s="14">
        <v>95</v>
      </c>
      <c r="K34" s="14">
        <v>150</v>
      </c>
      <c r="L34" s="14">
        <v>1.83</v>
      </c>
      <c r="M34" s="9">
        <f>ROUNDUP((18*L34),0)</f>
        <v>33</v>
      </c>
      <c r="N34" s="9">
        <f>(M34-O34*12-1.5)</f>
        <v>28.5</v>
      </c>
      <c r="O34" s="14">
        <v>0.25</v>
      </c>
      <c r="P34" s="9">
        <f>ROUND(((B34)-(M34*K34/12)-(G34-(1.5*L34))*H34),0)</f>
        <v>3826</v>
      </c>
      <c r="Q34" s="9">
        <f>ROUNDDOWN((D34+E34)/(P34/1000),0)</f>
        <v>60</v>
      </c>
      <c r="R34" s="9">
        <f>ROUND((1.2*D34+1.6*E34)/(Q34),2)</f>
        <v>5.23</v>
      </c>
      <c r="S34" s="9">
        <f>CEILING((N34+(12*L34)),0.01)</f>
        <v>50.46</v>
      </c>
      <c r="T34" s="9">
        <f xml:space="preserve"> (4*S34)</f>
        <v>201.84</v>
      </c>
      <c r="U34" s="9">
        <f>ROUND((Q34-(S34/12)^2)*(R34),2)</f>
        <v>221.32</v>
      </c>
      <c r="V34" s="9">
        <f>ROUND((U34*1000)/(3*T34*(C34^0.5)),2)</f>
        <v>6.67</v>
      </c>
      <c r="W34" s="9" t="str">
        <f>IF(V34 &lt; N34, "Pass", "Fail")</f>
        <v>Pass</v>
      </c>
      <c r="X34" s="9">
        <f>CEILING(R34*(Q34^0.5)*((Q34^0.5/2)-(L34*0.5)-(N34/12)),0.01)</f>
        <v>23.62</v>
      </c>
      <c r="Y34" s="9">
        <f>ROUND((X34*1000)/(1.5*(Q34^0.5)*12*(C34^0.5)),2)</f>
        <v>3.09</v>
      </c>
      <c r="Z34" s="9" t="str">
        <f>IF(Y34&lt;N34,"Pass","Fail")</f>
        <v>Pass</v>
      </c>
      <c r="AA34" s="9">
        <f>ROUND(((Q34^0.5)/2)-(L34/2),2)</f>
        <v>2.96</v>
      </c>
      <c r="AB34" s="9">
        <f>ROUND((AA34*(AA34/2)*R34*(Q34^0.5)),0)</f>
        <v>177</v>
      </c>
      <c r="AC34" s="9">
        <f>ROUND((AB34*12000/(0.9*(Q34^0.5)*12*(N34^2))),2)</f>
        <v>31.26</v>
      </c>
      <c r="AD34" s="9">
        <f>(1-((1-(2.36*AC34/C34))^0.5))</f>
        <v>1.2372134860503259E-2</v>
      </c>
      <c r="AE34" s="9">
        <f>(AD34*C34)/(1.18*F34)</f>
        <v>5.2424300256369738E-4</v>
      </c>
      <c r="AF34" s="10">
        <f>200/F34</f>
        <v>3.3333333333333335E-3</v>
      </c>
      <c r="AG34" s="10">
        <f>(3*(C34)^0.5)/(F34)</f>
        <v>2.7386127875258306E-3</v>
      </c>
      <c r="AH34" s="10">
        <f>ROUND(MAX(AE34, AF34, AG34),6)</f>
        <v>3.333E-3</v>
      </c>
      <c r="AK34" s="10">
        <f>ROUND((AH34*(Q34^0.5)*12*N34),2)</f>
        <v>8.83</v>
      </c>
      <c r="AL34" s="13">
        <f>ROUND((Q34^0.5),2)</f>
        <v>7.75</v>
      </c>
      <c r="AM34" s="13">
        <f>ROUND((Q34^0.5),2)</f>
        <v>7.75</v>
      </c>
      <c r="AN34" s="19">
        <v>11</v>
      </c>
      <c r="AO34" s="10">
        <f>INDEX(AJ:AJ, MATCH(AN34, AI:AI, 0))</f>
        <v>1.56</v>
      </c>
      <c r="AP34" s="12">
        <f>ROUNDUP((AK34/AO34),0)</f>
        <v>6</v>
      </c>
      <c r="AQ34" s="12">
        <f>(AP34*AO34)</f>
        <v>9.36</v>
      </c>
      <c r="AR34" s="12">
        <f>IF(ROUNDDOWN((AL34*12 - (O34*12)) / (AP34 - 1), 0) &lt; 18, ROUNDDOWN((AL34*12 - (O34*12)) / (AP34 - 1), 0), 18)</f>
        <v>18</v>
      </c>
    </row>
    <row r="35" spans="1:44" x14ac:dyDescent="0.35">
      <c r="A35" s="11">
        <f t="shared" si="0"/>
        <v>34</v>
      </c>
      <c r="B35" s="14">
        <v>4100</v>
      </c>
      <c r="C35" s="14">
        <v>5000</v>
      </c>
      <c r="D35" s="14">
        <v>90</v>
      </c>
      <c r="E35" s="14">
        <v>95</v>
      </c>
      <c r="F35" s="14">
        <v>60000</v>
      </c>
      <c r="G35" s="14">
        <v>4.25</v>
      </c>
      <c r="H35" s="14">
        <v>105</v>
      </c>
      <c r="K35" s="14">
        <v>150</v>
      </c>
      <c r="L35" s="14">
        <v>1.75</v>
      </c>
      <c r="M35" s="9">
        <f>ROUNDUP((18*L35),0)</f>
        <v>32</v>
      </c>
      <c r="N35" s="9">
        <f>(M35-O35*12-1.5)</f>
        <v>27.5</v>
      </c>
      <c r="O35" s="14">
        <v>0.25</v>
      </c>
      <c r="P35" s="9">
        <f>ROUND(((B35)-(M35*K35/12)-(G35-(1.5*L35))*H35),0)</f>
        <v>3529</v>
      </c>
      <c r="Q35" s="9">
        <f>ROUNDDOWN((D35+E35)/(P35/1000),0)</f>
        <v>52</v>
      </c>
      <c r="R35" s="9">
        <f>ROUND((1.2*D35+1.6*E35)/(Q35),2)</f>
        <v>5</v>
      </c>
      <c r="S35" s="9">
        <f>CEILING((N35+(12*L35)),0.01)</f>
        <v>48.5</v>
      </c>
      <c r="T35" s="9">
        <f xml:space="preserve"> (4*S35)</f>
        <v>194</v>
      </c>
      <c r="U35" s="9">
        <f>ROUND((Q35-(S35/12)^2)*(R35),2)</f>
        <v>178.32</v>
      </c>
      <c r="V35" s="9">
        <f>ROUND((U35*1000)/(3*T35*(C35^0.5)),2)</f>
        <v>4.33</v>
      </c>
      <c r="W35" s="9" t="str">
        <f>IF(V35 &lt; N35, "Pass", "Fail")</f>
        <v>Pass</v>
      </c>
      <c r="X35" s="9">
        <f>CEILING(R35*(Q35^0.5)*((Q35^0.5/2)-(L35*0.5)-(N35/12)),0.01)</f>
        <v>15.83</v>
      </c>
      <c r="Y35" s="9">
        <f>ROUND((X35*1000)/(1.5*(Q35^0.5)*12*(C35^0.5)),2)</f>
        <v>1.72</v>
      </c>
      <c r="Z35" s="9" t="str">
        <f>IF(Y35&lt;N35,"Pass","Fail")</f>
        <v>Pass</v>
      </c>
      <c r="AA35" s="9">
        <f>ROUND(((Q35^0.5)/2)-(L35/2),2)</f>
        <v>2.73</v>
      </c>
      <c r="AB35" s="9">
        <f>ROUND((AA35*(AA35/2)*R35*(Q35^0.5)),0)</f>
        <v>134</v>
      </c>
      <c r="AC35" s="9">
        <f>ROUND((AB35*12000/(0.9*(Q35^0.5)*12*(N35^2))),2)</f>
        <v>27.3</v>
      </c>
      <c r="AD35" s="9">
        <f>(1-((1-(2.36*AC35/C35))^0.5))</f>
        <v>6.4636896418933665E-3</v>
      </c>
      <c r="AE35" s="9">
        <f>(AD35*C35)/(1.18*F35)</f>
        <v>4.564752571958592E-4</v>
      </c>
      <c r="AF35" s="10">
        <f>200/F35</f>
        <v>3.3333333333333335E-3</v>
      </c>
      <c r="AG35" s="10">
        <f>(3*(C35)^0.5)/(F35)</f>
        <v>3.5355339059327377E-3</v>
      </c>
      <c r="AH35" s="10">
        <f>ROUND(MAX(AE35, AF35, AG35),6)</f>
        <v>3.5360000000000001E-3</v>
      </c>
      <c r="AK35" s="10">
        <f>ROUND((AH35*(Q35^0.5)*12*N35),2)</f>
        <v>8.41</v>
      </c>
      <c r="AL35" s="13">
        <f>ROUND((Q35^0.5),2)</f>
        <v>7.21</v>
      </c>
      <c r="AM35" s="13">
        <f>ROUND((Q35^0.5),2)</f>
        <v>7.21</v>
      </c>
      <c r="AN35" s="19">
        <v>8</v>
      </c>
      <c r="AO35" s="10">
        <f>INDEX(AJ:AJ, MATCH(AN35, AI:AI, 0))</f>
        <v>0.79</v>
      </c>
      <c r="AP35" s="12">
        <f>ROUNDUP((AK35/AO35),0)</f>
        <v>11</v>
      </c>
      <c r="AQ35" s="12">
        <f>(AP35*AO35)</f>
        <v>8.6900000000000013</v>
      </c>
      <c r="AR35" s="12">
        <f>IF(ROUNDDOWN((AL35*12 - (O35*12)) / (AP35 - 1), 0) &lt; 18, ROUNDDOWN((AL35*12 - (O35*12)) / (AP35 - 1), 0), 18)</f>
        <v>8</v>
      </c>
    </row>
    <row r="36" spans="1:44" x14ac:dyDescent="0.35">
      <c r="A36" s="11">
        <f t="shared" si="0"/>
        <v>35</v>
      </c>
      <c r="B36" s="14">
        <v>4100</v>
      </c>
      <c r="C36" s="14">
        <v>4000</v>
      </c>
      <c r="D36" s="14">
        <v>85</v>
      </c>
      <c r="E36" s="14">
        <v>130</v>
      </c>
      <c r="F36" s="14">
        <v>60000</v>
      </c>
      <c r="G36" s="14">
        <v>6.75</v>
      </c>
      <c r="H36" s="14">
        <v>95</v>
      </c>
      <c r="K36" s="14">
        <v>150</v>
      </c>
      <c r="L36" s="14">
        <v>1.92</v>
      </c>
      <c r="M36" s="9">
        <f>ROUNDUP((18*L36),0)</f>
        <v>35</v>
      </c>
      <c r="N36" s="9">
        <f>(M36-O36*12-1.5)</f>
        <v>30.5</v>
      </c>
      <c r="O36" s="14">
        <v>0.25</v>
      </c>
      <c r="P36" s="9">
        <f>ROUND(((B36)-(M36*K36/12)-(G36-(1.5*L36))*H36),0)</f>
        <v>3295</v>
      </c>
      <c r="Q36" s="9">
        <f>ROUNDDOWN((D36+E36)/(P36/1000),0)</f>
        <v>65</v>
      </c>
      <c r="R36" s="9">
        <f>ROUND((1.2*D36+1.6*E36)/(Q36),2)</f>
        <v>4.7699999999999996</v>
      </c>
      <c r="S36" s="9">
        <f>CEILING((N36+(12*L36)),0.01)</f>
        <v>53.54</v>
      </c>
      <c r="T36" s="9">
        <f xml:space="preserve"> (4*S36)</f>
        <v>214.16</v>
      </c>
      <c r="U36" s="9">
        <f>ROUND((Q36-(S36/12)^2)*(R36),2)</f>
        <v>215.1</v>
      </c>
      <c r="V36" s="9">
        <f>ROUND((U36*1000)/(3*T36*(C36^0.5)),2)</f>
        <v>5.29</v>
      </c>
      <c r="W36" s="9" t="str">
        <f>IF(V36 &lt; N36, "Pass", "Fail")</f>
        <v>Pass</v>
      </c>
      <c r="X36" s="9">
        <f>CEILING(R36*(Q36^0.5)*((Q36^0.5/2)-(L36*0.5)-(N36/12)),0.01)</f>
        <v>20.37</v>
      </c>
      <c r="Y36" s="9">
        <f>ROUND((X36*1000)/(1.5*(Q36^0.5)*12*(C36^0.5)),2)</f>
        <v>2.2200000000000002</v>
      </c>
      <c r="Z36" s="9" t="str">
        <f>IF(Y36&lt;N36,"Pass","Fail")</f>
        <v>Pass</v>
      </c>
      <c r="AA36" s="9">
        <f>ROUND(((Q36^0.5)/2)-(L36/2),2)</f>
        <v>3.07</v>
      </c>
      <c r="AB36" s="9">
        <f>ROUND((AA36*(AA36/2)*R36*(Q36^0.5)),0)</f>
        <v>181</v>
      </c>
      <c r="AC36" s="9">
        <f>ROUND((AB36*12000/(0.9*(Q36^0.5)*12*(N36^2))),2)</f>
        <v>26.82</v>
      </c>
      <c r="AD36" s="9">
        <f>(1-((1-(2.36*AC36/C36))^0.5))</f>
        <v>7.9434491925371997E-3</v>
      </c>
      <c r="AE36" s="9">
        <f>(AD36*C36)/(1.18*F36)</f>
        <v>4.4878244025633898E-4</v>
      </c>
      <c r="AF36" s="10">
        <f>200/F36</f>
        <v>3.3333333333333335E-3</v>
      </c>
      <c r="AG36" s="10">
        <f>(3*(C36)^0.5)/(F36)</f>
        <v>3.162277660168379E-3</v>
      </c>
      <c r="AH36" s="10">
        <f>ROUND(MAX(AE36, AF36, AG36),6)</f>
        <v>3.333E-3</v>
      </c>
      <c r="AK36" s="10">
        <f>ROUND((AH36*(Q36^0.5)*12*N36),2)</f>
        <v>9.83</v>
      </c>
      <c r="AL36" s="13">
        <f>ROUND((Q36^0.5),2)</f>
        <v>8.06</v>
      </c>
      <c r="AM36" s="13">
        <f>ROUND((Q36^0.5),2)</f>
        <v>8.06</v>
      </c>
      <c r="AN36" s="19">
        <v>11</v>
      </c>
      <c r="AO36" s="10">
        <f>INDEX(AJ:AJ, MATCH(AN36, AI:AI, 0))</f>
        <v>1.56</v>
      </c>
      <c r="AP36" s="12">
        <f>ROUNDUP((AK36/AO36),0)</f>
        <v>7</v>
      </c>
      <c r="AQ36" s="12">
        <f>(AP36*AO36)</f>
        <v>10.92</v>
      </c>
      <c r="AR36" s="12">
        <f>IF(ROUNDDOWN((AL36*12 - (O36*12)) / (AP36 - 1), 0) &lt; 18, ROUNDDOWN((AL36*12 - (O36*12)) / (AP36 - 1), 0), 18)</f>
        <v>15</v>
      </c>
    </row>
    <row r="37" spans="1:44" x14ac:dyDescent="0.35">
      <c r="A37" s="11">
        <f t="shared" si="0"/>
        <v>36</v>
      </c>
      <c r="B37" s="14">
        <v>4100</v>
      </c>
      <c r="C37" s="14">
        <v>5000</v>
      </c>
      <c r="D37" s="14">
        <v>135</v>
      </c>
      <c r="E37" s="14">
        <v>95</v>
      </c>
      <c r="F37" s="14">
        <v>60000</v>
      </c>
      <c r="G37" s="14">
        <v>5.25</v>
      </c>
      <c r="H37" s="14">
        <v>90</v>
      </c>
      <c r="K37" s="14">
        <v>150</v>
      </c>
      <c r="L37" s="14">
        <v>1.92</v>
      </c>
      <c r="M37" s="9">
        <f>ROUNDUP((18*L37),0)</f>
        <v>35</v>
      </c>
      <c r="N37" s="9">
        <f>(M37-O37*12-1.5)</f>
        <v>30.5</v>
      </c>
      <c r="O37" s="14">
        <v>0.25</v>
      </c>
      <c r="P37" s="9">
        <f>ROUND(((B37)-(M37*K37/12)-(G37-(1.5*L37))*H37),0)</f>
        <v>3449</v>
      </c>
      <c r="Q37" s="9">
        <f>ROUNDDOWN((D37+E37)/(P37/1000),0)</f>
        <v>66</v>
      </c>
      <c r="R37" s="9">
        <f>ROUND((1.2*D37+1.6*E37)/(Q37),2)</f>
        <v>4.76</v>
      </c>
      <c r="S37" s="9">
        <f>CEILING((N37+(12*L37)),0.01)</f>
        <v>53.54</v>
      </c>
      <c r="T37" s="9">
        <f xml:space="preserve"> (4*S37)</f>
        <v>214.16</v>
      </c>
      <c r="U37" s="9">
        <f>ROUND((Q37-(S37/12)^2)*(R37),2)</f>
        <v>219.41</v>
      </c>
      <c r="V37" s="9">
        <f>ROUND((U37*1000)/(3*T37*(C37^0.5)),2)</f>
        <v>4.83</v>
      </c>
      <c r="W37" s="9" t="str">
        <f>IF(V37 &lt; N37, "Pass", "Fail")</f>
        <v>Pass</v>
      </c>
      <c r="X37" s="9">
        <f>CEILING(R37*(Q37^0.5)*((Q37^0.5/2)-(L37*0.5)-(N37/12)),0.01)</f>
        <v>21.67</v>
      </c>
      <c r="Y37" s="9">
        <f>ROUND((X37*1000)/(1.5*(Q37^0.5)*12*(C37^0.5)),2)</f>
        <v>2.1</v>
      </c>
      <c r="Z37" s="9" t="str">
        <f>IF(Y37&lt;N37,"Pass","Fail")</f>
        <v>Pass</v>
      </c>
      <c r="AA37" s="9">
        <f>ROUND(((Q37^0.5)/2)-(L37/2),2)</f>
        <v>3.1</v>
      </c>
      <c r="AB37" s="9">
        <f>ROUND((AA37*(AA37/2)*R37*(Q37^0.5)),0)</f>
        <v>186</v>
      </c>
      <c r="AC37" s="9">
        <f>ROUND((AB37*12000/(0.9*(Q37^0.5)*12*(N37^2))),2)</f>
        <v>27.35</v>
      </c>
      <c r="AD37" s="9">
        <f>(1-((1-(2.36*AC37/C37))^0.5))</f>
        <v>6.4755664806224189E-3</v>
      </c>
      <c r="AE37" s="9">
        <f>(AD37*C37)/(1.18*F37)</f>
        <v>4.5731401699310869E-4</v>
      </c>
      <c r="AF37" s="10">
        <f>200/F37</f>
        <v>3.3333333333333335E-3</v>
      </c>
      <c r="AG37" s="10">
        <f>(3*(C37)^0.5)/(F37)</f>
        <v>3.5355339059327377E-3</v>
      </c>
      <c r="AH37" s="10">
        <f>ROUND(MAX(AE37, AF37, AG37),6)</f>
        <v>3.5360000000000001E-3</v>
      </c>
      <c r="AK37" s="10">
        <f>ROUND((AH37*(Q37^0.5)*12*N37),2)</f>
        <v>10.51</v>
      </c>
      <c r="AL37" s="13">
        <f>ROUND((Q37^0.5),2)</f>
        <v>8.1199999999999992</v>
      </c>
      <c r="AM37" s="13">
        <f>ROUND((Q37^0.5),2)</f>
        <v>8.1199999999999992</v>
      </c>
      <c r="AN37" s="19">
        <v>11</v>
      </c>
      <c r="AO37" s="10">
        <f>INDEX(AJ:AJ, MATCH(AN37, AI:AI, 0))</f>
        <v>1.56</v>
      </c>
      <c r="AP37" s="12">
        <f>ROUNDUP((AK37/AO37),0)</f>
        <v>7</v>
      </c>
      <c r="AQ37" s="12">
        <f>(AP37*AO37)</f>
        <v>10.92</v>
      </c>
      <c r="AR37" s="12">
        <f>IF(ROUNDDOWN((AL37*12 - (O37*12)) / (AP37 - 1), 0) &lt; 18, ROUNDDOWN((AL37*12 - (O37*12)) / (AP37 - 1), 0), 18)</f>
        <v>15</v>
      </c>
    </row>
    <row r="38" spans="1:44" x14ac:dyDescent="0.35">
      <c r="A38" s="11">
        <f t="shared" si="0"/>
        <v>37</v>
      </c>
      <c r="B38" s="14">
        <v>5700</v>
      </c>
      <c r="C38" s="14">
        <v>3000</v>
      </c>
      <c r="D38" s="14">
        <v>85</v>
      </c>
      <c r="E38" s="14">
        <v>85</v>
      </c>
      <c r="F38" s="14">
        <v>40000</v>
      </c>
      <c r="G38" s="14">
        <v>5.5</v>
      </c>
      <c r="H38" s="14">
        <v>95</v>
      </c>
      <c r="K38" s="14">
        <v>150</v>
      </c>
      <c r="L38" s="14">
        <v>1.58</v>
      </c>
      <c r="M38" s="9">
        <f>ROUNDUP((18*L38),0)</f>
        <v>29</v>
      </c>
      <c r="N38" s="9">
        <f>(M38-O38*12-1.5)</f>
        <v>24.5</v>
      </c>
      <c r="O38" s="14">
        <v>0.25</v>
      </c>
      <c r="P38" s="9">
        <f>ROUND(((B38)-(M38*K38/12)-(G38-(1.5*L38))*H38),0)</f>
        <v>5040</v>
      </c>
      <c r="Q38" s="9">
        <f>ROUNDDOWN((D38+E38)/(P38/1000),0)</f>
        <v>33</v>
      </c>
      <c r="R38" s="9">
        <f>ROUND((1.2*D38+1.6*E38)/(Q38),2)</f>
        <v>7.21</v>
      </c>
      <c r="S38" s="9">
        <f>CEILING((N38+(12*L38)),0.01)</f>
        <v>43.46</v>
      </c>
      <c r="T38" s="9">
        <f xml:space="preserve"> (4*S38)</f>
        <v>173.84</v>
      </c>
      <c r="U38" s="9">
        <f>ROUND((Q38-(S38/12)^2)*(R38),2)</f>
        <v>143.36000000000001</v>
      </c>
      <c r="V38" s="9">
        <f>ROUND((U38*1000)/(3*T38*(C38^0.5)),2)</f>
        <v>5.0199999999999996</v>
      </c>
      <c r="W38" s="9" t="str">
        <f>IF(V38 &lt; N38, "Pass", "Fail")</f>
        <v>Pass</v>
      </c>
      <c r="X38" s="9">
        <f>CEILING(R38*(Q38^0.5)*((Q38^0.5/2)-(L38*0.5)-(N38/12)),0.01)</f>
        <v>1.69</v>
      </c>
      <c r="Y38" s="9">
        <f>ROUND((X38*1000)/(1.5*(Q38^0.5)*12*(C38^0.5)),2)</f>
        <v>0.3</v>
      </c>
      <c r="Z38" s="9" t="str">
        <f>IF(Y38&lt;N38,"Pass","Fail")</f>
        <v>Pass</v>
      </c>
      <c r="AA38" s="9">
        <f>ROUND(((Q38^0.5)/2)-(L38/2),2)</f>
        <v>2.08</v>
      </c>
      <c r="AB38" s="9">
        <f>ROUND((AA38*(AA38/2)*R38*(Q38^0.5)),0)</f>
        <v>90</v>
      </c>
      <c r="AC38" s="9">
        <f>ROUND((AB38*12000/(0.9*(Q38^0.5)*12*(N38^2))),2)</f>
        <v>29</v>
      </c>
      <c r="AD38" s="9">
        <f>(1-((1-(2.36*AC38/C38))^0.5))</f>
        <v>1.1472475513874869E-2</v>
      </c>
      <c r="AE38" s="9">
        <f>(AD38*C38)/(1.18*F38)</f>
        <v>7.2918276571238574E-4</v>
      </c>
      <c r="AF38" s="10">
        <f>200/F38</f>
        <v>5.0000000000000001E-3</v>
      </c>
      <c r="AG38" s="10">
        <f>(3*(C38)^0.5)/(F38)</f>
        <v>4.107919181288746E-3</v>
      </c>
      <c r="AH38" s="10">
        <f>ROUND(MAX(AE38, AF38, AG38),6)</f>
        <v>5.0000000000000001E-3</v>
      </c>
      <c r="AK38" s="10">
        <f>ROUND((AH38*(Q38^0.5)*12*N38),2)</f>
        <v>8.44</v>
      </c>
      <c r="AL38" s="13">
        <f>ROUND((Q38^0.5),2)</f>
        <v>5.74</v>
      </c>
      <c r="AM38" s="13">
        <f>ROUND((Q38^0.5),2)</f>
        <v>5.74</v>
      </c>
      <c r="AN38" s="19">
        <v>11</v>
      </c>
      <c r="AO38" s="10">
        <f>INDEX(AJ:AJ, MATCH(AN38, AI:AI, 0))</f>
        <v>1.56</v>
      </c>
      <c r="AP38" s="12">
        <f>ROUNDUP((AK38/AO38),0)</f>
        <v>6</v>
      </c>
      <c r="AQ38" s="12">
        <f>(AP38*AO38)</f>
        <v>9.36</v>
      </c>
      <c r="AR38" s="12">
        <f>IF(ROUNDDOWN((AL38*12 - (O38*12)) / (AP38 - 1), 0) &lt; 18, ROUNDDOWN((AL38*12 - (O38*12)) / (AP38 - 1), 0), 18)</f>
        <v>13</v>
      </c>
    </row>
    <row r="39" spans="1:44" x14ac:dyDescent="0.35">
      <c r="A39" s="11">
        <f t="shared" si="0"/>
        <v>38</v>
      </c>
      <c r="B39" s="14">
        <v>5900</v>
      </c>
      <c r="C39" s="14">
        <v>5000</v>
      </c>
      <c r="D39" s="14">
        <v>190</v>
      </c>
      <c r="E39" s="14">
        <v>80</v>
      </c>
      <c r="F39" s="14">
        <v>60000</v>
      </c>
      <c r="G39" s="14">
        <v>4.25</v>
      </c>
      <c r="H39" s="14">
        <v>95</v>
      </c>
      <c r="K39" s="14">
        <v>150</v>
      </c>
      <c r="L39" s="14">
        <v>1.92</v>
      </c>
      <c r="M39" s="9">
        <f>ROUNDUP((18*L39),0)</f>
        <v>35</v>
      </c>
      <c r="N39" s="9">
        <f>(M39-O39*12-1.5)</f>
        <v>30.5</v>
      </c>
      <c r="O39" s="14">
        <v>0.25</v>
      </c>
      <c r="P39" s="9">
        <f>ROUND(((B39)-(M39*K39/12)-(G39-(1.5*L39))*H39),0)</f>
        <v>5332</v>
      </c>
      <c r="Q39" s="9">
        <f>ROUNDDOWN((D39+E39)/(P39/1000),0)</f>
        <v>50</v>
      </c>
      <c r="R39" s="9">
        <f>ROUND((1.2*D39+1.6*E39)/(Q39),2)</f>
        <v>7.12</v>
      </c>
      <c r="S39" s="9">
        <f>CEILING((N39+(12*L39)),0.01)</f>
        <v>53.54</v>
      </c>
      <c r="T39" s="9">
        <f xml:space="preserve"> (4*S39)</f>
        <v>214.16</v>
      </c>
      <c r="U39" s="9">
        <f>ROUND((Q39-(S39/12)^2)*(R39),2)</f>
        <v>214.27</v>
      </c>
      <c r="V39" s="9">
        <f>ROUND((U39*1000)/(3*T39*(C39^0.5)),2)</f>
        <v>4.72</v>
      </c>
      <c r="W39" s="9" t="str">
        <f>IF(V39 &lt; N39, "Pass", "Fail")</f>
        <v>Pass</v>
      </c>
      <c r="X39" s="9">
        <f>CEILING(R39*(Q39^0.5)*((Q39^0.5/2)-(L39*0.5)-(N39/12)),0.01)</f>
        <v>1.71</v>
      </c>
      <c r="Y39" s="9">
        <f>ROUND((X39*1000)/(1.5*(Q39^0.5)*12*(C39^0.5)),2)</f>
        <v>0.19</v>
      </c>
      <c r="Z39" s="9" t="str">
        <f>IF(Y39&lt;N39,"Pass","Fail")</f>
        <v>Pass</v>
      </c>
      <c r="AA39" s="9">
        <f>ROUND(((Q39^0.5)/2)-(L39/2),2)</f>
        <v>2.58</v>
      </c>
      <c r="AB39" s="9">
        <f>ROUND((AA39*(AA39/2)*R39*(Q39^0.5)),0)</f>
        <v>168</v>
      </c>
      <c r="AC39" s="9">
        <f>ROUND((AB39*12000/(0.9*(Q39^0.5)*12*(N39^2))),2)</f>
        <v>28.38</v>
      </c>
      <c r="AD39" s="9">
        <f>(1-((1-(2.36*AC39/C39))^0.5))</f>
        <v>6.7202609536425317E-3</v>
      </c>
      <c r="AE39" s="9">
        <f>(AD39*C39)/(1.18*F39)</f>
        <v>4.74594700115998E-4</v>
      </c>
      <c r="AF39" s="10">
        <f>200/F39</f>
        <v>3.3333333333333335E-3</v>
      </c>
      <c r="AG39" s="10">
        <f>(3*(C39)^0.5)/(F39)</f>
        <v>3.5355339059327377E-3</v>
      </c>
      <c r="AH39" s="10">
        <f>ROUND(MAX(AE39, AF39, AG39),6)</f>
        <v>3.5360000000000001E-3</v>
      </c>
      <c r="AK39" s="10">
        <f>ROUND((AH39*(Q39^0.5)*12*N39),2)</f>
        <v>9.15</v>
      </c>
      <c r="AL39" s="13">
        <f>ROUND((Q39^0.5),2)</f>
        <v>7.07</v>
      </c>
      <c r="AM39" s="13">
        <f>ROUND((Q39^0.5),2)</f>
        <v>7.07</v>
      </c>
      <c r="AN39" s="19">
        <v>11</v>
      </c>
      <c r="AO39" s="10">
        <f>INDEX(AJ:AJ, MATCH(AN39, AI:AI, 0))</f>
        <v>1.56</v>
      </c>
      <c r="AP39" s="12">
        <f>ROUNDUP((AK39/AO39),0)</f>
        <v>6</v>
      </c>
      <c r="AQ39" s="12">
        <f>(AP39*AO39)</f>
        <v>9.36</v>
      </c>
      <c r="AR39" s="12">
        <f>IF(ROUNDDOWN((AL39*12 - (O39*12)) / (AP39 - 1), 0) &lt; 18, ROUNDDOWN((AL39*12 - (O39*12)) / (AP39 - 1), 0), 18)</f>
        <v>16</v>
      </c>
    </row>
    <row r="40" spans="1:44" x14ac:dyDescent="0.35">
      <c r="A40" s="11">
        <f t="shared" si="0"/>
        <v>39</v>
      </c>
      <c r="B40" s="14">
        <v>5000</v>
      </c>
      <c r="C40" s="14">
        <v>3000</v>
      </c>
      <c r="D40" s="14">
        <v>150</v>
      </c>
      <c r="E40" s="14">
        <v>85</v>
      </c>
      <c r="F40" s="14">
        <v>40000</v>
      </c>
      <c r="G40" s="14">
        <v>5.75</v>
      </c>
      <c r="H40" s="14">
        <v>100</v>
      </c>
      <c r="K40" s="14">
        <v>150</v>
      </c>
      <c r="L40" s="14">
        <v>2</v>
      </c>
      <c r="M40" s="9">
        <f>ROUNDUP((18*L40),0)</f>
        <v>36</v>
      </c>
      <c r="N40" s="9">
        <f>(M40-O40*12-1.5)</f>
        <v>31.5</v>
      </c>
      <c r="O40" s="14">
        <v>0.25</v>
      </c>
      <c r="P40" s="9">
        <f>ROUND(((B40)-(M40*K40/12)-(G40-(1.5*L40))*H40),0)</f>
        <v>4275</v>
      </c>
      <c r="Q40" s="9">
        <f>ROUNDDOWN((D40+E40)/(P40/1000),0)</f>
        <v>54</v>
      </c>
      <c r="R40" s="9">
        <f>ROUND((1.2*D40+1.6*E40)/(Q40),2)</f>
        <v>5.85</v>
      </c>
      <c r="S40" s="9">
        <f>CEILING((N40+(12*L40)),0.01)</f>
        <v>55.5</v>
      </c>
      <c r="T40" s="9">
        <f xml:space="preserve"> (4*S40)</f>
        <v>222</v>
      </c>
      <c r="U40" s="9">
        <f>ROUND((Q40-(S40/12)^2)*(R40),2)</f>
        <v>190.76</v>
      </c>
      <c r="V40" s="9">
        <f>ROUND((U40*1000)/(3*T40*(C40^0.5)),2)</f>
        <v>5.23</v>
      </c>
      <c r="W40" s="9" t="str">
        <f>IF(V40 &lt; N40, "Pass", "Fail")</f>
        <v>Pass</v>
      </c>
      <c r="X40" s="9">
        <f>CEILING(R40*(Q40^0.5)*((Q40^0.5/2)-(L40*0.5)-(N40/12)),0.01)</f>
        <v>2.12</v>
      </c>
      <c r="Y40" s="9">
        <f>ROUND((X40*1000)/(1.5*(Q40^0.5)*12*(C40^0.5)),2)</f>
        <v>0.28999999999999998</v>
      </c>
      <c r="Z40" s="9" t="str">
        <f>IF(Y40&lt;N40,"Pass","Fail")</f>
        <v>Pass</v>
      </c>
      <c r="AA40" s="9">
        <f>ROUND(((Q40^0.5)/2)-(L40/2),2)</f>
        <v>2.67</v>
      </c>
      <c r="AB40" s="9">
        <f>ROUND((AA40*(AA40/2)*R40*(Q40^0.5)),0)</f>
        <v>153</v>
      </c>
      <c r="AC40" s="9">
        <f>ROUND((AB40*12000/(0.9*(Q40^0.5)*12*(N40^2))),2)</f>
        <v>23.31</v>
      </c>
      <c r="AD40" s="9">
        <f>(1-((1-(2.36*AC40/C40))^0.5))</f>
        <v>9.2110214581512251E-3</v>
      </c>
      <c r="AE40" s="9">
        <f>(AD40*C40)/(1.18*F40)</f>
        <v>5.8544627911978121E-4</v>
      </c>
      <c r="AF40" s="10">
        <f>200/F40</f>
        <v>5.0000000000000001E-3</v>
      </c>
      <c r="AG40" s="10">
        <f>(3*(C40)^0.5)/(F40)</f>
        <v>4.107919181288746E-3</v>
      </c>
      <c r="AH40" s="10">
        <f>ROUND(MAX(AE40, AF40, AG40),6)</f>
        <v>5.0000000000000001E-3</v>
      </c>
      <c r="AK40" s="10">
        <f>ROUND((AH40*(Q40^0.5)*12*N40),2)</f>
        <v>13.89</v>
      </c>
      <c r="AL40" s="13">
        <f>ROUND((Q40^0.5),2)</f>
        <v>7.35</v>
      </c>
      <c r="AM40" s="13">
        <f>ROUND((Q40^0.5),2)</f>
        <v>7.35</v>
      </c>
      <c r="AN40" s="19">
        <v>14</v>
      </c>
      <c r="AO40" s="10">
        <f>INDEX(AJ:AJ, MATCH(AN40, AI:AI, 0))</f>
        <v>2.25</v>
      </c>
      <c r="AP40" s="12">
        <f>ROUNDUP((AK40/AO40),0)</f>
        <v>7</v>
      </c>
      <c r="AQ40" s="12">
        <f>(AP40*AO40)</f>
        <v>15.75</v>
      </c>
      <c r="AR40" s="12">
        <f>IF(ROUNDDOWN((AL40*12 - (O40*12)) / (AP40 - 1), 0) &lt; 18, ROUNDDOWN((AL40*12 - (O40*12)) / (AP40 - 1), 0), 18)</f>
        <v>14</v>
      </c>
    </row>
    <row r="41" spans="1:44" x14ac:dyDescent="0.35">
      <c r="A41" s="11">
        <f t="shared" si="0"/>
        <v>40</v>
      </c>
      <c r="B41" s="14">
        <v>6000</v>
      </c>
      <c r="C41" s="14">
        <v>3000</v>
      </c>
      <c r="D41" s="14">
        <v>165</v>
      </c>
      <c r="E41" s="14">
        <v>115</v>
      </c>
      <c r="F41" s="14">
        <v>40000</v>
      </c>
      <c r="G41" s="14">
        <v>7</v>
      </c>
      <c r="H41" s="14">
        <v>95</v>
      </c>
      <c r="K41" s="14">
        <v>150</v>
      </c>
      <c r="L41" s="14">
        <v>2</v>
      </c>
      <c r="M41" s="9">
        <f>ROUNDUP((18*L41),0)</f>
        <v>36</v>
      </c>
      <c r="N41" s="9">
        <f>(M41-O41*12-1.5)</f>
        <v>31.5</v>
      </c>
      <c r="O41" s="14">
        <v>0.25</v>
      </c>
      <c r="P41" s="9">
        <f>ROUND(((B41)-(M41*K41/12)-(G41-(1.5*L41))*H41),0)</f>
        <v>5170</v>
      </c>
      <c r="Q41" s="9">
        <f>ROUNDDOWN((D41+E41)/(P41/1000),0)</f>
        <v>54</v>
      </c>
      <c r="R41" s="9">
        <f>ROUND((1.2*D41+1.6*E41)/(Q41),2)</f>
        <v>7.07</v>
      </c>
      <c r="S41" s="9">
        <f>CEILING((N41+(12*L41)),0.01)</f>
        <v>55.5</v>
      </c>
      <c r="T41" s="9">
        <f xml:space="preserve"> (4*S41)</f>
        <v>222</v>
      </c>
      <c r="U41" s="9">
        <f>ROUND((Q41-(S41/12)^2)*(R41),2)</f>
        <v>230.55</v>
      </c>
      <c r="V41" s="9">
        <f>ROUND((U41*1000)/(3*T41*(C41^0.5)),2)</f>
        <v>6.32</v>
      </c>
      <c r="W41" s="9" t="str">
        <f>IF(V41 &lt; N41, "Pass", "Fail")</f>
        <v>Pass</v>
      </c>
      <c r="X41" s="9">
        <f>CEILING(R41*(Q41^0.5)*((Q41^0.5/2)-(L41*0.5)-(N41/12)),0.01)</f>
        <v>2.56</v>
      </c>
      <c r="Y41" s="9">
        <f>ROUND((X41*1000)/(1.5*(Q41^0.5)*12*(C41^0.5)),2)</f>
        <v>0.35</v>
      </c>
      <c r="Z41" s="9" t="str">
        <f>IF(Y41&lt;N41,"Pass","Fail")</f>
        <v>Pass</v>
      </c>
      <c r="AA41" s="9">
        <f>ROUND(((Q41^0.5)/2)-(L41/2),2)</f>
        <v>2.67</v>
      </c>
      <c r="AB41" s="9">
        <f>ROUND((AA41*(AA41/2)*R41*(Q41^0.5)),0)</f>
        <v>185</v>
      </c>
      <c r="AC41" s="9">
        <f>ROUND((AB41*12000/(0.9*(Q41^0.5)*12*(N41^2))),2)</f>
        <v>28.19</v>
      </c>
      <c r="AD41" s="9">
        <f>(1-((1-(2.36*AC41/C41))^0.5))</f>
        <v>1.1150230486619006E-2</v>
      </c>
      <c r="AE41" s="9">
        <f>(AD41*C41)/(1.18*F41)</f>
        <v>7.0870109025120804E-4</v>
      </c>
      <c r="AF41" s="10">
        <f>200/F41</f>
        <v>5.0000000000000001E-3</v>
      </c>
      <c r="AG41" s="10">
        <f>(3*(C41)^0.5)/(F41)</f>
        <v>4.107919181288746E-3</v>
      </c>
      <c r="AH41" s="10">
        <f>ROUND(MAX(AE41, AF41, AG41),6)</f>
        <v>5.0000000000000001E-3</v>
      </c>
      <c r="AK41" s="10">
        <f>ROUND((AH41*(Q41^0.5)*12*N41),2)</f>
        <v>13.89</v>
      </c>
      <c r="AL41" s="13">
        <f>ROUND((Q41^0.5),2)</f>
        <v>7.35</v>
      </c>
      <c r="AM41" s="13">
        <f>ROUND((Q41^0.5),2)</f>
        <v>7.35</v>
      </c>
      <c r="AN41" s="19">
        <v>11</v>
      </c>
      <c r="AO41" s="10">
        <f>INDEX(AJ:AJ, MATCH(AN41, AI:AI, 0))</f>
        <v>1.56</v>
      </c>
      <c r="AP41" s="12">
        <f>ROUNDUP((AK41/AO41),0)</f>
        <v>9</v>
      </c>
      <c r="AQ41" s="12">
        <f>(AP41*AO41)</f>
        <v>14.040000000000001</v>
      </c>
      <c r="AR41" s="12">
        <f>IF(ROUNDDOWN((AL41*12 - (O41*12)) / (AP41 - 1), 0) &lt; 18, ROUNDDOWN((AL41*12 - (O41*12)) / (AP41 - 1), 0), 18)</f>
        <v>10</v>
      </c>
    </row>
    <row r="42" spans="1:44" x14ac:dyDescent="0.35">
      <c r="A42" s="11">
        <f t="shared" si="0"/>
        <v>41</v>
      </c>
      <c r="B42" s="14">
        <v>6000</v>
      </c>
      <c r="C42" s="14">
        <v>3000</v>
      </c>
      <c r="D42" s="14">
        <v>160</v>
      </c>
      <c r="E42" s="14">
        <v>130</v>
      </c>
      <c r="F42" s="14">
        <v>60000</v>
      </c>
      <c r="G42" s="14">
        <v>5.5</v>
      </c>
      <c r="H42" s="14">
        <v>105</v>
      </c>
      <c r="K42" s="14">
        <v>150</v>
      </c>
      <c r="L42" s="14">
        <v>2</v>
      </c>
      <c r="M42" s="9">
        <f>ROUNDUP((18*L42),0)</f>
        <v>36</v>
      </c>
      <c r="N42" s="9">
        <f>(M42-O42*12-1.5)</f>
        <v>31.5</v>
      </c>
      <c r="O42" s="14">
        <v>0.25</v>
      </c>
      <c r="P42" s="9">
        <f>ROUND(((B42)-(M42*K42/12)-(G42-(1.5*L42))*H42),0)</f>
        <v>5288</v>
      </c>
      <c r="Q42" s="9">
        <f>ROUNDDOWN((D42+E42)/(P42/1000),0)</f>
        <v>54</v>
      </c>
      <c r="R42" s="9">
        <f>ROUND((1.2*D42+1.6*E42)/(Q42),2)</f>
        <v>7.41</v>
      </c>
      <c r="S42" s="9">
        <f>CEILING((N42+(12*L42)),0.01)</f>
        <v>55.5</v>
      </c>
      <c r="T42" s="9">
        <f xml:space="preserve"> (4*S42)</f>
        <v>222</v>
      </c>
      <c r="U42" s="9">
        <f>ROUND((Q42-(S42/12)^2)*(R42),2)</f>
        <v>241.64</v>
      </c>
      <c r="V42" s="9">
        <f>ROUND((U42*1000)/(3*T42*(C42^0.5)),2)</f>
        <v>6.62</v>
      </c>
      <c r="W42" s="9" t="str">
        <f>IF(V42 &lt; N42, "Pass", "Fail")</f>
        <v>Pass</v>
      </c>
      <c r="X42" s="9">
        <f>CEILING(R42*(Q42^0.5)*((Q42^0.5/2)-(L42*0.5)-(N42/12)),0.01)</f>
        <v>2.69</v>
      </c>
      <c r="Y42" s="9">
        <f>ROUND((X42*1000)/(1.5*(Q42^0.5)*12*(C42^0.5)),2)</f>
        <v>0.37</v>
      </c>
      <c r="Z42" s="9" t="str">
        <f>IF(Y42&lt;N42,"Pass","Fail")</f>
        <v>Pass</v>
      </c>
      <c r="AA42" s="9">
        <f>ROUND(((Q42^0.5)/2)-(L42/2),2)</f>
        <v>2.67</v>
      </c>
      <c r="AB42" s="9">
        <f>ROUND((AA42*(AA42/2)*R42*(Q42^0.5)),0)</f>
        <v>194</v>
      </c>
      <c r="AC42" s="9">
        <f>ROUND((AB42*12000/(0.9*(Q42^0.5)*12*(N42^2))),2)</f>
        <v>29.56</v>
      </c>
      <c r="AD42" s="9">
        <f>(1-((1-(2.36*AC42/C42))^0.5))</f>
        <v>1.1695323630747323E-2</v>
      </c>
      <c r="AE42" s="9">
        <f>(AD42*C42)/(1.18*F42)</f>
        <v>4.9556456062488656E-4</v>
      </c>
      <c r="AF42" s="10">
        <f>200/F42</f>
        <v>3.3333333333333335E-3</v>
      </c>
      <c r="AG42" s="10">
        <f>(3*(C42)^0.5)/(F42)</f>
        <v>2.7386127875258306E-3</v>
      </c>
      <c r="AH42" s="10">
        <f>ROUND(MAX(AE42, AF42, AG42),6)</f>
        <v>3.333E-3</v>
      </c>
      <c r="AK42" s="10">
        <f>ROUND((AH42*(Q42^0.5)*12*N42),2)</f>
        <v>9.26</v>
      </c>
      <c r="AL42" s="13">
        <f>ROUND((Q42^0.5),2)</f>
        <v>7.35</v>
      </c>
      <c r="AM42" s="13">
        <f>ROUND((Q42^0.5),2)</f>
        <v>7.35</v>
      </c>
      <c r="AN42" s="19">
        <v>11</v>
      </c>
      <c r="AO42" s="10">
        <f>INDEX(AJ:AJ, MATCH(AN42, AI:AI, 0))</f>
        <v>1.56</v>
      </c>
      <c r="AP42" s="12">
        <f>ROUNDUP((AK42/AO42),0)</f>
        <v>6</v>
      </c>
      <c r="AQ42" s="12">
        <f>(AP42*AO42)</f>
        <v>9.36</v>
      </c>
      <c r="AR42" s="12">
        <f>IF(ROUNDDOWN((AL42*12 - (O42*12)) / (AP42 - 1), 0) &lt; 18, ROUNDDOWN((AL42*12 - (O42*12)) / (AP42 - 1), 0), 18)</f>
        <v>17</v>
      </c>
    </row>
    <row r="43" spans="1:44" x14ac:dyDescent="0.35">
      <c r="A43" s="11">
        <f t="shared" si="0"/>
        <v>42</v>
      </c>
      <c r="B43" s="14">
        <v>4500</v>
      </c>
      <c r="C43" s="14">
        <v>4000</v>
      </c>
      <c r="D43" s="14">
        <v>90</v>
      </c>
      <c r="E43" s="14">
        <v>110</v>
      </c>
      <c r="F43" s="14">
        <v>60000</v>
      </c>
      <c r="G43" s="14">
        <v>4.5</v>
      </c>
      <c r="H43" s="14">
        <v>100</v>
      </c>
      <c r="K43" s="14">
        <v>150</v>
      </c>
      <c r="L43" s="14">
        <v>1.92</v>
      </c>
      <c r="M43" s="9">
        <f>ROUNDUP((18*L43),0)</f>
        <v>35</v>
      </c>
      <c r="N43" s="9">
        <f>(M43-O43*12-1.5)</f>
        <v>30.5</v>
      </c>
      <c r="O43" s="14">
        <v>0.25</v>
      </c>
      <c r="P43" s="9">
        <f>ROUND(((B43)-(M43*K43/12)-(G43-(1.5*L43))*H43),0)</f>
        <v>3901</v>
      </c>
      <c r="Q43" s="9">
        <f>ROUNDDOWN((D43+E43)/(P43/1000),0)</f>
        <v>51</v>
      </c>
      <c r="R43" s="9">
        <f>ROUND((1.2*D43+1.6*E43)/(Q43),2)</f>
        <v>5.57</v>
      </c>
      <c r="S43" s="9">
        <f>CEILING((N43+(12*L43)),0.01)</f>
        <v>53.54</v>
      </c>
      <c r="T43" s="9">
        <f xml:space="preserve"> (4*S43)</f>
        <v>214.16</v>
      </c>
      <c r="U43" s="9">
        <f>ROUND((Q43-(S43/12)^2)*(R43),2)</f>
        <v>173.19</v>
      </c>
      <c r="V43" s="9">
        <f>ROUND((U43*1000)/(3*T43*(C43^0.5)),2)</f>
        <v>4.26</v>
      </c>
      <c r="W43" s="9" t="str">
        <f>IF(V43 &lt; N43, "Pass", "Fail")</f>
        <v>Pass</v>
      </c>
      <c r="X43" s="9">
        <f>CEILING(R43*(Q43^0.5)*((Q43^0.5/2)-(L43*0.5)-(N43/12)),0.01)</f>
        <v>2.75</v>
      </c>
      <c r="Y43" s="9">
        <f>ROUND((X43*1000)/(1.5*(Q43^0.5)*12*(C43^0.5)),2)</f>
        <v>0.34</v>
      </c>
      <c r="Z43" s="9" t="str">
        <f>IF(Y43&lt;N43,"Pass","Fail")</f>
        <v>Pass</v>
      </c>
      <c r="AA43" s="9">
        <f>ROUND(((Q43^0.5)/2)-(L43/2),2)</f>
        <v>2.61</v>
      </c>
      <c r="AB43" s="9">
        <f>ROUND((AA43*(AA43/2)*R43*(Q43^0.5)),0)</f>
        <v>135</v>
      </c>
      <c r="AC43" s="9">
        <f>ROUND((AB43*12000/(0.9*(Q43^0.5)*12*(N43^2))),2)</f>
        <v>22.58</v>
      </c>
      <c r="AD43" s="9">
        <f>(1-((1-(2.36*AC43/C43))^0.5))</f>
        <v>6.6834341459919289E-3</v>
      </c>
      <c r="AE43" s="9">
        <f>(AD43*C43)/(1.18*F43)</f>
        <v>3.7759514949106942E-4</v>
      </c>
      <c r="AF43" s="10">
        <f>200/F43</f>
        <v>3.3333333333333335E-3</v>
      </c>
      <c r="AG43" s="10">
        <f>(3*(C43)^0.5)/(F43)</f>
        <v>3.162277660168379E-3</v>
      </c>
      <c r="AH43" s="10">
        <f>ROUND(MAX(AE43, AF43, AG43),6)</f>
        <v>3.333E-3</v>
      </c>
      <c r="AK43" s="10">
        <f>ROUND((AH43*(Q43^0.5)*12*N43),2)</f>
        <v>8.7100000000000009</v>
      </c>
      <c r="AL43" s="13">
        <f>ROUND((Q43^0.5),2)</f>
        <v>7.14</v>
      </c>
      <c r="AM43" s="13">
        <f>ROUND((Q43^0.5),2)</f>
        <v>7.14</v>
      </c>
      <c r="AN43" s="19">
        <v>11</v>
      </c>
      <c r="AO43" s="10">
        <f>INDEX(AJ:AJ, MATCH(AN43, AI:AI, 0))</f>
        <v>1.56</v>
      </c>
      <c r="AP43" s="12">
        <f>ROUNDUP((AK43/AO43),0)</f>
        <v>6</v>
      </c>
      <c r="AQ43" s="12">
        <f>(AP43*AO43)</f>
        <v>9.36</v>
      </c>
      <c r="AR43" s="12">
        <f>IF(ROUNDDOWN((AL43*12 - (O43*12)) / (AP43 - 1), 0) &lt; 18, ROUNDDOWN((AL43*12 - (O43*12)) / (AP43 - 1), 0), 18)</f>
        <v>16</v>
      </c>
    </row>
    <row r="44" spans="1:44" x14ac:dyDescent="0.35">
      <c r="A44" s="11">
        <f t="shared" si="0"/>
        <v>43</v>
      </c>
      <c r="B44" s="14">
        <v>5500</v>
      </c>
      <c r="C44" s="14">
        <v>3000</v>
      </c>
      <c r="D44" s="14">
        <v>115</v>
      </c>
      <c r="E44" s="14">
        <v>90</v>
      </c>
      <c r="F44" s="14">
        <v>60000</v>
      </c>
      <c r="G44" s="14">
        <v>5.75</v>
      </c>
      <c r="H44" s="14">
        <v>90</v>
      </c>
      <c r="K44" s="14">
        <v>150</v>
      </c>
      <c r="L44" s="14">
        <v>1.75</v>
      </c>
      <c r="M44" s="9">
        <f>ROUNDUP((18*L44),0)</f>
        <v>32</v>
      </c>
      <c r="N44" s="9">
        <f>(M44-O44*12-1.5)</f>
        <v>27.5</v>
      </c>
      <c r="O44" s="14">
        <v>0.25</v>
      </c>
      <c r="P44" s="9">
        <f>ROUND(((B44)-(M44*K44/12)-(G44-(1.5*L44))*H44),0)</f>
        <v>4819</v>
      </c>
      <c r="Q44" s="9">
        <f>ROUNDDOWN((D44+E44)/(P44/1000),0)</f>
        <v>42</v>
      </c>
      <c r="R44" s="9">
        <f>ROUND((1.2*D44+1.6*E44)/(Q44),2)</f>
        <v>6.71</v>
      </c>
      <c r="S44" s="9">
        <f>CEILING((N44+(12*L44)),0.01)</f>
        <v>48.5</v>
      </c>
      <c r="T44" s="9">
        <f xml:space="preserve"> (4*S44)</f>
        <v>194</v>
      </c>
      <c r="U44" s="9">
        <f>ROUND((Q44-(S44/12)^2)*(R44),2)</f>
        <v>172.21</v>
      </c>
      <c r="V44" s="9">
        <f>ROUND((U44*1000)/(3*T44*(C44^0.5)),2)</f>
        <v>5.4</v>
      </c>
      <c r="W44" s="9" t="str">
        <f>IF(V44 &lt; N44, "Pass", "Fail")</f>
        <v>Pass</v>
      </c>
      <c r="X44" s="9">
        <f>CEILING(R44*(Q44^0.5)*((Q44^0.5/2)-(L44*0.5)-(N44/12)),0.01)</f>
        <v>3.21</v>
      </c>
      <c r="Y44" s="9">
        <f>ROUND((X44*1000)/(1.5*(Q44^0.5)*12*(C44^0.5)),2)</f>
        <v>0.5</v>
      </c>
      <c r="Z44" s="9" t="str">
        <f>IF(Y44&lt;N44,"Pass","Fail")</f>
        <v>Pass</v>
      </c>
      <c r="AA44" s="9">
        <f>ROUND(((Q44^0.5)/2)-(L44/2),2)</f>
        <v>2.37</v>
      </c>
      <c r="AB44" s="9">
        <f>ROUND((AA44*(AA44/2)*R44*(Q44^0.5)),0)</f>
        <v>122</v>
      </c>
      <c r="AC44" s="9">
        <f>ROUND((AB44*12000/(0.9*(Q44^0.5)*12*(N44^2))),2)</f>
        <v>27.66</v>
      </c>
      <c r="AD44" s="9">
        <f>(1-((1-(2.36*AC44/C44))^0.5))</f>
        <v>1.0939435625906713E-2</v>
      </c>
      <c r="AE44" s="9">
        <f>(AD44*C44)/(1.18*F44)</f>
        <v>4.6353540787740313E-4</v>
      </c>
      <c r="AF44" s="10">
        <f>200/F44</f>
        <v>3.3333333333333335E-3</v>
      </c>
      <c r="AG44" s="10">
        <f>(3*(C44)^0.5)/(F44)</f>
        <v>2.7386127875258306E-3</v>
      </c>
      <c r="AH44" s="10">
        <f>ROUND(MAX(AE44, AF44, AG44),6)</f>
        <v>3.333E-3</v>
      </c>
      <c r="AK44" s="10">
        <f>ROUND((AH44*(Q44^0.5)*12*N44),2)</f>
        <v>7.13</v>
      </c>
      <c r="AL44" s="13">
        <f>ROUND((Q44^0.5),2)</f>
        <v>6.48</v>
      </c>
      <c r="AM44" s="13">
        <f>ROUND((Q44^0.5),2)</f>
        <v>6.48</v>
      </c>
      <c r="AN44" s="19">
        <v>11</v>
      </c>
      <c r="AO44" s="10">
        <f>INDEX(AJ:AJ, MATCH(AN44, AI:AI, 0))</f>
        <v>1.56</v>
      </c>
      <c r="AP44" s="12">
        <f>ROUNDUP((AK44/AO44),0)</f>
        <v>5</v>
      </c>
      <c r="AQ44" s="12">
        <f>(AP44*AO44)</f>
        <v>7.8000000000000007</v>
      </c>
      <c r="AR44" s="12">
        <f>IF(ROUNDDOWN((AL44*12 - (O44*12)) / (AP44 - 1), 0) &lt; 18, ROUNDDOWN((AL44*12 - (O44*12)) / (AP44 - 1), 0), 18)</f>
        <v>18</v>
      </c>
    </row>
    <row r="45" spans="1:44" x14ac:dyDescent="0.35">
      <c r="A45" s="11">
        <f t="shared" si="0"/>
        <v>44</v>
      </c>
      <c r="B45" s="14">
        <v>5600</v>
      </c>
      <c r="C45" s="14">
        <v>3000</v>
      </c>
      <c r="D45" s="14">
        <v>170</v>
      </c>
      <c r="E45" s="14">
        <v>90</v>
      </c>
      <c r="F45" s="14">
        <v>60000</v>
      </c>
      <c r="G45" s="14">
        <v>4.25</v>
      </c>
      <c r="H45" s="14">
        <v>90</v>
      </c>
      <c r="K45" s="14">
        <v>150</v>
      </c>
      <c r="L45" s="14">
        <v>1.92</v>
      </c>
      <c r="M45" s="9">
        <f>ROUNDUP((18*L45),0)</f>
        <v>35</v>
      </c>
      <c r="N45" s="9">
        <f>(M45-O45*12-1.5)</f>
        <v>30.5</v>
      </c>
      <c r="O45" s="14">
        <v>0.25</v>
      </c>
      <c r="P45" s="9">
        <f>ROUND(((B45)-(M45*K45/12)-(G45-(1.5*L45))*H45),0)</f>
        <v>5039</v>
      </c>
      <c r="Q45" s="9">
        <f>ROUNDDOWN((D45+E45)/(P45/1000),0)</f>
        <v>51</v>
      </c>
      <c r="R45" s="9">
        <f>ROUND((1.2*D45+1.6*E45)/(Q45),2)</f>
        <v>6.82</v>
      </c>
      <c r="S45" s="9">
        <f>CEILING((N45+(12*L45)),0.01)</f>
        <v>53.54</v>
      </c>
      <c r="T45" s="9">
        <f xml:space="preserve"> (4*S45)</f>
        <v>214.16</v>
      </c>
      <c r="U45" s="9">
        <f>ROUND((Q45-(S45/12)^2)*(R45),2)</f>
        <v>212.06</v>
      </c>
      <c r="V45" s="9">
        <f>ROUND((U45*1000)/(3*T45*(C45^0.5)),2)</f>
        <v>6.03</v>
      </c>
      <c r="W45" s="9" t="str">
        <f>IF(V45 &lt; N45, "Pass", "Fail")</f>
        <v>Pass</v>
      </c>
      <c r="X45" s="9">
        <f>CEILING(R45*(Q45^0.5)*((Q45^0.5/2)-(L45*0.5)-(N45/12)),0.01)</f>
        <v>3.37</v>
      </c>
      <c r="Y45" s="9">
        <f>ROUND((X45*1000)/(1.5*(Q45^0.5)*12*(C45^0.5)),2)</f>
        <v>0.48</v>
      </c>
      <c r="Z45" s="9" t="str">
        <f>IF(Y45&lt;N45,"Pass","Fail")</f>
        <v>Pass</v>
      </c>
      <c r="AA45" s="9">
        <f>ROUND(((Q45^0.5)/2)-(L45/2),2)</f>
        <v>2.61</v>
      </c>
      <c r="AB45" s="9">
        <f>ROUND((AA45*(AA45/2)*R45*(Q45^0.5)),0)</f>
        <v>166</v>
      </c>
      <c r="AC45" s="9">
        <f>ROUND((AB45*12000/(0.9*(Q45^0.5)*12*(N45^2))),2)</f>
        <v>27.76</v>
      </c>
      <c r="AD45" s="9">
        <f>(1-((1-(2.36*AC45/C45))^0.5))</f>
        <v>1.0979204802379572E-2</v>
      </c>
      <c r="AE45" s="9">
        <f>(AD45*C45)/(1.18*F45)</f>
        <v>4.6522054247371072E-4</v>
      </c>
      <c r="AF45" s="10">
        <f>200/F45</f>
        <v>3.3333333333333335E-3</v>
      </c>
      <c r="AG45" s="10">
        <f>(3*(C45)^0.5)/(F45)</f>
        <v>2.7386127875258306E-3</v>
      </c>
      <c r="AH45" s="10">
        <f>ROUND(MAX(AE45, AF45, AG45),6)</f>
        <v>3.333E-3</v>
      </c>
      <c r="AK45" s="10">
        <f>ROUND((AH45*(Q45^0.5)*12*N45),2)</f>
        <v>8.7100000000000009</v>
      </c>
      <c r="AL45" s="13">
        <f>ROUND((Q45^0.5),2)</f>
        <v>7.14</v>
      </c>
      <c r="AM45" s="13">
        <f>ROUND((Q45^0.5),2)</f>
        <v>7.14</v>
      </c>
      <c r="AN45" s="19">
        <v>11</v>
      </c>
      <c r="AO45" s="10">
        <f>INDEX(AJ:AJ, MATCH(AN45, AI:AI, 0))</f>
        <v>1.56</v>
      </c>
      <c r="AP45" s="12">
        <f>ROUNDUP((AK45/AO45),0)</f>
        <v>6</v>
      </c>
      <c r="AQ45" s="12">
        <f>(AP45*AO45)</f>
        <v>9.36</v>
      </c>
      <c r="AR45" s="12">
        <f>IF(ROUNDDOWN((AL45*12 - (O45*12)) / (AP45 - 1), 0) &lt; 18, ROUNDDOWN((AL45*12 - (O45*12)) / (AP45 - 1), 0), 18)</f>
        <v>16</v>
      </c>
    </row>
    <row r="46" spans="1:44" x14ac:dyDescent="0.35">
      <c r="A46" s="11">
        <f t="shared" si="0"/>
        <v>45</v>
      </c>
      <c r="B46" s="14">
        <v>5000</v>
      </c>
      <c r="C46" s="14">
        <v>4000</v>
      </c>
      <c r="D46" s="14">
        <v>155</v>
      </c>
      <c r="E46" s="14">
        <v>90</v>
      </c>
      <c r="F46" s="14">
        <v>60000</v>
      </c>
      <c r="G46" s="14">
        <v>4.5</v>
      </c>
      <c r="H46" s="14">
        <v>105</v>
      </c>
      <c r="K46" s="14">
        <v>150</v>
      </c>
      <c r="L46" s="14">
        <v>2</v>
      </c>
      <c r="M46" s="9">
        <f>ROUNDUP((18*L46),0)</f>
        <v>36</v>
      </c>
      <c r="N46" s="9">
        <f>(M46-O46*12-1.5)</f>
        <v>31.5</v>
      </c>
      <c r="O46" s="14">
        <v>0.25</v>
      </c>
      <c r="P46" s="9">
        <f>ROUND(((B46)-(M46*K46/12)-(G46-(1.5*L46))*H46),0)</f>
        <v>4393</v>
      </c>
      <c r="Q46" s="9">
        <f>ROUNDDOWN((D46+E46)/(P46/1000),0)</f>
        <v>55</v>
      </c>
      <c r="R46" s="9">
        <f>ROUND((1.2*D46+1.6*E46)/(Q46),2)</f>
        <v>6</v>
      </c>
      <c r="S46" s="9">
        <f>CEILING((N46+(12*L46)),0.01)</f>
        <v>55.5</v>
      </c>
      <c r="T46" s="9">
        <f xml:space="preserve"> (4*S46)</f>
        <v>222</v>
      </c>
      <c r="U46" s="9">
        <f>ROUND((Q46-(S46/12)^2)*(R46),2)</f>
        <v>201.66</v>
      </c>
      <c r="V46" s="9">
        <f>ROUND((U46*1000)/(3*T46*(C46^0.5)),2)</f>
        <v>4.79</v>
      </c>
      <c r="W46" s="9" t="str">
        <f>IF(V46 &lt; N46, "Pass", "Fail")</f>
        <v>Pass</v>
      </c>
      <c r="X46" s="9">
        <f>CEILING(R46*(Q46^0.5)*((Q46^0.5/2)-(L46*0.5)-(N46/12)),0.01)</f>
        <v>3.7</v>
      </c>
      <c r="Y46" s="9">
        <f>ROUND((X46*1000)/(1.5*(Q46^0.5)*12*(C46^0.5)),2)</f>
        <v>0.44</v>
      </c>
      <c r="Z46" s="9" t="str">
        <f>IF(Y46&lt;N46,"Pass","Fail")</f>
        <v>Pass</v>
      </c>
      <c r="AA46" s="9">
        <f>ROUND(((Q46^0.5)/2)-(L46/2),2)</f>
        <v>2.71</v>
      </c>
      <c r="AB46" s="9">
        <f>ROUND((AA46*(AA46/2)*R46*(Q46^0.5)),0)</f>
        <v>163</v>
      </c>
      <c r="AC46" s="9">
        <f>ROUND((AB46*12000/(0.9*(Q46^0.5)*12*(N46^2))),2)</f>
        <v>24.61</v>
      </c>
      <c r="AD46" s="9">
        <f>(1-((1-(2.36*AC46/C46))^0.5))</f>
        <v>7.2864965157369843E-3</v>
      </c>
      <c r="AE46" s="9">
        <f>(AD46*C46)/(1.18*F46)</f>
        <v>4.1166646981564883E-4</v>
      </c>
      <c r="AF46" s="10">
        <f>200/F46</f>
        <v>3.3333333333333335E-3</v>
      </c>
      <c r="AG46" s="10">
        <f>(3*(C46)^0.5)/(F46)</f>
        <v>3.162277660168379E-3</v>
      </c>
      <c r="AH46" s="10">
        <f>ROUND(MAX(AE46, AF46, AG46),6)</f>
        <v>3.333E-3</v>
      </c>
      <c r="AK46" s="10">
        <f>ROUND((AH46*(Q46^0.5)*12*N46),2)</f>
        <v>9.34</v>
      </c>
      <c r="AL46" s="13">
        <f>ROUND((Q46^0.5),2)</f>
        <v>7.42</v>
      </c>
      <c r="AM46" s="13">
        <f>ROUND((Q46^0.5),2)</f>
        <v>7.42</v>
      </c>
      <c r="AN46" s="19">
        <v>11</v>
      </c>
      <c r="AO46" s="10">
        <f>INDEX(AJ:AJ, MATCH(AN46, AI:AI, 0))</f>
        <v>1.56</v>
      </c>
      <c r="AP46" s="12">
        <f>ROUNDUP((AK46/AO46),0)</f>
        <v>6</v>
      </c>
      <c r="AQ46" s="12">
        <f>(AP46*AO46)</f>
        <v>9.36</v>
      </c>
      <c r="AR46" s="12">
        <f>IF(ROUNDDOWN((AL46*12 - (O46*12)) / (AP46 - 1), 0) &lt; 18, ROUNDDOWN((AL46*12 - (O46*12)) / (AP46 - 1), 0), 18)</f>
        <v>17</v>
      </c>
    </row>
    <row r="47" spans="1:44" x14ac:dyDescent="0.35">
      <c r="A47" s="11">
        <f t="shared" si="0"/>
        <v>46</v>
      </c>
      <c r="B47" s="14">
        <v>5700</v>
      </c>
      <c r="C47" s="14">
        <v>4000</v>
      </c>
      <c r="D47" s="14">
        <v>90</v>
      </c>
      <c r="E47" s="14">
        <v>185</v>
      </c>
      <c r="F47" s="14">
        <v>60000</v>
      </c>
      <c r="G47" s="14">
        <v>5.5</v>
      </c>
      <c r="H47" s="14">
        <v>100</v>
      </c>
      <c r="K47" s="14">
        <v>150</v>
      </c>
      <c r="L47" s="14">
        <v>2</v>
      </c>
      <c r="M47" s="9">
        <f>ROUNDUP((18*L47),0)</f>
        <v>36</v>
      </c>
      <c r="N47" s="9">
        <f>(M47-O47*12-1.5)</f>
        <v>31.5</v>
      </c>
      <c r="O47" s="14">
        <v>0.25</v>
      </c>
      <c r="P47" s="9">
        <f>ROUND(((B47)-(M47*K47/12)-(G47-(1.5*L47))*H47),0)</f>
        <v>5000</v>
      </c>
      <c r="Q47" s="9">
        <f>ROUNDDOWN((D47+E47)/(P47/1000),0)</f>
        <v>55</v>
      </c>
      <c r="R47" s="9">
        <f>ROUND((1.2*D47+1.6*E47)/(Q47),2)</f>
        <v>7.35</v>
      </c>
      <c r="S47" s="9">
        <f>CEILING((N47+(12*L47)),0.01)</f>
        <v>55.5</v>
      </c>
      <c r="T47" s="9">
        <f xml:space="preserve"> (4*S47)</f>
        <v>222</v>
      </c>
      <c r="U47" s="9">
        <f>ROUND((Q47-(S47/12)^2)*(R47),2)</f>
        <v>247.03</v>
      </c>
      <c r="V47" s="9">
        <f>ROUND((U47*1000)/(3*T47*(C47^0.5)),2)</f>
        <v>5.86</v>
      </c>
      <c r="W47" s="9" t="str">
        <f>IF(V47 &lt; N47, "Pass", "Fail")</f>
        <v>Pass</v>
      </c>
      <c r="X47" s="9">
        <f>CEILING(R47*(Q47^0.5)*((Q47^0.5/2)-(L47*0.5)-(N47/12)),0.01)</f>
        <v>4.53</v>
      </c>
      <c r="Y47" s="9">
        <f>ROUND((X47*1000)/(1.5*(Q47^0.5)*12*(C47^0.5)),2)</f>
        <v>0.54</v>
      </c>
      <c r="Z47" s="9" t="str">
        <f>IF(Y47&lt;N47,"Pass","Fail")</f>
        <v>Pass</v>
      </c>
      <c r="AA47" s="9">
        <f>ROUND(((Q47^0.5)/2)-(L47/2),2)</f>
        <v>2.71</v>
      </c>
      <c r="AB47" s="9">
        <f>ROUND((AA47*(AA47/2)*R47*(Q47^0.5)),0)</f>
        <v>200</v>
      </c>
      <c r="AC47" s="9">
        <f>ROUND((AB47*12000/(0.9*(Q47^0.5)*12*(N47^2))),2)</f>
        <v>30.2</v>
      </c>
      <c r="AD47" s="9">
        <f>(1-((1-(2.36*AC47/C47))^0.5))</f>
        <v>8.9490426824663238E-3</v>
      </c>
      <c r="AE47" s="9">
        <f>(AD47*C47)/(1.18*F47)</f>
        <v>5.0559563177775843E-4</v>
      </c>
      <c r="AF47" s="10">
        <f>200/F47</f>
        <v>3.3333333333333335E-3</v>
      </c>
      <c r="AG47" s="10">
        <f>(3*(C47)^0.5)/(F47)</f>
        <v>3.162277660168379E-3</v>
      </c>
      <c r="AH47" s="10">
        <f>ROUND(MAX(AE47, AF47, AG47),6)</f>
        <v>3.333E-3</v>
      </c>
      <c r="AK47" s="10">
        <f>ROUND((AH47*(Q47^0.5)*12*N47),2)</f>
        <v>9.34</v>
      </c>
      <c r="AL47" s="13">
        <f>ROUND((Q47^0.5),2)</f>
        <v>7.42</v>
      </c>
      <c r="AM47" s="13">
        <f>ROUND((Q47^0.5),2)</f>
        <v>7.42</v>
      </c>
      <c r="AN47" s="19">
        <v>11</v>
      </c>
      <c r="AO47" s="10">
        <f>INDEX(AJ:AJ, MATCH(AN47, AI:AI, 0))</f>
        <v>1.56</v>
      </c>
      <c r="AP47" s="12">
        <f>ROUNDUP((AK47/AO47),0)</f>
        <v>6</v>
      </c>
      <c r="AQ47" s="12">
        <f>(AP47*AO47)</f>
        <v>9.36</v>
      </c>
      <c r="AR47" s="12">
        <f>IF(ROUNDDOWN((AL47*12 - (O47*12)) / (AP47 - 1), 0) &lt; 18, ROUNDDOWN((AL47*12 - (O47*12)) / (AP47 - 1), 0), 18)</f>
        <v>17</v>
      </c>
    </row>
    <row r="48" spans="1:44" x14ac:dyDescent="0.35">
      <c r="A48" s="11">
        <f t="shared" si="0"/>
        <v>47</v>
      </c>
      <c r="B48" s="14">
        <v>4400</v>
      </c>
      <c r="C48" s="14">
        <v>4000</v>
      </c>
      <c r="D48" s="14">
        <v>80</v>
      </c>
      <c r="E48" s="14">
        <v>135</v>
      </c>
      <c r="F48" s="14">
        <v>40000</v>
      </c>
      <c r="G48" s="14">
        <v>4.75</v>
      </c>
      <c r="H48" s="14">
        <v>95</v>
      </c>
      <c r="K48" s="14">
        <v>150</v>
      </c>
      <c r="L48" s="14">
        <v>2</v>
      </c>
      <c r="M48" s="9">
        <f>ROUNDUP((18*L48),0)</f>
        <v>36</v>
      </c>
      <c r="N48" s="9">
        <f>(M48-O48*12-1.5)</f>
        <v>31.5</v>
      </c>
      <c r="O48" s="14">
        <v>0.25</v>
      </c>
      <c r="P48" s="9">
        <f>ROUND(((B48)-(M48*K48/12)-(G48-(1.5*L48))*H48),0)</f>
        <v>3784</v>
      </c>
      <c r="Q48" s="9">
        <f>ROUNDDOWN((D48+E48)/(P48/1000),0)</f>
        <v>56</v>
      </c>
      <c r="R48" s="9">
        <f>ROUND((1.2*D48+1.6*E48)/(Q48),2)</f>
        <v>5.57</v>
      </c>
      <c r="S48" s="9">
        <f>CEILING((N48+(12*L48)),0.01)</f>
        <v>55.5</v>
      </c>
      <c r="T48" s="9">
        <f xml:space="preserve"> (4*S48)</f>
        <v>222</v>
      </c>
      <c r="U48" s="9">
        <f>ROUND((Q48-(S48/12)^2)*(R48),2)</f>
        <v>192.77</v>
      </c>
      <c r="V48" s="9">
        <f>ROUND((U48*1000)/(3*T48*(C48^0.5)),2)</f>
        <v>4.58</v>
      </c>
      <c r="W48" s="9" t="str">
        <f>IF(V48 &lt; N48, "Pass", "Fail")</f>
        <v>Pass</v>
      </c>
      <c r="X48" s="9">
        <f>CEILING(R48*(Q48^0.5)*((Q48^0.5/2)-(L48*0.5)-(N48/12)),0.01)</f>
        <v>4.87</v>
      </c>
      <c r="Y48" s="9">
        <f>ROUND((X48*1000)/(1.5*(Q48^0.5)*12*(C48^0.5)),2)</f>
        <v>0.56999999999999995</v>
      </c>
      <c r="Z48" s="9" t="str">
        <f>IF(Y48&lt;N48,"Pass","Fail")</f>
        <v>Pass</v>
      </c>
      <c r="AA48" s="9">
        <f>ROUND(((Q48^0.5)/2)-(L48/2),2)</f>
        <v>2.74</v>
      </c>
      <c r="AB48" s="9">
        <f>ROUND((AA48*(AA48/2)*R48*(Q48^0.5)),0)</f>
        <v>156</v>
      </c>
      <c r="AC48" s="9">
        <f>ROUND((AB48*12000/(0.9*(Q48^0.5)*12*(N48^2))),2)</f>
        <v>23.34</v>
      </c>
      <c r="AD48" s="9">
        <f>(1-((1-(2.36*AC48/C48))^0.5))</f>
        <v>6.9091683033217777E-3</v>
      </c>
      <c r="AE48" s="9">
        <f>(AD48*C48)/(1.18*F48)</f>
        <v>5.8552273756964218E-4</v>
      </c>
      <c r="AF48" s="10">
        <f>200/F48</f>
        <v>5.0000000000000001E-3</v>
      </c>
      <c r="AG48" s="10">
        <f>(3*(C48)^0.5)/(F48)</f>
        <v>4.7434164902525689E-3</v>
      </c>
      <c r="AH48" s="10">
        <f>ROUND(MAX(AE48, AF48, AG48),6)</f>
        <v>5.0000000000000001E-3</v>
      </c>
      <c r="AK48" s="10">
        <f>ROUND((AH48*(Q48^0.5)*12*N48),2)</f>
        <v>14.14</v>
      </c>
      <c r="AL48" s="13">
        <f>ROUND((Q48^0.5),2)</f>
        <v>7.48</v>
      </c>
      <c r="AM48" s="13">
        <f>ROUND((Q48^0.5),2)</f>
        <v>7.48</v>
      </c>
      <c r="AN48" s="19">
        <v>14</v>
      </c>
      <c r="AO48" s="10">
        <f>INDEX(AJ:AJ, MATCH(AN48, AI:AI, 0))</f>
        <v>2.25</v>
      </c>
      <c r="AP48" s="12">
        <f>ROUNDUP((AK48/AO48),0)</f>
        <v>7</v>
      </c>
      <c r="AQ48" s="12">
        <f>(AP48*AO48)</f>
        <v>15.75</v>
      </c>
      <c r="AR48" s="12">
        <f>IF(ROUNDDOWN((AL48*12 - (O48*12)) / (AP48 - 1), 0) &lt; 18, ROUNDDOWN((AL48*12 - (O48*12)) / (AP48 - 1), 0), 18)</f>
        <v>14</v>
      </c>
    </row>
    <row r="49" spans="1:44" x14ac:dyDescent="0.35">
      <c r="A49" s="11">
        <f t="shared" si="0"/>
        <v>48</v>
      </c>
      <c r="B49" s="14">
        <v>4100</v>
      </c>
      <c r="C49" s="14">
        <v>3000</v>
      </c>
      <c r="D49" s="14">
        <v>100</v>
      </c>
      <c r="E49" s="14">
        <v>90</v>
      </c>
      <c r="F49" s="14">
        <v>60000</v>
      </c>
      <c r="G49" s="14">
        <v>7</v>
      </c>
      <c r="H49" s="14">
        <v>90</v>
      </c>
      <c r="K49" s="14">
        <v>150</v>
      </c>
      <c r="L49" s="14">
        <v>2</v>
      </c>
      <c r="M49" s="9">
        <f>ROUNDUP((18*L49),0)</f>
        <v>36</v>
      </c>
      <c r="N49" s="9">
        <f>(M49-O49*12-1.5)</f>
        <v>31.5</v>
      </c>
      <c r="O49" s="14">
        <v>0.25</v>
      </c>
      <c r="P49" s="9">
        <f>ROUND(((B49)-(M49*K49/12)-(G49-(1.5*L49))*H49),0)</f>
        <v>3290</v>
      </c>
      <c r="Q49" s="9">
        <f>ROUNDDOWN((D49+E49)/(P49/1000),0)</f>
        <v>57</v>
      </c>
      <c r="R49" s="9">
        <f>ROUND((1.2*D49+1.6*E49)/(Q49),2)</f>
        <v>4.63</v>
      </c>
      <c r="S49" s="9">
        <f>CEILING((N49+(12*L49)),0.01)</f>
        <v>55.5</v>
      </c>
      <c r="T49" s="9">
        <f xml:space="preserve"> (4*S49)</f>
        <v>222</v>
      </c>
      <c r="U49" s="9">
        <f>ROUND((Q49-(S49/12)^2)*(R49),2)</f>
        <v>164.87</v>
      </c>
      <c r="V49" s="9">
        <f>ROUND((U49*1000)/(3*T49*(C49^0.5)),2)</f>
        <v>4.5199999999999996</v>
      </c>
      <c r="W49" s="9" t="str">
        <f>IF(V49 &lt; N49, "Pass", "Fail")</f>
        <v>Pass</v>
      </c>
      <c r="X49" s="9">
        <f>CEILING(R49*(Q49^0.5)*((Q49^0.5/2)-(L49*0.5)-(N49/12)),0.01)</f>
        <v>5.25</v>
      </c>
      <c r="Y49" s="9">
        <f>ROUND((X49*1000)/(1.5*(Q49^0.5)*12*(C49^0.5)),2)</f>
        <v>0.71</v>
      </c>
      <c r="Z49" s="9" t="str">
        <f>IF(Y49&lt;N49,"Pass","Fail")</f>
        <v>Pass</v>
      </c>
      <c r="AA49" s="9">
        <f>ROUND(((Q49^0.5)/2)-(L49/2),2)</f>
        <v>2.77</v>
      </c>
      <c r="AB49" s="9">
        <f>ROUND((AA49*(AA49/2)*R49*(Q49^0.5)),0)</f>
        <v>134</v>
      </c>
      <c r="AC49" s="9">
        <f>ROUND((AB49*12000/(0.9*(Q49^0.5)*12*(N49^2))),2)</f>
        <v>19.87</v>
      </c>
      <c r="AD49" s="9">
        <f>(1-((1-(2.36*AC49/C49))^0.5))</f>
        <v>7.8463156681152224E-3</v>
      </c>
      <c r="AE49" s="9">
        <f>(AD49*C49)/(1.18*F49)</f>
        <v>3.3247100288623821E-4</v>
      </c>
      <c r="AF49" s="10">
        <f>200/F49</f>
        <v>3.3333333333333335E-3</v>
      </c>
      <c r="AG49" s="10">
        <f>(3*(C49)^0.5)/(F49)</f>
        <v>2.7386127875258306E-3</v>
      </c>
      <c r="AH49" s="10">
        <f>ROUND(MAX(AE49, AF49, AG49),6)</f>
        <v>3.333E-3</v>
      </c>
      <c r="AK49" s="10">
        <f>ROUND((AH49*(Q49^0.5)*12*N49),2)</f>
        <v>9.51</v>
      </c>
      <c r="AL49" s="13">
        <f>ROUND((Q49^0.5),2)</f>
        <v>7.55</v>
      </c>
      <c r="AM49" s="13">
        <f>ROUND((Q49^0.5),2)</f>
        <v>7.55</v>
      </c>
      <c r="AN49" s="19">
        <v>11</v>
      </c>
      <c r="AO49" s="10">
        <f>INDEX(AJ:AJ, MATCH(AN49, AI:AI, 0))</f>
        <v>1.56</v>
      </c>
      <c r="AP49" s="12">
        <f>ROUNDUP((AK49/AO49),0)</f>
        <v>7</v>
      </c>
      <c r="AQ49" s="12">
        <f>(AP49*AO49)</f>
        <v>10.92</v>
      </c>
      <c r="AR49" s="12">
        <f>IF(ROUNDDOWN((AL49*12 - (O49*12)) / (AP49 - 1), 0) &lt; 18, ROUNDDOWN((AL49*12 - (O49*12)) / (AP49 - 1), 0), 18)</f>
        <v>14</v>
      </c>
    </row>
    <row r="50" spans="1:44" x14ac:dyDescent="0.35">
      <c r="A50" s="11">
        <f t="shared" si="0"/>
        <v>49</v>
      </c>
      <c r="B50" s="14">
        <v>5700</v>
      </c>
      <c r="C50" s="14">
        <v>5000</v>
      </c>
      <c r="D50" s="14">
        <v>105</v>
      </c>
      <c r="E50" s="14">
        <v>105</v>
      </c>
      <c r="F50" s="14">
        <v>40000</v>
      </c>
      <c r="G50" s="14">
        <v>4.25</v>
      </c>
      <c r="H50" s="14">
        <v>90</v>
      </c>
      <c r="K50" s="14">
        <v>150</v>
      </c>
      <c r="L50" s="14">
        <v>1.67</v>
      </c>
      <c r="M50" s="9">
        <f>ROUNDUP((18*L50),0)</f>
        <v>31</v>
      </c>
      <c r="N50" s="9">
        <f>(M50-O50*12-1.5)</f>
        <v>26.5</v>
      </c>
      <c r="O50" s="14">
        <v>0.25</v>
      </c>
      <c r="P50" s="9">
        <f>ROUND(((B50)-(M50*K50/12)-(G50-(1.5*L50))*H50),0)</f>
        <v>5155</v>
      </c>
      <c r="Q50" s="9">
        <f>ROUNDDOWN((D50+E50)/(P50/1000),0)</f>
        <v>40</v>
      </c>
      <c r="R50" s="9">
        <f>ROUND((1.2*D50+1.6*E50)/(Q50),2)</f>
        <v>7.35</v>
      </c>
      <c r="S50" s="9">
        <f>CEILING((N50+(12*L50)),0.01)</f>
        <v>46.54</v>
      </c>
      <c r="T50" s="9">
        <f xml:space="preserve"> (4*S50)</f>
        <v>186.16</v>
      </c>
      <c r="U50" s="9">
        <f>ROUND((Q50-(S50/12)^2)*(R50),2)</f>
        <v>183.45</v>
      </c>
      <c r="V50" s="9">
        <f>ROUND((U50*1000)/(3*T50*(C50^0.5)),2)</f>
        <v>4.6500000000000004</v>
      </c>
      <c r="W50" s="9" t="str">
        <f>IF(V50 &lt; N50, "Pass", "Fail")</f>
        <v>Pass</v>
      </c>
      <c r="X50" s="9">
        <f>CEILING(R50*(Q50^0.5)*((Q50^0.5/2)-(L50*0.5)-(N50/12)),0.01)</f>
        <v>5.53</v>
      </c>
      <c r="Y50" s="9">
        <f>ROUND((X50*1000)/(1.5*(Q50^0.5)*12*(C50^0.5)),2)</f>
        <v>0.69</v>
      </c>
      <c r="Z50" s="9" t="str">
        <f>IF(Y50&lt;N50,"Pass","Fail")</f>
        <v>Pass</v>
      </c>
      <c r="AA50" s="9">
        <f>ROUND(((Q50^0.5)/2)-(L50/2),2)</f>
        <v>2.33</v>
      </c>
      <c r="AB50" s="9">
        <f>ROUND((AA50*(AA50/2)*R50*(Q50^0.5)),0)</f>
        <v>126</v>
      </c>
      <c r="AC50" s="9">
        <f>ROUND((AB50*12000/(0.9*(Q50^0.5)*12*(N50^2))),2)</f>
        <v>31.52</v>
      </c>
      <c r="AD50" s="9">
        <f>(1-((1-(2.36*AC50/C50))^0.5))</f>
        <v>7.4665950206008747E-3</v>
      </c>
      <c r="AE50" s="9">
        <f>(AD50*C50)/(1.18*F50)</f>
        <v>7.9095286235178757E-4</v>
      </c>
      <c r="AF50" s="10">
        <f>200/F50</f>
        <v>5.0000000000000001E-3</v>
      </c>
      <c r="AG50" s="10">
        <f>(3*(C50)^0.5)/(F50)</f>
        <v>5.3033008588991067E-3</v>
      </c>
      <c r="AH50" s="10">
        <f>ROUND(MAX(AE50, AF50, AG50),6)</f>
        <v>5.3030000000000004E-3</v>
      </c>
      <c r="AK50" s="10">
        <f>ROUND((AH50*(Q50^0.5)*12*N50),2)</f>
        <v>10.67</v>
      </c>
      <c r="AL50" s="13">
        <f>ROUND((Q50^0.5),2)</f>
        <v>6.32</v>
      </c>
      <c r="AM50" s="13">
        <f>ROUND((Q50^0.5),2)</f>
        <v>6.32</v>
      </c>
      <c r="AN50" s="19">
        <v>11</v>
      </c>
      <c r="AO50" s="10">
        <f>INDEX(AJ:AJ, MATCH(AN50, AI:AI, 0))</f>
        <v>1.56</v>
      </c>
      <c r="AP50" s="12">
        <f>ROUNDUP((AK50/AO50),0)</f>
        <v>7</v>
      </c>
      <c r="AQ50" s="12">
        <f>(AP50*AO50)</f>
        <v>10.92</v>
      </c>
      <c r="AR50" s="12">
        <f>IF(ROUNDDOWN((AL50*12 - (O50*12)) / (AP50 - 1), 0) &lt; 18, ROUNDDOWN((AL50*12 - (O50*12)) / (AP50 - 1), 0), 18)</f>
        <v>12</v>
      </c>
    </row>
    <row r="51" spans="1:44" x14ac:dyDescent="0.35">
      <c r="A51" s="11">
        <f t="shared" si="0"/>
        <v>50</v>
      </c>
      <c r="B51" s="14">
        <v>4200</v>
      </c>
      <c r="C51" s="14">
        <v>3000</v>
      </c>
      <c r="D51" s="14">
        <v>100</v>
      </c>
      <c r="E51" s="14">
        <v>90</v>
      </c>
      <c r="F51" s="14">
        <v>60000</v>
      </c>
      <c r="G51" s="14">
        <v>5.75</v>
      </c>
      <c r="H51" s="14">
        <v>105</v>
      </c>
      <c r="K51" s="14">
        <v>150</v>
      </c>
      <c r="L51" s="14">
        <v>1.92</v>
      </c>
      <c r="M51" s="9">
        <f>ROUNDUP((18*L51),0)</f>
        <v>35</v>
      </c>
      <c r="N51" s="9">
        <f>(M51-O51*12-1.5)</f>
        <v>30.5</v>
      </c>
      <c r="O51" s="14">
        <v>0.25</v>
      </c>
      <c r="P51" s="9">
        <f>ROUND(((B51)-(M51*K51/12)-(G51-(1.5*L51))*H51),0)</f>
        <v>3461</v>
      </c>
      <c r="Q51" s="9">
        <f>ROUNDDOWN((D51+E51)/(P51/1000),0)</f>
        <v>54</v>
      </c>
      <c r="R51" s="9">
        <f>ROUND((1.2*D51+1.6*E51)/(Q51),2)</f>
        <v>4.8899999999999997</v>
      </c>
      <c r="S51" s="9">
        <f>CEILING((N51+(12*L51)),0.01)</f>
        <v>53.54</v>
      </c>
      <c r="T51" s="9">
        <f xml:space="preserve"> (4*S51)</f>
        <v>214.16</v>
      </c>
      <c r="U51" s="9">
        <f>ROUND((Q51-(S51/12)^2)*(R51),2)</f>
        <v>166.72</v>
      </c>
      <c r="V51" s="9">
        <f>ROUND((U51*1000)/(3*T51*(C51^0.5)),2)</f>
        <v>4.74</v>
      </c>
      <c r="W51" s="9" t="str">
        <f>IF(V51 &lt; N51, "Pass", "Fail")</f>
        <v>Pass</v>
      </c>
      <c r="X51" s="9">
        <f>CEILING(R51*(Q51^0.5)*((Q51^0.5/2)-(L51*0.5)-(N51/12)),0.01)</f>
        <v>6.21</v>
      </c>
      <c r="Y51" s="9">
        <f>ROUND((X51*1000)/(1.5*(Q51^0.5)*12*(C51^0.5)),2)</f>
        <v>0.86</v>
      </c>
      <c r="Z51" s="9" t="str">
        <f>IF(Y51&lt;N51,"Pass","Fail")</f>
        <v>Pass</v>
      </c>
      <c r="AA51" s="9">
        <f>ROUND(((Q51^0.5)/2)-(L51/2),2)</f>
        <v>2.71</v>
      </c>
      <c r="AB51" s="9">
        <f>ROUND((AA51*(AA51/2)*R51*(Q51^0.5)),0)</f>
        <v>132</v>
      </c>
      <c r="AC51" s="9">
        <f>ROUND((AB51*12000/(0.9*(Q51^0.5)*12*(N51^2))),2)</f>
        <v>21.46</v>
      </c>
      <c r="AD51" s="9">
        <f>(1-((1-(2.36*AC51/C51))^0.5))</f>
        <v>8.4768619274014911E-3</v>
      </c>
      <c r="AE51" s="9">
        <f>(AD51*C51)/(1.18*F51)</f>
        <v>3.5918906472040215E-4</v>
      </c>
      <c r="AF51" s="10">
        <f>200/F51</f>
        <v>3.3333333333333335E-3</v>
      </c>
      <c r="AG51" s="10">
        <f>(3*(C51)^0.5)/(F51)</f>
        <v>2.7386127875258306E-3</v>
      </c>
      <c r="AH51" s="10">
        <f>ROUND(MAX(AE51, AF51, AG51),6)</f>
        <v>3.333E-3</v>
      </c>
      <c r="AK51" s="10">
        <f>ROUND((AH51*(Q51^0.5)*12*N51),2)</f>
        <v>8.9600000000000009</v>
      </c>
      <c r="AL51" s="13">
        <f>ROUND((Q51^0.5),2)</f>
        <v>7.35</v>
      </c>
      <c r="AM51" s="13">
        <f>ROUND((Q51^0.5),2)</f>
        <v>7.35</v>
      </c>
      <c r="AN51" s="19">
        <v>11</v>
      </c>
      <c r="AO51" s="10">
        <f>INDEX(AJ:AJ, MATCH(AN51, AI:AI, 0))</f>
        <v>1.56</v>
      </c>
      <c r="AP51" s="12">
        <f>ROUNDUP((AK51/AO51),0)</f>
        <v>6</v>
      </c>
      <c r="AQ51" s="12">
        <f>(AP51*AO51)</f>
        <v>9.36</v>
      </c>
      <c r="AR51" s="12">
        <f>IF(ROUNDDOWN((AL51*12 - (O51*12)) / (AP51 - 1), 0) &lt; 18, ROUNDDOWN((AL51*12 - (O51*12)) / (AP51 - 1), 0), 18)</f>
        <v>17</v>
      </c>
    </row>
    <row r="52" spans="1:44" x14ac:dyDescent="0.35">
      <c r="A52" s="11">
        <f t="shared" si="0"/>
        <v>51</v>
      </c>
      <c r="B52" s="14">
        <v>4700</v>
      </c>
      <c r="C52" s="14">
        <v>4000</v>
      </c>
      <c r="D52" s="14">
        <v>150</v>
      </c>
      <c r="E52" s="14">
        <v>90</v>
      </c>
      <c r="F52" s="14">
        <v>60000</v>
      </c>
      <c r="G52" s="14">
        <v>4</v>
      </c>
      <c r="H52" s="14">
        <v>95</v>
      </c>
      <c r="K52" s="14">
        <v>150</v>
      </c>
      <c r="L52" s="14">
        <v>2</v>
      </c>
      <c r="M52" s="9">
        <f>ROUNDUP((18*L52),0)</f>
        <v>36</v>
      </c>
      <c r="N52" s="9">
        <f>(M52-O52*12-1.5)</f>
        <v>31.5</v>
      </c>
      <c r="O52" s="14">
        <v>0.25</v>
      </c>
      <c r="P52" s="9">
        <f>ROUND(((B52)-(M52*K52/12)-(G52-(1.5*L52))*H52),0)</f>
        <v>4155</v>
      </c>
      <c r="Q52" s="9">
        <f>ROUNDDOWN((D52+E52)/(P52/1000),0)</f>
        <v>57</v>
      </c>
      <c r="R52" s="9">
        <f>ROUND((1.2*D52+1.6*E52)/(Q52),2)</f>
        <v>5.68</v>
      </c>
      <c r="S52" s="9">
        <f>CEILING((N52+(12*L52)),0.01)</f>
        <v>55.5</v>
      </c>
      <c r="T52" s="9">
        <f xml:space="preserve"> (4*S52)</f>
        <v>222</v>
      </c>
      <c r="U52" s="9">
        <f>ROUND((Q52-(S52/12)^2)*(R52),2)</f>
        <v>202.26</v>
      </c>
      <c r="V52" s="9">
        <f>ROUND((U52*1000)/(3*T52*(C52^0.5)),2)</f>
        <v>4.8</v>
      </c>
      <c r="W52" s="9" t="str">
        <f>IF(V52 &lt; N52, "Pass", "Fail")</f>
        <v>Pass</v>
      </c>
      <c r="X52" s="9">
        <f>CEILING(R52*(Q52^0.5)*((Q52^0.5/2)-(L52*0.5)-(N52/12)),0.01)</f>
        <v>6.43</v>
      </c>
      <c r="Y52" s="9">
        <f>ROUND((X52*1000)/(1.5*(Q52^0.5)*12*(C52^0.5)),2)</f>
        <v>0.75</v>
      </c>
      <c r="Z52" s="9" t="str">
        <f>IF(Y52&lt;N52,"Pass","Fail")</f>
        <v>Pass</v>
      </c>
      <c r="AA52" s="9">
        <f>ROUND(((Q52^0.5)/2)-(L52/2),2)</f>
        <v>2.77</v>
      </c>
      <c r="AB52" s="9">
        <f>ROUND((AA52*(AA52/2)*R52*(Q52^0.5)),0)</f>
        <v>165</v>
      </c>
      <c r="AC52" s="9">
        <f>ROUND((AB52*12000/(0.9*(Q52^0.5)*12*(N52^2))),2)</f>
        <v>24.47</v>
      </c>
      <c r="AD52" s="9">
        <f>(1-((1-(2.36*AC52/C52))^0.5))</f>
        <v>7.2448942463201327E-3</v>
      </c>
      <c r="AE52" s="9">
        <f>(AD52*C52)/(1.18*F52)</f>
        <v>4.0931605911413178E-4</v>
      </c>
      <c r="AF52" s="10">
        <f>200/F52</f>
        <v>3.3333333333333335E-3</v>
      </c>
      <c r="AG52" s="10">
        <f>(3*(C52)^0.5)/(F52)</f>
        <v>3.162277660168379E-3</v>
      </c>
      <c r="AH52" s="10">
        <f>ROUND(MAX(AE52, AF52, AG52),6)</f>
        <v>3.333E-3</v>
      </c>
      <c r="AI52" s="15"/>
      <c r="AJ52" s="15"/>
      <c r="AK52" s="10">
        <f>ROUND((AH52*(Q52^0.5)*12*N52),2)</f>
        <v>9.51</v>
      </c>
      <c r="AL52" s="13">
        <f>ROUND((Q52^0.5),2)</f>
        <v>7.55</v>
      </c>
      <c r="AM52" s="13">
        <f>ROUND((Q52^0.5),2)</f>
        <v>7.55</v>
      </c>
      <c r="AN52" s="19">
        <v>11</v>
      </c>
      <c r="AO52" s="10">
        <f>INDEX(AJ:AJ, MATCH(AN52, AI:AI, 0))</f>
        <v>1.56</v>
      </c>
      <c r="AP52" s="12">
        <f>ROUNDUP((AK52/AO52),0)</f>
        <v>7</v>
      </c>
      <c r="AQ52" s="12">
        <f>(AP52*AO52)</f>
        <v>10.92</v>
      </c>
      <c r="AR52" s="12">
        <f>IF(ROUNDDOWN((AL52*12 - (O52*12)) / (AP52 - 1), 0) &lt; 18, ROUNDDOWN((AL52*12 - (O52*12)) / (AP52 - 1), 0), 18)</f>
        <v>14</v>
      </c>
    </row>
    <row r="53" spans="1:44" x14ac:dyDescent="0.35">
      <c r="A53" s="11">
        <f t="shared" si="0"/>
        <v>52</v>
      </c>
      <c r="B53" s="14">
        <v>4200</v>
      </c>
      <c r="C53" s="14">
        <v>5000</v>
      </c>
      <c r="D53" s="14">
        <v>90</v>
      </c>
      <c r="E53" s="14">
        <v>110</v>
      </c>
      <c r="F53" s="14">
        <v>40000</v>
      </c>
      <c r="G53" s="14">
        <v>4</v>
      </c>
      <c r="H53" s="14">
        <v>100</v>
      </c>
      <c r="K53" s="14">
        <v>150</v>
      </c>
      <c r="L53" s="14">
        <v>1.92</v>
      </c>
      <c r="M53" s="9">
        <f>ROUNDUP((18*L53),0)</f>
        <v>35</v>
      </c>
      <c r="N53" s="9">
        <f>(M53-O53*12-1.5)</f>
        <v>30.5</v>
      </c>
      <c r="O53" s="14">
        <v>0.25</v>
      </c>
      <c r="P53" s="9">
        <f>ROUND(((B53)-(M53*K53/12)-(G53-(1.5*L53))*H53),0)</f>
        <v>3651</v>
      </c>
      <c r="Q53" s="9">
        <f>ROUNDDOWN((D53+E53)/(P53/1000),0)</f>
        <v>54</v>
      </c>
      <c r="R53" s="9">
        <f>ROUND((1.2*D53+1.6*E53)/(Q53),2)</f>
        <v>5.26</v>
      </c>
      <c r="S53" s="9">
        <f>CEILING((N53+(12*L53)),0.01)</f>
        <v>53.54</v>
      </c>
      <c r="T53" s="9">
        <f xml:space="preserve"> (4*S53)</f>
        <v>214.16</v>
      </c>
      <c r="U53" s="9">
        <f>ROUND((Q53-(S53/12)^2)*(R53),2)</f>
        <v>179.33</v>
      </c>
      <c r="V53" s="9">
        <f>ROUND((U53*1000)/(3*T53*(C53^0.5)),2)</f>
        <v>3.95</v>
      </c>
      <c r="W53" s="9" t="str">
        <f>IF(V53 &lt; N53, "Pass", "Fail")</f>
        <v>Pass</v>
      </c>
      <c r="X53" s="9">
        <f>CEILING(R53*(Q53^0.5)*((Q53^0.5/2)-(L53*0.5)-(N53/12)),0.01)</f>
        <v>6.68</v>
      </c>
      <c r="Y53" s="9">
        <f>ROUND((X53*1000)/(1.5*(Q53^0.5)*12*(C53^0.5)),2)</f>
        <v>0.71</v>
      </c>
      <c r="Z53" s="9" t="str">
        <f>IF(Y53&lt;N53,"Pass","Fail")</f>
        <v>Pass</v>
      </c>
      <c r="AA53" s="9">
        <f>ROUND(((Q53^0.5)/2)-(L53/2),2)</f>
        <v>2.71</v>
      </c>
      <c r="AB53" s="9">
        <f>ROUND((AA53*(AA53/2)*R53*(Q53^0.5)),0)</f>
        <v>142</v>
      </c>
      <c r="AC53" s="9">
        <f>ROUND((AB53*12000/(0.9*(Q53^0.5)*12*(N53^2))),2)</f>
        <v>23.08</v>
      </c>
      <c r="AD53" s="9">
        <f>(1-((1-(2.36*AC53/C53))^0.5))</f>
        <v>5.4617956056187689E-3</v>
      </c>
      <c r="AE53" s="9">
        <f>(AD53*C53)/(1.18*F53)</f>
        <v>5.7858004296808989E-4</v>
      </c>
      <c r="AF53" s="10">
        <f>200/F53</f>
        <v>5.0000000000000001E-3</v>
      </c>
      <c r="AG53" s="10">
        <f>(3*(C53)^0.5)/(F53)</f>
        <v>5.3033008588991067E-3</v>
      </c>
      <c r="AH53" s="10">
        <f>ROUND(MAX(AE53, AF53, AG53),6)</f>
        <v>5.3030000000000004E-3</v>
      </c>
      <c r="AI53" s="15"/>
      <c r="AJ53" s="15"/>
      <c r="AK53" s="10">
        <f>ROUND((AH53*(Q53^0.5)*12*N53),2)</f>
        <v>14.26</v>
      </c>
      <c r="AL53" s="13">
        <f>ROUND((Q53^0.5),2)</f>
        <v>7.35</v>
      </c>
      <c r="AM53" s="13">
        <f>ROUND((Q53^0.5),2)</f>
        <v>7.35</v>
      </c>
      <c r="AN53" s="19">
        <v>14</v>
      </c>
      <c r="AO53" s="10">
        <f>INDEX(AJ:AJ, MATCH(AN53, AI:AI, 0))</f>
        <v>2.25</v>
      </c>
      <c r="AP53" s="12">
        <f>ROUNDUP((AK53/AO53),0)</f>
        <v>7</v>
      </c>
      <c r="AQ53" s="12">
        <f>(AP53*AO53)</f>
        <v>15.75</v>
      </c>
      <c r="AR53" s="12">
        <f>IF(ROUNDDOWN((AL53*12 - (O53*12)) / (AP53 - 1), 0) &lt; 18, ROUNDDOWN((AL53*12 - (O53*12)) / (AP53 - 1), 0), 18)</f>
        <v>14</v>
      </c>
    </row>
    <row r="54" spans="1:44" x14ac:dyDescent="0.35">
      <c r="A54" s="11">
        <f t="shared" si="0"/>
        <v>53</v>
      </c>
      <c r="B54" s="14">
        <v>4900</v>
      </c>
      <c r="C54" s="14">
        <v>4000</v>
      </c>
      <c r="D54" s="14">
        <v>90</v>
      </c>
      <c r="E54" s="14">
        <v>145</v>
      </c>
      <c r="F54" s="14">
        <v>40000</v>
      </c>
      <c r="G54" s="14">
        <v>6.25</v>
      </c>
      <c r="H54" s="14">
        <v>105</v>
      </c>
      <c r="K54" s="14">
        <v>150</v>
      </c>
      <c r="L54" s="14">
        <v>2</v>
      </c>
      <c r="M54" s="9">
        <f>ROUNDUP((18*L54),0)</f>
        <v>36</v>
      </c>
      <c r="N54" s="9">
        <f>(M54-O54*12-1.5)</f>
        <v>31.5</v>
      </c>
      <c r="O54" s="14">
        <v>0.25</v>
      </c>
      <c r="P54" s="9">
        <f>ROUND(((B54)-(M54*K54/12)-(G54-(1.5*L54))*H54),0)</f>
        <v>4109</v>
      </c>
      <c r="Q54" s="9">
        <f>ROUNDDOWN((D54+E54)/(P54/1000),0)</f>
        <v>57</v>
      </c>
      <c r="R54" s="9">
        <f>ROUND((1.2*D54+1.6*E54)/(Q54),2)</f>
        <v>5.96</v>
      </c>
      <c r="S54" s="9">
        <f>CEILING((N54+(12*L54)),0.01)</f>
        <v>55.5</v>
      </c>
      <c r="T54" s="9">
        <f xml:space="preserve"> (4*S54)</f>
        <v>222</v>
      </c>
      <c r="U54" s="9">
        <f>ROUND((Q54-(S54/12)^2)*(R54),2)</f>
        <v>212.23</v>
      </c>
      <c r="V54" s="9">
        <f>ROUND((U54*1000)/(3*T54*(C54^0.5)),2)</f>
        <v>5.04</v>
      </c>
      <c r="W54" s="9" t="str">
        <f>IF(V54 &lt; N54, "Pass", "Fail")</f>
        <v>Pass</v>
      </c>
      <c r="X54" s="9">
        <f>CEILING(R54*(Q54^0.5)*((Q54^0.5/2)-(L54*0.5)-(N54/12)),0.01)</f>
        <v>6.75</v>
      </c>
      <c r="Y54" s="9">
        <f>ROUND((X54*1000)/(1.5*(Q54^0.5)*12*(C54^0.5)),2)</f>
        <v>0.79</v>
      </c>
      <c r="Z54" s="9" t="str">
        <f>IF(Y54&lt;N54,"Pass","Fail")</f>
        <v>Pass</v>
      </c>
      <c r="AA54" s="9">
        <f>ROUND(((Q54^0.5)/2)-(L54/2),2)</f>
        <v>2.77</v>
      </c>
      <c r="AB54" s="9">
        <f>ROUND((AA54*(AA54/2)*R54*(Q54^0.5)),0)</f>
        <v>173</v>
      </c>
      <c r="AC54" s="9">
        <f>ROUND((AB54*12000/(0.9*(Q54^0.5)*12*(N54^2))),2)</f>
        <v>25.66</v>
      </c>
      <c r="AD54" s="9">
        <f>(1-((1-(2.36*AC54/C54))^0.5))</f>
        <v>7.5985691263842359E-3</v>
      </c>
      <c r="AE54" s="9">
        <f>(AD54*C54)/(1.18*F54)</f>
        <v>6.4394653613425727E-4</v>
      </c>
      <c r="AF54" s="10">
        <f>200/F54</f>
        <v>5.0000000000000001E-3</v>
      </c>
      <c r="AG54" s="10">
        <f>(3*(C54)^0.5)/(F54)</f>
        <v>4.7434164902525689E-3</v>
      </c>
      <c r="AH54" s="10">
        <f>ROUND(MAX(AE54, AF54, AG54),6)</f>
        <v>5.0000000000000001E-3</v>
      </c>
      <c r="AK54" s="10">
        <f>ROUND((AH54*(Q54^0.5)*12*N54),2)</f>
        <v>14.27</v>
      </c>
      <c r="AL54" s="13">
        <f>ROUND((Q54^0.5),2)</f>
        <v>7.55</v>
      </c>
      <c r="AM54" s="13">
        <f>ROUND((Q54^0.5),2)</f>
        <v>7.55</v>
      </c>
      <c r="AN54" s="19">
        <v>14</v>
      </c>
      <c r="AO54" s="10">
        <f>INDEX(AJ:AJ, MATCH(AN54, AI:AI, 0))</f>
        <v>2.25</v>
      </c>
      <c r="AP54" s="12">
        <f>ROUNDUP((AK54/AO54),0)</f>
        <v>7</v>
      </c>
      <c r="AQ54" s="12">
        <f>(AP54*AO54)</f>
        <v>15.75</v>
      </c>
      <c r="AR54" s="12">
        <f>IF(ROUNDDOWN((AL54*12 - (O54*12)) / (AP54 - 1), 0) &lt; 18, ROUNDDOWN((AL54*12 - (O54*12)) / (AP54 - 1), 0), 18)</f>
        <v>14</v>
      </c>
    </row>
    <row r="55" spans="1:44" x14ac:dyDescent="0.35">
      <c r="A55" s="11">
        <f t="shared" si="0"/>
        <v>54</v>
      </c>
      <c r="B55" s="14">
        <v>5400</v>
      </c>
      <c r="C55" s="14">
        <v>5000</v>
      </c>
      <c r="D55" s="14">
        <v>95</v>
      </c>
      <c r="E55" s="14">
        <v>80</v>
      </c>
      <c r="F55" s="14">
        <v>60000</v>
      </c>
      <c r="G55" s="14">
        <v>4.5</v>
      </c>
      <c r="H55" s="14">
        <v>105</v>
      </c>
      <c r="K55" s="14">
        <v>150</v>
      </c>
      <c r="L55" s="14">
        <v>1.58</v>
      </c>
      <c r="M55" s="9">
        <f>ROUNDUP((18*L55),0)</f>
        <v>29</v>
      </c>
      <c r="N55" s="9">
        <f>(M55-O55*12-1.5)</f>
        <v>24.5</v>
      </c>
      <c r="O55" s="14">
        <v>0.25</v>
      </c>
      <c r="P55" s="9">
        <f>ROUND(((B55)-(M55*K55/12)-(G55-(1.5*L55))*H55),0)</f>
        <v>4814</v>
      </c>
      <c r="Q55" s="9">
        <f>ROUNDDOWN((D55+E55)/(P55/1000),0)</f>
        <v>36</v>
      </c>
      <c r="R55" s="9">
        <f>ROUND((1.2*D55+1.6*E55)/(Q55),2)</f>
        <v>6.72</v>
      </c>
      <c r="S55" s="9">
        <f>CEILING((N55+(12*L55)),0.01)</f>
        <v>43.46</v>
      </c>
      <c r="T55" s="9">
        <f xml:space="preserve"> (4*S55)</f>
        <v>173.84</v>
      </c>
      <c r="U55" s="9">
        <f>ROUND((Q55-(S55/12)^2)*(R55),2)</f>
        <v>153.78</v>
      </c>
      <c r="V55" s="9">
        <f>ROUND((U55*1000)/(3*T55*(C55^0.5)),2)</f>
        <v>4.17</v>
      </c>
      <c r="W55" s="9" t="str">
        <f>IF(V55 &lt; N55, "Pass", "Fail")</f>
        <v>Pass</v>
      </c>
      <c r="X55" s="9">
        <f>CEILING(R55*(Q55^0.5)*((Q55^0.5/2)-(L55*0.5)-(N55/12)),0.01)</f>
        <v>6.79</v>
      </c>
      <c r="Y55" s="9">
        <f>ROUND((X55*1000)/(1.5*(Q55^0.5)*12*(C55^0.5)),2)</f>
        <v>0.89</v>
      </c>
      <c r="Z55" s="9" t="str">
        <f>IF(Y55&lt;N55,"Pass","Fail")</f>
        <v>Pass</v>
      </c>
      <c r="AA55" s="9">
        <f>ROUND(((Q55^0.5)/2)-(L55/2),2)</f>
        <v>2.21</v>
      </c>
      <c r="AB55" s="9">
        <f>ROUND((AA55*(AA55/2)*R55*(Q55^0.5)),0)</f>
        <v>98</v>
      </c>
      <c r="AC55" s="9">
        <f>ROUND((AB55*12000/(0.9*(Q55^0.5)*12*(N55^2))),2)</f>
        <v>30.23</v>
      </c>
      <c r="AD55" s="9">
        <f>(1-((1-(2.36*AC55/C55))^0.5))</f>
        <v>7.1599121711493074E-3</v>
      </c>
      <c r="AE55" s="9">
        <f>(AD55*C55)/(1.18*F55)</f>
        <v>5.0564351491167424E-4</v>
      </c>
      <c r="AF55" s="10">
        <f>200/F55</f>
        <v>3.3333333333333335E-3</v>
      </c>
      <c r="AG55" s="10">
        <f>(3*(C55)^0.5)/(F55)</f>
        <v>3.5355339059327377E-3</v>
      </c>
      <c r="AH55" s="10">
        <f>ROUND(MAX(AE55, AF55, AG55),6)</f>
        <v>3.5360000000000001E-3</v>
      </c>
      <c r="AK55" s="10">
        <f>ROUND((AH55*(Q55^0.5)*12*N55),2)</f>
        <v>6.24</v>
      </c>
      <c r="AL55" s="13">
        <f>ROUND((Q55^0.5),2)</f>
        <v>6</v>
      </c>
      <c r="AM55" s="13">
        <f>ROUND((Q55^0.5),2)</f>
        <v>6</v>
      </c>
      <c r="AN55" s="19">
        <v>11</v>
      </c>
      <c r="AO55" s="10">
        <f>INDEX(AJ:AJ, MATCH(AN55, AI:AI, 0))</f>
        <v>1.56</v>
      </c>
      <c r="AP55" s="12">
        <f>ROUNDUP((AK55/AO55),0)</f>
        <v>4</v>
      </c>
      <c r="AQ55" s="12">
        <f>(AP55*AO55)</f>
        <v>6.24</v>
      </c>
      <c r="AR55" s="12">
        <f>IF(ROUNDDOWN((AL55*12 - (O55*12)) / (AP55 - 1), 0) &lt; 18, ROUNDDOWN((AL55*12 - (O55*12)) / (AP55 - 1), 0), 18)</f>
        <v>18</v>
      </c>
    </row>
    <row r="56" spans="1:44" x14ac:dyDescent="0.35">
      <c r="A56" s="11">
        <f t="shared" si="0"/>
        <v>55</v>
      </c>
      <c r="B56" s="14">
        <v>5500</v>
      </c>
      <c r="C56" s="14">
        <v>4000</v>
      </c>
      <c r="D56" s="14">
        <v>110</v>
      </c>
      <c r="E56" s="14">
        <v>95</v>
      </c>
      <c r="F56" s="14">
        <v>60000</v>
      </c>
      <c r="G56" s="14">
        <v>4.25</v>
      </c>
      <c r="H56" s="14">
        <v>95</v>
      </c>
      <c r="K56" s="14">
        <v>150</v>
      </c>
      <c r="L56" s="14">
        <v>1.67</v>
      </c>
      <c r="M56" s="9">
        <f>ROUNDUP((18*L56),0)</f>
        <v>31</v>
      </c>
      <c r="N56" s="9">
        <f>(M56-O56*12-1.5)</f>
        <v>26.5</v>
      </c>
      <c r="O56" s="14">
        <v>0.25</v>
      </c>
      <c r="P56" s="9">
        <f>ROUND(((B56)-(M56*K56/12)-(G56-(1.5*L56))*H56),0)</f>
        <v>4947</v>
      </c>
      <c r="Q56" s="9">
        <f>ROUNDDOWN((D56+E56)/(P56/1000),0)</f>
        <v>41</v>
      </c>
      <c r="R56" s="9">
        <f>ROUND((1.2*D56+1.6*E56)/(Q56),2)</f>
        <v>6.93</v>
      </c>
      <c r="S56" s="9">
        <f>CEILING((N56+(12*L56)),0.01)</f>
        <v>46.54</v>
      </c>
      <c r="T56" s="9">
        <f xml:space="preserve"> (4*S56)</f>
        <v>186.16</v>
      </c>
      <c r="U56" s="9">
        <f>ROUND((Q56-(S56/12)^2)*(R56),2)</f>
        <v>179.89</v>
      </c>
      <c r="V56" s="9">
        <f>ROUND((U56*1000)/(3*T56*(C56^0.5)),2)</f>
        <v>5.09</v>
      </c>
      <c r="W56" s="9" t="str">
        <f>IF(V56 &lt; N56, "Pass", "Fail")</f>
        <v>Pass</v>
      </c>
      <c r="X56" s="9">
        <f>CEILING(R56*(Q56^0.5)*((Q56^0.5/2)-(L56*0.5)-(N56/12)),0.01)</f>
        <v>7.03</v>
      </c>
      <c r="Y56" s="9">
        <f>ROUND((X56*1000)/(1.5*(Q56^0.5)*12*(C56^0.5)),2)</f>
        <v>0.96</v>
      </c>
      <c r="Z56" s="9" t="str">
        <f>IF(Y56&lt;N56,"Pass","Fail")</f>
        <v>Pass</v>
      </c>
      <c r="AA56" s="9">
        <f>ROUND(((Q56^0.5)/2)-(L56/2),2)</f>
        <v>2.37</v>
      </c>
      <c r="AB56" s="9">
        <f>ROUND((AA56*(AA56/2)*R56*(Q56^0.5)),0)</f>
        <v>125</v>
      </c>
      <c r="AC56" s="9">
        <f>ROUND((AB56*12000/(0.9*(Q56^0.5)*12*(N56^2))),2)</f>
        <v>30.89</v>
      </c>
      <c r="AD56" s="9">
        <f>(1-((1-(2.36*AC56/C56))^0.5))</f>
        <v>9.1544519956705539E-3</v>
      </c>
      <c r="AE56" s="9">
        <f>(AD56*C56)/(1.18*F56)</f>
        <v>5.1720067772150023E-4</v>
      </c>
      <c r="AF56" s="10">
        <f>200/F56</f>
        <v>3.3333333333333335E-3</v>
      </c>
      <c r="AG56" s="10">
        <f>(3*(C56)^0.5)/(F56)</f>
        <v>3.162277660168379E-3</v>
      </c>
      <c r="AH56" s="10">
        <f>ROUND(MAX(AE56, AF56, AG56),6)</f>
        <v>3.333E-3</v>
      </c>
      <c r="AK56" s="10">
        <f>ROUND((AH56*(Q56^0.5)*12*N56),2)</f>
        <v>6.79</v>
      </c>
      <c r="AL56" s="13">
        <f>ROUND((Q56^0.5),2)</f>
        <v>6.4</v>
      </c>
      <c r="AM56" s="13">
        <f>ROUND((Q56^0.5),2)</f>
        <v>6.4</v>
      </c>
      <c r="AN56" s="19">
        <v>11</v>
      </c>
      <c r="AO56" s="10">
        <f>INDEX(AJ:AJ, MATCH(AN56, AI:AI, 0))</f>
        <v>1.56</v>
      </c>
      <c r="AP56" s="12">
        <f>ROUNDUP((AK56/AO56),0)</f>
        <v>5</v>
      </c>
      <c r="AQ56" s="12">
        <f>(AP56*AO56)</f>
        <v>7.8000000000000007</v>
      </c>
      <c r="AR56" s="12">
        <f>IF(ROUNDDOWN((AL56*12 - (O56*12)) / (AP56 - 1), 0) &lt; 18, ROUNDDOWN((AL56*12 - (O56*12)) / (AP56 - 1), 0), 18)</f>
        <v>18</v>
      </c>
    </row>
    <row r="57" spans="1:44" x14ac:dyDescent="0.35">
      <c r="A57" s="11">
        <f t="shared" si="0"/>
        <v>56</v>
      </c>
      <c r="B57" s="14">
        <v>5900</v>
      </c>
      <c r="C57" s="14">
        <v>4000</v>
      </c>
      <c r="D57" s="14">
        <v>95</v>
      </c>
      <c r="E57" s="14">
        <v>135</v>
      </c>
      <c r="F57" s="14">
        <v>60000</v>
      </c>
      <c r="G57" s="14">
        <v>5.5</v>
      </c>
      <c r="H57" s="14">
        <v>100</v>
      </c>
      <c r="K57" s="14">
        <v>150</v>
      </c>
      <c r="L57" s="14">
        <v>1.75</v>
      </c>
      <c r="M57" s="9">
        <f>ROUNDUP((18*L57),0)</f>
        <v>32</v>
      </c>
      <c r="N57" s="9">
        <f>(M57-O57*12-1.5)</f>
        <v>27.5</v>
      </c>
      <c r="O57" s="14">
        <v>0.25</v>
      </c>
      <c r="P57" s="9">
        <f>ROUND(((B57)-(M57*K57/12)-(G57-(1.5*L57))*H57),0)</f>
        <v>5213</v>
      </c>
      <c r="Q57" s="9">
        <f>ROUNDDOWN((D57+E57)/(P57/1000),0)</f>
        <v>44</v>
      </c>
      <c r="R57" s="9">
        <f>ROUND((1.2*D57+1.6*E57)/(Q57),2)</f>
        <v>7.5</v>
      </c>
      <c r="S57" s="9">
        <f>CEILING((N57+(12*L57)),0.01)</f>
        <v>48.5</v>
      </c>
      <c r="T57" s="9">
        <f xml:space="preserve"> (4*S57)</f>
        <v>194</v>
      </c>
      <c r="U57" s="9">
        <f>ROUND((Q57-(S57/12)^2)*(R57),2)</f>
        <v>207.49</v>
      </c>
      <c r="V57" s="9">
        <f>ROUND((U57*1000)/(3*T57*(C57^0.5)),2)</f>
        <v>5.64</v>
      </c>
      <c r="W57" s="9" t="str">
        <f>IF(V57 &lt; N57, "Pass", "Fail")</f>
        <v>Pass</v>
      </c>
      <c r="X57" s="9">
        <f>CEILING(R57*(Q57^0.5)*((Q57^0.5/2)-(L57*0.5)-(N57/12)),0.01)</f>
        <v>7.47</v>
      </c>
      <c r="Y57" s="9">
        <f>ROUND((X57*1000)/(1.5*(Q57^0.5)*12*(C57^0.5)),2)</f>
        <v>0.99</v>
      </c>
      <c r="Z57" s="9" t="str">
        <f>IF(Y57&lt;N57,"Pass","Fail")</f>
        <v>Pass</v>
      </c>
      <c r="AA57" s="9">
        <f>ROUND(((Q57^0.5)/2)-(L57/2),2)</f>
        <v>2.44</v>
      </c>
      <c r="AB57" s="9">
        <f>ROUND((AA57*(AA57/2)*R57*(Q57^0.5)),0)</f>
        <v>148</v>
      </c>
      <c r="AC57" s="9">
        <f>ROUND((AB57*12000/(0.9*(Q57^0.5)*12*(N57^2))),2)</f>
        <v>32.78</v>
      </c>
      <c r="AD57" s="9">
        <f>(1-((1-(2.36*AC57/C57))^0.5))</f>
        <v>9.7173130868135615E-3</v>
      </c>
      <c r="AE57" s="9">
        <f>(AD57*C57)/(1.18*F57)</f>
        <v>5.4900073936799782E-4</v>
      </c>
      <c r="AF57" s="10">
        <f>200/F57</f>
        <v>3.3333333333333335E-3</v>
      </c>
      <c r="AG57" s="10">
        <f>(3*(C57)^0.5)/(F57)</f>
        <v>3.162277660168379E-3</v>
      </c>
      <c r="AH57" s="10">
        <f>ROUND(MAX(AE57, AF57, AG57),6)</f>
        <v>3.333E-3</v>
      </c>
      <c r="AK57" s="10">
        <f>ROUND((AH57*(Q57^0.5)*12*N57),2)</f>
        <v>7.3</v>
      </c>
      <c r="AL57" s="13">
        <f>ROUND((Q57^0.5),2)</f>
        <v>6.63</v>
      </c>
      <c r="AM57" s="13">
        <f>ROUND((Q57^0.5),2)</f>
        <v>6.63</v>
      </c>
      <c r="AN57" s="19">
        <v>11</v>
      </c>
      <c r="AO57" s="10">
        <f>INDEX(AJ:AJ, MATCH(AN57, AI:AI, 0))</f>
        <v>1.56</v>
      </c>
      <c r="AP57" s="12">
        <f>ROUNDUP((AK57/AO57),0)</f>
        <v>5</v>
      </c>
      <c r="AQ57" s="12">
        <f>(AP57*AO57)</f>
        <v>7.8000000000000007</v>
      </c>
      <c r="AR57" s="12">
        <f>IF(ROUNDDOWN((AL57*12 - (O57*12)) / (AP57 - 1), 0) &lt; 18, ROUNDDOWN((AL57*12 - (O57*12)) / (AP57 - 1), 0), 18)</f>
        <v>18</v>
      </c>
    </row>
    <row r="58" spans="1:44" x14ac:dyDescent="0.35">
      <c r="A58" s="11">
        <f t="shared" si="0"/>
        <v>57</v>
      </c>
      <c r="B58" s="14">
        <v>6000</v>
      </c>
      <c r="C58" s="14">
        <v>4000</v>
      </c>
      <c r="D58" s="14">
        <v>130</v>
      </c>
      <c r="E58" s="14">
        <v>95</v>
      </c>
      <c r="F58" s="14">
        <v>60000</v>
      </c>
      <c r="G58" s="14">
        <v>5</v>
      </c>
      <c r="H58" s="14">
        <v>90</v>
      </c>
      <c r="K58" s="14">
        <v>150</v>
      </c>
      <c r="L58" s="14">
        <v>1.67</v>
      </c>
      <c r="M58" s="9">
        <f>ROUNDUP((18*L58),0)</f>
        <v>31</v>
      </c>
      <c r="N58" s="9">
        <f>(M58-O58*12-1.5)</f>
        <v>26.5</v>
      </c>
      <c r="O58" s="14">
        <v>0.25</v>
      </c>
      <c r="P58" s="9">
        <f>ROUND(((B58)-(M58*K58/12)-(G58-(1.5*L58))*H58),0)</f>
        <v>5388</v>
      </c>
      <c r="Q58" s="9">
        <f>ROUNDDOWN((D58+E58)/(P58/1000),0)</f>
        <v>41</v>
      </c>
      <c r="R58" s="9">
        <f>ROUND((1.2*D58+1.6*E58)/(Q58),2)</f>
        <v>7.51</v>
      </c>
      <c r="S58" s="9">
        <f>CEILING((N58+(12*L58)),0.01)</f>
        <v>46.54</v>
      </c>
      <c r="T58" s="9">
        <f xml:space="preserve"> (4*S58)</f>
        <v>186.16</v>
      </c>
      <c r="U58" s="9">
        <f>ROUND((Q58-(S58/12)^2)*(R58),2)</f>
        <v>194.95</v>
      </c>
      <c r="V58" s="9">
        <f>ROUND((U58*1000)/(3*T58*(C58^0.5)),2)</f>
        <v>5.52</v>
      </c>
      <c r="W58" s="9" t="str">
        <f>IF(V58 &lt; N58, "Pass", "Fail")</f>
        <v>Pass</v>
      </c>
      <c r="X58" s="9">
        <f>CEILING(R58*(Q58^0.5)*((Q58^0.5/2)-(L58*0.5)-(N58/12)),0.01)</f>
        <v>7.61</v>
      </c>
      <c r="Y58" s="9">
        <f>ROUND((X58*1000)/(1.5*(Q58^0.5)*12*(C58^0.5)),2)</f>
        <v>1.04</v>
      </c>
      <c r="Z58" s="9" t="str">
        <f>IF(Y58&lt;N58,"Pass","Fail")</f>
        <v>Pass</v>
      </c>
      <c r="AA58" s="9">
        <f>ROUND(((Q58^0.5)/2)-(L58/2),2)</f>
        <v>2.37</v>
      </c>
      <c r="AB58" s="9">
        <f>ROUND((AA58*(AA58/2)*R58*(Q58^0.5)),0)</f>
        <v>135</v>
      </c>
      <c r="AC58" s="9">
        <f>ROUND((AB58*12000/(0.9*(Q58^0.5)*12*(N58^2))),2)</f>
        <v>33.36</v>
      </c>
      <c r="AD58" s="9">
        <f>(1-((1-(2.36*AC58/C58))^0.5))</f>
        <v>9.8901071093169257E-3</v>
      </c>
      <c r="AE58" s="9">
        <f>(AD58*C58)/(1.18*F58)</f>
        <v>5.5876311352073024E-4</v>
      </c>
      <c r="AF58" s="10">
        <f>200/F58</f>
        <v>3.3333333333333335E-3</v>
      </c>
      <c r="AG58" s="10">
        <f>(3*(C58)^0.5)/(F58)</f>
        <v>3.162277660168379E-3</v>
      </c>
      <c r="AH58" s="10">
        <f>ROUND(MAX(AE58, AF58, AG58),6)</f>
        <v>3.333E-3</v>
      </c>
      <c r="AK58" s="10">
        <f>ROUND((AH58*(Q58^0.5)*12*N58),2)</f>
        <v>6.79</v>
      </c>
      <c r="AL58" s="13">
        <f>ROUND((Q58^0.5),2)</f>
        <v>6.4</v>
      </c>
      <c r="AM58" s="13">
        <f>ROUND((Q58^0.5),2)</f>
        <v>6.4</v>
      </c>
      <c r="AN58" s="19">
        <v>8</v>
      </c>
      <c r="AO58" s="10">
        <f>INDEX(AJ:AJ, MATCH(AN58, AI:AI, 0))</f>
        <v>0.79</v>
      </c>
      <c r="AP58" s="12">
        <f>ROUNDUP((AK58/AO58),0)</f>
        <v>9</v>
      </c>
      <c r="AQ58" s="12">
        <f>(AP58*AO58)</f>
        <v>7.11</v>
      </c>
      <c r="AR58" s="12">
        <f>IF(ROUNDDOWN((AL58*12 - (O58*12)) / (AP58 - 1), 0) &lt; 18, ROUNDDOWN((AL58*12 - (O58*12)) / (AP58 - 1), 0), 18)</f>
        <v>9</v>
      </c>
    </row>
    <row r="59" spans="1:44" x14ac:dyDescent="0.35">
      <c r="A59" s="11">
        <f t="shared" si="0"/>
        <v>58</v>
      </c>
      <c r="B59" s="14">
        <v>5000</v>
      </c>
      <c r="C59" s="14">
        <v>5000</v>
      </c>
      <c r="D59" s="14">
        <v>80</v>
      </c>
      <c r="E59" s="14">
        <v>85</v>
      </c>
      <c r="F59" s="14">
        <v>60000</v>
      </c>
      <c r="G59" s="14">
        <v>4.75</v>
      </c>
      <c r="H59" s="14">
        <v>95</v>
      </c>
      <c r="K59" s="14">
        <v>150</v>
      </c>
      <c r="L59" s="14">
        <v>1.58</v>
      </c>
      <c r="M59" s="9">
        <f>ROUNDUP((18*L59),0)</f>
        <v>29</v>
      </c>
      <c r="N59" s="9">
        <f>(M59-O59*12-1.5)</f>
        <v>24.5</v>
      </c>
      <c r="O59" s="14">
        <v>0.25</v>
      </c>
      <c r="P59" s="9">
        <f>ROUND(((B59)-(M59*K59/12)-(G59-(1.5*L59))*H59),0)</f>
        <v>4411</v>
      </c>
      <c r="Q59" s="9">
        <f>ROUNDDOWN((D59+E59)/(P59/1000),0)</f>
        <v>37</v>
      </c>
      <c r="R59" s="9">
        <f>ROUND((1.2*D59+1.6*E59)/(Q59),2)</f>
        <v>6.27</v>
      </c>
      <c r="S59" s="9">
        <f>CEILING((N59+(12*L59)),0.01)</f>
        <v>43.46</v>
      </c>
      <c r="T59" s="9">
        <f xml:space="preserve"> (4*S59)</f>
        <v>173.84</v>
      </c>
      <c r="U59" s="9">
        <f>ROUND((Q59-(S59/12)^2)*(R59),2)</f>
        <v>149.75</v>
      </c>
      <c r="V59" s="9">
        <f>ROUND((U59*1000)/(3*T59*(C59^0.5)),2)</f>
        <v>4.0599999999999996</v>
      </c>
      <c r="W59" s="9" t="str">
        <f>IF(V59 &lt; N59, "Pass", "Fail")</f>
        <v>Pass</v>
      </c>
      <c r="X59" s="9">
        <f>CEILING(R59*(Q59^0.5)*((Q59^0.5/2)-(L59*0.5)-(N59/12)),0.01)</f>
        <v>8</v>
      </c>
      <c r="Y59" s="9">
        <f>ROUND((X59*1000)/(1.5*(Q59^0.5)*12*(C59^0.5)),2)</f>
        <v>1.03</v>
      </c>
      <c r="Z59" s="9" t="str">
        <f>IF(Y59&lt;N59,"Pass","Fail")</f>
        <v>Pass</v>
      </c>
      <c r="AA59" s="9">
        <f>ROUND(((Q59^0.5)/2)-(L59/2),2)</f>
        <v>2.25</v>
      </c>
      <c r="AB59" s="9">
        <f>ROUND((AA59*(AA59/2)*R59*(Q59^0.5)),0)</f>
        <v>97</v>
      </c>
      <c r="AC59" s="9">
        <f>ROUND((AB59*12000/(0.9*(Q59^0.5)*12*(N59^2))),2)</f>
        <v>29.52</v>
      </c>
      <c r="AD59" s="9">
        <f>(1-((1-(2.36*AC59/C59))^0.5))</f>
        <v>6.9911581461119532E-3</v>
      </c>
      <c r="AE59" s="9">
        <f>(AD59*C59)/(1.18*F59)</f>
        <v>4.9372585777626796E-4</v>
      </c>
      <c r="AF59" s="10">
        <f>200/F59</f>
        <v>3.3333333333333335E-3</v>
      </c>
      <c r="AG59" s="10">
        <f>(3*(C59)^0.5)/(F59)</f>
        <v>3.5355339059327377E-3</v>
      </c>
      <c r="AH59" s="10">
        <f>ROUND(MAX(AE59, AF59, AG59),6)</f>
        <v>3.5360000000000001E-3</v>
      </c>
      <c r="AK59" s="10">
        <f>ROUND((AH59*(Q59^0.5)*12*N59),2)</f>
        <v>6.32</v>
      </c>
      <c r="AL59" s="13">
        <f>ROUND((Q59^0.5),2)</f>
        <v>6.08</v>
      </c>
      <c r="AM59" s="13">
        <f>ROUND((Q59^0.5),2)</f>
        <v>6.08</v>
      </c>
      <c r="AN59" s="19">
        <v>11</v>
      </c>
      <c r="AO59" s="10">
        <f>INDEX(AJ:AJ, MATCH(AN59, AI:AI, 0))</f>
        <v>1.56</v>
      </c>
      <c r="AP59" s="12">
        <f>ROUNDUP((AK59/AO59),0)</f>
        <v>5</v>
      </c>
      <c r="AQ59" s="12">
        <f>(AP59*AO59)</f>
        <v>7.8000000000000007</v>
      </c>
      <c r="AR59" s="12">
        <f>IF(ROUNDDOWN((AL59*12 - (O59*12)) / (AP59 - 1), 0) &lt; 18, ROUNDDOWN((AL59*12 - (O59*12)) / (AP59 - 1), 0), 18)</f>
        <v>17</v>
      </c>
    </row>
    <row r="60" spans="1:44" x14ac:dyDescent="0.35">
      <c r="A60" s="11">
        <f t="shared" si="0"/>
        <v>59</v>
      </c>
      <c r="B60" s="14">
        <v>4100</v>
      </c>
      <c r="C60" s="14">
        <v>5000</v>
      </c>
      <c r="D60" s="14">
        <v>90</v>
      </c>
      <c r="E60" s="14">
        <v>80</v>
      </c>
      <c r="F60" s="14">
        <v>40000</v>
      </c>
      <c r="G60" s="14">
        <v>6.25</v>
      </c>
      <c r="H60" s="14">
        <v>100</v>
      </c>
      <c r="K60" s="14">
        <v>150</v>
      </c>
      <c r="L60" s="14">
        <v>1.83</v>
      </c>
      <c r="M60" s="9">
        <f>ROUNDUP((18*L60),0)</f>
        <v>33</v>
      </c>
      <c r="N60" s="9">
        <f>(M60-O60*12-1.5)</f>
        <v>28.5</v>
      </c>
      <c r="O60" s="14">
        <v>0.25</v>
      </c>
      <c r="P60" s="9">
        <f>ROUND(((B60)-(M60*K60/12)-(G60-(1.5*L60))*H60),0)</f>
        <v>3337</v>
      </c>
      <c r="Q60" s="9">
        <f>ROUNDDOWN((D60+E60)/(P60/1000),0)</f>
        <v>50</v>
      </c>
      <c r="R60" s="9">
        <f>ROUND((1.2*D60+1.6*E60)/(Q60),2)</f>
        <v>4.72</v>
      </c>
      <c r="S60" s="9">
        <f>CEILING((N60+(12*L60)),0.01)</f>
        <v>50.46</v>
      </c>
      <c r="T60" s="9">
        <f xml:space="preserve"> (4*S60)</f>
        <v>201.84</v>
      </c>
      <c r="U60" s="9">
        <f>ROUND((Q60-(S60/12)^2)*(R60),2)</f>
        <v>152.54</v>
      </c>
      <c r="V60" s="9">
        <f>ROUND((U60*1000)/(3*T60*(C60^0.5)),2)</f>
        <v>3.56</v>
      </c>
      <c r="W60" s="9" t="str">
        <f>IF(V60 &lt; N60, "Pass", "Fail")</f>
        <v>Pass</v>
      </c>
      <c r="X60" s="9">
        <f>CEILING(R60*(Q60^0.5)*((Q60^0.5/2)-(L60*0.5)-(N60/12)),0.01)</f>
        <v>8.1999999999999993</v>
      </c>
      <c r="Y60" s="9">
        <f>ROUND((X60*1000)/(1.5*(Q60^0.5)*12*(C60^0.5)),2)</f>
        <v>0.91</v>
      </c>
      <c r="Z60" s="9" t="str">
        <f>IF(Y60&lt;N60,"Pass","Fail")</f>
        <v>Pass</v>
      </c>
      <c r="AA60" s="9">
        <f>ROUND(((Q60^0.5)/2)-(L60/2),2)</f>
        <v>2.62</v>
      </c>
      <c r="AB60" s="9">
        <f>ROUND((AA60*(AA60/2)*R60*(Q60^0.5)),0)</f>
        <v>115</v>
      </c>
      <c r="AC60" s="9">
        <f>ROUND((AB60*12000/(0.9*(Q60^0.5)*12*(N60^2))),2)</f>
        <v>22.25</v>
      </c>
      <c r="AD60" s="9">
        <f>(1-((1-(2.36*AC60/C60))^0.5))</f>
        <v>5.2648593721039694E-3</v>
      </c>
      <c r="AE60" s="9">
        <f>(AD60*C60)/(1.18*F60)</f>
        <v>5.57718153824573E-4</v>
      </c>
      <c r="AF60" s="10">
        <f>200/F60</f>
        <v>5.0000000000000001E-3</v>
      </c>
      <c r="AG60" s="10">
        <f>(3*(C60)^0.5)/(F60)</f>
        <v>5.3033008588991067E-3</v>
      </c>
      <c r="AH60" s="10">
        <f>ROUND(MAX(AE60, AF60, AG60),6)</f>
        <v>5.3030000000000004E-3</v>
      </c>
      <c r="AK60" s="10">
        <f>ROUND((AH60*(Q60^0.5)*12*N60),2)</f>
        <v>12.82</v>
      </c>
      <c r="AL60" s="13">
        <f>ROUND((Q60^0.5),2)</f>
        <v>7.07</v>
      </c>
      <c r="AM60" s="13">
        <f>ROUND((Q60^0.5),2)</f>
        <v>7.07</v>
      </c>
      <c r="AN60" s="19">
        <v>14</v>
      </c>
      <c r="AO60" s="10">
        <f>INDEX(AJ:AJ, MATCH(AN60, AI:AI, 0))</f>
        <v>2.25</v>
      </c>
      <c r="AP60" s="12">
        <f>ROUNDUP((AK60/AO60),0)</f>
        <v>6</v>
      </c>
      <c r="AQ60" s="12">
        <f>(AP60*AO60)</f>
        <v>13.5</v>
      </c>
      <c r="AR60" s="12">
        <f>IF(ROUNDDOWN((AL60*12 - (O60*12)) / (AP60 - 1), 0) &lt; 18, ROUNDDOWN((AL60*12 - (O60*12)) / (AP60 - 1), 0), 18)</f>
        <v>16</v>
      </c>
    </row>
    <row r="61" spans="1:44" x14ac:dyDescent="0.35">
      <c r="A61" s="11">
        <f t="shared" si="0"/>
        <v>60</v>
      </c>
      <c r="B61" s="14">
        <v>5400</v>
      </c>
      <c r="C61" s="14">
        <v>4000</v>
      </c>
      <c r="D61" s="14">
        <v>115</v>
      </c>
      <c r="E61" s="14">
        <v>120</v>
      </c>
      <c r="F61" s="14">
        <v>60000</v>
      </c>
      <c r="G61" s="14">
        <v>4.5</v>
      </c>
      <c r="H61" s="14">
        <v>90</v>
      </c>
      <c r="K61" s="14">
        <v>150</v>
      </c>
      <c r="L61" s="14">
        <v>1.83</v>
      </c>
      <c r="M61" s="9">
        <f>ROUNDUP((18*L61),0)</f>
        <v>33</v>
      </c>
      <c r="N61" s="9">
        <f>(M61-O61*12-1.5)</f>
        <v>28.5</v>
      </c>
      <c r="O61" s="14">
        <v>0.25</v>
      </c>
      <c r="P61" s="9">
        <f>ROUND(((B61)-(M61*K61/12)-(G61-(1.5*L61))*H61),0)</f>
        <v>4830</v>
      </c>
      <c r="Q61" s="9">
        <f>ROUNDDOWN((D61+E61)/(P61/1000),0)</f>
        <v>48</v>
      </c>
      <c r="R61" s="9">
        <f>ROUND((1.2*D61+1.6*E61)/(Q61),2)</f>
        <v>6.88</v>
      </c>
      <c r="S61" s="9">
        <f>CEILING((N61+(12*L61)),0.01)</f>
        <v>50.46</v>
      </c>
      <c r="T61" s="9">
        <f xml:space="preserve"> (4*S61)</f>
        <v>201.84</v>
      </c>
      <c r="U61" s="9">
        <f>ROUND((Q61-(S61/12)^2)*(R61),2)</f>
        <v>208.59</v>
      </c>
      <c r="V61" s="9">
        <f>ROUND((U61*1000)/(3*T61*(C61^0.5)),2)</f>
        <v>5.45</v>
      </c>
      <c r="W61" s="9" t="str">
        <f>IF(V61 &lt; N61, "Pass", "Fail")</f>
        <v>Pass</v>
      </c>
      <c r="X61" s="9">
        <f>CEILING(R61*(Q61^0.5)*((Q61^0.5/2)-(L61*0.5)-(N61/12)),0.01)</f>
        <v>8.3000000000000007</v>
      </c>
      <c r="Y61" s="9">
        <f>ROUND((X61*1000)/(1.5*(Q61^0.5)*12*(C61^0.5)),2)</f>
        <v>1.05</v>
      </c>
      <c r="Z61" s="9" t="str">
        <f>IF(Y61&lt;N61,"Pass","Fail")</f>
        <v>Pass</v>
      </c>
      <c r="AA61" s="9">
        <f>ROUND(((Q61^0.5)/2)-(L61/2),2)</f>
        <v>2.5499999999999998</v>
      </c>
      <c r="AB61" s="9">
        <f>ROUND((AA61*(AA61/2)*R61*(Q61^0.5)),0)</f>
        <v>155</v>
      </c>
      <c r="AC61" s="9">
        <f>ROUND((AB61*12000/(0.9*(Q61^0.5)*12*(N61^2))),2)</f>
        <v>30.6</v>
      </c>
      <c r="AD61" s="9">
        <f>(1-((1-(2.36*AC61/C61))^0.5))</f>
        <v>9.068115358073725E-3</v>
      </c>
      <c r="AE61" s="9">
        <f>(AD61*C61)/(1.18*F61)</f>
        <v>5.1232290158608623E-4</v>
      </c>
      <c r="AF61" s="10">
        <f>200/F61</f>
        <v>3.3333333333333335E-3</v>
      </c>
      <c r="AG61" s="10">
        <f>(3*(C61)^0.5)/(F61)</f>
        <v>3.162277660168379E-3</v>
      </c>
      <c r="AH61" s="10">
        <f>ROUND(MAX(AE61, AF61, AG61),6)</f>
        <v>3.333E-3</v>
      </c>
      <c r="AK61" s="10">
        <f>ROUND((AH61*(Q61^0.5)*12*N61),2)</f>
        <v>7.9</v>
      </c>
      <c r="AL61" s="13">
        <f>ROUND((Q61^0.5),2)</f>
        <v>6.93</v>
      </c>
      <c r="AM61" s="13">
        <f>ROUND((Q61^0.5),2)</f>
        <v>6.93</v>
      </c>
      <c r="AN61" s="19">
        <v>8</v>
      </c>
      <c r="AO61" s="10">
        <f>INDEX(AJ:AJ, MATCH(AN61, AI:AI, 0))</f>
        <v>0.79</v>
      </c>
      <c r="AP61" s="12">
        <f>ROUNDUP((AK61/AO61),0)</f>
        <v>10</v>
      </c>
      <c r="AQ61" s="12">
        <f>(AP61*AO61)</f>
        <v>7.9</v>
      </c>
      <c r="AR61" s="12">
        <f>IF(ROUNDDOWN((AL61*12 - (O61*12)) / (AP61 - 1), 0) &lt; 18, ROUNDDOWN((AL61*12 - (O61*12)) / (AP61 - 1), 0), 18)</f>
        <v>8</v>
      </c>
    </row>
    <row r="62" spans="1:44" x14ac:dyDescent="0.35">
      <c r="A62" s="11">
        <f t="shared" si="0"/>
        <v>61</v>
      </c>
      <c r="B62" s="14">
        <v>5600</v>
      </c>
      <c r="C62" s="14">
        <v>3000</v>
      </c>
      <c r="D62" s="14">
        <v>125</v>
      </c>
      <c r="E62" s="14">
        <v>95</v>
      </c>
      <c r="F62" s="14">
        <v>60000</v>
      </c>
      <c r="G62" s="14">
        <v>6.25</v>
      </c>
      <c r="H62" s="14">
        <v>90</v>
      </c>
      <c r="K62" s="14">
        <v>150</v>
      </c>
      <c r="L62" s="14">
        <v>1.75</v>
      </c>
      <c r="M62" s="9">
        <f>ROUNDUP((18*L62),0)</f>
        <v>32</v>
      </c>
      <c r="N62" s="9">
        <f>(M62-O62*12-1.5)</f>
        <v>27.5</v>
      </c>
      <c r="O62" s="14">
        <v>0.25</v>
      </c>
      <c r="P62" s="9">
        <f>ROUND(((B62)-(M62*K62/12)-(G62-(1.5*L62))*H62),0)</f>
        <v>4874</v>
      </c>
      <c r="Q62" s="9">
        <f>ROUNDDOWN((D62+E62)/(P62/1000),0)</f>
        <v>45</v>
      </c>
      <c r="R62" s="9">
        <f>ROUND((1.2*D62+1.6*E62)/(Q62),2)</f>
        <v>6.71</v>
      </c>
      <c r="S62" s="9">
        <f>CEILING((N62+(12*L62)),0.01)</f>
        <v>48.5</v>
      </c>
      <c r="T62" s="9">
        <f xml:space="preserve"> (4*S62)</f>
        <v>194</v>
      </c>
      <c r="U62" s="9">
        <f>ROUND((Q62-(S62/12)^2)*(R62),2)</f>
        <v>192.34</v>
      </c>
      <c r="V62" s="9">
        <f>ROUND((U62*1000)/(3*T62*(C62^0.5)),2)</f>
        <v>6.03</v>
      </c>
      <c r="W62" s="9" t="str">
        <f>IF(V62 &lt; N62, "Pass", "Fail")</f>
        <v>Pass</v>
      </c>
      <c r="X62" s="9">
        <f>CEILING(R62*(Q62^0.5)*((Q62^0.5/2)-(L62*0.5)-(N62/12)),0.01)</f>
        <v>8.44</v>
      </c>
      <c r="Y62" s="9">
        <f>ROUND((X62*1000)/(1.5*(Q62^0.5)*12*(C62^0.5)),2)</f>
        <v>1.28</v>
      </c>
      <c r="Z62" s="9" t="str">
        <f>IF(Y62&lt;N62,"Pass","Fail")</f>
        <v>Pass</v>
      </c>
      <c r="AA62" s="9">
        <f>ROUND(((Q62^0.5)/2)-(L62/2),2)</f>
        <v>2.48</v>
      </c>
      <c r="AB62" s="9">
        <f>ROUND((AA62*(AA62/2)*R62*(Q62^0.5)),0)</f>
        <v>138</v>
      </c>
      <c r="AC62" s="9">
        <f>ROUND((AB62*12000/(0.9*(Q62^0.5)*12*(N62^2))),2)</f>
        <v>30.22</v>
      </c>
      <c r="AD62" s="9">
        <f>(1-((1-(2.36*AC62/C62))^0.5))</f>
        <v>1.1958030581021628E-2</v>
      </c>
      <c r="AE62" s="9">
        <f>(AD62*C62)/(1.18*F62)</f>
        <v>5.0669621106023846E-4</v>
      </c>
      <c r="AF62" s="10">
        <f>200/F62</f>
        <v>3.3333333333333335E-3</v>
      </c>
      <c r="AG62" s="10">
        <f>(3*(C62)^0.5)/(F62)</f>
        <v>2.7386127875258306E-3</v>
      </c>
      <c r="AH62" s="10">
        <f>ROUND(MAX(AE62, AF62, AG62),6)</f>
        <v>3.333E-3</v>
      </c>
      <c r="AK62" s="10">
        <f>ROUND((AH62*(Q62^0.5)*12*N62),2)</f>
        <v>7.38</v>
      </c>
      <c r="AL62" s="13">
        <f>ROUND((Q62^0.5),2)</f>
        <v>6.71</v>
      </c>
      <c r="AM62" s="13">
        <f>ROUND((Q62^0.5),2)</f>
        <v>6.71</v>
      </c>
      <c r="AN62" s="19">
        <v>11</v>
      </c>
      <c r="AO62" s="10">
        <f>INDEX(AJ:AJ, MATCH(AN62, AI:AI, 0))</f>
        <v>1.56</v>
      </c>
      <c r="AP62" s="12">
        <f>ROUNDUP((AK62/AO62),0)</f>
        <v>5</v>
      </c>
      <c r="AQ62" s="12">
        <f>(AP62*AO62)</f>
        <v>7.8000000000000007</v>
      </c>
      <c r="AR62" s="12">
        <f>IF(ROUNDDOWN((AL62*12 - (O62*12)) / (AP62 - 1), 0) &lt; 18, ROUNDDOWN((AL62*12 - (O62*12)) / (AP62 - 1), 0), 18)</f>
        <v>18</v>
      </c>
    </row>
    <row r="63" spans="1:44" x14ac:dyDescent="0.35">
      <c r="A63" s="11">
        <f t="shared" si="0"/>
        <v>62</v>
      </c>
      <c r="B63" s="14">
        <v>5300</v>
      </c>
      <c r="C63" s="14">
        <v>5000</v>
      </c>
      <c r="D63" s="14">
        <v>155</v>
      </c>
      <c r="E63" s="14">
        <v>105</v>
      </c>
      <c r="F63" s="14">
        <v>60000</v>
      </c>
      <c r="G63" s="14">
        <v>6.75</v>
      </c>
      <c r="H63" s="14">
        <v>100</v>
      </c>
      <c r="K63" s="14">
        <v>150</v>
      </c>
      <c r="L63" s="14">
        <v>2</v>
      </c>
      <c r="M63" s="9">
        <f>ROUNDUP((18*L63),0)</f>
        <v>36</v>
      </c>
      <c r="N63" s="9">
        <f>(M63-O63*12-1.5)</f>
        <v>31.5</v>
      </c>
      <c r="O63" s="14">
        <v>0.25</v>
      </c>
      <c r="P63" s="9">
        <f>ROUND(((B63)-(M63*K63/12)-(G63-(1.5*L63))*H63),0)</f>
        <v>4475</v>
      </c>
      <c r="Q63" s="9">
        <f>ROUNDDOWN((D63+E63)/(P63/1000),0)</f>
        <v>58</v>
      </c>
      <c r="R63" s="9">
        <f>ROUND((1.2*D63+1.6*E63)/(Q63),2)</f>
        <v>6.1</v>
      </c>
      <c r="S63" s="9">
        <f>CEILING((N63+(12*L63)),0.01)</f>
        <v>55.5</v>
      </c>
      <c r="T63" s="9">
        <f xml:space="preserve"> (4*S63)</f>
        <v>222</v>
      </c>
      <c r="U63" s="9">
        <f>ROUND((Q63-(S63/12)^2)*(R63),2)</f>
        <v>223.32</v>
      </c>
      <c r="V63" s="9">
        <f>ROUND((U63*1000)/(3*T63*(C63^0.5)),2)</f>
        <v>4.74</v>
      </c>
      <c r="W63" s="9" t="str">
        <f>IF(V63 &lt; N63, "Pass", "Fail")</f>
        <v>Pass</v>
      </c>
      <c r="X63" s="9">
        <f>CEILING(R63*(Q63^0.5)*((Q63^0.5/2)-(L63*0.5)-(N63/12)),0.01)</f>
        <v>8.5</v>
      </c>
      <c r="Y63" s="9">
        <f>ROUND((X63*1000)/(1.5*(Q63^0.5)*12*(C63^0.5)),2)</f>
        <v>0.88</v>
      </c>
      <c r="Z63" s="9" t="str">
        <f>IF(Y63&lt;N63,"Pass","Fail")</f>
        <v>Pass</v>
      </c>
      <c r="AA63" s="9">
        <f>ROUND(((Q63^0.5)/2)-(L63/2),2)</f>
        <v>2.81</v>
      </c>
      <c r="AB63" s="9">
        <f>ROUND((AA63*(AA63/2)*R63*(Q63^0.5)),0)</f>
        <v>183</v>
      </c>
      <c r="AC63" s="9">
        <f>ROUND((AB63*12000/(0.9*(Q63^0.5)*12*(N63^2))),2)</f>
        <v>26.91</v>
      </c>
      <c r="AD63" s="9">
        <f>(1-((1-(2.36*AC63/C63))^0.5))</f>
        <v>6.3710551720023156E-3</v>
      </c>
      <c r="AE63" s="9">
        <f>(AD63*C63)/(1.18*F63)</f>
        <v>4.4993327485892058E-4</v>
      </c>
      <c r="AF63" s="10">
        <f>200/F63</f>
        <v>3.3333333333333335E-3</v>
      </c>
      <c r="AG63" s="10">
        <f>(3*(C63)^0.5)/(F63)</f>
        <v>3.5355339059327377E-3</v>
      </c>
      <c r="AH63" s="10">
        <f>ROUND(MAX(AE63, AF63, AG63),6)</f>
        <v>3.5360000000000001E-3</v>
      </c>
      <c r="AK63" s="10">
        <f>ROUND((AH63*(Q63^0.5)*12*N63),2)</f>
        <v>10.18</v>
      </c>
      <c r="AL63" s="13">
        <f>ROUND((Q63^0.5),2)</f>
        <v>7.62</v>
      </c>
      <c r="AM63" s="13">
        <f>ROUND((Q63^0.5),2)</f>
        <v>7.62</v>
      </c>
      <c r="AN63" s="19">
        <v>11</v>
      </c>
      <c r="AO63" s="10">
        <f>INDEX(AJ:AJ, MATCH(AN63, AI:AI, 0))</f>
        <v>1.56</v>
      </c>
      <c r="AP63" s="12">
        <f>ROUNDUP((AK63/AO63),0)</f>
        <v>7</v>
      </c>
      <c r="AQ63" s="12">
        <f>(AP63*AO63)</f>
        <v>10.92</v>
      </c>
      <c r="AR63" s="12">
        <f>IF(ROUNDDOWN((AL63*12 - (O63*12)) / (AP63 - 1), 0) &lt; 18, ROUNDDOWN((AL63*12 - (O63*12)) / (AP63 - 1), 0), 18)</f>
        <v>14</v>
      </c>
    </row>
    <row r="64" spans="1:44" x14ac:dyDescent="0.35">
      <c r="A64" s="11">
        <f t="shared" si="0"/>
        <v>63</v>
      </c>
      <c r="B64" s="14">
        <v>5000</v>
      </c>
      <c r="C64" s="14">
        <v>5000</v>
      </c>
      <c r="D64" s="14">
        <v>80</v>
      </c>
      <c r="E64" s="14">
        <v>165</v>
      </c>
      <c r="F64" s="14">
        <v>40000</v>
      </c>
      <c r="G64" s="14">
        <v>6.75</v>
      </c>
      <c r="H64" s="14">
        <v>100</v>
      </c>
      <c r="K64" s="14">
        <v>150</v>
      </c>
      <c r="L64" s="14">
        <v>2</v>
      </c>
      <c r="M64" s="9">
        <f>ROUNDUP((18*L64),0)</f>
        <v>36</v>
      </c>
      <c r="N64" s="9">
        <f>(M64-O64*12-1.5)</f>
        <v>31.5</v>
      </c>
      <c r="O64" s="14">
        <v>0.25</v>
      </c>
      <c r="P64" s="9">
        <f>ROUND(((B64)-(M64*K64/12)-(G64-(1.5*L64))*H64),0)</f>
        <v>4175</v>
      </c>
      <c r="Q64" s="9">
        <f>ROUNDDOWN((D64+E64)/(P64/1000),0)</f>
        <v>58</v>
      </c>
      <c r="R64" s="9">
        <f>ROUND((1.2*D64+1.6*E64)/(Q64),2)</f>
        <v>6.21</v>
      </c>
      <c r="S64" s="9">
        <f>CEILING((N64+(12*L64)),0.01)</f>
        <v>55.5</v>
      </c>
      <c r="T64" s="9">
        <f xml:space="preserve"> (4*S64)</f>
        <v>222</v>
      </c>
      <c r="U64" s="9">
        <f>ROUND((Q64-(S64/12)^2)*(R64),2)</f>
        <v>227.34</v>
      </c>
      <c r="V64" s="9">
        <f>ROUND((U64*1000)/(3*T64*(C64^0.5)),2)</f>
        <v>4.83</v>
      </c>
      <c r="W64" s="9" t="str">
        <f>IF(V64 &lt; N64, "Pass", "Fail")</f>
        <v>Pass</v>
      </c>
      <c r="X64" s="9">
        <f>CEILING(R64*(Q64^0.5)*((Q64^0.5/2)-(L64*0.5)-(N64/12)),0.01)</f>
        <v>8.65</v>
      </c>
      <c r="Y64" s="9">
        <f>ROUND((X64*1000)/(1.5*(Q64^0.5)*12*(C64^0.5)),2)</f>
        <v>0.89</v>
      </c>
      <c r="Z64" s="9" t="str">
        <f>IF(Y64&lt;N64,"Pass","Fail")</f>
        <v>Pass</v>
      </c>
      <c r="AA64" s="9">
        <f>ROUND(((Q64^0.5)/2)-(L64/2),2)</f>
        <v>2.81</v>
      </c>
      <c r="AB64" s="9">
        <f>ROUND((AA64*(AA64/2)*R64*(Q64^0.5)),0)</f>
        <v>187</v>
      </c>
      <c r="AC64" s="9">
        <f>ROUND((AB64*12000/(0.9*(Q64^0.5)*12*(N64^2))),2)</f>
        <v>27.5</v>
      </c>
      <c r="AD64" s="9">
        <f>(1-((1-(2.36*AC64/C64))^0.5))</f>
        <v>6.5111978487125688E-3</v>
      </c>
      <c r="AE64" s="9">
        <f>(AD64*C64)/(1.18*F64)</f>
        <v>6.8974553482124661E-4</v>
      </c>
      <c r="AF64" s="10">
        <f>200/F64</f>
        <v>5.0000000000000001E-3</v>
      </c>
      <c r="AG64" s="10">
        <f>(3*(C64)^0.5)/(F64)</f>
        <v>5.3033008588991067E-3</v>
      </c>
      <c r="AH64" s="10">
        <f>ROUND(MAX(AE64, AF64, AG64),6)</f>
        <v>5.3030000000000004E-3</v>
      </c>
      <c r="AK64" s="10">
        <f>ROUND((AH64*(Q64^0.5)*12*N64),2)</f>
        <v>15.27</v>
      </c>
      <c r="AL64" s="13">
        <f>ROUND((Q64^0.5),2)</f>
        <v>7.62</v>
      </c>
      <c r="AM64" s="13">
        <f>ROUND((Q64^0.5),2)</f>
        <v>7.62</v>
      </c>
      <c r="AN64" s="19">
        <v>11</v>
      </c>
      <c r="AO64" s="10">
        <f>INDEX(AJ:AJ, MATCH(AN64, AI:AI, 0))</f>
        <v>1.56</v>
      </c>
      <c r="AP64" s="12">
        <f>ROUNDUP((AK64/AO64),0)</f>
        <v>10</v>
      </c>
      <c r="AQ64" s="12">
        <f>(AP64*AO64)</f>
        <v>15.600000000000001</v>
      </c>
      <c r="AR64" s="12">
        <f>IF(ROUNDDOWN((AL64*12 - (O64*12)) / (AP64 - 1), 0) &lt; 18, ROUNDDOWN((AL64*12 - (O64*12)) / (AP64 - 1), 0), 18)</f>
        <v>9</v>
      </c>
    </row>
    <row r="65" spans="1:44" x14ac:dyDescent="0.35">
      <c r="A65" s="11">
        <f t="shared" si="0"/>
        <v>64</v>
      </c>
      <c r="B65" s="14">
        <v>5600</v>
      </c>
      <c r="C65" s="14">
        <v>4000</v>
      </c>
      <c r="D65" s="14">
        <v>80</v>
      </c>
      <c r="E65" s="14">
        <v>125</v>
      </c>
      <c r="F65" s="14">
        <v>40000</v>
      </c>
      <c r="G65" s="14">
        <v>6.25</v>
      </c>
      <c r="H65" s="14">
        <v>95</v>
      </c>
      <c r="K65" s="14">
        <v>150</v>
      </c>
      <c r="L65" s="14">
        <v>1.67</v>
      </c>
      <c r="M65" s="9">
        <f>ROUNDUP((18*L65),0)</f>
        <v>31</v>
      </c>
      <c r="N65" s="9">
        <f>(M65-O65*12-1.5)</f>
        <v>26.5</v>
      </c>
      <c r="O65" s="14">
        <v>0.25</v>
      </c>
      <c r="P65" s="9">
        <f>ROUND(((B65)-(M65*K65/12)-(G65-(1.5*L65))*H65),0)</f>
        <v>4857</v>
      </c>
      <c r="Q65" s="9">
        <f>ROUNDDOWN((D65+E65)/(P65/1000),0)</f>
        <v>42</v>
      </c>
      <c r="R65" s="9">
        <f>ROUND((1.2*D65+1.6*E65)/(Q65),2)</f>
        <v>7.05</v>
      </c>
      <c r="S65" s="9">
        <f>CEILING((N65+(12*L65)),0.01)</f>
        <v>46.54</v>
      </c>
      <c r="T65" s="9">
        <f xml:space="preserve"> (4*S65)</f>
        <v>186.16</v>
      </c>
      <c r="U65" s="9">
        <f>ROUND((Q65-(S65/12)^2)*(R65),2)</f>
        <v>190.06</v>
      </c>
      <c r="V65" s="9">
        <f>ROUND((U65*1000)/(3*T65*(C65^0.5)),2)</f>
        <v>5.38</v>
      </c>
      <c r="W65" s="9" t="str">
        <f>IF(V65 &lt; N65, "Pass", "Fail")</f>
        <v>Pass</v>
      </c>
      <c r="X65" s="9">
        <f>CEILING(R65*(Q65^0.5)*((Q65^0.5/2)-(L65*0.5)-(N65/12)),0.01)</f>
        <v>9.01</v>
      </c>
      <c r="Y65" s="9">
        <f>ROUND((X65*1000)/(1.5*(Q65^0.5)*12*(C65^0.5)),2)</f>
        <v>1.22</v>
      </c>
      <c r="Z65" s="9" t="str">
        <f>IF(Y65&lt;N65,"Pass","Fail")</f>
        <v>Pass</v>
      </c>
      <c r="AA65" s="9">
        <f>ROUND(((Q65^0.5)/2)-(L65/2),2)</f>
        <v>2.41</v>
      </c>
      <c r="AB65" s="9">
        <f>ROUND((AA65*(AA65/2)*R65*(Q65^0.5)),0)</f>
        <v>133</v>
      </c>
      <c r="AC65" s="9">
        <f>ROUND((AB65*12000/(0.9*(Q65^0.5)*12*(N65^2))),2)</f>
        <v>32.47</v>
      </c>
      <c r="AD65" s="9">
        <f>(1-((1-(2.36*AC65/C65))^0.5))</f>
        <v>9.6249700239813274E-3</v>
      </c>
      <c r="AE65" s="9">
        <f>(AD65*C65)/(1.18*F65)</f>
        <v>8.1567542576112934E-4</v>
      </c>
      <c r="AF65" s="10">
        <f>200/F65</f>
        <v>5.0000000000000001E-3</v>
      </c>
      <c r="AG65" s="10">
        <f>(3*(C65)^0.5)/(F65)</f>
        <v>4.7434164902525689E-3</v>
      </c>
      <c r="AH65" s="10">
        <f>ROUND(MAX(AE65, AF65, AG65),6)</f>
        <v>5.0000000000000001E-3</v>
      </c>
      <c r="AK65" s="10">
        <f>ROUND((AH65*(Q65^0.5)*12*N65),2)</f>
        <v>10.3</v>
      </c>
      <c r="AL65" s="13">
        <f>ROUND((Q65^0.5),2)</f>
        <v>6.48</v>
      </c>
      <c r="AM65" s="13">
        <f>ROUND((Q65^0.5),2)</f>
        <v>6.48</v>
      </c>
      <c r="AN65" s="19">
        <v>11</v>
      </c>
      <c r="AO65" s="10">
        <f>INDEX(AJ:AJ, MATCH(AN65, AI:AI, 0))</f>
        <v>1.56</v>
      </c>
      <c r="AP65" s="12">
        <f>ROUNDUP((AK65/AO65),0)</f>
        <v>7</v>
      </c>
      <c r="AQ65" s="12">
        <f>(AP65*AO65)</f>
        <v>10.92</v>
      </c>
      <c r="AR65" s="12">
        <f>IF(ROUNDDOWN((AL65*12 - (O65*12)) / (AP65 - 1), 0) &lt; 18, ROUNDDOWN((AL65*12 - (O65*12)) / (AP65 - 1), 0), 18)</f>
        <v>12</v>
      </c>
    </row>
    <row r="66" spans="1:44" x14ac:dyDescent="0.35">
      <c r="A66" s="11">
        <f t="shared" si="0"/>
        <v>65</v>
      </c>
      <c r="B66" s="14">
        <v>5500</v>
      </c>
      <c r="C66" s="14">
        <v>4000</v>
      </c>
      <c r="D66" s="14">
        <v>80</v>
      </c>
      <c r="E66" s="14">
        <v>125</v>
      </c>
      <c r="F66" s="14">
        <v>60000</v>
      </c>
      <c r="G66" s="14">
        <v>5.5</v>
      </c>
      <c r="H66" s="14">
        <v>105</v>
      </c>
      <c r="K66" s="14">
        <v>150</v>
      </c>
      <c r="L66" s="14">
        <v>1.67</v>
      </c>
      <c r="M66" s="9">
        <f>ROUNDUP((18*L66),0)</f>
        <v>31</v>
      </c>
      <c r="N66" s="9">
        <f>(M66-O66*12-1.5)</f>
        <v>26.5</v>
      </c>
      <c r="O66" s="14">
        <v>0.25</v>
      </c>
      <c r="P66" s="9">
        <f>ROUND(((B66)-(M66*K66/12)-(G66-(1.5*L66))*H66),0)</f>
        <v>4798</v>
      </c>
      <c r="Q66" s="9">
        <f>ROUNDDOWN((D66+E66)/(P66/1000),0)</f>
        <v>42</v>
      </c>
      <c r="R66" s="9">
        <f>ROUND((1.2*D66+1.6*E66)/(Q66),2)</f>
        <v>7.05</v>
      </c>
      <c r="S66" s="9">
        <f>CEILING((N66+(12*L66)),0.01)</f>
        <v>46.54</v>
      </c>
      <c r="T66" s="9">
        <f xml:space="preserve"> (4*S66)</f>
        <v>186.16</v>
      </c>
      <c r="U66" s="9">
        <f>ROUND((Q66-(S66/12)^2)*(R66),2)</f>
        <v>190.06</v>
      </c>
      <c r="V66" s="9">
        <f>ROUND((U66*1000)/(3*T66*(C66^0.5)),2)</f>
        <v>5.38</v>
      </c>
      <c r="W66" s="9" t="str">
        <f>IF(V66 &lt; N66, "Pass", "Fail")</f>
        <v>Pass</v>
      </c>
      <c r="X66" s="9">
        <f>CEILING(R66*(Q66^0.5)*((Q66^0.5/2)-(L66*0.5)-(N66/12)),0.01)</f>
        <v>9.01</v>
      </c>
      <c r="Y66" s="9">
        <f>ROUND((X66*1000)/(1.5*(Q66^0.5)*12*(C66^0.5)),2)</f>
        <v>1.22</v>
      </c>
      <c r="Z66" s="9" t="str">
        <f>IF(Y66&lt;N66,"Pass","Fail")</f>
        <v>Pass</v>
      </c>
      <c r="AA66" s="9">
        <f>ROUND(((Q66^0.5)/2)-(L66/2),2)</f>
        <v>2.41</v>
      </c>
      <c r="AB66" s="9">
        <f>ROUND((AA66*(AA66/2)*R66*(Q66^0.5)),0)</f>
        <v>133</v>
      </c>
      <c r="AC66" s="9">
        <f>ROUND((AB66*12000/(0.9*(Q66^0.5)*12*(N66^2))),2)</f>
        <v>32.47</v>
      </c>
      <c r="AD66" s="9">
        <f>(1-((1-(2.36*AC66/C66))^0.5))</f>
        <v>9.6249700239813274E-3</v>
      </c>
      <c r="AE66" s="9">
        <f>(AD66*C66)/(1.18*F66)</f>
        <v>5.4378361717408619E-4</v>
      </c>
      <c r="AF66" s="10">
        <f>200/F66</f>
        <v>3.3333333333333335E-3</v>
      </c>
      <c r="AG66" s="10">
        <f>(3*(C66)^0.5)/(F66)</f>
        <v>3.162277660168379E-3</v>
      </c>
      <c r="AH66" s="10">
        <f>ROUND(MAX(AE66, AF66, AG66),6)</f>
        <v>3.333E-3</v>
      </c>
      <c r="AK66" s="10">
        <f>ROUND((AH66*(Q66^0.5)*12*N66),2)</f>
        <v>6.87</v>
      </c>
      <c r="AL66" s="13">
        <f>ROUND((Q66^0.5),2)</f>
        <v>6.48</v>
      </c>
      <c r="AM66" s="13">
        <f>ROUND((Q66^0.5),2)</f>
        <v>6.48</v>
      </c>
      <c r="AN66" s="19">
        <v>11</v>
      </c>
      <c r="AO66" s="10">
        <f>INDEX(AJ:AJ, MATCH(AN66, AI:AI, 0))</f>
        <v>1.56</v>
      </c>
      <c r="AP66" s="12">
        <f>ROUNDUP((AK66/AO66),0)</f>
        <v>5</v>
      </c>
      <c r="AQ66" s="12">
        <f>(AP66*AO66)</f>
        <v>7.8000000000000007</v>
      </c>
      <c r="AR66" s="12">
        <f>IF(ROUNDDOWN((AL66*12 - (O66*12)) / (AP66 - 1), 0) &lt; 18, ROUNDDOWN((AL66*12 - (O66*12)) / (AP66 - 1), 0), 18)</f>
        <v>18</v>
      </c>
    </row>
    <row r="67" spans="1:44" x14ac:dyDescent="0.35">
      <c r="A67" s="11">
        <f t="shared" si="0"/>
        <v>66</v>
      </c>
      <c r="B67" s="14">
        <v>5400</v>
      </c>
      <c r="C67" s="14">
        <v>4000</v>
      </c>
      <c r="D67" s="14">
        <v>120</v>
      </c>
      <c r="E67" s="14">
        <v>160</v>
      </c>
      <c r="F67" s="14">
        <v>60000</v>
      </c>
      <c r="G67" s="14">
        <v>5</v>
      </c>
      <c r="H67" s="14">
        <v>100</v>
      </c>
      <c r="K67" s="14">
        <v>150</v>
      </c>
      <c r="L67" s="14">
        <v>2</v>
      </c>
      <c r="M67" s="9">
        <f>ROUNDUP((18*L67),0)</f>
        <v>36</v>
      </c>
      <c r="N67" s="9">
        <f>(M67-O67*12-1.5)</f>
        <v>31.5</v>
      </c>
      <c r="O67" s="14">
        <v>0.25</v>
      </c>
      <c r="P67" s="9">
        <f>ROUND(((B67)-(M67*K67/12)-(G67-(1.5*L67))*H67),0)</f>
        <v>4750</v>
      </c>
      <c r="Q67" s="9">
        <f>ROUNDDOWN((D67+E67)/(P67/1000),0)</f>
        <v>58</v>
      </c>
      <c r="R67" s="9">
        <f>ROUND((1.2*D67+1.6*E67)/(Q67),2)</f>
        <v>6.9</v>
      </c>
      <c r="S67" s="9">
        <f>CEILING((N67+(12*L67)),0.01)</f>
        <v>55.5</v>
      </c>
      <c r="T67" s="9">
        <f xml:space="preserve"> (4*S67)</f>
        <v>222</v>
      </c>
      <c r="U67" s="9">
        <f>ROUND((Q67-(S67/12)^2)*(R67),2)</f>
        <v>252.6</v>
      </c>
      <c r="V67" s="9">
        <f>ROUND((U67*1000)/(3*T67*(C67^0.5)),2)</f>
        <v>6</v>
      </c>
      <c r="W67" s="9" t="str">
        <f>IF(V67 &lt; N67, "Pass", "Fail")</f>
        <v>Pass</v>
      </c>
      <c r="X67" s="9">
        <f>CEILING(R67*(Q67^0.5)*((Q67^0.5/2)-(L67*0.5)-(N67/12)),0.01)</f>
        <v>9.620000000000001</v>
      </c>
      <c r="Y67" s="9">
        <f>ROUND((X67*1000)/(1.5*(Q67^0.5)*12*(C67^0.5)),2)</f>
        <v>1.1100000000000001</v>
      </c>
      <c r="Z67" s="9" t="str">
        <f>IF(Y67&lt;N67,"Pass","Fail")</f>
        <v>Pass</v>
      </c>
      <c r="AA67" s="9">
        <f>ROUND(((Q67^0.5)/2)-(L67/2),2)</f>
        <v>2.81</v>
      </c>
      <c r="AB67" s="9">
        <f>ROUND((AA67*(AA67/2)*R67*(Q67^0.5)),0)</f>
        <v>207</v>
      </c>
      <c r="AC67" s="9">
        <f>ROUND((AB67*12000/(0.9*(Q67^0.5)*12*(N67^2))),2)</f>
        <v>30.44</v>
      </c>
      <c r="AD67" s="9">
        <f>(1-((1-(2.36*AC67/C67))^0.5))</f>
        <v>9.0204845709472847E-3</v>
      </c>
      <c r="AE67" s="9">
        <f>(AD67*C67)/(1.18*F67)</f>
        <v>5.0963189666368848E-4</v>
      </c>
      <c r="AF67" s="10">
        <f>200/F67</f>
        <v>3.3333333333333335E-3</v>
      </c>
      <c r="AG67" s="10">
        <f>(3*(C67)^0.5)/(F67)</f>
        <v>3.162277660168379E-3</v>
      </c>
      <c r="AH67" s="10">
        <f>ROUND(MAX(AE67, AF67, AG67),6)</f>
        <v>3.333E-3</v>
      </c>
      <c r="AK67" s="10">
        <f>ROUND((AH67*(Q67^0.5)*12*N67),2)</f>
        <v>9.59</v>
      </c>
      <c r="AL67" s="13">
        <f>ROUND((Q67^0.5),2)</f>
        <v>7.62</v>
      </c>
      <c r="AM67" s="13">
        <f>ROUND((Q67^0.5),2)</f>
        <v>7.62</v>
      </c>
      <c r="AN67" s="19">
        <v>11</v>
      </c>
      <c r="AO67" s="10">
        <f>INDEX(AJ:AJ, MATCH(AN67, AI:AI, 0))</f>
        <v>1.56</v>
      </c>
      <c r="AP67" s="12">
        <f>ROUNDUP((AK67/AO67),0)</f>
        <v>7</v>
      </c>
      <c r="AQ67" s="12">
        <f>(AP67*AO67)</f>
        <v>10.92</v>
      </c>
      <c r="AR67" s="12">
        <f>IF(ROUNDDOWN((AL67*12 - (O67*12)) / (AP67 - 1), 0) &lt; 18, ROUNDDOWN((AL67*12 - (O67*12)) / (AP67 - 1), 0), 18)</f>
        <v>14</v>
      </c>
    </row>
    <row r="68" spans="1:44" x14ac:dyDescent="0.35">
      <c r="A68" s="11">
        <f t="shared" ref="A68:A131" si="1">(A67+1)</f>
        <v>67</v>
      </c>
      <c r="B68" s="14">
        <v>6000</v>
      </c>
      <c r="C68" s="14">
        <v>3000</v>
      </c>
      <c r="D68" s="14">
        <v>80</v>
      </c>
      <c r="E68" s="14">
        <v>150</v>
      </c>
      <c r="F68" s="14">
        <v>40000</v>
      </c>
      <c r="G68" s="14">
        <v>4</v>
      </c>
      <c r="H68" s="14">
        <v>100</v>
      </c>
      <c r="K68" s="14">
        <v>150</v>
      </c>
      <c r="L68" s="14">
        <v>1.67</v>
      </c>
      <c r="M68" s="9">
        <f>ROUNDUP((18*L68),0)</f>
        <v>31</v>
      </c>
      <c r="N68" s="9">
        <f>(M68-O68*12-1.5)</f>
        <v>26.5</v>
      </c>
      <c r="O68" s="14">
        <v>0.25</v>
      </c>
      <c r="P68" s="9">
        <f>ROUND(((B68)-(M68*K68/12)-(G68-(1.5*L68))*H68),0)</f>
        <v>5463</v>
      </c>
      <c r="Q68" s="9">
        <f>ROUNDDOWN((D68+E68)/(P68/1000),0)</f>
        <v>42</v>
      </c>
      <c r="R68" s="9">
        <f>ROUND((1.2*D68+1.6*E68)/(Q68),2)</f>
        <v>8</v>
      </c>
      <c r="S68" s="9">
        <f>CEILING((N68+(12*L68)),0.01)</f>
        <v>46.54</v>
      </c>
      <c r="T68" s="9">
        <f xml:space="preserve"> (4*S68)</f>
        <v>186.16</v>
      </c>
      <c r="U68" s="9">
        <f>ROUND((Q68-(S68/12)^2)*(R68),2)</f>
        <v>215.67</v>
      </c>
      <c r="V68" s="9">
        <f>ROUND((U68*1000)/(3*T68*(C68^0.5)),2)</f>
        <v>7.05</v>
      </c>
      <c r="W68" s="9" t="str">
        <f>IF(V68 &lt; N68, "Pass", "Fail")</f>
        <v>Pass</v>
      </c>
      <c r="X68" s="9">
        <f>CEILING(R68*(Q68^0.5)*((Q68^0.5/2)-(L68*0.5)-(N68/12)),0.01)</f>
        <v>10.220000000000001</v>
      </c>
      <c r="Y68" s="9">
        <f>ROUND((X68*1000)/(1.5*(Q68^0.5)*12*(C68^0.5)),2)</f>
        <v>1.6</v>
      </c>
      <c r="Z68" s="9" t="str">
        <f>IF(Y68&lt;N68,"Pass","Fail")</f>
        <v>Pass</v>
      </c>
      <c r="AA68" s="9">
        <f>ROUND(((Q68^0.5)/2)-(L68/2),2)</f>
        <v>2.41</v>
      </c>
      <c r="AB68" s="9">
        <f>ROUND((AA68*(AA68/2)*R68*(Q68^0.5)),0)</f>
        <v>151</v>
      </c>
      <c r="AC68" s="9">
        <f>ROUND((AB68*12000/(0.9*(Q68^0.5)*12*(N68^2))),2)</f>
        <v>36.869999999999997</v>
      </c>
      <c r="AD68" s="9">
        <f>(1-((1-(2.36*AC68/C68))^0.5))</f>
        <v>1.4608910127557495E-2</v>
      </c>
      <c r="AE68" s="9">
        <f>(AD68*C68)/(1.18*F68)</f>
        <v>9.2853242336170521E-4</v>
      </c>
      <c r="AF68" s="10">
        <f>200/F68</f>
        <v>5.0000000000000001E-3</v>
      </c>
      <c r="AG68" s="10">
        <f>(3*(C68)^0.5)/(F68)</f>
        <v>4.107919181288746E-3</v>
      </c>
      <c r="AH68" s="10">
        <f>ROUND(MAX(AE68, AF68, AG68),6)</f>
        <v>5.0000000000000001E-3</v>
      </c>
      <c r="AK68" s="10">
        <f>ROUND((AH68*(Q68^0.5)*12*N68),2)</f>
        <v>10.3</v>
      </c>
      <c r="AL68" s="13">
        <f>ROUND((Q68^0.5),2)</f>
        <v>6.48</v>
      </c>
      <c r="AM68" s="13">
        <f>ROUND((Q68^0.5),2)</f>
        <v>6.48</v>
      </c>
      <c r="AN68" s="19">
        <v>11</v>
      </c>
      <c r="AO68" s="10">
        <f>INDEX(AJ:AJ, MATCH(AN68, AI:AI, 0))</f>
        <v>1.56</v>
      </c>
      <c r="AP68" s="12">
        <f>ROUNDUP((AK68/AO68),0)</f>
        <v>7</v>
      </c>
      <c r="AQ68" s="12">
        <f>(AP68*AO68)</f>
        <v>10.92</v>
      </c>
      <c r="AR68" s="12">
        <f>IF(ROUNDDOWN((AL68*12 - (O68*12)) / (AP68 - 1), 0) &lt; 18, ROUNDDOWN((AL68*12 - (O68*12)) / (AP68 - 1), 0), 18)</f>
        <v>12</v>
      </c>
    </row>
    <row r="69" spans="1:44" x14ac:dyDescent="0.35">
      <c r="A69" s="11">
        <f t="shared" si="1"/>
        <v>68</v>
      </c>
      <c r="B69" s="14">
        <v>5200</v>
      </c>
      <c r="C69" s="14">
        <v>4000</v>
      </c>
      <c r="D69" s="14">
        <v>155</v>
      </c>
      <c r="E69" s="14">
        <v>90</v>
      </c>
      <c r="F69" s="14">
        <v>40000</v>
      </c>
      <c r="G69" s="14">
        <v>7</v>
      </c>
      <c r="H69" s="14">
        <v>105</v>
      </c>
      <c r="K69" s="14">
        <v>150</v>
      </c>
      <c r="L69" s="14">
        <v>1.92</v>
      </c>
      <c r="M69" s="9">
        <f>ROUNDUP((18*L69),0)</f>
        <v>35</v>
      </c>
      <c r="N69" s="9">
        <f>(M69-O69*12-1.5)</f>
        <v>30.5</v>
      </c>
      <c r="O69" s="14">
        <v>0.25</v>
      </c>
      <c r="P69" s="9">
        <f>ROUND(((B69)-(M69*K69/12)-(G69-(1.5*L69))*H69),0)</f>
        <v>4330</v>
      </c>
      <c r="Q69" s="9">
        <f>ROUNDDOWN((D69+E69)/(P69/1000),0)</f>
        <v>56</v>
      </c>
      <c r="R69" s="9">
        <f>ROUND((1.2*D69+1.6*E69)/(Q69),2)</f>
        <v>5.89</v>
      </c>
      <c r="S69" s="9">
        <f>CEILING((N69+(12*L69)),0.01)</f>
        <v>53.54</v>
      </c>
      <c r="T69" s="9">
        <f xml:space="preserve"> (4*S69)</f>
        <v>214.16</v>
      </c>
      <c r="U69" s="9">
        <f>ROUND((Q69-(S69/12)^2)*(R69),2)</f>
        <v>212.59</v>
      </c>
      <c r="V69" s="9">
        <f>ROUND((U69*1000)/(3*T69*(C69^0.5)),2)</f>
        <v>5.23</v>
      </c>
      <c r="W69" s="9" t="str">
        <f>IF(V69 &lt; N69, "Pass", "Fail")</f>
        <v>Pass</v>
      </c>
      <c r="X69" s="9">
        <f>CEILING(R69*(Q69^0.5)*((Q69^0.5/2)-(L69*0.5)-(N69/12)),0.01)</f>
        <v>10.58</v>
      </c>
      <c r="Y69" s="9">
        <f>ROUND((X69*1000)/(1.5*(Q69^0.5)*12*(C69^0.5)),2)</f>
        <v>1.24</v>
      </c>
      <c r="Z69" s="9" t="str">
        <f>IF(Y69&lt;N69,"Pass","Fail")</f>
        <v>Pass</v>
      </c>
      <c r="AA69" s="9">
        <f>ROUND(((Q69^0.5)/2)-(L69/2),2)</f>
        <v>2.78</v>
      </c>
      <c r="AB69" s="9">
        <f>ROUND((AA69*(AA69/2)*R69*(Q69^0.5)),0)</f>
        <v>170</v>
      </c>
      <c r="AC69" s="9">
        <f>ROUND((AB69*12000/(0.9*(Q69^0.5)*12*(N69^2))),2)</f>
        <v>27.13</v>
      </c>
      <c r="AD69" s="9">
        <f>(1-((1-(2.36*AC69/C69))^0.5))</f>
        <v>8.0356357207180817E-3</v>
      </c>
      <c r="AE69" s="9">
        <f>(AD69*C69)/(1.18*F69)</f>
        <v>6.8098607802695606E-4</v>
      </c>
      <c r="AF69" s="10">
        <f>200/F69</f>
        <v>5.0000000000000001E-3</v>
      </c>
      <c r="AG69" s="10">
        <f>(3*(C69)^0.5)/(F69)</f>
        <v>4.7434164902525689E-3</v>
      </c>
      <c r="AH69" s="10">
        <f>ROUND(MAX(AE69, AF69, AG69),6)</f>
        <v>5.0000000000000001E-3</v>
      </c>
      <c r="AK69" s="10">
        <f>ROUND((AH69*(Q69^0.5)*12*N69),2)</f>
        <v>13.69</v>
      </c>
      <c r="AL69" s="13">
        <f>ROUND((Q69^0.5),2)</f>
        <v>7.48</v>
      </c>
      <c r="AM69" s="13">
        <f>ROUND((Q69^0.5),2)</f>
        <v>7.48</v>
      </c>
      <c r="AN69" s="19">
        <v>11</v>
      </c>
      <c r="AO69" s="10">
        <f>INDEX(AJ:AJ, MATCH(AN69, AI:AI, 0))</f>
        <v>1.56</v>
      </c>
      <c r="AP69" s="12">
        <f>ROUNDUP((AK69/AO69),0)</f>
        <v>9</v>
      </c>
      <c r="AQ69" s="12">
        <f>(AP69*AO69)</f>
        <v>14.040000000000001</v>
      </c>
      <c r="AR69" s="12">
        <f>IF(ROUNDDOWN((AL69*12 - (O69*12)) / (AP69 - 1), 0) &lt; 18, ROUNDDOWN((AL69*12 - (O69*12)) / (AP69 - 1), 0), 18)</f>
        <v>10</v>
      </c>
    </row>
    <row r="70" spans="1:44" x14ac:dyDescent="0.35">
      <c r="A70" s="11">
        <f t="shared" si="1"/>
        <v>69</v>
      </c>
      <c r="B70" s="14">
        <v>4200</v>
      </c>
      <c r="C70" s="14">
        <v>4000</v>
      </c>
      <c r="D70" s="14">
        <v>90</v>
      </c>
      <c r="E70" s="14">
        <v>120</v>
      </c>
      <c r="F70" s="14">
        <v>60000</v>
      </c>
      <c r="G70" s="14">
        <v>6.75</v>
      </c>
      <c r="H70" s="14">
        <v>95</v>
      </c>
      <c r="K70" s="14">
        <v>150</v>
      </c>
      <c r="L70" s="14">
        <v>2</v>
      </c>
      <c r="M70" s="9">
        <f>ROUNDUP((18*L70),0)</f>
        <v>36</v>
      </c>
      <c r="N70" s="9">
        <f>(M70-O70*12-1.5)</f>
        <v>31.5</v>
      </c>
      <c r="O70" s="14">
        <v>0.25</v>
      </c>
      <c r="P70" s="9">
        <f>ROUND(((B70)-(M70*K70/12)-(G70-(1.5*L70))*H70),0)</f>
        <v>3394</v>
      </c>
      <c r="Q70" s="9">
        <f>ROUNDDOWN((D70+E70)/(P70/1000),0)</f>
        <v>61</v>
      </c>
      <c r="R70" s="9">
        <f>ROUND((1.2*D70+1.6*E70)/(Q70),2)</f>
        <v>4.92</v>
      </c>
      <c r="S70" s="9">
        <f>CEILING((N70+(12*L70)),0.01)</f>
        <v>55.5</v>
      </c>
      <c r="T70" s="9">
        <f xml:space="preserve"> (4*S70)</f>
        <v>222</v>
      </c>
      <c r="U70" s="9">
        <f>ROUND((Q70-(S70/12)^2)*(R70),2)</f>
        <v>194.88</v>
      </c>
      <c r="V70" s="9">
        <f>ROUND((U70*1000)/(3*T70*(C70^0.5)),2)</f>
        <v>4.63</v>
      </c>
      <c r="W70" s="9" t="str">
        <f>IF(V70 &lt; N70, "Pass", "Fail")</f>
        <v>Pass</v>
      </c>
      <c r="X70" s="9">
        <f>CEILING(R70*(Q70^0.5)*((Q70^0.5/2)-(L70*0.5)-(N70/12)),0.01)</f>
        <v>10.77</v>
      </c>
      <c r="Y70" s="9">
        <f>ROUND((X70*1000)/(1.5*(Q70^0.5)*12*(C70^0.5)),2)</f>
        <v>1.21</v>
      </c>
      <c r="Z70" s="9" t="str">
        <f>IF(Y70&lt;N70,"Pass","Fail")</f>
        <v>Pass</v>
      </c>
      <c r="AA70" s="9">
        <f>ROUND(((Q70^0.5)/2)-(L70/2),2)</f>
        <v>2.91</v>
      </c>
      <c r="AB70" s="9">
        <f>ROUND((AA70*(AA70/2)*R70*(Q70^0.5)),0)</f>
        <v>163</v>
      </c>
      <c r="AC70" s="9">
        <f>ROUND((AB70*12000/(0.9*(Q70^0.5)*12*(N70^2))),2)</f>
        <v>23.37</v>
      </c>
      <c r="AD70" s="9">
        <f>(1-((1-(2.36*AC70/C70))^0.5))</f>
        <v>6.9180799148541583E-3</v>
      </c>
      <c r="AE70" s="9">
        <f>(AD70*C70)/(1.18*F70)</f>
        <v>3.9085197259063043E-4</v>
      </c>
      <c r="AF70" s="10">
        <f>200/F70</f>
        <v>3.3333333333333335E-3</v>
      </c>
      <c r="AG70" s="10">
        <f>(3*(C70)^0.5)/(F70)</f>
        <v>3.162277660168379E-3</v>
      </c>
      <c r="AH70" s="10">
        <f>ROUND(MAX(AE70, AF70, AG70),6)</f>
        <v>3.333E-3</v>
      </c>
      <c r="AK70" s="10">
        <f>ROUND((AH70*(Q70^0.5)*12*N70),2)</f>
        <v>9.84</v>
      </c>
      <c r="AL70" s="13">
        <f>ROUND((Q70^0.5),2)</f>
        <v>7.81</v>
      </c>
      <c r="AM70" s="13">
        <f>ROUND((Q70^0.5),2)</f>
        <v>7.81</v>
      </c>
      <c r="AN70" s="19">
        <v>11</v>
      </c>
      <c r="AO70" s="10">
        <f>INDEX(AJ:AJ, MATCH(AN70, AI:AI, 0))</f>
        <v>1.56</v>
      </c>
      <c r="AP70" s="12">
        <f>ROUNDUP((AK70/AO70),0)</f>
        <v>7</v>
      </c>
      <c r="AQ70" s="12">
        <f>(AP70*AO70)</f>
        <v>10.92</v>
      </c>
      <c r="AR70" s="12">
        <f>IF(ROUNDDOWN((AL70*12 - (O70*12)) / (AP70 - 1), 0) &lt; 18, ROUNDDOWN((AL70*12 - (O70*12)) / (AP70 - 1), 0), 18)</f>
        <v>15</v>
      </c>
    </row>
    <row r="71" spans="1:44" x14ac:dyDescent="0.35">
      <c r="A71" s="11">
        <f t="shared" si="1"/>
        <v>70</v>
      </c>
      <c r="B71" s="14">
        <v>5800</v>
      </c>
      <c r="C71" s="14">
        <v>3000</v>
      </c>
      <c r="D71" s="14">
        <v>125</v>
      </c>
      <c r="E71" s="14">
        <v>115</v>
      </c>
      <c r="F71" s="14">
        <v>60000</v>
      </c>
      <c r="G71" s="14">
        <v>4.75</v>
      </c>
      <c r="H71" s="14">
        <v>90</v>
      </c>
      <c r="K71" s="14">
        <v>150</v>
      </c>
      <c r="L71" s="14">
        <v>1.75</v>
      </c>
      <c r="M71" s="9">
        <f>ROUNDUP((18*L71),0)</f>
        <v>32</v>
      </c>
      <c r="N71" s="9">
        <f>(M71-O71*12-1.5)</f>
        <v>27.5</v>
      </c>
      <c r="O71" s="14">
        <v>0.25</v>
      </c>
      <c r="P71" s="9">
        <f>ROUND(((B71)-(M71*K71/12)-(G71-(1.5*L71))*H71),0)</f>
        <v>5209</v>
      </c>
      <c r="Q71" s="9">
        <f>ROUNDDOWN((D71+E71)/(P71/1000),0)</f>
        <v>46</v>
      </c>
      <c r="R71" s="9">
        <f>ROUND((1.2*D71+1.6*E71)/(Q71),2)</f>
        <v>7.26</v>
      </c>
      <c r="S71" s="9">
        <f>CEILING((N71+(12*L71)),0.01)</f>
        <v>48.5</v>
      </c>
      <c r="T71" s="9">
        <f xml:space="preserve"> (4*S71)</f>
        <v>194</v>
      </c>
      <c r="U71" s="9">
        <f>ROUND((Q71-(S71/12)^2)*(R71),2)</f>
        <v>215.37</v>
      </c>
      <c r="V71" s="9">
        <f>ROUND((U71*1000)/(3*T71*(C71^0.5)),2)</f>
        <v>6.76</v>
      </c>
      <c r="W71" s="9" t="str">
        <f>IF(V71 &lt; N71, "Pass", "Fail")</f>
        <v>Pass</v>
      </c>
      <c r="X71" s="9">
        <f>CEILING(R71*(Q71^0.5)*((Q71^0.5/2)-(L71*0.5)-(N71/12)),0.01)</f>
        <v>11.06</v>
      </c>
      <c r="Y71" s="9">
        <f>ROUND((X71*1000)/(1.5*(Q71^0.5)*12*(C71^0.5)),2)</f>
        <v>1.65</v>
      </c>
      <c r="Z71" s="9" t="str">
        <f>IF(Y71&lt;N71,"Pass","Fail")</f>
        <v>Pass</v>
      </c>
      <c r="AA71" s="9">
        <f>ROUND(((Q71^0.5)/2)-(L71/2),2)</f>
        <v>2.52</v>
      </c>
      <c r="AB71" s="9">
        <f>ROUND((AA71*(AA71/2)*R71*(Q71^0.5)),0)</f>
        <v>156</v>
      </c>
      <c r="AC71" s="9">
        <f>ROUND((AB71*12000/(0.9*(Q71^0.5)*12*(N71^2))),2)</f>
        <v>33.79</v>
      </c>
      <c r="AD71" s="9">
        <f>(1-((1-(2.36*AC71/C71))^0.5))</f>
        <v>1.3380248863153366E-2</v>
      </c>
      <c r="AE71" s="9">
        <f>(AD71*C71)/(1.18*F71)</f>
        <v>5.6695969759124423E-4</v>
      </c>
      <c r="AF71" s="10">
        <f>200/F71</f>
        <v>3.3333333333333335E-3</v>
      </c>
      <c r="AG71" s="10">
        <f>(3*(C71)^0.5)/(F71)</f>
        <v>2.7386127875258306E-3</v>
      </c>
      <c r="AH71" s="10">
        <f>ROUND(MAX(AE71, AF71, AG71),6)</f>
        <v>3.333E-3</v>
      </c>
      <c r="AK71" s="10">
        <f>ROUND((AH71*(Q71^0.5)*12*N71),2)</f>
        <v>7.46</v>
      </c>
      <c r="AL71" s="13">
        <f>ROUND((Q71^0.5),2)</f>
        <v>6.78</v>
      </c>
      <c r="AM71" s="13">
        <f>ROUND((Q71^0.5),2)</f>
        <v>6.78</v>
      </c>
      <c r="AN71" s="19">
        <v>11</v>
      </c>
      <c r="AO71" s="10">
        <f>INDEX(AJ:AJ, MATCH(AN71, AI:AI, 0))</f>
        <v>1.56</v>
      </c>
      <c r="AP71" s="12">
        <f>ROUNDUP((AK71/AO71),0)</f>
        <v>5</v>
      </c>
      <c r="AQ71" s="12">
        <f>(AP71*AO71)</f>
        <v>7.8000000000000007</v>
      </c>
      <c r="AR71" s="12">
        <f>IF(ROUNDDOWN((AL71*12 - (O71*12)) / (AP71 - 1), 0) &lt; 18, ROUNDDOWN((AL71*12 - (O71*12)) / (AP71 - 1), 0), 18)</f>
        <v>18</v>
      </c>
    </row>
    <row r="72" spans="1:44" x14ac:dyDescent="0.35">
      <c r="A72" s="11">
        <f t="shared" si="1"/>
        <v>71</v>
      </c>
      <c r="B72" s="14">
        <v>5400</v>
      </c>
      <c r="C72" s="14">
        <v>5000</v>
      </c>
      <c r="D72" s="14">
        <v>155</v>
      </c>
      <c r="E72" s="14">
        <v>130</v>
      </c>
      <c r="F72" s="14">
        <v>40000</v>
      </c>
      <c r="G72" s="14">
        <v>4.75</v>
      </c>
      <c r="H72" s="14">
        <v>95</v>
      </c>
      <c r="K72" s="14">
        <v>150</v>
      </c>
      <c r="L72" s="14">
        <v>2</v>
      </c>
      <c r="M72" s="9">
        <f>ROUNDUP((18*L72),0)</f>
        <v>36</v>
      </c>
      <c r="N72" s="9">
        <f>(M72-O72*12-1.5)</f>
        <v>31.5</v>
      </c>
      <c r="O72" s="14">
        <v>0.25</v>
      </c>
      <c r="P72" s="9">
        <f>ROUND(((B72)-(M72*K72/12)-(G72-(1.5*L72))*H72),0)</f>
        <v>4784</v>
      </c>
      <c r="Q72" s="9">
        <f>ROUNDDOWN((D72+E72)/(P72/1000),0)</f>
        <v>59</v>
      </c>
      <c r="R72" s="9">
        <f>ROUND((1.2*D72+1.6*E72)/(Q72),2)</f>
        <v>6.68</v>
      </c>
      <c r="S72" s="9">
        <f>CEILING((N72+(12*L72)),0.01)</f>
        <v>55.5</v>
      </c>
      <c r="T72" s="9">
        <f xml:space="preserve"> (4*S72)</f>
        <v>222</v>
      </c>
      <c r="U72" s="9">
        <f>ROUND((Q72-(S72/12)^2)*(R72),2)</f>
        <v>251.23</v>
      </c>
      <c r="V72" s="9">
        <f>ROUND((U72*1000)/(3*T72*(C72^0.5)),2)</f>
        <v>5.33</v>
      </c>
      <c r="W72" s="9" t="str">
        <f>IF(V72 &lt; N72, "Pass", "Fail")</f>
        <v>Pass</v>
      </c>
      <c r="X72" s="9">
        <f>CEILING(R72*(Q72^0.5)*((Q72^0.5/2)-(L72*0.5)-(N72/12)),0.01)</f>
        <v>11.07</v>
      </c>
      <c r="Y72" s="9">
        <f>ROUND((X72*1000)/(1.5*(Q72^0.5)*12*(C72^0.5)),2)</f>
        <v>1.1299999999999999</v>
      </c>
      <c r="Z72" s="9" t="str">
        <f>IF(Y72&lt;N72,"Pass","Fail")</f>
        <v>Pass</v>
      </c>
      <c r="AA72" s="9">
        <f>ROUND(((Q72^0.5)/2)-(L72/2),2)</f>
        <v>2.84</v>
      </c>
      <c r="AB72" s="9">
        <f>ROUND((AA72*(AA72/2)*R72*(Q72^0.5)),0)</f>
        <v>207</v>
      </c>
      <c r="AC72" s="9">
        <f>ROUND((AB72*12000/(0.9*(Q72^0.5)*12*(N72^2))),2)</f>
        <v>30.18</v>
      </c>
      <c r="AD72" s="9">
        <f>(1-((1-(2.36*AC72/C72))^0.5))</f>
        <v>7.1480271460402367E-3</v>
      </c>
      <c r="AE72" s="9">
        <f>(AD72*C72)/(1.18*F72)</f>
        <v>7.5720626547036397E-4</v>
      </c>
      <c r="AF72" s="10">
        <f>200/F72</f>
        <v>5.0000000000000001E-3</v>
      </c>
      <c r="AG72" s="10">
        <f>(3*(C72)^0.5)/(F72)</f>
        <v>5.3033008588991067E-3</v>
      </c>
      <c r="AH72" s="10">
        <f>ROUND(MAX(AE72, AF72, AG72),6)</f>
        <v>5.3030000000000004E-3</v>
      </c>
      <c r="AI72" s="2"/>
      <c r="AJ72" s="2"/>
      <c r="AK72" s="10">
        <f>ROUND((AH72*(Q72^0.5)*12*N72),2)</f>
        <v>15.4</v>
      </c>
      <c r="AL72" s="13">
        <f>ROUND((Q72^0.5),2)</f>
        <v>7.68</v>
      </c>
      <c r="AM72" s="13">
        <f>ROUND((Q72^0.5),2)</f>
        <v>7.68</v>
      </c>
      <c r="AN72" s="19">
        <v>11</v>
      </c>
      <c r="AO72" s="10">
        <f>INDEX(AJ:AJ, MATCH(AN72, AI:AI, 0))</f>
        <v>1.56</v>
      </c>
      <c r="AP72" s="12">
        <f>ROUNDUP((AK72/AO72),0)</f>
        <v>10</v>
      </c>
      <c r="AQ72" s="12">
        <f>(AP72*AO72)</f>
        <v>15.600000000000001</v>
      </c>
      <c r="AR72" s="12">
        <f>IF(ROUNDDOWN((AL72*12 - (O72*12)) / (AP72 - 1), 0) &lt; 18, ROUNDDOWN((AL72*12 - (O72*12)) / (AP72 - 1), 0), 18)</f>
        <v>9</v>
      </c>
    </row>
    <row r="73" spans="1:44" x14ac:dyDescent="0.35">
      <c r="A73" s="11">
        <f t="shared" si="1"/>
        <v>72</v>
      </c>
      <c r="B73" s="14">
        <v>4900</v>
      </c>
      <c r="C73" s="14">
        <v>4000</v>
      </c>
      <c r="D73" s="14">
        <v>85</v>
      </c>
      <c r="E73" s="14">
        <v>85</v>
      </c>
      <c r="F73" s="14">
        <v>60000</v>
      </c>
      <c r="G73" s="14">
        <v>5.5</v>
      </c>
      <c r="H73" s="14">
        <v>90</v>
      </c>
      <c r="K73" s="14">
        <v>150</v>
      </c>
      <c r="L73" s="14">
        <v>1.58</v>
      </c>
      <c r="M73" s="9">
        <f>ROUNDUP((18*L73),0)</f>
        <v>29</v>
      </c>
      <c r="N73" s="9">
        <f>(M73-O73*12-1.5)</f>
        <v>24.5</v>
      </c>
      <c r="O73" s="14">
        <v>0.25</v>
      </c>
      <c r="P73" s="9">
        <f>ROUND(((B73)-(M73*K73/12)-(G73-(1.5*L73))*H73),0)</f>
        <v>4256</v>
      </c>
      <c r="Q73" s="9">
        <f>ROUNDDOWN((D73+E73)/(P73/1000),0)</f>
        <v>39</v>
      </c>
      <c r="R73" s="9">
        <f>ROUND((1.2*D73+1.6*E73)/(Q73),2)</f>
        <v>6.1</v>
      </c>
      <c r="S73" s="9">
        <f>CEILING((N73+(12*L73)),0.01)</f>
        <v>43.46</v>
      </c>
      <c r="T73" s="9">
        <f xml:space="preserve"> (4*S73)</f>
        <v>173.84</v>
      </c>
      <c r="U73" s="9">
        <f>ROUND((Q73-(S73/12)^2)*(R73),2)</f>
        <v>157.88999999999999</v>
      </c>
      <c r="V73" s="9">
        <f>ROUND((U73*1000)/(3*T73*(C73^0.5)),2)</f>
        <v>4.79</v>
      </c>
      <c r="W73" s="9" t="str">
        <f>IF(V73 &lt; N73, "Pass", "Fail")</f>
        <v>Pass</v>
      </c>
      <c r="X73" s="9">
        <f>CEILING(R73*(Q73^0.5)*((Q73^0.5/2)-(L73*0.5)-(N73/12)),0.01)</f>
        <v>11.08</v>
      </c>
      <c r="Y73" s="9">
        <f>ROUND((X73*1000)/(1.5*(Q73^0.5)*12*(C73^0.5)),2)</f>
        <v>1.56</v>
      </c>
      <c r="Z73" s="9" t="str">
        <f>IF(Y73&lt;N73,"Pass","Fail")</f>
        <v>Pass</v>
      </c>
      <c r="AA73" s="9">
        <f>ROUND(((Q73^0.5)/2)-(L73/2),2)</f>
        <v>2.33</v>
      </c>
      <c r="AB73" s="9">
        <f>ROUND((AA73*(AA73/2)*R73*(Q73^0.5)),0)</f>
        <v>103</v>
      </c>
      <c r="AC73" s="9">
        <f>ROUND((AB73*12000/(0.9*(Q73^0.5)*12*(N73^2))),2)</f>
        <v>30.53</v>
      </c>
      <c r="AD73" s="9">
        <f>(1-((1-(2.36*AC73/C73))^0.5))</f>
        <v>9.0472766070017752E-3</v>
      </c>
      <c r="AE73" s="9">
        <f>(AD73*C73)/(1.18*F73)</f>
        <v>5.1114557101704947E-4</v>
      </c>
      <c r="AF73" s="10">
        <f>200/F73</f>
        <v>3.3333333333333335E-3</v>
      </c>
      <c r="AG73" s="10">
        <f>(3*(C73)^0.5)/(F73)</f>
        <v>3.162277660168379E-3</v>
      </c>
      <c r="AH73" s="10">
        <f>ROUND(MAX(AE73, AF73, AG73),6)</f>
        <v>3.333E-3</v>
      </c>
      <c r="AK73" s="10">
        <f>ROUND((AH73*(Q73^0.5)*12*N73),2)</f>
        <v>6.12</v>
      </c>
      <c r="AL73" s="13">
        <f>ROUND((Q73^0.5),2)</f>
        <v>6.24</v>
      </c>
      <c r="AM73" s="13">
        <f>ROUND((Q73^0.5),2)</f>
        <v>6.24</v>
      </c>
      <c r="AN73" s="19">
        <v>8</v>
      </c>
      <c r="AO73" s="10">
        <f>INDEX(AJ:AJ, MATCH(AN73, AI:AI, 0))</f>
        <v>0.79</v>
      </c>
      <c r="AP73" s="12">
        <f>ROUNDUP((AK73/AO73),0)</f>
        <v>8</v>
      </c>
      <c r="AQ73" s="12">
        <f>(AP73*AO73)</f>
        <v>6.32</v>
      </c>
      <c r="AR73" s="12">
        <f>IF(ROUNDDOWN((AL73*12 - (O73*12)) / (AP73 - 1), 0) &lt; 18, ROUNDDOWN((AL73*12 - (O73*12)) / (AP73 - 1), 0), 18)</f>
        <v>10</v>
      </c>
    </row>
    <row r="74" spans="1:44" x14ac:dyDescent="0.35">
      <c r="A74" s="11">
        <f t="shared" si="1"/>
        <v>73</v>
      </c>
      <c r="B74" s="14">
        <v>4800</v>
      </c>
      <c r="C74" s="14">
        <v>4000</v>
      </c>
      <c r="D74" s="14">
        <v>135</v>
      </c>
      <c r="E74" s="14">
        <v>115</v>
      </c>
      <c r="F74" s="14">
        <v>40000</v>
      </c>
      <c r="G74" s="14">
        <v>5.25</v>
      </c>
      <c r="H74" s="14">
        <v>105</v>
      </c>
      <c r="K74" s="14">
        <v>150</v>
      </c>
      <c r="L74" s="14">
        <v>2</v>
      </c>
      <c r="M74" s="9">
        <f>ROUNDUP((18*L74),0)</f>
        <v>36</v>
      </c>
      <c r="N74" s="9">
        <f>(M74-O74*12-1.5)</f>
        <v>31.5</v>
      </c>
      <c r="O74" s="14">
        <v>0.25</v>
      </c>
      <c r="P74" s="9">
        <f>ROUND(((B74)-(M74*K74/12)-(G74-(1.5*L74))*H74),0)</f>
        <v>4114</v>
      </c>
      <c r="Q74" s="9">
        <f>ROUNDDOWN((D74+E74)/(P74/1000),0)</f>
        <v>60</v>
      </c>
      <c r="R74" s="9">
        <f>ROUND((1.2*D74+1.6*E74)/(Q74),2)</f>
        <v>5.77</v>
      </c>
      <c r="S74" s="9">
        <f>CEILING((N74+(12*L74)),0.01)</f>
        <v>55.5</v>
      </c>
      <c r="T74" s="9">
        <f xml:space="preserve"> (4*S74)</f>
        <v>222</v>
      </c>
      <c r="U74" s="9">
        <f>ROUND((Q74-(S74/12)^2)*(R74),2)</f>
        <v>222.78</v>
      </c>
      <c r="V74" s="9">
        <f>ROUND((U74*1000)/(3*T74*(C74^0.5)),2)</f>
        <v>5.29</v>
      </c>
      <c r="W74" s="9" t="str">
        <f>IF(V74 &lt; N74, "Pass", "Fail")</f>
        <v>Pass</v>
      </c>
      <c r="X74" s="9">
        <f>CEILING(R74*(Q74^0.5)*((Q74^0.5/2)-(L74*0.5)-(N74/12)),0.01)</f>
        <v>11.09</v>
      </c>
      <c r="Y74" s="9">
        <f>ROUND((X74*1000)/(1.5*(Q74^0.5)*12*(C74^0.5)),2)</f>
        <v>1.26</v>
      </c>
      <c r="Z74" s="9" t="str">
        <f>IF(Y74&lt;N74,"Pass","Fail")</f>
        <v>Pass</v>
      </c>
      <c r="AA74" s="9">
        <f>ROUND(((Q74^0.5)/2)-(L74/2),2)</f>
        <v>2.87</v>
      </c>
      <c r="AB74" s="9">
        <f>ROUND((AA74*(AA74/2)*R74*(Q74^0.5)),0)</f>
        <v>184</v>
      </c>
      <c r="AC74" s="9">
        <f>ROUND((AB74*12000/(0.9*(Q74^0.5)*12*(N74^2))),2)</f>
        <v>26.6</v>
      </c>
      <c r="AD74" s="9">
        <f>(1-((1-(2.36*AC74/C74))^0.5))</f>
        <v>7.8780316916674531E-3</v>
      </c>
      <c r="AE74" s="9">
        <f>(AD74*C74)/(1.18*F74)</f>
        <v>6.6762980437859768E-4</v>
      </c>
      <c r="AF74" s="10">
        <f>200/F74</f>
        <v>5.0000000000000001E-3</v>
      </c>
      <c r="AG74" s="10">
        <f>(3*(C74)^0.5)/(F74)</f>
        <v>4.7434164902525689E-3</v>
      </c>
      <c r="AH74" s="10">
        <f>ROUND(MAX(AE74, AF74, AG74),6)</f>
        <v>5.0000000000000001E-3</v>
      </c>
      <c r="AK74" s="10">
        <f>ROUND((AH74*(Q74^0.5)*12*N74),2)</f>
        <v>14.64</v>
      </c>
      <c r="AL74" s="13">
        <f>ROUND((Q74^0.5),2)</f>
        <v>7.75</v>
      </c>
      <c r="AM74" s="13">
        <f>ROUND((Q74^0.5),2)</f>
        <v>7.75</v>
      </c>
      <c r="AN74" s="19">
        <v>14</v>
      </c>
      <c r="AO74" s="10">
        <f>INDEX(AJ:AJ, MATCH(AN74, AI:AI, 0))</f>
        <v>2.25</v>
      </c>
      <c r="AP74" s="12">
        <f>ROUNDUP((AK74/AO74),0)</f>
        <v>7</v>
      </c>
      <c r="AQ74" s="12">
        <f>(AP74*AO74)</f>
        <v>15.75</v>
      </c>
      <c r="AR74" s="12">
        <f>IF(ROUNDDOWN((AL74*12 - (O74*12)) / (AP74 - 1), 0) &lt; 18, ROUNDDOWN((AL74*12 - (O74*12)) / (AP74 - 1), 0), 18)</f>
        <v>15</v>
      </c>
    </row>
    <row r="75" spans="1:44" x14ac:dyDescent="0.35">
      <c r="A75" s="11">
        <f t="shared" si="1"/>
        <v>74</v>
      </c>
      <c r="B75" s="14">
        <v>4700</v>
      </c>
      <c r="C75" s="14">
        <v>4000</v>
      </c>
      <c r="D75" s="14">
        <v>95</v>
      </c>
      <c r="E75" s="14">
        <v>145</v>
      </c>
      <c r="F75" s="14">
        <v>40000</v>
      </c>
      <c r="G75" s="14">
        <v>6</v>
      </c>
      <c r="H75" s="14">
        <v>100</v>
      </c>
      <c r="K75" s="14">
        <v>150</v>
      </c>
      <c r="L75" s="14">
        <v>2</v>
      </c>
      <c r="M75" s="9">
        <f>ROUNDUP((18*L75),0)</f>
        <v>36</v>
      </c>
      <c r="N75" s="9">
        <f>(M75-O75*12-1.5)</f>
        <v>31.5</v>
      </c>
      <c r="O75" s="14">
        <v>0.25</v>
      </c>
      <c r="P75" s="9">
        <f>ROUND(((B75)-(M75*K75/12)-(G75-(1.5*L75))*H75),0)</f>
        <v>3950</v>
      </c>
      <c r="Q75" s="9">
        <f>ROUNDDOWN((D75+E75)/(P75/1000),0)</f>
        <v>60</v>
      </c>
      <c r="R75" s="9">
        <f>ROUND((1.2*D75+1.6*E75)/(Q75),2)</f>
        <v>5.77</v>
      </c>
      <c r="S75" s="9">
        <f>CEILING((N75+(12*L75)),0.01)</f>
        <v>55.5</v>
      </c>
      <c r="T75" s="9">
        <f xml:space="preserve"> (4*S75)</f>
        <v>222</v>
      </c>
      <c r="U75" s="9">
        <f>ROUND((Q75-(S75/12)^2)*(R75),2)</f>
        <v>222.78</v>
      </c>
      <c r="V75" s="9">
        <f>ROUND((U75*1000)/(3*T75*(C75^0.5)),2)</f>
        <v>5.29</v>
      </c>
      <c r="W75" s="9" t="str">
        <f>IF(V75 &lt; N75, "Pass", "Fail")</f>
        <v>Pass</v>
      </c>
      <c r="X75" s="9">
        <f>CEILING(R75*(Q75^0.5)*((Q75^0.5/2)-(L75*0.5)-(N75/12)),0.01)</f>
        <v>11.09</v>
      </c>
      <c r="Y75" s="9">
        <f>ROUND((X75*1000)/(1.5*(Q75^0.5)*12*(C75^0.5)),2)</f>
        <v>1.26</v>
      </c>
      <c r="Z75" s="9" t="str">
        <f>IF(Y75&lt;N75,"Pass","Fail")</f>
        <v>Pass</v>
      </c>
      <c r="AA75" s="9">
        <f>ROUND(((Q75^0.5)/2)-(L75/2),2)</f>
        <v>2.87</v>
      </c>
      <c r="AB75" s="9">
        <f>ROUND((AA75*(AA75/2)*R75*(Q75^0.5)),0)</f>
        <v>184</v>
      </c>
      <c r="AC75" s="9">
        <f>ROUND((AB75*12000/(0.9*(Q75^0.5)*12*(N75^2))),2)</f>
        <v>26.6</v>
      </c>
      <c r="AD75" s="9">
        <f>(1-((1-(2.36*AC75/C75))^0.5))</f>
        <v>7.8780316916674531E-3</v>
      </c>
      <c r="AE75" s="9">
        <f>(AD75*C75)/(1.18*F75)</f>
        <v>6.6762980437859768E-4</v>
      </c>
      <c r="AF75" s="10">
        <f>200/F75</f>
        <v>5.0000000000000001E-3</v>
      </c>
      <c r="AG75" s="10">
        <f>(3*(C75)^0.5)/(F75)</f>
        <v>4.7434164902525689E-3</v>
      </c>
      <c r="AH75" s="10">
        <f>ROUND(MAX(AE75, AF75, AG75),6)</f>
        <v>5.0000000000000001E-3</v>
      </c>
      <c r="AK75" s="10">
        <f>ROUND((AH75*(Q75^0.5)*12*N75),2)</f>
        <v>14.64</v>
      </c>
      <c r="AL75" s="13">
        <f>ROUND((Q75^0.5),2)</f>
        <v>7.75</v>
      </c>
      <c r="AM75" s="13">
        <f>ROUND((Q75^0.5),2)</f>
        <v>7.75</v>
      </c>
      <c r="AN75" s="19">
        <v>11</v>
      </c>
      <c r="AO75" s="10">
        <f>INDEX(AJ:AJ, MATCH(AN75, AI:AI, 0))</f>
        <v>1.56</v>
      </c>
      <c r="AP75" s="12">
        <f>ROUNDUP((AK75/AO75),0)</f>
        <v>10</v>
      </c>
      <c r="AQ75" s="12">
        <f>(AP75*AO75)</f>
        <v>15.600000000000001</v>
      </c>
      <c r="AR75" s="12">
        <f>IF(ROUNDDOWN((AL75*12 - (O75*12)) / (AP75 - 1), 0) &lt; 18, ROUNDDOWN((AL75*12 - (O75*12)) / (AP75 - 1), 0), 18)</f>
        <v>10</v>
      </c>
    </row>
    <row r="76" spans="1:44" x14ac:dyDescent="0.35">
      <c r="A76" s="11">
        <f t="shared" si="1"/>
        <v>75</v>
      </c>
      <c r="B76" s="14">
        <v>4000</v>
      </c>
      <c r="C76" s="14">
        <v>4000</v>
      </c>
      <c r="D76" s="14">
        <v>80</v>
      </c>
      <c r="E76" s="14">
        <v>100</v>
      </c>
      <c r="F76" s="14">
        <v>40000</v>
      </c>
      <c r="G76" s="14">
        <v>4.25</v>
      </c>
      <c r="H76" s="14">
        <v>90</v>
      </c>
      <c r="K76" s="14">
        <v>150</v>
      </c>
      <c r="L76" s="14">
        <v>1.83</v>
      </c>
      <c r="M76" s="9">
        <f>ROUNDUP((18*L76),0)</f>
        <v>33</v>
      </c>
      <c r="N76" s="9">
        <f>(M76-O76*12-1.5)</f>
        <v>28.5</v>
      </c>
      <c r="O76" s="14">
        <v>0.25</v>
      </c>
      <c r="P76" s="9">
        <f>ROUND(((B76)-(M76*K76/12)-(G76-(1.5*L76))*H76),0)</f>
        <v>3452</v>
      </c>
      <c r="Q76" s="9">
        <f>ROUNDDOWN((D76+E76)/(P76/1000),0)</f>
        <v>52</v>
      </c>
      <c r="R76" s="9">
        <f>ROUND((1.2*D76+1.6*E76)/(Q76),2)</f>
        <v>4.92</v>
      </c>
      <c r="S76" s="9">
        <f>CEILING((N76+(12*L76)),0.01)</f>
        <v>50.46</v>
      </c>
      <c r="T76" s="9">
        <f xml:space="preserve"> (4*S76)</f>
        <v>201.84</v>
      </c>
      <c r="U76" s="9">
        <f>ROUND((Q76-(S76/12)^2)*(R76),2)</f>
        <v>168.84</v>
      </c>
      <c r="V76" s="9">
        <f>ROUND((U76*1000)/(3*T76*(C76^0.5)),2)</f>
        <v>4.41</v>
      </c>
      <c r="W76" s="9" t="str">
        <f>IF(V76 &lt; N76, "Pass", "Fail")</f>
        <v>Pass</v>
      </c>
      <c r="X76" s="9">
        <f>CEILING(R76*(Q76^0.5)*((Q76^0.5/2)-(L76*0.5)-(N76/12)),0.01)</f>
        <v>11.200000000000001</v>
      </c>
      <c r="Y76" s="9">
        <f>ROUND((X76*1000)/(1.5*(Q76^0.5)*12*(C76^0.5)),2)</f>
        <v>1.36</v>
      </c>
      <c r="Z76" s="9" t="str">
        <f>IF(Y76&lt;N76,"Pass","Fail")</f>
        <v>Pass</v>
      </c>
      <c r="AA76" s="9">
        <f>ROUND(((Q76^0.5)/2)-(L76/2),2)</f>
        <v>2.69</v>
      </c>
      <c r="AB76" s="9">
        <f>ROUND((AA76*(AA76/2)*R76*(Q76^0.5)),0)</f>
        <v>128</v>
      </c>
      <c r="AC76" s="9">
        <f>ROUND((AB76*12000/(0.9*(Q76^0.5)*12*(N76^2))),2)</f>
        <v>24.28</v>
      </c>
      <c r="AD76" s="9">
        <f>(1-((1-(2.36*AC76/C76))^0.5))</f>
        <v>7.1884368118994013E-3</v>
      </c>
      <c r="AE76" s="9">
        <f>(AD76*C76)/(1.18*F76)</f>
        <v>6.091895603304577E-4</v>
      </c>
      <c r="AF76" s="10">
        <f>200/F76</f>
        <v>5.0000000000000001E-3</v>
      </c>
      <c r="AG76" s="10">
        <f>(3*(C76)^0.5)/(F76)</f>
        <v>4.7434164902525689E-3</v>
      </c>
      <c r="AH76" s="10">
        <f>ROUND(MAX(AE76, AF76, AG76),6)</f>
        <v>5.0000000000000001E-3</v>
      </c>
      <c r="AK76" s="10">
        <f>ROUND((AH76*(Q76^0.5)*12*N76),2)</f>
        <v>12.33</v>
      </c>
      <c r="AL76" s="13">
        <f>ROUND((Q76^0.5),2)</f>
        <v>7.21</v>
      </c>
      <c r="AM76" s="13">
        <f>ROUND((Q76^0.5),2)</f>
        <v>7.21</v>
      </c>
      <c r="AN76" s="19">
        <v>14</v>
      </c>
      <c r="AO76" s="10">
        <f>INDEX(AJ:AJ, MATCH(AN76, AI:AI, 0))</f>
        <v>2.25</v>
      </c>
      <c r="AP76" s="12">
        <f>ROUNDUP((AK76/AO76),0)</f>
        <v>6</v>
      </c>
      <c r="AQ76" s="12">
        <f>(AP76*AO76)</f>
        <v>13.5</v>
      </c>
      <c r="AR76" s="12">
        <f>IF(ROUNDDOWN((AL76*12 - (O76*12)) / (AP76 - 1), 0) &lt; 18, ROUNDDOWN((AL76*12 - (O76*12)) / (AP76 - 1), 0), 18)</f>
        <v>16</v>
      </c>
    </row>
    <row r="77" spans="1:44" x14ac:dyDescent="0.35">
      <c r="A77" s="11">
        <f t="shared" si="1"/>
        <v>76</v>
      </c>
      <c r="B77" s="14">
        <v>5000</v>
      </c>
      <c r="C77" s="14">
        <v>5000</v>
      </c>
      <c r="D77" s="14">
        <v>85</v>
      </c>
      <c r="E77" s="14">
        <v>120</v>
      </c>
      <c r="F77" s="14">
        <v>40000</v>
      </c>
      <c r="G77" s="14">
        <v>5.5</v>
      </c>
      <c r="H77" s="14">
        <v>90</v>
      </c>
      <c r="K77" s="14">
        <v>150</v>
      </c>
      <c r="L77" s="14">
        <v>1.75</v>
      </c>
      <c r="M77" s="9">
        <f>ROUNDUP((18*L77),0)</f>
        <v>32</v>
      </c>
      <c r="N77" s="9">
        <f>(M77-O77*12-1.5)</f>
        <v>27.5</v>
      </c>
      <c r="O77" s="14">
        <v>0.25</v>
      </c>
      <c r="P77" s="9">
        <f>ROUND(((B77)-(M77*K77/12)-(G77-(1.5*L77))*H77),0)</f>
        <v>4341</v>
      </c>
      <c r="Q77" s="9">
        <f>ROUNDDOWN((D77+E77)/(P77/1000),0)</f>
        <v>47</v>
      </c>
      <c r="R77" s="9">
        <f>ROUND((1.2*D77+1.6*E77)/(Q77),2)</f>
        <v>6.26</v>
      </c>
      <c r="S77" s="9">
        <f>CEILING((N77+(12*L77)),0.01)</f>
        <v>48.5</v>
      </c>
      <c r="T77" s="9">
        <f xml:space="preserve"> (4*S77)</f>
        <v>194</v>
      </c>
      <c r="U77" s="9">
        <f>ROUND((Q77-(S77/12)^2)*(R77),2)</f>
        <v>191.96</v>
      </c>
      <c r="V77" s="9">
        <f>ROUND((U77*1000)/(3*T77*(C77^0.5)),2)</f>
        <v>4.66</v>
      </c>
      <c r="W77" s="9" t="str">
        <f>IF(V77 &lt; N77, "Pass", "Fail")</f>
        <v>Pass</v>
      </c>
      <c r="X77" s="9">
        <f>CEILING(R77*(Q77^0.5)*((Q77^0.5/2)-(L77*0.5)-(N77/12)),0.01)</f>
        <v>11.21</v>
      </c>
      <c r="Y77" s="9">
        <f>ROUND((X77*1000)/(1.5*(Q77^0.5)*12*(C77^0.5)),2)</f>
        <v>1.28</v>
      </c>
      <c r="Z77" s="9" t="str">
        <f>IF(Y77&lt;N77,"Pass","Fail")</f>
        <v>Pass</v>
      </c>
      <c r="AA77" s="9">
        <f>ROUND(((Q77^0.5)/2)-(L77/2),2)</f>
        <v>2.5499999999999998</v>
      </c>
      <c r="AB77" s="9">
        <f>ROUND((AA77*(AA77/2)*R77*(Q77^0.5)),0)</f>
        <v>140</v>
      </c>
      <c r="AC77" s="9">
        <f>ROUND((AB77*12000/(0.9*(Q77^0.5)*12*(N77^2))),2)</f>
        <v>30</v>
      </c>
      <c r="AD77" s="9">
        <f>(1-((1-(2.36*AC77/C77))^0.5))</f>
        <v>7.1052422335989851E-3</v>
      </c>
      <c r="AE77" s="9">
        <f>(AD77*C77)/(1.18*F77)</f>
        <v>7.5267396542362129E-4</v>
      </c>
      <c r="AF77" s="10">
        <f>200/F77</f>
        <v>5.0000000000000001E-3</v>
      </c>
      <c r="AG77" s="10">
        <f>(3*(C77)^0.5)/(F77)</f>
        <v>5.3033008588991067E-3</v>
      </c>
      <c r="AH77" s="10">
        <f>ROUND(MAX(AE77, AF77, AG77),6)</f>
        <v>5.3030000000000004E-3</v>
      </c>
      <c r="AK77" s="10">
        <f>ROUND((AH77*(Q77^0.5)*12*N77),2)</f>
        <v>12</v>
      </c>
      <c r="AL77" s="13">
        <f>ROUND((Q77^0.5),2)</f>
        <v>6.86</v>
      </c>
      <c r="AM77" s="13">
        <f>ROUND((Q77^0.5),2)</f>
        <v>6.86</v>
      </c>
      <c r="AN77" s="19">
        <v>11</v>
      </c>
      <c r="AO77" s="10">
        <f>INDEX(AJ:AJ, MATCH(AN77, AI:AI, 0))</f>
        <v>1.56</v>
      </c>
      <c r="AP77" s="12">
        <f>ROUNDUP((AK77/AO77),0)</f>
        <v>8</v>
      </c>
      <c r="AQ77" s="12">
        <f>(AP77*AO77)</f>
        <v>12.48</v>
      </c>
      <c r="AR77" s="12">
        <f>IF(ROUNDDOWN((AL77*12 - (O77*12)) / (AP77 - 1), 0) &lt; 18, ROUNDDOWN((AL77*12 - (O77*12)) / (AP77 - 1), 0), 18)</f>
        <v>11</v>
      </c>
    </row>
    <row r="78" spans="1:44" x14ac:dyDescent="0.35">
      <c r="A78" s="11">
        <f t="shared" si="1"/>
        <v>77</v>
      </c>
      <c r="B78" s="14">
        <v>4500</v>
      </c>
      <c r="C78" s="14">
        <v>4000</v>
      </c>
      <c r="D78" s="14">
        <v>115</v>
      </c>
      <c r="E78" s="14">
        <v>110</v>
      </c>
      <c r="F78" s="14">
        <v>40000</v>
      </c>
      <c r="G78" s="14">
        <v>4.75</v>
      </c>
      <c r="H78" s="14">
        <v>95</v>
      </c>
      <c r="K78" s="14">
        <v>150</v>
      </c>
      <c r="L78" s="14">
        <v>1.92</v>
      </c>
      <c r="M78" s="9">
        <f>ROUNDUP((18*L78),0)</f>
        <v>35</v>
      </c>
      <c r="N78" s="9">
        <f>(M78-O78*12-1.5)</f>
        <v>30.5</v>
      </c>
      <c r="O78" s="14">
        <v>0.25</v>
      </c>
      <c r="P78" s="9">
        <f>ROUND(((B78)-(M78*K78/12)-(G78-(1.5*L78))*H78),0)</f>
        <v>3885</v>
      </c>
      <c r="Q78" s="9">
        <f>ROUNDDOWN((D78+E78)/(P78/1000),0)</f>
        <v>57</v>
      </c>
      <c r="R78" s="9">
        <f>ROUND((1.2*D78+1.6*E78)/(Q78),2)</f>
        <v>5.51</v>
      </c>
      <c r="S78" s="9">
        <f>CEILING((N78+(12*L78)),0.01)</f>
        <v>53.54</v>
      </c>
      <c r="T78" s="9">
        <f xml:space="preserve"> (4*S78)</f>
        <v>214.16</v>
      </c>
      <c r="U78" s="9">
        <f>ROUND((Q78-(S78/12)^2)*(R78),2)</f>
        <v>204.39</v>
      </c>
      <c r="V78" s="9">
        <f>ROUND((U78*1000)/(3*T78*(C78^0.5)),2)</f>
        <v>5.03</v>
      </c>
      <c r="W78" s="9" t="str">
        <f>IF(V78 &lt; N78, "Pass", "Fail")</f>
        <v>Pass</v>
      </c>
      <c r="X78" s="9">
        <f>CEILING(R78*(Q78^0.5)*((Q78^0.5/2)-(L78*0.5)-(N78/12)),0.01)</f>
        <v>11.370000000000001</v>
      </c>
      <c r="Y78" s="9">
        <f>ROUND((X78*1000)/(1.5*(Q78^0.5)*12*(C78^0.5)),2)</f>
        <v>1.32</v>
      </c>
      <c r="Z78" s="9" t="str">
        <f>IF(Y78&lt;N78,"Pass","Fail")</f>
        <v>Pass</v>
      </c>
      <c r="AA78" s="9">
        <f>ROUND(((Q78^0.5)/2)-(L78/2),2)</f>
        <v>2.81</v>
      </c>
      <c r="AB78" s="9">
        <f>ROUND((AA78*(AA78/2)*R78*(Q78^0.5)),0)</f>
        <v>164</v>
      </c>
      <c r="AC78" s="9">
        <f>ROUND((AB78*12000/(0.9*(Q78^0.5)*12*(N78^2))),2)</f>
        <v>25.95</v>
      </c>
      <c r="AD78" s="9">
        <f>(1-((1-(2.36*AC78/C78))^0.5))</f>
        <v>7.684777905730189E-3</v>
      </c>
      <c r="AE78" s="9">
        <f>(AD78*C78)/(1.18*F78)</f>
        <v>6.5125236489238893E-4</v>
      </c>
      <c r="AF78" s="10">
        <f>200/F78</f>
        <v>5.0000000000000001E-3</v>
      </c>
      <c r="AG78" s="10">
        <f>(3*(C78)^0.5)/(F78)</f>
        <v>4.7434164902525689E-3</v>
      </c>
      <c r="AH78" s="10">
        <f>ROUND(MAX(AE78, AF78, AG78),6)</f>
        <v>5.0000000000000001E-3</v>
      </c>
      <c r="AK78" s="10">
        <f>ROUND((AH78*(Q78^0.5)*12*N78),2)</f>
        <v>13.82</v>
      </c>
      <c r="AL78" s="13">
        <f>ROUND((Q78^0.5),2)</f>
        <v>7.55</v>
      </c>
      <c r="AM78" s="13">
        <f>ROUND((Q78^0.5),2)</f>
        <v>7.55</v>
      </c>
      <c r="AN78" s="19">
        <v>14</v>
      </c>
      <c r="AO78" s="10">
        <f>INDEX(AJ:AJ, MATCH(AN78, AI:AI, 0))</f>
        <v>2.25</v>
      </c>
      <c r="AP78" s="12">
        <f>ROUNDUP((AK78/AO78),0)</f>
        <v>7</v>
      </c>
      <c r="AQ78" s="12">
        <f>(AP78*AO78)</f>
        <v>15.75</v>
      </c>
      <c r="AR78" s="12">
        <f>IF(ROUNDDOWN((AL78*12 - (O78*12)) / (AP78 - 1), 0) &lt; 18, ROUNDDOWN((AL78*12 - (O78*12)) / (AP78 - 1), 0), 18)</f>
        <v>14</v>
      </c>
    </row>
    <row r="79" spans="1:44" x14ac:dyDescent="0.35">
      <c r="A79" s="11">
        <f t="shared" si="1"/>
        <v>78</v>
      </c>
      <c r="B79" s="14">
        <v>5200</v>
      </c>
      <c r="C79" s="14">
        <v>5000</v>
      </c>
      <c r="D79" s="14">
        <v>155</v>
      </c>
      <c r="E79" s="14">
        <v>110</v>
      </c>
      <c r="F79" s="14">
        <v>40000</v>
      </c>
      <c r="G79" s="14">
        <v>4</v>
      </c>
      <c r="H79" s="14">
        <v>95</v>
      </c>
      <c r="K79" s="14">
        <v>150</v>
      </c>
      <c r="L79" s="14">
        <v>1.92</v>
      </c>
      <c r="M79" s="9">
        <f>ROUNDUP((18*L79),0)</f>
        <v>35</v>
      </c>
      <c r="N79" s="9">
        <f>(M79-O79*12-1.5)</f>
        <v>30.5</v>
      </c>
      <c r="O79" s="14">
        <v>0.25</v>
      </c>
      <c r="P79" s="9">
        <f>ROUND(((B79)-(M79*K79/12)-(G79-(1.5*L79))*H79),0)</f>
        <v>4656</v>
      </c>
      <c r="Q79" s="9">
        <f>ROUNDDOWN((D79+E79)/(P79/1000),0)</f>
        <v>56</v>
      </c>
      <c r="R79" s="9">
        <f>ROUND((1.2*D79+1.6*E79)/(Q79),2)</f>
        <v>6.46</v>
      </c>
      <c r="S79" s="9">
        <f>CEILING((N79+(12*L79)),0.01)</f>
        <v>53.54</v>
      </c>
      <c r="T79" s="9">
        <f xml:space="preserve"> (4*S79)</f>
        <v>214.16</v>
      </c>
      <c r="U79" s="9">
        <f>ROUND((Q79-(S79/12)^2)*(R79),2)</f>
        <v>233.16</v>
      </c>
      <c r="V79" s="9">
        <f>ROUND((U79*1000)/(3*T79*(C79^0.5)),2)</f>
        <v>5.13</v>
      </c>
      <c r="W79" s="9" t="str">
        <f>IF(V79 &lt; N79, "Pass", "Fail")</f>
        <v>Pass</v>
      </c>
      <c r="X79" s="9">
        <f>CEILING(R79*(Q79^0.5)*((Q79^0.5/2)-(L79*0.5)-(N79/12)),0.01)</f>
        <v>11.61</v>
      </c>
      <c r="Y79" s="9">
        <f>ROUND((X79*1000)/(1.5*(Q79^0.5)*12*(C79^0.5)),2)</f>
        <v>1.22</v>
      </c>
      <c r="Z79" s="9" t="str">
        <f>IF(Y79&lt;N79,"Pass","Fail")</f>
        <v>Pass</v>
      </c>
      <c r="AA79" s="9">
        <f>ROUND(((Q79^0.5)/2)-(L79/2),2)</f>
        <v>2.78</v>
      </c>
      <c r="AB79" s="9">
        <f>ROUND((AA79*(AA79/2)*R79*(Q79^0.5)),0)</f>
        <v>187</v>
      </c>
      <c r="AC79" s="9">
        <f>ROUND((AB79*12000/(0.9*(Q79^0.5)*12*(N79^2))),2)</f>
        <v>29.85</v>
      </c>
      <c r="AD79" s="9">
        <f>(1-((1-(2.36*AC79/C79))^0.5))</f>
        <v>7.0695895481899251E-3</v>
      </c>
      <c r="AE79" s="9">
        <f>(AD79*C79)/(1.18*F79)</f>
        <v>7.4889719790147515E-4</v>
      </c>
      <c r="AF79" s="10">
        <f>200/F79</f>
        <v>5.0000000000000001E-3</v>
      </c>
      <c r="AG79" s="10">
        <f>(3*(C79)^0.5)/(F79)</f>
        <v>5.3033008588991067E-3</v>
      </c>
      <c r="AH79" s="10">
        <f>ROUND(MAX(AE79, AF79, AG79),6)</f>
        <v>5.3030000000000004E-3</v>
      </c>
      <c r="AK79" s="10">
        <f>ROUND((AH79*(Q79^0.5)*12*N79),2)</f>
        <v>14.52</v>
      </c>
      <c r="AL79" s="13">
        <f>ROUND((Q79^0.5),2)</f>
        <v>7.48</v>
      </c>
      <c r="AM79" s="13">
        <f>ROUND((Q79^0.5),2)</f>
        <v>7.48</v>
      </c>
      <c r="AN79" s="19">
        <v>14</v>
      </c>
      <c r="AO79" s="10">
        <f>INDEX(AJ:AJ, MATCH(AN79, AI:AI, 0))</f>
        <v>2.25</v>
      </c>
      <c r="AP79" s="12">
        <f>ROUNDUP((AK79/AO79),0)</f>
        <v>7</v>
      </c>
      <c r="AQ79" s="12">
        <f>(AP79*AO79)</f>
        <v>15.75</v>
      </c>
      <c r="AR79" s="12">
        <f>IF(ROUNDDOWN((AL79*12 - (O79*12)) / (AP79 - 1), 0) &lt; 18, ROUNDDOWN((AL79*12 - (O79*12)) / (AP79 - 1), 0), 18)</f>
        <v>14</v>
      </c>
    </row>
    <row r="80" spans="1:44" x14ac:dyDescent="0.35">
      <c r="A80" s="11">
        <f t="shared" si="1"/>
        <v>79</v>
      </c>
      <c r="B80" s="14">
        <v>4500</v>
      </c>
      <c r="C80" s="14">
        <v>4000</v>
      </c>
      <c r="D80" s="14">
        <v>90</v>
      </c>
      <c r="E80" s="14">
        <v>135</v>
      </c>
      <c r="F80" s="14">
        <v>40000</v>
      </c>
      <c r="G80" s="14">
        <v>6.5</v>
      </c>
      <c r="H80" s="14">
        <v>105</v>
      </c>
      <c r="K80" s="14">
        <v>150</v>
      </c>
      <c r="L80" s="14">
        <v>2</v>
      </c>
      <c r="M80" s="9">
        <f>ROUNDUP((18*L80),0)</f>
        <v>36</v>
      </c>
      <c r="N80" s="9">
        <f>(M80-O80*12-1.5)</f>
        <v>31.5</v>
      </c>
      <c r="O80" s="14">
        <v>0.25</v>
      </c>
      <c r="P80" s="9">
        <f>ROUND(((B80)-(M80*K80/12)-(G80-(1.5*L80))*H80),0)</f>
        <v>3683</v>
      </c>
      <c r="Q80" s="9">
        <f>ROUNDDOWN((D80+E80)/(P80/1000),0)</f>
        <v>61</v>
      </c>
      <c r="R80" s="9">
        <f>ROUND((1.2*D80+1.6*E80)/(Q80),2)</f>
        <v>5.31</v>
      </c>
      <c r="S80" s="9">
        <f>CEILING((N80+(12*L80)),0.01)</f>
        <v>55.5</v>
      </c>
      <c r="T80" s="9">
        <f xml:space="preserve"> (4*S80)</f>
        <v>222</v>
      </c>
      <c r="U80" s="9">
        <f>ROUND((Q80-(S80/12)^2)*(R80),2)</f>
        <v>210.33</v>
      </c>
      <c r="V80" s="9">
        <f>ROUND((U80*1000)/(3*T80*(C80^0.5)),2)</f>
        <v>4.99</v>
      </c>
      <c r="W80" s="9" t="str">
        <f>IF(V80 &lt; N80, "Pass", "Fail")</f>
        <v>Pass</v>
      </c>
      <c r="X80" s="9">
        <f>CEILING(R80*(Q80^0.5)*((Q80^0.5/2)-(L80*0.5)-(N80/12)),0.01)</f>
        <v>11.620000000000001</v>
      </c>
      <c r="Y80" s="9">
        <f>ROUND((X80*1000)/(1.5*(Q80^0.5)*12*(C80^0.5)),2)</f>
        <v>1.31</v>
      </c>
      <c r="Z80" s="9" t="str">
        <f>IF(Y80&lt;N80,"Pass","Fail")</f>
        <v>Pass</v>
      </c>
      <c r="AA80" s="9">
        <f>ROUND(((Q80^0.5)/2)-(L80/2),2)</f>
        <v>2.91</v>
      </c>
      <c r="AB80" s="9">
        <f>ROUND((AA80*(AA80/2)*R80*(Q80^0.5)),0)</f>
        <v>176</v>
      </c>
      <c r="AC80" s="9">
        <f>ROUND((AB80*12000/(0.9*(Q80^0.5)*12*(N80^2))),2)</f>
        <v>25.23</v>
      </c>
      <c r="AD80" s="9">
        <f>(1-((1-(2.36*AC80/C80))^0.5))</f>
        <v>7.4707560983404697E-3</v>
      </c>
      <c r="AE80" s="9">
        <f>(AD80*C80)/(1.18*F80)</f>
        <v>6.3311492358817539E-4</v>
      </c>
      <c r="AF80" s="10">
        <f>200/F80</f>
        <v>5.0000000000000001E-3</v>
      </c>
      <c r="AG80" s="10">
        <f>(3*(C80)^0.5)/(F80)</f>
        <v>4.7434164902525689E-3</v>
      </c>
      <c r="AH80" s="10">
        <f>ROUND(MAX(AE80, AF80, AG80),6)</f>
        <v>5.0000000000000001E-3</v>
      </c>
      <c r="AK80" s="10">
        <f>ROUND((AH80*(Q80^0.5)*12*N80),2)</f>
        <v>14.76</v>
      </c>
      <c r="AL80" s="13">
        <f>ROUND((Q80^0.5),2)</f>
        <v>7.81</v>
      </c>
      <c r="AM80" s="13">
        <f>ROUND((Q80^0.5),2)</f>
        <v>7.81</v>
      </c>
      <c r="AN80" s="19">
        <v>11</v>
      </c>
      <c r="AO80" s="10">
        <f>INDEX(AJ:AJ, MATCH(AN80, AI:AI, 0))</f>
        <v>1.56</v>
      </c>
      <c r="AP80" s="12">
        <f>ROUNDUP((AK80/AO80),0)</f>
        <v>10</v>
      </c>
      <c r="AQ80" s="12">
        <f>(AP80*AO80)</f>
        <v>15.600000000000001</v>
      </c>
      <c r="AR80" s="12">
        <f>IF(ROUNDDOWN((AL80*12 - (O80*12)) / (AP80 - 1), 0) &lt; 18, ROUNDDOWN((AL80*12 - (O80*12)) / (AP80 - 1), 0), 18)</f>
        <v>10</v>
      </c>
    </row>
    <row r="81" spans="1:44" x14ac:dyDescent="0.35">
      <c r="A81" s="11">
        <f t="shared" si="1"/>
        <v>80</v>
      </c>
      <c r="B81" s="14">
        <v>4700</v>
      </c>
      <c r="C81" s="14">
        <v>3000</v>
      </c>
      <c r="D81" s="14">
        <v>135</v>
      </c>
      <c r="E81" s="14">
        <v>105</v>
      </c>
      <c r="F81" s="14">
        <v>60000</v>
      </c>
      <c r="G81" s="14">
        <v>6.75</v>
      </c>
      <c r="H81" s="14">
        <v>95</v>
      </c>
      <c r="K81" s="14">
        <v>150</v>
      </c>
      <c r="L81" s="14">
        <v>2</v>
      </c>
      <c r="M81" s="9">
        <f>ROUNDUP((18*L81),0)</f>
        <v>36</v>
      </c>
      <c r="N81" s="9">
        <f>(M81-O81*12-1.5)</f>
        <v>31.5</v>
      </c>
      <c r="O81" s="14">
        <v>0.25</v>
      </c>
      <c r="P81" s="9">
        <f>ROUND(((B81)-(M81*K81/12)-(G81-(1.5*L81))*H81),0)</f>
        <v>3894</v>
      </c>
      <c r="Q81" s="9">
        <f>ROUNDDOWN((D81+E81)/(P81/1000),0)</f>
        <v>61</v>
      </c>
      <c r="R81" s="9">
        <f>ROUND((1.2*D81+1.6*E81)/(Q81),2)</f>
        <v>5.41</v>
      </c>
      <c r="S81" s="9">
        <f>CEILING((N81+(12*L81)),0.01)</f>
        <v>55.5</v>
      </c>
      <c r="T81" s="9">
        <f xml:space="preserve"> (4*S81)</f>
        <v>222</v>
      </c>
      <c r="U81" s="9">
        <f>ROUND((Q81-(S81/12)^2)*(R81),2)</f>
        <v>214.29</v>
      </c>
      <c r="V81" s="9">
        <f>ROUND((U81*1000)/(3*T81*(C81^0.5)),2)</f>
        <v>5.87</v>
      </c>
      <c r="W81" s="9" t="str">
        <f>IF(V81 &lt; N81, "Pass", "Fail")</f>
        <v>Pass</v>
      </c>
      <c r="X81" s="9">
        <f>CEILING(R81*(Q81^0.5)*((Q81^0.5/2)-(L81*0.5)-(N81/12)),0.01)</f>
        <v>11.84</v>
      </c>
      <c r="Y81" s="9">
        <f>ROUND((X81*1000)/(1.5*(Q81^0.5)*12*(C81^0.5)),2)</f>
        <v>1.54</v>
      </c>
      <c r="Z81" s="9" t="str">
        <f>IF(Y81&lt;N81,"Pass","Fail")</f>
        <v>Pass</v>
      </c>
      <c r="AA81" s="9">
        <f>ROUND(((Q81^0.5)/2)-(L81/2),2)</f>
        <v>2.91</v>
      </c>
      <c r="AB81" s="9">
        <f>ROUND((AA81*(AA81/2)*R81*(Q81^0.5)),0)</f>
        <v>179</v>
      </c>
      <c r="AC81" s="9">
        <f>ROUND((AB81*12000/(0.9*(Q81^0.5)*12*(N81^2))),2)</f>
        <v>25.66</v>
      </c>
      <c r="AD81" s="9">
        <f>(1-((1-(2.36*AC81/C81))^0.5))</f>
        <v>1.014438763356329E-2</v>
      </c>
      <c r="AE81" s="9">
        <f>(AD81*C81)/(1.18*F81)</f>
        <v>4.2984693362556309E-4</v>
      </c>
      <c r="AF81" s="10">
        <f>200/F81</f>
        <v>3.3333333333333335E-3</v>
      </c>
      <c r="AG81" s="10">
        <f>(3*(C81)^0.5)/(F81)</f>
        <v>2.7386127875258306E-3</v>
      </c>
      <c r="AH81" s="10">
        <f>ROUND(MAX(AE81, AF81, AG81),6)</f>
        <v>3.333E-3</v>
      </c>
      <c r="AK81" s="10">
        <f>ROUND((AH81*(Q81^0.5)*12*N81),2)</f>
        <v>9.84</v>
      </c>
      <c r="AL81" s="13">
        <f>ROUND((Q81^0.5),2)</f>
        <v>7.81</v>
      </c>
      <c r="AM81" s="13">
        <f>ROUND((Q81^0.5),2)</f>
        <v>7.81</v>
      </c>
      <c r="AN81" s="19">
        <v>11</v>
      </c>
      <c r="AO81" s="10">
        <f>INDEX(AJ:AJ, MATCH(AN81, AI:AI, 0))</f>
        <v>1.56</v>
      </c>
      <c r="AP81" s="12">
        <f>ROUNDUP((AK81/AO81),0)</f>
        <v>7</v>
      </c>
      <c r="AQ81" s="12">
        <f>(AP81*AO81)</f>
        <v>10.92</v>
      </c>
      <c r="AR81" s="12">
        <f>IF(ROUNDDOWN((AL81*12 - (O81*12)) / (AP81 - 1), 0) &lt; 18, ROUNDDOWN((AL81*12 - (O81*12)) / (AP81 - 1), 0), 18)</f>
        <v>15</v>
      </c>
    </row>
    <row r="82" spans="1:44" x14ac:dyDescent="0.35">
      <c r="A82" s="11">
        <f t="shared" si="1"/>
        <v>81</v>
      </c>
      <c r="B82" s="14">
        <v>4600</v>
      </c>
      <c r="C82" s="14">
        <v>3000</v>
      </c>
      <c r="D82" s="14">
        <v>135</v>
      </c>
      <c r="E82" s="14">
        <v>110</v>
      </c>
      <c r="F82" s="14">
        <v>60000</v>
      </c>
      <c r="G82" s="14">
        <v>4.5</v>
      </c>
      <c r="H82" s="14">
        <v>95</v>
      </c>
      <c r="K82" s="14">
        <v>150</v>
      </c>
      <c r="L82" s="14">
        <v>2</v>
      </c>
      <c r="M82" s="9">
        <f>ROUNDUP((18*L82),0)</f>
        <v>36</v>
      </c>
      <c r="N82" s="9">
        <f>(M82-O82*12-1.5)</f>
        <v>31.5</v>
      </c>
      <c r="O82" s="14">
        <v>0.25</v>
      </c>
      <c r="P82" s="9">
        <f>ROUND(((B82)-(M82*K82/12)-(G82-(1.5*L82))*H82),0)</f>
        <v>4008</v>
      </c>
      <c r="Q82" s="9">
        <f>ROUNDDOWN((D82+E82)/(P82/1000),0)</f>
        <v>61</v>
      </c>
      <c r="R82" s="9">
        <f>ROUND((1.2*D82+1.6*E82)/(Q82),2)</f>
        <v>5.54</v>
      </c>
      <c r="S82" s="9">
        <f>CEILING((N82+(12*L82)),0.01)</f>
        <v>55.5</v>
      </c>
      <c r="T82" s="9">
        <f xml:space="preserve"> (4*S82)</f>
        <v>222</v>
      </c>
      <c r="U82" s="9">
        <f>ROUND((Q82-(S82/12)^2)*(R82),2)</f>
        <v>219.44</v>
      </c>
      <c r="V82" s="9">
        <f>ROUND((U82*1000)/(3*T82*(C82^0.5)),2)</f>
        <v>6.02</v>
      </c>
      <c r="W82" s="9" t="str">
        <f>IF(V82 &lt; N82, "Pass", "Fail")</f>
        <v>Pass</v>
      </c>
      <c r="X82" s="9">
        <f>CEILING(R82*(Q82^0.5)*((Q82^0.5/2)-(L82*0.5)-(N82/12)),0.01)</f>
        <v>12.13</v>
      </c>
      <c r="Y82" s="9">
        <f>ROUND((X82*1000)/(1.5*(Q82^0.5)*12*(C82^0.5)),2)</f>
        <v>1.58</v>
      </c>
      <c r="Z82" s="9" t="str">
        <f>IF(Y82&lt;N82,"Pass","Fail")</f>
        <v>Pass</v>
      </c>
      <c r="AA82" s="9">
        <f>ROUND(((Q82^0.5)/2)-(L82/2),2)</f>
        <v>2.91</v>
      </c>
      <c r="AB82" s="9">
        <f>ROUND((AA82*(AA82/2)*R82*(Q82^0.5)),0)</f>
        <v>183</v>
      </c>
      <c r="AC82" s="9">
        <f>ROUND((AB82*12000/(0.9*(Q82^0.5)*12*(N82^2))),2)</f>
        <v>26.24</v>
      </c>
      <c r="AD82" s="9">
        <f>(1-((1-(2.36*AC82/C82))^0.5))</f>
        <v>1.0374885794288913E-2</v>
      </c>
      <c r="AE82" s="9">
        <f>(AD82*C82)/(1.18*F82)</f>
        <v>4.3961380484275049E-4</v>
      </c>
      <c r="AF82" s="10">
        <f>200/F82</f>
        <v>3.3333333333333335E-3</v>
      </c>
      <c r="AG82" s="10">
        <f>(3*(C82)^0.5)/(F82)</f>
        <v>2.7386127875258306E-3</v>
      </c>
      <c r="AH82" s="10">
        <f>ROUND(MAX(AE82, AF82, AG82),6)</f>
        <v>3.333E-3</v>
      </c>
      <c r="AK82" s="10">
        <f>ROUND((AH82*(Q82^0.5)*12*N82),2)</f>
        <v>9.84</v>
      </c>
      <c r="AL82" s="13">
        <f>ROUND((Q82^0.5),2)</f>
        <v>7.81</v>
      </c>
      <c r="AM82" s="13">
        <f>ROUND((Q82^0.5),2)</f>
        <v>7.81</v>
      </c>
      <c r="AN82" s="19">
        <v>11</v>
      </c>
      <c r="AO82" s="10">
        <f>INDEX(AJ:AJ, MATCH(AN82, AI:AI, 0))</f>
        <v>1.56</v>
      </c>
      <c r="AP82" s="12">
        <f>ROUNDUP((AK82/AO82),0)</f>
        <v>7</v>
      </c>
      <c r="AQ82" s="12">
        <f>(AP82*AO82)</f>
        <v>10.92</v>
      </c>
      <c r="AR82" s="12">
        <f>IF(ROUNDDOWN((AL82*12 - (O82*12)) / (AP82 - 1), 0) &lt; 18, ROUNDDOWN((AL82*12 - (O82*12)) / (AP82 - 1), 0), 18)</f>
        <v>15</v>
      </c>
    </row>
    <row r="83" spans="1:44" x14ac:dyDescent="0.35">
      <c r="A83" s="11">
        <f t="shared" si="1"/>
        <v>82</v>
      </c>
      <c r="B83" s="14">
        <v>5600</v>
      </c>
      <c r="C83" s="14">
        <v>5000</v>
      </c>
      <c r="D83" s="14">
        <v>125</v>
      </c>
      <c r="E83" s="14">
        <v>105</v>
      </c>
      <c r="F83" s="14">
        <v>60000</v>
      </c>
      <c r="G83" s="14">
        <v>6.25</v>
      </c>
      <c r="H83" s="14">
        <v>95</v>
      </c>
      <c r="K83" s="14">
        <v>150</v>
      </c>
      <c r="L83" s="14">
        <v>1.75</v>
      </c>
      <c r="M83" s="9">
        <f>ROUNDUP((18*L83),0)</f>
        <v>32</v>
      </c>
      <c r="N83" s="9">
        <f>(M83-O83*12-1.5)</f>
        <v>27.5</v>
      </c>
      <c r="O83" s="14">
        <v>0.25</v>
      </c>
      <c r="P83" s="9">
        <f>ROUND(((B83)-(M83*K83/12)-(G83-(1.5*L83))*H83),0)</f>
        <v>4856</v>
      </c>
      <c r="Q83" s="9">
        <f>ROUNDDOWN((D83+E83)/(P83/1000),0)</f>
        <v>47</v>
      </c>
      <c r="R83" s="9">
        <f>ROUND((1.2*D83+1.6*E83)/(Q83),2)</f>
        <v>6.77</v>
      </c>
      <c r="S83" s="9">
        <f>CEILING((N83+(12*L83)),0.01)</f>
        <v>48.5</v>
      </c>
      <c r="T83" s="9">
        <f xml:space="preserve"> (4*S83)</f>
        <v>194</v>
      </c>
      <c r="U83" s="9">
        <f>ROUND((Q83-(S83/12)^2)*(R83),2)</f>
        <v>207.6</v>
      </c>
      <c r="V83" s="9">
        <f>ROUND((U83*1000)/(3*T83*(C83^0.5)),2)</f>
        <v>5.04</v>
      </c>
      <c r="W83" s="9" t="str">
        <f>IF(V83 &lt; N83, "Pass", "Fail")</f>
        <v>Pass</v>
      </c>
      <c r="X83" s="9">
        <f>CEILING(R83*(Q83^0.5)*((Q83^0.5/2)-(L83*0.5)-(N83/12)),0.01)</f>
        <v>12.13</v>
      </c>
      <c r="Y83" s="9">
        <f>ROUND((X83*1000)/(1.5*(Q83^0.5)*12*(C83^0.5)),2)</f>
        <v>1.39</v>
      </c>
      <c r="Z83" s="9" t="str">
        <f>IF(Y83&lt;N83,"Pass","Fail")</f>
        <v>Pass</v>
      </c>
      <c r="AA83" s="9">
        <f>ROUND(((Q83^0.5)/2)-(L83/2),2)</f>
        <v>2.5499999999999998</v>
      </c>
      <c r="AB83" s="9">
        <f>ROUND((AA83*(AA83/2)*R83*(Q83^0.5)),0)</f>
        <v>151</v>
      </c>
      <c r="AC83" s="9">
        <f>ROUND((AB83*12000/(0.9*(Q83^0.5)*12*(N83^2))),2)</f>
        <v>32.36</v>
      </c>
      <c r="AD83" s="9">
        <f>(1-((1-(2.36*AC83/C83))^0.5))</f>
        <v>7.6663464338216913E-3</v>
      </c>
      <c r="AE83" s="9">
        <f>(AD83*C83)/(1.18*F83)</f>
        <v>5.4140864645633416E-4</v>
      </c>
      <c r="AF83" s="10">
        <f>200/F83</f>
        <v>3.3333333333333335E-3</v>
      </c>
      <c r="AG83" s="10">
        <f>(3*(C83)^0.5)/(F83)</f>
        <v>3.5355339059327377E-3</v>
      </c>
      <c r="AH83" s="10">
        <f>ROUND(MAX(AE83, AF83, AG83),6)</f>
        <v>3.5360000000000001E-3</v>
      </c>
      <c r="AK83" s="10">
        <f>ROUND((AH83*(Q83^0.5)*12*N83),2)</f>
        <v>8</v>
      </c>
      <c r="AL83" s="13">
        <f>ROUND((Q83^0.5),2)</f>
        <v>6.86</v>
      </c>
      <c r="AM83" s="13">
        <f>ROUND((Q83^0.5),2)</f>
        <v>6.86</v>
      </c>
      <c r="AN83" s="19">
        <v>11</v>
      </c>
      <c r="AO83" s="10">
        <f>INDEX(AJ:AJ, MATCH(AN83, AI:AI, 0))</f>
        <v>1.56</v>
      </c>
      <c r="AP83" s="12">
        <f>ROUNDUP((AK83/AO83),0)</f>
        <v>6</v>
      </c>
      <c r="AQ83" s="12">
        <f>(AP83*AO83)</f>
        <v>9.36</v>
      </c>
      <c r="AR83" s="12">
        <f>IF(ROUNDDOWN((AL83*12 - (O83*12)) / (AP83 - 1), 0) &lt; 18, ROUNDDOWN((AL83*12 - (O83*12)) / (AP83 - 1), 0), 18)</f>
        <v>15</v>
      </c>
    </row>
    <row r="84" spans="1:44" x14ac:dyDescent="0.35">
      <c r="A84" s="11">
        <f t="shared" si="1"/>
        <v>83</v>
      </c>
      <c r="B84" s="14">
        <v>4700</v>
      </c>
      <c r="C84" s="14">
        <v>4000</v>
      </c>
      <c r="D84" s="14">
        <v>165</v>
      </c>
      <c r="E84" s="14">
        <v>90</v>
      </c>
      <c r="F84" s="14">
        <v>40000</v>
      </c>
      <c r="G84" s="14">
        <v>4.25</v>
      </c>
      <c r="H84" s="14">
        <v>100</v>
      </c>
      <c r="K84" s="14">
        <v>150</v>
      </c>
      <c r="L84" s="14">
        <v>2</v>
      </c>
      <c r="M84" s="9">
        <f>ROUNDUP((18*L84),0)</f>
        <v>36</v>
      </c>
      <c r="N84" s="9">
        <f>(M84-O84*12-1.5)</f>
        <v>31.5</v>
      </c>
      <c r="O84" s="14">
        <v>0.25</v>
      </c>
      <c r="P84" s="9">
        <f>ROUND(((B84)-(M84*K84/12)-(G84-(1.5*L84))*H84),0)</f>
        <v>4125</v>
      </c>
      <c r="Q84" s="9">
        <f>ROUNDDOWN((D84+E84)/(P84/1000),0)</f>
        <v>61</v>
      </c>
      <c r="R84" s="9">
        <f>ROUND((1.2*D84+1.6*E84)/(Q84),2)</f>
        <v>5.61</v>
      </c>
      <c r="S84" s="9">
        <f>CEILING((N84+(12*L84)),0.01)</f>
        <v>55.5</v>
      </c>
      <c r="T84" s="9">
        <f xml:space="preserve"> (4*S84)</f>
        <v>222</v>
      </c>
      <c r="U84" s="9">
        <f>ROUND((Q84-(S84/12)^2)*(R84),2)</f>
        <v>222.21</v>
      </c>
      <c r="V84" s="9">
        <f>ROUND((U84*1000)/(3*T84*(C84^0.5)),2)</f>
        <v>5.28</v>
      </c>
      <c r="W84" s="9" t="str">
        <f>IF(V84 &lt; N84, "Pass", "Fail")</f>
        <v>Pass</v>
      </c>
      <c r="X84" s="9">
        <f>CEILING(R84*(Q84^0.5)*((Q84^0.5/2)-(L84*0.5)-(N84/12)),0.01)</f>
        <v>12.280000000000001</v>
      </c>
      <c r="Y84" s="9">
        <f>ROUND((X84*1000)/(1.5*(Q84^0.5)*12*(C84^0.5)),2)</f>
        <v>1.38</v>
      </c>
      <c r="Z84" s="9" t="str">
        <f>IF(Y84&lt;N84,"Pass","Fail")</f>
        <v>Pass</v>
      </c>
      <c r="AA84" s="9">
        <f>ROUND(((Q84^0.5)/2)-(L84/2),2)</f>
        <v>2.91</v>
      </c>
      <c r="AB84" s="9">
        <f>ROUND((AA84*(AA84/2)*R84*(Q84^0.5)),0)</f>
        <v>186</v>
      </c>
      <c r="AC84" s="9">
        <f>ROUND((AB84*12000/(0.9*(Q84^0.5)*12*(N84^2))),2)</f>
        <v>26.67</v>
      </c>
      <c r="AD84" s="9">
        <f>(1-((1-(2.36*AC84/C84))^0.5))</f>
        <v>7.8988458831428243E-3</v>
      </c>
      <c r="AE84" s="9">
        <f>(AD84*C84)/(1.18*F84)</f>
        <v>6.6939371891040886E-4</v>
      </c>
      <c r="AF84" s="10">
        <f>200/F84</f>
        <v>5.0000000000000001E-3</v>
      </c>
      <c r="AG84" s="10">
        <f>(3*(C84)^0.5)/(F84)</f>
        <v>4.7434164902525689E-3</v>
      </c>
      <c r="AH84" s="10">
        <f>ROUND(MAX(AE84, AF84, AG84),6)</f>
        <v>5.0000000000000001E-3</v>
      </c>
      <c r="AK84" s="10">
        <f>ROUND((AH84*(Q84^0.5)*12*N84),2)</f>
        <v>14.76</v>
      </c>
      <c r="AL84" s="13">
        <f>ROUND((Q84^0.5),2)</f>
        <v>7.81</v>
      </c>
      <c r="AM84" s="13">
        <f>ROUND((Q84^0.5),2)</f>
        <v>7.81</v>
      </c>
      <c r="AN84" s="19">
        <v>14</v>
      </c>
      <c r="AO84" s="10">
        <f>INDEX(AJ:AJ, MATCH(AN84, AI:AI, 0))</f>
        <v>2.25</v>
      </c>
      <c r="AP84" s="12">
        <f>ROUNDUP((AK84/AO84),0)</f>
        <v>7</v>
      </c>
      <c r="AQ84" s="12">
        <f>(AP84*AO84)</f>
        <v>15.75</v>
      </c>
      <c r="AR84" s="12">
        <f>IF(ROUNDDOWN((AL84*12 - (O84*12)) / (AP84 - 1), 0) &lt; 18, ROUNDDOWN((AL84*12 - (O84*12)) / (AP84 - 1), 0), 18)</f>
        <v>15</v>
      </c>
    </row>
    <row r="85" spans="1:44" x14ac:dyDescent="0.35">
      <c r="A85" s="11">
        <f t="shared" si="1"/>
        <v>84</v>
      </c>
      <c r="B85" s="14">
        <v>5200</v>
      </c>
      <c r="C85" s="14">
        <v>4000</v>
      </c>
      <c r="D85" s="14">
        <v>115</v>
      </c>
      <c r="E85" s="14">
        <v>160</v>
      </c>
      <c r="F85" s="14">
        <v>40000</v>
      </c>
      <c r="G85" s="14">
        <v>5.25</v>
      </c>
      <c r="H85" s="14">
        <v>90</v>
      </c>
      <c r="K85" s="14">
        <v>150</v>
      </c>
      <c r="L85" s="14">
        <v>2</v>
      </c>
      <c r="M85" s="9">
        <f>ROUNDUP((18*L85),0)</f>
        <v>36</v>
      </c>
      <c r="N85" s="9">
        <f>(M85-O85*12-1.5)</f>
        <v>31.5</v>
      </c>
      <c r="O85" s="14">
        <v>0.25</v>
      </c>
      <c r="P85" s="9">
        <f>ROUND(((B85)-(M85*K85/12)-(G85-(1.5*L85))*H85),0)</f>
        <v>4548</v>
      </c>
      <c r="Q85" s="9">
        <f>ROUNDDOWN((D85+E85)/(P85/1000),0)</f>
        <v>60</v>
      </c>
      <c r="R85" s="9">
        <f>ROUND((1.2*D85+1.6*E85)/(Q85),2)</f>
        <v>6.57</v>
      </c>
      <c r="S85" s="9">
        <f>CEILING((N85+(12*L85)),0.01)</f>
        <v>55.5</v>
      </c>
      <c r="T85" s="9">
        <f xml:space="preserve"> (4*S85)</f>
        <v>222</v>
      </c>
      <c r="U85" s="9">
        <f>ROUND((Q85-(S85/12)^2)*(R85),2)</f>
        <v>253.66</v>
      </c>
      <c r="V85" s="9">
        <f>ROUND((U85*1000)/(3*T85*(C85^0.5)),2)</f>
        <v>6.02</v>
      </c>
      <c r="W85" s="9" t="str">
        <f>IF(V85 &lt; N85, "Pass", "Fail")</f>
        <v>Pass</v>
      </c>
      <c r="X85" s="9">
        <f>CEILING(R85*(Q85^0.5)*((Q85^0.5/2)-(L85*0.5)-(N85/12)),0.01)</f>
        <v>12.63</v>
      </c>
      <c r="Y85" s="9">
        <f>ROUND((X85*1000)/(1.5*(Q85^0.5)*12*(C85^0.5)),2)</f>
        <v>1.43</v>
      </c>
      <c r="Z85" s="9" t="str">
        <f>IF(Y85&lt;N85,"Pass","Fail")</f>
        <v>Pass</v>
      </c>
      <c r="AA85" s="9">
        <f>ROUND(((Q85^0.5)/2)-(L85/2),2)</f>
        <v>2.87</v>
      </c>
      <c r="AB85" s="9">
        <f>ROUND((AA85*(AA85/2)*R85*(Q85^0.5)),0)</f>
        <v>210</v>
      </c>
      <c r="AC85" s="9">
        <f>ROUND((AB85*12000/(0.9*(Q85^0.5)*12*(N85^2))),2)</f>
        <v>30.36</v>
      </c>
      <c r="AD85" s="9">
        <f>(1-((1-(2.36*AC85/C85))^0.5))</f>
        <v>8.996670035867127E-3</v>
      </c>
      <c r="AE85" s="9">
        <f>(AD85*C85)/(1.18*F85)</f>
        <v>7.6242966405653612E-4</v>
      </c>
      <c r="AF85" s="10">
        <f>200/F85</f>
        <v>5.0000000000000001E-3</v>
      </c>
      <c r="AG85" s="10">
        <f>(3*(C85)^0.5)/(F85)</f>
        <v>4.7434164902525689E-3</v>
      </c>
      <c r="AH85" s="10">
        <f>ROUND(MAX(AE85, AF85, AG85),6)</f>
        <v>5.0000000000000001E-3</v>
      </c>
      <c r="AK85" s="10">
        <f>ROUND((AH85*(Q85^0.5)*12*N85),2)</f>
        <v>14.64</v>
      </c>
      <c r="AL85" s="13">
        <f>ROUND((Q85^0.5),2)</f>
        <v>7.75</v>
      </c>
      <c r="AM85" s="13">
        <f>ROUND((Q85^0.5),2)</f>
        <v>7.75</v>
      </c>
      <c r="AN85" s="19">
        <v>11</v>
      </c>
      <c r="AO85" s="10">
        <f>INDEX(AJ:AJ, MATCH(AN85, AI:AI, 0))</f>
        <v>1.56</v>
      </c>
      <c r="AP85" s="12">
        <f>ROUNDUP((AK85/AO85),0)</f>
        <v>10</v>
      </c>
      <c r="AQ85" s="12">
        <f>(AP85*AO85)</f>
        <v>15.600000000000001</v>
      </c>
      <c r="AR85" s="12">
        <f>IF(ROUNDDOWN((AL85*12 - (O85*12)) / (AP85 - 1), 0) &lt; 18, ROUNDDOWN((AL85*12 - (O85*12)) / (AP85 - 1), 0), 18)</f>
        <v>10</v>
      </c>
    </row>
    <row r="86" spans="1:44" x14ac:dyDescent="0.35">
      <c r="A86" s="11">
        <f t="shared" si="1"/>
        <v>85</v>
      </c>
      <c r="B86" s="14">
        <v>5900</v>
      </c>
      <c r="C86" s="14">
        <v>4000</v>
      </c>
      <c r="D86" s="14">
        <v>95</v>
      </c>
      <c r="E86" s="14">
        <v>160</v>
      </c>
      <c r="F86" s="14">
        <v>40000</v>
      </c>
      <c r="G86" s="14">
        <v>7</v>
      </c>
      <c r="H86" s="14">
        <v>95</v>
      </c>
      <c r="K86" s="14">
        <v>150</v>
      </c>
      <c r="L86" s="14">
        <v>1.83</v>
      </c>
      <c r="M86" s="9">
        <f>ROUNDUP((18*L86),0)</f>
        <v>33</v>
      </c>
      <c r="N86" s="9">
        <f>(M86-O86*12-1.5)</f>
        <v>28.5</v>
      </c>
      <c r="O86" s="14">
        <v>0.25</v>
      </c>
      <c r="P86" s="9">
        <f>ROUND(((B86)-(M86*K86/12)-(G86-(1.5*L86))*H86),0)</f>
        <v>5083</v>
      </c>
      <c r="Q86" s="9">
        <f>ROUNDDOWN((D86+E86)/(P86/1000),0)</f>
        <v>50</v>
      </c>
      <c r="R86" s="9">
        <f>ROUND((1.2*D86+1.6*E86)/(Q86),2)</f>
        <v>7.4</v>
      </c>
      <c r="S86" s="9">
        <f>CEILING((N86+(12*L86)),0.01)</f>
        <v>50.46</v>
      </c>
      <c r="T86" s="9">
        <f xml:space="preserve"> (4*S86)</f>
        <v>201.84</v>
      </c>
      <c r="U86" s="9">
        <f>ROUND((Q86-(S86/12)^2)*(R86),2)</f>
        <v>239.15</v>
      </c>
      <c r="V86" s="9">
        <f>ROUND((U86*1000)/(3*T86*(C86^0.5)),2)</f>
        <v>6.24</v>
      </c>
      <c r="W86" s="9" t="str">
        <f>IF(V86 &lt; N86, "Pass", "Fail")</f>
        <v>Pass</v>
      </c>
      <c r="X86" s="9">
        <f>CEILING(R86*(Q86^0.5)*((Q86^0.5/2)-(L86*0.5)-(N86/12)),0.01)</f>
        <v>12.85</v>
      </c>
      <c r="Y86" s="9">
        <f>ROUND((X86*1000)/(1.5*(Q86^0.5)*12*(C86^0.5)),2)</f>
        <v>1.6</v>
      </c>
      <c r="Z86" s="9" t="str">
        <f>IF(Y86&lt;N86,"Pass","Fail")</f>
        <v>Pass</v>
      </c>
      <c r="AA86" s="9">
        <f>ROUND(((Q86^0.5)/2)-(L86/2),2)</f>
        <v>2.62</v>
      </c>
      <c r="AB86" s="9">
        <f>ROUND((AA86*(AA86/2)*R86*(Q86^0.5)),0)</f>
        <v>180</v>
      </c>
      <c r="AC86" s="9">
        <f>ROUND((AB86*12000/(0.9*(Q86^0.5)*12*(N86^2))),2)</f>
        <v>34.82</v>
      </c>
      <c r="AD86" s="9">
        <f>(1-((1-(2.36*AC86/C86))^0.5))</f>
        <v>1.0325204928406828E-2</v>
      </c>
      <c r="AE86" s="9">
        <f>(AD86*C86)/(1.18*F86)</f>
        <v>8.7501736681413794E-4</v>
      </c>
      <c r="AF86" s="10">
        <f>200/F86</f>
        <v>5.0000000000000001E-3</v>
      </c>
      <c r="AG86" s="10">
        <f>(3*(C86)^0.5)/(F86)</f>
        <v>4.7434164902525689E-3</v>
      </c>
      <c r="AH86" s="10">
        <f>ROUND(MAX(AE86, AF86, AG86),6)</f>
        <v>5.0000000000000001E-3</v>
      </c>
      <c r="AK86" s="10">
        <f>ROUND((AH86*(Q86^0.5)*12*N86),2)</f>
        <v>12.09</v>
      </c>
      <c r="AL86" s="13">
        <f>ROUND((Q86^0.5),2)</f>
        <v>7.07</v>
      </c>
      <c r="AM86" s="13">
        <f>ROUND((Q86^0.5),2)</f>
        <v>7.07</v>
      </c>
      <c r="AN86" s="19">
        <v>11</v>
      </c>
      <c r="AO86" s="10">
        <f>INDEX(AJ:AJ, MATCH(AN86, AI:AI, 0))</f>
        <v>1.56</v>
      </c>
      <c r="AP86" s="12">
        <f>ROUNDUP((AK86/AO86),0)</f>
        <v>8</v>
      </c>
      <c r="AQ86" s="12">
        <f>(AP86*AO86)</f>
        <v>12.48</v>
      </c>
      <c r="AR86" s="12">
        <f>IF(ROUNDDOWN((AL86*12 - (O86*12)) / (AP86 - 1), 0) &lt; 18, ROUNDDOWN((AL86*12 - (O86*12)) / (AP86 - 1), 0), 18)</f>
        <v>11</v>
      </c>
    </row>
    <row r="87" spans="1:44" x14ac:dyDescent="0.35">
      <c r="A87" s="11">
        <f t="shared" si="1"/>
        <v>86</v>
      </c>
      <c r="B87" s="14">
        <v>5200</v>
      </c>
      <c r="C87" s="14">
        <v>4000</v>
      </c>
      <c r="D87" s="14">
        <v>120</v>
      </c>
      <c r="E87" s="14">
        <v>140</v>
      </c>
      <c r="F87" s="14">
        <v>60000</v>
      </c>
      <c r="G87" s="14">
        <v>5.5</v>
      </c>
      <c r="H87" s="14">
        <v>100</v>
      </c>
      <c r="K87" s="14">
        <v>150</v>
      </c>
      <c r="L87" s="14">
        <v>1.92</v>
      </c>
      <c r="M87" s="9">
        <f>ROUNDUP((18*L87),0)</f>
        <v>35</v>
      </c>
      <c r="N87" s="9">
        <f>(M87-O87*12-1.5)</f>
        <v>30.5</v>
      </c>
      <c r="O87" s="14">
        <v>0.25</v>
      </c>
      <c r="P87" s="9">
        <f>ROUND(((B87)-(M87*K87/12)-(G87-(1.5*L87))*H87),0)</f>
        <v>4501</v>
      </c>
      <c r="Q87" s="9">
        <f>ROUNDDOWN((D87+E87)/(P87/1000),0)</f>
        <v>57</v>
      </c>
      <c r="R87" s="9">
        <f>ROUND((1.2*D87+1.6*E87)/(Q87),2)</f>
        <v>6.46</v>
      </c>
      <c r="S87" s="9">
        <f>CEILING((N87+(12*L87)),0.01)</f>
        <v>53.54</v>
      </c>
      <c r="T87" s="9">
        <f xml:space="preserve"> (4*S87)</f>
        <v>214.16</v>
      </c>
      <c r="U87" s="9">
        <f>ROUND((Q87-(S87/12)^2)*(R87),2)</f>
        <v>239.62</v>
      </c>
      <c r="V87" s="9">
        <f>ROUND((U87*1000)/(3*T87*(C87^0.5)),2)</f>
        <v>5.9</v>
      </c>
      <c r="W87" s="9" t="str">
        <f>IF(V87 &lt; N87, "Pass", "Fail")</f>
        <v>Pass</v>
      </c>
      <c r="X87" s="9">
        <f>CEILING(R87*(Q87^0.5)*((Q87^0.5/2)-(L87*0.5)-(N87/12)),0.01)</f>
        <v>13.33</v>
      </c>
      <c r="Y87" s="9">
        <f>ROUND((X87*1000)/(1.5*(Q87^0.5)*12*(C87^0.5)),2)</f>
        <v>1.55</v>
      </c>
      <c r="Z87" s="9" t="str">
        <f>IF(Y87&lt;N87,"Pass","Fail")</f>
        <v>Pass</v>
      </c>
      <c r="AA87" s="9">
        <f>ROUND(((Q87^0.5)/2)-(L87/2),2)</f>
        <v>2.81</v>
      </c>
      <c r="AB87" s="9">
        <f>ROUND((AA87*(AA87/2)*R87*(Q87^0.5)),0)</f>
        <v>193</v>
      </c>
      <c r="AC87" s="9">
        <f>ROUND((AB87*12000/(0.9*(Q87^0.5)*12*(N87^2))),2)</f>
        <v>30.53</v>
      </c>
      <c r="AD87" s="9">
        <f>(1-((1-(2.36*AC87/C87))^0.5))</f>
        <v>9.0472766070017752E-3</v>
      </c>
      <c r="AE87" s="9">
        <f>(AD87*C87)/(1.18*F87)</f>
        <v>5.1114557101704947E-4</v>
      </c>
      <c r="AF87" s="10">
        <f>200/F87</f>
        <v>3.3333333333333335E-3</v>
      </c>
      <c r="AG87" s="10">
        <f>(3*(C87)^0.5)/(F87)</f>
        <v>3.162277660168379E-3</v>
      </c>
      <c r="AH87" s="10">
        <f>ROUND(MAX(AE87, AF87, AG87),6)</f>
        <v>3.333E-3</v>
      </c>
      <c r="AK87" s="10">
        <f>ROUND((AH87*(Q87^0.5)*12*N87),2)</f>
        <v>9.2100000000000009</v>
      </c>
      <c r="AL87" s="13">
        <f>ROUND((Q87^0.5),2)</f>
        <v>7.55</v>
      </c>
      <c r="AM87" s="13">
        <f>ROUND((Q87^0.5),2)</f>
        <v>7.55</v>
      </c>
      <c r="AN87" s="19">
        <v>11</v>
      </c>
      <c r="AO87" s="10">
        <f>INDEX(AJ:AJ, MATCH(AN87, AI:AI, 0))</f>
        <v>1.56</v>
      </c>
      <c r="AP87" s="12">
        <f>ROUNDUP((AK87/AO87),0)</f>
        <v>6</v>
      </c>
      <c r="AQ87" s="12">
        <f>(AP87*AO87)</f>
        <v>9.36</v>
      </c>
      <c r="AR87" s="12">
        <f>IF(ROUNDDOWN((AL87*12 - (O87*12)) / (AP87 - 1), 0) &lt; 18, ROUNDDOWN((AL87*12 - (O87*12)) / (AP87 - 1), 0), 18)</f>
        <v>17</v>
      </c>
    </row>
    <row r="88" spans="1:44" x14ac:dyDescent="0.35">
      <c r="A88" s="11">
        <f t="shared" si="1"/>
        <v>87</v>
      </c>
      <c r="B88" s="14">
        <v>6000</v>
      </c>
      <c r="C88" s="14">
        <v>4000</v>
      </c>
      <c r="D88" s="14">
        <v>175</v>
      </c>
      <c r="E88" s="14">
        <v>130</v>
      </c>
      <c r="F88" s="14">
        <v>40000</v>
      </c>
      <c r="G88" s="14">
        <v>4.75</v>
      </c>
      <c r="H88" s="14">
        <v>100</v>
      </c>
      <c r="K88" s="14">
        <v>150</v>
      </c>
      <c r="L88" s="14">
        <v>1.92</v>
      </c>
      <c r="M88" s="9">
        <f>ROUNDUP((18*L88),0)</f>
        <v>35</v>
      </c>
      <c r="N88" s="9">
        <f>(M88-O88*12-1.5)</f>
        <v>30.5</v>
      </c>
      <c r="O88" s="14">
        <v>0.25</v>
      </c>
      <c r="P88" s="9">
        <f>ROUND(((B88)-(M88*K88/12)-(G88-(1.5*L88))*H88),0)</f>
        <v>5376</v>
      </c>
      <c r="Q88" s="9">
        <f>ROUNDDOWN((D88+E88)/(P88/1000),0)</f>
        <v>56</v>
      </c>
      <c r="R88" s="9">
        <f>ROUND((1.2*D88+1.6*E88)/(Q88),2)</f>
        <v>7.46</v>
      </c>
      <c r="S88" s="9">
        <f>CEILING((N88+(12*L88)),0.01)</f>
        <v>53.54</v>
      </c>
      <c r="T88" s="9">
        <f xml:space="preserve"> (4*S88)</f>
        <v>214.16</v>
      </c>
      <c r="U88" s="9">
        <f>ROUND((Q88-(S88/12)^2)*(R88),2)</f>
        <v>269.26</v>
      </c>
      <c r="V88" s="9">
        <f>ROUND((U88*1000)/(3*T88*(C88^0.5)),2)</f>
        <v>6.63</v>
      </c>
      <c r="W88" s="9" t="str">
        <f>IF(V88 &lt; N88, "Pass", "Fail")</f>
        <v>Pass</v>
      </c>
      <c r="X88" s="9">
        <f>CEILING(R88*(Q88^0.5)*((Q88^0.5/2)-(L88*0.5)-(N88/12)),0.01)</f>
        <v>13.4</v>
      </c>
      <c r="Y88" s="9">
        <f>ROUND((X88*1000)/(1.5*(Q88^0.5)*12*(C88^0.5)),2)</f>
        <v>1.57</v>
      </c>
      <c r="Z88" s="9" t="str">
        <f>IF(Y88&lt;N88,"Pass","Fail")</f>
        <v>Pass</v>
      </c>
      <c r="AA88" s="9">
        <f>ROUND(((Q88^0.5)/2)-(L88/2),2)</f>
        <v>2.78</v>
      </c>
      <c r="AB88" s="9">
        <f>ROUND((AA88*(AA88/2)*R88*(Q88^0.5)),0)</f>
        <v>216</v>
      </c>
      <c r="AC88" s="9">
        <f>ROUND((AB88*12000/(0.9*(Q88^0.5)*12*(N88^2))),2)</f>
        <v>34.479999999999997</v>
      </c>
      <c r="AD88" s="9">
        <f>(1-((1-(2.36*AC88/C88))^0.5))</f>
        <v>1.0223863694421076E-2</v>
      </c>
      <c r="AE88" s="9">
        <f>(AD88*C88)/(1.18*F88)</f>
        <v>8.6642912664585401E-4</v>
      </c>
      <c r="AF88" s="10">
        <f>200/F88</f>
        <v>5.0000000000000001E-3</v>
      </c>
      <c r="AG88" s="10">
        <f>(3*(C88)^0.5)/(F88)</f>
        <v>4.7434164902525689E-3</v>
      </c>
      <c r="AH88" s="10">
        <f>ROUND(MAX(AE88, AF88, AG88),6)</f>
        <v>5.0000000000000001E-3</v>
      </c>
      <c r="AK88" s="10">
        <f>ROUND((AH88*(Q88^0.5)*12*N88),2)</f>
        <v>13.69</v>
      </c>
      <c r="AL88" s="13">
        <f>ROUND((Q88^0.5),2)</f>
        <v>7.48</v>
      </c>
      <c r="AM88" s="13">
        <f>ROUND((Q88^0.5),2)</f>
        <v>7.48</v>
      </c>
      <c r="AN88" s="19">
        <v>11</v>
      </c>
      <c r="AO88" s="10">
        <f>INDEX(AJ:AJ, MATCH(AN88, AI:AI, 0))</f>
        <v>1.56</v>
      </c>
      <c r="AP88" s="12">
        <f>ROUNDUP((AK88/AO88),0)</f>
        <v>9</v>
      </c>
      <c r="AQ88" s="12">
        <f>(AP88*AO88)</f>
        <v>14.040000000000001</v>
      </c>
      <c r="AR88" s="12">
        <f>IF(ROUNDDOWN((AL88*12 - (O88*12)) / (AP88 - 1), 0) &lt; 18, ROUNDDOWN((AL88*12 - (O88*12)) / (AP88 - 1), 0), 18)</f>
        <v>10</v>
      </c>
    </row>
    <row r="89" spans="1:44" x14ac:dyDescent="0.35">
      <c r="A89" s="11">
        <f t="shared" si="1"/>
        <v>88</v>
      </c>
      <c r="B89" s="14">
        <v>5000</v>
      </c>
      <c r="C89" s="14">
        <v>4000</v>
      </c>
      <c r="D89" s="14">
        <v>125</v>
      </c>
      <c r="E89" s="14">
        <v>140</v>
      </c>
      <c r="F89" s="14">
        <v>40000</v>
      </c>
      <c r="G89" s="14">
        <v>5.75</v>
      </c>
      <c r="H89" s="14">
        <v>100</v>
      </c>
      <c r="K89" s="14">
        <v>150</v>
      </c>
      <c r="L89" s="14">
        <v>2</v>
      </c>
      <c r="M89" s="9">
        <f>ROUNDUP((18*L89),0)</f>
        <v>36</v>
      </c>
      <c r="N89" s="9">
        <f>(M89-O89*12-1.5)</f>
        <v>31.5</v>
      </c>
      <c r="O89" s="14">
        <v>0.25</v>
      </c>
      <c r="P89" s="9">
        <f>ROUND(((B89)-(M89*K89/12)-(G89-(1.5*L89))*H89),0)</f>
        <v>4275</v>
      </c>
      <c r="Q89" s="9">
        <f>ROUNDDOWN((D89+E89)/(P89/1000),0)</f>
        <v>61</v>
      </c>
      <c r="R89" s="9">
        <f>ROUND((1.2*D89+1.6*E89)/(Q89),2)</f>
        <v>6.13</v>
      </c>
      <c r="S89" s="9">
        <f>CEILING((N89+(12*L89)),0.01)</f>
        <v>55.5</v>
      </c>
      <c r="T89" s="9">
        <f xml:space="preserve"> (4*S89)</f>
        <v>222</v>
      </c>
      <c r="U89" s="9">
        <f>ROUND((Q89-(S89/12)^2)*(R89),2)</f>
        <v>242.81</v>
      </c>
      <c r="V89" s="9">
        <f>ROUND((U89*1000)/(3*T89*(C89^0.5)),2)</f>
        <v>5.76</v>
      </c>
      <c r="W89" s="9" t="str">
        <f>IF(V89 &lt; N89, "Pass", "Fail")</f>
        <v>Pass</v>
      </c>
      <c r="X89" s="9">
        <f>CEILING(R89*(Q89^0.5)*((Q89^0.5/2)-(L89*0.5)-(N89/12)),0.01)</f>
        <v>13.42</v>
      </c>
      <c r="Y89" s="9">
        <f>ROUND((X89*1000)/(1.5*(Q89^0.5)*12*(C89^0.5)),2)</f>
        <v>1.51</v>
      </c>
      <c r="Z89" s="9" t="str">
        <f>IF(Y89&lt;N89,"Pass","Fail")</f>
        <v>Pass</v>
      </c>
      <c r="AA89" s="9">
        <f>ROUND(((Q89^0.5)/2)-(L89/2),2)</f>
        <v>2.91</v>
      </c>
      <c r="AB89" s="9">
        <f>ROUND((AA89*(AA89/2)*R89*(Q89^0.5)),0)</f>
        <v>203</v>
      </c>
      <c r="AC89" s="9">
        <f>ROUND((AB89*12000/(0.9*(Q89^0.5)*12*(N89^2))),2)</f>
        <v>29.1</v>
      </c>
      <c r="AD89" s="9">
        <f>(1-((1-(2.36*AC89/C89))^0.5))</f>
        <v>8.6216665671979831E-3</v>
      </c>
      <c r="AE89" s="9">
        <f>(AD89*C89)/(1.18*F89)</f>
        <v>7.306497090845749E-4</v>
      </c>
      <c r="AF89" s="10">
        <f>200/F89</f>
        <v>5.0000000000000001E-3</v>
      </c>
      <c r="AG89" s="10">
        <f>(3*(C89)^0.5)/(F89)</f>
        <v>4.7434164902525689E-3</v>
      </c>
      <c r="AH89" s="10">
        <f>ROUND(MAX(AE89, AF89, AG89),6)</f>
        <v>5.0000000000000001E-3</v>
      </c>
      <c r="AK89" s="10">
        <f>ROUND((AH89*(Q89^0.5)*12*N89),2)</f>
        <v>14.76</v>
      </c>
      <c r="AL89" s="13">
        <f>ROUND((Q89^0.5),2)</f>
        <v>7.81</v>
      </c>
      <c r="AM89" s="13">
        <f>ROUND((Q89^0.5),2)</f>
        <v>7.81</v>
      </c>
      <c r="AN89" s="19">
        <v>14</v>
      </c>
      <c r="AO89" s="10">
        <f>INDEX(AJ:AJ, MATCH(AN89, AI:AI, 0))</f>
        <v>2.25</v>
      </c>
      <c r="AP89" s="12">
        <f>ROUNDUP((AK89/AO89),0)</f>
        <v>7</v>
      </c>
      <c r="AQ89" s="12">
        <f>(AP89*AO89)</f>
        <v>15.75</v>
      </c>
      <c r="AR89" s="12">
        <f>IF(ROUNDDOWN((AL89*12 - (O89*12)) / (AP89 - 1), 0) &lt; 18, ROUNDDOWN((AL89*12 - (O89*12)) / (AP89 - 1), 0), 18)</f>
        <v>15</v>
      </c>
    </row>
    <row r="90" spans="1:44" x14ac:dyDescent="0.35">
      <c r="A90" s="11">
        <f t="shared" si="1"/>
        <v>89</v>
      </c>
      <c r="B90" s="14">
        <v>4100</v>
      </c>
      <c r="C90" s="14">
        <v>3000</v>
      </c>
      <c r="D90" s="14">
        <v>125</v>
      </c>
      <c r="E90" s="14">
        <v>90</v>
      </c>
      <c r="F90" s="14">
        <v>40000</v>
      </c>
      <c r="G90" s="14">
        <v>6.75</v>
      </c>
      <c r="H90" s="14">
        <v>90</v>
      </c>
      <c r="K90" s="14">
        <v>150</v>
      </c>
      <c r="L90" s="14">
        <v>2</v>
      </c>
      <c r="M90" s="9">
        <f>ROUNDUP((18*L90),0)</f>
        <v>36</v>
      </c>
      <c r="N90" s="9">
        <f>(M90-O90*12-1.5)</f>
        <v>31.5</v>
      </c>
      <c r="O90" s="14">
        <v>0.25</v>
      </c>
      <c r="P90" s="9">
        <f>ROUND(((B90)-(M90*K90/12)-(G90-(1.5*L90))*H90),0)</f>
        <v>3313</v>
      </c>
      <c r="Q90" s="9">
        <f>ROUNDDOWN((D90+E90)/(P90/1000),0)</f>
        <v>64</v>
      </c>
      <c r="R90" s="9">
        <f>ROUND((1.2*D90+1.6*E90)/(Q90),2)</f>
        <v>4.59</v>
      </c>
      <c r="S90" s="9">
        <f>CEILING((N90+(12*L90)),0.01)</f>
        <v>55.5</v>
      </c>
      <c r="T90" s="9">
        <f xml:space="preserve"> (4*S90)</f>
        <v>222</v>
      </c>
      <c r="U90" s="9">
        <f>ROUND((Q90-(S90/12)^2)*(R90),2)</f>
        <v>195.58</v>
      </c>
      <c r="V90" s="9">
        <f>ROUND((U90*1000)/(3*T90*(C90^0.5)),2)</f>
        <v>5.36</v>
      </c>
      <c r="W90" s="9" t="str">
        <f>IF(V90 &lt; N90, "Pass", "Fail")</f>
        <v>Pass</v>
      </c>
      <c r="X90" s="9">
        <f>CEILING(R90*(Q90^0.5)*((Q90^0.5/2)-(L90*0.5)-(N90/12)),0.01)</f>
        <v>13.77</v>
      </c>
      <c r="Y90" s="9">
        <f>ROUND((X90*1000)/(1.5*(Q90^0.5)*12*(C90^0.5)),2)</f>
        <v>1.75</v>
      </c>
      <c r="Z90" s="9" t="str">
        <f>IF(Y90&lt;N90,"Pass","Fail")</f>
        <v>Pass</v>
      </c>
      <c r="AA90" s="9">
        <f>ROUND(((Q90^0.5)/2)-(L90/2),2)</f>
        <v>3</v>
      </c>
      <c r="AB90" s="9">
        <f>ROUND((AA90*(AA90/2)*R90*(Q90^0.5)),0)</f>
        <v>165</v>
      </c>
      <c r="AC90" s="9">
        <f>ROUND((AB90*12000/(0.9*(Q90^0.5)*12*(N90^2))),2)</f>
        <v>23.1</v>
      </c>
      <c r="AD90" s="9">
        <f>(1-((1-(2.36*AC90/C90))^0.5))</f>
        <v>9.1276570617181418E-3</v>
      </c>
      <c r="AE90" s="9">
        <f>(AD90*C90)/(1.18*F90)</f>
        <v>5.801476946007293E-4</v>
      </c>
      <c r="AF90" s="10">
        <f>200/F90</f>
        <v>5.0000000000000001E-3</v>
      </c>
      <c r="AG90" s="10">
        <f>(3*(C90)^0.5)/(F90)</f>
        <v>4.107919181288746E-3</v>
      </c>
      <c r="AH90" s="10">
        <f>ROUND(MAX(AE90, AF90, AG90),6)</f>
        <v>5.0000000000000001E-3</v>
      </c>
      <c r="AK90" s="10">
        <f>ROUND((AH90*(Q90^0.5)*12*N90),2)</f>
        <v>15.12</v>
      </c>
      <c r="AL90" s="13">
        <f>ROUND((Q90^0.5),2)</f>
        <v>8</v>
      </c>
      <c r="AM90" s="13">
        <f>ROUND((Q90^0.5),2)</f>
        <v>8</v>
      </c>
      <c r="AN90" s="19">
        <v>14</v>
      </c>
      <c r="AO90" s="10">
        <f>INDEX(AJ:AJ, MATCH(AN90, AI:AI, 0))</f>
        <v>2.25</v>
      </c>
      <c r="AP90" s="12">
        <f>ROUNDUP((AK90/AO90),0)</f>
        <v>7</v>
      </c>
      <c r="AQ90" s="12">
        <f>(AP90*AO90)</f>
        <v>15.75</v>
      </c>
      <c r="AR90" s="12">
        <f>IF(ROUNDDOWN((AL90*12 - (O90*12)) / (AP90 - 1), 0) &lt; 18, ROUNDDOWN((AL90*12 - (O90*12)) / (AP90 - 1), 0), 18)</f>
        <v>15</v>
      </c>
    </row>
    <row r="91" spans="1:44" x14ac:dyDescent="0.35">
      <c r="A91" s="11">
        <f t="shared" si="1"/>
        <v>90</v>
      </c>
      <c r="B91" s="14">
        <v>5700</v>
      </c>
      <c r="C91" s="14">
        <v>5000</v>
      </c>
      <c r="D91" s="14">
        <v>85</v>
      </c>
      <c r="E91" s="14">
        <v>90</v>
      </c>
      <c r="F91" s="14">
        <v>40000</v>
      </c>
      <c r="G91" s="14">
        <v>6.5</v>
      </c>
      <c r="H91" s="14">
        <v>105</v>
      </c>
      <c r="K91" s="14">
        <v>150</v>
      </c>
      <c r="L91" s="14">
        <v>1.5</v>
      </c>
      <c r="M91" s="9">
        <f>ROUNDUP((18*L91),0)</f>
        <v>27</v>
      </c>
      <c r="N91" s="9">
        <f>(M91-O91*12-1.5)</f>
        <v>22.5</v>
      </c>
      <c r="O91" s="14">
        <v>0.25</v>
      </c>
      <c r="P91" s="9">
        <f>ROUND(((B91)-(M91*K91/12)-(G91-(1.5*L91))*H91),0)</f>
        <v>4916</v>
      </c>
      <c r="Q91" s="9">
        <f>ROUNDDOWN((D91+E91)/(P91/1000),0)</f>
        <v>35</v>
      </c>
      <c r="R91" s="9">
        <f>ROUND((1.2*D91+1.6*E91)/(Q91),2)</f>
        <v>7.03</v>
      </c>
      <c r="S91" s="9">
        <f>CEILING((N91+(12*L91)),0.01)</f>
        <v>40.5</v>
      </c>
      <c r="T91" s="9">
        <f xml:space="preserve"> (4*S91)</f>
        <v>162</v>
      </c>
      <c r="U91" s="9">
        <f>ROUND((Q91-(S91/12)^2)*(R91),2)</f>
        <v>165.97</v>
      </c>
      <c r="V91" s="9">
        <f>ROUND((U91*1000)/(3*T91*(C91^0.5)),2)</f>
        <v>4.83</v>
      </c>
      <c r="W91" s="9" t="str">
        <f>IF(V91 &lt; N91, "Pass", "Fail")</f>
        <v>Pass</v>
      </c>
      <c r="X91" s="9">
        <f>CEILING(R91*(Q91^0.5)*((Q91^0.5/2)-(L91*0.5)-(N91/12)),0.01)</f>
        <v>13.86</v>
      </c>
      <c r="Y91" s="9">
        <f>ROUND((X91*1000)/(1.5*(Q91^0.5)*12*(C91^0.5)),2)</f>
        <v>1.84</v>
      </c>
      <c r="Z91" s="9" t="str">
        <f>IF(Y91&lt;N91,"Pass","Fail")</f>
        <v>Pass</v>
      </c>
      <c r="AA91" s="9">
        <f>ROUND(((Q91^0.5)/2)-(L91/2),2)</f>
        <v>2.21</v>
      </c>
      <c r="AB91" s="9">
        <f>ROUND((AA91*(AA91/2)*R91*(Q91^0.5)),0)</f>
        <v>102</v>
      </c>
      <c r="AC91" s="9">
        <f>ROUND((AB91*12000/(0.9*(Q91^0.5)*12*(N91^2))),2)</f>
        <v>37.840000000000003</v>
      </c>
      <c r="AD91" s="9">
        <f>(1-((1-(2.36*AC91/C91))^0.5))</f>
        <v>8.9704747082456349E-3</v>
      </c>
      <c r="AE91" s="9">
        <f>(AD91*C91)/(1.18*F91)</f>
        <v>9.5026215129720708E-4</v>
      </c>
      <c r="AF91" s="10">
        <f>200/F91</f>
        <v>5.0000000000000001E-3</v>
      </c>
      <c r="AG91" s="10">
        <f>(3*(C91)^0.5)/(F91)</f>
        <v>5.3033008588991067E-3</v>
      </c>
      <c r="AH91" s="10">
        <f>ROUND(MAX(AE91, AF91, AG91),6)</f>
        <v>5.3030000000000004E-3</v>
      </c>
      <c r="AK91" s="10">
        <f>ROUND((AH91*(Q91^0.5)*12*N91),2)</f>
        <v>8.4700000000000006</v>
      </c>
      <c r="AL91" s="13">
        <f>ROUND((Q91^0.5),2)</f>
        <v>5.92</v>
      </c>
      <c r="AM91" s="13">
        <f>ROUND((Q91^0.5),2)</f>
        <v>5.92</v>
      </c>
      <c r="AN91" s="19">
        <v>11</v>
      </c>
      <c r="AO91" s="10">
        <f>INDEX(AJ:AJ, MATCH(AN91, AI:AI, 0))</f>
        <v>1.56</v>
      </c>
      <c r="AP91" s="12">
        <f>ROUNDUP((AK91/AO91),0)</f>
        <v>6</v>
      </c>
      <c r="AQ91" s="12">
        <f>(AP91*AO91)</f>
        <v>9.36</v>
      </c>
      <c r="AR91" s="12">
        <f>IF(ROUNDDOWN((AL91*12 - (O91*12)) / (AP91 - 1), 0) &lt; 18, ROUNDDOWN((AL91*12 - (O91*12)) / (AP91 - 1), 0), 18)</f>
        <v>13</v>
      </c>
    </row>
    <row r="92" spans="1:44" x14ac:dyDescent="0.35">
      <c r="A92" s="11">
        <f t="shared" si="1"/>
        <v>91</v>
      </c>
      <c r="B92" s="14">
        <v>4300</v>
      </c>
      <c r="C92" s="14">
        <v>3000</v>
      </c>
      <c r="D92" s="14">
        <v>100</v>
      </c>
      <c r="E92" s="14">
        <v>125</v>
      </c>
      <c r="F92" s="14">
        <v>60000</v>
      </c>
      <c r="G92" s="14">
        <v>6.5</v>
      </c>
      <c r="H92" s="14">
        <v>90</v>
      </c>
      <c r="K92" s="14">
        <v>150</v>
      </c>
      <c r="L92" s="14">
        <v>2</v>
      </c>
      <c r="M92" s="9">
        <f>ROUNDUP((18*L92),0)</f>
        <v>36</v>
      </c>
      <c r="N92" s="9">
        <f>(M92-O92*12-1.5)</f>
        <v>31.5</v>
      </c>
      <c r="O92" s="14">
        <v>0.25</v>
      </c>
      <c r="P92" s="9">
        <f>ROUND(((B92)-(M92*K92/12)-(G92-(1.5*L92))*H92),0)</f>
        <v>3535</v>
      </c>
      <c r="Q92" s="9">
        <f>ROUNDDOWN((D92+E92)/(P92/1000),0)</f>
        <v>63</v>
      </c>
      <c r="R92" s="9">
        <f>ROUND((1.2*D92+1.6*E92)/(Q92),2)</f>
        <v>5.08</v>
      </c>
      <c r="S92" s="9">
        <f>CEILING((N92+(12*L92)),0.01)</f>
        <v>55.5</v>
      </c>
      <c r="T92" s="9">
        <f xml:space="preserve"> (4*S92)</f>
        <v>222</v>
      </c>
      <c r="U92" s="9">
        <f>ROUND((Q92-(S92/12)^2)*(R92),2)</f>
        <v>211.38</v>
      </c>
      <c r="V92" s="9">
        <f>ROUND((U92*1000)/(3*T92*(C92^0.5)),2)</f>
        <v>5.79</v>
      </c>
      <c r="W92" s="9" t="str">
        <f>IF(V92 &lt; N92, "Pass", "Fail")</f>
        <v>Pass</v>
      </c>
      <c r="X92" s="9">
        <f>CEILING(R92*(Q92^0.5)*((Q92^0.5/2)-(L92*0.5)-(N92/12)),0.01)</f>
        <v>13.86</v>
      </c>
      <c r="Y92" s="9">
        <f>ROUND((X92*1000)/(1.5*(Q92^0.5)*12*(C92^0.5)),2)</f>
        <v>1.77</v>
      </c>
      <c r="Z92" s="9" t="str">
        <f>IF(Y92&lt;N92,"Pass","Fail")</f>
        <v>Pass</v>
      </c>
      <c r="AA92" s="9">
        <f>ROUND(((Q92^0.5)/2)-(L92/2),2)</f>
        <v>2.97</v>
      </c>
      <c r="AB92" s="9">
        <f>ROUND((AA92*(AA92/2)*R92*(Q92^0.5)),0)</f>
        <v>178</v>
      </c>
      <c r="AC92" s="9">
        <f>ROUND((AB92*12000/(0.9*(Q92^0.5)*12*(N92^2))),2)</f>
        <v>25.11</v>
      </c>
      <c r="AD92" s="9">
        <f>(1-((1-(2.36*AC92/C92))^0.5))</f>
        <v>9.9258613618876668E-3</v>
      </c>
      <c r="AE92" s="9">
        <f>(AD92*C92)/(1.18*F92)</f>
        <v>4.2058734584269773E-4</v>
      </c>
      <c r="AF92" s="10">
        <f>200/F92</f>
        <v>3.3333333333333335E-3</v>
      </c>
      <c r="AG92" s="10">
        <f>(3*(C92)^0.5)/(F92)</f>
        <v>2.7386127875258306E-3</v>
      </c>
      <c r="AH92" s="10">
        <f>ROUND(MAX(AE92, AF92, AG92),6)</f>
        <v>3.333E-3</v>
      </c>
      <c r="AK92" s="10">
        <f>ROUND((AH92*(Q92^0.5)*12*N92),2)</f>
        <v>10</v>
      </c>
      <c r="AL92" s="13">
        <f>ROUND((Q92^0.5),2)</f>
        <v>7.94</v>
      </c>
      <c r="AM92" s="13">
        <f>ROUND((Q92^0.5),2)</f>
        <v>7.94</v>
      </c>
      <c r="AN92" s="19">
        <v>11</v>
      </c>
      <c r="AO92" s="10">
        <f>INDEX(AJ:AJ, MATCH(AN92, AI:AI, 0))</f>
        <v>1.56</v>
      </c>
      <c r="AP92" s="12">
        <f>ROUNDUP((AK92/AO92),0)</f>
        <v>7</v>
      </c>
      <c r="AQ92" s="12">
        <f>(AP92*AO92)</f>
        <v>10.92</v>
      </c>
      <c r="AR92" s="12">
        <f>IF(ROUNDDOWN((AL92*12 - (O92*12)) / (AP92 - 1), 0) &lt; 18, ROUNDDOWN((AL92*12 - (O92*12)) / (AP92 - 1), 0), 18)</f>
        <v>15</v>
      </c>
    </row>
    <row r="93" spans="1:44" x14ac:dyDescent="0.35">
      <c r="A93" s="11">
        <f t="shared" si="1"/>
        <v>92</v>
      </c>
      <c r="B93" s="14">
        <v>4400</v>
      </c>
      <c r="C93" s="14">
        <v>3000</v>
      </c>
      <c r="D93" s="14">
        <v>155</v>
      </c>
      <c r="E93" s="14">
        <v>85</v>
      </c>
      <c r="F93" s="14">
        <v>40000</v>
      </c>
      <c r="G93" s="14">
        <v>4.5</v>
      </c>
      <c r="H93" s="14">
        <v>105</v>
      </c>
      <c r="K93" s="14">
        <v>150</v>
      </c>
      <c r="L93" s="14">
        <v>2</v>
      </c>
      <c r="M93" s="9">
        <f>ROUNDUP((18*L93),0)</f>
        <v>36</v>
      </c>
      <c r="N93" s="9">
        <f>(M93-O93*12-1.5)</f>
        <v>31.5</v>
      </c>
      <c r="O93" s="14">
        <v>0.25</v>
      </c>
      <c r="P93" s="9">
        <f>ROUND(((B93)-(M93*K93/12)-(G93-(1.5*L93))*H93),0)</f>
        <v>3793</v>
      </c>
      <c r="Q93" s="9">
        <f>ROUNDDOWN((D93+E93)/(P93/1000),0)</f>
        <v>63</v>
      </c>
      <c r="R93" s="9">
        <f>ROUND((1.2*D93+1.6*E93)/(Q93),2)</f>
        <v>5.1100000000000003</v>
      </c>
      <c r="S93" s="9">
        <f>CEILING((N93+(12*L93)),0.01)</f>
        <v>55.5</v>
      </c>
      <c r="T93" s="9">
        <f xml:space="preserve"> (4*S93)</f>
        <v>222</v>
      </c>
      <c r="U93" s="9">
        <f>ROUND((Q93-(S93/12)^2)*(R93),2)</f>
        <v>212.62</v>
      </c>
      <c r="V93" s="9">
        <f>ROUND((U93*1000)/(3*T93*(C93^0.5)),2)</f>
        <v>5.83</v>
      </c>
      <c r="W93" s="9" t="str">
        <f>IF(V93 &lt; N93, "Pass", "Fail")</f>
        <v>Pass</v>
      </c>
      <c r="X93" s="9">
        <f>CEILING(R93*(Q93^0.5)*((Q93^0.5/2)-(L93*0.5)-(N93/12)),0.01)</f>
        <v>13.94</v>
      </c>
      <c r="Y93" s="9">
        <f>ROUND((X93*1000)/(1.5*(Q93^0.5)*12*(C93^0.5)),2)</f>
        <v>1.78</v>
      </c>
      <c r="Z93" s="9" t="str">
        <f>IF(Y93&lt;N93,"Pass","Fail")</f>
        <v>Pass</v>
      </c>
      <c r="AA93" s="9">
        <f>ROUND(((Q93^0.5)/2)-(L93/2),2)</f>
        <v>2.97</v>
      </c>
      <c r="AB93" s="9">
        <f>ROUND((AA93*(AA93/2)*R93*(Q93^0.5)),0)</f>
        <v>179</v>
      </c>
      <c r="AC93" s="9">
        <f>ROUND((AB93*12000/(0.9*(Q93^0.5)*12*(N93^2))),2)</f>
        <v>25.25</v>
      </c>
      <c r="AD93" s="9">
        <f>(1-((1-(2.36*AC93/C93))^0.5))</f>
        <v>9.9814816546780483E-3</v>
      </c>
      <c r="AE93" s="9">
        <f>(AD93*C93)/(1.18*F93)</f>
        <v>6.3441620686513012E-4</v>
      </c>
      <c r="AF93" s="10">
        <f>200/F93</f>
        <v>5.0000000000000001E-3</v>
      </c>
      <c r="AG93" s="10">
        <f>(3*(C93)^0.5)/(F93)</f>
        <v>4.107919181288746E-3</v>
      </c>
      <c r="AH93" s="10">
        <f>ROUND(MAX(AE93, AF93, AG93),6)</f>
        <v>5.0000000000000001E-3</v>
      </c>
      <c r="AK93" s="10">
        <f>ROUND((AH93*(Q93^0.5)*12*N93),2)</f>
        <v>15</v>
      </c>
      <c r="AL93" s="13">
        <f>ROUND((Q93^0.5),2)</f>
        <v>7.94</v>
      </c>
      <c r="AM93" s="13">
        <f>ROUND((Q93^0.5),2)</f>
        <v>7.94</v>
      </c>
      <c r="AN93" s="19">
        <v>14</v>
      </c>
      <c r="AO93" s="10">
        <f>INDEX(AJ:AJ, MATCH(AN93, AI:AI, 0))</f>
        <v>2.25</v>
      </c>
      <c r="AP93" s="12">
        <f>ROUNDUP((AK93/AO93),0)</f>
        <v>7</v>
      </c>
      <c r="AQ93" s="12">
        <f>(AP93*AO93)</f>
        <v>15.75</v>
      </c>
      <c r="AR93" s="12">
        <f>IF(ROUNDDOWN((AL93*12 - (O93*12)) / (AP93 - 1), 0) &lt; 18, ROUNDDOWN((AL93*12 - (O93*12)) / (AP93 - 1), 0), 18)</f>
        <v>15</v>
      </c>
    </row>
    <row r="94" spans="1:44" x14ac:dyDescent="0.35">
      <c r="A94" s="11">
        <f t="shared" si="1"/>
        <v>93</v>
      </c>
      <c r="B94" s="14">
        <v>5100</v>
      </c>
      <c r="C94" s="14">
        <v>4000</v>
      </c>
      <c r="D94" s="14">
        <v>135</v>
      </c>
      <c r="E94" s="14">
        <v>100</v>
      </c>
      <c r="F94" s="14">
        <v>60000</v>
      </c>
      <c r="G94" s="14">
        <v>4.5</v>
      </c>
      <c r="H94" s="14">
        <v>100</v>
      </c>
      <c r="K94" s="14">
        <v>150</v>
      </c>
      <c r="L94" s="14">
        <v>1.83</v>
      </c>
      <c r="M94" s="9">
        <f>ROUNDUP((18*L94),0)</f>
        <v>33</v>
      </c>
      <c r="N94" s="9">
        <f>(M94-O94*12-1.5)</f>
        <v>28.5</v>
      </c>
      <c r="O94" s="14">
        <v>0.25</v>
      </c>
      <c r="P94" s="9">
        <f>ROUND(((B94)-(M94*K94/12)-(G94-(1.5*L94))*H94),0)</f>
        <v>4512</v>
      </c>
      <c r="Q94" s="9">
        <f>ROUNDDOWN((D94+E94)/(P94/1000),0)</f>
        <v>52</v>
      </c>
      <c r="R94" s="9">
        <f>ROUND((1.2*D94+1.6*E94)/(Q94),2)</f>
        <v>6.19</v>
      </c>
      <c r="S94" s="9">
        <f>CEILING((N94+(12*L94)),0.01)</f>
        <v>50.46</v>
      </c>
      <c r="T94" s="9">
        <f xml:space="preserve"> (4*S94)</f>
        <v>201.84</v>
      </c>
      <c r="U94" s="9">
        <f>ROUND((Q94-(S94/12)^2)*(R94),2)</f>
        <v>212.43</v>
      </c>
      <c r="V94" s="9">
        <f>ROUND((U94*1000)/(3*T94*(C94^0.5)),2)</f>
        <v>5.55</v>
      </c>
      <c r="W94" s="9" t="str">
        <f>IF(V94 &lt; N94, "Pass", "Fail")</f>
        <v>Pass</v>
      </c>
      <c r="X94" s="9">
        <f>CEILING(R94*(Q94^0.5)*((Q94^0.5/2)-(L94*0.5)-(N94/12)),0.01)</f>
        <v>14.09</v>
      </c>
      <c r="Y94" s="9">
        <f>ROUND((X94*1000)/(1.5*(Q94^0.5)*12*(C94^0.5)),2)</f>
        <v>1.72</v>
      </c>
      <c r="Z94" s="9" t="str">
        <f>IF(Y94&lt;N94,"Pass","Fail")</f>
        <v>Pass</v>
      </c>
      <c r="AA94" s="9">
        <f>ROUND(((Q94^0.5)/2)-(L94/2),2)</f>
        <v>2.69</v>
      </c>
      <c r="AB94" s="9">
        <f>ROUND((AA94*(AA94/2)*R94*(Q94^0.5)),0)</f>
        <v>161</v>
      </c>
      <c r="AC94" s="9">
        <f>ROUND((AB94*12000/(0.9*(Q94^0.5)*12*(N94^2))),2)</f>
        <v>30.54</v>
      </c>
      <c r="AD94" s="9">
        <f>(1-((1-(2.36*AC94/C94))^0.5))</f>
        <v>9.0502535446108645E-3</v>
      </c>
      <c r="AE94" s="9">
        <f>(AD94*C94)/(1.18*F94)</f>
        <v>5.1131375958253468E-4</v>
      </c>
      <c r="AF94" s="10">
        <f>200/F94</f>
        <v>3.3333333333333335E-3</v>
      </c>
      <c r="AG94" s="10">
        <f>(3*(C94)^0.5)/(F94)</f>
        <v>3.162277660168379E-3</v>
      </c>
      <c r="AH94" s="10">
        <f>ROUND(MAX(AE94, AF94, AG94),6)</f>
        <v>3.333E-3</v>
      </c>
      <c r="AK94" s="10">
        <f>ROUND((AH94*(Q94^0.5)*12*N94),2)</f>
        <v>8.2200000000000006</v>
      </c>
      <c r="AL94" s="13">
        <f>ROUND((Q94^0.5),2)</f>
        <v>7.21</v>
      </c>
      <c r="AM94" s="13">
        <f>ROUND((Q94^0.5),2)</f>
        <v>7.21</v>
      </c>
      <c r="AN94" s="19">
        <v>11</v>
      </c>
      <c r="AO94" s="10">
        <f>INDEX(AJ:AJ, MATCH(AN94, AI:AI, 0))</f>
        <v>1.56</v>
      </c>
      <c r="AP94" s="12">
        <f>ROUNDUP((AK94/AO94),0)</f>
        <v>6</v>
      </c>
      <c r="AQ94" s="12">
        <f>(AP94*AO94)</f>
        <v>9.36</v>
      </c>
      <c r="AR94" s="12">
        <f>IF(ROUNDDOWN((AL94*12 - (O94*12)) / (AP94 - 1), 0) &lt; 18, ROUNDDOWN((AL94*12 - (O94*12)) / (AP94 - 1), 0), 18)</f>
        <v>16</v>
      </c>
    </row>
    <row r="95" spans="1:44" x14ac:dyDescent="0.35">
      <c r="A95" s="11">
        <f t="shared" si="1"/>
        <v>94</v>
      </c>
      <c r="B95" s="14">
        <v>4900</v>
      </c>
      <c r="C95" s="14">
        <v>3000</v>
      </c>
      <c r="D95" s="14">
        <v>100</v>
      </c>
      <c r="E95" s="14">
        <v>100</v>
      </c>
      <c r="F95" s="14">
        <v>60000</v>
      </c>
      <c r="G95" s="14">
        <v>4.5</v>
      </c>
      <c r="H95" s="14">
        <v>105</v>
      </c>
      <c r="K95" s="14">
        <v>150</v>
      </c>
      <c r="L95" s="14">
        <v>1.67</v>
      </c>
      <c r="M95" s="9">
        <f>ROUNDUP((18*L95),0)</f>
        <v>31</v>
      </c>
      <c r="N95" s="9">
        <f>(M95-O95*12-1.5)</f>
        <v>26.5</v>
      </c>
      <c r="O95" s="14">
        <v>0.25</v>
      </c>
      <c r="P95" s="9">
        <f>ROUND(((B95)-(M95*K95/12)-(G95-(1.5*L95))*H95),0)</f>
        <v>4303</v>
      </c>
      <c r="Q95" s="9">
        <f>ROUNDDOWN((D95+E95)/(P95/1000),0)</f>
        <v>46</v>
      </c>
      <c r="R95" s="9">
        <f>ROUND((1.2*D95+1.6*E95)/(Q95),2)</f>
        <v>6.09</v>
      </c>
      <c r="S95" s="9">
        <f>CEILING((N95+(12*L95)),0.01)</f>
        <v>46.54</v>
      </c>
      <c r="T95" s="9">
        <f xml:space="preserve"> (4*S95)</f>
        <v>186.16</v>
      </c>
      <c r="U95" s="9">
        <f>ROUND((Q95-(S95/12)^2)*(R95),2)</f>
        <v>188.54</v>
      </c>
      <c r="V95" s="9">
        <f>ROUND((U95*1000)/(3*T95*(C95^0.5)),2)</f>
        <v>6.16</v>
      </c>
      <c r="W95" s="9" t="str">
        <f>IF(V95 &lt; N95, "Pass", "Fail")</f>
        <v>Pass</v>
      </c>
      <c r="X95" s="9">
        <f>CEILING(R95*(Q95^0.5)*((Q95^0.5/2)-(L95*0.5)-(N95/12)),0.01)</f>
        <v>14.370000000000001</v>
      </c>
      <c r="Y95" s="9">
        <f>ROUND((X95*1000)/(1.5*(Q95^0.5)*12*(C95^0.5)),2)</f>
        <v>2.15</v>
      </c>
      <c r="Z95" s="9" t="str">
        <f>IF(Y95&lt;N95,"Pass","Fail")</f>
        <v>Pass</v>
      </c>
      <c r="AA95" s="9">
        <f>ROUND(((Q95^0.5)/2)-(L95/2),2)</f>
        <v>2.56</v>
      </c>
      <c r="AB95" s="9">
        <f>ROUND((AA95*(AA95/2)*R95*(Q95^0.5)),0)</f>
        <v>135</v>
      </c>
      <c r="AC95" s="9">
        <f>ROUND((AB95*12000/(0.9*(Q95^0.5)*12*(N95^2))),2)</f>
        <v>31.49</v>
      </c>
      <c r="AD95" s="9">
        <f>(1-((1-(2.36*AC95/C95))^0.5))</f>
        <v>1.246373906237408E-2</v>
      </c>
      <c r="AE95" s="9">
        <f>(AD95*C95)/(1.18*F95)</f>
        <v>5.2812453654127456E-4</v>
      </c>
      <c r="AF95" s="10">
        <f>200/F95</f>
        <v>3.3333333333333335E-3</v>
      </c>
      <c r="AG95" s="10">
        <f>(3*(C95)^0.5)/(F95)</f>
        <v>2.7386127875258306E-3</v>
      </c>
      <c r="AH95" s="10">
        <f>ROUND(MAX(AE95, AF95, AG95),6)</f>
        <v>3.333E-3</v>
      </c>
      <c r="AK95" s="10">
        <f>ROUND((AH95*(Q95^0.5)*12*N95),2)</f>
        <v>7.19</v>
      </c>
      <c r="AL95" s="13">
        <f>ROUND((Q95^0.5),2)</f>
        <v>6.78</v>
      </c>
      <c r="AM95" s="13">
        <f>ROUND((Q95^0.5),2)</f>
        <v>6.78</v>
      </c>
      <c r="AN95" s="19">
        <v>11</v>
      </c>
      <c r="AO95" s="10">
        <f>INDEX(AJ:AJ, MATCH(AN95, AI:AI, 0))</f>
        <v>1.56</v>
      </c>
      <c r="AP95" s="12">
        <f>ROUNDUP((AK95/AO95),0)</f>
        <v>5</v>
      </c>
      <c r="AQ95" s="12">
        <f>(AP95*AO95)</f>
        <v>7.8000000000000007</v>
      </c>
      <c r="AR95" s="12">
        <f>IF(ROUNDDOWN((AL95*12 - (O95*12)) / (AP95 - 1), 0) &lt; 18, ROUNDDOWN((AL95*12 - (O95*12)) / (AP95 - 1), 0), 18)</f>
        <v>18</v>
      </c>
    </row>
    <row r="96" spans="1:44" x14ac:dyDescent="0.35">
      <c r="A96" s="11">
        <f t="shared" si="1"/>
        <v>95</v>
      </c>
      <c r="B96" s="14">
        <v>4300</v>
      </c>
      <c r="C96" s="14">
        <v>4000</v>
      </c>
      <c r="D96" s="14">
        <v>145</v>
      </c>
      <c r="E96" s="14">
        <v>80</v>
      </c>
      <c r="F96" s="14">
        <v>40000</v>
      </c>
      <c r="G96" s="14">
        <v>4.5</v>
      </c>
      <c r="H96" s="14">
        <v>105</v>
      </c>
      <c r="K96" s="14">
        <v>150</v>
      </c>
      <c r="L96" s="14">
        <v>1.92</v>
      </c>
      <c r="M96" s="9">
        <f>ROUNDUP((18*L96),0)</f>
        <v>35</v>
      </c>
      <c r="N96" s="9">
        <f>(M96-O96*12-1.5)</f>
        <v>30.5</v>
      </c>
      <c r="O96" s="14">
        <v>0.25</v>
      </c>
      <c r="P96" s="9">
        <f>ROUND(((B96)-(M96*K96/12)-(G96-(1.5*L96))*H96),0)</f>
        <v>3692</v>
      </c>
      <c r="Q96" s="9">
        <f>ROUNDDOWN((D96+E96)/(P96/1000),0)</f>
        <v>60</v>
      </c>
      <c r="R96" s="9">
        <f>ROUND((1.2*D96+1.6*E96)/(Q96),2)</f>
        <v>5.03</v>
      </c>
      <c r="S96" s="9">
        <f>CEILING((N96+(12*L96)),0.01)</f>
        <v>53.54</v>
      </c>
      <c r="T96" s="9">
        <f xml:space="preserve"> (4*S96)</f>
        <v>214.16</v>
      </c>
      <c r="U96" s="9">
        <f>ROUND((Q96-(S96/12)^2)*(R96),2)</f>
        <v>201.67</v>
      </c>
      <c r="V96" s="9">
        <f>ROUND((U96*1000)/(3*T96*(C96^0.5)),2)</f>
        <v>4.96</v>
      </c>
      <c r="W96" s="9" t="str">
        <f>IF(V96 &lt; N96, "Pass", "Fail")</f>
        <v>Pass</v>
      </c>
      <c r="X96" s="9">
        <f>CEILING(R96*(Q96^0.5)*((Q96^0.5/2)-(L96*0.5)-(N96/12)),0.01)</f>
        <v>14.47</v>
      </c>
      <c r="Y96" s="9">
        <f>ROUND((X96*1000)/(1.5*(Q96^0.5)*12*(C96^0.5)),2)</f>
        <v>1.64</v>
      </c>
      <c r="Z96" s="9" t="str">
        <f>IF(Y96&lt;N96,"Pass","Fail")</f>
        <v>Pass</v>
      </c>
      <c r="AA96" s="9">
        <f>ROUND(((Q96^0.5)/2)-(L96/2),2)</f>
        <v>2.91</v>
      </c>
      <c r="AB96" s="9">
        <f>ROUND((AA96*(AA96/2)*R96*(Q96^0.5)),0)</f>
        <v>165</v>
      </c>
      <c r="AC96" s="9">
        <f>ROUND((AB96*12000/(0.9*(Q96^0.5)*12*(N96^2))),2)</f>
        <v>25.44</v>
      </c>
      <c r="AD96" s="9">
        <f>(1-((1-(2.36*AC96/C96))^0.5))</f>
        <v>7.5331743579536425E-3</v>
      </c>
      <c r="AE96" s="9">
        <f>(AD96*C96)/(1.18*F96)</f>
        <v>6.384046066062409E-4</v>
      </c>
      <c r="AF96" s="10">
        <f>200/F96</f>
        <v>5.0000000000000001E-3</v>
      </c>
      <c r="AG96" s="10">
        <f>(3*(C96)^0.5)/(F96)</f>
        <v>4.7434164902525689E-3</v>
      </c>
      <c r="AH96" s="10">
        <f>ROUND(MAX(AE96, AF96, AG96),6)</f>
        <v>5.0000000000000001E-3</v>
      </c>
      <c r="AK96" s="10">
        <f>ROUND((AH96*(Q96^0.5)*12*N96),2)</f>
        <v>14.18</v>
      </c>
      <c r="AL96" s="13">
        <f>ROUND((Q96^0.5),2)</f>
        <v>7.75</v>
      </c>
      <c r="AM96" s="13">
        <f>ROUND((Q96^0.5),2)</f>
        <v>7.75</v>
      </c>
      <c r="AN96" s="19">
        <v>14</v>
      </c>
      <c r="AO96" s="10">
        <f>INDEX(AJ:AJ, MATCH(AN96, AI:AI, 0))</f>
        <v>2.25</v>
      </c>
      <c r="AP96" s="12">
        <f>ROUNDUP((AK96/AO96),0)</f>
        <v>7</v>
      </c>
      <c r="AQ96" s="12">
        <f>(AP96*AO96)</f>
        <v>15.75</v>
      </c>
      <c r="AR96" s="12">
        <f>IF(ROUNDDOWN((AL96*12 - (O96*12)) / (AP96 - 1), 0) &lt; 18, ROUNDDOWN((AL96*12 - (O96*12)) / (AP96 - 1), 0), 18)</f>
        <v>15</v>
      </c>
    </row>
    <row r="97" spans="1:44" x14ac:dyDescent="0.35">
      <c r="A97" s="11">
        <f t="shared" si="1"/>
        <v>96</v>
      </c>
      <c r="B97" s="14">
        <v>5100</v>
      </c>
      <c r="C97" s="14">
        <v>4000</v>
      </c>
      <c r="D97" s="14">
        <v>135</v>
      </c>
      <c r="E97" s="14">
        <v>125</v>
      </c>
      <c r="F97" s="14">
        <v>40000</v>
      </c>
      <c r="G97" s="14">
        <v>4.75</v>
      </c>
      <c r="H97" s="14">
        <v>105</v>
      </c>
      <c r="K97" s="14">
        <v>150</v>
      </c>
      <c r="L97" s="14">
        <v>1.92</v>
      </c>
      <c r="M97" s="9">
        <f>ROUNDUP((18*L97),0)</f>
        <v>35</v>
      </c>
      <c r="N97" s="9">
        <f>(M97-O97*12-1.5)</f>
        <v>30.5</v>
      </c>
      <c r="O97" s="14">
        <v>0.25</v>
      </c>
      <c r="P97" s="9">
        <f>ROUND(((B97)-(M97*K97/12)-(G97-(1.5*L97))*H97),0)</f>
        <v>4466</v>
      </c>
      <c r="Q97" s="9">
        <f>ROUNDDOWN((D97+E97)/(P97/1000),0)</f>
        <v>58</v>
      </c>
      <c r="R97" s="9">
        <f>ROUND((1.2*D97+1.6*E97)/(Q97),2)</f>
        <v>6.24</v>
      </c>
      <c r="S97" s="9">
        <f>CEILING((N97+(12*L97)),0.01)</f>
        <v>53.54</v>
      </c>
      <c r="T97" s="9">
        <f xml:space="preserve"> (4*S97)</f>
        <v>214.16</v>
      </c>
      <c r="U97" s="9">
        <f>ROUND((Q97-(S97/12)^2)*(R97),2)</f>
        <v>237.7</v>
      </c>
      <c r="V97" s="9">
        <f>ROUND((U97*1000)/(3*T97*(C97^0.5)),2)</f>
        <v>5.85</v>
      </c>
      <c r="W97" s="9" t="str">
        <f>IF(V97 &lt; N97, "Pass", "Fail")</f>
        <v>Pass</v>
      </c>
      <c r="X97" s="9">
        <f>CEILING(R97*(Q97^0.5)*((Q97^0.5/2)-(L97*0.5)-(N97/12)),0.01)</f>
        <v>14.56</v>
      </c>
      <c r="Y97" s="9">
        <f>ROUND((X97*1000)/(1.5*(Q97^0.5)*12*(C97^0.5)),2)</f>
        <v>1.68</v>
      </c>
      <c r="Z97" s="9" t="str">
        <f>IF(Y97&lt;N97,"Pass","Fail")</f>
        <v>Pass</v>
      </c>
      <c r="AA97" s="9">
        <f>ROUND(((Q97^0.5)/2)-(L97/2),2)</f>
        <v>2.85</v>
      </c>
      <c r="AB97" s="9">
        <f>ROUND((AA97*(AA97/2)*R97*(Q97^0.5)),0)</f>
        <v>193</v>
      </c>
      <c r="AC97" s="9">
        <f>ROUND((AB97*12000/(0.9*(Q97^0.5)*12*(N97^2))),2)</f>
        <v>30.27</v>
      </c>
      <c r="AD97" s="9">
        <f>(1-((1-(2.36*AC97/C97))^0.5))</f>
        <v>8.9698793679376942E-3</v>
      </c>
      <c r="AE97" s="9">
        <f>(AD97*C97)/(1.18*F97)</f>
        <v>7.60159268469296E-4</v>
      </c>
      <c r="AF97" s="10">
        <f>200/F97</f>
        <v>5.0000000000000001E-3</v>
      </c>
      <c r="AG97" s="10">
        <f>(3*(C97)^0.5)/(F97)</f>
        <v>4.7434164902525689E-3</v>
      </c>
      <c r="AH97" s="10">
        <f>ROUND(MAX(AE97, AF97, AG97),6)</f>
        <v>5.0000000000000001E-3</v>
      </c>
      <c r="AK97" s="10">
        <f>ROUND((AH97*(Q97^0.5)*12*N97),2)</f>
        <v>13.94</v>
      </c>
      <c r="AL97" s="13">
        <f>ROUND((Q97^0.5),2)</f>
        <v>7.62</v>
      </c>
      <c r="AM97" s="13">
        <f>ROUND((Q97^0.5),2)</f>
        <v>7.62</v>
      </c>
      <c r="AN97" s="19">
        <v>14</v>
      </c>
      <c r="AO97" s="10">
        <f>INDEX(AJ:AJ, MATCH(AN97, AI:AI, 0))</f>
        <v>2.25</v>
      </c>
      <c r="AP97" s="12">
        <f>ROUNDUP((AK97/AO97),0)</f>
        <v>7</v>
      </c>
      <c r="AQ97" s="12">
        <f>(AP97*AO97)</f>
        <v>15.75</v>
      </c>
      <c r="AR97" s="12">
        <f>IF(ROUNDDOWN((AL97*12 - (O97*12)) / (AP97 - 1), 0) &lt; 18, ROUNDDOWN((AL97*12 - (O97*12)) / (AP97 - 1), 0), 18)</f>
        <v>14</v>
      </c>
    </row>
    <row r="98" spans="1:44" x14ac:dyDescent="0.35">
      <c r="A98" s="11">
        <f t="shared" si="1"/>
        <v>97</v>
      </c>
      <c r="B98" s="14">
        <v>6000</v>
      </c>
      <c r="C98" s="14">
        <v>5000</v>
      </c>
      <c r="D98" s="14">
        <v>170</v>
      </c>
      <c r="E98" s="14">
        <v>105</v>
      </c>
      <c r="F98" s="14">
        <v>60000</v>
      </c>
      <c r="G98" s="14">
        <v>5.25</v>
      </c>
      <c r="H98" s="14">
        <v>95</v>
      </c>
      <c r="K98" s="14">
        <v>150</v>
      </c>
      <c r="L98" s="14">
        <v>1.83</v>
      </c>
      <c r="M98" s="9">
        <f>ROUNDUP((18*L98),0)</f>
        <v>33</v>
      </c>
      <c r="N98" s="9">
        <f>(M98-O98*12-1.5)</f>
        <v>28.5</v>
      </c>
      <c r="O98" s="14">
        <v>0.25</v>
      </c>
      <c r="P98" s="9">
        <f>ROUND(((B98)-(M98*K98/12)-(G98-(1.5*L98))*H98),0)</f>
        <v>5350</v>
      </c>
      <c r="Q98" s="9">
        <f>ROUNDDOWN((D98+E98)/(P98/1000),0)</f>
        <v>51</v>
      </c>
      <c r="R98" s="9">
        <f>ROUND((1.2*D98+1.6*E98)/(Q98),2)</f>
        <v>7.29</v>
      </c>
      <c r="S98" s="9">
        <f>CEILING((N98+(12*L98)),0.01)</f>
        <v>50.46</v>
      </c>
      <c r="T98" s="9">
        <f xml:space="preserve"> (4*S98)</f>
        <v>201.84</v>
      </c>
      <c r="U98" s="9">
        <f>ROUND((Q98-(S98/12)^2)*(R98),2)</f>
        <v>242.89</v>
      </c>
      <c r="V98" s="9">
        <f>ROUND((U98*1000)/(3*T98*(C98^0.5)),2)</f>
        <v>5.67</v>
      </c>
      <c r="W98" s="9" t="str">
        <f>IF(V98 &lt; N98, "Pass", "Fail")</f>
        <v>Pass</v>
      </c>
      <c r="X98" s="9">
        <f>CEILING(R98*(Q98^0.5)*((Q98^0.5/2)-(L98*0.5)-(N98/12)),0.01)</f>
        <v>14.620000000000001</v>
      </c>
      <c r="Y98" s="9">
        <f>ROUND((X98*1000)/(1.5*(Q98^0.5)*12*(C98^0.5)),2)</f>
        <v>1.61</v>
      </c>
      <c r="Z98" s="9" t="str">
        <f>IF(Y98&lt;N98,"Pass","Fail")</f>
        <v>Pass</v>
      </c>
      <c r="AA98" s="9">
        <f>ROUND(((Q98^0.5)/2)-(L98/2),2)</f>
        <v>2.66</v>
      </c>
      <c r="AB98" s="9">
        <f>ROUND((AA98*(AA98/2)*R98*(Q98^0.5)),0)</f>
        <v>184</v>
      </c>
      <c r="AC98" s="9">
        <f>ROUND((AB98*12000/(0.9*(Q98^0.5)*12*(N98^2))),2)</f>
        <v>35.25</v>
      </c>
      <c r="AD98" s="9">
        <f>(1-((1-(2.36*AC98/C98))^0.5))</f>
        <v>8.3538937705649463E-3</v>
      </c>
      <c r="AE98" s="9">
        <f>(AD98*C98)/(1.18*F98)</f>
        <v>5.8996424933368261E-4</v>
      </c>
      <c r="AF98" s="10">
        <f>200/F98</f>
        <v>3.3333333333333335E-3</v>
      </c>
      <c r="AG98" s="10">
        <f>(3*(C98)^0.5)/(F98)</f>
        <v>3.5355339059327377E-3</v>
      </c>
      <c r="AH98" s="10">
        <f>ROUND(MAX(AE98, AF98, AG98),6)</f>
        <v>3.5360000000000001E-3</v>
      </c>
      <c r="AK98" s="10">
        <f>ROUND((AH98*(Q98^0.5)*12*N98),2)</f>
        <v>8.64</v>
      </c>
      <c r="AL98" s="13">
        <f>ROUND((Q98^0.5),2)</f>
        <v>7.14</v>
      </c>
      <c r="AM98" s="13">
        <f>ROUND((Q98^0.5),2)</f>
        <v>7.14</v>
      </c>
      <c r="AN98" s="19">
        <v>11</v>
      </c>
      <c r="AO98" s="10">
        <f>INDEX(AJ:AJ, MATCH(AN98, AI:AI, 0))</f>
        <v>1.56</v>
      </c>
      <c r="AP98" s="12">
        <f>ROUNDUP((AK98/AO98),0)</f>
        <v>6</v>
      </c>
      <c r="AQ98" s="12">
        <f>(AP98*AO98)</f>
        <v>9.36</v>
      </c>
      <c r="AR98" s="12">
        <f>IF(ROUNDDOWN((AL98*12 - (O98*12)) / (AP98 - 1), 0) &lt; 18, ROUNDDOWN((AL98*12 - (O98*12)) / (AP98 - 1), 0), 18)</f>
        <v>16</v>
      </c>
    </row>
    <row r="99" spans="1:44" x14ac:dyDescent="0.35">
      <c r="A99" s="11">
        <f t="shared" si="1"/>
        <v>98</v>
      </c>
      <c r="B99" s="14">
        <v>5400</v>
      </c>
      <c r="C99" s="14">
        <v>5000</v>
      </c>
      <c r="D99" s="14">
        <v>110</v>
      </c>
      <c r="E99" s="14">
        <v>130</v>
      </c>
      <c r="F99" s="14">
        <v>40000</v>
      </c>
      <c r="G99" s="14">
        <v>7</v>
      </c>
      <c r="H99" s="14">
        <v>105</v>
      </c>
      <c r="K99" s="14">
        <v>150</v>
      </c>
      <c r="L99" s="14">
        <v>1.83</v>
      </c>
      <c r="M99" s="9">
        <f>ROUNDUP((18*L99),0)</f>
        <v>33</v>
      </c>
      <c r="N99" s="9">
        <f>(M99-O99*12-1.5)</f>
        <v>28.5</v>
      </c>
      <c r="O99" s="14">
        <v>0.25</v>
      </c>
      <c r="P99" s="9">
        <f>ROUND(((B99)-(M99*K99/12)-(G99-(1.5*L99))*H99),0)</f>
        <v>4541</v>
      </c>
      <c r="Q99" s="9">
        <f>ROUNDDOWN((D99+E99)/(P99/1000),0)</f>
        <v>52</v>
      </c>
      <c r="R99" s="9">
        <f>ROUND((1.2*D99+1.6*E99)/(Q99),2)</f>
        <v>6.54</v>
      </c>
      <c r="S99" s="9">
        <f>CEILING((N99+(12*L99)),0.01)</f>
        <v>50.46</v>
      </c>
      <c r="T99" s="9">
        <f xml:space="preserve"> (4*S99)</f>
        <v>201.84</v>
      </c>
      <c r="U99" s="9">
        <f>ROUND((Q99-(S99/12)^2)*(R99),2)</f>
        <v>224.44</v>
      </c>
      <c r="V99" s="9">
        <f>ROUND((U99*1000)/(3*T99*(C99^0.5)),2)</f>
        <v>5.24</v>
      </c>
      <c r="W99" s="9" t="str">
        <f>IF(V99 &lt; N99, "Pass", "Fail")</f>
        <v>Pass</v>
      </c>
      <c r="X99" s="9">
        <f>CEILING(R99*(Q99^0.5)*((Q99^0.5/2)-(L99*0.5)-(N99/12)),0.01)</f>
        <v>14.89</v>
      </c>
      <c r="Y99" s="9">
        <f>ROUND((X99*1000)/(1.5*(Q99^0.5)*12*(C99^0.5)),2)</f>
        <v>1.62</v>
      </c>
      <c r="Z99" s="9" t="str">
        <f>IF(Y99&lt;N99,"Pass","Fail")</f>
        <v>Pass</v>
      </c>
      <c r="AA99" s="9">
        <f>ROUND(((Q99^0.5)/2)-(L99/2),2)</f>
        <v>2.69</v>
      </c>
      <c r="AB99" s="9">
        <f>ROUND((AA99*(AA99/2)*R99*(Q99^0.5)),0)</f>
        <v>171</v>
      </c>
      <c r="AC99" s="9">
        <f>ROUND((AB99*12000/(0.9*(Q99^0.5)*12*(N99^2))),2)</f>
        <v>32.44</v>
      </c>
      <c r="AD99" s="9">
        <f>(1-((1-(2.36*AC99/C99))^0.5))</f>
        <v>7.6853724750400865E-3</v>
      </c>
      <c r="AE99" s="9">
        <f>(AD99*C99)/(1.18*F99)</f>
        <v>8.1412844015255146E-4</v>
      </c>
      <c r="AF99" s="10">
        <f>200/F99</f>
        <v>5.0000000000000001E-3</v>
      </c>
      <c r="AG99" s="10">
        <f>(3*(C99)^0.5)/(F99)</f>
        <v>5.3033008588991067E-3</v>
      </c>
      <c r="AH99" s="10">
        <f>ROUND(MAX(AE99, AF99, AG99),6)</f>
        <v>5.3030000000000004E-3</v>
      </c>
      <c r="AK99" s="10">
        <f>ROUND((AH99*(Q99^0.5)*12*N99),2)</f>
        <v>13.08</v>
      </c>
      <c r="AL99" s="13">
        <f>ROUND((Q99^0.5),2)</f>
        <v>7.21</v>
      </c>
      <c r="AM99" s="13">
        <f>ROUND((Q99^0.5),2)</f>
        <v>7.21</v>
      </c>
      <c r="AN99" s="19">
        <v>14</v>
      </c>
      <c r="AO99" s="10">
        <f>INDEX(AJ:AJ, MATCH(AN99, AI:AI, 0))</f>
        <v>2.25</v>
      </c>
      <c r="AP99" s="12">
        <f>ROUNDUP((AK99/AO99),0)</f>
        <v>6</v>
      </c>
      <c r="AQ99" s="12">
        <f>(AP99*AO99)</f>
        <v>13.5</v>
      </c>
      <c r="AR99" s="12">
        <f>IF(ROUNDDOWN((AL99*12 - (O99*12)) / (AP99 - 1), 0) &lt; 18, ROUNDDOWN((AL99*12 - (O99*12)) / (AP99 - 1), 0), 18)</f>
        <v>16</v>
      </c>
    </row>
    <row r="100" spans="1:44" x14ac:dyDescent="0.35">
      <c r="A100" s="11">
        <f t="shared" si="1"/>
        <v>99</v>
      </c>
      <c r="B100" s="14">
        <v>5900</v>
      </c>
      <c r="C100" s="14">
        <v>5000</v>
      </c>
      <c r="D100" s="14">
        <v>150</v>
      </c>
      <c r="E100" s="14">
        <v>125</v>
      </c>
      <c r="F100" s="14">
        <v>40000</v>
      </c>
      <c r="G100" s="14">
        <v>4.25</v>
      </c>
      <c r="H100" s="14">
        <v>95</v>
      </c>
      <c r="K100" s="14">
        <v>150</v>
      </c>
      <c r="L100" s="14">
        <v>1.83</v>
      </c>
      <c r="M100" s="9">
        <f>ROUNDUP((18*L100),0)</f>
        <v>33</v>
      </c>
      <c r="N100" s="9">
        <f>(M100-O100*12-1.5)</f>
        <v>28.5</v>
      </c>
      <c r="O100" s="14">
        <v>0.25</v>
      </c>
      <c r="P100" s="9">
        <f>ROUND(((B100)-(M100*K100/12)-(G100-(1.5*L100))*H100),0)</f>
        <v>5345</v>
      </c>
      <c r="Q100" s="9">
        <f>ROUNDDOWN((D100+E100)/(P100/1000),0)</f>
        <v>51</v>
      </c>
      <c r="R100" s="9">
        <f>ROUND((1.2*D100+1.6*E100)/(Q100),2)</f>
        <v>7.45</v>
      </c>
      <c r="S100" s="9">
        <f>CEILING((N100+(12*L100)),0.01)</f>
        <v>50.46</v>
      </c>
      <c r="T100" s="9">
        <f xml:space="preserve"> (4*S100)</f>
        <v>201.84</v>
      </c>
      <c r="U100" s="9">
        <f>ROUND((Q100-(S100/12)^2)*(R100),2)</f>
        <v>248.22</v>
      </c>
      <c r="V100" s="9">
        <f>ROUND((U100*1000)/(3*T100*(C100^0.5)),2)</f>
        <v>5.8</v>
      </c>
      <c r="W100" s="9" t="str">
        <f>IF(V100 &lt; N100, "Pass", "Fail")</f>
        <v>Pass</v>
      </c>
      <c r="X100" s="9">
        <f>CEILING(R100*(Q100^0.5)*((Q100^0.5/2)-(L100*0.5)-(N100/12)),0.01)</f>
        <v>14.94</v>
      </c>
      <c r="Y100" s="9">
        <f>ROUND((X100*1000)/(1.5*(Q100^0.5)*12*(C100^0.5)),2)</f>
        <v>1.64</v>
      </c>
      <c r="Z100" s="9" t="str">
        <f>IF(Y100&lt;N100,"Pass","Fail")</f>
        <v>Pass</v>
      </c>
      <c r="AA100" s="9">
        <f>ROUND(((Q100^0.5)/2)-(L100/2),2)</f>
        <v>2.66</v>
      </c>
      <c r="AB100" s="9">
        <f>ROUND((AA100*(AA100/2)*R100*(Q100^0.5)),0)</f>
        <v>188</v>
      </c>
      <c r="AC100" s="9">
        <f>ROUND((AB100*12000/(0.9*(Q100^0.5)*12*(N100^2))),2)</f>
        <v>36.01</v>
      </c>
      <c r="AD100" s="9">
        <f>(1-((1-(2.36*AC100/C100))^0.5))</f>
        <v>8.5347812454538152E-3</v>
      </c>
      <c r="AE100" s="9">
        <f>(AD100*C100)/(1.18*F100)</f>
        <v>9.0410818278112458E-4</v>
      </c>
      <c r="AF100" s="10">
        <f>200/F100</f>
        <v>5.0000000000000001E-3</v>
      </c>
      <c r="AG100" s="10">
        <f>(3*(C100)^0.5)/(F100)</f>
        <v>5.3033008588991067E-3</v>
      </c>
      <c r="AH100" s="10">
        <f>ROUND(MAX(AE100, AF100, AG100),6)</f>
        <v>5.3030000000000004E-3</v>
      </c>
      <c r="AK100" s="10">
        <f>ROUND((AH100*(Q100^0.5)*12*N100),2)</f>
        <v>12.95</v>
      </c>
      <c r="AL100" s="13">
        <f>ROUND((Q100^0.5),2)</f>
        <v>7.14</v>
      </c>
      <c r="AM100" s="13">
        <f>ROUND((Q100^0.5),2)</f>
        <v>7.14</v>
      </c>
      <c r="AN100" s="19">
        <v>11</v>
      </c>
      <c r="AO100" s="10">
        <f>INDEX(AJ:AJ, MATCH(AN100, AI:AI, 0))</f>
        <v>1.56</v>
      </c>
      <c r="AP100" s="12">
        <f>ROUNDUP((AK100/AO100),0)</f>
        <v>9</v>
      </c>
      <c r="AQ100" s="12">
        <f>(AP100*AO100)</f>
        <v>14.040000000000001</v>
      </c>
      <c r="AR100" s="12">
        <f>IF(ROUNDDOWN((AL100*12 - (O100*12)) / (AP100 - 1), 0) &lt; 18, ROUNDDOWN((AL100*12 - (O100*12)) / (AP100 - 1), 0), 18)</f>
        <v>10</v>
      </c>
    </row>
    <row r="101" spans="1:44" x14ac:dyDescent="0.35">
      <c r="A101" s="11">
        <f t="shared" si="1"/>
        <v>100</v>
      </c>
      <c r="B101" s="14">
        <v>3000</v>
      </c>
      <c r="C101" s="14">
        <v>5000</v>
      </c>
      <c r="D101" s="14">
        <v>85</v>
      </c>
      <c r="E101" s="14">
        <v>85</v>
      </c>
      <c r="F101" s="14">
        <v>40000</v>
      </c>
      <c r="G101" s="14">
        <v>4.25</v>
      </c>
      <c r="H101" s="14">
        <v>95</v>
      </c>
      <c r="K101" s="14">
        <v>150</v>
      </c>
      <c r="L101" s="14">
        <v>2</v>
      </c>
      <c r="M101" s="9">
        <f>ROUNDUP((18*L101),0)</f>
        <v>36</v>
      </c>
      <c r="N101" s="9">
        <f>(M101-O101*12-1.5)</f>
        <v>31.5</v>
      </c>
      <c r="O101" s="14">
        <v>0.25</v>
      </c>
      <c r="P101" s="9">
        <f>ROUND(((B101)-(M101*K101/12)-(G101-(1.5*L101))*H101),0)</f>
        <v>2431</v>
      </c>
      <c r="Q101" s="9">
        <f>ROUNDDOWN((D101+E101)/(P101/1000),0)</f>
        <v>69</v>
      </c>
      <c r="R101" s="9">
        <f>ROUND((1.2*D101+1.6*E101)/(Q101),2)</f>
        <v>3.45</v>
      </c>
      <c r="S101" s="9">
        <f>CEILING((N101+(12*L101)),0.01)</f>
        <v>55.5</v>
      </c>
      <c r="T101" s="9">
        <f xml:space="preserve"> (4*S101)</f>
        <v>222</v>
      </c>
      <c r="U101" s="9">
        <f>ROUND((Q101-(S101/12)^2)*(R101),2)</f>
        <v>164.25</v>
      </c>
      <c r="V101" s="9">
        <f>ROUND((U101*1000)/(3*T101*(C101^0.5)),2)</f>
        <v>3.49</v>
      </c>
      <c r="W101" s="9" t="str">
        <f>IF(V101 &lt; N101, "Pass", "Fail")</f>
        <v>Pass</v>
      </c>
      <c r="X101" s="9">
        <f>CEILING(R101*(Q101^0.5)*((Q101^0.5/2)-(L101*0.5)-(N101/12)),0.01)</f>
        <v>15.15</v>
      </c>
      <c r="Y101" s="9">
        <f>ROUND((X101*1000)/(1.5*(Q101^0.5)*12*(C101^0.5)),2)</f>
        <v>1.43</v>
      </c>
      <c r="Z101" s="9" t="str">
        <f>IF(Y101&lt;N101,"Pass","Fail")</f>
        <v>Pass</v>
      </c>
      <c r="AA101" s="9">
        <f>ROUND(((Q101^0.5)/2)-(L101/2),2)</f>
        <v>3.15</v>
      </c>
      <c r="AB101" s="9">
        <f>ROUND((AA101*(AA101/2)*R101*(Q101^0.5)),0)</f>
        <v>142</v>
      </c>
      <c r="AC101" s="9">
        <f>ROUND((AB101*12000/(0.9*(Q101^0.5)*12*(N101^2))),2)</f>
        <v>19.14</v>
      </c>
      <c r="AD101" s="9">
        <f>(1-((1-(2.36*AC101/C101))^0.5))</f>
        <v>4.527288169082877E-3</v>
      </c>
      <c r="AE101" s="9">
        <f>(AD101*C101)/(1.18*F101)</f>
        <v>4.7958561113166067E-4</v>
      </c>
      <c r="AF101" s="10">
        <f>200/F101</f>
        <v>5.0000000000000001E-3</v>
      </c>
      <c r="AG101" s="10">
        <f>(3*(C101)^0.5)/(F101)</f>
        <v>5.3033008588991067E-3</v>
      </c>
      <c r="AH101" s="10">
        <f>ROUND(MAX(AE101, AF101, AG101),6)</f>
        <v>5.3030000000000004E-3</v>
      </c>
      <c r="AK101" s="10">
        <f>ROUND((AH101*(Q101^0.5)*12*N101),2)</f>
        <v>16.649999999999999</v>
      </c>
      <c r="AL101" s="13">
        <f>ROUND((Q101^0.5),2)</f>
        <v>8.31</v>
      </c>
      <c r="AM101" s="13">
        <f>ROUND((Q101^0.5),2)</f>
        <v>8.31</v>
      </c>
      <c r="AN101" s="19">
        <v>14</v>
      </c>
      <c r="AO101" s="10">
        <f>INDEX(AJ:AJ, MATCH(AN101, AI:AI, 0))</f>
        <v>2.25</v>
      </c>
      <c r="AP101" s="12">
        <f>ROUNDUP((AK101/AO101),0)</f>
        <v>8</v>
      </c>
      <c r="AQ101" s="12">
        <f>(AP101*AO101)</f>
        <v>18</v>
      </c>
      <c r="AR101" s="12">
        <f>IF(ROUNDDOWN((AL101*12 - (O101*12)) / (AP101 - 1), 0) &lt; 18, ROUNDDOWN((AL101*12 - (O101*12)) / (AP101 - 1), 0), 18)</f>
        <v>13</v>
      </c>
    </row>
    <row r="102" spans="1:44" x14ac:dyDescent="0.35">
      <c r="A102" s="11">
        <f t="shared" si="1"/>
        <v>101</v>
      </c>
      <c r="B102" s="14">
        <v>5700</v>
      </c>
      <c r="C102" s="14">
        <v>5000</v>
      </c>
      <c r="D102" s="14">
        <v>105</v>
      </c>
      <c r="E102" s="14">
        <v>195</v>
      </c>
      <c r="F102" s="14">
        <v>60000</v>
      </c>
      <c r="G102" s="14">
        <v>7</v>
      </c>
      <c r="H102" s="14">
        <v>90</v>
      </c>
      <c r="K102" s="14">
        <v>150</v>
      </c>
      <c r="L102" s="14">
        <v>2</v>
      </c>
      <c r="M102" s="9">
        <f>ROUNDUP((18*L102),0)</f>
        <v>36</v>
      </c>
      <c r="N102" s="9">
        <f>(M102-O102*12-1.5)</f>
        <v>31.5</v>
      </c>
      <c r="O102" s="14">
        <v>0.25</v>
      </c>
      <c r="P102" s="9">
        <f>ROUND(((B102)-(M102*K102/12)-(G102-(1.5*L102))*H102),0)</f>
        <v>4890</v>
      </c>
      <c r="Q102" s="9">
        <f>ROUNDDOWN((D102+E102)/(P102/1000),0)</f>
        <v>61</v>
      </c>
      <c r="R102" s="9">
        <f>ROUND((1.2*D102+1.6*E102)/(Q102),2)</f>
        <v>7.18</v>
      </c>
      <c r="S102" s="9">
        <f>CEILING((N102+(12*L102)),0.01)</f>
        <v>55.5</v>
      </c>
      <c r="T102" s="9">
        <f xml:space="preserve"> (4*S102)</f>
        <v>222</v>
      </c>
      <c r="U102" s="9">
        <f>ROUND((Q102-(S102/12)^2)*(R102),2)</f>
        <v>284.39999999999998</v>
      </c>
      <c r="V102" s="9">
        <f>ROUND((U102*1000)/(3*T102*(C102^0.5)),2)</f>
        <v>6.04</v>
      </c>
      <c r="W102" s="9" t="str">
        <f>IF(V102 &lt; N102, "Pass", "Fail")</f>
        <v>Pass</v>
      </c>
      <c r="X102" s="9">
        <f>CEILING(R102*(Q102^0.5)*((Q102^0.5/2)-(L102*0.5)-(N102/12)),0.01)</f>
        <v>15.71</v>
      </c>
      <c r="Y102" s="9">
        <f>ROUND((X102*1000)/(1.5*(Q102^0.5)*12*(C102^0.5)),2)</f>
        <v>1.58</v>
      </c>
      <c r="Z102" s="9" t="str">
        <f>IF(Y102&lt;N102,"Pass","Fail")</f>
        <v>Pass</v>
      </c>
      <c r="AA102" s="9">
        <f>ROUND(((Q102^0.5)/2)-(L102/2),2)</f>
        <v>2.91</v>
      </c>
      <c r="AB102" s="9">
        <f>ROUND((AA102*(AA102/2)*R102*(Q102^0.5)),0)</f>
        <v>237</v>
      </c>
      <c r="AC102" s="9">
        <f>ROUND((AB102*12000/(0.9*(Q102^0.5)*12*(N102^2))),2)</f>
        <v>33.979999999999997</v>
      </c>
      <c r="AD102" s="9">
        <f>(1-((1-(2.36*AC102/C102))^0.5))</f>
        <v>8.0516948953438527E-3</v>
      </c>
      <c r="AE102" s="9">
        <f>(AD102*C102)/(1.18*F102)</f>
        <v>5.6862252085761677E-4</v>
      </c>
      <c r="AF102" s="10">
        <f>200/F102</f>
        <v>3.3333333333333335E-3</v>
      </c>
      <c r="AG102" s="10">
        <f>(3*(C102)^0.5)/(F102)</f>
        <v>3.5355339059327377E-3</v>
      </c>
      <c r="AH102" s="10">
        <f>ROUND(MAX(AE102, AF102, AG102),6)</f>
        <v>3.5360000000000001E-3</v>
      </c>
      <c r="AK102" s="10">
        <f>ROUND((AH102*(Q102^0.5)*12*N102),2)</f>
        <v>10.44</v>
      </c>
      <c r="AL102" s="13">
        <f>ROUND((Q102^0.5),2)</f>
        <v>7.81</v>
      </c>
      <c r="AM102" s="13">
        <f>ROUND((Q102^0.5),2)</f>
        <v>7.81</v>
      </c>
      <c r="AN102" s="19">
        <v>11</v>
      </c>
      <c r="AO102" s="10">
        <f>INDEX(AJ:AJ, MATCH(AN102, AI:AI, 0))</f>
        <v>1.56</v>
      </c>
      <c r="AP102" s="12">
        <f>ROUNDUP((AK102/AO102),0)</f>
        <v>7</v>
      </c>
      <c r="AQ102" s="12">
        <f>(AP102*AO102)</f>
        <v>10.92</v>
      </c>
      <c r="AR102" s="12">
        <f>IF(ROUNDDOWN((AL102*12 - (O102*12)) / (AP102 - 1), 0) &lt; 18, ROUNDDOWN((AL102*12 - (O102*12)) / (AP102 - 1), 0), 18)</f>
        <v>15</v>
      </c>
    </row>
    <row r="103" spans="1:44" x14ac:dyDescent="0.35">
      <c r="A103" s="11">
        <f t="shared" si="1"/>
        <v>102</v>
      </c>
      <c r="B103" s="14">
        <v>5600</v>
      </c>
      <c r="C103" s="14">
        <v>4000</v>
      </c>
      <c r="D103" s="14">
        <v>170</v>
      </c>
      <c r="E103" s="14">
        <v>120</v>
      </c>
      <c r="F103" s="14">
        <v>60000</v>
      </c>
      <c r="G103" s="14">
        <v>4.75</v>
      </c>
      <c r="H103" s="14">
        <v>105</v>
      </c>
      <c r="K103" s="14">
        <v>150</v>
      </c>
      <c r="L103" s="14">
        <v>1.92</v>
      </c>
      <c r="M103" s="9">
        <f>ROUNDUP((18*L103),0)</f>
        <v>35</v>
      </c>
      <c r="N103" s="9">
        <f>(M103-O103*12-1.5)</f>
        <v>30.5</v>
      </c>
      <c r="O103" s="14">
        <v>0.25</v>
      </c>
      <c r="P103" s="9">
        <f>ROUND(((B103)-(M103*K103/12)-(G103-(1.5*L103))*H103),0)</f>
        <v>4966</v>
      </c>
      <c r="Q103" s="9">
        <f>ROUNDDOWN((D103+E103)/(P103/1000),0)</f>
        <v>58</v>
      </c>
      <c r="R103" s="9">
        <f>ROUND((1.2*D103+1.6*E103)/(Q103),2)</f>
        <v>6.83</v>
      </c>
      <c r="S103" s="9">
        <f>CEILING((N103+(12*L103)),0.01)</f>
        <v>53.54</v>
      </c>
      <c r="T103" s="9">
        <f xml:space="preserve"> (4*S103)</f>
        <v>214.16</v>
      </c>
      <c r="U103" s="9">
        <f>ROUND((Q103-(S103/12)^2)*(R103),2)</f>
        <v>260.18</v>
      </c>
      <c r="V103" s="9">
        <f>ROUND((U103*1000)/(3*T103*(C103^0.5)),2)</f>
        <v>6.4</v>
      </c>
      <c r="W103" s="9" t="str">
        <f>IF(V103 &lt; N103, "Pass", "Fail")</f>
        <v>Pass</v>
      </c>
      <c r="X103" s="9">
        <f>CEILING(R103*(Q103^0.5)*((Q103^0.5/2)-(L103*0.5)-(N103/12)),0.01)</f>
        <v>15.93</v>
      </c>
      <c r="Y103" s="9">
        <f>ROUND((X103*1000)/(1.5*(Q103^0.5)*12*(C103^0.5)),2)</f>
        <v>1.84</v>
      </c>
      <c r="Z103" s="9" t="str">
        <f>IF(Y103&lt;N103,"Pass","Fail")</f>
        <v>Pass</v>
      </c>
      <c r="AA103" s="9">
        <f>ROUND(((Q103^0.5)/2)-(L103/2),2)</f>
        <v>2.85</v>
      </c>
      <c r="AB103" s="9">
        <f>ROUND((AA103*(AA103/2)*R103*(Q103^0.5)),0)</f>
        <v>211</v>
      </c>
      <c r="AC103" s="9">
        <f>ROUND((AB103*12000/(0.9*(Q103^0.5)*12*(N103^2))),2)</f>
        <v>33.090000000000003</v>
      </c>
      <c r="AD103" s="9">
        <f>(1-((1-(2.36*AC103/C103))^0.5))</f>
        <v>9.8096647613652443E-3</v>
      </c>
      <c r="AE103" s="9">
        <f>(AD103*C103)/(1.18*F103)</f>
        <v>5.5421834809973132E-4</v>
      </c>
      <c r="AF103" s="10">
        <f>200/F103</f>
        <v>3.3333333333333335E-3</v>
      </c>
      <c r="AG103" s="10">
        <f>(3*(C103)^0.5)/(F103)</f>
        <v>3.162277660168379E-3</v>
      </c>
      <c r="AH103" s="10">
        <f>ROUND(MAX(AE103, AF103, AG103),6)</f>
        <v>3.333E-3</v>
      </c>
      <c r="AK103" s="10">
        <f>ROUND((AH103*(Q103^0.5)*12*N103),2)</f>
        <v>9.2899999999999991</v>
      </c>
      <c r="AL103" s="13">
        <f>ROUND((Q103^0.5),2)</f>
        <v>7.62</v>
      </c>
      <c r="AM103" s="13">
        <f>ROUND((Q103^0.5),2)</f>
        <v>7.62</v>
      </c>
      <c r="AN103" s="19">
        <v>11</v>
      </c>
      <c r="AO103" s="10">
        <f>INDEX(AJ:AJ, MATCH(AN103, AI:AI, 0))</f>
        <v>1.56</v>
      </c>
      <c r="AP103" s="12">
        <f>ROUNDUP((AK103/AO103),0)</f>
        <v>6</v>
      </c>
      <c r="AQ103" s="12">
        <f>(AP103*AO103)</f>
        <v>9.36</v>
      </c>
      <c r="AR103" s="12">
        <f>IF(ROUNDDOWN((AL103*12 - (O103*12)) / (AP103 - 1), 0) &lt; 18, ROUNDDOWN((AL103*12 - (O103*12)) / (AP103 - 1), 0), 18)</f>
        <v>17</v>
      </c>
    </row>
    <row r="104" spans="1:44" x14ac:dyDescent="0.35">
      <c r="A104" s="11">
        <f t="shared" si="1"/>
        <v>103</v>
      </c>
      <c r="B104" s="14">
        <v>5300</v>
      </c>
      <c r="C104" s="14">
        <v>3000</v>
      </c>
      <c r="D104" s="14">
        <v>130</v>
      </c>
      <c r="E104" s="14">
        <v>150</v>
      </c>
      <c r="F104" s="14">
        <v>60000</v>
      </c>
      <c r="G104" s="14">
        <v>4</v>
      </c>
      <c r="H104" s="14">
        <v>95</v>
      </c>
      <c r="K104" s="14">
        <v>150</v>
      </c>
      <c r="L104" s="14">
        <v>1.92</v>
      </c>
      <c r="M104" s="9">
        <f>ROUNDUP((18*L104),0)</f>
        <v>35</v>
      </c>
      <c r="N104" s="9">
        <f>(M104-O104*12-1.5)</f>
        <v>30.5</v>
      </c>
      <c r="O104" s="14">
        <v>0.25</v>
      </c>
      <c r="P104" s="9">
        <f>ROUND(((B104)-(M104*K104/12)-(G104-(1.5*L104))*H104),0)</f>
        <v>4756</v>
      </c>
      <c r="Q104" s="9">
        <f>ROUNDDOWN((D104+E104)/(P104/1000),0)</f>
        <v>58</v>
      </c>
      <c r="R104" s="9">
        <f>ROUND((1.2*D104+1.6*E104)/(Q104),2)</f>
        <v>6.83</v>
      </c>
      <c r="S104" s="9">
        <f>CEILING((N104+(12*L104)),0.01)</f>
        <v>53.54</v>
      </c>
      <c r="T104" s="9">
        <f xml:space="preserve"> (4*S104)</f>
        <v>214.16</v>
      </c>
      <c r="U104" s="9">
        <f>ROUND((Q104-(S104/12)^2)*(R104),2)</f>
        <v>260.18</v>
      </c>
      <c r="V104" s="9">
        <f>ROUND((U104*1000)/(3*T104*(C104^0.5)),2)</f>
        <v>7.39</v>
      </c>
      <c r="W104" s="9" t="str">
        <f>IF(V104 &lt; N104, "Pass", "Fail")</f>
        <v>Pass</v>
      </c>
      <c r="X104" s="9">
        <f>CEILING(R104*(Q104^0.5)*((Q104^0.5/2)-(L104*0.5)-(N104/12)),0.01)</f>
        <v>15.93</v>
      </c>
      <c r="Y104" s="9">
        <f>ROUND((X104*1000)/(1.5*(Q104^0.5)*12*(C104^0.5)),2)</f>
        <v>2.12</v>
      </c>
      <c r="Z104" s="9" t="str">
        <f>IF(Y104&lt;N104,"Pass","Fail")</f>
        <v>Pass</v>
      </c>
      <c r="AA104" s="9">
        <f>ROUND(((Q104^0.5)/2)-(L104/2),2)</f>
        <v>2.85</v>
      </c>
      <c r="AB104" s="9">
        <f>ROUND((AA104*(AA104/2)*R104*(Q104^0.5)),0)</f>
        <v>211</v>
      </c>
      <c r="AC104" s="9">
        <f>ROUND((AB104*12000/(0.9*(Q104^0.5)*12*(N104^2))),2)</f>
        <v>33.090000000000003</v>
      </c>
      <c r="AD104" s="9">
        <f>(1-((1-(2.36*AC104/C104))^0.5))</f>
        <v>1.3101220995790253E-2</v>
      </c>
      <c r="AE104" s="9">
        <f>(AD104*C104)/(1.18*F104)</f>
        <v>5.5513648287246827E-4</v>
      </c>
      <c r="AF104" s="10">
        <f>200/F104</f>
        <v>3.3333333333333335E-3</v>
      </c>
      <c r="AG104" s="10">
        <f>(3*(C104)^0.5)/(F104)</f>
        <v>2.7386127875258306E-3</v>
      </c>
      <c r="AH104" s="10">
        <f>ROUND(MAX(AE104, AF104, AG104),6)</f>
        <v>3.333E-3</v>
      </c>
      <c r="AK104" s="10">
        <f>ROUND((AH104*(Q104^0.5)*12*N104),2)</f>
        <v>9.2899999999999991</v>
      </c>
      <c r="AL104" s="13">
        <f>ROUND((Q104^0.5),2)</f>
        <v>7.62</v>
      </c>
      <c r="AM104" s="13">
        <f>ROUND((Q104^0.5),2)</f>
        <v>7.62</v>
      </c>
      <c r="AN104" s="19">
        <v>11</v>
      </c>
      <c r="AO104" s="10">
        <f>INDEX(AJ:AJ, MATCH(AN104, AI:AI, 0))</f>
        <v>1.56</v>
      </c>
      <c r="AP104" s="12">
        <f>ROUNDUP((AK104/AO104),0)</f>
        <v>6</v>
      </c>
      <c r="AQ104" s="12">
        <f>(AP104*AO104)</f>
        <v>9.36</v>
      </c>
      <c r="AR104" s="12">
        <f>IF(ROUNDDOWN((AL104*12 - (O104*12)) / (AP104 - 1), 0) &lt; 18, ROUNDDOWN((AL104*12 - (O104*12)) / (AP104 - 1), 0), 18)</f>
        <v>17</v>
      </c>
    </row>
    <row r="105" spans="1:44" x14ac:dyDescent="0.35">
      <c r="A105" s="11">
        <f t="shared" si="1"/>
        <v>104</v>
      </c>
      <c r="B105" s="14">
        <v>5500</v>
      </c>
      <c r="C105" s="14">
        <v>4000</v>
      </c>
      <c r="D105" s="14">
        <v>100</v>
      </c>
      <c r="E105" s="14">
        <v>135</v>
      </c>
      <c r="F105" s="14">
        <v>40000</v>
      </c>
      <c r="G105" s="14">
        <v>6.75</v>
      </c>
      <c r="H105" s="14">
        <v>95</v>
      </c>
      <c r="K105" s="14">
        <v>150</v>
      </c>
      <c r="L105" s="14">
        <v>1.75</v>
      </c>
      <c r="M105" s="9">
        <f>ROUNDUP((18*L105),0)</f>
        <v>32</v>
      </c>
      <c r="N105" s="9">
        <f>(M105-O105*12-1.5)</f>
        <v>27.5</v>
      </c>
      <c r="O105" s="14">
        <v>0.25</v>
      </c>
      <c r="P105" s="9">
        <f>ROUND(((B105)-(M105*K105/12)-(G105-(1.5*L105))*H105),0)</f>
        <v>4708</v>
      </c>
      <c r="Q105" s="9">
        <f>ROUNDDOWN((D105+E105)/(P105/1000),0)</f>
        <v>49</v>
      </c>
      <c r="R105" s="9">
        <f>ROUND((1.2*D105+1.6*E105)/(Q105),2)</f>
        <v>6.86</v>
      </c>
      <c r="S105" s="9">
        <f>CEILING((N105+(12*L105)),0.01)</f>
        <v>48.5</v>
      </c>
      <c r="T105" s="9">
        <f xml:space="preserve"> (4*S105)</f>
        <v>194</v>
      </c>
      <c r="U105" s="9">
        <f>ROUND((Q105-(S105/12)^2)*(R105),2)</f>
        <v>224.08</v>
      </c>
      <c r="V105" s="9">
        <f>ROUND((U105*1000)/(3*T105*(C105^0.5)),2)</f>
        <v>6.09</v>
      </c>
      <c r="W105" s="9" t="str">
        <f>IF(V105 &lt; N105, "Pass", "Fail")</f>
        <v>Pass</v>
      </c>
      <c r="X105" s="9">
        <f>CEILING(R105*(Q105^0.5)*((Q105^0.5/2)-(L105*0.5)-(N105/12)),0.01)</f>
        <v>16.010000000000002</v>
      </c>
      <c r="Y105" s="9">
        <f>ROUND((X105*1000)/(1.5*(Q105^0.5)*12*(C105^0.5)),2)</f>
        <v>2.0099999999999998</v>
      </c>
      <c r="Z105" s="9" t="str">
        <f>IF(Y105&lt;N105,"Pass","Fail")</f>
        <v>Pass</v>
      </c>
      <c r="AA105" s="9">
        <f>ROUND(((Q105^0.5)/2)-(L105/2),2)</f>
        <v>2.63</v>
      </c>
      <c r="AB105" s="9">
        <f>ROUND((AA105*(AA105/2)*R105*(Q105^0.5)),0)</f>
        <v>166</v>
      </c>
      <c r="AC105" s="9">
        <f>ROUND((AB105*12000/(0.9*(Q105^0.5)*12*(N105^2))),2)</f>
        <v>34.840000000000003</v>
      </c>
      <c r="AD105" s="9">
        <f>(1-((1-(2.36*AC105/C105))^0.5))</f>
        <v>1.0331166500631928E-2</v>
      </c>
      <c r="AE105" s="9">
        <f>(AD105*C105)/(1.18*F105)</f>
        <v>8.7552258479931585E-4</v>
      </c>
      <c r="AF105" s="10">
        <f>200/F105</f>
        <v>5.0000000000000001E-3</v>
      </c>
      <c r="AG105" s="10">
        <f>(3*(C105)^0.5)/(F105)</f>
        <v>4.7434164902525689E-3</v>
      </c>
      <c r="AH105" s="10">
        <f>ROUND(MAX(AE105, AF105, AG105),6)</f>
        <v>5.0000000000000001E-3</v>
      </c>
      <c r="AK105" s="10">
        <f>ROUND((AH105*(Q105^0.5)*12*N105),2)</f>
        <v>11.55</v>
      </c>
      <c r="AL105" s="13">
        <f>ROUND((Q105^0.5),2)</f>
        <v>7</v>
      </c>
      <c r="AM105" s="13">
        <f>ROUND((Q105^0.5),2)</f>
        <v>7</v>
      </c>
      <c r="AN105" s="19">
        <v>14</v>
      </c>
      <c r="AO105" s="10">
        <f>INDEX(AJ:AJ, MATCH(AN105, AI:AI, 0))</f>
        <v>2.25</v>
      </c>
      <c r="AP105" s="12">
        <f>ROUNDUP((AK105/AO105),0)</f>
        <v>6</v>
      </c>
      <c r="AQ105" s="12">
        <f>(AP105*AO105)</f>
        <v>13.5</v>
      </c>
      <c r="AR105" s="12">
        <f>IF(ROUNDDOWN((AL105*12 - (O105*12)) / (AP105 - 1), 0) &lt; 18, ROUNDDOWN((AL105*12 - (O105*12)) / (AP105 - 1), 0), 18)</f>
        <v>16</v>
      </c>
    </row>
    <row r="106" spans="1:44" x14ac:dyDescent="0.35">
      <c r="A106" s="11">
        <f t="shared" si="1"/>
        <v>105</v>
      </c>
      <c r="B106" s="14">
        <v>5200</v>
      </c>
      <c r="C106" s="14">
        <v>4000</v>
      </c>
      <c r="D106" s="14">
        <v>130</v>
      </c>
      <c r="E106" s="14">
        <v>130</v>
      </c>
      <c r="F106" s="14">
        <v>60000</v>
      </c>
      <c r="G106" s="14">
        <v>6.75</v>
      </c>
      <c r="H106" s="14">
        <v>105</v>
      </c>
      <c r="K106" s="14">
        <v>150</v>
      </c>
      <c r="L106" s="14">
        <v>1.92</v>
      </c>
      <c r="M106" s="9">
        <f>ROUNDUP((18*L106),0)</f>
        <v>35</v>
      </c>
      <c r="N106" s="9">
        <f>(M106-O106*12-1.5)</f>
        <v>30.5</v>
      </c>
      <c r="O106" s="14">
        <v>0.25</v>
      </c>
      <c r="P106" s="9">
        <f>ROUND(((B106)-(M106*K106/12)-(G106-(1.5*L106))*H106),0)</f>
        <v>4356</v>
      </c>
      <c r="Q106" s="9">
        <f>ROUNDDOWN((D106+E106)/(P106/1000),0)</f>
        <v>59</v>
      </c>
      <c r="R106" s="9">
        <f>ROUND((1.2*D106+1.6*E106)/(Q106),2)</f>
        <v>6.17</v>
      </c>
      <c r="S106" s="9">
        <f>CEILING((N106+(12*L106)),0.01)</f>
        <v>53.54</v>
      </c>
      <c r="T106" s="9">
        <f xml:space="preserve"> (4*S106)</f>
        <v>214.16</v>
      </c>
      <c r="U106" s="9">
        <f>ROUND((Q106-(S106/12)^2)*(R106),2)</f>
        <v>241.21</v>
      </c>
      <c r="V106" s="9">
        <f>ROUND((U106*1000)/(3*T106*(C106^0.5)),2)</f>
        <v>5.94</v>
      </c>
      <c r="W106" s="9" t="str">
        <f>IF(V106 &lt; N106, "Pass", "Fail")</f>
        <v>Pass</v>
      </c>
      <c r="X106" s="9">
        <f>CEILING(R106*(Q106^0.5)*((Q106^0.5/2)-(L106*0.5)-(N106/12)),0.01)</f>
        <v>16.07</v>
      </c>
      <c r="Y106" s="9">
        <f>ROUND((X106*1000)/(1.5*(Q106^0.5)*12*(C106^0.5)),2)</f>
        <v>1.84</v>
      </c>
      <c r="Z106" s="9" t="str">
        <f>IF(Y106&lt;N106,"Pass","Fail")</f>
        <v>Pass</v>
      </c>
      <c r="AA106" s="9">
        <f>ROUND(((Q106^0.5)/2)-(L106/2),2)</f>
        <v>2.88</v>
      </c>
      <c r="AB106" s="9">
        <f>ROUND((AA106*(AA106/2)*R106*(Q106^0.5)),0)</f>
        <v>197</v>
      </c>
      <c r="AC106" s="9">
        <f>ROUND((AB106*12000/(0.9*(Q106^0.5)*12*(N106^2))),2)</f>
        <v>30.63</v>
      </c>
      <c r="AD106" s="9">
        <f>(1-((1-(2.36*AC106/C106))^0.5))</f>
        <v>9.0770463855426309E-3</v>
      </c>
      <c r="AE106" s="9">
        <f>(AD106*C106)/(1.18*F106)</f>
        <v>5.1282747940918812E-4</v>
      </c>
      <c r="AF106" s="10">
        <f>200/F106</f>
        <v>3.3333333333333335E-3</v>
      </c>
      <c r="AG106" s="10">
        <f>(3*(C106)^0.5)/(F106)</f>
        <v>3.162277660168379E-3</v>
      </c>
      <c r="AH106" s="10">
        <f>ROUND(MAX(AE106, AF106, AG106),6)</f>
        <v>3.333E-3</v>
      </c>
      <c r="AK106" s="10">
        <f>ROUND((AH106*(Q106^0.5)*12*N106),2)</f>
        <v>9.3699999999999992</v>
      </c>
      <c r="AL106" s="13">
        <f>ROUND((Q106^0.5),2)</f>
        <v>7.68</v>
      </c>
      <c r="AM106" s="13">
        <f>ROUND((Q106^0.5),2)</f>
        <v>7.68</v>
      </c>
      <c r="AN106" s="19">
        <v>11</v>
      </c>
      <c r="AO106" s="10">
        <f>INDEX(AJ:AJ, MATCH(AN106, AI:AI, 0))</f>
        <v>1.56</v>
      </c>
      <c r="AP106" s="12">
        <f>ROUNDUP((AK106/AO106),0)</f>
        <v>7</v>
      </c>
      <c r="AQ106" s="12">
        <f>(AP106*AO106)</f>
        <v>10.92</v>
      </c>
      <c r="AR106" s="12">
        <f>IF(ROUNDDOWN((AL106*12 - (O106*12)) / (AP106 - 1), 0) &lt; 18, ROUNDDOWN((AL106*12 - (O106*12)) / (AP106 - 1), 0), 18)</f>
        <v>14</v>
      </c>
    </row>
    <row r="107" spans="1:44" x14ac:dyDescent="0.35">
      <c r="A107" s="11">
        <f t="shared" si="1"/>
        <v>106</v>
      </c>
      <c r="B107" s="14">
        <v>5000</v>
      </c>
      <c r="C107" s="14">
        <v>4000</v>
      </c>
      <c r="D107" s="14">
        <v>105</v>
      </c>
      <c r="E107" s="14">
        <v>155</v>
      </c>
      <c r="F107" s="14">
        <v>60000</v>
      </c>
      <c r="G107" s="14">
        <v>5</v>
      </c>
      <c r="H107" s="14">
        <v>100</v>
      </c>
      <c r="K107" s="14">
        <v>150</v>
      </c>
      <c r="L107" s="14">
        <v>1.92</v>
      </c>
      <c r="M107" s="9">
        <f>ROUNDUP((18*L107),0)</f>
        <v>35</v>
      </c>
      <c r="N107" s="9">
        <f>(M107-O107*12-1.5)</f>
        <v>30.5</v>
      </c>
      <c r="O107" s="14">
        <v>0.25</v>
      </c>
      <c r="P107" s="9">
        <f>ROUND(((B107)-(M107*K107/12)-(G107-(1.5*L107))*H107),0)</f>
        <v>4351</v>
      </c>
      <c r="Q107" s="9">
        <f>ROUNDDOWN((D107+E107)/(P107/1000),0)</f>
        <v>59</v>
      </c>
      <c r="R107" s="9">
        <f>ROUND((1.2*D107+1.6*E107)/(Q107),2)</f>
        <v>6.34</v>
      </c>
      <c r="S107" s="9">
        <f>CEILING((N107+(12*L107)),0.01)</f>
        <v>53.54</v>
      </c>
      <c r="T107" s="9">
        <f xml:space="preserve"> (4*S107)</f>
        <v>214.16</v>
      </c>
      <c r="U107" s="9">
        <f>ROUND((Q107-(S107/12)^2)*(R107),2)</f>
        <v>247.85</v>
      </c>
      <c r="V107" s="9">
        <f>ROUND((U107*1000)/(3*T107*(C107^0.5)),2)</f>
        <v>6.1</v>
      </c>
      <c r="W107" s="9" t="str">
        <f>IF(V107 &lt; N107, "Pass", "Fail")</f>
        <v>Pass</v>
      </c>
      <c r="X107" s="9">
        <f>CEILING(R107*(Q107^0.5)*((Q107^0.5/2)-(L107*0.5)-(N107/12)),0.01)</f>
        <v>16.510000000000002</v>
      </c>
      <c r="Y107" s="9">
        <f>ROUND((X107*1000)/(1.5*(Q107^0.5)*12*(C107^0.5)),2)</f>
        <v>1.89</v>
      </c>
      <c r="Z107" s="9" t="str">
        <f>IF(Y107&lt;N107,"Pass","Fail")</f>
        <v>Pass</v>
      </c>
      <c r="AA107" s="9">
        <f>ROUND(((Q107^0.5)/2)-(L107/2),2)</f>
        <v>2.88</v>
      </c>
      <c r="AB107" s="9">
        <f>ROUND((AA107*(AA107/2)*R107*(Q107^0.5)),0)</f>
        <v>202</v>
      </c>
      <c r="AC107" s="9">
        <f>ROUND((AB107*12000/(0.9*(Q107^0.5)*12*(N107^2))),2)</f>
        <v>31.41</v>
      </c>
      <c r="AD107" s="9">
        <f>(1-((1-(2.36*AC107/C107))^0.5))</f>
        <v>9.3092813597172031E-3</v>
      </c>
      <c r="AE107" s="9">
        <f>(AD107*C107)/(1.18*F107)</f>
        <v>5.2594809941905105E-4</v>
      </c>
      <c r="AF107" s="10">
        <f>200/F107</f>
        <v>3.3333333333333335E-3</v>
      </c>
      <c r="AG107" s="10">
        <f>(3*(C107)^0.5)/(F107)</f>
        <v>3.162277660168379E-3</v>
      </c>
      <c r="AH107" s="10">
        <f>ROUND(MAX(AE107, AF107, AG107),6)</f>
        <v>3.333E-3</v>
      </c>
      <c r="AK107" s="10">
        <f>ROUND((AH107*(Q107^0.5)*12*N107),2)</f>
        <v>9.3699999999999992</v>
      </c>
      <c r="AL107" s="13">
        <f>ROUND((Q107^0.5),2)</f>
        <v>7.68</v>
      </c>
      <c r="AM107" s="13">
        <f>ROUND((Q107^0.5),2)</f>
        <v>7.68</v>
      </c>
      <c r="AN107" s="19">
        <v>11</v>
      </c>
      <c r="AO107" s="10">
        <f>INDEX(AJ:AJ, MATCH(AN107, AI:AI, 0))</f>
        <v>1.56</v>
      </c>
      <c r="AP107" s="12">
        <f>ROUNDUP((AK107/AO107),0)</f>
        <v>7</v>
      </c>
      <c r="AQ107" s="12">
        <f>(AP107*AO107)</f>
        <v>10.92</v>
      </c>
      <c r="AR107" s="12">
        <f>IF(ROUNDDOWN((AL107*12 - (O107*12)) / (AP107 - 1), 0) &lt; 18, ROUNDDOWN((AL107*12 - (O107*12)) / (AP107 - 1), 0), 18)</f>
        <v>14</v>
      </c>
    </row>
    <row r="108" spans="1:44" x14ac:dyDescent="0.35">
      <c r="A108" s="11">
        <f t="shared" si="1"/>
        <v>107</v>
      </c>
      <c r="B108" s="14">
        <v>4000</v>
      </c>
      <c r="C108" s="14">
        <v>3000</v>
      </c>
      <c r="D108" s="14">
        <v>90</v>
      </c>
      <c r="E108" s="14">
        <v>85</v>
      </c>
      <c r="F108" s="14">
        <v>40000</v>
      </c>
      <c r="G108" s="14">
        <v>7</v>
      </c>
      <c r="H108" s="14">
        <v>95</v>
      </c>
      <c r="K108" s="14">
        <v>150</v>
      </c>
      <c r="L108" s="14">
        <v>1.75</v>
      </c>
      <c r="M108" s="9">
        <f>ROUNDUP((18*L108),0)</f>
        <v>32</v>
      </c>
      <c r="N108" s="9">
        <f>(M108-O108*12-1.5)</f>
        <v>27.5</v>
      </c>
      <c r="O108" s="14">
        <v>0.25</v>
      </c>
      <c r="P108" s="9">
        <f>ROUND(((B108)-(M108*K108/12)-(G108-(1.5*L108))*H108),0)</f>
        <v>3184</v>
      </c>
      <c r="Q108" s="9">
        <f>ROUNDDOWN((D108+E108)/(P108/1000),0)</f>
        <v>54</v>
      </c>
      <c r="R108" s="9">
        <f>ROUND((1.2*D108+1.6*E108)/(Q108),2)</f>
        <v>4.5199999999999996</v>
      </c>
      <c r="S108" s="9">
        <f>CEILING((N108+(12*L108)),0.01)</f>
        <v>48.5</v>
      </c>
      <c r="T108" s="9">
        <f xml:space="preserve"> (4*S108)</f>
        <v>194</v>
      </c>
      <c r="U108" s="9">
        <f>ROUND((Q108-(S108/12)^2)*(R108),2)</f>
        <v>170.25</v>
      </c>
      <c r="V108" s="9">
        <f>ROUND((U108*1000)/(3*T108*(C108^0.5)),2)</f>
        <v>5.34</v>
      </c>
      <c r="W108" s="9" t="str">
        <f>IF(V108 &lt; N108, "Pass", "Fail")</f>
        <v>Pass</v>
      </c>
      <c r="X108" s="9">
        <f>CEILING(R108*(Q108^0.5)*((Q108^0.5/2)-(L108*0.5)-(N108/12)),0.01)</f>
        <v>16.86</v>
      </c>
      <c r="Y108" s="9">
        <f>ROUND((X108*1000)/(1.5*(Q108^0.5)*12*(C108^0.5)),2)</f>
        <v>2.33</v>
      </c>
      <c r="Z108" s="9" t="str">
        <f>IF(Y108&lt;N108,"Pass","Fail")</f>
        <v>Pass</v>
      </c>
      <c r="AA108" s="9">
        <f>ROUND(((Q108^0.5)/2)-(L108/2),2)</f>
        <v>2.8</v>
      </c>
      <c r="AB108" s="9">
        <f>ROUND((AA108*(AA108/2)*R108*(Q108^0.5)),0)</f>
        <v>130</v>
      </c>
      <c r="AC108" s="9">
        <f>ROUND((AB108*12000/(0.9*(Q108^0.5)*12*(N108^2))),2)</f>
        <v>25.99</v>
      </c>
      <c r="AD108" s="9">
        <f>(1-((1-(2.36*AC108/C108))^0.5))</f>
        <v>1.0275526556338344E-2</v>
      </c>
      <c r="AE108" s="9">
        <f>(AD108*C108)/(1.18*F108)</f>
        <v>6.5310550146218294E-4</v>
      </c>
      <c r="AF108" s="10">
        <f>200/F108</f>
        <v>5.0000000000000001E-3</v>
      </c>
      <c r="AG108" s="10">
        <f>(3*(C108)^0.5)/(F108)</f>
        <v>4.107919181288746E-3</v>
      </c>
      <c r="AH108" s="10">
        <f>ROUND(MAX(AE108, AF108, AG108),6)</f>
        <v>5.0000000000000001E-3</v>
      </c>
      <c r="AK108" s="10">
        <f>ROUND((AH108*(Q108^0.5)*12*N108),2)</f>
        <v>12.12</v>
      </c>
      <c r="AL108" s="13">
        <f>ROUND((Q108^0.5),2)</f>
        <v>7.35</v>
      </c>
      <c r="AM108" s="13">
        <f>ROUND((Q108^0.5),2)</f>
        <v>7.35</v>
      </c>
      <c r="AN108" s="19">
        <v>11</v>
      </c>
      <c r="AO108" s="10">
        <f>INDEX(AJ:AJ, MATCH(AN108, AI:AI, 0))</f>
        <v>1.56</v>
      </c>
      <c r="AP108" s="12">
        <f>ROUNDUP((AK108/AO108),0)</f>
        <v>8</v>
      </c>
      <c r="AQ108" s="12">
        <f>(AP108*AO108)</f>
        <v>12.48</v>
      </c>
      <c r="AR108" s="12">
        <f>IF(ROUNDDOWN((AL108*12 - (O108*12)) / (AP108 - 1), 0) &lt; 18, ROUNDDOWN((AL108*12 - (O108*12)) / (AP108 - 1), 0), 18)</f>
        <v>12</v>
      </c>
    </row>
    <row r="109" spans="1:44" x14ac:dyDescent="0.35">
      <c r="A109" s="11">
        <f t="shared" si="1"/>
        <v>108</v>
      </c>
      <c r="B109" s="14">
        <v>5600</v>
      </c>
      <c r="C109" s="14">
        <v>4000</v>
      </c>
      <c r="D109" s="14">
        <v>165</v>
      </c>
      <c r="E109" s="14">
        <v>80</v>
      </c>
      <c r="F109" s="14">
        <v>60000</v>
      </c>
      <c r="G109" s="14">
        <v>6.25</v>
      </c>
      <c r="H109" s="14">
        <v>105</v>
      </c>
      <c r="K109" s="14">
        <v>150</v>
      </c>
      <c r="L109" s="14">
        <v>1.75</v>
      </c>
      <c r="M109" s="9">
        <f>ROUNDUP((18*L109),0)</f>
        <v>32</v>
      </c>
      <c r="N109" s="9">
        <f>(M109-O109*12-1.5)</f>
        <v>27.5</v>
      </c>
      <c r="O109" s="14">
        <v>0.25</v>
      </c>
      <c r="P109" s="9">
        <f>ROUND(((B109)-(M109*K109/12)-(G109-(1.5*L109))*H109),0)</f>
        <v>4819</v>
      </c>
      <c r="Q109" s="9">
        <f>ROUNDDOWN((D109+E109)/(P109/1000),0)</f>
        <v>50</v>
      </c>
      <c r="R109" s="9">
        <f>ROUND((1.2*D109+1.6*E109)/(Q109),2)</f>
        <v>6.52</v>
      </c>
      <c r="S109" s="9">
        <f>CEILING((N109+(12*L109)),0.01)</f>
        <v>48.5</v>
      </c>
      <c r="T109" s="9">
        <f xml:space="preserve"> (4*S109)</f>
        <v>194</v>
      </c>
      <c r="U109" s="9">
        <f>ROUND((Q109-(S109/12)^2)*(R109),2)</f>
        <v>219.5</v>
      </c>
      <c r="V109" s="9">
        <f>ROUND((U109*1000)/(3*T109*(C109^0.5)),2)</f>
        <v>5.96</v>
      </c>
      <c r="W109" s="9" t="str">
        <f>IF(V109 &lt; N109, "Pass", "Fail")</f>
        <v>Pass</v>
      </c>
      <c r="X109" s="9">
        <f>CEILING(R109*(Q109^0.5)*((Q109^0.5/2)-(L109*0.5)-(N109/12)),0.01)</f>
        <v>17.010000000000002</v>
      </c>
      <c r="Y109" s="9">
        <f>ROUND((X109*1000)/(1.5*(Q109^0.5)*12*(C109^0.5)),2)</f>
        <v>2.11</v>
      </c>
      <c r="Z109" s="9" t="str">
        <f>IF(Y109&lt;N109,"Pass","Fail")</f>
        <v>Pass</v>
      </c>
      <c r="AA109" s="9">
        <f>ROUND(((Q109^0.5)/2)-(L109/2),2)</f>
        <v>2.66</v>
      </c>
      <c r="AB109" s="9">
        <f>ROUND((AA109*(AA109/2)*R109*(Q109^0.5)),0)</f>
        <v>163</v>
      </c>
      <c r="AC109" s="9">
        <f>ROUND((AB109*12000/(0.9*(Q109^0.5)*12*(N109^2))),2)</f>
        <v>33.869999999999997</v>
      </c>
      <c r="AD109" s="9">
        <f>(1-((1-(2.36*AC109/C109))^0.5))</f>
        <v>1.0042071601019997E-2</v>
      </c>
      <c r="AE109" s="9">
        <f>(AD109*C109)/(1.18*F109)</f>
        <v>5.673486780237287E-4</v>
      </c>
      <c r="AF109" s="10">
        <f>200/F109</f>
        <v>3.3333333333333335E-3</v>
      </c>
      <c r="AG109" s="10">
        <f>(3*(C109)^0.5)/(F109)</f>
        <v>3.162277660168379E-3</v>
      </c>
      <c r="AH109" s="10">
        <f>ROUND(MAX(AE109, AF109, AG109),6)</f>
        <v>3.333E-3</v>
      </c>
      <c r="AK109" s="10">
        <f>ROUND((AH109*(Q109^0.5)*12*N109),2)</f>
        <v>7.78</v>
      </c>
      <c r="AL109" s="13">
        <f>ROUND((Q109^0.5),2)</f>
        <v>7.07</v>
      </c>
      <c r="AM109" s="13">
        <f>ROUND((Q109^0.5),2)</f>
        <v>7.07</v>
      </c>
      <c r="AN109" s="19">
        <v>11</v>
      </c>
      <c r="AO109" s="10">
        <f>INDEX(AJ:AJ, MATCH(AN109, AI:AI, 0))</f>
        <v>1.56</v>
      </c>
      <c r="AP109" s="12">
        <f>ROUNDUP((AK109/AO109),0)</f>
        <v>5</v>
      </c>
      <c r="AQ109" s="12">
        <f>(AP109*AO109)</f>
        <v>7.8000000000000007</v>
      </c>
      <c r="AR109" s="12">
        <f>IF(ROUNDDOWN((AL109*12 - (O109*12)) / (AP109 - 1), 0) &lt; 18, ROUNDDOWN((AL109*12 - (O109*12)) / (AP109 - 1), 0), 18)</f>
        <v>18</v>
      </c>
    </row>
    <row r="110" spans="1:44" x14ac:dyDescent="0.35">
      <c r="A110" s="11">
        <f t="shared" si="1"/>
        <v>109</v>
      </c>
      <c r="B110" s="14">
        <v>4400</v>
      </c>
      <c r="C110" s="14">
        <v>5000</v>
      </c>
      <c r="D110" s="14">
        <v>115</v>
      </c>
      <c r="E110" s="14">
        <v>125</v>
      </c>
      <c r="F110" s="14">
        <v>40000</v>
      </c>
      <c r="G110" s="14">
        <v>5.75</v>
      </c>
      <c r="H110" s="14">
        <v>95</v>
      </c>
      <c r="K110" s="14">
        <v>150</v>
      </c>
      <c r="L110" s="14">
        <v>2</v>
      </c>
      <c r="M110" s="9">
        <f>ROUNDUP((18*L110),0)</f>
        <v>36</v>
      </c>
      <c r="N110" s="9">
        <f>(M110-O110*12-1.5)</f>
        <v>31.5</v>
      </c>
      <c r="O110" s="14">
        <v>0.25</v>
      </c>
      <c r="P110" s="9">
        <f>ROUND(((B110)-(M110*K110/12)-(G110-(1.5*L110))*H110),0)</f>
        <v>3689</v>
      </c>
      <c r="Q110" s="9">
        <f>ROUNDDOWN((D110+E110)/(P110/1000),0)</f>
        <v>65</v>
      </c>
      <c r="R110" s="9">
        <f>ROUND((1.2*D110+1.6*E110)/(Q110),2)</f>
        <v>5.2</v>
      </c>
      <c r="S110" s="9">
        <f>CEILING((N110+(12*L110)),0.01)</f>
        <v>55.5</v>
      </c>
      <c r="T110" s="9">
        <f xml:space="preserve"> (4*S110)</f>
        <v>222</v>
      </c>
      <c r="U110" s="9">
        <f>ROUND((Q110-(S110/12)^2)*(R110),2)</f>
        <v>226.77</v>
      </c>
      <c r="V110" s="9">
        <f>ROUND((U110*1000)/(3*T110*(C110^0.5)),2)</f>
        <v>4.82</v>
      </c>
      <c r="W110" s="9" t="str">
        <f>IF(V110 &lt; N110, "Pass", "Fail")</f>
        <v>Pass</v>
      </c>
      <c r="X110" s="9">
        <f>CEILING(R110*(Q110^0.5)*((Q110^0.5/2)-(L110*0.5)-(N110/12)),0.01)</f>
        <v>17.03</v>
      </c>
      <c r="Y110" s="9">
        <f>ROUND((X110*1000)/(1.5*(Q110^0.5)*12*(C110^0.5)),2)</f>
        <v>1.66</v>
      </c>
      <c r="Z110" s="9" t="str">
        <f>IF(Y110&lt;N110,"Pass","Fail")</f>
        <v>Pass</v>
      </c>
      <c r="AA110" s="9">
        <f>ROUND(((Q110^0.5)/2)-(L110/2),2)</f>
        <v>3.03</v>
      </c>
      <c r="AB110" s="9">
        <f>ROUND((AA110*(AA110/2)*R110*(Q110^0.5)),0)</f>
        <v>192</v>
      </c>
      <c r="AC110" s="9">
        <f>ROUND((AB110*12000/(0.9*(Q110^0.5)*12*(N110^2))),2)</f>
        <v>26.67</v>
      </c>
      <c r="AD110" s="9">
        <f>(1-((1-(2.36*AC110/C110))^0.5))</f>
        <v>6.3140536366633748E-3</v>
      </c>
      <c r="AE110" s="9">
        <f>(AD110*C110)/(1.18*F110)</f>
        <v>6.6886161405332357E-4</v>
      </c>
      <c r="AF110" s="10">
        <f>200/F110</f>
        <v>5.0000000000000001E-3</v>
      </c>
      <c r="AG110" s="10">
        <f>(3*(C110)^0.5)/(F110)</f>
        <v>5.3033008588991067E-3</v>
      </c>
      <c r="AH110" s="10">
        <f>ROUND(MAX(AE110, AF110, AG110),6)</f>
        <v>5.3030000000000004E-3</v>
      </c>
      <c r="AK110" s="10">
        <f>ROUND((AH110*(Q110^0.5)*12*N110),2)</f>
        <v>16.16</v>
      </c>
      <c r="AL110" s="13">
        <f>ROUND((Q110^0.5),2)</f>
        <v>8.06</v>
      </c>
      <c r="AM110" s="13">
        <f>ROUND((Q110^0.5),2)</f>
        <v>8.06</v>
      </c>
      <c r="AN110" s="19">
        <v>14</v>
      </c>
      <c r="AO110" s="10">
        <f>INDEX(AJ:AJ, MATCH(AN110, AI:AI, 0))</f>
        <v>2.25</v>
      </c>
      <c r="AP110" s="12">
        <f>ROUNDUP((AK110/AO110),0)</f>
        <v>8</v>
      </c>
      <c r="AQ110" s="12">
        <f>(AP110*AO110)</f>
        <v>18</v>
      </c>
      <c r="AR110" s="12">
        <f>IF(ROUNDDOWN((AL110*12 - (O110*12)) / (AP110 - 1), 0) &lt; 18, ROUNDDOWN((AL110*12 - (O110*12)) / (AP110 - 1), 0), 18)</f>
        <v>13</v>
      </c>
    </row>
    <row r="111" spans="1:44" x14ac:dyDescent="0.35">
      <c r="A111" s="11">
        <f t="shared" si="1"/>
        <v>110</v>
      </c>
      <c r="B111" s="14">
        <v>4200</v>
      </c>
      <c r="C111" s="14">
        <v>4000</v>
      </c>
      <c r="D111" s="14">
        <v>85</v>
      </c>
      <c r="E111" s="14">
        <v>90</v>
      </c>
      <c r="F111" s="14">
        <v>40000</v>
      </c>
      <c r="G111" s="14">
        <v>6.25</v>
      </c>
      <c r="H111" s="14">
        <v>95</v>
      </c>
      <c r="K111" s="14">
        <v>150</v>
      </c>
      <c r="L111" s="14">
        <v>1.67</v>
      </c>
      <c r="M111" s="9">
        <f>ROUNDUP((18*L111),0)</f>
        <v>31</v>
      </c>
      <c r="N111" s="9">
        <f>(M111-O111*12-1.5)</f>
        <v>26.5</v>
      </c>
      <c r="O111" s="14">
        <v>0.25</v>
      </c>
      <c r="P111" s="9">
        <f>ROUND(((B111)-(M111*K111/12)-(G111-(1.5*L111))*H111),0)</f>
        <v>3457</v>
      </c>
      <c r="Q111" s="9">
        <f>ROUNDDOWN((D111+E111)/(P111/1000),0)</f>
        <v>50</v>
      </c>
      <c r="R111" s="9">
        <f>ROUND((1.2*D111+1.6*E111)/(Q111),2)</f>
        <v>4.92</v>
      </c>
      <c r="S111" s="9">
        <f>CEILING((N111+(12*L111)),0.01)</f>
        <v>46.54</v>
      </c>
      <c r="T111" s="9">
        <f xml:space="preserve"> (4*S111)</f>
        <v>186.16</v>
      </c>
      <c r="U111" s="9">
        <f>ROUND((Q111-(S111/12)^2)*(R111),2)</f>
        <v>172</v>
      </c>
      <c r="V111" s="9">
        <f>ROUND((U111*1000)/(3*T111*(C111^0.5)),2)</f>
        <v>4.87</v>
      </c>
      <c r="W111" s="9" t="str">
        <f>IF(V111 &lt; N111, "Pass", "Fail")</f>
        <v>Pass</v>
      </c>
      <c r="X111" s="9">
        <f>CEILING(R111*(Q111^0.5)*((Q111^0.5/2)-(L111*0.5)-(N111/12)),0.01)</f>
        <v>17.13</v>
      </c>
      <c r="Y111" s="9">
        <f>ROUND((X111*1000)/(1.5*(Q111^0.5)*12*(C111^0.5)),2)</f>
        <v>2.13</v>
      </c>
      <c r="Z111" s="9" t="str">
        <f>IF(Y111&lt;N111,"Pass","Fail")</f>
        <v>Pass</v>
      </c>
      <c r="AA111" s="9">
        <f>ROUND(((Q111^0.5)/2)-(L111/2),2)</f>
        <v>2.7</v>
      </c>
      <c r="AB111" s="9">
        <f>ROUND((AA111*(AA111/2)*R111*(Q111^0.5)),0)</f>
        <v>127</v>
      </c>
      <c r="AC111" s="9">
        <f>ROUND((AB111*12000/(0.9*(Q111^0.5)*12*(N111^2))),2)</f>
        <v>28.42</v>
      </c>
      <c r="AD111" s="9">
        <f>(1-((1-(2.36*AC111/C111))^0.5))</f>
        <v>8.4193426654591841E-3</v>
      </c>
      <c r="AE111" s="9">
        <f>(AD111*C111)/(1.18*F111)</f>
        <v>7.1350361571687992E-4</v>
      </c>
      <c r="AF111" s="10">
        <f>200/F111</f>
        <v>5.0000000000000001E-3</v>
      </c>
      <c r="AG111" s="10">
        <f>(3*(C111)^0.5)/(F111)</f>
        <v>4.7434164902525689E-3</v>
      </c>
      <c r="AH111" s="10">
        <f>ROUND(MAX(AE111, AF111, AG111),6)</f>
        <v>5.0000000000000001E-3</v>
      </c>
      <c r="AK111" s="10">
        <f>ROUND((AH111*(Q111^0.5)*12*N111),2)</f>
        <v>11.24</v>
      </c>
      <c r="AL111" s="13">
        <f>ROUND((Q111^0.5),2)</f>
        <v>7.07</v>
      </c>
      <c r="AM111" s="13">
        <f>ROUND((Q111^0.5),2)</f>
        <v>7.07</v>
      </c>
      <c r="AN111" s="19">
        <v>11</v>
      </c>
      <c r="AO111" s="10">
        <f>INDEX(AJ:AJ, MATCH(AN111, AI:AI, 0))</f>
        <v>1.56</v>
      </c>
      <c r="AP111" s="12">
        <f>ROUNDUP((AK111/AO111),0)</f>
        <v>8</v>
      </c>
      <c r="AQ111" s="12">
        <f>(AP111*AO111)</f>
        <v>12.48</v>
      </c>
      <c r="AR111" s="12">
        <f>IF(ROUNDDOWN((AL111*12 - (O111*12)) / (AP111 - 1), 0) &lt; 18, ROUNDDOWN((AL111*12 - (O111*12)) / (AP111 - 1), 0), 18)</f>
        <v>11</v>
      </c>
    </row>
    <row r="112" spans="1:44" x14ac:dyDescent="0.35">
      <c r="A112" s="11">
        <f t="shared" si="1"/>
        <v>111</v>
      </c>
      <c r="B112" s="14">
        <v>5400</v>
      </c>
      <c r="C112" s="14">
        <v>5000</v>
      </c>
      <c r="D112" s="14">
        <v>125</v>
      </c>
      <c r="E112" s="14">
        <v>150</v>
      </c>
      <c r="F112" s="14">
        <v>60000</v>
      </c>
      <c r="G112" s="14">
        <v>6.25</v>
      </c>
      <c r="H112" s="14">
        <v>95</v>
      </c>
      <c r="K112" s="14">
        <v>150</v>
      </c>
      <c r="L112" s="14">
        <v>1.92</v>
      </c>
      <c r="M112" s="9">
        <f>ROUNDUP((18*L112),0)</f>
        <v>35</v>
      </c>
      <c r="N112" s="9">
        <f>(M112-O112*12-1.5)</f>
        <v>30.5</v>
      </c>
      <c r="O112" s="14">
        <v>0.25</v>
      </c>
      <c r="P112" s="9">
        <f>ROUND(((B112)-(M112*K112/12)-(G112-(1.5*L112))*H112),0)</f>
        <v>4642</v>
      </c>
      <c r="Q112" s="9">
        <f>ROUNDDOWN((D112+E112)/(P112/1000),0)</f>
        <v>59</v>
      </c>
      <c r="R112" s="9">
        <f>ROUND((1.2*D112+1.6*E112)/(Q112),2)</f>
        <v>6.61</v>
      </c>
      <c r="S112" s="9">
        <f>CEILING((N112+(12*L112)),0.01)</f>
        <v>53.54</v>
      </c>
      <c r="T112" s="9">
        <f xml:space="preserve"> (4*S112)</f>
        <v>214.16</v>
      </c>
      <c r="U112" s="9">
        <f>ROUND((Q112-(S112/12)^2)*(R112),2)</f>
        <v>258.41000000000003</v>
      </c>
      <c r="V112" s="9">
        <f>ROUND((U112*1000)/(3*T112*(C112^0.5)),2)</f>
        <v>5.69</v>
      </c>
      <c r="W112" s="9" t="str">
        <f>IF(V112 &lt; N112, "Pass", "Fail")</f>
        <v>Pass</v>
      </c>
      <c r="X112" s="9">
        <f>CEILING(R112*(Q112^0.5)*((Q112^0.5/2)-(L112*0.5)-(N112/12)),0.01)</f>
        <v>17.21</v>
      </c>
      <c r="Y112" s="9">
        <f>ROUND((X112*1000)/(1.5*(Q112^0.5)*12*(C112^0.5)),2)</f>
        <v>1.76</v>
      </c>
      <c r="Z112" s="9" t="str">
        <f>IF(Y112&lt;N112,"Pass","Fail")</f>
        <v>Pass</v>
      </c>
      <c r="AA112" s="9">
        <f>ROUND(((Q112^0.5)/2)-(L112/2),2)</f>
        <v>2.88</v>
      </c>
      <c r="AB112" s="9">
        <f>ROUND((AA112*(AA112/2)*R112*(Q112^0.5)),0)</f>
        <v>211</v>
      </c>
      <c r="AC112" s="9">
        <f>ROUND((AB112*12000/(0.9*(Q112^0.5)*12*(N112^2))),2)</f>
        <v>32.81</v>
      </c>
      <c r="AD112" s="9">
        <f>(1-((1-(2.36*AC112/C112))^0.5))</f>
        <v>7.7733726612654319E-3</v>
      </c>
      <c r="AE112" s="9">
        <f>(AD112*C112)/(1.18*F112)</f>
        <v>5.4896699585207855E-4</v>
      </c>
      <c r="AF112" s="10">
        <f>200/F112</f>
        <v>3.3333333333333335E-3</v>
      </c>
      <c r="AG112" s="10">
        <f>(3*(C112)^0.5)/(F112)</f>
        <v>3.5355339059327377E-3</v>
      </c>
      <c r="AH112" s="10">
        <f>ROUND(MAX(AE112, AF112, AG112),6)</f>
        <v>3.5360000000000001E-3</v>
      </c>
      <c r="AK112" s="10">
        <f>ROUND((AH112*(Q112^0.5)*12*N112),2)</f>
        <v>9.94</v>
      </c>
      <c r="AL112" s="13">
        <f>ROUND((Q112^0.5),2)</f>
        <v>7.68</v>
      </c>
      <c r="AM112" s="13">
        <f>ROUND((Q112^0.5),2)</f>
        <v>7.68</v>
      </c>
      <c r="AN112" s="19">
        <v>11</v>
      </c>
      <c r="AO112" s="10">
        <f>INDEX(AJ:AJ, MATCH(AN112, AI:AI, 0))</f>
        <v>1.56</v>
      </c>
      <c r="AP112" s="12">
        <f>ROUNDUP((AK112/AO112),0)</f>
        <v>7</v>
      </c>
      <c r="AQ112" s="12">
        <f>(AP112*AO112)</f>
        <v>10.92</v>
      </c>
      <c r="AR112" s="12">
        <f>IF(ROUNDDOWN((AL112*12 - (O112*12)) / (AP112 - 1), 0) &lt; 18, ROUNDDOWN((AL112*12 - (O112*12)) / (AP112 - 1), 0), 18)</f>
        <v>14</v>
      </c>
    </row>
    <row r="113" spans="1:44" x14ac:dyDescent="0.35">
      <c r="A113" s="11">
        <f t="shared" si="1"/>
        <v>112</v>
      </c>
      <c r="B113" s="14">
        <v>5800</v>
      </c>
      <c r="C113" s="14">
        <v>3000</v>
      </c>
      <c r="D113" s="14">
        <v>135</v>
      </c>
      <c r="E113" s="14">
        <v>125</v>
      </c>
      <c r="F113" s="14">
        <v>60000</v>
      </c>
      <c r="G113" s="14">
        <v>4.25</v>
      </c>
      <c r="H113" s="14">
        <v>90</v>
      </c>
      <c r="K113" s="14">
        <v>150</v>
      </c>
      <c r="L113" s="14">
        <v>1.75</v>
      </c>
      <c r="M113" s="9">
        <f>ROUNDUP((18*L113),0)</f>
        <v>32</v>
      </c>
      <c r="N113" s="9">
        <f>(M113-O113*12-1.5)</f>
        <v>27.5</v>
      </c>
      <c r="O113" s="14">
        <v>0.25</v>
      </c>
      <c r="P113" s="9">
        <f>ROUND(((B113)-(M113*K113/12)-(G113-(1.5*L113))*H113),0)</f>
        <v>5254</v>
      </c>
      <c r="Q113" s="9">
        <f>ROUNDDOWN((D113+E113)/(P113/1000),0)</f>
        <v>49</v>
      </c>
      <c r="R113" s="9">
        <f>ROUND((1.2*D113+1.6*E113)/(Q113),2)</f>
        <v>7.39</v>
      </c>
      <c r="S113" s="9">
        <f>CEILING((N113+(12*L113)),0.01)</f>
        <v>48.5</v>
      </c>
      <c r="T113" s="9">
        <f xml:space="preserve"> (4*S113)</f>
        <v>194</v>
      </c>
      <c r="U113" s="9">
        <f>ROUND((Q113-(S113/12)^2)*(R113),2)</f>
        <v>241.39</v>
      </c>
      <c r="V113" s="9">
        <f>ROUND((U113*1000)/(3*T113*(C113^0.5)),2)</f>
        <v>7.57</v>
      </c>
      <c r="W113" s="9" t="str">
        <f>IF(V113 &lt; N113, "Pass", "Fail")</f>
        <v>Pass</v>
      </c>
      <c r="X113" s="9">
        <f>CEILING(R113*(Q113^0.5)*((Q113^0.5/2)-(L113*0.5)-(N113/12)),0.01)</f>
        <v>17.25</v>
      </c>
      <c r="Y113" s="9">
        <f>ROUND((X113*1000)/(1.5*(Q113^0.5)*12*(C113^0.5)),2)</f>
        <v>2.5</v>
      </c>
      <c r="Z113" s="9" t="str">
        <f>IF(Y113&lt;N113,"Pass","Fail")</f>
        <v>Pass</v>
      </c>
      <c r="AA113" s="9">
        <f>ROUND(((Q113^0.5)/2)-(L113/2),2)</f>
        <v>2.63</v>
      </c>
      <c r="AB113" s="9">
        <f>ROUND((AA113*(AA113/2)*R113*(Q113^0.5)),0)</f>
        <v>179</v>
      </c>
      <c r="AC113" s="9">
        <f>ROUND((AB113*12000/(0.9*(Q113^0.5)*12*(N113^2))),2)</f>
        <v>37.57</v>
      </c>
      <c r="AD113" s="9">
        <f>(1-((1-(2.36*AC113/C113))^0.5))</f>
        <v>1.4888365040117257E-2</v>
      </c>
      <c r="AE113" s="9">
        <f>(AD113*C113)/(1.18*F113)</f>
        <v>6.3086292542869737E-4</v>
      </c>
      <c r="AF113" s="10">
        <f>200/F113</f>
        <v>3.3333333333333335E-3</v>
      </c>
      <c r="AG113" s="10">
        <f>(3*(C113)^0.5)/(F113)</f>
        <v>2.7386127875258306E-3</v>
      </c>
      <c r="AH113" s="10">
        <f>ROUND(MAX(AE113, AF113, AG113),6)</f>
        <v>3.333E-3</v>
      </c>
      <c r="AI113" s="2">
        <v>5</v>
      </c>
      <c r="AJ113" s="2">
        <v>0.31</v>
      </c>
      <c r="AK113" s="10">
        <f>ROUND((AH113*(Q113^0.5)*12*N113),2)</f>
        <v>7.7</v>
      </c>
      <c r="AL113" s="13">
        <f>ROUND((Q113^0.5),2)</f>
        <v>7</v>
      </c>
      <c r="AM113" s="13">
        <f>ROUND((Q113^0.5),2)</f>
        <v>7</v>
      </c>
      <c r="AN113" s="19">
        <v>11</v>
      </c>
      <c r="AO113" s="10">
        <f>INDEX(AJ:AJ, MATCH(AN113, AI:AI, 0))</f>
        <v>1.56</v>
      </c>
      <c r="AP113" s="12">
        <f>ROUNDUP((AK113/AO113),0)</f>
        <v>5</v>
      </c>
      <c r="AQ113" s="12">
        <f>(AP113*AO113)</f>
        <v>7.8000000000000007</v>
      </c>
      <c r="AR113" s="12">
        <f>IF(ROUNDDOWN((AL113*12 - (O113*12)) / (AP113 - 1), 0) &lt; 18, ROUNDDOWN((AL113*12 - (O113*12)) / (AP113 - 1), 0), 18)</f>
        <v>18</v>
      </c>
    </row>
    <row r="114" spans="1:44" x14ac:dyDescent="0.35">
      <c r="A114" s="11">
        <f t="shared" si="1"/>
        <v>113</v>
      </c>
      <c r="B114" s="14">
        <v>5400</v>
      </c>
      <c r="C114" s="14">
        <v>5000</v>
      </c>
      <c r="D114" s="14">
        <v>160</v>
      </c>
      <c r="E114" s="14">
        <v>125</v>
      </c>
      <c r="F114" s="14">
        <v>60000</v>
      </c>
      <c r="G114" s="14">
        <v>4.25</v>
      </c>
      <c r="H114" s="14">
        <v>105</v>
      </c>
      <c r="K114" s="14">
        <v>150</v>
      </c>
      <c r="L114" s="14">
        <v>1.92</v>
      </c>
      <c r="M114" s="9">
        <f>ROUNDUP((18*L114),0)</f>
        <v>35</v>
      </c>
      <c r="N114" s="9">
        <f>(M114-O114*12-1.5)</f>
        <v>30.5</v>
      </c>
      <c r="O114" s="14">
        <v>0.25</v>
      </c>
      <c r="P114" s="9">
        <f>ROUND(((B114)-(M114*K114/12)-(G114-(1.5*L114))*H114),0)</f>
        <v>4819</v>
      </c>
      <c r="Q114" s="9">
        <f>ROUNDDOWN((D114+E114)/(P114/1000),0)</f>
        <v>59</v>
      </c>
      <c r="R114" s="9">
        <f>ROUND((1.2*D114+1.6*E114)/(Q114),2)</f>
        <v>6.64</v>
      </c>
      <c r="S114" s="9">
        <f>CEILING((N114+(12*L114)),0.01)</f>
        <v>53.54</v>
      </c>
      <c r="T114" s="9">
        <f xml:space="preserve"> (4*S114)</f>
        <v>214.16</v>
      </c>
      <c r="U114" s="9">
        <f>ROUND((Q114-(S114/12)^2)*(R114),2)</f>
        <v>259.58</v>
      </c>
      <c r="V114" s="9">
        <f>ROUND((U114*1000)/(3*T114*(C114^0.5)),2)</f>
        <v>5.71</v>
      </c>
      <c r="W114" s="9" t="str">
        <f>IF(V114 &lt; N114, "Pass", "Fail")</f>
        <v>Pass</v>
      </c>
      <c r="X114" s="9">
        <f>CEILING(R114*(Q114^0.5)*((Q114^0.5/2)-(L114*0.5)-(N114/12)),0.01)</f>
        <v>17.29</v>
      </c>
      <c r="Y114" s="9">
        <f>ROUND((X114*1000)/(1.5*(Q114^0.5)*12*(C114^0.5)),2)</f>
        <v>1.77</v>
      </c>
      <c r="Z114" s="9" t="str">
        <f>IF(Y114&lt;N114,"Pass","Fail")</f>
        <v>Pass</v>
      </c>
      <c r="AA114" s="9">
        <f>ROUND(((Q114^0.5)/2)-(L114/2),2)</f>
        <v>2.88</v>
      </c>
      <c r="AB114" s="9">
        <f>ROUND((AA114*(AA114/2)*R114*(Q114^0.5)),0)</f>
        <v>212</v>
      </c>
      <c r="AC114" s="9">
        <f>ROUND((AB114*12000/(0.9*(Q114^0.5)*12*(N114^2))),2)</f>
        <v>32.97</v>
      </c>
      <c r="AD114" s="9">
        <f>(1-((1-(2.36*AC114/C114))^0.5))</f>
        <v>7.8114292131762353E-3</v>
      </c>
      <c r="AE114" s="9">
        <f>(AD114*C114)/(1.18*F114)</f>
        <v>5.5165460545029911E-4</v>
      </c>
      <c r="AF114" s="10">
        <f>200/F114</f>
        <v>3.3333333333333335E-3</v>
      </c>
      <c r="AG114" s="10">
        <f>(3*(C114)^0.5)/(F114)</f>
        <v>3.5355339059327377E-3</v>
      </c>
      <c r="AH114" s="10">
        <f>ROUND(MAX(AE114, AF114, AG114),6)</f>
        <v>3.5360000000000001E-3</v>
      </c>
      <c r="AK114" s="10">
        <f>ROUND((AH114*(Q114^0.5)*12*N114),2)</f>
        <v>9.94</v>
      </c>
      <c r="AL114" s="13">
        <f>ROUND((Q114^0.5),2)</f>
        <v>7.68</v>
      </c>
      <c r="AM114" s="13">
        <f>ROUND((Q114^0.5),2)</f>
        <v>7.68</v>
      </c>
      <c r="AN114" s="19">
        <v>11</v>
      </c>
      <c r="AO114" s="10">
        <f>INDEX(AJ:AJ, MATCH(AN114, AI:AI, 0))</f>
        <v>1.56</v>
      </c>
      <c r="AP114" s="12">
        <f>ROUNDUP((AK114/AO114),0)</f>
        <v>7</v>
      </c>
      <c r="AQ114" s="12">
        <f>(AP114*AO114)</f>
        <v>10.92</v>
      </c>
      <c r="AR114" s="12">
        <f>IF(ROUNDDOWN((AL114*12 - (O114*12)) / (AP114 - 1), 0) &lt; 18, ROUNDDOWN((AL114*12 - (O114*12)) / (AP114 - 1), 0), 18)</f>
        <v>14</v>
      </c>
    </row>
    <row r="115" spans="1:44" x14ac:dyDescent="0.35">
      <c r="A115" s="11">
        <f t="shared" si="1"/>
        <v>114</v>
      </c>
      <c r="B115" s="14">
        <v>5500</v>
      </c>
      <c r="C115" s="14">
        <v>4000</v>
      </c>
      <c r="D115" s="14">
        <v>170</v>
      </c>
      <c r="E115" s="14">
        <v>80</v>
      </c>
      <c r="F115" s="14">
        <v>40000</v>
      </c>
      <c r="G115" s="14">
        <v>4.25</v>
      </c>
      <c r="H115" s="14">
        <v>100</v>
      </c>
      <c r="K115" s="14">
        <v>150</v>
      </c>
      <c r="L115" s="14">
        <v>1.75</v>
      </c>
      <c r="M115" s="9">
        <f>ROUNDUP((18*L115),0)</f>
        <v>32</v>
      </c>
      <c r="N115" s="9">
        <f>(M115-O115*12-1.5)</f>
        <v>27.5</v>
      </c>
      <c r="O115" s="14">
        <v>0.25</v>
      </c>
      <c r="P115" s="9">
        <f>ROUND(((B115)-(M115*K115/12)-(G115-(1.5*L115))*H115),0)</f>
        <v>4938</v>
      </c>
      <c r="Q115" s="9">
        <f>ROUNDDOWN((D115+E115)/(P115/1000),0)</f>
        <v>50</v>
      </c>
      <c r="R115" s="9">
        <f>ROUND((1.2*D115+1.6*E115)/(Q115),2)</f>
        <v>6.64</v>
      </c>
      <c r="S115" s="9">
        <f>CEILING((N115+(12*L115)),0.01)</f>
        <v>48.5</v>
      </c>
      <c r="T115" s="9">
        <f xml:space="preserve"> (4*S115)</f>
        <v>194</v>
      </c>
      <c r="U115" s="9">
        <f>ROUND((Q115-(S115/12)^2)*(R115),2)</f>
        <v>223.54</v>
      </c>
      <c r="V115" s="9">
        <f>ROUND((U115*1000)/(3*T115*(C115^0.5)),2)</f>
        <v>6.07</v>
      </c>
      <c r="W115" s="9" t="str">
        <f>IF(V115 &lt; N115, "Pass", "Fail")</f>
        <v>Pass</v>
      </c>
      <c r="X115" s="9">
        <f>CEILING(R115*(Q115^0.5)*((Q115^0.5/2)-(L115*0.5)-(N115/12)),0.01)</f>
        <v>17.32</v>
      </c>
      <c r="Y115" s="9">
        <f>ROUND((X115*1000)/(1.5*(Q115^0.5)*12*(C115^0.5)),2)</f>
        <v>2.15</v>
      </c>
      <c r="Z115" s="9" t="str">
        <f>IF(Y115&lt;N115,"Pass","Fail")</f>
        <v>Pass</v>
      </c>
      <c r="AA115" s="9">
        <f>ROUND(((Q115^0.5)/2)-(L115/2),2)</f>
        <v>2.66</v>
      </c>
      <c r="AB115" s="9">
        <f>ROUND((AA115*(AA115/2)*R115*(Q115^0.5)),0)</f>
        <v>166</v>
      </c>
      <c r="AC115" s="9">
        <f>ROUND((AB115*12000/(0.9*(Q115^0.5)*12*(N115^2))),2)</f>
        <v>34.49</v>
      </c>
      <c r="AD115" s="9">
        <f>(1-((1-(2.36*AC115/C115))^0.5))</f>
        <v>1.0226844170847404E-2</v>
      </c>
      <c r="AE115" s="9">
        <f>(AD115*C115)/(1.18*F115)</f>
        <v>8.6668170939384781E-4</v>
      </c>
      <c r="AF115" s="10">
        <f>200/F115</f>
        <v>5.0000000000000001E-3</v>
      </c>
      <c r="AG115" s="10">
        <f>(3*(C115)^0.5)/(F115)</f>
        <v>4.7434164902525689E-3</v>
      </c>
      <c r="AH115" s="10">
        <f>ROUND(MAX(AE115, AF115, AG115),6)</f>
        <v>5.0000000000000001E-3</v>
      </c>
      <c r="AK115" s="10">
        <f>ROUND((AH115*(Q115^0.5)*12*N115),2)</f>
        <v>11.67</v>
      </c>
      <c r="AL115" s="13">
        <f>ROUND((Q115^0.5),2)</f>
        <v>7.07</v>
      </c>
      <c r="AM115" s="13">
        <f>ROUND((Q115^0.5),2)</f>
        <v>7.07</v>
      </c>
      <c r="AN115" s="19">
        <v>11</v>
      </c>
      <c r="AO115" s="10">
        <f>INDEX(AJ:AJ, MATCH(AN115, AI:AI, 0))</f>
        <v>1.56</v>
      </c>
      <c r="AP115" s="12">
        <f>ROUNDUP((AK115/AO115),0)</f>
        <v>8</v>
      </c>
      <c r="AQ115" s="12">
        <f>(AP115*AO115)</f>
        <v>12.48</v>
      </c>
      <c r="AR115" s="12">
        <f>IF(ROUNDDOWN((AL115*12 - (O115*12)) / (AP115 - 1), 0) &lt; 18, ROUNDDOWN((AL115*12 - (O115*12)) / (AP115 - 1), 0), 18)</f>
        <v>11</v>
      </c>
    </row>
    <row r="116" spans="1:44" x14ac:dyDescent="0.35">
      <c r="A116" s="11">
        <f t="shared" si="1"/>
        <v>115</v>
      </c>
      <c r="B116" s="14">
        <v>5600</v>
      </c>
      <c r="C116" s="14">
        <v>5000</v>
      </c>
      <c r="D116" s="14">
        <v>155</v>
      </c>
      <c r="E116" s="14">
        <v>160</v>
      </c>
      <c r="F116" s="14">
        <v>40000</v>
      </c>
      <c r="G116" s="14">
        <v>4.25</v>
      </c>
      <c r="H116" s="14">
        <v>100</v>
      </c>
      <c r="K116" s="14">
        <v>150</v>
      </c>
      <c r="L116" s="14">
        <v>2</v>
      </c>
      <c r="M116" s="9">
        <f>ROUNDUP((18*L116),0)</f>
        <v>36</v>
      </c>
      <c r="N116" s="9">
        <f>(M116-O116*12-1.5)</f>
        <v>31.5</v>
      </c>
      <c r="O116" s="14">
        <v>0.25</v>
      </c>
      <c r="P116" s="9">
        <f>ROUND(((B116)-(M116*K116/12)-(G116-(1.5*L116))*H116),0)</f>
        <v>5025</v>
      </c>
      <c r="Q116" s="9">
        <f>ROUNDDOWN((D116+E116)/(P116/1000),0)</f>
        <v>62</v>
      </c>
      <c r="R116" s="9">
        <f>ROUND((1.2*D116+1.6*E116)/(Q116),2)</f>
        <v>7.13</v>
      </c>
      <c r="S116" s="9">
        <f>CEILING((N116+(12*L116)),0.01)</f>
        <v>55.5</v>
      </c>
      <c r="T116" s="9">
        <f xml:space="preserve"> (4*S116)</f>
        <v>222</v>
      </c>
      <c r="U116" s="9">
        <f>ROUND((Q116-(S116/12)^2)*(R116),2)</f>
        <v>289.54000000000002</v>
      </c>
      <c r="V116" s="9">
        <f>ROUND((U116*1000)/(3*T116*(C116^0.5)),2)</f>
        <v>6.15</v>
      </c>
      <c r="W116" s="9" t="str">
        <f>IF(V116 &lt; N116, "Pass", "Fail")</f>
        <v>Pass</v>
      </c>
      <c r="X116" s="9">
        <f>CEILING(R116*(Q116^0.5)*((Q116^0.5/2)-(L116*0.5)-(N116/12)),0.01)</f>
        <v>17.52</v>
      </c>
      <c r="Y116" s="9">
        <f>ROUND((X116*1000)/(1.5*(Q116^0.5)*12*(C116^0.5)),2)</f>
        <v>1.75</v>
      </c>
      <c r="Z116" s="9" t="str">
        <f>IF(Y116&lt;N116,"Pass","Fail")</f>
        <v>Pass</v>
      </c>
      <c r="AA116" s="9">
        <f>ROUND(((Q116^0.5)/2)-(L116/2),2)</f>
        <v>2.94</v>
      </c>
      <c r="AB116" s="9">
        <f>ROUND((AA116*(AA116/2)*R116*(Q116^0.5)),0)</f>
        <v>243</v>
      </c>
      <c r="AC116" s="9">
        <f>ROUND((AB116*12000/(0.9*(Q116^0.5)*12*(N116^2))),2)</f>
        <v>34.56</v>
      </c>
      <c r="AD116" s="9">
        <f>(1-((1-(2.36*AC116/C116))^0.5))</f>
        <v>8.1896955566553853E-3</v>
      </c>
      <c r="AE116" s="9">
        <f>(AD116*C116)/(1.18*F116)</f>
        <v>8.6755249540840945E-4</v>
      </c>
      <c r="AF116" s="10">
        <f>200/F116</f>
        <v>5.0000000000000001E-3</v>
      </c>
      <c r="AG116" s="10">
        <f>(3*(C116)^0.5)/(F116)</f>
        <v>5.3033008588991067E-3</v>
      </c>
      <c r="AH116" s="10">
        <f>ROUND(MAX(AE116, AF116, AG116),6)</f>
        <v>5.3030000000000004E-3</v>
      </c>
      <c r="AK116" s="10">
        <f>ROUND((AH116*(Q116^0.5)*12*N116),2)</f>
        <v>15.78</v>
      </c>
      <c r="AL116" s="13">
        <f>ROUND((Q116^0.5),2)</f>
        <v>7.87</v>
      </c>
      <c r="AM116" s="13">
        <f>ROUND((Q116^0.5),2)</f>
        <v>7.87</v>
      </c>
      <c r="AN116" s="19">
        <v>11</v>
      </c>
      <c r="AO116" s="10">
        <f>INDEX(AJ:AJ, MATCH(AN116, AI:AI, 0))</f>
        <v>1.56</v>
      </c>
      <c r="AP116" s="12">
        <f>ROUNDUP((AK116/AO116),0)</f>
        <v>11</v>
      </c>
      <c r="AQ116" s="12">
        <f>(AP116*AO116)</f>
        <v>17.16</v>
      </c>
      <c r="AR116" s="12">
        <f>IF(ROUNDDOWN((AL116*12 - (O116*12)) / (AP116 - 1), 0) &lt; 18, ROUNDDOWN((AL116*12 - (O116*12)) / (AP116 - 1), 0), 18)</f>
        <v>9</v>
      </c>
    </row>
    <row r="117" spans="1:44" x14ac:dyDescent="0.35">
      <c r="A117" s="11">
        <f t="shared" si="1"/>
        <v>116</v>
      </c>
      <c r="B117" s="14">
        <v>5800</v>
      </c>
      <c r="C117" s="14">
        <v>4000</v>
      </c>
      <c r="D117" s="14">
        <v>165</v>
      </c>
      <c r="E117" s="14">
        <v>155</v>
      </c>
      <c r="F117" s="14">
        <v>60000</v>
      </c>
      <c r="G117" s="14">
        <v>5.5</v>
      </c>
      <c r="H117" s="14">
        <v>100</v>
      </c>
      <c r="K117" s="14">
        <v>150</v>
      </c>
      <c r="L117" s="14">
        <v>2</v>
      </c>
      <c r="M117" s="9">
        <f>ROUNDUP((18*L117),0)</f>
        <v>36</v>
      </c>
      <c r="N117" s="9">
        <f>(M117-O117*12-1.5)</f>
        <v>31.5</v>
      </c>
      <c r="O117" s="14">
        <v>0.25</v>
      </c>
      <c r="P117" s="9">
        <f>ROUND(((B117)-(M117*K117/12)-(G117-(1.5*L117))*H117),0)</f>
        <v>5100</v>
      </c>
      <c r="Q117" s="9">
        <f>ROUNDDOWN((D117+E117)/(P117/1000),0)</f>
        <v>62</v>
      </c>
      <c r="R117" s="9">
        <f>ROUND((1.2*D117+1.6*E117)/(Q117),2)</f>
        <v>7.19</v>
      </c>
      <c r="S117" s="9">
        <f>CEILING((N117+(12*L117)),0.01)</f>
        <v>55.5</v>
      </c>
      <c r="T117" s="9">
        <f xml:space="preserve"> (4*S117)</f>
        <v>222</v>
      </c>
      <c r="U117" s="9">
        <f>ROUND((Q117-(S117/12)^2)*(R117),2)</f>
        <v>291.98</v>
      </c>
      <c r="V117" s="9">
        <f>ROUND((U117*1000)/(3*T117*(C117^0.5)),2)</f>
        <v>6.93</v>
      </c>
      <c r="W117" s="9" t="str">
        <f>IF(V117 &lt; N117, "Pass", "Fail")</f>
        <v>Pass</v>
      </c>
      <c r="X117" s="9">
        <f>CEILING(R117*(Q117^0.5)*((Q117^0.5/2)-(L117*0.5)-(N117/12)),0.01)</f>
        <v>17.670000000000002</v>
      </c>
      <c r="Y117" s="9">
        <f>ROUND((X117*1000)/(1.5*(Q117^0.5)*12*(C117^0.5)),2)</f>
        <v>1.97</v>
      </c>
      <c r="Z117" s="9" t="str">
        <f>IF(Y117&lt;N117,"Pass","Fail")</f>
        <v>Pass</v>
      </c>
      <c r="AA117" s="9">
        <f>ROUND(((Q117^0.5)/2)-(L117/2),2)</f>
        <v>2.94</v>
      </c>
      <c r="AB117" s="9">
        <f>ROUND((AA117*(AA117/2)*R117*(Q117^0.5)),0)</f>
        <v>245</v>
      </c>
      <c r="AC117" s="9">
        <f>ROUND((AB117*12000/(0.9*(Q117^0.5)*12*(N117^2))),2)</f>
        <v>34.840000000000003</v>
      </c>
      <c r="AD117" s="9">
        <f>(1-((1-(2.36*AC117/C117))^0.5))</f>
        <v>1.0331166500631928E-2</v>
      </c>
      <c r="AE117" s="9">
        <f>(AD117*C117)/(1.18*F117)</f>
        <v>5.8368172319954383E-4</v>
      </c>
      <c r="AF117" s="10">
        <f>200/F117</f>
        <v>3.3333333333333335E-3</v>
      </c>
      <c r="AG117" s="10">
        <f>(3*(C117)^0.5)/(F117)</f>
        <v>3.162277660168379E-3</v>
      </c>
      <c r="AH117" s="10">
        <f>ROUND(MAX(AE117, AF117, AG117),6)</f>
        <v>3.333E-3</v>
      </c>
      <c r="AK117" s="10">
        <f>ROUND((AH117*(Q117^0.5)*12*N117),2)</f>
        <v>9.92</v>
      </c>
      <c r="AL117" s="13">
        <f>ROUND((Q117^0.5),2)</f>
        <v>7.87</v>
      </c>
      <c r="AM117" s="13">
        <f>ROUND((Q117^0.5),2)</f>
        <v>7.87</v>
      </c>
      <c r="AN117" s="19">
        <v>11</v>
      </c>
      <c r="AO117" s="10">
        <f>INDEX(AJ:AJ, MATCH(AN117, AI:AI, 0))</f>
        <v>1.56</v>
      </c>
      <c r="AP117" s="12">
        <f>ROUNDUP((AK117/AO117),0)</f>
        <v>7</v>
      </c>
      <c r="AQ117" s="12">
        <f>(AP117*AO117)</f>
        <v>10.92</v>
      </c>
      <c r="AR117" s="12">
        <f>IF(ROUNDDOWN((AL117*12 - (O117*12)) / (AP117 - 1), 0) &lt; 18, ROUNDDOWN((AL117*12 - (O117*12)) / (AP117 - 1), 0), 18)</f>
        <v>15</v>
      </c>
    </row>
    <row r="118" spans="1:44" x14ac:dyDescent="0.35">
      <c r="A118" s="11">
        <f t="shared" si="1"/>
        <v>117</v>
      </c>
      <c r="B118" s="14">
        <v>4800</v>
      </c>
      <c r="C118" s="14">
        <v>5000</v>
      </c>
      <c r="D118" s="14">
        <v>80</v>
      </c>
      <c r="E118" s="14">
        <v>175</v>
      </c>
      <c r="F118" s="14">
        <v>60000</v>
      </c>
      <c r="G118" s="14">
        <v>4.5</v>
      </c>
      <c r="H118" s="14">
        <v>95</v>
      </c>
      <c r="K118" s="14">
        <v>150</v>
      </c>
      <c r="L118" s="14">
        <v>1.92</v>
      </c>
      <c r="M118" s="9">
        <f>ROUNDUP((18*L118),0)</f>
        <v>35</v>
      </c>
      <c r="N118" s="9">
        <f>(M118-O118*12-1.5)</f>
        <v>30.5</v>
      </c>
      <c r="O118" s="14">
        <v>0.25</v>
      </c>
      <c r="P118" s="9">
        <f>ROUND(((B118)-(M118*K118/12)-(G118-(1.5*L118))*H118),0)</f>
        <v>4209</v>
      </c>
      <c r="Q118" s="9">
        <f>ROUNDDOWN((D118+E118)/(P118/1000),0)</f>
        <v>60</v>
      </c>
      <c r="R118" s="9">
        <f>ROUND((1.2*D118+1.6*E118)/(Q118),2)</f>
        <v>6.27</v>
      </c>
      <c r="S118" s="9">
        <f>CEILING((N118+(12*L118)),0.01)</f>
        <v>53.54</v>
      </c>
      <c r="T118" s="9">
        <f xml:space="preserve"> (4*S118)</f>
        <v>214.16</v>
      </c>
      <c r="U118" s="9">
        <f>ROUND((Q118-(S118/12)^2)*(R118),2)</f>
        <v>251.39</v>
      </c>
      <c r="V118" s="9">
        <f>ROUND((U118*1000)/(3*T118*(C118^0.5)),2)</f>
        <v>5.53</v>
      </c>
      <c r="W118" s="9" t="str">
        <f>IF(V118 &lt; N118, "Pass", "Fail")</f>
        <v>Pass</v>
      </c>
      <c r="X118" s="9">
        <f>CEILING(R118*(Q118^0.5)*((Q118^0.5/2)-(L118*0.5)-(N118/12)),0.01)</f>
        <v>18.04</v>
      </c>
      <c r="Y118" s="9">
        <f>ROUND((X118*1000)/(1.5*(Q118^0.5)*12*(C118^0.5)),2)</f>
        <v>1.83</v>
      </c>
      <c r="Z118" s="9" t="str">
        <f>IF(Y118&lt;N118,"Pass","Fail")</f>
        <v>Pass</v>
      </c>
      <c r="AA118" s="9">
        <f>ROUND(((Q118^0.5)/2)-(L118/2),2)</f>
        <v>2.91</v>
      </c>
      <c r="AB118" s="9">
        <f>ROUND((AA118*(AA118/2)*R118*(Q118^0.5)),0)</f>
        <v>206</v>
      </c>
      <c r="AC118" s="9">
        <f>ROUND((AB118*12000/(0.9*(Q118^0.5)*12*(N118^2))),2)</f>
        <v>31.77</v>
      </c>
      <c r="AD118" s="9">
        <f>(1-((1-(2.36*AC118/C118))^0.5))</f>
        <v>7.5260406438867333E-3</v>
      </c>
      <c r="AE118" s="9">
        <f>(AD118*C118)/(1.18*F118)</f>
        <v>5.3150004547222697E-4</v>
      </c>
      <c r="AF118" s="10">
        <f>200/F118</f>
        <v>3.3333333333333335E-3</v>
      </c>
      <c r="AG118" s="10">
        <f>(3*(C118)^0.5)/(F118)</f>
        <v>3.5355339059327377E-3</v>
      </c>
      <c r="AH118" s="10">
        <f>ROUND(MAX(AE118, AF118, AG118),6)</f>
        <v>3.5360000000000001E-3</v>
      </c>
      <c r="AK118" s="10">
        <f>ROUND((AH118*(Q118^0.5)*12*N118),2)</f>
        <v>10.02</v>
      </c>
      <c r="AL118" s="13">
        <f>ROUND((Q118^0.5),2)</f>
        <v>7.75</v>
      </c>
      <c r="AM118" s="13">
        <f>ROUND((Q118^0.5),2)</f>
        <v>7.75</v>
      </c>
      <c r="AN118" s="19">
        <v>11</v>
      </c>
      <c r="AO118" s="10">
        <f>INDEX(AJ:AJ, MATCH(AN118, AI:AI, 0))</f>
        <v>1.56</v>
      </c>
      <c r="AP118" s="12">
        <f>ROUNDUP((AK118/AO118),0)</f>
        <v>7</v>
      </c>
      <c r="AQ118" s="12">
        <f>(AP118*AO118)</f>
        <v>10.92</v>
      </c>
      <c r="AR118" s="12">
        <f>IF(ROUNDDOWN((AL118*12 - (O118*12)) / (AP118 - 1), 0) &lt; 18, ROUNDDOWN((AL118*12 - (O118*12)) / (AP118 - 1), 0), 18)</f>
        <v>15</v>
      </c>
    </row>
    <row r="119" spans="1:44" x14ac:dyDescent="0.35">
      <c r="A119" s="11">
        <f t="shared" si="1"/>
        <v>118</v>
      </c>
      <c r="B119" s="14">
        <v>5600</v>
      </c>
      <c r="C119" s="14">
        <v>5000</v>
      </c>
      <c r="D119" s="14">
        <v>85</v>
      </c>
      <c r="E119" s="14">
        <v>175</v>
      </c>
      <c r="F119" s="14">
        <v>40000</v>
      </c>
      <c r="G119" s="14">
        <v>6.5</v>
      </c>
      <c r="H119" s="14">
        <v>95</v>
      </c>
      <c r="K119" s="14">
        <v>150</v>
      </c>
      <c r="L119" s="14">
        <v>1.83</v>
      </c>
      <c r="M119" s="9">
        <f>ROUNDUP((18*L119),0)</f>
        <v>33</v>
      </c>
      <c r="N119" s="9">
        <f>(M119-O119*12-1.5)</f>
        <v>28.5</v>
      </c>
      <c r="O119" s="14">
        <v>0.25</v>
      </c>
      <c r="P119" s="9">
        <f>ROUND(((B119)-(M119*K119/12)-(G119-(1.5*L119))*H119),0)</f>
        <v>4831</v>
      </c>
      <c r="Q119" s="9">
        <f>ROUNDDOWN((D119+E119)/(P119/1000),0)</f>
        <v>53</v>
      </c>
      <c r="R119" s="9">
        <f>ROUND((1.2*D119+1.6*E119)/(Q119),2)</f>
        <v>7.21</v>
      </c>
      <c r="S119" s="9">
        <f>CEILING((N119+(12*L119)),0.01)</f>
        <v>50.46</v>
      </c>
      <c r="T119" s="9">
        <f xml:space="preserve"> (4*S119)</f>
        <v>201.84</v>
      </c>
      <c r="U119" s="9">
        <f>ROUND((Q119-(S119/12)^2)*(R119),2)</f>
        <v>254.64</v>
      </c>
      <c r="V119" s="9">
        <f>ROUND((U119*1000)/(3*T119*(C119^0.5)),2)</f>
        <v>5.95</v>
      </c>
      <c r="W119" s="9" t="str">
        <f>IF(V119 &lt; N119, "Pass", "Fail")</f>
        <v>Pass</v>
      </c>
      <c r="X119" s="9">
        <f>CEILING(R119*(Q119^0.5)*((Q119^0.5/2)-(L119*0.5)-(N119/12)),0.01)</f>
        <v>18.38</v>
      </c>
      <c r="Y119" s="9">
        <f>ROUND((X119*1000)/(1.5*(Q119^0.5)*12*(C119^0.5)),2)</f>
        <v>1.98</v>
      </c>
      <c r="Z119" s="9" t="str">
        <f>IF(Y119&lt;N119,"Pass","Fail")</f>
        <v>Pass</v>
      </c>
      <c r="AA119" s="9">
        <f>ROUND(((Q119^0.5)/2)-(L119/2),2)</f>
        <v>2.73</v>
      </c>
      <c r="AB119" s="9">
        <f>ROUND((AA119*(AA119/2)*R119*(Q119^0.5)),0)</f>
        <v>196</v>
      </c>
      <c r="AC119" s="9">
        <f>ROUND((AB119*12000/(0.9*(Q119^0.5)*12*(N119^2))),2)</f>
        <v>36.83</v>
      </c>
      <c r="AD119" s="9">
        <f>(1-((1-(2.36*AC119/C119))^0.5))</f>
        <v>8.7299863306667946E-3</v>
      </c>
      <c r="AE119" s="9">
        <f>(AD119*C119)/(1.18*F119)</f>
        <v>9.2478668757063501E-4</v>
      </c>
      <c r="AF119" s="10">
        <f>200/F119</f>
        <v>5.0000000000000001E-3</v>
      </c>
      <c r="AG119" s="10">
        <f>(3*(C119)^0.5)/(F119)</f>
        <v>5.3033008588991067E-3</v>
      </c>
      <c r="AH119" s="10">
        <f>ROUND(MAX(AE119, AF119, AG119),6)</f>
        <v>5.3030000000000004E-3</v>
      </c>
      <c r="AK119" s="10">
        <f>ROUND((AH119*(Q119^0.5)*12*N119),2)</f>
        <v>13.2</v>
      </c>
      <c r="AL119" s="13">
        <f>ROUND((Q119^0.5),2)</f>
        <v>7.28</v>
      </c>
      <c r="AM119" s="13">
        <f>ROUND((Q119^0.5),2)</f>
        <v>7.28</v>
      </c>
      <c r="AN119" s="19">
        <v>11</v>
      </c>
      <c r="AO119" s="10">
        <f>INDEX(AJ:AJ, MATCH(AN119, AI:AI, 0))</f>
        <v>1.56</v>
      </c>
      <c r="AP119" s="12">
        <f>ROUNDUP((AK119/AO119),0)</f>
        <v>9</v>
      </c>
      <c r="AQ119" s="12">
        <f>(AP119*AO119)</f>
        <v>14.040000000000001</v>
      </c>
      <c r="AR119" s="12">
        <f>IF(ROUNDDOWN((AL119*12 - (O119*12)) / (AP119 - 1), 0) &lt; 18, ROUNDDOWN((AL119*12 - (O119*12)) / (AP119 - 1), 0), 18)</f>
        <v>10</v>
      </c>
    </row>
    <row r="120" spans="1:44" x14ac:dyDescent="0.35">
      <c r="A120" s="11">
        <f t="shared" si="1"/>
        <v>119</v>
      </c>
      <c r="B120" s="14">
        <v>5200</v>
      </c>
      <c r="C120" s="14">
        <v>3000</v>
      </c>
      <c r="D120" s="14">
        <v>120</v>
      </c>
      <c r="E120" s="14">
        <v>100</v>
      </c>
      <c r="F120" s="14">
        <v>60000</v>
      </c>
      <c r="G120" s="14">
        <v>5.25</v>
      </c>
      <c r="H120" s="14">
        <v>95</v>
      </c>
      <c r="K120" s="14">
        <v>150</v>
      </c>
      <c r="L120" s="14">
        <v>1.67</v>
      </c>
      <c r="M120" s="9">
        <f>ROUNDUP((18*L120),0)</f>
        <v>31</v>
      </c>
      <c r="N120" s="9">
        <f>(M120-O120*12-1.5)</f>
        <v>26.5</v>
      </c>
      <c r="O120" s="14">
        <v>0.25</v>
      </c>
      <c r="P120" s="9">
        <f>ROUND(((B120)-(M120*K120/12)-(G120-(1.5*L120))*H120),0)</f>
        <v>4552</v>
      </c>
      <c r="Q120" s="9">
        <f>ROUNDDOWN((D120+E120)/(P120/1000),0)</f>
        <v>48</v>
      </c>
      <c r="R120" s="9">
        <f>ROUND((1.2*D120+1.6*E120)/(Q120),2)</f>
        <v>6.33</v>
      </c>
      <c r="S120" s="9">
        <f>CEILING((N120+(12*L120)),0.01)</f>
        <v>46.54</v>
      </c>
      <c r="T120" s="9">
        <f xml:space="preserve"> (4*S120)</f>
        <v>186.16</v>
      </c>
      <c r="U120" s="9">
        <f>ROUND((Q120-(S120/12)^2)*(R120),2)</f>
        <v>208.63</v>
      </c>
      <c r="V120" s="9">
        <f>ROUND((U120*1000)/(3*T120*(C120^0.5)),2)</f>
        <v>6.82</v>
      </c>
      <c r="W120" s="9" t="str">
        <f>IF(V120 &lt; N120, "Pass", "Fail")</f>
        <v>Pass</v>
      </c>
      <c r="X120" s="9">
        <f>CEILING(R120*(Q120^0.5)*((Q120^0.5/2)-(L120*0.5)-(N120/12)),0.01)</f>
        <v>18.46</v>
      </c>
      <c r="Y120" s="9">
        <f>ROUND((X120*1000)/(1.5*(Q120^0.5)*12*(C120^0.5)),2)</f>
        <v>2.7</v>
      </c>
      <c r="Z120" s="9" t="str">
        <f>IF(Y120&lt;N120,"Pass","Fail")</f>
        <v>Pass</v>
      </c>
      <c r="AA120" s="9">
        <f>ROUND(((Q120^0.5)/2)-(L120/2),2)</f>
        <v>2.63</v>
      </c>
      <c r="AB120" s="9">
        <f>ROUND((AA120*(AA120/2)*R120*(Q120^0.5)),0)</f>
        <v>152</v>
      </c>
      <c r="AC120" s="9">
        <f>ROUND((AB120*12000/(0.9*(Q120^0.5)*12*(N120^2))),2)</f>
        <v>34.71</v>
      </c>
      <c r="AD120" s="9">
        <f>(1-((1-(2.36*AC120/C120))^0.5))</f>
        <v>1.3747091259042277E-2</v>
      </c>
      <c r="AE120" s="9">
        <f>(AD120*C120)/(1.18*F120)</f>
        <v>5.8250386690857103E-4</v>
      </c>
      <c r="AF120" s="10">
        <f>200/F120</f>
        <v>3.3333333333333335E-3</v>
      </c>
      <c r="AG120" s="10">
        <f>(3*(C120)^0.5)/(F120)</f>
        <v>2.7386127875258306E-3</v>
      </c>
      <c r="AH120" s="10">
        <f>ROUND(MAX(AE120, AF120, AG120),6)</f>
        <v>3.333E-3</v>
      </c>
      <c r="AK120" s="10">
        <f>ROUND((AH120*(Q120^0.5)*12*N120),2)</f>
        <v>7.34</v>
      </c>
      <c r="AL120" s="13">
        <f>ROUND((Q120^0.5),2)</f>
        <v>6.93</v>
      </c>
      <c r="AM120" s="13">
        <f>ROUND((Q120^0.5),2)</f>
        <v>6.93</v>
      </c>
      <c r="AN120" s="19">
        <v>11</v>
      </c>
      <c r="AO120" s="10">
        <f>INDEX(AJ:AJ, MATCH(AN120, AI:AI, 0))</f>
        <v>1.56</v>
      </c>
      <c r="AP120" s="12">
        <f>ROUNDUP((AK120/AO120),0)</f>
        <v>5</v>
      </c>
      <c r="AQ120" s="12">
        <f>(AP120*AO120)</f>
        <v>7.8000000000000007</v>
      </c>
      <c r="AR120" s="12">
        <f>IF(ROUNDDOWN((AL120*12 - (O120*12)) / (AP120 - 1), 0) &lt; 18, ROUNDDOWN((AL120*12 - (O120*12)) / (AP120 - 1), 0), 18)</f>
        <v>18</v>
      </c>
    </row>
    <row r="121" spans="1:44" x14ac:dyDescent="0.35">
      <c r="A121" s="11">
        <f t="shared" si="1"/>
        <v>120</v>
      </c>
      <c r="B121" s="14">
        <v>5400</v>
      </c>
      <c r="C121" s="14">
        <v>5000</v>
      </c>
      <c r="D121" s="14">
        <v>90</v>
      </c>
      <c r="E121" s="14">
        <v>85</v>
      </c>
      <c r="F121" s="14">
        <v>40000</v>
      </c>
      <c r="G121" s="14">
        <v>4.25</v>
      </c>
      <c r="H121" s="14">
        <v>90</v>
      </c>
      <c r="K121" s="14">
        <v>150</v>
      </c>
      <c r="L121" s="14">
        <v>1.42</v>
      </c>
      <c r="M121" s="9">
        <f>ROUNDUP((18*L121),0)</f>
        <v>26</v>
      </c>
      <c r="N121" s="9">
        <f>(M121-O121*12-1.5)</f>
        <v>21.5</v>
      </c>
      <c r="O121" s="14">
        <v>0.25</v>
      </c>
      <c r="P121" s="9">
        <f>ROUND(((B121)-(M121*K121/12)-(G121-(1.5*L121))*H121),0)</f>
        <v>4884</v>
      </c>
      <c r="Q121" s="9">
        <f>ROUNDDOWN((D121+E121)/(P121/1000),0)</f>
        <v>35</v>
      </c>
      <c r="R121" s="9">
        <f>ROUND((1.2*D121+1.6*E121)/(Q121),2)</f>
        <v>6.97</v>
      </c>
      <c r="S121" s="9">
        <f>CEILING((N121+(12*L121)),0.01)</f>
        <v>38.54</v>
      </c>
      <c r="T121" s="9">
        <f xml:space="preserve"> (4*S121)</f>
        <v>154.16</v>
      </c>
      <c r="U121" s="9">
        <f>ROUND((Q121-(S121/12)^2)*(R121),2)</f>
        <v>172.06</v>
      </c>
      <c r="V121" s="9">
        <f>ROUND((U121*1000)/(3*T121*(C121^0.5)),2)</f>
        <v>5.26</v>
      </c>
      <c r="W121" s="9" t="str">
        <f>IF(V121 &lt; N121, "Pass", "Fail")</f>
        <v>Pass</v>
      </c>
      <c r="X121" s="9">
        <f>CEILING(R121*(Q121^0.5)*((Q121^0.5/2)-(L121*0.5)-(N121/12)),0.01)</f>
        <v>18.82</v>
      </c>
      <c r="Y121" s="9">
        <f>ROUND((X121*1000)/(1.5*(Q121^0.5)*12*(C121^0.5)),2)</f>
        <v>2.5</v>
      </c>
      <c r="Z121" s="9" t="str">
        <f>IF(Y121&lt;N121,"Pass","Fail")</f>
        <v>Pass</v>
      </c>
      <c r="AA121" s="9">
        <f>ROUND(((Q121^0.5)/2)-(L121/2),2)</f>
        <v>2.25</v>
      </c>
      <c r="AB121" s="9">
        <f>ROUND((AA121*(AA121/2)*R121*(Q121^0.5)),0)</f>
        <v>104</v>
      </c>
      <c r="AC121" s="9">
        <f>ROUND((AB121*12000/(0.9*(Q121^0.5)*12*(N121^2))),2)</f>
        <v>42.26</v>
      </c>
      <c r="AD121" s="9">
        <f>(1-((1-(2.36*AC121/C121))^0.5))</f>
        <v>1.0023596240799293E-2</v>
      </c>
      <c r="AE121" s="9">
        <f>(AD121*C121)/(1.18*F121)</f>
        <v>1.0618216356778913E-3</v>
      </c>
      <c r="AF121" s="10">
        <f>200/F121</f>
        <v>5.0000000000000001E-3</v>
      </c>
      <c r="AG121" s="10">
        <f>(3*(C121)^0.5)/(F121)</f>
        <v>5.3033008588991067E-3</v>
      </c>
      <c r="AH121" s="10">
        <f>ROUND(MAX(AE121, AF121, AG121),6)</f>
        <v>5.3030000000000004E-3</v>
      </c>
      <c r="AK121" s="10">
        <f>ROUND((AH121*(Q121^0.5)*12*N121),2)</f>
        <v>8.09</v>
      </c>
      <c r="AL121" s="13">
        <f>ROUND((Q121^0.5),2)</f>
        <v>5.92</v>
      </c>
      <c r="AM121" s="13">
        <f>ROUND((Q121^0.5),2)</f>
        <v>5.92</v>
      </c>
      <c r="AN121" s="19">
        <v>11</v>
      </c>
      <c r="AO121" s="10">
        <f>INDEX(AJ:AJ, MATCH(AN121, AI:AI, 0))</f>
        <v>1.56</v>
      </c>
      <c r="AP121" s="12">
        <f>ROUNDUP((AK121/AO121),0)</f>
        <v>6</v>
      </c>
      <c r="AQ121" s="12">
        <f>(AP121*AO121)</f>
        <v>9.36</v>
      </c>
      <c r="AR121" s="12">
        <f>IF(ROUNDDOWN((AL121*12 - (O121*12)) / (AP121 - 1), 0) &lt; 18, ROUNDDOWN((AL121*12 - (O121*12)) / (AP121 - 1), 0), 18)</f>
        <v>13</v>
      </c>
    </row>
    <row r="122" spans="1:44" x14ac:dyDescent="0.35">
      <c r="A122" s="11">
        <f t="shared" si="1"/>
        <v>121</v>
      </c>
      <c r="B122" s="14">
        <v>5000</v>
      </c>
      <c r="C122" s="14">
        <v>5000</v>
      </c>
      <c r="D122" s="14">
        <v>130</v>
      </c>
      <c r="E122" s="14">
        <v>155</v>
      </c>
      <c r="F122" s="14">
        <v>40000</v>
      </c>
      <c r="G122" s="14">
        <v>4.5</v>
      </c>
      <c r="H122" s="14">
        <v>90</v>
      </c>
      <c r="K122" s="14">
        <v>150</v>
      </c>
      <c r="L122" s="14">
        <v>2</v>
      </c>
      <c r="M122" s="9">
        <f>ROUNDUP((18*L122),0)</f>
        <v>36</v>
      </c>
      <c r="N122" s="9">
        <f>(M122-O122*12-1.5)</f>
        <v>31.5</v>
      </c>
      <c r="O122" s="14">
        <v>0.25</v>
      </c>
      <c r="P122" s="9">
        <f>ROUND(((B122)-(M122*K122/12)-(G122-(1.5*L122))*H122),0)</f>
        <v>4415</v>
      </c>
      <c r="Q122" s="9">
        <f>ROUNDDOWN((D122+E122)/(P122/1000),0)</f>
        <v>64</v>
      </c>
      <c r="R122" s="9">
        <f>ROUND((1.2*D122+1.6*E122)/(Q122),2)</f>
        <v>6.31</v>
      </c>
      <c r="S122" s="9">
        <f>CEILING((N122+(12*L122)),0.01)</f>
        <v>55.5</v>
      </c>
      <c r="T122" s="9">
        <f xml:space="preserve"> (4*S122)</f>
        <v>222</v>
      </c>
      <c r="U122" s="9">
        <f>ROUND((Q122-(S122/12)^2)*(R122),2)</f>
        <v>268.87</v>
      </c>
      <c r="V122" s="9">
        <f>ROUND((U122*1000)/(3*T122*(C122^0.5)),2)</f>
        <v>5.71</v>
      </c>
      <c r="W122" s="9" t="str">
        <f>IF(V122 &lt; N122, "Pass", "Fail")</f>
        <v>Pass</v>
      </c>
      <c r="X122" s="9">
        <f>CEILING(R122*(Q122^0.5)*((Q122^0.5/2)-(L122*0.5)-(N122/12)),0.01)</f>
        <v>18.93</v>
      </c>
      <c r="Y122" s="9">
        <f>ROUND((X122*1000)/(1.5*(Q122^0.5)*12*(C122^0.5)),2)</f>
        <v>1.86</v>
      </c>
      <c r="Z122" s="9" t="str">
        <f>IF(Y122&lt;N122,"Pass","Fail")</f>
        <v>Pass</v>
      </c>
      <c r="AA122" s="9">
        <f>ROUND(((Q122^0.5)/2)-(L122/2),2)</f>
        <v>3</v>
      </c>
      <c r="AB122" s="9">
        <f>ROUND((AA122*(AA122/2)*R122*(Q122^0.5)),0)</f>
        <v>227</v>
      </c>
      <c r="AC122" s="9">
        <f>ROUND((AB122*12000/(0.9*(Q122^0.5)*12*(N122^2))),2)</f>
        <v>31.77</v>
      </c>
      <c r="AD122" s="9">
        <f>(1-((1-(2.36*AC122/C122))^0.5))</f>
        <v>7.5260406438867333E-3</v>
      </c>
      <c r="AE122" s="9">
        <f>(AD122*C122)/(1.18*F122)</f>
        <v>7.9725006820834045E-4</v>
      </c>
      <c r="AF122" s="10">
        <f>200/F122</f>
        <v>5.0000000000000001E-3</v>
      </c>
      <c r="AG122" s="10">
        <f>(3*(C122)^0.5)/(F122)</f>
        <v>5.3033008588991067E-3</v>
      </c>
      <c r="AH122" s="10">
        <f>ROUND(MAX(AE122, AF122, AG122),6)</f>
        <v>5.3030000000000004E-3</v>
      </c>
      <c r="AK122" s="10">
        <f>ROUND((AH122*(Q122^0.5)*12*N122),2)</f>
        <v>16.04</v>
      </c>
      <c r="AL122" s="13">
        <f>ROUND((Q122^0.5),2)</f>
        <v>8</v>
      </c>
      <c r="AM122" s="13">
        <f>ROUND((Q122^0.5),2)</f>
        <v>8</v>
      </c>
      <c r="AN122" s="19">
        <v>14</v>
      </c>
      <c r="AO122" s="10">
        <f>INDEX(AJ:AJ, MATCH(AN122, AI:AI, 0))</f>
        <v>2.25</v>
      </c>
      <c r="AP122" s="12">
        <f>ROUNDUP((AK122/AO122),0)</f>
        <v>8</v>
      </c>
      <c r="AQ122" s="12">
        <f>(AP122*AO122)</f>
        <v>18</v>
      </c>
      <c r="AR122" s="12">
        <f>IF(ROUNDDOWN((AL122*12 - (O122*12)) / (AP122 - 1), 0) &lt; 18, ROUNDDOWN((AL122*12 - (O122*12)) / (AP122 - 1), 0), 18)</f>
        <v>13</v>
      </c>
    </row>
    <row r="123" spans="1:44" x14ac:dyDescent="0.35">
      <c r="A123" s="11">
        <f t="shared" si="1"/>
        <v>122</v>
      </c>
      <c r="B123" s="14">
        <v>5400</v>
      </c>
      <c r="C123" s="14">
        <v>3000</v>
      </c>
      <c r="D123" s="14">
        <v>130</v>
      </c>
      <c r="E123" s="14">
        <v>150</v>
      </c>
      <c r="F123" s="14">
        <v>40000</v>
      </c>
      <c r="G123" s="14">
        <v>6.25</v>
      </c>
      <c r="H123" s="14">
        <v>105</v>
      </c>
      <c r="K123" s="14">
        <v>150</v>
      </c>
      <c r="L123" s="14">
        <v>1.92</v>
      </c>
      <c r="M123" s="9">
        <f>ROUNDUP((18*L123),0)</f>
        <v>35</v>
      </c>
      <c r="N123" s="9">
        <f>(M123-O123*12-1.5)</f>
        <v>30.5</v>
      </c>
      <c r="O123" s="14">
        <v>0.25</v>
      </c>
      <c r="P123" s="9">
        <f>ROUND(((B123)-(M123*K123/12)-(G123-(1.5*L123))*H123),0)</f>
        <v>4609</v>
      </c>
      <c r="Q123" s="9">
        <f>ROUNDDOWN((D123+E123)/(P123/1000),0)</f>
        <v>60</v>
      </c>
      <c r="R123" s="9">
        <f>ROUND((1.2*D123+1.6*E123)/(Q123),2)</f>
        <v>6.6</v>
      </c>
      <c r="S123" s="9">
        <f>CEILING((N123+(12*L123)),0.01)</f>
        <v>53.54</v>
      </c>
      <c r="T123" s="9">
        <f xml:space="preserve"> (4*S123)</f>
        <v>214.16</v>
      </c>
      <c r="U123" s="9">
        <f>ROUND((Q123-(S123/12)^2)*(R123),2)</f>
        <v>264.62</v>
      </c>
      <c r="V123" s="9">
        <f>ROUND((U123*1000)/(3*T123*(C123^0.5)),2)</f>
        <v>7.52</v>
      </c>
      <c r="W123" s="9" t="str">
        <f>IF(V123 &lt; N123, "Pass", "Fail")</f>
        <v>Pass</v>
      </c>
      <c r="X123" s="9">
        <f>CEILING(R123*(Q123^0.5)*((Q123^0.5/2)-(L123*0.5)-(N123/12)),0.01)</f>
        <v>18.990000000000002</v>
      </c>
      <c r="Y123" s="9">
        <f>ROUND((X123*1000)/(1.5*(Q123^0.5)*12*(C123^0.5)),2)</f>
        <v>2.4900000000000002</v>
      </c>
      <c r="Z123" s="9" t="str">
        <f>IF(Y123&lt;N123,"Pass","Fail")</f>
        <v>Pass</v>
      </c>
      <c r="AA123" s="9">
        <f>ROUND(((Q123^0.5)/2)-(L123/2),2)</f>
        <v>2.91</v>
      </c>
      <c r="AB123" s="9">
        <f>ROUND((AA123*(AA123/2)*R123*(Q123^0.5)),0)</f>
        <v>216</v>
      </c>
      <c r="AC123" s="9">
        <f>ROUND((AB123*12000/(0.9*(Q123^0.5)*12*(N123^2))),2)</f>
        <v>33.31</v>
      </c>
      <c r="AD123" s="9">
        <f>(1-((1-(2.36*AC123/C123))^0.5))</f>
        <v>1.3188906966823066E-2</v>
      </c>
      <c r="AE123" s="9">
        <f>(AD123*C123)/(1.18*F123)</f>
        <v>8.3827798517943219E-4</v>
      </c>
      <c r="AF123" s="10">
        <f>200/F123</f>
        <v>5.0000000000000001E-3</v>
      </c>
      <c r="AG123" s="10">
        <f>(3*(C123)^0.5)/(F123)</f>
        <v>4.107919181288746E-3</v>
      </c>
      <c r="AH123" s="10">
        <f>ROUND(MAX(AE123, AF123, AG123),6)</f>
        <v>5.0000000000000001E-3</v>
      </c>
      <c r="AK123" s="10">
        <f>ROUND((AH123*(Q123^0.5)*12*N123),2)</f>
        <v>14.18</v>
      </c>
      <c r="AL123" s="13">
        <f>ROUND((Q123^0.5),2)</f>
        <v>7.75</v>
      </c>
      <c r="AM123" s="13">
        <f>ROUND((Q123^0.5),2)</f>
        <v>7.75</v>
      </c>
      <c r="AN123" s="19">
        <v>14</v>
      </c>
      <c r="AO123" s="10">
        <f>INDEX(AJ:AJ, MATCH(AN123, AI:AI, 0))</f>
        <v>2.25</v>
      </c>
      <c r="AP123" s="12">
        <f>ROUNDUP((AK123/AO123),0)</f>
        <v>7</v>
      </c>
      <c r="AQ123" s="12">
        <f>(AP123*AO123)</f>
        <v>15.75</v>
      </c>
      <c r="AR123" s="12">
        <f>IF(ROUNDDOWN((AL123*12 - (O123*12)) / (AP123 - 1), 0) &lt; 18, ROUNDDOWN((AL123*12 - (O123*12)) / (AP123 - 1), 0), 18)</f>
        <v>15</v>
      </c>
    </row>
    <row r="124" spans="1:44" x14ac:dyDescent="0.35">
      <c r="A124" s="11">
        <f t="shared" si="1"/>
        <v>123</v>
      </c>
      <c r="B124" s="14">
        <v>5000</v>
      </c>
      <c r="C124" s="14">
        <v>5000</v>
      </c>
      <c r="D124" s="14">
        <v>135</v>
      </c>
      <c r="E124" s="14">
        <v>110</v>
      </c>
      <c r="F124" s="14">
        <v>40000</v>
      </c>
      <c r="G124" s="14">
        <v>4.25</v>
      </c>
      <c r="H124" s="14">
        <v>100</v>
      </c>
      <c r="K124" s="14">
        <v>150</v>
      </c>
      <c r="L124" s="14">
        <v>1.83</v>
      </c>
      <c r="M124" s="9">
        <f>ROUNDUP((18*L124),0)</f>
        <v>33</v>
      </c>
      <c r="N124" s="9">
        <f>(M124-O124*12-1.5)</f>
        <v>28.5</v>
      </c>
      <c r="O124" s="14">
        <v>0.25</v>
      </c>
      <c r="P124" s="9">
        <f>ROUND(((B124)-(M124*K124/12)-(G124-(1.5*L124))*H124),0)</f>
        <v>4437</v>
      </c>
      <c r="Q124" s="9">
        <f>ROUNDDOWN((D124+E124)/(P124/1000),0)</f>
        <v>55</v>
      </c>
      <c r="R124" s="9">
        <f>ROUND((1.2*D124+1.6*E124)/(Q124),2)</f>
        <v>6.15</v>
      </c>
      <c r="S124" s="9">
        <f>CEILING((N124+(12*L124)),0.01)</f>
        <v>50.46</v>
      </c>
      <c r="T124" s="9">
        <f xml:space="preserve"> (4*S124)</f>
        <v>201.84</v>
      </c>
      <c r="U124" s="9">
        <f>ROUND((Q124-(S124/12)^2)*(R124),2)</f>
        <v>229.51</v>
      </c>
      <c r="V124" s="9">
        <f>ROUND((U124*1000)/(3*T124*(C124^0.5)),2)</f>
        <v>5.36</v>
      </c>
      <c r="W124" s="9" t="str">
        <f>IF(V124 &lt; N124, "Pass", "Fail")</f>
        <v>Pass</v>
      </c>
      <c r="X124" s="9">
        <f>CEILING(R124*(Q124^0.5)*((Q124^0.5/2)-(L124*0.5)-(N124/12)),0.01)</f>
        <v>19.07</v>
      </c>
      <c r="Y124" s="9">
        <f>ROUND((X124*1000)/(1.5*(Q124^0.5)*12*(C124^0.5)),2)</f>
        <v>2.02</v>
      </c>
      <c r="Z124" s="9" t="str">
        <f>IF(Y124&lt;N124,"Pass","Fail")</f>
        <v>Pass</v>
      </c>
      <c r="AA124" s="9">
        <f>ROUND(((Q124^0.5)/2)-(L124/2),2)</f>
        <v>2.79</v>
      </c>
      <c r="AB124" s="9">
        <f>ROUND((AA124*(AA124/2)*R124*(Q124^0.5)),0)</f>
        <v>178</v>
      </c>
      <c r="AC124" s="9">
        <f>ROUND((AB124*12000/(0.9*(Q124^0.5)*12*(N124^2))),2)</f>
        <v>32.83</v>
      </c>
      <c r="AD124" s="9">
        <f>(1-((1-(2.36*AC124/C124))^0.5))</f>
        <v>7.778129650429455E-3</v>
      </c>
      <c r="AE124" s="9">
        <f>(AD124*C124)/(1.18*F124)</f>
        <v>8.2395441212176424E-4</v>
      </c>
      <c r="AF124" s="10">
        <f>200/F124</f>
        <v>5.0000000000000001E-3</v>
      </c>
      <c r="AG124" s="10">
        <f>(3*(C124)^0.5)/(F124)</f>
        <v>5.3033008588991067E-3</v>
      </c>
      <c r="AH124" s="10">
        <f>ROUND(MAX(AE124, AF124, AG124),6)</f>
        <v>5.3030000000000004E-3</v>
      </c>
      <c r="AK124" s="10">
        <f>ROUND((AH124*(Q124^0.5)*12*N124),2)</f>
        <v>13.45</v>
      </c>
      <c r="AL124" s="13">
        <f>ROUND((Q124^0.5),2)</f>
        <v>7.42</v>
      </c>
      <c r="AM124" s="13">
        <f>ROUND((Q124^0.5),2)</f>
        <v>7.42</v>
      </c>
      <c r="AN124" s="19">
        <v>14</v>
      </c>
      <c r="AO124" s="10">
        <f>INDEX(AJ:AJ, MATCH(AN124, AI:AI, 0))</f>
        <v>2.25</v>
      </c>
      <c r="AP124" s="12">
        <f>ROUNDUP((AK124/AO124),0)</f>
        <v>6</v>
      </c>
      <c r="AQ124" s="12">
        <f>(AP124*AO124)</f>
        <v>13.5</v>
      </c>
      <c r="AR124" s="12">
        <f>IF(ROUNDDOWN((AL124*12 - (O124*12)) / (AP124 - 1), 0) &lt; 18, ROUNDDOWN((AL124*12 - (O124*12)) / (AP124 - 1), 0), 18)</f>
        <v>17</v>
      </c>
    </row>
    <row r="125" spans="1:44" x14ac:dyDescent="0.35">
      <c r="A125" s="11">
        <f t="shared" si="1"/>
        <v>124</v>
      </c>
      <c r="B125" s="14">
        <v>4300</v>
      </c>
      <c r="C125" s="14">
        <v>4000</v>
      </c>
      <c r="D125" s="14">
        <v>115</v>
      </c>
      <c r="E125" s="14">
        <v>100</v>
      </c>
      <c r="F125" s="14">
        <v>60000</v>
      </c>
      <c r="G125" s="14">
        <v>4.5</v>
      </c>
      <c r="H125" s="14">
        <v>100</v>
      </c>
      <c r="K125" s="14">
        <v>150</v>
      </c>
      <c r="L125" s="14">
        <v>1.83</v>
      </c>
      <c r="M125" s="9">
        <f>ROUNDUP((18*L125),0)</f>
        <v>33</v>
      </c>
      <c r="N125" s="9">
        <f>(M125-O125*12-1.5)</f>
        <v>28.5</v>
      </c>
      <c r="O125" s="14">
        <v>0.25</v>
      </c>
      <c r="P125" s="9">
        <f>ROUND(((B125)-(M125*K125/12)-(G125-(1.5*L125))*H125),0)</f>
        <v>3712</v>
      </c>
      <c r="Q125" s="9">
        <f>ROUNDDOWN((D125+E125)/(P125/1000),0)</f>
        <v>57</v>
      </c>
      <c r="R125" s="9">
        <f>ROUND((1.2*D125+1.6*E125)/(Q125),2)</f>
        <v>5.23</v>
      </c>
      <c r="S125" s="9">
        <f>CEILING((N125+(12*L125)),0.01)</f>
        <v>50.46</v>
      </c>
      <c r="T125" s="9">
        <f xml:space="preserve"> (4*S125)</f>
        <v>201.84</v>
      </c>
      <c r="U125" s="9">
        <f>ROUND((Q125-(S125/12)^2)*(R125),2)</f>
        <v>205.63</v>
      </c>
      <c r="V125" s="9">
        <f>ROUND((U125*1000)/(3*T125*(C125^0.5)),2)</f>
        <v>5.37</v>
      </c>
      <c r="W125" s="9" t="str">
        <f>IF(V125 &lt; N125, "Pass", "Fail")</f>
        <v>Pass</v>
      </c>
      <c r="X125" s="9">
        <f>CEILING(R125*(Q125^0.5)*((Q125^0.5/2)-(L125*0.5)-(N125/12)),0.01)</f>
        <v>19.150000000000002</v>
      </c>
      <c r="Y125" s="9">
        <f>ROUND((X125*1000)/(1.5*(Q125^0.5)*12*(C125^0.5)),2)</f>
        <v>2.23</v>
      </c>
      <c r="Z125" s="9" t="str">
        <f>IF(Y125&lt;N125,"Pass","Fail")</f>
        <v>Pass</v>
      </c>
      <c r="AA125" s="9">
        <f>ROUND(((Q125^0.5)/2)-(L125/2),2)</f>
        <v>2.86</v>
      </c>
      <c r="AB125" s="9">
        <f>ROUND((AA125*(AA125/2)*R125*(Q125^0.5)),0)</f>
        <v>161</v>
      </c>
      <c r="AC125" s="9">
        <f>ROUND((AB125*12000/(0.9*(Q125^0.5)*12*(N125^2))),2)</f>
        <v>29.17</v>
      </c>
      <c r="AD125" s="9">
        <f>(1-((1-(2.36*AC125/C125))^0.5))</f>
        <v>8.6424963717680603E-3</v>
      </c>
      <c r="AE125" s="9">
        <f>(AD125*C125)/(1.18*F125)</f>
        <v>4.8827663117333679E-4</v>
      </c>
      <c r="AF125" s="10">
        <f>200/F125</f>
        <v>3.3333333333333335E-3</v>
      </c>
      <c r="AG125" s="10">
        <f>(3*(C125)^0.5)/(F125)</f>
        <v>3.162277660168379E-3</v>
      </c>
      <c r="AH125" s="10">
        <f>ROUND(MAX(AE125, AF125, AG125),6)</f>
        <v>3.333E-3</v>
      </c>
      <c r="AK125" s="10">
        <f>ROUND((AH125*(Q125^0.5)*12*N125),2)</f>
        <v>8.61</v>
      </c>
      <c r="AL125" s="13">
        <f>ROUND((Q125^0.5),2)</f>
        <v>7.55</v>
      </c>
      <c r="AM125" s="13">
        <f>ROUND((Q125^0.5),2)</f>
        <v>7.55</v>
      </c>
      <c r="AN125" s="19">
        <v>11</v>
      </c>
      <c r="AO125" s="10">
        <f>INDEX(AJ:AJ, MATCH(AN125, AI:AI, 0))</f>
        <v>1.56</v>
      </c>
      <c r="AP125" s="12">
        <f>ROUNDUP((AK125/AO125),0)</f>
        <v>6</v>
      </c>
      <c r="AQ125" s="12">
        <f>(AP125*AO125)</f>
        <v>9.36</v>
      </c>
      <c r="AR125" s="12">
        <f>IF(ROUNDDOWN((AL125*12 - (O125*12)) / (AP125 - 1), 0) &lt; 18, ROUNDDOWN((AL125*12 - (O125*12)) / (AP125 - 1), 0), 18)</f>
        <v>17</v>
      </c>
    </row>
    <row r="126" spans="1:44" x14ac:dyDescent="0.35">
      <c r="A126" s="11">
        <f t="shared" si="1"/>
        <v>125</v>
      </c>
      <c r="B126" s="14">
        <v>4200</v>
      </c>
      <c r="C126" s="14">
        <v>4000</v>
      </c>
      <c r="D126" s="14">
        <v>140</v>
      </c>
      <c r="E126" s="14">
        <v>105</v>
      </c>
      <c r="F126" s="14">
        <v>60000</v>
      </c>
      <c r="G126" s="14">
        <v>4</v>
      </c>
      <c r="H126" s="14">
        <v>95</v>
      </c>
      <c r="K126" s="14">
        <v>150</v>
      </c>
      <c r="L126" s="14">
        <v>2</v>
      </c>
      <c r="M126" s="9">
        <f>ROUNDUP((18*L126),0)</f>
        <v>36</v>
      </c>
      <c r="N126" s="9">
        <f>(M126-O126*12-1.5)</f>
        <v>31.5</v>
      </c>
      <c r="O126" s="14">
        <v>0.25</v>
      </c>
      <c r="P126" s="9">
        <f>ROUND(((B126)-(M126*K126/12)-(G126-(1.5*L126))*H126),0)</f>
        <v>3655</v>
      </c>
      <c r="Q126" s="9">
        <f>ROUNDDOWN((D126+E126)/(P126/1000),0)</f>
        <v>67</v>
      </c>
      <c r="R126" s="9">
        <f>ROUND((1.2*D126+1.6*E126)/(Q126),2)</f>
        <v>5.01</v>
      </c>
      <c r="S126" s="9">
        <f>CEILING((N126+(12*L126)),0.01)</f>
        <v>55.5</v>
      </c>
      <c r="T126" s="9">
        <f xml:space="preserve"> (4*S126)</f>
        <v>222</v>
      </c>
      <c r="U126" s="9">
        <f>ROUND((Q126-(S126/12)^2)*(R126),2)</f>
        <v>228.5</v>
      </c>
      <c r="V126" s="9">
        <f>ROUND((U126*1000)/(3*T126*(C126^0.5)),2)</f>
        <v>5.42</v>
      </c>
      <c r="W126" s="9" t="str">
        <f>IF(V126 &lt; N126, "Pass", "Fail")</f>
        <v>Pass</v>
      </c>
      <c r="X126" s="9">
        <f>CEILING(R126*(Q126^0.5)*((Q126^0.5/2)-(L126*0.5)-(N126/12)),0.01)</f>
        <v>19.18</v>
      </c>
      <c r="Y126" s="9">
        <f>ROUND((X126*1000)/(1.5*(Q126^0.5)*12*(C126^0.5)),2)</f>
        <v>2.06</v>
      </c>
      <c r="Z126" s="9" t="str">
        <f>IF(Y126&lt;N126,"Pass","Fail")</f>
        <v>Pass</v>
      </c>
      <c r="AA126" s="9">
        <f>ROUND(((Q126^0.5)/2)-(L126/2),2)</f>
        <v>3.09</v>
      </c>
      <c r="AB126" s="9">
        <f>ROUND((AA126*(AA126/2)*R126*(Q126^0.5)),0)</f>
        <v>196</v>
      </c>
      <c r="AC126" s="9">
        <f>ROUND((AB126*12000/(0.9*(Q126^0.5)*12*(N126^2))),2)</f>
        <v>26.81</v>
      </c>
      <c r="AD126" s="9">
        <f>(1-((1-(2.36*AC126/C126))^0.5))</f>
        <v>7.9404755761880441E-3</v>
      </c>
      <c r="AE126" s="9">
        <f>(AD126*C126)/(1.18*F126)</f>
        <v>4.4861443933265788E-4</v>
      </c>
      <c r="AF126" s="10">
        <f>200/F126</f>
        <v>3.3333333333333335E-3</v>
      </c>
      <c r="AG126" s="10">
        <f>(3*(C126)^0.5)/(F126)</f>
        <v>3.162277660168379E-3</v>
      </c>
      <c r="AH126" s="10">
        <f>ROUND(MAX(AE126, AF126, AG126),6)</f>
        <v>3.333E-3</v>
      </c>
      <c r="AK126" s="10">
        <f>ROUND((AH126*(Q126^0.5)*12*N126),2)</f>
        <v>10.31</v>
      </c>
      <c r="AL126" s="13">
        <f>ROUND((Q126^0.5),2)</f>
        <v>8.19</v>
      </c>
      <c r="AM126" s="13">
        <f>ROUND((Q126^0.5),2)</f>
        <v>8.19</v>
      </c>
      <c r="AN126" s="19">
        <v>11</v>
      </c>
      <c r="AO126" s="10">
        <f>INDEX(AJ:AJ, MATCH(AN126, AI:AI, 0))</f>
        <v>1.56</v>
      </c>
      <c r="AP126" s="12">
        <f>ROUNDUP((AK126/AO126),0)</f>
        <v>7</v>
      </c>
      <c r="AQ126" s="12">
        <f>(AP126*AO126)</f>
        <v>10.92</v>
      </c>
      <c r="AR126" s="12">
        <f>IF(ROUNDDOWN((AL126*12 - (O126*12)) / (AP126 - 1), 0) &lt; 18, ROUNDDOWN((AL126*12 - (O126*12)) / (AP126 - 1), 0), 18)</f>
        <v>15</v>
      </c>
    </row>
    <row r="127" spans="1:44" x14ac:dyDescent="0.35">
      <c r="A127" s="11">
        <f t="shared" si="1"/>
        <v>126</v>
      </c>
      <c r="B127" s="14">
        <v>4600</v>
      </c>
      <c r="C127" s="14">
        <v>5000</v>
      </c>
      <c r="D127" s="14">
        <v>105</v>
      </c>
      <c r="E127" s="14">
        <v>110</v>
      </c>
      <c r="F127" s="14">
        <v>40000</v>
      </c>
      <c r="G127" s="14">
        <v>7</v>
      </c>
      <c r="H127" s="14">
        <v>105</v>
      </c>
      <c r="K127" s="14">
        <v>150</v>
      </c>
      <c r="L127" s="14">
        <v>1.83</v>
      </c>
      <c r="M127" s="9">
        <f>ROUNDUP((18*L127),0)</f>
        <v>33</v>
      </c>
      <c r="N127" s="9">
        <f>(M127-O127*12-1.5)</f>
        <v>28.5</v>
      </c>
      <c r="O127" s="14">
        <v>0.25</v>
      </c>
      <c r="P127" s="9">
        <f>ROUND(((B127)-(M127*K127/12)-(G127-(1.5*L127))*H127),0)</f>
        <v>3741</v>
      </c>
      <c r="Q127" s="9">
        <f>ROUNDDOWN((D127+E127)/(P127/1000),0)</f>
        <v>57</v>
      </c>
      <c r="R127" s="9">
        <f>ROUND((1.2*D127+1.6*E127)/(Q127),2)</f>
        <v>5.3</v>
      </c>
      <c r="S127" s="9">
        <f>CEILING((N127+(12*L127)),0.01)</f>
        <v>50.46</v>
      </c>
      <c r="T127" s="9">
        <f xml:space="preserve"> (4*S127)</f>
        <v>201.84</v>
      </c>
      <c r="U127" s="9">
        <f>ROUND((Q127-(S127/12)^2)*(R127),2)</f>
        <v>208.39</v>
      </c>
      <c r="V127" s="9">
        <f>ROUND((U127*1000)/(3*T127*(C127^0.5)),2)</f>
        <v>4.87</v>
      </c>
      <c r="W127" s="9" t="str">
        <f>IF(V127 &lt; N127, "Pass", "Fail")</f>
        <v>Pass</v>
      </c>
      <c r="X127" s="9">
        <f>CEILING(R127*(Q127^0.5)*((Q127^0.5/2)-(L127*0.5)-(N127/12)),0.01)</f>
        <v>19.41</v>
      </c>
      <c r="Y127" s="9">
        <f>ROUND((X127*1000)/(1.5*(Q127^0.5)*12*(C127^0.5)),2)</f>
        <v>2.02</v>
      </c>
      <c r="Z127" s="9" t="str">
        <f>IF(Y127&lt;N127,"Pass","Fail")</f>
        <v>Pass</v>
      </c>
      <c r="AA127" s="9">
        <f>ROUND(((Q127^0.5)/2)-(L127/2),2)</f>
        <v>2.86</v>
      </c>
      <c r="AB127" s="9">
        <f>ROUND((AA127*(AA127/2)*R127*(Q127^0.5)),0)</f>
        <v>164</v>
      </c>
      <c r="AC127" s="9">
        <f>ROUND((AB127*12000/(0.9*(Q127^0.5)*12*(N127^2))),2)</f>
        <v>29.71</v>
      </c>
      <c r="AD127" s="9">
        <f>(1-((1-(2.36*AC127/C127))^0.5))</f>
        <v>7.0363148634287054E-3</v>
      </c>
      <c r="AE127" s="9">
        <f>(AD127*C127)/(1.18*F127)</f>
        <v>7.4537233722761715E-4</v>
      </c>
      <c r="AF127" s="10">
        <f>200/F127</f>
        <v>5.0000000000000001E-3</v>
      </c>
      <c r="AG127" s="10">
        <f>(3*(C127)^0.5)/(F127)</f>
        <v>5.3033008588991067E-3</v>
      </c>
      <c r="AH127" s="10">
        <f>ROUND(MAX(AE127, AF127, AG127),6)</f>
        <v>5.3030000000000004E-3</v>
      </c>
      <c r="AK127" s="10">
        <f>ROUND((AH127*(Q127^0.5)*12*N127),2)</f>
        <v>13.69</v>
      </c>
      <c r="AL127" s="13">
        <f>ROUND((Q127^0.5),2)</f>
        <v>7.55</v>
      </c>
      <c r="AM127" s="13">
        <f>ROUND((Q127^0.5),2)</f>
        <v>7.55</v>
      </c>
      <c r="AN127" s="19">
        <v>14</v>
      </c>
      <c r="AO127" s="10">
        <f>INDEX(AJ:AJ, MATCH(AN127, AI:AI, 0))</f>
        <v>2.25</v>
      </c>
      <c r="AP127" s="12">
        <f>ROUNDUP((AK127/AO127),0)</f>
        <v>7</v>
      </c>
      <c r="AQ127" s="12">
        <f>(AP127*AO127)</f>
        <v>15.75</v>
      </c>
      <c r="AR127" s="12">
        <f>IF(ROUNDDOWN((AL127*12 - (O127*12)) / (AP127 - 1), 0) &lt; 18, ROUNDDOWN((AL127*12 - (O127*12)) / (AP127 - 1), 0), 18)</f>
        <v>14</v>
      </c>
    </row>
    <row r="128" spans="1:44" x14ac:dyDescent="0.35">
      <c r="A128" s="11">
        <f t="shared" si="1"/>
        <v>127</v>
      </c>
      <c r="B128" s="14">
        <v>5800</v>
      </c>
      <c r="C128" s="14">
        <v>4000</v>
      </c>
      <c r="D128" s="14">
        <v>90</v>
      </c>
      <c r="E128" s="14">
        <v>90</v>
      </c>
      <c r="F128" s="14">
        <v>40000</v>
      </c>
      <c r="G128" s="14">
        <v>6.5</v>
      </c>
      <c r="H128" s="14">
        <v>100</v>
      </c>
      <c r="K128" s="14">
        <v>150</v>
      </c>
      <c r="L128" s="14">
        <v>1.42</v>
      </c>
      <c r="M128" s="9">
        <f>ROUNDUP((18*L128),0)</f>
        <v>26</v>
      </c>
      <c r="N128" s="9">
        <f>(M128-O128*12-1.5)</f>
        <v>21.5</v>
      </c>
      <c r="O128" s="14">
        <v>0.25</v>
      </c>
      <c r="P128" s="9">
        <f>ROUND(((B128)-(M128*K128/12)-(G128-(1.5*L128))*H128),0)</f>
        <v>5038</v>
      </c>
      <c r="Q128" s="9">
        <f>ROUNDDOWN((D128+E128)/(P128/1000),0)</f>
        <v>35</v>
      </c>
      <c r="R128" s="9">
        <f>ROUND((1.2*D128+1.6*E128)/(Q128),2)</f>
        <v>7.2</v>
      </c>
      <c r="S128" s="9">
        <f>CEILING((N128+(12*L128)),0.01)</f>
        <v>38.54</v>
      </c>
      <c r="T128" s="9">
        <f xml:space="preserve"> (4*S128)</f>
        <v>154.16</v>
      </c>
      <c r="U128" s="9">
        <f>ROUND((Q128-(S128/12)^2)*(R128),2)</f>
        <v>177.73</v>
      </c>
      <c r="V128" s="9">
        <f>ROUND((U128*1000)/(3*T128*(C128^0.5)),2)</f>
        <v>6.08</v>
      </c>
      <c r="W128" s="9" t="str">
        <f>IF(V128 &lt; N128, "Pass", "Fail")</f>
        <v>Pass</v>
      </c>
      <c r="X128" s="9">
        <f>CEILING(R128*(Q128^0.5)*((Q128^0.5/2)-(L128*0.5)-(N128/12)),0.01)</f>
        <v>19.440000000000001</v>
      </c>
      <c r="Y128" s="9">
        <f>ROUND((X128*1000)/(1.5*(Q128^0.5)*12*(C128^0.5)),2)</f>
        <v>2.89</v>
      </c>
      <c r="Z128" s="9" t="str">
        <f>IF(Y128&lt;N128,"Pass","Fail")</f>
        <v>Pass</v>
      </c>
      <c r="AA128" s="9">
        <f>ROUND(((Q128^0.5)/2)-(L128/2),2)</f>
        <v>2.25</v>
      </c>
      <c r="AB128" s="9">
        <f>ROUND((AA128*(AA128/2)*R128*(Q128^0.5)),0)</f>
        <v>108</v>
      </c>
      <c r="AC128" s="9">
        <f>ROUND((AB128*12000/(0.9*(Q128^0.5)*12*(N128^2))),2)</f>
        <v>43.88</v>
      </c>
      <c r="AD128" s="9">
        <f>(1-((1-(2.36*AC128/C128))^0.5))</f>
        <v>1.3029483723044466E-2</v>
      </c>
      <c r="AE128" s="9">
        <f>(AD128*C128)/(1.18*F128)</f>
        <v>1.1041935358512259E-3</v>
      </c>
      <c r="AF128" s="10">
        <f>200/F128</f>
        <v>5.0000000000000001E-3</v>
      </c>
      <c r="AG128" s="10">
        <f>(3*(C128)^0.5)/(F128)</f>
        <v>4.7434164902525689E-3</v>
      </c>
      <c r="AH128" s="10">
        <f>ROUND(MAX(AE128, AF128, AG128),6)</f>
        <v>5.0000000000000001E-3</v>
      </c>
      <c r="AK128" s="10">
        <f>ROUND((AH128*(Q128^0.5)*12*N128),2)</f>
        <v>7.63</v>
      </c>
      <c r="AL128" s="13">
        <f>ROUND((Q128^0.5),2)</f>
        <v>5.92</v>
      </c>
      <c r="AM128" s="13">
        <f>ROUND((Q128^0.5),2)</f>
        <v>5.92</v>
      </c>
      <c r="AN128" s="19">
        <v>11</v>
      </c>
      <c r="AO128" s="10">
        <f>INDEX(AJ:AJ, MATCH(AN128, AI:AI, 0))</f>
        <v>1.56</v>
      </c>
      <c r="AP128" s="12">
        <f>ROUNDUP((AK128/AO128),0)</f>
        <v>5</v>
      </c>
      <c r="AQ128" s="12">
        <f>(AP128*AO128)</f>
        <v>7.8000000000000007</v>
      </c>
      <c r="AR128" s="12">
        <f>IF(ROUNDDOWN((AL128*12 - (O128*12)) / (AP128 - 1), 0) &lt; 18, ROUNDDOWN((AL128*12 - (O128*12)) / (AP128 - 1), 0), 18)</f>
        <v>17</v>
      </c>
    </row>
    <row r="129" spans="1:44" x14ac:dyDescent="0.35">
      <c r="A129" s="11">
        <f t="shared" si="1"/>
        <v>128</v>
      </c>
      <c r="B129" s="14">
        <v>4800</v>
      </c>
      <c r="C129" s="14">
        <v>4000</v>
      </c>
      <c r="D129" s="14">
        <v>85</v>
      </c>
      <c r="E129" s="14">
        <v>80</v>
      </c>
      <c r="F129" s="14">
        <v>40000</v>
      </c>
      <c r="G129" s="14">
        <v>6.25</v>
      </c>
      <c r="H129" s="14">
        <v>100</v>
      </c>
      <c r="K129" s="14">
        <v>150</v>
      </c>
      <c r="L129" s="14">
        <v>1.5</v>
      </c>
      <c r="M129" s="9">
        <f>ROUNDUP((18*L129),0)</f>
        <v>27</v>
      </c>
      <c r="N129" s="9">
        <f>(M129-O129*12-1.5)</f>
        <v>22.5</v>
      </c>
      <c r="O129" s="14">
        <v>0.25</v>
      </c>
      <c r="P129" s="9">
        <f>ROUND(((B129)-(M129*K129/12)-(G129-(1.5*L129))*H129),0)</f>
        <v>4063</v>
      </c>
      <c r="Q129" s="9">
        <f>ROUNDDOWN((D129+E129)/(P129/1000),0)</f>
        <v>40</v>
      </c>
      <c r="R129" s="9">
        <f>ROUND((1.2*D129+1.6*E129)/(Q129),2)</f>
        <v>5.75</v>
      </c>
      <c r="S129" s="9">
        <f>CEILING((N129+(12*L129)),0.01)</f>
        <v>40.5</v>
      </c>
      <c r="T129" s="9">
        <f xml:space="preserve"> (4*S129)</f>
        <v>162</v>
      </c>
      <c r="U129" s="9">
        <f>ROUND((Q129-(S129/12)^2)*(R129),2)</f>
        <v>164.5</v>
      </c>
      <c r="V129" s="9">
        <f>ROUND((U129*1000)/(3*T129*(C129^0.5)),2)</f>
        <v>5.35</v>
      </c>
      <c r="W129" s="9" t="str">
        <f>IF(V129 &lt; N129, "Pass", "Fail")</f>
        <v>Pass</v>
      </c>
      <c r="X129" s="9">
        <f>CEILING(R129*(Q129^0.5)*((Q129^0.5/2)-(L129*0.5)-(N129/12)),0.01)</f>
        <v>19.54</v>
      </c>
      <c r="Y129" s="9">
        <f>ROUND((X129*1000)/(1.5*(Q129^0.5)*12*(C129^0.5)),2)</f>
        <v>2.71</v>
      </c>
      <c r="Z129" s="9" t="str">
        <f>IF(Y129&lt;N129,"Pass","Fail")</f>
        <v>Pass</v>
      </c>
      <c r="AA129" s="9">
        <f>ROUND(((Q129^0.5)/2)-(L129/2),2)</f>
        <v>2.41</v>
      </c>
      <c r="AB129" s="9">
        <f>ROUND((AA129*(AA129/2)*R129*(Q129^0.5)),0)</f>
        <v>106</v>
      </c>
      <c r="AC129" s="9">
        <f>ROUND((AB129*12000/(0.9*(Q129^0.5)*12*(N129^2))),2)</f>
        <v>36.78</v>
      </c>
      <c r="AD129" s="9">
        <f>(1-((1-(2.36*AC129/C129))^0.5))</f>
        <v>1.0909609792916775E-2</v>
      </c>
      <c r="AE129" s="9">
        <f>(AD129*C129)/(1.18*F129)</f>
        <v>9.2454320278955728E-4</v>
      </c>
      <c r="AF129" s="10">
        <f>200/F129</f>
        <v>5.0000000000000001E-3</v>
      </c>
      <c r="AG129" s="10">
        <f>(3*(C129)^0.5)/(F129)</f>
        <v>4.7434164902525689E-3</v>
      </c>
      <c r="AH129" s="10">
        <f>ROUND(MAX(AE129, AF129, AG129),6)</f>
        <v>5.0000000000000001E-3</v>
      </c>
      <c r="AK129" s="10">
        <f>ROUND((AH129*(Q129^0.5)*12*N129),2)</f>
        <v>8.5399999999999991</v>
      </c>
      <c r="AL129" s="13">
        <f>ROUND((Q129^0.5),2)</f>
        <v>6.32</v>
      </c>
      <c r="AM129" s="13">
        <f>ROUND((Q129^0.5),2)</f>
        <v>6.32</v>
      </c>
      <c r="AN129" s="19">
        <v>11</v>
      </c>
      <c r="AO129" s="10">
        <f>INDEX(AJ:AJ, MATCH(AN129, AI:AI, 0))</f>
        <v>1.56</v>
      </c>
      <c r="AP129" s="12">
        <f>ROUNDUP((AK129/AO129),0)</f>
        <v>6</v>
      </c>
      <c r="AQ129" s="12">
        <f>(AP129*AO129)</f>
        <v>9.36</v>
      </c>
      <c r="AR129" s="12">
        <f>IF(ROUNDDOWN((AL129*12 - (O129*12)) / (AP129 - 1), 0) &lt; 18, ROUNDDOWN((AL129*12 - (O129*12)) / (AP129 - 1), 0), 18)</f>
        <v>14</v>
      </c>
    </row>
    <row r="130" spans="1:44" x14ac:dyDescent="0.35">
      <c r="A130" s="11">
        <f t="shared" si="1"/>
        <v>129</v>
      </c>
      <c r="B130" s="14">
        <v>4400</v>
      </c>
      <c r="C130" s="14">
        <v>4000</v>
      </c>
      <c r="D130" s="14">
        <v>125</v>
      </c>
      <c r="E130" s="14">
        <v>85</v>
      </c>
      <c r="F130" s="14">
        <v>40000</v>
      </c>
      <c r="G130" s="14">
        <v>4.5</v>
      </c>
      <c r="H130" s="14">
        <v>90</v>
      </c>
      <c r="K130" s="14">
        <v>150</v>
      </c>
      <c r="L130" s="14">
        <v>1.75</v>
      </c>
      <c r="M130" s="9">
        <f>ROUNDUP((18*L130),0)</f>
        <v>32</v>
      </c>
      <c r="N130" s="9">
        <f>(M130-O130*12-1.5)</f>
        <v>27.5</v>
      </c>
      <c r="O130" s="14">
        <v>0.25</v>
      </c>
      <c r="P130" s="9">
        <f>ROUND(((B130)-(M130*K130/12)-(G130-(1.5*L130))*H130),0)</f>
        <v>3831</v>
      </c>
      <c r="Q130" s="9">
        <f>ROUNDDOWN((D130+E130)/(P130/1000),0)</f>
        <v>54</v>
      </c>
      <c r="R130" s="9">
        <f>ROUND((1.2*D130+1.6*E130)/(Q130),2)</f>
        <v>5.3</v>
      </c>
      <c r="S130" s="9">
        <f>CEILING((N130+(12*L130)),0.01)</f>
        <v>48.5</v>
      </c>
      <c r="T130" s="9">
        <f xml:space="preserve"> (4*S130)</f>
        <v>194</v>
      </c>
      <c r="U130" s="9">
        <f>ROUND((Q130-(S130/12)^2)*(R130),2)</f>
        <v>199.62</v>
      </c>
      <c r="V130" s="9">
        <f>ROUND((U130*1000)/(3*T130*(C130^0.5)),2)</f>
        <v>5.42</v>
      </c>
      <c r="W130" s="9" t="str">
        <f>IF(V130 &lt; N130, "Pass", "Fail")</f>
        <v>Pass</v>
      </c>
      <c r="X130" s="9">
        <f>CEILING(R130*(Q130^0.5)*((Q130^0.5/2)-(L130*0.5)-(N130/12)),0.01)</f>
        <v>19.77</v>
      </c>
      <c r="Y130" s="9">
        <f>ROUND((X130*1000)/(1.5*(Q130^0.5)*12*(C130^0.5)),2)</f>
        <v>2.36</v>
      </c>
      <c r="Z130" s="9" t="str">
        <f>IF(Y130&lt;N130,"Pass","Fail")</f>
        <v>Pass</v>
      </c>
      <c r="AA130" s="9">
        <f>ROUND(((Q130^0.5)/2)-(L130/2),2)</f>
        <v>2.8</v>
      </c>
      <c r="AB130" s="9">
        <f>ROUND((AA130*(AA130/2)*R130*(Q130^0.5)),0)</f>
        <v>153</v>
      </c>
      <c r="AC130" s="9">
        <f>ROUND((AB130*12000/(0.9*(Q130^0.5)*12*(N130^2))),2)</f>
        <v>30.59</v>
      </c>
      <c r="AD130" s="9">
        <f>(1-((1-(2.36*AC130/C130))^0.5))</f>
        <v>9.0651383668046703E-3</v>
      </c>
      <c r="AE130" s="9">
        <f>(AD130*C130)/(1.18*F130)</f>
        <v>7.6823206498344667E-4</v>
      </c>
      <c r="AF130" s="10">
        <f>200/F130</f>
        <v>5.0000000000000001E-3</v>
      </c>
      <c r="AG130" s="10">
        <f>(3*(C130)^0.5)/(F130)</f>
        <v>4.7434164902525689E-3</v>
      </c>
      <c r="AH130" s="10">
        <f>ROUND(MAX(AE130, AF130, AG130),6)</f>
        <v>5.0000000000000001E-3</v>
      </c>
      <c r="AK130" s="10">
        <f>ROUND((AH130*(Q130^0.5)*12*N130),2)</f>
        <v>12.12</v>
      </c>
      <c r="AL130" s="13">
        <f>ROUND((Q130^0.5),2)</f>
        <v>7.35</v>
      </c>
      <c r="AM130" s="13">
        <f>ROUND((Q130^0.5),2)</f>
        <v>7.35</v>
      </c>
      <c r="AN130" s="19">
        <v>11</v>
      </c>
      <c r="AO130" s="10">
        <f>INDEX(AJ:AJ, MATCH(AN130, AI:AI, 0))</f>
        <v>1.56</v>
      </c>
      <c r="AP130" s="12">
        <f>ROUNDUP((AK130/AO130),0)</f>
        <v>8</v>
      </c>
      <c r="AQ130" s="12">
        <f>(AP130*AO130)</f>
        <v>12.48</v>
      </c>
      <c r="AR130" s="12">
        <f>IF(ROUNDDOWN((AL130*12 - (O130*12)) / (AP130 - 1), 0) &lt; 18, ROUNDDOWN((AL130*12 - (O130*12)) / (AP130 - 1), 0), 18)</f>
        <v>12</v>
      </c>
    </row>
    <row r="131" spans="1:44" x14ac:dyDescent="0.35">
      <c r="A131" s="11">
        <f t="shared" si="1"/>
        <v>130</v>
      </c>
      <c r="B131" s="14">
        <v>4200</v>
      </c>
      <c r="C131" s="14">
        <v>4000</v>
      </c>
      <c r="D131" s="14">
        <v>100</v>
      </c>
      <c r="E131" s="14">
        <v>95</v>
      </c>
      <c r="F131" s="14">
        <v>40000</v>
      </c>
      <c r="G131" s="14">
        <v>5.5</v>
      </c>
      <c r="H131" s="14">
        <v>95</v>
      </c>
      <c r="K131" s="14">
        <v>150</v>
      </c>
      <c r="L131" s="14">
        <v>1.75</v>
      </c>
      <c r="M131" s="9">
        <f>ROUNDUP((18*L131),0)</f>
        <v>32</v>
      </c>
      <c r="N131" s="9">
        <f>(M131-O131*12-1.5)</f>
        <v>27.5</v>
      </c>
      <c r="O131" s="14">
        <v>0.25</v>
      </c>
      <c r="P131" s="9">
        <f>ROUND(((B131)-(M131*K131/12)-(G131-(1.5*L131))*H131),0)</f>
        <v>3527</v>
      </c>
      <c r="Q131" s="9">
        <f>ROUNDDOWN((D131+E131)/(P131/1000),0)</f>
        <v>55</v>
      </c>
      <c r="R131" s="9">
        <f>ROUND((1.2*D131+1.6*E131)/(Q131),2)</f>
        <v>4.95</v>
      </c>
      <c r="S131" s="9">
        <f>CEILING((N131+(12*L131)),0.01)</f>
        <v>48.5</v>
      </c>
      <c r="T131" s="9">
        <f xml:space="preserve"> (4*S131)</f>
        <v>194</v>
      </c>
      <c r="U131" s="9">
        <f>ROUND((Q131-(S131/12)^2)*(R131),2)</f>
        <v>191.39</v>
      </c>
      <c r="V131" s="9">
        <f>ROUND((U131*1000)/(3*T131*(C131^0.5)),2)</f>
        <v>5.2</v>
      </c>
      <c r="W131" s="9" t="str">
        <f>IF(V131 &lt; N131, "Pass", "Fail")</f>
        <v>Pass</v>
      </c>
      <c r="X131" s="9">
        <f>CEILING(R131*(Q131^0.5)*((Q131^0.5/2)-(L131*0.5)-(N131/12)),0.01)</f>
        <v>19.88</v>
      </c>
      <c r="Y131" s="9">
        <f>ROUND((X131*1000)/(1.5*(Q131^0.5)*12*(C131^0.5)),2)</f>
        <v>2.35</v>
      </c>
      <c r="Z131" s="9" t="str">
        <f>IF(Y131&lt;N131,"Pass","Fail")</f>
        <v>Pass</v>
      </c>
      <c r="AA131" s="9">
        <f>ROUND(((Q131^0.5)/2)-(L131/2),2)</f>
        <v>2.83</v>
      </c>
      <c r="AB131" s="9">
        <f>ROUND((AA131*(AA131/2)*R131*(Q131^0.5)),0)</f>
        <v>147</v>
      </c>
      <c r="AC131" s="9">
        <f>ROUND((AB131*12000/(0.9*(Q131^0.5)*12*(N131^2))),2)</f>
        <v>29.12</v>
      </c>
      <c r="AD131" s="9">
        <f>(1-((1-(2.36*AC131/C131))^0.5))</f>
        <v>8.6276178952734428E-3</v>
      </c>
      <c r="AE131" s="9">
        <f>(AD131*C131)/(1.18*F131)</f>
        <v>7.3115405892147808E-4</v>
      </c>
      <c r="AF131" s="10">
        <f>200/F131</f>
        <v>5.0000000000000001E-3</v>
      </c>
      <c r="AG131" s="10">
        <f>(3*(C131)^0.5)/(F131)</f>
        <v>4.7434164902525689E-3</v>
      </c>
      <c r="AH131" s="10">
        <f>ROUND(MAX(AE131, AF131, AG131),6)</f>
        <v>5.0000000000000001E-3</v>
      </c>
      <c r="AK131" s="10">
        <f>ROUND((AH131*(Q131^0.5)*12*N131),2)</f>
        <v>12.24</v>
      </c>
      <c r="AL131" s="13">
        <f>ROUND((Q131^0.5),2)</f>
        <v>7.42</v>
      </c>
      <c r="AM131" s="13">
        <f>ROUND((Q131^0.5),2)</f>
        <v>7.42</v>
      </c>
      <c r="AN131" s="19">
        <v>14</v>
      </c>
      <c r="AO131" s="10">
        <f>INDEX(AJ:AJ, MATCH(AN131, AI:AI, 0))</f>
        <v>2.25</v>
      </c>
      <c r="AP131" s="12">
        <f>ROUNDUP((AK131/AO131),0)</f>
        <v>6</v>
      </c>
      <c r="AQ131" s="12">
        <f>(AP131*AO131)</f>
        <v>13.5</v>
      </c>
      <c r="AR131" s="12">
        <f>IF(ROUNDDOWN((AL131*12 - (O131*12)) / (AP131 - 1), 0) &lt; 18, ROUNDDOWN((AL131*12 - (O131*12)) / (AP131 - 1), 0), 18)</f>
        <v>17</v>
      </c>
    </row>
    <row r="132" spans="1:44" x14ac:dyDescent="0.35">
      <c r="A132" s="11">
        <f t="shared" ref="A132:A195" si="2">(A131+1)</f>
        <v>131</v>
      </c>
      <c r="B132" s="14">
        <v>5100</v>
      </c>
      <c r="C132" s="14">
        <v>4000</v>
      </c>
      <c r="D132" s="14">
        <v>95</v>
      </c>
      <c r="E132" s="14">
        <v>85</v>
      </c>
      <c r="F132" s="14">
        <v>60000</v>
      </c>
      <c r="G132" s="14">
        <v>4.25</v>
      </c>
      <c r="H132" s="14">
        <v>105</v>
      </c>
      <c r="K132" s="14">
        <v>150</v>
      </c>
      <c r="L132" s="14">
        <v>1.5</v>
      </c>
      <c r="M132" s="9">
        <f>ROUNDUP((18*L132),0)</f>
        <v>27</v>
      </c>
      <c r="N132" s="9">
        <f>(M132-O132*12-1.5)</f>
        <v>22.5</v>
      </c>
      <c r="O132" s="14">
        <v>0.25</v>
      </c>
      <c r="P132" s="9">
        <f>ROUND(((B132)-(M132*K132/12)-(G132-(1.5*L132))*H132),0)</f>
        <v>4553</v>
      </c>
      <c r="Q132" s="9">
        <f>ROUNDDOWN((D132+E132)/(P132/1000),0)</f>
        <v>39</v>
      </c>
      <c r="R132" s="9">
        <f>ROUND((1.2*D132+1.6*E132)/(Q132),2)</f>
        <v>6.41</v>
      </c>
      <c r="S132" s="9">
        <f>CEILING((N132+(12*L132)),0.01)</f>
        <v>40.5</v>
      </c>
      <c r="T132" s="9">
        <f xml:space="preserve"> (4*S132)</f>
        <v>162</v>
      </c>
      <c r="U132" s="9">
        <f>ROUND((Q132-(S132/12)^2)*(R132),2)</f>
        <v>176.98</v>
      </c>
      <c r="V132" s="9">
        <f>ROUND((U132*1000)/(3*T132*(C132^0.5)),2)</f>
        <v>5.76</v>
      </c>
      <c r="W132" s="9" t="str">
        <f>IF(V132 &lt; N132, "Pass", "Fail")</f>
        <v>Pass</v>
      </c>
      <c r="X132" s="9">
        <f>CEILING(R132*(Q132^0.5)*((Q132^0.5/2)-(L132*0.5)-(N132/12)),0.01)</f>
        <v>19.920000000000002</v>
      </c>
      <c r="Y132" s="9">
        <f>ROUND((X132*1000)/(1.5*(Q132^0.5)*12*(C132^0.5)),2)</f>
        <v>2.8</v>
      </c>
      <c r="Z132" s="9" t="str">
        <f>IF(Y132&lt;N132,"Pass","Fail")</f>
        <v>Pass</v>
      </c>
      <c r="AA132" s="9">
        <f>ROUND(((Q132^0.5)/2)-(L132/2),2)</f>
        <v>2.37</v>
      </c>
      <c r="AB132" s="9">
        <f>ROUND((AA132*(AA132/2)*R132*(Q132^0.5)),0)</f>
        <v>112</v>
      </c>
      <c r="AC132" s="9">
        <f>ROUND((AB132*12000/(0.9*(Q132^0.5)*12*(N132^2))),2)</f>
        <v>39.36</v>
      </c>
      <c r="AD132" s="9">
        <f>(1-((1-(2.36*AC132/C132))^0.5))</f>
        <v>1.1679404241720759E-2</v>
      </c>
      <c r="AE132" s="9">
        <f>(AD132*C132)/(1.18*F132)</f>
        <v>6.5985334698987342E-4</v>
      </c>
      <c r="AF132" s="10">
        <f>200/F132</f>
        <v>3.3333333333333335E-3</v>
      </c>
      <c r="AG132" s="10">
        <f>(3*(C132)^0.5)/(F132)</f>
        <v>3.162277660168379E-3</v>
      </c>
      <c r="AH132" s="10">
        <f>ROUND(MAX(AE132, AF132, AG132),6)</f>
        <v>3.333E-3</v>
      </c>
      <c r="AK132" s="10">
        <f>ROUND((AH132*(Q132^0.5)*12*N132),2)</f>
        <v>5.62</v>
      </c>
      <c r="AL132" s="13">
        <f>ROUND((Q132^0.5),2)</f>
        <v>6.24</v>
      </c>
      <c r="AM132" s="13">
        <f>ROUND((Q132^0.5),2)</f>
        <v>6.24</v>
      </c>
      <c r="AN132" s="19">
        <v>8</v>
      </c>
      <c r="AO132" s="10">
        <f>INDEX(AJ:AJ, MATCH(AN132, AI:AI, 0))</f>
        <v>0.79</v>
      </c>
      <c r="AP132" s="12">
        <f>ROUNDUP((AK132/AO132),0)</f>
        <v>8</v>
      </c>
      <c r="AQ132" s="12">
        <f>(AP132*AO132)</f>
        <v>6.32</v>
      </c>
      <c r="AR132" s="12">
        <f>IF(ROUNDDOWN((AL132*12 - (O132*12)) / (AP132 - 1), 0) &lt; 18, ROUNDDOWN((AL132*12 - (O132*12)) / (AP132 - 1), 0), 18)</f>
        <v>10</v>
      </c>
    </row>
    <row r="133" spans="1:44" x14ac:dyDescent="0.35">
      <c r="A133" s="11">
        <f t="shared" si="2"/>
        <v>132</v>
      </c>
      <c r="B133" s="14">
        <v>4600</v>
      </c>
      <c r="C133" s="14">
        <v>5000</v>
      </c>
      <c r="D133" s="14">
        <v>90</v>
      </c>
      <c r="E133" s="14">
        <v>165</v>
      </c>
      <c r="F133" s="14">
        <v>40000</v>
      </c>
      <c r="G133" s="14">
        <v>6.25</v>
      </c>
      <c r="H133" s="14">
        <v>100</v>
      </c>
      <c r="K133" s="14">
        <v>150</v>
      </c>
      <c r="L133" s="14">
        <v>2</v>
      </c>
      <c r="M133" s="9">
        <f>ROUNDUP((18*L133),0)</f>
        <v>36</v>
      </c>
      <c r="N133" s="9">
        <f>(M133-O133*12-1.5)</f>
        <v>31.5</v>
      </c>
      <c r="O133" s="14">
        <v>0.25</v>
      </c>
      <c r="P133" s="9">
        <f>ROUND(((B133)-(M133*K133/12)-(G133-(1.5*L133))*H133),0)</f>
        <v>3825</v>
      </c>
      <c r="Q133" s="9">
        <f>ROUNDDOWN((D133+E133)/(P133/1000),0)</f>
        <v>66</v>
      </c>
      <c r="R133" s="9">
        <f>ROUND((1.2*D133+1.6*E133)/(Q133),2)</f>
        <v>5.64</v>
      </c>
      <c r="S133" s="9">
        <f>CEILING((N133+(12*L133)),0.01)</f>
        <v>55.5</v>
      </c>
      <c r="T133" s="9">
        <f xml:space="preserve"> (4*S133)</f>
        <v>222</v>
      </c>
      <c r="U133" s="9">
        <f>ROUND((Q133-(S133/12)^2)*(R133),2)</f>
        <v>251.6</v>
      </c>
      <c r="V133" s="9">
        <f>ROUND((U133*1000)/(3*T133*(C133^0.5)),2)</f>
        <v>5.34</v>
      </c>
      <c r="W133" s="9" t="str">
        <f>IF(V133 &lt; N133, "Pass", "Fail")</f>
        <v>Pass</v>
      </c>
      <c r="X133" s="9">
        <f>CEILING(R133*(Q133^0.5)*((Q133^0.5/2)-(L133*0.5)-(N133/12)),0.01)</f>
        <v>20.03</v>
      </c>
      <c r="Y133" s="9">
        <f>ROUND((X133*1000)/(1.5*(Q133^0.5)*12*(C133^0.5)),2)</f>
        <v>1.94</v>
      </c>
      <c r="Z133" s="9" t="str">
        <f>IF(Y133&lt;N133,"Pass","Fail")</f>
        <v>Pass</v>
      </c>
      <c r="AA133" s="9">
        <f>ROUND(((Q133^0.5)/2)-(L133/2),2)</f>
        <v>3.06</v>
      </c>
      <c r="AB133" s="9">
        <f>ROUND((AA133*(AA133/2)*R133*(Q133^0.5)),0)</f>
        <v>215</v>
      </c>
      <c r="AC133" s="9">
        <f>ROUND((AB133*12000/(0.9*(Q133^0.5)*12*(N133^2))),2)</f>
        <v>29.63</v>
      </c>
      <c r="AD133" s="9">
        <f>(1-((1-(2.36*AC133/C133))^0.5))</f>
        <v>7.0173012584761052E-3</v>
      </c>
      <c r="AE133" s="9">
        <f>(AD133*C133)/(1.18*F133)</f>
        <v>7.4335818416060436E-4</v>
      </c>
      <c r="AF133" s="10">
        <f>200/F133</f>
        <v>5.0000000000000001E-3</v>
      </c>
      <c r="AG133" s="10">
        <f>(3*(C133)^0.5)/(F133)</f>
        <v>5.3033008588991067E-3</v>
      </c>
      <c r="AH133" s="10">
        <f>ROUND(MAX(AE133, AF133, AG133),6)</f>
        <v>5.3030000000000004E-3</v>
      </c>
      <c r="AK133" s="10">
        <f>ROUND((AH133*(Q133^0.5)*12*N133),2)</f>
        <v>16.28</v>
      </c>
      <c r="AL133" s="13">
        <f>ROUND((Q133^0.5),2)</f>
        <v>8.1199999999999992</v>
      </c>
      <c r="AM133" s="13">
        <f>ROUND((Q133^0.5),2)</f>
        <v>8.1199999999999992</v>
      </c>
      <c r="AN133" s="19">
        <v>14</v>
      </c>
      <c r="AO133" s="10">
        <f>INDEX(AJ:AJ, MATCH(AN133, AI:AI, 0))</f>
        <v>2.25</v>
      </c>
      <c r="AP133" s="12">
        <f>ROUNDUP((AK133/AO133),0)</f>
        <v>8</v>
      </c>
      <c r="AQ133" s="12">
        <f>(AP133*AO133)</f>
        <v>18</v>
      </c>
      <c r="AR133" s="12">
        <f>IF(ROUNDDOWN((AL133*12 - (O133*12)) / (AP133 - 1), 0) &lt; 18, ROUNDDOWN((AL133*12 - (O133*12)) / (AP133 - 1), 0), 18)</f>
        <v>13</v>
      </c>
    </row>
    <row r="134" spans="1:44" x14ac:dyDescent="0.35">
      <c r="A134" s="11">
        <f t="shared" si="2"/>
        <v>133</v>
      </c>
      <c r="B134" s="14">
        <v>5200</v>
      </c>
      <c r="C134" s="14">
        <v>3000</v>
      </c>
      <c r="D134" s="14">
        <v>165</v>
      </c>
      <c r="E134" s="14">
        <v>120</v>
      </c>
      <c r="F134" s="14">
        <v>40000</v>
      </c>
      <c r="G134" s="14">
        <v>4.5</v>
      </c>
      <c r="H134" s="14">
        <v>95</v>
      </c>
      <c r="K134" s="14">
        <v>150</v>
      </c>
      <c r="L134" s="14">
        <v>1.92</v>
      </c>
      <c r="M134" s="9">
        <f>ROUNDUP((18*L134),0)</f>
        <v>35</v>
      </c>
      <c r="N134" s="9">
        <f>(M134-O134*12-1.5)</f>
        <v>30.5</v>
      </c>
      <c r="O134" s="14">
        <v>0.25</v>
      </c>
      <c r="P134" s="9">
        <f>ROUND(((B134)-(M134*K134/12)-(G134-(1.5*L134))*H134),0)</f>
        <v>4609</v>
      </c>
      <c r="Q134" s="9">
        <f>ROUNDDOWN((D134+E134)/(P134/1000),0)</f>
        <v>61</v>
      </c>
      <c r="R134" s="9">
        <f>ROUND((1.2*D134+1.6*E134)/(Q134),2)</f>
        <v>6.39</v>
      </c>
      <c r="S134" s="9">
        <f>CEILING((N134+(12*L134)),0.01)</f>
        <v>53.54</v>
      </c>
      <c r="T134" s="9">
        <f xml:space="preserve"> (4*S134)</f>
        <v>214.16</v>
      </c>
      <c r="U134" s="9">
        <f>ROUND((Q134-(S134/12)^2)*(R134),2)</f>
        <v>262.58999999999997</v>
      </c>
      <c r="V134" s="9">
        <f>ROUND((U134*1000)/(3*T134*(C134^0.5)),2)</f>
        <v>7.46</v>
      </c>
      <c r="W134" s="9" t="str">
        <f>IF(V134 &lt; N134, "Pass", "Fail")</f>
        <v>Pass</v>
      </c>
      <c r="X134" s="9">
        <f>CEILING(R134*(Q134^0.5)*((Q134^0.5/2)-(L134*0.5)-(N134/12)),0.01)</f>
        <v>20.14</v>
      </c>
      <c r="Y134" s="9">
        <f>ROUND((X134*1000)/(1.5*(Q134^0.5)*12*(C134^0.5)),2)</f>
        <v>2.62</v>
      </c>
      <c r="Z134" s="9" t="str">
        <f>IF(Y134&lt;N134,"Pass","Fail")</f>
        <v>Pass</v>
      </c>
      <c r="AA134" s="9">
        <f>ROUND(((Q134^0.5)/2)-(L134/2),2)</f>
        <v>2.95</v>
      </c>
      <c r="AB134" s="9">
        <f>ROUND((AA134*(AA134/2)*R134*(Q134^0.5)),0)</f>
        <v>217</v>
      </c>
      <c r="AC134" s="9">
        <f>ROUND((AB134*12000/(0.9*(Q134^0.5)*12*(N134^2))),2)</f>
        <v>33.19</v>
      </c>
      <c r="AD134" s="9">
        <f>(1-((1-(2.36*AC134/C134))^0.5))</f>
        <v>1.3141077289497649E-2</v>
      </c>
      <c r="AE134" s="9">
        <f>(AD134*C134)/(1.18*F134)</f>
        <v>8.3523796331552854E-4</v>
      </c>
      <c r="AF134" s="10">
        <f>200/F134</f>
        <v>5.0000000000000001E-3</v>
      </c>
      <c r="AG134" s="10">
        <f>(3*(C134)^0.5)/(F134)</f>
        <v>4.107919181288746E-3</v>
      </c>
      <c r="AH134" s="10">
        <f>ROUND(MAX(AE134, AF134, AG134),6)</f>
        <v>5.0000000000000001E-3</v>
      </c>
      <c r="AK134" s="10">
        <f>ROUND((AH134*(Q134^0.5)*12*N134),2)</f>
        <v>14.29</v>
      </c>
      <c r="AL134" s="13">
        <f>ROUND((Q134^0.5),2)</f>
        <v>7.81</v>
      </c>
      <c r="AM134" s="13">
        <f>ROUND((Q134^0.5),2)</f>
        <v>7.81</v>
      </c>
      <c r="AN134" s="19">
        <v>14</v>
      </c>
      <c r="AO134" s="10">
        <f>INDEX(AJ:AJ, MATCH(AN134, AI:AI, 0))</f>
        <v>2.25</v>
      </c>
      <c r="AP134" s="12">
        <f>ROUNDUP((AK134/AO134),0)</f>
        <v>7</v>
      </c>
      <c r="AQ134" s="12">
        <f>(AP134*AO134)</f>
        <v>15.75</v>
      </c>
      <c r="AR134" s="12">
        <f>IF(ROUNDDOWN((AL134*12 - (O134*12)) / (AP134 - 1), 0) &lt; 18, ROUNDDOWN((AL134*12 - (O134*12)) / (AP134 - 1), 0), 18)</f>
        <v>15</v>
      </c>
    </row>
    <row r="135" spans="1:44" x14ac:dyDescent="0.35">
      <c r="A135" s="11">
        <f t="shared" si="2"/>
        <v>134</v>
      </c>
      <c r="B135" s="14">
        <v>6000</v>
      </c>
      <c r="C135" s="14">
        <v>3000</v>
      </c>
      <c r="D135" s="14">
        <v>155</v>
      </c>
      <c r="E135" s="14">
        <v>175</v>
      </c>
      <c r="F135" s="14">
        <v>60000</v>
      </c>
      <c r="G135" s="14">
        <v>7</v>
      </c>
      <c r="H135" s="14">
        <v>95</v>
      </c>
      <c r="K135" s="14">
        <v>150</v>
      </c>
      <c r="L135" s="14">
        <v>2</v>
      </c>
      <c r="M135" s="9">
        <f>ROUNDUP((18*L135),0)</f>
        <v>36</v>
      </c>
      <c r="N135" s="9">
        <f>(M135-O135*12-1.5)</f>
        <v>31.5</v>
      </c>
      <c r="O135" s="14">
        <v>0.25</v>
      </c>
      <c r="P135" s="9">
        <f>ROUND(((B135)-(M135*K135/12)-(G135-(1.5*L135))*H135),0)</f>
        <v>5170</v>
      </c>
      <c r="Q135" s="9">
        <f>ROUNDDOWN((D135+E135)/(P135/1000),0)</f>
        <v>63</v>
      </c>
      <c r="R135" s="9">
        <f>ROUND((1.2*D135+1.6*E135)/(Q135),2)</f>
        <v>7.4</v>
      </c>
      <c r="S135" s="9">
        <f>CEILING((N135+(12*L135)),0.01)</f>
        <v>55.5</v>
      </c>
      <c r="T135" s="9">
        <f xml:space="preserve"> (4*S135)</f>
        <v>222</v>
      </c>
      <c r="U135" s="9">
        <f>ROUND((Q135-(S135/12)^2)*(R135),2)</f>
        <v>307.91000000000003</v>
      </c>
      <c r="V135" s="9">
        <f>ROUND((U135*1000)/(3*T135*(C135^0.5)),2)</f>
        <v>8.44</v>
      </c>
      <c r="W135" s="9" t="str">
        <f>IF(V135 &lt; N135, "Pass", "Fail")</f>
        <v>Pass</v>
      </c>
      <c r="X135" s="9">
        <f>CEILING(R135*(Q135^0.5)*((Q135^0.5/2)-(L135*0.5)-(N135/12)),0.01)</f>
        <v>20.190000000000001</v>
      </c>
      <c r="Y135" s="9">
        <f>ROUND((X135*1000)/(1.5*(Q135^0.5)*12*(C135^0.5)),2)</f>
        <v>2.58</v>
      </c>
      <c r="Z135" s="9" t="str">
        <f>IF(Y135&lt;N135,"Pass","Fail")</f>
        <v>Pass</v>
      </c>
      <c r="AA135" s="9">
        <f>ROUND(((Q135^0.5)/2)-(L135/2),2)</f>
        <v>2.97</v>
      </c>
      <c r="AB135" s="9">
        <f>ROUND((AA135*(AA135/2)*R135*(Q135^0.5)),0)</f>
        <v>259</v>
      </c>
      <c r="AC135" s="9">
        <f>ROUND((AB135*12000/(0.9*(Q135^0.5)*12*(N135^2))),2)</f>
        <v>36.54</v>
      </c>
      <c r="AD135" s="9">
        <f>(1-((1-(2.36*AC135/C135))^0.5))</f>
        <v>1.4477194581475006E-2</v>
      </c>
      <c r="AE135" s="9">
        <f>(AD135*C135)/(1.18*F135)</f>
        <v>6.1344044836758507E-4</v>
      </c>
      <c r="AF135" s="10">
        <f>200/F135</f>
        <v>3.3333333333333335E-3</v>
      </c>
      <c r="AG135" s="10">
        <f>(3*(C135)^0.5)/(F135)</f>
        <v>2.7386127875258306E-3</v>
      </c>
      <c r="AH135" s="10">
        <f>ROUND(MAX(AE135, AF135, AG135),6)</f>
        <v>3.333E-3</v>
      </c>
      <c r="AK135" s="10">
        <f>ROUND((AH135*(Q135^0.5)*12*N135),2)</f>
        <v>10</v>
      </c>
      <c r="AL135" s="13">
        <f>ROUND((Q135^0.5),2)</f>
        <v>7.94</v>
      </c>
      <c r="AM135" s="13">
        <f>ROUND((Q135^0.5),2)</f>
        <v>7.94</v>
      </c>
      <c r="AN135" s="19">
        <v>11</v>
      </c>
      <c r="AO135" s="10">
        <f>INDEX(AJ:AJ, MATCH(AN135, AI:AI, 0))</f>
        <v>1.56</v>
      </c>
      <c r="AP135" s="12">
        <f>ROUNDUP((AK135/AO135),0)</f>
        <v>7</v>
      </c>
      <c r="AQ135" s="12">
        <f>(AP135*AO135)</f>
        <v>10.92</v>
      </c>
      <c r="AR135" s="12">
        <f>IF(ROUNDDOWN((AL135*12 - (O135*12)) / (AP135 - 1), 0) &lt; 18, ROUNDDOWN((AL135*12 - (O135*12)) / (AP135 - 1), 0), 18)</f>
        <v>15</v>
      </c>
    </row>
    <row r="136" spans="1:44" x14ac:dyDescent="0.35">
      <c r="A136" s="11">
        <f t="shared" si="2"/>
        <v>135</v>
      </c>
      <c r="B136" s="14">
        <v>4100</v>
      </c>
      <c r="C136" s="14">
        <v>3000</v>
      </c>
      <c r="D136" s="14">
        <v>105</v>
      </c>
      <c r="E136" s="14">
        <v>100</v>
      </c>
      <c r="F136" s="14">
        <v>40000</v>
      </c>
      <c r="G136" s="14">
        <v>5.25</v>
      </c>
      <c r="H136" s="14">
        <v>95</v>
      </c>
      <c r="K136" s="14">
        <v>150</v>
      </c>
      <c r="L136" s="14">
        <v>1.83</v>
      </c>
      <c r="M136" s="9">
        <f>ROUNDUP((18*L136),0)</f>
        <v>33</v>
      </c>
      <c r="N136" s="9">
        <f>(M136-O136*12-1.5)</f>
        <v>28.5</v>
      </c>
      <c r="O136" s="14">
        <v>0.25</v>
      </c>
      <c r="P136" s="9">
        <f>ROUND(((B136)-(M136*K136/12)-(G136-(1.5*L136))*H136),0)</f>
        <v>3450</v>
      </c>
      <c r="Q136" s="9">
        <f>ROUNDDOWN((D136+E136)/(P136/1000),0)</f>
        <v>59</v>
      </c>
      <c r="R136" s="9">
        <f>ROUND((1.2*D136+1.6*E136)/(Q136),2)</f>
        <v>4.8499999999999996</v>
      </c>
      <c r="S136" s="9">
        <f>CEILING((N136+(12*L136)),0.01)</f>
        <v>50.46</v>
      </c>
      <c r="T136" s="9">
        <f xml:space="preserve"> (4*S136)</f>
        <v>201.84</v>
      </c>
      <c r="U136" s="9">
        <f>ROUND((Q136-(S136/12)^2)*(R136),2)</f>
        <v>200.39</v>
      </c>
      <c r="V136" s="9">
        <f>ROUND((U136*1000)/(3*T136*(C136^0.5)),2)</f>
        <v>6.04</v>
      </c>
      <c r="W136" s="9" t="str">
        <f>IF(V136 &lt; N136, "Pass", "Fail")</f>
        <v>Pass</v>
      </c>
      <c r="X136" s="9">
        <f>CEILING(R136*(Q136^0.5)*((Q136^0.5/2)-(L136*0.5)-(N136/12)),0.01)</f>
        <v>20.52</v>
      </c>
      <c r="Y136" s="9">
        <f>ROUND((X136*1000)/(1.5*(Q136^0.5)*12*(C136^0.5)),2)</f>
        <v>2.71</v>
      </c>
      <c r="Z136" s="9" t="str">
        <f>IF(Y136&lt;N136,"Pass","Fail")</f>
        <v>Pass</v>
      </c>
      <c r="AA136" s="9">
        <f>ROUND(((Q136^0.5)/2)-(L136/2),2)</f>
        <v>2.93</v>
      </c>
      <c r="AB136" s="9">
        <f>ROUND((AA136*(AA136/2)*R136*(Q136^0.5)),0)</f>
        <v>160</v>
      </c>
      <c r="AC136" s="9">
        <f>ROUND((AB136*12000/(0.9*(Q136^0.5)*12*(N136^2))),2)</f>
        <v>28.49</v>
      </c>
      <c r="AD136" s="9">
        <f>(1-((1-(2.36*AC136/C136))^0.5))</f>
        <v>1.1269568250948048E-2</v>
      </c>
      <c r="AE136" s="9">
        <f>(AD136*C136)/(1.18*F136)</f>
        <v>7.1628611764500301E-4</v>
      </c>
      <c r="AF136" s="10">
        <f>200/F136</f>
        <v>5.0000000000000001E-3</v>
      </c>
      <c r="AG136" s="10">
        <f>(3*(C136)^0.5)/(F136)</f>
        <v>4.107919181288746E-3</v>
      </c>
      <c r="AH136" s="10">
        <f>ROUND(MAX(AE136, AF136, AG136),6)</f>
        <v>5.0000000000000001E-3</v>
      </c>
      <c r="AK136" s="10">
        <f>ROUND((AH136*(Q136^0.5)*12*N136),2)</f>
        <v>13.13</v>
      </c>
      <c r="AL136" s="13">
        <f>ROUND((Q136^0.5),2)</f>
        <v>7.68</v>
      </c>
      <c r="AM136" s="13">
        <f>ROUND((Q136^0.5),2)</f>
        <v>7.68</v>
      </c>
      <c r="AN136" s="19">
        <v>11</v>
      </c>
      <c r="AO136" s="10">
        <f>INDEX(AJ:AJ, MATCH(AN136, AI:AI, 0))</f>
        <v>1.56</v>
      </c>
      <c r="AP136" s="12">
        <f>ROUNDUP((AK136/AO136),0)</f>
        <v>9</v>
      </c>
      <c r="AQ136" s="12">
        <f>(AP136*AO136)</f>
        <v>14.040000000000001</v>
      </c>
      <c r="AR136" s="12">
        <f>IF(ROUNDDOWN((AL136*12 - (O136*12)) / (AP136 - 1), 0) &lt; 18, ROUNDDOWN((AL136*12 - (O136*12)) / (AP136 - 1), 0), 18)</f>
        <v>11</v>
      </c>
    </row>
    <row r="137" spans="1:44" x14ac:dyDescent="0.35">
      <c r="A137" s="11">
        <f t="shared" si="2"/>
        <v>136</v>
      </c>
      <c r="B137" s="14">
        <v>5100</v>
      </c>
      <c r="C137" s="14">
        <v>5000</v>
      </c>
      <c r="D137" s="14">
        <v>105</v>
      </c>
      <c r="E137" s="14">
        <v>150</v>
      </c>
      <c r="F137" s="14">
        <v>40000</v>
      </c>
      <c r="G137" s="14">
        <v>4</v>
      </c>
      <c r="H137" s="14">
        <v>105</v>
      </c>
      <c r="K137" s="14">
        <v>150</v>
      </c>
      <c r="L137" s="14">
        <v>1.83</v>
      </c>
      <c r="M137" s="9">
        <f>ROUNDUP((18*L137),0)</f>
        <v>33</v>
      </c>
      <c r="N137" s="9">
        <f>(M137-O137*12-1.5)</f>
        <v>28.5</v>
      </c>
      <c r="O137" s="14">
        <v>0.25</v>
      </c>
      <c r="P137" s="9">
        <f>ROUND(((B137)-(M137*K137/12)-(G137-(1.5*L137))*H137),0)</f>
        <v>4556</v>
      </c>
      <c r="Q137" s="9">
        <f>ROUNDDOWN((D137+E137)/(P137/1000),0)</f>
        <v>55</v>
      </c>
      <c r="R137" s="9">
        <f>ROUND((1.2*D137+1.6*E137)/(Q137),2)</f>
        <v>6.65</v>
      </c>
      <c r="S137" s="9">
        <f>CEILING((N137+(12*L137)),0.01)</f>
        <v>50.46</v>
      </c>
      <c r="T137" s="9">
        <f xml:space="preserve"> (4*S137)</f>
        <v>201.84</v>
      </c>
      <c r="U137" s="9">
        <f>ROUND((Q137-(S137/12)^2)*(R137),2)</f>
        <v>248.16</v>
      </c>
      <c r="V137" s="9">
        <f>ROUND((U137*1000)/(3*T137*(C137^0.5)),2)</f>
        <v>5.8</v>
      </c>
      <c r="W137" s="9" t="str">
        <f>IF(V137 &lt; N137, "Pass", "Fail")</f>
        <v>Pass</v>
      </c>
      <c r="X137" s="9">
        <f>CEILING(R137*(Q137^0.5)*((Q137^0.5/2)-(L137*0.5)-(N137/12)),0.01)</f>
        <v>20.62</v>
      </c>
      <c r="Y137" s="9">
        <f>ROUND((X137*1000)/(1.5*(Q137^0.5)*12*(C137^0.5)),2)</f>
        <v>2.1800000000000002</v>
      </c>
      <c r="Z137" s="9" t="str">
        <f>IF(Y137&lt;N137,"Pass","Fail")</f>
        <v>Pass</v>
      </c>
      <c r="AA137" s="9">
        <f>ROUND(((Q137^0.5)/2)-(L137/2),2)</f>
        <v>2.79</v>
      </c>
      <c r="AB137" s="9">
        <f>ROUND((AA137*(AA137/2)*R137*(Q137^0.5)),0)</f>
        <v>192</v>
      </c>
      <c r="AC137" s="9">
        <f>ROUND((AB137*12000/(0.9*(Q137^0.5)*12*(N137^2))),2)</f>
        <v>35.42</v>
      </c>
      <c r="AD137" s="9">
        <f>(1-((1-(2.36*AC137/C137))^0.5))</f>
        <v>8.3943525775984629E-3</v>
      </c>
      <c r="AE137" s="9">
        <f>(AD137*C137)/(1.18*F137)</f>
        <v>8.8923226457610831E-4</v>
      </c>
      <c r="AF137" s="10">
        <f>200/F137</f>
        <v>5.0000000000000001E-3</v>
      </c>
      <c r="AG137" s="10">
        <f>(3*(C137)^0.5)/(F137)</f>
        <v>5.3033008588991067E-3</v>
      </c>
      <c r="AH137" s="10">
        <f>ROUND(MAX(AE137, AF137, AG137),6)</f>
        <v>5.3030000000000004E-3</v>
      </c>
      <c r="AK137" s="10">
        <f>ROUND((AH137*(Q137^0.5)*12*N137),2)</f>
        <v>13.45</v>
      </c>
      <c r="AL137" s="13">
        <f>ROUND((Q137^0.5),2)</f>
        <v>7.42</v>
      </c>
      <c r="AM137" s="13">
        <f>ROUND((Q137^0.5),2)</f>
        <v>7.42</v>
      </c>
      <c r="AN137" s="19">
        <v>14</v>
      </c>
      <c r="AO137" s="10">
        <f>INDEX(AJ:AJ, MATCH(AN137, AI:AI, 0))</f>
        <v>2.25</v>
      </c>
      <c r="AP137" s="12">
        <f>ROUNDUP((AK137/AO137),0)</f>
        <v>6</v>
      </c>
      <c r="AQ137" s="12">
        <f>(AP137*AO137)</f>
        <v>13.5</v>
      </c>
      <c r="AR137" s="12">
        <f>IF(ROUNDDOWN((AL137*12 - (O137*12)) / (AP137 - 1), 0) &lt; 18, ROUNDDOWN((AL137*12 - (O137*12)) / (AP137 - 1), 0), 18)</f>
        <v>17</v>
      </c>
    </row>
    <row r="138" spans="1:44" x14ac:dyDescent="0.35">
      <c r="A138" s="11">
        <f t="shared" si="2"/>
        <v>137</v>
      </c>
      <c r="B138" s="14">
        <v>4800</v>
      </c>
      <c r="C138" s="14">
        <v>5000</v>
      </c>
      <c r="D138" s="14">
        <v>95</v>
      </c>
      <c r="E138" s="14">
        <v>185</v>
      </c>
      <c r="F138" s="14">
        <v>60000</v>
      </c>
      <c r="G138" s="14">
        <v>4</v>
      </c>
      <c r="H138" s="14">
        <v>105</v>
      </c>
      <c r="K138" s="14">
        <v>150</v>
      </c>
      <c r="L138" s="14">
        <v>2</v>
      </c>
      <c r="M138" s="9">
        <f>ROUNDUP((18*L138),0)</f>
        <v>36</v>
      </c>
      <c r="N138" s="9">
        <f>(M138-O138*12-1.5)</f>
        <v>31.5</v>
      </c>
      <c r="O138" s="14">
        <v>0.25</v>
      </c>
      <c r="P138" s="9">
        <f>ROUND(((B138)-(M138*K138/12)-(G138-(1.5*L138))*H138),0)</f>
        <v>4245</v>
      </c>
      <c r="Q138" s="9">
        <f>ROUNDDOWN((D138+E138)/(P138/1000),0)</f>
        <v>65</v>
      </c>
      <c r="R138" s="9">
        <f>ROUND((1.2*D138+1.6*E138)/(Q138),2)</f>
        <v>6.31</v>
      </c>
      <c r="S138" s="9">
        <f>CEILING((N138+(12*L138)),0.01)</f>
        <v>55.5</v>
      </c>
      <c r="T138" s="9">
        <f xml:space="preserve"> (4*S138)</f>
        <v>222</v>
      </c>
      <c r="U138" s="9">
        <f>ROUND((Q138-(S138/12)^2)*(R138),2)</f>
        <v>275.18</v>
      </c>
      <c r="V138" s="9">
        <f>ROUND((U138*1000)/(3*T138*(C138^0.5)),2)</f>
        <v>5.84</v>
      </c>
      <c r="W138" s="9" t="str">
        <f>IF(V138 &lt; N138, "Pass", "Fail")</f>
        <v>Pass</v>
      </c>
      <c r="X138" s="9">
        <f>CEILING(R138*(Q138^0.5)*((Q138^0.5/2)-(L138*0.5)-(N138/12)),0.01)</f>
        <v>20.67</v>
      </c>
      <c r="Y138" s="9">
        <f>ROUND((X138*1000)/(1.5*(Q138^0.5)*12*(C138^0.5)),2)</f>
        <v>2.0099999999999998</v>
      </c>
      <c r="Z138" s="9" t="str">
        <f>IF(Y138&lt;N138,"Pass","Fail")</f>
        <v>Pass</v>
      </c>
      <c r="AA138" s="9">
        <f>ROUND(((Q138^0.5)/2)-(L138/2),2)</f>
        <v>3.03</v>
      </c>
      <c r="AB138" s="9">
        <f>ROUND((AA138*(AA138/2)*R138*(Q138^0.5)),0)</f>
        <v>234</v>
      </c>
      <c r="AC138" s="9">
        <f>ROUND((AB138*12000/(0.9*(Q138^0.5)*12*(N138^2))),2)</f>
        <v>32.5</v>
      </c>
      <c r="AD138" s="9">
        <f>(1-((1-(2.36*AC138/C138))^0.5))</f>
        <v>7.6996422453532443E-3</v>
      </c>
      <c r="AE138" s="9">
        <f>(AD138*C138)/(1.18*F138)</f>
        <v>5.4376004557579413E-4</v>
      </c>
      <c r="AF138" s="10">
        <f>200/F138</f>
        <v>3.3333333333333335E-3</v>
      </c>
      <c r="AG138" s="10">
        <f>(3*(C138)^0.5)/(F138)</f>
        <v>3.5355339059327377E-3</v>
      </c>
      <c r="AH138" s="10">
        <f>ROUND(MAX(AE138, AF138, AG138),6)</f>
        <v>3.5360000000000001E-3</v>
      </c>
      <c r="AK138" s="10">
        <f>ROUND((AH138*(Q138^0.5)*12*N138),2)</f>
        <v>10.78</v>
      </c>
      <c r="AL138" s="13">
        <f>ROUND((Q138^0.5),2)</f>
        <v>8.06</v>
      </c>
      <c r="AM138" s="13">
        <f>ROUND((Q138^0.5),2)</f>
        <v>8.06</v>
      </c>
      <c r="AN138" s="19">
        <v>11</v>
      </c>
      <c r="AO138" s="10">
        <f>INDEX(AJ:AJ, MATCH(AN138, AI:AI, 0))</f>
        <v>1.56</v>
      </c>
      <c r="AP138" s="12">
        <f>ROUNDUP((AK138/AO138),0)</f>
        <v>7</v>
      </c>
      <c r="AQ138" s="12">
        <f>(AP138*AO138)</f>
        <v>10.92</v>
      </c>
      <c r="AR138" s="12">
        <f>IF(ROUNDDOWN((AL138*12 - (O138*12)) / (AP138 - 1), 0) &lt; 18, ROUNDDOWN((AL138*12 - (O138*12)) / (AP138 - 1), 0), 18)</f>
        <v>15</v>
      </c>
    </row>
    <row r="139" spans="1:44" x14ac:dyDescent="0.35">
      <c r="A139" s="11">
        <f t="shared" si="2"/>
        <v>138</v>
      </c>
      <c r="B139" s="14">
        <v>6000</v>
      </c>
      <c r="C139" s="14">
        <v>3000</v>
      </c>
      <c r="D139" s="14">
        <v>120</v>
      </c>
      <c r="E139" s="14">
        <v>85</v>
      </c>
      <c r="F139" s="14">
        <v>60000</v>
      </c>
      <c r="G139" s="14">
        <v>5.75</v>
      </c>
      <c r="H139" s="14">
        <v>100</v>
      </c>
      <c r="K139" s="14">
        <v>150</v>
      </c>
      <c r="L139" s="14">
        <v>1.5</v>
      </c>
      <c r="M139" s="9">
        <f>ROUNDUP((18*L139),0)</f>
        <v>27</v>
      </c>
      <c r="N139" s="9">
        <f>(M139-O139*12-1.5)</f>
        <v>22.5</v>
      </c>
      <c r="O139" s="14">
        <v>0.25</v>
      </c>
      <c r="P139" s="9">
        <f>ROUND(((B139)-(M139*K139/12)-(G139-(1.5*L139))*H139),0)</f>
        <v>5313</v>
      </c>
      <c r="Q139" s="9">
        <f>ROUNDDOWN((D139+E139)/(P139/1000),0)</f>
        <v>38</v>
      </c>
      <c r="R139" s="9">
        <f>ROUND((1.2*D139+1.6*E139)/(Q139),2)</f>
        <v>7.37</v>
      </c>
      <c r="S139" s="9">
        <f>CEILING((N139+(12*L139)),0.01)</f>
        <v>40.5</v>
      </c>
      <c r="T139" s="9">
        <f xml:space="preserve"> (4*S139)</f>
        <v>162</v>
      </c>
      <c r="U139" s="9">
        <f>ROUND((Q139-(S139/12)^2)*(R139),2)</f>
        <v>196.11</v>
      </c>
      <c r="V139" s="9">
        <f>ROUND((U139*1000)/(3*T139*(C139^0.5)),2)</f>
        <v>7.37</v>
      </c>
      <c r="W139" s="9" t="str">
        <f>IF(V139 &lt; N139, "Pass", "Fail")</f>
        <v>Pass</v>
      </c>
      <c r="X139" s="9">
        <f>CEILING(R139*(Q139^0.5)*((Q139^0.5/2)-(L139*0.5)-(N139/12)),0.01)</f>
        <v>20.78</v>
      </c>
      <c r="Y139" s="9">
        <f>ROUND((X139*1000)/(1.5*(Q139^0.5)*12*(C139^0.5)),2)</f>
        <v>3.42</v>
      </c>
      <c r="Z139" s="9" t="str">
        <f>IF(Y139&lt;N139,"Pass","Fail")</f>
        <v>Pass</v>
      </c>
      <c r="AA139" s="9">
        <f>ROUND(((Q139^0.5)/2)-(L139/2),2)</f>
        <v>2.33</v>
      </c>
      <c r="AB139" s="9">
        <f>ROUND((AA139*(AA139/2)*R139*(Q139^0.5)),0)</f>
        <v>123</v>
      </c>
      <c r="AC139" s="9">
        <f>ROUND((AB139*12000/(0.9*(Q139^0.5)*12*(N139^2))),2)</f>
        <v>43.79</v>
      </c>
      <c r="AD139" s="9">
        <f>(1-((1-(2.36*AC139/C139))^0.5))</f>
        <v>1.737501219098514E-2</v>
      </c>
      <c r="AE139" s="9">
        <f>(AD139*C139)/(1.18*F139)</f>
        <v>7.3622933012648889E-4</v>
      </c>
      <c r="AF139" s="10">
        <f>200/F139</f>
        <v>3.3333333333333335E-3</v>
      </c>
      <c r="AG139" s="10">
        <f>(3*(C139)^0.5)/(F139)</f>
        <v>2.7386127875258306E-3</v>
      </c>
      <c r="AH139" s="10">
        <f>ROUND(MAX(AE139, AF139, AG139),6)</f>
        <v>3.333E-3</v>
      </c>
      <c r="AK139" s="10">
        <f>ROUND((AH139*(Q139^0.5)*12*N139),2)</f>
        <v>5.55</v>
      </c>
      <c r="AL139" s="13">
        <f>ROUND((Q139^0.5),2)</f>
        <v>6.16</v>
      </c>
      <c r="AM139" s="13">
        <f>ROUND((Q139^0.5),2)</f>
        <v>6.16</v>
      </c>
      <c r="AN139" s="19">
        <v>11</v>
      </c>
      <c r="AO139" s="10">
        <f>INDEX(AJ:AJ, MATCH(AN139, AI:AI, 0))</f>
        <v>1.56</v>
      </c>
      <c r="AP139" s="12">
        <f>ROUNDUP((AK139/AO139),0)</f>
        <v>4</v>
      </c>
      <c r="AQ139" s="12">
        <f>(AP139*AO139)</f>
        <v>6.24</v>
      </c>
      <c r="AR139" s="12">
        <f>IF(ROUNDDOWN((AL139*12 - (O139*12)) / (AP139 - 1), 0) &lt; 18, ROUNDDOWN((AL139*12 - (O139*12)) / (AP139 - 1), 0), 18)</f>
        <v>18</v>
      </c>
    </row>
    <row r="140" spans="1:44" x14ac:dyDescent="0.35">
      <c r="A140" s="11">
        <f t="shared" si="2"/>
        <v>139</v>
      </c>
      <c r="B140" s="14">
        <v>5400</v>
      </c>
      <c r="C140" s="14">
        <v>3000</v>
      </c>
      <c r="D140" s="14">
        <v>170</v>
      </c>
      <c r="E140" s="14">
        <v>90</v>
      </c>
      <c r="F140" s="14">
        <v>60000</v>
      </c>
      <c r="G140" s="14">
        <v>7</v>
      </c>
      <c r="H140" s="14">
        <v>95</v>
      </c>
      <c r="K140" s="14">
        <v>150</v>
      </c>
      <c r="L140" s="14">
        <v>1.83</v>
      </c>
      <c r="M140" s="9">
        <f>ROUNDUP((18*L140),0)</f>
        <v>33</v>
      </c>
      <c r="N140" s="9">
        <f>(M140-O140*12-1.5)</f>
        <v>28.5</v>
      </c>
      <c r="O140" s="14">
        <v>0.25</v>
      </c>
      <c r="P140" s="9">
        <f>ROUND(((B140)-(M140*K140/12)-(G140-(1.5*L140))*H140),0)</f>
        <v>4583</v>
      </c>
      <c r="Q140" s="9">
        <f>ROUNDDOWN((D140+E140)/(P140/1000),0)</f>
        <v>56</v>
      </c>
      <c r="R140" s="9">
        <f>ROUND((1.2*D140+1.6*E140)/(Q140),2)</f>
        <v>6.21</v>
      </c>
      <c r="S140" s="9">
        <f>CEILING((N140+(12*L140)),0.01)</f>
        <v>50.46</v>
      </c>
      <c r="T140" s="9">
        <f xml:space="preserve"> (4*S140)</f>
        <v>201.84</v>
      </c>
      <c r="U140" s="9">
        <f>ROUND((Q140-(S140/12)^2)*(R140),2)</f>
        <v>237.95</v>
      </c>
      <c r="V140" s="9">
        <f>ROUND((U140*1000)/(3*T140*(C140^0.5)),2)</f>
        <v>7.17</v>
      </c>
      <c r="W140" s="9" t="str">
        <f>IF(V140 &lt; N140, "Pass", "Fail")</f>
        <v>Pass</v>
      </c>
      <c r="X140" s="9">
        <f>CEILING(R140*(Q140^0.5)*((Q140^0.5/2)-(L140*0.5)-(N140/12)),0.01)</f>
        <v>20.990000000000002</v>
      </c>
      <c r="Y140" s="9">
        <f>ROUND((X140*1000)/(1.5*(Q140^0.5)*12*(C140^0.5)),2)</f>
        <v>2.85</v>
      </c>
      <c r="Z140" s="9" t="str">
        <f>IF(Y140&lt;N140,"Pass","Fail")</f>
        <v>Pass</v>
      </c>
      <c r="AA140" s="9">
        <f>ROUND(((Q140^0.5)/2)-(L140/2),2)</f>
        <v>2.83</v>
      </c>
      <c r="AB140" s="9">
        <f>ROUND((AA140*(AA140/2)*R140*(Q140^0.5)),0)</f>
        <v>186</v>
      </c>
      <c r="AC140" s="9">
        <f>ROUND((AB140*12000/(0.9*(Q140^0.5)*12*(N140^2))),2)</f>
        <v>34</v>
      </c>
      <c r="AD140" s="9">
        <f>(1-((1-(2.36*AC140/C140))^0.5))</f>
        <v>1.3463972612589581E-2</v>
      </c>
      <c r="AE140" s="9">
        <f>(AD140*C140)/(1.18*F140)</f>
        <v>5.7050731409277885E-4</v>
      </c>
      <c r="AF140" s="10">
        <f>200/F140</f>
        <v>3.3333333333333335E-3</v>
      </c>
      <c r="AG140" s="10">
        <f>(3*(C140)^0.5)/(F140)</f>
        <v>2.7386127875258306E-3</v>
      </c>
      <c r="AH140" s="10">
        <f>ROUND(MAX(AE140, AF140, AG140),6)</f>
        <v>3.333E-3</v>
      </c>
      <c r="AK140" s="10">
        <f>ROUND((AH140*(Q140^0.5)*12*N140),2)</f>
        <v>8.5299999999999994</v>
      </c>
      <c r="AL140" s="13">
        <f>ROUND((Q140^0.5),2)</f>
        <v>7.48</v>
      </c>
      <c r="AM140" s="13">
        <f>ROUND((Q140^0.5),2)</f>
        <v>7.48</v>
      </c>
      <c r="AN140" s="19">
        <v>11</v>
      </c>
      <c r="AO140" s="10">
        <f>INDEX(AJ:AJ, MATCH(AN140, AI:AI, 0))</f>
        <v>1.56</v>
      </c>
      <c r="AP140" s="12">
        <f>ROUNDUP((AK140/AO140),0)</f>
        <v>6</v>
      </c>
      <c r="AQ140" s="12">
        <f>(AP140*AO140)</f>
        <v>9.36</v>
      </c>
      <c r="AR140" s="12">
        <f>IF(ROUNDDOWN((AL140*12 - (O140*12)) / (AP140 - 1), 0) &lt; 18, ROUNDDOWN((AL140*12 - (O140*12)) / (AP140 - 1), 0), 18)</f>
        <v>17</v>
      </c>
    </row>
    <row r="141" spans="1:44" x14ac:dyDescent="0.35">
      <c r="A141" s="11">
        <f t="shared" si="2"/>
        <v>140</v>
      </c>
      <c r="B141" s="14">
        <v>4900</v>
      </c>
      <c r="C141" s="14">
        <v>5000</v>
      </c>
      <c r="D141" s="14">
        <v>125</v>
      </c>
      <c r="E141" s="14">
        <v>110</v>
      </c>
      <c r="F141" s="14">
        <v>40000</v>
      </c>
      <c r="G141" s="14">
        <v>4</v>
      </c>
      <c r="H141" s="14">
        <v>95</v>
      </c>
      <c r="K141" s="14">
        <v>150</v>
      </c>
      <c r="L141" s="14">
        <v>1.75</v>
      </c>
      <c r="M141" s="9">
        <f>ROUNDUP((18*L141),0)</f>
        <v>32</v>
      </c>
      <c r="N141" s="9">
        <f>(M141-O141*12-1.5)</f>
        <v>27.5</v>
      </c>
      <c r="O141" s="14">
        <v>0.25</v>
      </c>
      <c r="P141" s="9">
        <f>ROUND(((B141)-(M141*K141/12)-(G141-(1.5*L141))*H141),0)</f>
        <v>4369</v>
      </c>
      <c r="Q141" s="9">
        <f>ROUNDDOWN((D141+E141)/(P141/1000),0)</f>
        <v>53</v>
      </c>
      <c r="R141" s="9">
        <f>ROUND((1.2*D141+1.6*E141)/(Q141),2)</f>
        <v>6.15</v>
      </c>
      <c r="S141" s="9">
        <f>CEILING((N141+(12*L141)),0.01)</f>
        <v>48.5</v>
      </c>
      <c r="T141" s="9">
        <f xml:space="preserve"> (4*S141)</f>
        <v>194</v>
      </c>
      <c r="U141" s="9">
        <f>ROUND((Q141-(S141/12)^2)*(R141),2)</f>
        <v>225.49</v>
      </c>
      <c r="V141" s="9">
        <f>ROUND((U141*1000)/(3*T141*(C141^0.5)),2)</f>
        <v>5.48</v>
      </c>
      <c r="W141" s="9" t="str">
        <f>IF(V141 &lt; N141, "Pass", "Fail")</f>
        <v>Pass</v>
      </c>
      <c r="X141" s="9">
        <f>CEILING(R141*(Q141^0.5)*((Q141^0.5/2)-(L141*0.5)-(N141/12)),0.01)</f>
        <v>21.2</v>
      </c>
      <c r="Y141" s="9">
        <f>ROUND((X141*1000)/(1.5*(Q141^0.5)*12*(C141^0.5)),2)</f>
        <v>2.29</v>
      </c>
      <c r="Z141" s="9" t="str">
        <f>IF(Y141&lt;N141,"Pass","Fail")</f>
        <v>Pass</v>
      </c>
      <c r="AA141" s="9">
        <f>ROUND(((Q141^0.5)/2)-(L141/2),2)</f>
        <v>2.77</v>
      </c>
      <c r="AB141" s="9">
        <f>ROUND((AA141*(AA141/2)*R141*(Q141^0.5)),0)</f>
        <v>172</v>
      </c>
      <c r="AC141" s="9">
        <f>ROUND((AB141*12000/(0.9*(Q141^0.5)*12*(N141^2))),2)</f>
        <v>34.71</v>
      </c>
      <c r="AD141" s="9">
        <f>(1-((1-(2.36*AC141/C141))^0.5))</f>
        <v>8.22538850805421E-3</v>
      </c>
      <c r="AE141" s="9">
        <f>(AD141*C141)/(1.18*F141)</f>
        <v>8.7133352839557313E-4</v>
      </c>
      <c r="AF141" s="10">
        <f>200/F141</f>
        <v>5.0000000000000001E-3</v>
      </c>
      <c r="AG141" s="10">
        <f>(3*(C141)^0.5)/(F141)</f>
        <v>5.3033008588991067E-3</v>
      </c>
      <c r="AH141" s="10">
        <f>ROUND(MAX(AE141, AF141, AG141),6)</f>
        <v>5.3030000000000004E-3</v>
      </c>
      <c r="AK141" s="10">
        <f>ROUND((AH141*(Q141^0.5)*12*N141),2)</f>
        <v>12.74</v>
      </c>
      <c r="AL141" s="13">
        <f>ROUND((Q141^0.5),2)</f>
        <v>7.28</v>
      </c>
      <c r="AM141" s="13">
        <f>ROUND((Q141^0.5),2)</f>
        <v>7.28</v>
      </c>
      <c r="AN141" s="19">
        <v>11</v>
      </c>
      <c r="AO141" s="10">
        <f>INDEX(AJ:AJ, MATCH(AN141, AI:AI, 0))</f>
        <v>1.56</v>
      </c>
      <c r="AP141" s="12">
        <f>ROUNDUP((AK141/AO141),0)</f>
        <v>9</v>
      </c>
      <c r="AQ141" s="12">
        <f>(AP141*AO141)</f>
        <v>14.040000000000001</v>
      </c>
      <c r="AR141" s="12">
        <f>IF(ROUNDDOWN((AL141*12 - (O141*12)) / (AP141 - 1), 0) &lt; 18, ROUNDDOWN((AL141*12 - (O141*12)) / (AP141 - 1), 0), 18)</f>
        <v>10</v>
      </c>
    </row>
    <row r="142" spans="1:44" x14ac:dyDescent="0.35">
      <c r="A142" s="11">
        <f t="shared" si="2"/>
        <v>141</v>
      </c>
      <c r="B142" s="14">
        <v>6000</v>
      </c>
      <c r="C142" s="14">
        <v>4000</v>
      </c>
      <c r="D142" s="14">
        <v>120</v>
      </c>
      <c r="E142" s="14">
        <v>165</v>
      </c>
      <c r="F142" s="14">
        <v>60000</v>
      </c>
      <c r="G142" s="14">
        <v>6.5</v>
      </c>
      <c r="H142" s="14">
        <v>95</v>
      </c>
      <c r="K142" s="14">
        <v>150</v>
      </c>
      <c r="L142" s="14">
        <v>1.83</v>
      </c>
      <c r="M142" s="9">
        <f>ROUNDUP((18*L142),0)</f>
        <v>33</v>
      </c>
      <c r="N142" s="9">
        <f>(M142-O142*12-1.5)</f>
        <v>28.5</v>
      </c>
      <c r="O142" s="14">
        <v>0.25</v>
      </c>
      <c r="P142" s="9">
        <f>ROUND(((B142)-(M142*K142/12)-(G142-(1.5*L142))*H142),0)</f>
        <v>5231</v>
      </c>
      <c r="Q142" s="9">
        <f>ROUNDDOWN((D142+E142)/(P142/1000),0)</f>
        <v>54</v>
      </c>
      <c r="R142" s="9">
        <f>ROUND((1.2*D142+1.6*E142)/(Q142),2)</f>
        <v>7.56</v>
      </c>
      <c r="S142" s="9">
        <f>CEILING((N142+(12*L142)),0.01)</f>
        <v>50.46</v>
      </c>
      <c r="T142" s="9">
        <f xml:space="preserve"> (4*S142)</f>
        <v>201.84</v>
      </c>
      <c r="U142" s="9">
        <f>ROUND((Q142-(S142/12)^2)*(R142),2)</f>
        <v>274.56</v>
      </c>
      <c r="V142" s="9">
        <f>ROUND((U142*1000)/(3*T142*(C142^0.5)),2)</f>
        <v>7.17</v>
      </c>
      <c r="W142" s="9" t="str">
        <f>IF(V142 &lt; N142, "Pass", "Fail")</f>
        <v>Pass</v>
      </c>
      <c r="X142" s="9">
        <f>CEILING(R142*(Q142^0.5)*((Q142^0.5/2)-(L142*0.5)-(N142/12)),0.01)</f>
        <v>21.35</v>
      </c>
      <c r="Y142" s="9">
        <f>ROUND((X142*1000)/(1.5*(Q142^0.5)*12*(C142^0.5)),2)</f>
        <v>2.5499999999999998</v>
      </c>
      <c r="Z142" s="9" t="str">
        <f>IF(Y142&lt;N142,"Pass","Fail")</f>
        <v>Pass</v>
      </c>
      <c r="AA142" s="9">
        <f>ROUND(((Q142^0.5)/2)-(L142/2),2)</f>
        <v>2.76</v>
      </c>
      <c r="AB142" s="9">
        <f>ROUND((AA142*(AA142/2)*R142*(Q142^0.5)),0)</f>
        <v>212</v>
      </c>
      <c r="AC142" s="9">
        <f>ROUND((AB142*12000/(0.9*(Q142^0.5)*12*(N142^2))),2)</f>
        <v>39.46</v>
      </c>
      <c r="AD142" s="9">
        <f>(1-((1-(2.36*AC142/C142))^0.5))</f>
        <v>1.1709253306497858E-2</v>
      </c>
      <c r="AE142" s="9">
        <f>(AD142*C142)/(1.18*F142)</f>
        <v>6.6153973483038734E-4</v>
      </c>
      <c r="AF142" s="10">
        <f>200/F142</f>
        <v>3.3333333333333335E-3</v>
      </c>
      <c r="AG142" s="10">
        <f>(3*(C142)^0.5)/(F142)</f>
        <v>3.162277660168379E-3</v>
      </c>
      <c r="AH142" s="10">
        <f>ROUND(MAX(AE142, AF142, AG142),6)</f>
        <v>3.333E-3</v>
      </c>
      <c r="AK142" s="10">
        <f>ROUND((AH142*(Q142^0.5)*12*N142),2)</f>
        <v>8.3800000000000008</v>
      </c>
      <c r="AL142" s="13">
        <f>ROUND((Q142^0.5),2)</f>
        <v>7.35</v>
      </c>
      <c r="AM142" s="13">
        <f>ROUND((Q142^0.5),2)</f>
        <v>7.35</v>
      </c>
      <c r="AN142" s="19">
        <v>11</v>
      </c>
      <c r="AO142" s="10">
        <f>INDEX(AJ:AJ, MATCH(AN142, AI:AI, 0))</f>
        <v>1.56</v>
      </c>
      <c r="AP142" s="12">
        <f>ROUNDUP((AK142/AO142),0)</f>
        <v>6</v>
      </c>
      <c r="AQ142" s="12">
        <f>(AP142*AO142)</f>
        <v>9.36</v>
      </c>
      <c r="AR142" s="12">
        <f>IF(ROUNDDOWN((AL142*12 - (O142*12)) / (AP142 - 1), 0) &lt; 18, ROUNDDOWN((AL142*12 - (O142*12)) / (AP142 - 1), 0), 18)</f>
        <v>17</v>
      </c>
    </row>
    <row r="143" spans="1:44" x14ac:dyDescent="0.35">
      <c r="A143" s="11">
        <f t="shared" si="2"/>
        <v>142</v>
      </c>
      <c r="B143" s="14">
        <v>4200</v>
      </c>
      <c r="C143" s="14">
        <v>3000</v>
      </c>
      <c r="D143" s="14">
        <v>100</v>
      </c>
      <c r="E143" s="14">
        <v>100</v>
      </c>
      <c r="F143" s="14">
        <v>60000</v>
      </c>
      <c r="G143" s="14">
        <v>5.25</v>
      </c>
      <c r="H143" s="14">
        <v>95</v>
      </c>
      <c r="K143" s="14">
        <v>150</v>
      </c>
      <c r="L143" s="14">
        <v>1.75</v>
      </c>
      <c r="M143" s="9">
        <f>ROUNDUP((18*L143),0)</f>
        <v>32</v>
      </c>
      <c r="N143" s="9">
        <f>(M143-O143*12-1.5)</f>
        <v>27.5</v>
      </c>
      <c r="O143" s="14">
        <v>0.25</v>
      </c>
      <c r="P143" s="9">
        <f>ROUND(((B143)-(M143*K143/12)-(G143-(1.5*L143))*H143),0)</f>
        <v>3551</v>
      </c>
      <c r="Q143" s="9">
        <f>ROUNDDOWN((D143+E143)/(P143/1000),0)</f>
        <v>56</v>
      </c>
      <c r="R143" s="9">
        <f>ROUND((1.2*D143+1.6*E143)/(Q143),2)</f>
        <v>5</v>
      </c>
      <c r="S143" s="9">
        <f>CEILING((N143+(12*L143)),0.01)</f>
        <v>48.5</v>
      </c>
      <c r="T143" s="9">
        <f xml:space="preserve"> (4*S143)</f>
        <v>194</v>
      </c>
      <c r="U143" s="9">
        <f>ROUND((Q143-(S143/12)^2)*(R143),2)</f>
        <v>198.32</v>
      </c>
      <c r="V143" s="9">
        <f>ROUND((U143*1000)/(3*T143*(C143^0.5)),2)</f>
        <v>6.22</v>
      </c>
      <c r="W143" s="9" t="str">
        <f>IF(V143 &lt; N143, "Pass", "Fail")</f>
        <v>Pass</v>
      </c>
      <c r="X143" s="9">
        <f>CEILING(R143*(Q143^0.5)*((Q143^0.5/2)-(L143*0.5)-(N143/12)),0.01)</f>
        <v>21.52</v>
      </c>
      <c r="Y143" s="9">
        <f>ROUND((X143*1000)/(1.5*(Q143^0.5)*12*(C143^0.5)),2)</f>
        <v>2.92</v>
      </c>
      <c r="Z143" s="9" t="str">
        <f>IF(Y143&lt;N143,"Pass","Fail")</f>
        <v>Pass</v>
      </c>
      <c r="AA143" s="9">
        <f>ROUND(((Q143^0.5)/2)-(L143/2),2)</f>
        <v>2.87</v>
      </c>
      <c r="AB143" s="9">
        <f>ROUND((AA143*(AA143/2)*R143*(Q143^0.5)),0)</f>
        <v>154</v>
      </c>
      <c r="AC143" s="9">
        <f>ROUND((AB143*12000/(0.9*(Q143^0.5)*12*(N143^2))),2)</f>
        <v>30.24</v>
      </c>
      <c r="AD143" s="9">
        <f>(1-((1-(2.36*AC143/C143))^0.5))</f>
        <v>1.1965992488112809E-2</v>
      </c>
      <c r="AE143" s="9">
        <f>(AD143*C143)/(1.18*F143)</f>
        <v>5.0703358000478004E-4</v>
      </c>
      <c r="AF143" s="10">
        <f>200/F143</f>
        <v>3.3333333333333335E-3</v>
      </c>
      <c r="AG143" s="10">
        <f>(3*(C143)^0.5)/(F143)</f>
        <v>2.7386127875258306E-3</v>
      </c>
      <c r="AH143" s="10">
        <f>ROUND(MAX(AE143, AF143, AG143),6)</f>
        <v>3.333E-3</v>
      </c>
      <c r="AK143" s="10">
        <f>ROUND((AH143*(Q143^0.5)*12*N143),2)</f>
        <v>8.23</v>
      </c>
      <c r="AL143" s="13">
        <f>ROUND((Q143^0.5),2)</f>
        <v>7.48</v>
      </c>
      <c r="AM143" s="13">
        <f>ROUND((Q143^0.5),2)</f>
        <v>7.48</v>
      </c>
      <c r="AN143" s="19">
        <v>11</v>
      </c>
      <c r="AO143" s="10">
        <f>INDEX(AJ:AJ, MATCH(AN143, AI:AI, 0))</f>
        <v>1.56</v>
      </c>
      <c r="AP143" s="12">
        <f>ROUNDUP((AK143/AO143),0)</f>
        <v>6</v>
      </c>
      <c r="AQ143" s="12">
        <f>(AP143*AO143)</f>
        <v>9.36</v>
      </c>
      <c r="AR143" s="12">
        <f>IF(ROUNDDOWN((AL143*12 - (O143*12)) / (AP143 - 1), 0) &lt; 18, ROUNDDOWN((AL143*12 - (O143*12)) / (AP143 - 1), 0), 18)</f>
        <v>17</v>
      </c>
    </row>
    <row r="144" spans="1:44" x14ac:dyDescent="0.35">
      <c r="A144" s="11">
        <f t="shared" si="2"/>
        <v>143</v>
      </c>
      <c r="B144" s="14">
        <v>5900</v>
      </c>
      <c r="C144" s="14">
        <v>4000</v>
      </c>
      <c r="D144" s="14">
        <v>150</v>
      </c>
      <c r="E144" s="14">
        <v>85</v>
      </c>
      <c r="F144" s="14">
        <v>40000</v>
      </c>
      <c r="G144" s="14">
        <v>4</v>
      </c>
      <c r="H144" s="14">
        <v>100</v>
      </c>
      <c r="K144" s="14">
        <v>150</v>
      </c>
      <c r="L144" s="14">
        <v>1.58</v>
      </c>
      <c r="M144" s="9">
        <f>ROUNDUP((18*L144),0)</f>
        <v>29</v>
      </c>
      <c r="N144" s="9">
        <f>(M144-O144*12-1.5)</f>
        <v>24.5</v>
      </c>
      <c r="O144" s="14">
        <v>0.25</v>
      </c>
      <c r="P144" s="9">
        <f>ROUND(((B144)-(M144*K144/12)-(G144-(1.5*L144))*H144),0)</f>
        <v>5375</v>
      </c>
      <c r="Q144" s="9">
        <f>ROUNDDOWN((D144+E144)/(P144/1000),0)</f>
        <v>43</v>
      </c>
      <c r="R144" s="9">
        <f>ROUND((1.2*D144+1.6*E144)/(Q144),2)</f>
        <v>7.35</v>
      </c>
      <c r="S144" s="9">
        <f>CEILING((N144+(12*L144)),0.01)</f>
        <v>43.46</v>
      </c>
      <c r="T144" s="9">
        <f xml:space="preserve"> (4*S144)</f>
        <v>173.84</v>
      </c>
      <c r="U144" s="9">
        <f>ROUND((Q144-(S144/12)^2)*(R144),2)</f>
        <v>219.64</v>
      </c>
      <c r="V144" s="9">
        <f>ROUND((U144*1000)/(3*T144*(C144^0.5)),2)</f>
        <v>6.66</v>
      </c>
      <c r="W144" s="9" t="str">
        <f>IF(V144 &lt; N144, "Pass", "Fail")</f>
        <v>Pass</v>
      </c>
      <c r="X144" s="9">
        <f>CEILING(R144*(Q144^0.5)*((Q144^0.5/2)-(L144*0.5)-(N144/12)),0.01)</f>
        <v>21.55</v>
      </c>
      <c r="Y144" s="9">
        <f>ROUND((X144*1000)/(1.5*(Q144^0.5)*12*(C144^0.5)),2)</f>
        <v>2.89</v>
      </c>
      <c r="Z144" s="9" t="str">
        <f>IF(Y144&lt;N144,"Pass","Fail")</f>
        <v>Pass</v>
      </c>
      <c r="AA144" s="9">
        <f>ROUND(((Q144^0.5)/2)-(L144/2),2)</f>
        <v>2.4900000000000002</v>
      </c>
      <c r="AB144" s="9">
        <f>ROUND((AA144*(AA144/2)*R144*(Q144^0.5)),0)</f>
        <v>149</v>
      </c>
      <c r="AC144" s="9">
        <f>ROUND((AB144*12000/(0.9*(Q144^0.5)*12*(N144^2))),2)</f>
        <v>42.06</v>
      </c>
      <c r="AD144" s="9">
        <f>(1-((1-(2.36*AC144/C144))^0.5))</f>
        <v>1.2485645673947721E-2</v>
      </c>
      <c r="AE144" s="9">
        <f>(AD144*C144)/(1.18*F144)</f>
        <v>1.0581055655887899E-3</v>
      </c>
      <c r="AF144" s="10">
        <f>200/F144</f>
        <v>5.0000000000000001E-3</v>
      </c>
      <c r="AG144" s="10">
        <f>(3*(C144)^0.5)/(F144)</f>
        <v>4.7434164902525689E-3</v>
      </c>
      <c r="AH144" s="10">
        <f>ROUND(MAX(AE144, AF144, AG144),6)</f>
        <v>5.0000000000000001E-3</v>
      </c>
      <c r="AK144" s="10">
        <f>ROUND((AH144*(Q144^0.5)*12*N144),2)</f>
        <v>9.64</v>
      </c>
      <c r="AL144" s="13">
        <f>ROUND((Q144^0.5),2)</f>
        <v>6.56</v>
      </c>
      <c r="AM144" s="13">
        <f>ROUND((Q144^0.5),2)</f>
        <v>6.56</v>
      </c>
      <c r="AN144" s="19">
        <v>11</v>
      </c>
      <c r="AO144" s="10">
        <f>INDEX(AJ:AJ, MATCH(AN144, AI:AI, 0))</f>
        <v>1.56</v>
      </c>
      <c r="AP144" s="12">
        <f>ROUNDUP((AK144/AO144),0)</f>
        <v>7</v>
      </c>
      <c r="AQ144" s="12">
        <f>(AP144*AO144)</f>
        <v>10.92</v>
      </c>
      <c r="AR144" s="12">
        <f>IF(ROUNDDOWN((AL144*12 - (O144*12)) / (AP144 - 1), 0) &lt; 18, ROUNDDOWN((AL144*12 - (O144*12)) / (AP144 - 1), 0), 18)</f>
        <v>12</v>
      </c>
    </row>
    <row r="145" spans="1:44" x14ac:dyDescent="0.35">
      <c r="A145" s="11">
        <f t="shared" si="2"/>
        <v>144</v>
      </c>
      <c r="B145" s="14">
        <v>5100</v>
      </c>
      <c r="C145" s="14">
        <v>4000</v>
      </c>
      <c r="D145" s="14">
        <v>85</v>
      </c>
      <c r="E145" s="14">
        <v>95</v>
      </c>
      <c r="F145" s="14">
        <v>60000</v>
      </c>
      <c r="G145" s="14">
        <v>5.25</v>
      </c>
      <c r="H145" s="14">
        <v>95</v>
      </c>
      <c r="K145" s="14">
        <v>150</v>
      </c>
      <c r="L145" s="14">
        <v>1.5</v>
      </c>
      <c r="M145" s="9">
        <f>ROUNDUP((18*L145),0)</f>
        <v>27</v>
      </c>
      <c r="N145" s="9">
        <f>(M145-O145*12-1.5)</f>
        <v>22.5</v>
      </c>
      <c r="O145" s="14">
        <v>0.25</v>
      </c>
      <c r="P145" s="9">
        <f>ROUND(((B145)-(M145*K145/12)-(G145-(1.5*L145))*H145),0)</f>
        <v>4478</v>
      </c>
      <c r="Q145" s="9">
        <f>ROUNDDOWN((D145+E145)/(P145/1000),0)</f>
        <v>40</v>
      </c>
      <c r="R145" s="9">
        <f>ROUND((1.2*D145+1.6*E145)/(Q145),2)</f>
        <v>6.35</v>
      </c>
      <c r="S145" s="9">
        <f>CEILING((N145+(12*L145)),0.01)</f>
        <v>40.5</v>
      </c>
      <c r="T145" s="9">
        <f xml:space="preserve"> (4*S145)</f>
        <v>162</v>
      </c>
      <c r="U145" s="9">
        <f>ROUND((Q145-(S145/12)^2)*(R145),2)</f>
        <v>181.67</v>
      </c>
      <c r="V145" s="9">
        <f>ROUND((U145*1000)/(3*T145*(C145^0.5)),2)</f>
        <v>5.91</v>
      </c>
      <c r="W145" s="9" t="str">
        <f>IF(V145 &lt; N145, "Pass", "Fail")</f>
        <v>Pass</v>
      </c>
      <c r="X145" s="9">
        <f>CEILING(R145*(Q145^0.5)*((Q145^0.5/2)-(L145*0.5)-(N145/12)),0.01)</f>
        <v>21.580000000000002</v>
      </c>
      <c r="Y145" s="9">
        <f>ROUND((X145*1000)/(1.5*(Q145^0.5)*12*(C145^0.5)),2)</f>
        <v>3</v>
      </c>
      <c r="Z145" s="9" t="str">
        <f>IF(Y145&lt;N145,"Pass","Fail")</f>
        <v>Pass</v>
      </c>
      <c r="AA145" s="9">
        <f>ROUND(((Q145^0.5)/2)-(L145/2),2)</f>
        <v>2.41</v>
      </c>
      <c r="AB145" s="9">
        <f>ROUND((AA145*(AA145/2)*R145*(Q145^0.5)),0)</f>
        <v>117</v>
      </c>
      <c r="AC145" s="9">
        <f>ROUND((AB145*12000/(0.9*(Q145^0.5)*12*(N145^2))),2)</f>
        <v>40.6</v>
      </c>
      <c r="AD145" s="9">
        <f>(1-((1-(2.36*AC145/C145))^0.5))</f>
        <v>1.2049596386539241E-2</v>
      </c>
      <c r="AE145" s="9">
        <f>(AD145*C145)/(1.18*F145)</f>
        <v>6.8076815743159554E-4</v>
      </c>
      <c r="AF145" s="10">
        <f>200/F145</f>
        <v>3.3333333333333335E-3</v>
      </c>
      <c r="AG145" s="10">
        <f>(3*(C145)^0.5)/(F145)</f>
        <v>3.162277660168379E-3</v>
      </c>
      <c r="AH145" s="10">
        <f>ROUND(MAX(AE145, AF145, AG145),6)</f>
        <v>3.333E-3</v>
      </c>
      <c r="AK145" s="10">
        <f>ROUND((AH145*(Q145^0.5)*12*N145),2)</f>
        <v>5.69</v>
      </c>
      <c r="AL145" s="13">
        <f>ROUND((Q145^0.5),2)</f>
        <v>6.32</v>
      </c>
      <c r="AM145" s="13">
        <f>ROUND((Q145^0.5),2)</f>
        <v>6.32</v>
      </c>
      <c r="AN145" s="19">
        <v>8</v>
      </c>
      <c r="AO145" s="10">
        <f>INDEX(AJ:AJ, MATCH(AN145, AI:AI, 0))</f>
        <v>0.79</v>
      </c>
      <c r="AP145" s="12">
        <f>ROUNDUP((AK145/AO145),0)</f>
        <v>8</v>
      </c>
      <c r="AQ145" s="12">
        <f>(AP145*AO145)</f>
        <v>6.32</v>
      </c>
      <c r="AR145" s="12">
        <f>IF(ROUNDDOWN((AL145*12 - (O145*12)) / (AP145 - 1), 0) &lt; 18, ROUNDDOWN((AL145*12 - (O145*12)) / (AP145 - 1), 0), 18)</f>
        <v>10</v>
      </c>
    </row>
    <row r="146" spans="1:44" x14ac:dyDescent="0.35">
      <c r="A146" s="11">
        <f t="shared" si="2"/>
        <v>145</v>
      </c>
      <c r="B146" s="14">
        <v>5900</v>
      </c>
      <c r="C146" s="14">
        <v>5000</v>
      </c>
      <c r="D146" s="14">
        <v>80</v>
      </c>
      <c r="E146" s="14">
        <v>80</v>
      </c>
      <c r="F146" s="14">
        <v>60000</v>
      </c>
      <c r="G146" s="14">
        <v>4.25</v>
      </c>
      <c r="H146" s="14">
        <v>90</v>
      </c>
      <c r="K146" s="14">
        <v>150</v>
      </c>
      <c r="L146" s="14">
        <v>1.25</v>
      </c>
      <c r="M146" s="9">
        <f>ROUNDUP((18*L146),0)</f>
        <v>23</v>
      </c>
      <c r="N146" s="9">
        <f>(M146-O146*12-1.5)</f>
        <v>18.5</v>
      </c>
      <c r="O146" s="14">
        <v>0.25</v>
      </c>
      <c r="P146" s="9">
        <f>ROUND(((B146)-(M146*K146/12)-(G146-(1.5*L146))*H146),0)</f>
        <v>5399</v>
      </c>
      <c r="Q146" s="9">
        <f>ROUNDDOWN((D146+E146)/(P146/1000),0)</f>
        <v>29</v>
      </c>
      <c r="R146" s="9">
        <f>ROUND((1.2*D146+1.6*E146)/(Q146),2)</f>
        <v>7.72</v>
      </c>
      <c r="S146" s="9">
        <f>CEILING((N146+(12*L146)),0.01)</f>
        <v>33.5</v>
      </c>
      <c r="T146" s="9">
        <f xml:space="preserve"> (4*S146)</f>
        <v>134</v>
      </c>
      <c r="U146" s="9">
        <f>ROUND((Q146-(S146/12)^2)*(R146),2)</f>
        <v>163.71</v>
      </c>
      <c r="V146" s="9">
        <f>ROUND((U146*1000)/(3*T146*(C146^0.5)),2)</f>
        <v>5.76</v>
      </c>
      <c r="W146" s="9" t="str">
        <f>IF(V146 &lt; N146, "Pass", "Fail")</f>
        <v>Pass</v>
      </c>
      <c r="X146" s="9">
        <f>CEILING(R146*(Q146^0.5)*((Q146^0.5/2)-(L146*0.5)-(N146/12)),0.01)</f>
        <v>21.87</v>
      </c>
      <c r="Y146" s="9">
        <f>ROUND((X146*1000)/(1.5*(Q146^0.5)*12*(C146^0.5)),2)</f>
        <v>3.19</v>
      </c>
      <c r="Z146" s="9" t="str">
        <f>IF(Y146&lt;N146,"Pass","Fail")</f>
        <v>Pass</v>
      </c>
      <c r="AA146" s="9">
        <f>ROUND(((Q146^0.5)/2)-(L146/2),2)</f>
        <v>2.0699999999999998</v>
      </c>
      <c r="AB146" s="9">
        <f>ROUND((AA146*(AA146/2)*R146*(Q146^0.5)),0)</f>
        <v>89</v>
      </c>
      <c r="AC146" s="9">
        <f>ROUND((AB146*12000/(0.9*(Q146^0.5)*12*(N146^2))),2)</f>
        <v>53.65</v>
      </c>
      <c r="AD146" s="9">
        <f>(1-((1-(2.36*AC146/C146))^0.5))</f>
        <v>1.2742586758650809E-2</v>
      </c>
      <c r="AE146" s="9">
        <f>(AD146*C146)/(1.18*F146)</f>
        <v>8.9990019481997236E-4</v>
      </c>
      <c r="AF146" s="10">
        <f>200/F146</f>
        <v>3.3333333333333335E-3</v>
      </c>
      <c r="AG146" s="10">
        <f>(3*(C146)^0.5)/(F146)</f>
        <v>3.5355339059327377E-3</v>
      </c>
      <c r="AH146" s="10">
        <f>ROUND(MAX(AE146, AF146, AG146),6)</f>
        <v>3.5360000000000001E-3</v>
      </c>
      <c r="AK146" s="10">
        <f>ROUND((AH146*(Q146^0.5)*12*N146),2)</f>
        <v>4.2300000000000004</v>
      </c>
      <c r="AL146" s="13">
        <f>ROUND((Q146^0.5),2)</f>
        <v>5.39</v>
      </c>
      <c r="AM146" s="13">
        <f>ROUND((Q146^0.5),2)</f>
        <v>5.39</v>
      </c>
      <c r="AN146" s="19">
        <v>8</v>
      </c>
      <c r="AO146" s="10">
        <f>INDEX(AJ:AJ, MATCH(AN146, AI:AI, 0))</f>
        <v>0.79</v>
      </c>
      <c r="AP146" s="12">
        <f>ROUNDUP((AK146/AO146),0)</f>
        <v>6</v>
      </c>
      <c r="AQ146" s="12">
        <f>(AP146*AO146)</f>
        <v>4.74</v>
      </c>
      <c r="AR146" s="12">
        <f>IF(ROUNDDOWN((AL146*12 - (O146*12)) / (AP146 - 1), 0) &lt; 18, ROUNDDOWN((AL146*12 - (O146*12)) / (AP146 - 1), 0), 18)</f>
        <v>12</v>
      </c>
    </row>
    <row r="147" spans="1:44" x14ac:dyDescent="0.35">
      <c r="A147" s="11">
        <f t="shared" si="2"/>
        <v>146</v>
      </c>
      <c r="B147" s="14">
        <v>4200</v>
      </c>
      <c r="C147" s="14">
        <v>4000</v>
      </c>
      <c r="D147" s="14">
        <v>100</v>
      </c>
      <c r="E147" s="14">
        <v>140</v>
      </c>
      <c r="F147" s="14">
        <v>40000</v>
      </c>
      <c r="G147" s="14">
        <v>5.75</v>
      </c>
      <c r="H147" s="14">
        <v>100</v>
      </c>
      <c r="K147" s="14">
        <v>150</v>
      </c>
      <c r="L147" s="14">
        <v>2</v>
      </c>
      <c r="M147" s="9">
        <f>ROUNDUP((18*L147),0)</f>
        <v>36</v>
      </c>
      <c r="N147" s="9">
        <f>(M147-O147*12-1.5)</f>
        <v>31.5</v>
      </c>
      <c r="O147" s="14">
        <v>0.25</v>
      </c>
      <c r="P147" s="9">
        <f>ROUND(((B147)-(M147*K147/12)-(G147-(1.5*L147))*H147),0)</f>
        <v>3475</v>
      </c>
      <c r="Q147" s="9">
        <f>ROUNDDOWN((D147+E147)/(P147/1000),0)</f>
        <v>69</v>
      </c>
      <c r="R147" s="9">
        <f>ROUND((1.2*D147+1.6*E147)/(Q147),2)</f>
        <v>4.99</v>
      </c>
      <c r="S147" s="9">
        <f>CEILING((N147+(12*L147)),0.01)</f>
        <v>55.5</v>
      </c>
      <c r="T147" s="9">
        <f xml:space="preserve"> (4*S147)</f>
        <v>222</v>
      </c>
      <c r="U147" s="9">
        <f>ROUND((Q147-(S147/12)^2)*(R147),2)</f>
        <v>237.57</v>
      </c>
      <c r="V147" s="9">
        <f>ROUND((U147*1000)/(3*T147*(C147^0.5)),2)</f>
        <v>5.64</v>
      </c>
      <c r="W147" s="9" t="str">
        <f>IF(V147 &lt; N147, "Pass", "Fail")</f>
        <v>Pass</v>
      </c>
      <c r="X147" s="9">
        <f>CEILING(R147*(Q147^0.5)*((Q147^0.5/2)-(L147*0.5)-(N147/12)),0.01)</f>
        <v>21.900000000000002</v>
      </c>
      <c r="Y147" s="9">
        <f>ROUND((X147*1000)/(1.5*(Q147^0.5)*12*(C147^0.5)),2)</f>
        <v>2.3199999999999998</v>
      </c>
      <c r="Z147" s="9" t="str">
        <f>IF(Y147&lt;N147,"Pass","Fail")</f>
        <v>Pass</v>
      </c>
      <c r="AA147" s="9">
        <f>ROUND(((Q147^0.5)/2)-(L147/2),2)</f>
        <v>3.15</v>
      </c>
      <c r="AB147" s="9">
        <f>ROUND((AA147*(AA147/2)*R147*(Q147^0.5)),0)</f>
        <v>206</v>
      </c>
      <c r="AC147" s="9">
        <f>ROUND((AB147*12000/(0.9*(Q147^0.5)*12*(N147^2))),2)</f>
        <v>27.77</v>
      </c>
      <c r="AD147" s="9">
        <f>(1-((1-(2.36*AC147/C147))^0.5))</f>
        <v>8.2259834014605238E-3</v>
      </c>
      <c r="AE147" s="9">
        <f>(AD147*C147)/(1.18*F147)</f>
        <v>6.9711723741190884E-4</v>
      </c>
      <c r="AF147" s="10">
        <f>200/F147</f>
        <v>5.0000000000000001E-3</v>
      </c>
      <c r="AG147" s="10">
        <f>(3*(C147)^0.5)/(F147)</f>
        <v>4.7434164902525689E-3</v>
      </c>
      <c r="AH147" s="10">
        <f>ROUND(MAX(AE147, AF147, AG147),6)</f>
        <v>5.0000000000000001E-3</v>
      </c>
      <c r="AK147" s="10">
        <f>ROUND((AH147*(Q147^0.5)*12*N147),2)</f>
        <v>15.7</v>
      </c>
      <c r="AL147" s="13">
        <f>ROUND((Q147^0.5),2)</f>
        <v>8.31</v>
      </c>
      <c r="AM147" s="13">
        <f>ROUND((Q147^0.5),2)</f>
        <v>8.31</v>
      </c>
      <c r="AN147" s="19">
        <v>14</v>
      </c>
      <c r="AO147" s="10">
        <f>INDEX(AJ:AJ, MATCH(AN147, AI:AI, 0))</f>
        <v>2.25</v>
      </c>
      <c r="AP147" s="12">
        <f>ROUNDUP((AK147/AO147),0)</f>
        <v>7</v>
      </c>
      <c r="AQ147" s="12">
        <f>(AP147*AO147)</f>
        <v>15.75</v>
      </c>
      <c r="AR147" s="12">
        <f>IF(ROUNDDOWN((AL147*12 - (O147*12)) / (AP147 - 1), 0) &lt; 18, ROUNDDOWN((AL147*12 - (O147*12)) / (AP147 - 1), 0), 18)</f>
        <v>16</v>
      </c>
    </row>
    <row r="148" spans="1:44" x14ac:dyDescent="0.35">
      <c r="A148" s="11">
        <f t="shared" si="2"/>
        <v>147</v>
      </c>
      <c r="B148" s="14">
        <v>5200</v>
      </c>
      <c r="C148" s="14">
        <v>5000</v>
      </c>
      <c r="D148" s="14">
        <v>110</v>
      </c>
      <c r="E148" s="14">
        <v>80</v>
      </c>
      <c r="F148" s="14">
        <v>40000</v>
      </c>
      <c r="G148" s="14">
        <v>4.5</v>
      </c>
      <c r="H148" s="14">
        <v>95</v>
      </c>
      <c r="K148" s="14">
        <v>150</v>
      </c>
      <c r="L148" s="14">
        <v>1.5</v>
      </c>
      <c r="M148" s="9">
        <f>ROUNDUP((18*L148),0)</f>
        <v>27</v>
      </c>
      <c r="N148" s="9">
        <f>(M148-O148*12-1.5)</f>
        <v>22.5</v>
      </c>
      <c r="O148" s="14">
        <v>0.25</v>
      </c>
      <c r="P148" s="9">
        <f>ROUND(((B148)-(M148*K148/12)-(G148-(1.5*L148))*H148),0)</f>
        <v>4649</v>
      </c>
      <c r="Q148" s="9">
        <f>ROUNDDOWN((D148+E148)/(P148/1000),0)</f>
        <v>40</v>
      </c>
      <c r="R148" s="9">
        <f>ROUND((1.2*D148+1.6*E148)/(Q148),2)</f>
        <v>6.5</v>
      </c>
      <c r="S148" s="9">
        <f>CEILING((N148+(12*L148)),0.01)</f>
        <v>40.5</v>
      </c>
      <c r="T148" s="9">
        <f xml:space="preserve"> (4*S148)</f>
        <v>162</v>
      </c>
      <c r="U148" s="9">
        <f>ROUND((Q148-(S148/12)^2)*(R148),2)</f>
        <v>185.96</v>
      </c>
      <c r="V148" s="9">
        <f>ROUND((U148*1000)/(3*T148*(C148^0.5)),2)</f>
        <v>5.41</v>
      </c>
      <c r="W148" s="9" t="str">
        <f>IF(V148 &lt; N148, "Pass", "Fail")</f>
        <v>Pass</v>
      </c>
      <c r="X148" s="9">
        <f>CEILING(R148*(Q148^0.5)*((Q148^0.5/2)-(L148*0.5)-(N148/12)),0.01)</f>
        <v>22.09</v>
      </c>
      <c r="Y148" s="9">
        <f>ROUND((X148*1000)/(1.5*(Q148^0.5)*12*(C148^0.5)),2)</f>
        <v>2.74</v>
      </c>
      <c r="Z148" s="9" t="str">
        <f>IF(Y148&lt;N148,"Pass","Fail")</f>
        <v>Pass</v>
      </c>
      <c r="AA148" s="9">
        <f>ROUND(((Q148^0.5)/2)-(L148/2),2)</f>
        <v>2.41</v>
      </c>
      <c r="AB148" s="9">
        <f>ROUND((AA148*(AA148/2)*R148*(Q148^0.5)),0)</f>
        <v>119</v>
      </c>
      <c r="AC148" s="9">
        <f>ROUND((AB148*12000/(0.9*(Q148^0.5)*12*(N148^2))),2)</f>
        <v>41.3</v>
      </c>
      <c r="AD148" s="9">
        <f>(1-((1-(2.36*AC148/C148))^0.5))</f>
        <v>9.7947687474075895E-3</v>
      </c>
      <c r="AE148" s="9">
        <f>(AD148*C148)/(1.18*F148)</f>
        <v>1.0375814351067361E-3</v>
      </c>
      <c r="AF148" s="10">
        <f>200/F148</f>
        <v>5.0000000000000001E-3</v>
      </c>
      <c r="AG148" s="10">
        <f>(3*(C148)^0.5)/(F148)</f>
        <v>5.3033008588991067E-3</v>
      </c>
      <c r="AH148" s="10">
        <f>ROUND(MAX(AE148, AF148, AG148),6)</f>
        <v>5.3030000000000004E-3</v>
      </c>
      <c r="AK148" s="10">
        <f>ROUND((AH148*(Q148^0.5)*12*N148),2)</f>
        <v>9.06</v>
      </c>
      <c r="AL148" s="13">
        <f>ROUND((Q148^0.5),2)</f>
        <v>6.32</v>
      </c>
      <c r="AM148" s="13">
        <f>ROUND((Q148^0.5),2)</f>
        <v>6.32</v>
      </c>
      <c r="AN148" s="19">
        <v>11</v>
      </c>
      <c r="AO148" s="10">
        <f>INDEX(AJ:AJ, MATCH(AN148, AI:AI, 0))</f>
        <v>1.56</v>
      </c>
      <c r="AP148" s="12">
        <f>ROUNDUP((AK148/AO148),0)</f>
        <v>6</v>
      </c>
      <c r="AQ148" s="12">
        <f>(AP148*AO148)</f>
        <v>9.36</v>
      </c>
      <c r="AR148" s="12">
        <f>IF(ROUNDDOWN((AL148*12 - (O148*12)) / (AP148 - 1), 0) &lt; 18, ROUNDDOWN((AL148*12 - (O148*12)) / (AP148 - 1), 0), 18)</f>
        <v>14</v>
      </c>
    </row>
    <row r="149" spans="1:44" x14ac:dyDescent="0.35">
      <c r="A149" s="11">
        <f t="shared" si="2"/>
        <v>148</v>
      </c>
      <c r="B149" s="14">
        <v>5800</v>
      </c>
      <c r="C149" s="14">
        <v>4000</v>
      </c>
      <c r="D149" s="14">
        <v>160</v>
      </c>
      <c r="E149" s="14">
        <v>95</v>
      </c>
      <c r="F149" s="14">
        <v>40000</v>
      </c>
      <c r="G149" s="14">
        <v>5.5</v>
      </c>
      <c r="H149" s="14">
        <v>95</v>
      </c>
      <c r="K149" s="14">
        <v>150</v>
      </c>
      <c r="L149" s="14">
        <v>1.67</v>
      </c>
      <c r="M149" s="9">
        <f>ROUNDUP((18*L149),0)</f>
        <v>31</v>
      </c>
      <c r="N149" s="9">
        <f>(M149-O149*12-1.5)</f>
        <v>26.5</v>
      </c>
      <c r="O149" s="14">
        <v>0.25</v>
      </c>
      <c r="P149" s="9">
        <f>ROUND(((B149)-(M149*K149/12)-(G149-(1.5*L149))*H149),0)</f>
        <v>5128</v>
      </c>
      <c r="Q149" s="9">
        <f>ROUNDDOWN((D149+E149)/(P149/1000),0)</f>
        <v>49</v>
      </c>
      <c r="R149" s="9">
        <f>ROUND((1.2*D149+1.6*E149)/(Q149),2)</f>
        <v>7.02</v>
      </c>
      <c r="S149" s="9">
        <f>CEILING((N149+(12*L149)),0.01)</f>
        <v>46.54</v>
      </c>
      <c r="T149" s="9">
        <f xml:space="preserve"> (4*S149)</f>
        <v>186.16</v>
      </c>
      <c r="U149" s="9">
        <f>ROUND((Q149-(S149/12)^2)*(R149),2)</f>
        <v>238.39</v>
      </c>
      <c r="V149" s="9">
        <f>ROUND((U149*1000)/(3*T149*(C149^0.5)),2)</f>
        <v>6.75</v>
      </c>
      <c r="W149" s="9" t="str">
        <f>IF(V149 &lt; N149, "Pass", "Fail")</f>
        <v>Pass</v>
      </c>
      <c r="X149" s="9">
        <f>CEILING(R149*(Q149^0.5)*((Q149^0.5/2)-(L149*0.5)-(N149/12)),0.01)</f>
        <v>22.45</v>
      </c>
      <c r="Y149" s="9">
        <f>ROUND((X149*1000)/(1.5*(Q149^0.5)*12*(C149^0.5)),2)</f>
        <v>2.82</v>
      </c>
      <c r="Z149" s="9" t="str">
        <f>IF(Y149&lt;N149,"Pass","Fail")</f>
        <v>Pass</v>
      </c>
      <c r="AA149" s="9">
        <f>ROUND(((Q149^0.5)/2)-(L149/2),2)</f>
        <v>2.67</v>
      </c>
      <c r="AB149" s="9">
        <f>ROUND((AA149*(AA149/2)*R149*(Q149^0.5)),0)</f>
        <v>175</v>
      </c>
      <c r="AC149" s="9">
        <f>ROUND((AB149*12000/(0.9*(Q149^0.5)*12*(N149^2))),2)</f>
        <v>39.56</v>
      </c>
      <c r="AD149" s="9">
        <f>(1-((1-(2.36*AC149/C149))^0.5))</f>
        <v>1.1739103272825013E-2</v>
      </c>
      <c r="AE149" s="9">
        <f>(AD149*C149)/(1.18*F149)</f>
        <v>9.9483926040889927E-4</v>
      </c>
      <c r="AF149" s="10">
        <f>200/F149</f>
        <v>5.0000000000000001E-3</v>
      </c>
      <c r="AG149" s="10">
        <f>(3*(C149)^0.5)/(F149)</f>
        <v>4.7434164902525689E-3</v>
      </c>
      <c r="AH149" s="10">
        <f>ROUND(MAX(AE149, AF149, AG149),6)</f>
        <v>5.0000000000000001E-3</v>
      </c>
      <c r="AK149" s="10">
        <f>ROUND((AH149*(Q149^0.5)*12*N149),2)</f>
        <v>11.13</v>
      </c>
      <c r="AL149" s="13">
        <f>ROUND((Q149^0.5),2)</f>
        <v>7</v>
      </c>
      <c r="AM149" s="13">
        <f>ROUND((Q149^0.5),2)</f>
        <v>7</v>
      </c>
      <c r="AN149" s="19">
        <v>11</v>
      </c>
      <c r="AO149" s="10">
        <f>INDEX(AJ:AJ, MATCH(AN149, AI:AI, 0))</f>
        <v>1.56</v>
      </c>
      <c r="AP149" s="12">
        <f>ROUNDUP((AK149/AO149),0)</f>
        <v>8</v>
      </c>
      <c r="AQ149" s="12">
        <f>(AP149*AO149)</f>
        <v>12.48</v>
      </c>
      <c r="AR149" s="12">
        <f>IF(ROUNDDOWN((AL149*12 - (O149*12)) / (AP149 - 1), 0) &lt; 18, ROUNDDOWN((AL149*12 - (O149*12)) / (AP149 - 1), 0), 18)</f>
        <v>11</v>
      </c>
    </row>
    <row r="150" spans="1:44" x14ac:dyDescent="0.35">
      <c r="A150" s="11">
        <f t="shared" si="2"/>
        <v>149</v>
      </c>
      <c r="B150" s="14">
        <v>5800</v>
      </c>
      <c r="C150" s="14">
        <v>5000</v>
      </c>
      <c r="D150" s="14">
        <v>80</v>
      </c>
      <c r="E150" s="14">
        <v>110</v>
      </c>
      <c r="F150" s="14">
        <v>60000</v>
      </c>
      <c r="G150" s="14">
        <v>5.25</v>
      </c>
      <c r="H150" s="14">
        <v>100</v>
      </c>
      <c r="K150" s="14">
        <v>150</v>
      </c>
      <c r="L150" s="14">
        <v>1.42</v>
      </c>
      <c r="M150" s="9">
        <f>ROUNDUP((18*L150),0)</f>
        <v>26</v>
      </c>
      <c r="N150" s="9">
        <f>(M150-O150*12-1.5)</f>
        <v>21.5</v>
      </c>
      <c r="O150" s="14">
        <v>0.25</v>
      </c>
      <c r="P150" s="9">
        <f>ROUND(((B150)-(M150*K150/12)-(G150-(1.5*L150))*H150),0)</f>
        <v>5163</v>
      </c>
      <c r="Q150" s="9">
        <f>ROUNDDOWN((D150+E150)/(P150/1000),0)</f>
        <v>36</v>
      </c>
      <c r="R150" s="9">
        <f>ROUND((1.2*D150+1.6*E150)/(Q150),2)</f>
        <v>7.56</v>
      </c>
      <c r="S150" s="9">
        <f>CEILING((N150+(12*L150)),0.01)</f>
        <v>38.54</v>
      </c>
      <c r="T150" s="9">
        <f xml:space="preserve"> (4*S150)</f>
        <v>154.16</v>
      </c>
      <c r="U150" s="9">
        <f>ROUND((Q150-(S150/12)^2)*(R150),2)</f>
        <v>194.18</v>
      </c>
      <c r="V150" s="9">
        <f>ROUND((U150*1000)/(3*T150*(C150^0.5)),2)</f>
        <v>5.94</v>
      </c>
      <c r="W150" s="9" t="str">
        <f>IF(V150 &lt; N150, "Pass", "Fail")</f>
        <v>Pass</v>
      </c>
      <c r="X150" s="9">
        <f>CEILING(R150*(Q150^0.5)*((Q150^0.5/2)-(L150*0.5)-(N150/12)),0.01)</f>
        <v>22.61</v>
      </c>
      <c r="Y150" s="9">
        <f>ROUND((X150*1000)/(1.5*(Q150^0.5)*12*(C150^0.5)),2)</f>
        <v>2.96</v>
      </c>
      <c r="Z150" s="9" t="str">
        <f>IF(Y150&lt;N150,"Pass","Fail")</f>
        <v>Pass</v>
      </c>
      <c r="AA150" s="9">
        <f>ROUND(((Q150^0.5)/2)-(L150/2),2)</f>
        <v>2.29</v>
      </c>
      <c r="AB150" s="9">
        <f>ROUND((AA150*(AA150/2)*R150*(Q150^0.5)),0)</f>
        <v>119</v>
      </c>
      <c r="AC150" s="9">
        <f>ROUND((AB150*12000/(0.9*(Q150^0.5)*12*(N150^2))),2)</f>
        <v>47.67</v>
      </c>
      <c r="AD150" s="9">
        <f>(1-((1-(2.36*AC150/C150))^0.5))</f>
        <v>1.1314124708964979E-2</v>
      </c>
      <c r="AE150" s="9">
        <f>(AD150*C150)/(1.18*F150)</f>
        <v>7.9902010656532341E-4</v>
      </c>
      <c r="AF150" s="10">
        <f>200/F150</f>
        <v>3.3333333333333335E-3</v>
      </c>
      <c r="AG150" s="10">
        <f>(3*(C150)^0.5)/(F150)</f>
        <v>3.5355339059327377E-3</v>
      </c>
      <c r="AH150" s="10">
        <f>ROUND(MAX(AE150, AF150, AG150),6)</f>
        <v>3.5360000000000001E-3</v>
      </c>
      <c r="AK150" s="10">
        <f>ROUND((AH150*(Q150^0.5)*12*N150),2)</f>
        <v>5.47</v>
      </c>
      <c r="AL150" s="13">
        <f>ROUND((Q150^0.5),2)</f>
        <v>6</v>
      </c>
      <c r="AM150" s="13">
        <f>ROUND((Q150^0.5),2)</f>
        <v>6</v>
      </c>
      <c r="AN150" s="19">
        <v>8</v>
      </c>
      <c r="AO150" s="10">
        <f>INDEX(AJ:AJ, MATCH(AN150, AI:AI, 0))</f>
        <v>0.79</v>
      </c>
      <c r="AP150" s="12">
        <f>ROUNDUP((AK150/AO150),0)</f>
        <v>7</v>
      </c>
      <c r="AQ150" s="12">
        <f>(AP150*AO150)</f>
        <v>5.53</v>
      </c>
      <c r="AR150" s="12">
        <f>IF(ROUNDDOWN((AL150*12 - (O150*12)) / (AP150 - 1), 0) &lt; 18, ROUNDDOWN((AL150*12 - (O150*12)) / (AP150 - 1), 0), 18)</f>
        <v>11</v>
      </c>
    </row>
    <row r="151" spans="1:44" x14ac:dyDescent="0.35">
      <c r="A151" s="11">
        <f t="shared" si="2"/>
        <v>150</v>
      </c>
      <c r="B151" s="14">
        <v>4600</v>
      </c>
      <c r="C151" s="14">
        <v>5000</v>
      </c>
      <c r="D151" s="14">
        <v>105</v>
      </c>
      <c r="E151" s="14">
        <v>115</v>
      </c>
      <c r="F151" s="14">
        <v>60000</v>
      </c>
      <c r="G151" s="14">
        <v>5</v>
      </c>
      <c r="H151" s="14">
        <v>95</v>
      </c>
      <c r="K151" s="14">
        <v>150</v>
      </c>
      <c r="L151" s="14">
        <v>1.75</v>
      </c>
      <c r="M151" s="9">
        <f>ROUNDUP((18*L151),0)</f>
        <v>32</v>
      </c>
      <c r="N151" s="9">
        <f>(M151-O151*12-1.5)</f>
        <v>27.5</v>
      </c>
      <c r="O151" s="14">
        <v>0.25</v>
      </c>
      <c r="P151" s="9">
        <f>ROUND(((B151)-(M151*K151/12)-(G151-(1.5*L151))*H151),0)</f>
        <v>3974</v>
      </c>
      <c r="Q151" s="9">
        <f>ROUNDDOWN((D151+E151)/(P151/1000),0)</f>
        <v>55</v>
      </c>
      <c r="R151" s="9">
        <f>ROUND((1.2*D151+1.6*E151)/(Q151),2)</f>
        <v>5.64</v>
      </c>
      <c r="S151" s="9">
        <f>CEILING((N151+(12*L151)),0.01)</f>
        <v>48.5</v>
      </c>
      <c r="T151" s="9">
        <f xml:space="preserve"> (4*S151)</f>
        <v>194</v>
      </c>
      <c r="U151" s="9">
        <f>ROUND((Q151-(S151/12)^2)*(R151),2)</f>
        <v>218.07</v>
      </c>
      <c r="V151" s="9">
        <f>ROUND((U151*1000)/(3*T151*(C151^0.5)),2)</f>
        <v>5.3</v>
      </c>
      <c r="W151" s="9" t="str">
        <f>IF(V151 &lt; N151, "Pass", "Fail")</f>
        <v>Pass</v>
      </c>
      <c r="X151" s="9">
        <f>CEILING(R151*(Q151^0.5)*((Q151^0.5/2)-(L151*0.5)-(N151/12)),0.01)</f>
        <v>22.650000000000002</v>
      </c>
      <c r="Y151" s="9">
        <f>ROUND((X151*1000)/(1.5*(Q151^0.5)*12*(C151^0.5)),2)</f>
        <v>2.4</v>
      </c>
      <c r="Z151" s="9" t="str">
        <f>IF(Y151&lt;N151,"Pass","Fail")</f>
        <v>Pass</v>
      </c>
      <c r="AA151" s="9">
        <f>ROUND(((Q151^0.5)/2)-(L151/2),2)</f>
        <v>2.83</v>
      </c>
      <c r="AB151" s="9">
        <f>ROUND((AA151*(AA151/2)*R151*(Q151^0.5)),0)</f>
        <v>167</v>
      </c>
      <c r="AC151" s="9">
        <f>ROUND((AB151*12000/(0.9*(Q151^0.5)*12*(N151^2))),2)</f>
        <v>33.08</v>
      </c>
      <c r="AD151" s="9">
        <f>(1-((1-(2.36*AC151/C151))^0.5))</f>
        <v>7.8375939393793281E-3</v>
      </c>
      <c r="AE151" s="9">
        <f>(AD151*C151)/(1.18*F151)</f>
        <v>5.5350239684882267E-4</v>
      </c>
      <c r="AF151" s="10">
        <f>200/F151</f>
        <v>3.3333333333333335E-3</v>
      </c>
      <c r="AG151" s="10">
        <f>(3*(C151)^0.5)/(F151)</f>
        <v>3.5355339059327377E-3</v>
      </c>
      <c r="AH151" s="10">
        <f>ROUND(MAX(AE151, AF151, AG151),6)</f>
        <v>3.5360000000000001E-3</v>
      </c>
      <c r="AK151" s="10">
        <f>ROUND((AH151*(Q151^0.5)*12*N151),2)</f>
        <v>8.65</v>
      </c>
      <c r="AL151" s="13">
        <f>ROUND((Q151^0.5),2)</f>
        <v>7.42</v>
      </c>
      <c r="AM151" s="13">
        <f>ROUND((Q151^0.5),2)</f>
        <v>7.42</v>
      </c>
      <c r="AN151" s="19">
        <v>11</v>
      </c>
      <c r="AO151" s="10">
        <f>INDEX(AJ:AJ, MATCH(AN151, AI:AI, 0))</f>
        <v>1.56</v>
      </c>
      <c r="AP151" s="12">
        <f>ROUNDUP((AK151/AO151),0)</f>
        <v>6</v>
      </c>
      <c r="AQ151" s="12">
        <f>(AP151*AO151)</f>
        <v>9.36</v>
      </c>
      <c r="AR151" s="12">
        <f>IF(ROUNDDOWN((AL151*12 - (O151*12)) / (AP151 - 1), 0) &lt; 18, ROUNDDOWN((AL151*12 - (O151*12)) / (AP151 - 1), 0), 18)</f>
        <v>17</v>
      </c>
    </row>
    <row r="152" spans="1:44" x14ac:dyDescent="0.35">
      <c r="A152" s="11">
        <f t="shared" si="2"/>
        <v>151</v>
      </c>
      <c r="B152" s="14">
        <v>4200</v>
      </c>
      <c r="C152" s="14">
        <v>3000</v>
      </c>
      <c r="D152" s="14">
        <v>95</v>
      </c>
      <c r="E152" s="14">
        <v>135</v>
      </c>
      <c r="F152" s="14">
        <v>60000</v>
      </c>
      <c r="G152" s="14">
        <v>6</v>
      </c>
      <c r="H152" s="14">
        <v>105</v>
      </c>
      <c r="K152" s="14">
        <v>150</v>
      </c>
      <c r="L152" s="14">
        <v>1.92</v>
      </c>
      <c r="M152" s="9">
        <f>ROUNDUP((18*L152),0)</f>
        <v>35</v>
      </c>
      <c r="N152" s="9">
        <f>(M152-O152*12-1.5)</f>
        <v>30.5</v>
      </c>
      <c r="O152" s="14">
        <v>0.25</v>
      </c>
      <c r="P152" s="9">
        <f>ROUND(((B152)-(M152*K152/12)-(G152-(1.5*L152))*H152),0)</f>
        <v>3435</v>
      </c>
      <c r="Q152" s="9">
        <f>ROUNDDOWN((D152+E152)/(P152/1000),0)</f>
        <v>66</v>
      </c>
      <c r="R152" s="9">
        <f>ROUND((1.2*D152+1.6*E152)/(Q152),2)</f>
        <v>5</v>
      </c>
      <c r="S152" s="9">
        <f>CEILING((N152+(12*L152)),0.01)</f>
        <v>53.54</v>
      </c>
      <c r="T152" s="9">
        <f xml:space="preserve"> (4*S152)</f>
        <v>214.16</v>
      </c>
      <c r="U152" s="9">
        <f>ROUND((Q152-(S152/12)^2)*(R152),2)</f>
        <v>230.47</v>
      </c>
      <c r="V152" s="9">
        <f>ROUND((U152*1000)/(3*T152*(C152^0.5)),2)</f>
        <v>6.55</v>
      </c>
      <c r="W152" s="9" t="str">
        <f>IF(V152 &lt; N152, "Pass", "Fail")</f>
        <v>Pass</v>
      </c>
      <c r="X152" s="9">
        <f>CEILING(R152*(Q152^0.5)*((Q152^0.5/2)-(L152*0.5)-(N152/12)),0.01)</f>
        <v>22.77</v>
      </c>
      <c r="Y152" s="9">
        <f>ROUND((X152*1000)/(1.5*(Q152^0.5)*12*(C152^0.5)),2)</f>
        <v>2.84</v>
      </c>
      <c r="Z152" s="9" t="str">
        <f>IF(Y152&lt;N152,"Pass","Fail")</f>
        <v>Pass</v>
      </c>
      <c r="AA152" s="9">
        <f>ROUND(((Q152^0.5)/2)-(L152/2),2)</f>
        <v>3.1</v>
      </c>
      <c r="AB152" s="9">
        <f>ROUND((AA152*(AA152/2)*R152*(Q152^0.5)),0)</f>
        <v>195</v>
      </c>
      <c r="AC152" s="9">
        <f>ROUND((AB152*12000/(0.9*(Q152^0.5)*12*(N152^2))),2)</f>
        <v>28.67</v>
      </c>
      <c r="AD152" s="9">
        <f>(1-((1-(2.36*AC152/C152))^0.5))</f>
        <v>1.1341177823883108E-2</v>
      </c>
      <c r="AE152" s="9">
        <f>(AD152*C152)/(1.18*F152)</f>
        <v>4.805583823679283E-4</v>
      </c>
      <c r="AF152" s="10">
        <f>200/F152</f>
        <v>3.3333333333333335E-3</v>
      </c>
      <c r="AG152" s="10">
        <f>(3*(C152)^0.5)/(F152)</f>
        <v>2.7386127875258306E-3</v>
      </c>
      <c r="AH152" s="10">
        <f>ROUND(MAX(AE152, AF152, AG152),6)</f>
        <v>3.333E-3</v>
      </c>
      <c r="AK152" s="10">
        <f>ROUND((AH152*(Q152^0.5)*12*N152),2)</f>
        <v>9.91</v>
      </c>
      <c r="AL152" s="13">
        <f>ROUND((Q152^0.5),2)</f>
        <v>8.1199999999999992</v>
      </c>
      <c r="AM152" s="13">
        <f>ROUND((Q152^0.5),2)</f>
        <v>8.1199999999999992</v>
      </c>
      <c r="AN152" s="19">
        <v>11</v>
      </c>
      <c r="AO152" s="10">
        <f>INDEX(AJ:AJ, MATCH(AN152, AI:AI, 0))</f>
        <v>1.56</v>
      </c>
      <c r="AP152" s="12">
        <f>ROUNDUP((AK152/AO152),0)</f>
        <v>7</v>
      </c>
      <c r="AQ152" s="12">
        <f>(AP152*AO152)</f>
        <v>10.92</v>
      </c>
      <c r="AR152" s="12">
        <f>IF(ROUNDDOWN((AL152*12 - (O152*12)) / (AP152 - 1), 0) &lt; 18, ROUNDDOWN((AL152*12 - (O152*12)) / (AP152 - 1), 0), 18)</f>
        <v>15</v>
      </c>
    </row>
    <row r="153" spans="1:44" x14ac:dyDescent="0.35">
      <c r="A153" s="11">
        <f t="shared" si="2"/>
        <v>152</v>
      </c>
      <c r="B153" s="14">
        <v>5200</v>
      </c>
      <c r="C153" s="14">
        <v>3000</v>
      </c>
      <c r="D153" s="14">
        <v>85</v>
      </c>
      <c r="E153" s="14">
        <v>175</v>
      </c>
      <c r="F153" s="14">
        <v>60000</v>
      </c>
      <c r="G153" s="14">
        <v>4.75</v>
      </c>
      <c r="H153" s="14">
        <v>90</v>
      </c>
      <c r="K153" s="14">
        <v>150</v>
      </c>
      <c r="L153" s="14">
        <v>1.83</v>
      </c>
      <c r="M153" s="9">
        <f>ROUNDUP((18*L153),0)</f>
        <v>33</v>
      </c>
      <c r="N153" s="9">
        <f>(M153-O153*12-1.5)</f>
        <v>28.5</v>
      </c>
      <c r="O153" s="14">
        <v>0.25</v>
      </c>
      <c r="P153" s="9">
        <f>ROUND(((B153)-(M153*K153/12)-(G153-(1.5*L153))*H153),0)</f>
        <v>4607</v>
      </c>
      <c r="Q153" s="9">
        <f>ROUNDDOWN((D153+E153)/(P153/1000),0)</f>
        <v>56</v>
      </c>
      <c r="R153" s="9">
        <f>ROUND((1.2*D153+1.6*E153)/(Q153),2)</f>
        <v>6.82</v>
      </c>
      <c r="S153" s="9">
        <f>CEILING((N153+(12*L153)),0.01)</f>
        <v>50.46</v>
      </c>
      <c r="T153" s="9">
        <f xml:space="preserve"> (4*S153)</f>
        <v>201.84</v>
      </c>
      <c r="U153" s="9">
        <f>ROUND((Q153-(S153/12)^2)*(R153),2)</f>
        <v>261.33</v>
      </c>
      <c r="V153" s="9">
        <f>ROUND((U153*1000)/(3*T153*(C153^0.5)),2)</f>
        <v>7.88</v>
      </c>
      <c r="W153" s="9" t="str">
        <f>IF(V153 &lt; N153, "Pass", "Fail")</f>
        <v>Pass</v>
      </c>
      <c r="X153" s="9">
        <f>CEILING(R153*(Q153^0.5)*((Q153^0.5/2)-(L153*0.5)-(N153/12)),0.01)</f>
        <v>23.06</v>
      </c>
      <c r="Y153" s="9">
        <f>ROUND((X153*1000)/(1.5*(Q153^0.5)*12*(C153^0.5)),2)</f>
        <v>3.13</v>
      </c>
      <c r="Z153" s="9" t="str">
        <f>IF(Y153&lt;N153,"Pass","Fail")</f>
        <v>Pass</v>
      </c>
      <c r="AA153" s="9">
        <f>ROUND(((Q153^0.5)/2)-(L153/2),2)</f>
        <v>2.83</v>
      </c>
      <c r="AB153" s="9">
        <f>ROUND((AA153*(AA153/2)*R153*(Q153^0.5)),0)</f>
        <v>204</v>
      </c>
      <c r="AC153" s="9">
        <f>ROUND((AB153*12000/(0.9*(Q153^0.5)*12*(N153^2))),2)</f>
        <v>37.29</v>
      </c>
      <c r="AD153" s="9">
        <f>(1-((1-(2.36*AC153/C153))^0.5))</f>
        <v>1.4776573563133333E-2</v>
      </c>
      <c r="AE153" s="9">
        <f>(AD153*C153)/(1.18*F153)</f>
        <v>6.2612599843785307E-4</v>
      </c>
      <c r="AF153" s="10">
        <f>200/F153</f>
        <v>3.3333333333333335E-3</v>
      </c>
      <c r="AG153" s="10">
        <f>(3*(C153)^0.5)/(F153)</f>
        <v>2.7386127875258306E-3</v>
      </c>
      <c r="AH153" s="10">
        <f>ROUND(MAX(AE153, AF153, AG153),6)</f>
        <v>3.333E-3</v>
      </c>
      <c r="AK153" s="10">
        <f>ROUND((AH153*(Q153^0.5)*12*N153),2)</f>
        <v>8.5299999999999994</v>
      </c>
      <c r="AL153" s="13">
        <f>ROUND((Q153^0.5),2)</f>
        <v>7.48</v>
      </c>
      <c r="AM153" s="13">
        <f>ROUND((Q153^0.5),2)</f>
        <v>7.48</v>
      </c>
      <c r="AN153" s="19">
        <v>11</v>
      </c>
      <c r="AO153" s="10">
        <f>INDEX(AJ:AJ, MATCH(AN153, AI:AI, 0))</f>
        <v>1.56</v>
      </c>
      <c r="AP153" s="12">
        <f>ROUNDUP((AK153/AO153),0)</f>
        <v>6</v>
      </c>
      <c r="AQ153" s="12">
        <f>(AP153*AO153)</f>
        <v>9.36</v>
      </c>
      <c r="AR153" s="12">
        <f>IF(ROUNDDOWN((AL153*12 - (O153*12)) / (AP153 - 1), 0) &lt; 18, ROUNDDOWN((AL153*12 - (O153*12)) / (AP153 - 1), 0), 18)</f>
        <v>17</v>
      </c>
    </row>
    <row r="154" spans="1:44" x14ac:dyDescent="0.35">
      <c r="A154" s="11">
        <f t="shared" si="2"/>
        <v>153</v>
      </c>
      <c r="B154" s="14">
        <v>4900</v>
      </c>
      <c r="C154" s="14">
        <v>3000</v>
      </c>
      <c r="D154" s="14">
        <v>90</v>
      </c>
      <c r="E154" s="14">
        <v>85</v>
      </c>
      <c r="F154" s="14">
        <v>40000</v>
      </c>
      <c r="G154" s="14">
        <v>6.75</v>
      </c>
      <c r="H154" s="14">
        <v>95</v>
      </c>
      <c r="K154" s="14">
        <v>150</v>
      </c>
      <c r="L154" s="14">
        <v>1.5</v>
      </c>
      <c r="M154" s="9">
        <f>ROUNDUP((18*L154),0)</f>
        <v>27</v>
      </c>
      <c r="N154" s="9">
        <f>(M154-O154*12-1.5)</f>
        <v>22.5</v>
      </c>
      <c r="O154" s="14">
        <v>0.25</v>
      </c>
      <c r="P154" s="9">
        <f>ROUND(((B154)-(M154*K154/12)-(G154-(1.5*L154))*H154),0)</f>
        <v>4135</v>
      </c>
      <c r="Q154" s="9">
        <f>ROUNDDOWN((D154+E154)/(P154/1000),0)</f>
        <v>42</v>
      </c>
      <c r="R154" s="9">
        <f>ROUND((1.2*D154+1.6*E154)/(Q154),2)</f>
        <v>5.81</v>
      </c>
      <c r="S154" s="9">
        <f>CEILING((N154+(12*L154)),0.01)</f>
        <v>40.5</v>
      </c>
      <c r="T154" s="9">
        <f xml:space="preserve"> (4*S154)</f>
        <v>162</v>
      </c>
      <c r="U154" s="9">
        <f>ROUND((Q154-(S154/12)^2)*(R154),2)</f>
        <v>177.84</v>
      </c>
      <c r="V154" s="9">
        <f>ROUND((U154*1000)/(3*T154*(C154^0.5)),2)</f>
        <v>6.68</v>
      </c>
      <c r="W154" s="9" t="str">
        <f>IF(V154 &lt; N154, "Pass", "Fail")</f>
        <v>Pass</v>
      </c>
      <c r="X154" s="9">
        <f>CEILING(R154*(Q154^0.5)*((Q154^0.5/2)-(L154*0.5)-(N154/12)),0.01)</f>
        <v>23.18</v>
      </c>
      <c r="Y154" s="9">
        <f>ROUND((X154*1000)/(1.5*(Q154^0.5)*12*(C154^0.5)),2)</f>
        <v>3.63</v>
      </c>
      <c r="Z154" s="9" t="str">
        <f>IF(Y154&lt;N154,"Pass","Fail")</f>
        <v>Pass</v>
      </c>
      <c r="AA154" s="9">
        <f>ROUND(((Q154^0.5)/2)-(L154/2),2)</f>
        <v>2.4900000000000002</v>
      </c>
      <c r="AB154" s="9">
        <f>ROUND((AA154*(AA154/2)*R154*(Q154^0.5)),0)</f>
        <v>117</v>
      </c>
      <c r="AC154" s="9">
        <f>ROUND((AB154*12000/(0.9*(Q154^0.5)*12*(N154^2))),2)</f>
        <v>39.619999999999997</v>
      </c>
      <c r="AD154" s="9">
        <f>(1-((1-(2.36*AC154/C154))^0.5))</f>
        <v>1.5707225127265967E-2</v>
      </c>
      <c r="AE154" s="9">
        <f>(AD154*C154)/(1.18*F154)</f>
        <v>9.9834058012283683E-4</v>
      </c>
      <c r="AF154" s="10">
        <f>200/F154</f>
        <v>5.0000000000000001E-3</v>
      </c>
      <c r="AG154" s="10">
        <f>(3*(C154)^0.5)/(F154)</f>
        <v>4.107919181288746E-3</v>
      </c>
      <c r="AH154" s="10">
        <f>ROUND(MAX(AE154, AF154, AG154),6)</f>
        <v>5.0000000000000001E-3</v>
      </c>
      <c r="AK154" s="10">
        <f>ROUND((AH154*(Q154^0.5)*12*N154),2)</f>
        <v>8.75</v>
      </c>
      <c r="AL154" s="13">
        <f>ROUND((Q154^0.5),2)</f>
        <v>6.48</v>
      </c>
      <c r="AM154" s="13">
        <f>ROUND((Q154^0.5),2)</f>
        <v>6.48</v>
      </c>
      <c r="AN154" s="19">
        <v>11</v>
      </c>
      <c r="AO154" s="10">
        <f>INDEX(AJ:AJ, MATCH(AN154, AI:AI, 0))</f>
        <v>1.56</v>
      </c>
      <c r="AP154" s="12">
        <f>ROUNDUP((AK154/AO154),0)</f>
        <v>6</v>
      </c>
      <c r="AQ154" s="12">
        <f>(AP154*AO154)</f>
        <v>9.36</v>
      </c>
      <c r="AR154" s="12">
        <f>IF(ROUNDDOWN((AL154*12 - (O154*12)) / (AP154 - 1), 0) &lt; 18, ROUNDDOWN((AL154*12 - (O154*12)) / (AP154 - 1), 0), 18)</f>
        <v>14</v>
      </c>
    </row>
    <row r="155" spans="1:44" x14ac:dyDescent="0.35">
      <c r="A155" s="11">
        <f t="shared" si="2"/>
        <v>154</v>
      </c>
      <c r="B155" s="14">
        <v>4000</v>
      </c>
      <c r="C155" s="14">
        <v>3000</v>
      </c>
      <c r="D155" s="14">
        <v>150</v>
      </c>
      <c r="E155" s="14">
        <v>95</v>
      </c>
      <c r="F155" s="14">
        <v>60000</v>
      </c>
      <c r="G155" s="14">
        <v>4</v>
      </c>
      <c r="H155" s="14">
        <v>100</v>
      </c>
      <c r="K155" s="14">
        <v>150</v>
      </c>
      <c r="L155" s="14">
        <v>2</v>
      </c>
      <c r="M155" s="9">
        <f>ROUNDUP((18*L155),0)</f>
        <v>36</v>
      </c>
      <c r="N155" s="9">
        <f>(M155-O155*12-1.5)</f>
        <v>31.5</v>
      </c>
      <c r="O155" s="14">
        <v>0.25</v>
      </c>
      <c r="P155" s="9">
        <f>ROUND(((B155)-(M155*K155/12)-(G155-(1.5*L155))*H155),0)</f>
        <v>3450</v>
      </c>
      <c r="Q155" s="9">
        <f>ROUNDDOWN((D155+E155)/(P155/1000),0)</f>
        <v>71</v>
      </c>
      <c r="R155" s="9">
        <f>ROUND((1.2*D155+1.6*E155)/(Q155),2)</f>
        <v>4.68</v>
      </c>
      <c r="S155" s="9">
        <f>CEILING((N155+(12*L155)),0.01)</f>
        <v>55.5</v>
      </c>
      <c r="T155" s="9">
        <f xml:space="preserve"> (4*S155)</f>
        <v>222</v>
      </c>
      <c r="U155" s="9">
        <f>ROUND((Q155-(S155/12)^2)*(R155),2)</f>
        <v>232.17</v>
      </c>
      <c r="V155" s="9">
        <f>ROUND((U155*1000)/(3*T155*(C155^0.5)),2)</f>
        <v>6.36</v>
      </c>
      <c r="W155" s="9" t="str">
        <f>IF(V155 &lt; N155, "Pass", "Fail")</f>
        <v>Pass</v>
      </c>
      <c r="X155" s="9">
        <f>CEILING(R155*(Q155^0.5)*((Q155^0.5/2)-(L155*0.5)-(N155/12)),0.01)</f>
        <v>23.2</v>
      </c>
      <c r="Y155" s="9">
        <f>ROUND((X155*1000)/(1.5*(Q155^0.5)*12*(C155^0.5)),2)</f>
        <v>2.79</v>
      </c>
      <c r="Z155" s="9" t="str">
        <f>IF(Y155&lt;N155,"Pass","Fail")</f>
        <v>Pass</v>
      </c>
      <c r="AA155" s="9">
        <f>ROUND(((Q155^0.5)/2)-(L155/2),2)</f>
        <v>3.21</v>
      </c>
      <c r="AB155" s="9">
        <f>ROUND((AA155*(AA155/2)*R155*(Q155^0.5)),0)</f>
        <v>203</v>
      </c>
      <c r="AC155" s="9">
        <f>ROUND((AB155*12000/(0.9*(Q155^0.5)*12*(N155^2))),2)</f>
        <v>26.98</v>
      </c>
      <c r="AD155" s="9">
        <f>(1-((1-(2.36*AC155/C155))^0.5))</f>
        <v>1.0669047621912675E-2</v>
      </c>
      <c r="AE155" s="9">
        <f>(AD155*C155)/(1.18*F155)</f>
        <v>4.5207828906409641E-4</v>
      </c>
      <c r="AF155" s="10">
        <f>200/F155</f>
        <v>3.3333333333333335E-3</v>
      </c>
      <c r="AG155" s="10">
        <f>(3*(C155)^0.5)/(F155)</f>
        <v>2.7386127875258306E-3</v>
      </c>
      <c r="AH155" s="10">
        <f>ROUND(MAX(AE155, AF155, AG155),6)</f>
        <v>3.333E-3</v>
      </c>
      <c r="AK155" s="10">
        <f>ROUND((AH155*(Q155^0.5)*12*N155),2)</f>
        <v>10.62</v>
      </c>
      <c r="AL155" s="13">
        <f>ROUND((Q155^0.5),2)</f>
        <v>8.43</v>
      </c>
      <c r="AM155" s="13">
        <f>ROUND((Q155^0.5),2)</f>
        <v>8.43</v>
      </c>
      <c r="AN155" s="19">
        <v>11</v>
      </c>
      <c r="AO155" s="10">
        <f>INDEX(AJ:AJ, MATCH(AN155, AI:AI, 0))</f>
        <v>1.56</v>
      </c>
      <c r="AP155" s="12">
        <f>ROUNDUP((AK155/AO155),0)</f>
        <v>7</v>
      </c>
      <c r="AQ155" s="12">
        <f>(AP155*AO155)</f>
        <v>10.92</v>
      </c>
      <c r="AR155" s="12">
        <f>IF(ROUNDDOWN((AL155*12 - (O155*12)) / (AP155 - 1), 0) &lt; 18, ROUNDDOWN((AL155*12 - (O155*12)) / (AP155 - 1), 0), 18)</f>
        <v>16</v>
      </c>
    </row>
    <row r="156" spans="1:44" x14ac:dyDescent="0.35">
      <c r="A156" s="11">
        <f t="shared" si="2"/>
        <v>155</v>
      </c>
      <c r="B156" s="14">
        <v>4900</v>
      </c>
      <c r="C156" s="14">
        <v>4000</v>
      </c>
      <c r="D156" s="14">
        <v>85</v>
      </c>
      <c r="E156" s="14">
        <v>185</v>
      </c>
      <c r="F156" s="14">
        <v>60000</v>
      </c>
      <c r="G156" s="14">
        <v>5.5</v>
      </c>
      <c r="H156" s="14">
        <v>90</v>
      </c>
      <c r="K156" s="14">
        <v>150</v>
      </c>
      <c r="L156" s="14">
        <v>1.92</v>
      </c>
      <c r="M156" s="9">
        <f>ROUNDUP((18*L156),0)</f>
        <v>35</v>
      </c>
      <c r="N156" s="9">
        <f>(M156-O156*12-1.5)</f>
        <v>30.5</v>
      </c>
      <c r="O156" s="14">
        <v>0.25</v>
      </c>
      <c r="P156" s="9">
        <f>ROUND(((B156)-(M156*K156/12)-(G156-(1.5*L156))*H156),0)</f>
        <v>4227</v>
      </c>
      <c r="Q156" s="9">
        <f>ROUNDDOWN((D156+E156)/(P156/1000),0)</f>
        <v>63</v>
      </c>
      <c r="R156" s="9">
        <f>ROUND((1.2*D156+1.6*E156)/(Q156),2)</f>
        <v>6.32</v>
      </c>
      <c r="S156" s="9">
        <f>CEILING((N156+(12*L156)),0.01)</f>
        <v>53.54</v>
      </c>
      <c r="T156" s="9">
        <f xml:space="preserve"> (4*S156)</f>
        <v>214.16</v>
      </c>
      <c r="U156" s="9">
        <f>ROUND((Q156-(S156/12)^2)*(R156),2)</f>
        <v>272.35000000000002</v>
      </c>
      <c r="V156" s="9">
        <f>ROUND((U156*1000)/(3*T156*(C156^0.5)),2)</f>
        <v>6.7</v>
      </c>
      <c r="W156" s="9" t="str">
        <f>IF(V156 &lt; N156, "Pass", "Fail")</f>
        <v>Pass</v>
      </c>
      <c r="X156" s="9">
        <f>CEILING(R156*(Q156^0.5)*((Q156^0.5/2)-(L156*0.5)-(N156/12)),0.01)</f>
        <v>23.43</v>
      </c>
      <c r="Y156" s="9">
        <f>ROUND((X156*1000)/(1.5*(Q156^0.5)*12*(C156^0.5)),2)</f>
        <v>2.59</v>
      </c>
      <c r="Z156" s="9" t="str">
        <f>IF(Y156&lt;N156,"Pass","Fail")</f>
        <v>Pass</v>
      </c>
      <c r="AA156" s="9">
        <f>ROUND(((Q156^0.5)/2)-(L156/2),2)</f>
        <v>3.01</v>
      </c>
      <c r="AB156" s="9">
        <f>ROUND((AA156*(AA156/2)*R156*(Q156^0.5)),0)</f>
        <v>227</v>
      </c>
      <c r="AC156" s="9">
        <f>ROUND((AB156*12000/(0.9*(Q156^0.5)*12*(N156^2))),2)</f>
        <v>34.159999999999997</v>
      </c>
      <c r="AD156" s="9">
        <f>(1-((1-(2.36*AC156/C156))^0.5))</f>
        <v>1.0128493187120835E-2</v>
      </c>
      <c r="AE156" s="9">
        <f>(AD156*C156)/(1.18*F156)</f>
        <v>5.7223125350965172E-4</v>
      </c>
      <c r="AF156" s="10">
        <f>200/F156</f>
        <v>3.3333333333333335E-3</v>
      </c>
      <c r="AG156" s="10">
        <f>(3*(C156)^0.5)/(F156)</f>
        <v>3.162277660168379E-3</v>
      </c>
      <c r="AH156" s="10">
        <f>ROUND(MAX(AE156, AF156, AG156),6)</f>
        <v>3.333E-3</v>
      </c>
      <c r="AK156" s="10">
        <f>ROUND((AH156*(Q156^0.5)*12*N156),2)</f>
        <v>9.68</v>
      </c>
      <c r="AL156" s="13">
        <f>ROUND((Q156^0.5),2)</f>
        <v>7.94</v>
      </c>
      <c r="AM156" s="13">
        <f>ROUND((Q156^0.5),2)</f>
        <v>7.94</v>
      </c>
      <c r="AN156" s="19">
        <v>11</v>
      </c>
      <c r="AO156" s="10">
        <f>INDEX(AJ:AJ, MATCH(AN156, AI:AI, 0))</f>
        <v>1.56</v>
      </c>
      <c r="AP156" s="12">
        <f>ROUNDUP((AK156/AO156),0)</f>
        <v>7</v>
      </c>
      <c r="AQ156" s="12">
        <f>(AP156*AO156)</f>
        <v>10.92</v>
      </c>
      <c r="AR156" s="12">
        <f>IF(ROUNDDOWN((AL156*12 - (O156*12)) / (AP156 - 1), 0) &lt; 18, ROUNDDOWN((AL156*12 - (O156*12)) / (AP156 - 1), 0), 18)</f>
        <v>15</v>
      </c>
    </row>
    <row r="157" spans="1:44" x14ac:dyDescent="0.35">
      <c r="A157" s="11">
        <f t="shared" si="2"/>
        <v>156</v>
      </c>
      <c r="B157" s="14">
        <v>6000</v>
      </c>
      <c r="C157" s="14">
        <v>4000</v>
      </c>
      <c r="D157" s="14">
        <v>95</v>
      </c>
      <c r="E157" s="14">
        <v>145</v>
      </c>
      <c r="F157" s="14">
        <v>40000</v>
      </c>
      <c r="G157" s="14">
        <v>4</v>
      </c>
      <c r="H157" s="14">
        <v>95</v>
      </c>
      <c r="K157" s="14">
        <v>150</v>
      </c>
      <c r="L157" s="14">
        <v>1.58</v>
      </c>
      <c r="M157" s="9">
        <f>ROUNDUP((18*L157),0)</f>
        <v>29</v>
      </c>
      <c r="N157" s="9">
        <f>(M157-O157*12-1.5)</f>
        <v>24.5</v>
      </c>
      <c r="O157" s="14">
        <v>0.25</v>
      </c>
      <c r="P157" s="9">
        <f>ROUND(((B157)-(M157*K157/12)-(G157-(1.5*L157))*H157),0)</f>
        <v>5483</v>
      </c>
      <c r="Q157" s="9">
        <f>ROUNDDOWN((D157+E157)/(P157/1000),0)</f>
        <v>43</v>
      </c>
      <c r="R157" s="9">
        <f>ROUND((1.2*D157+1.6*E157)/(Q157),2)</f>
        <v>8.0500000000000007</v>
      </c>
      <c r="S157" s="9">
        <f>CEILING((N157+(12*L157)),0.01)</f>
        <v>43.46</v>
      </c>
      <c r="T157" s="9">
        <f xml:space="preserve"> (4*S157)</f>
        <v>173.84</v>
      </c>
      <c r="U157" s="9">
        <f>ROUND((Q157-(S157/12)^2)*(R157),2)</f>
        <v>240.56</v>
      </c>
      <c r="V157" s="9">
        <f>ROUND((U157*1000)/(3*T157*(C157^0.5)),2)</f>
        <v>7.29</v>
      </c>
      <c r="W157" s="9" t="str">
        <f>IF(V157 &lt; N157, "Pass", "Fail")</f>
        <v>Pass</v>
      </c>
      <c r="X157" s="9">
        <f>CEILING(R157*(Q157^0.5)*((Q157^0.5/2)-(L157*0.5)-(N157/12)),0.01)</f>
        <v>23.6</v>
      </c>
      <c r="Y157" s="9">
        <f>ROUND((X157*1000)/(1.5*(Q157^0.5)*12*(C157^0.5)),2)</f>
        <v>3.16</v>
      </c>
      <c r="Z157" s="9" t="str">
        <f>IF(Y157&lt;N157,"Pass","Fail")</f>
        <v>Pass</v>
      </c>
      <c r="AA157" s="9">
        <f>ROUND(((Q157^0.5)/2)-(L157/2),2)</f>
        <v>2.4900000000000002</v>
      </c>
      <c r="AB157" s="9">
        <f>ROUND((AA157*(AA157/2)*R157*(Q157^0.5)),0)</f>
        <v>164</v>
      </c>
      <c r="AC157" s="9">
        <f>ROUND((AB157*12000/(0.9*(Q157^0.5)*12*(N157^2))),2)</f>
        <v>46.3</v>
      </c>
      <c r="AD157" s="9">
        <f>(1-((1-(2.36*AC157/C157))^0.5))</f>
        <v>1.3753073515562209E-2</v>
      </c>
      <c r="AE157" s="9">
        <f>(AD157*C157)/(1.18*F157)</f>
        <v>1.1655147047086617E-3</v>
      </c>
      <c r="AF157" s="10">
        <f>200/F157</f>
        <v>5.0000000000000001E-3</v>
      </c>
      <c r="AG157" s="10">
        <f>(3*(C157)^0.5)/(F157)</f>
        <v>4.7434164902525689E-3</v>
      </c>
      <c r="AH157" s="10">
        <f>ROUND(MAX(AE157, AF157, AG157),6)</f>
        <v>5.0000000000000001E-3</v>
      </c>
      <c r="AK157" s="10">
        <f>ROUND((AH157*(Q157^0.5)*12*N157),2)</f>
        <v>9.64</v>
      </c>
      <c r="AL157" s="13">
        <f>ROUND((Q157^0.5),2)</f>
        <v>6.56</v>
      </c>
      <c r="AM157" s="13">
        <f>ROUND((Q157^0.5),2)</f>
        <v>6.56</v>
      </c>
      <c r="AN157" s="19">
        <v>11</v>
      </c>
      <c r="AO157" s="10">
        <f>INDEX(AJ:AJ, MATCH(AN157, AI:AI, 0))</f>
        <v>1.56</v>
      </c>
      <c r="AP157" s="12">
        <f>ROUNDUP((AK157/AO157),0)</f>
        <v>7</v>
      </c>
      <c r="AQ157" s="12">
        <f>(AP157*AO157)</f>
        <v>10.92</v>
      </c>
      <c r="AR157" s="12">
        <f>IF(ROUNDDOWN((AL157*12 - (O157*12)) / (AP157 - 1), 0) &lt; 18, ROUNDDOWN((AL157*12 - (O157*12)) / (AP157 - 1), 0), 18)</f>
        <v>12</v>
      </c>
    </row>
    <row r="158" spans="1:44" x14ac:dyDescent="0.35">
      <c r="A158" s="11">
        <f t="shared" si="2"/>
        <v>157</v>
      </c>
      <c r="B158" s="14">
        <v>5900</v>
      </c>
      <c r="C158" s="14">
        <v>3000</v>
      </c>
      <c r="D158" s="14">
        <v>130</v>
      </c>
      <c r="E158" s="14">
        <v>105</v>
      </c>
      <c r="F158" s="14">
        <v>60000</v>
      </c>
      <c r="G158" s="14">
        <v>4.25</v>
      </c>
      <c r="H158" s="14">
        <v>105</v>
      </c>
      <c r="K158" s="14">
        <v>150</v>
      </c>
      <c r="L158" s="14">
        <v>1.58</v>
      </c>
      <c r="M158" s="9">
        <f>ROUNDUP((18*L158),0)</f>
        <v>29</v>
      </c>
      <c r="N158" s="9">
        <f>(M158-O158*12-1.5)</f>
        <v>24.5</v>
      </c>
      <c r="O158" s="14">
        <v>0.25</v>
      </c>
      <c r="P158" s="9">
        <f>ROUND(((B158)-(M158*K158/12)-(G158-(1.5*L158))*H158),0)</f>
        <v>5340</v>
      </c>
      <c r="Q158" s="9">
        <f>ROUNDDOWN((D158+E158)/(P158/1000),0)</f>
        <v>44</v>
      </c>
      <c r="R158" s="9">
        <f>ROUND((1.2*D158+1.6*E158)/(Q158),2)</f>
        <v>7.36</v>
      </c>
      <c r="S158" s="9">
        <f>CEILING((N158+(12*L158)),0.01)</f>
        <v>43.46</v>
      </c>
      <c r="T158" s="9">
        <f xml:space="preserve"> (4*S158)</f>
        <v>173.84</v>
      </c>
      <c r="U158" s="9">
        <f>ROUND((Q158-(S158/12)^2)*(R158),2)</f>
        <v>227.3</v>
      </c>
      <c r="V158" s="9">
        <f>ROUND((U158*1000)/(3*T158*(C158^0.5)),2)</f>
        <v>7.96</v>
      </c>
      <c r="W158" s="9" t="str">
        <f>IF(V158 &lt; N158, "Pass", "Fail")</f>
        <v>Pass</v>
      </c>
      <c r="X158" s="9">
        <f>CEILING(R158*(Q158^0.5)*((Q158^0.5/2)-(L158*0.5)-(N158/12)),0.01)</f>
        <v>23.68</v>
      </c>
      <c r="Y158" s="9">
        <f>ROUND((X158*1000)/(1.5*(Q158^0.5)*12*(C158^0.5)),2)</f>
        <v>3.62</v>
      </c>
      <c r="Z158" s="9" t="str">
        <f>IF(Y158&lt;N158,"Pass","Fail")</f>
        <v>Pass</v>
      </c>
      <c r="AA158" s="9">
        <f>ROUND(((Q158^0.5)/2)-(L158/2),2)</f>
        <v>2.5299999999999998</v>
      </c>
      <c r="AB158" s="9">
        <f>ROUND((AA158*(AA158/2)*R158*(Q158^0.5)),0)</f>
        <v>156</v>
      </c>
      <c r="AC158" s="9">
        <f>ROUND((AB158*12000/(0.9*(Q158^0.5)*12*(N158^2))),2)</f>
        <v>43.53</v>
      </c>
      <c r="AD158" s="9">
        <f>(1-((1-(2.36*AC158/C158))^0.5))</f>
        <v>1.7270942731415939E-2</v>
      </c>
      <c r="AE158" s="9">
        <f>(AD158*C158)/(1.18*F158)</f>
        <v>7.3181960726338723E-4</v>
      </c>
      <c r="AF158" s="10">
        <f>200/F158</f>
        <v>3.3333333333333335E-3</v>
      </c>
      <c r="AG158" s="10">
        <f>(3*(C158)^0.5)/(F158)</f>
        <v>2.7386127875258306E-3</v>
      </c>
      <c r="AH158" s="10">
        <f>ROUND(MAX(AE158, AF158, AG158),6)</f>
        <v>3.333E-3</v>
      </c>
      <c r="AK158" s="10">
        <f>ROUND((AH158*(Q158^0.5)*12*N158),2)</f>
        <v>6.5</v>
      </c>
      <c r="AL158" s="13">
        <f>ROUND((Q158^0.5),2)</f>
        <v>6.63</v>
      </c>
      <c r="AM158" s="13">
        <f>ROUND((Q158^0.5),2)</f>
        <v>6.63</v>
      </c>
      <c r="AN158" s="19">
        <v>8</v>
      </c>
      <c r="AO158" s="10">
        <f>INDEX(AJ:AJ, MATCH(AN158, AI:AI, 0))</f>
        <v>0.79</v>
      </c>
      <c r="AP158" s="12">
        <f>ROUNDUP((AK158/AO158),0)</f>
        <v>9</v>
      </c>
      <c r="AQ158" s="12">
        <f>(AP158*AO158)</f>
        <v>7.11</v>
      </c>
      <c r="AR158" s="12">
        <f>IF(ROUNDDOWN((AL158*12 - (O158*12)) / (AP158 - 1), 0) &lt; 18, ROUNDDOWN((AL158*12 - (O158*12)) / (AP158 - 1), 0), 18)</f>
        <v>9</v>
      </c>
    </row>
    <row r="159" spans="1:44" x14ac:dyDescent="0.35">
      <c r="A159" s="11">
        <f t="shared" si="2"/>
        <v>158</v>
      </c>
      <c r="B159" s="14">
        <v>4700</v>
      </c>
      <c r="C159" s="14">
        <v>3000</v>
      </c>
      <c r="D159" s="14">
        <v>110</v>
      </c>
      <c r="E159" s="14">
        <v>155</v>
      </c>
      <c r="F159" s="14">
        <v>60000</v>
      </c>
      <c r="G159" s="14">
        <v>4.25</v>
      </c>
      <c r="H159" s="14">
        <v>105</v>
      </c>
      <c r="K159" s="14">
        <v>150</v>
      </c>
      <c r="L159" s="14">
        <v>1.92</v>
      </c>
      <c r="M159" s="9">
        <f>ROUNDUP((18*L159),0)</f>
        <v>35</v>
      </c>
      <c r="N159" s="9">
        <f>(M159-O159*12-1.5)</f>
        <v>30.5</v>
      </c>
      <c r="O159" s="14">
        <v>0.25</v>
      </c>
      <c r="P159" s="9">
        <f>ROUND(((B159)-(M159*K159/12)-(G159-(1.5*L159))*H159),0)</f>
        <v>4119</v>
      </c>
      <c r="Q159" s="9">
        <f>ROUNDDOWN((D159+E159)/(P159/1000),0)</f>
        <v>64</v>
      </c>
      <c r="R159" s="9">
        <f>ROUND((1.2*D159+1.6*E159)/(Q159),2)</f>
        <v>5.94</v>
      </c>
      <c r="S159" s="9">
        <f>CEILING((N159+(12*L159)),0.01)</f>
        <v>53.54</v>
      </c>
      <c r="T159" s="9">
        <f xml:space="preserve"> (4*S159)</f>
        <v>214.16</v>
      </c>
      <c r="U159" s="9">
        <f>ROUND((Q159-(S159/12)^2)*(R159),2)</f>
        <v>261.92</v>
      </c>
      <c r="V159" s="9">
        <f>ROUND((U159*1000)/(3*T159*(C159^0.5)),2)</f>
        <v>7.44</v>
      </c>
      <c r="W159" s="9" t="str">
        <f>IF(V159 &lt; N159, "Pass", "Fail")</f>
        <v>Pass</v>
      </c>
      <c r="X159" s="9">
        <f>CEILING(R159*(Q159^0.5)*((Q159^0.5/2)-(L159*0.5)-(N159/12)),0.01)</f>
        <v>23.69</v>
      </c>
      <c r="Y159" s="9">
        <f>ROUND((X159*1000)/(1.5*(Q159^0.5)*12*(C159^0.5)),2)</f>
        <v>3</v>
      </c>
      <c r="Z159" s="9" t="str">
        <f>IF(Y159&lt;N159,"Pass","Fail")</f>
        <v>Pass</v>
      </c>
      <c r="AA159" s="9">
        <f>ROUND(((Q159^0.5)/2)-(L159/2),2)</f>
        <v>3.04</v>
      </c>
      <c r="AB159" s="9">
        <f>ROUND((AA159*(AA159/2)*R159*(Q159^0.5)),0)</f>
        <v>220</v>
      </c>
      <c r="AC159" s="9">
        <f>ROUND((AB159*12000/(0.9*(Q159^0.5)*12*(N159^2))),2)</f>
        <v>32.85</v>
      </c>
      <c r="AD159" s="9">
        <f>(1-((1-(2.36*AC159/C159))^0.5))</f>
        <v>1.3005572457473358E-2</v>
      </c>
      <c r="AE159" s="9">
        <f>(AD159*C159)/(1.18*F159)</f>
        <v>5.5108357870649826E-4</v>
      </c>
      <c r="AF159" s="10">
        <f>200/F159</f>
        <v>3.3333333333333335E-3</v>
      </c>
      <c r="AG159" s="10">
        <f>(3*(C159)^0.5)/(F159)</f>
        <v>2.7386127875258306E-3</v>
      </c>
      <c r="AH159" s="10">
        <f>ROUND(MAX(AE159, AF159, AG159),6)</f>
        <v>3.333E-3</v>
      </c>
      <c r="AK159" s="10">
        <f>ROUND((AH159*(Q159^0.5)*12*N159),2)</f>
        <v>9.76</v>
      </c>
      <c r="AL159" s="13">
        <f>ROUND((Q159^0.5),2)</f>
        <v>8</v>
      </c>
      <c r="AM159" s="13">
        <f>ROUND((Q159^0.5),2)</f>
        <v>8</v>
      </c>
      <c r="AN159" s="19">
        <v>11</v>
      </c>
      <c r="AO159" s="10">
        <f>INDEX(AJ:AJ, MATCH(AN159, AI:AI, 0))</f>
        <v>1.56</v>
      </c>
      <c r="AP159" s="12">
        <f>ROUNDUP((AK159/AO159),0)</f>
        <v>7</v>
      </c>
      <c r="AQ159" s="12">
        <f>(AP159*AO159)</f>
        <v>10.92</v>
      </c>
      <c r="AR159" s="12">
        <f>IF(ROUNDDOWN((AL159*12 - (O159*12)) / (AP159 - 1), 0) &lt; 18, ROUNDDOWN((AL159*12 - (O159*12)) / (AP159 - 1), 0), 18)</f>
        <v>15</v>
      </c>
    </row>
    <row r="160" spans="1:44" x14ac:dyDescent="0.35">
      <c r="A160" s="11">
        <f t="shared" si="2"/>
        <v>159</v>
      </c>
      <c r="B160" s="14">
        <v>5000</v>
      </c>
      <c r="C160" s="14">
        <v>5000</v>
      </c>
      <c r="D160" s="14">
        <v>95</v>
      </c>
      <c r="E160" s="14">
        <v>190</v>
      </c>
      <c r="F160" s="14">
        <v>40000</v>
      </c>
      <c r="G160" s="14">
        <v>6</v>
      </c>
      <c r="H160" s="14">
        <v>105</v>
      </c>
      <c r="K160" s="14">
        <v>150</v>
      </c>
      <c r="L160" s="14">
        <v>2</v>
      </c>
      <c r="M160" s="9">
        <f>ROUNDUP((18*L160),0)</f>
        <v>36</v>
      </c>
      <c r="N160" s="9">
        <f>(M160-O160*12-1.5)</f>
        <v>31.5</v>
      </c>
      <c r="O160" s="14">
        <v>0.25</v>
      </c>
      <c r="P160" s="9">
        <f>ROUND(((B160)-(M160*K160/12)-(G160-(1.5*L160))*H160),0)</f>
        <v>4235</v>
      </c>
      <c r="Q160" s="9">
        <f>ROUNDDOWN((D160+E160)/(P160/1000),0)</f>
        <v>67</v>
      </c>
      <c r="R160" s="9">
        <f>ROUND((1.2*D160+1.6*E160)/(Q160),2)</f>
        <v>6.24</v>
      </c>
      <c r="S160" s="9">
        <f>CEILING((N160+(12*L160)),0.01)</f>
        <v>55.5</v>
      </c>
      <c r="T160" s="9">
        <f xml:space="preserve"> (4*S160)</f>
        <v>222</v>
      </c>
      <c r="U160" s="9">
        <f>ROUND((Q160-(S160/12)^2)*(R160),2)</f>
        <v>284.60000000000002</v>
      </c>
      <c r="V160" s="9">
        <f>ROUND((U160*1000)/(3*T160*(C160^0.5)),2)</f>
        <v>6.04</v>
      </c>
      <c r="W160" s="9" t="str">
        <f>IF(V160 &lt; N160, "Pass", "Fail")</f>
        <v>Pass</v>
      </c>
      <c r="X160" s="9">
        <f>CEILING(R160*(Q160^0.5)*((Q160^0.5/2)-(L160*0.5)-(N160/12)),0.01)</f>
        <v>23.89</v>
      </c>
      <c r="Y160" s="9">
        <f>ROUND((X160*1000)/(1.5*(Q160^0.5)*12*(C160^0.5)),2)</f>
        <v>2.29</v>
      </c>
      <c r="Z160" s="9" t="str">
        <f>IF(Y160&lt;N160,"Pass","Fail")</f>
        <v>Pass</v>
      </c>
      <c r="AA160" s="9">
        <f>ROUND(((Q160^0.5)/2)-(L160/2),2)</f>
        <v>3.09</v>
      </c>
      <c r="AB160" s="9">
        <f>ROUND((AA160*(AA160/2)*R160*(Q160^0.5)),0)</f>
        <v>244</v>
      </c>
      <c r="AC160" s="9">
        <f>ROUND((AB160*12000/(0.9*(Q160^0.5)*12*(N160^2))),2)</f>
        <v>33.380000000000003</v>
      </c>
      <c r="AD160" s="9">
        <f>(1-((1-(2.36*AC160/C160))^0.5))</f>
        <v>7.9089557908508246E-3</v>
      </c>
      <c r="AE160" s="9">
        <f>(AD160*C160)/(1.18*F160)</f>
        <v>8.3781311343758731E-4</v>
      </c>
      <c r="AF160" s="10">
        <f>200/F160</f>
        <v>5.0000000000000001E-3</v>
      </c>
      <c r="AG160" s="10">
        <f>(3*(C160)^0.5)/(F160)</f>
        <v>5.3033008588991067E-3</v>
      </c>
      <c r="AH160" s="10">
        <f>ROUND(MAX(AE160, AF160, AG160),6)</f>
        <v>5.3030000000000004E-3</v>
      </c>
      <c r="AK160" s="10">
        <f>ROUND((AH160*(Q160^0.5)*12*N160),2)</f>
        <v>16.41</v>
      </c>
      <c r="AL160" s="13">
        <f>ROUND((Q160^0.5),2)</f>
        <v>8.19</v>
      </c>
      <c r="AM160" s="13">
        <f>ROUND((Q160^0.5),2)</f>
        <v>8.19</v>
      </c>
      <c r="AN160" s="19">
        <v>14</v>
      </c>
      <c r="AO160" s="10">
        <f>INDEX(AJ:AJ, MATCH(AN160, AI:AI, 0))</f>
        <v>2.25</v>
      </c>
      <c r="AP160" s="12">
        <f>ROUNDUP((AK160/AO160),0)</f>
        <v>8</v>
      </c>
      <c r="AQ160" s="12">
        <f>(AP160*AO160)</f>
        <v>18</v>
      </c>
      <c r="AR160" s="12">
        <f>IF(ROUNDDOWN((AL160*12 - (O160*12)) / (AP160 - 1), 0) &lt; 18, ROUNDDOWN((AL160*12 - (O160*12)) / (AP160 - 1), 0), 18)</f>
        <v>13</v>
      </c>
    </row>
    <row r="161" spans="1:44" x14ac:dyDescent="0.35">
      <c r="A161" s="11">
        <f t="shared" si="2"/>
        <v>160</v>
      </c>
      <c r="B161" s="14">
        <v>4900</v>
      </c>
      <c r="C161" s="14">
        <v>5000</v>
      </c>
      <c r="D161" s="14">
        <v>135</v>
      </c>
      <c r="E161" s="14">
        <v>140</v>
      </c>
      <c r="F161" s="14">
        <v>60000</v>
      </c>
      <c r="G161" s="14">
        <v>4.75</v>
      </c>
      <c r="H161" s="14">
        <v>100</v>
      </c>
      <c r="K161" s="14">
        <v>150</v>
      </c>
      <c r="L161" s="14">
        <v>1.92</v>
      </c>
      <c r="M161" s="9">
        <f>ROUNDUP((18*L161),0)</f>
        <v>35</v>
      </c>
      <c r="N161" s="9">
        <f>(M161-O161*12-1.5)</f>
        <v>30.5</v>
      </c>
      <c r="O161" s="14">
        <v>0.25</v>
      </c>
      <c r="P161" s="9">
        <f>ROUND(((B161)-(M161*K161/12)-(G161-(1.5*L161))*H161),0)</f>
        <v>4276</v>
      </c>
      <c r="Q161" s="9">
        <f>ROUNDDOWN((D161+E161)/(P161/1000),0)</f>
        <v>64</v>
      </c>
      <c r="R161" s="9">
        <f>ROUND((1.2*D161+1.6*E161)/(Q161),2)</f>
        <v>6.03</v>
      </c>
      <c r="S161" s="9">
        <f>CEILING((N161+(12*L161)),0.01)</f>
        <v>53.54</v>
      </c>
      <c r="T161" s="9">
        <f xml:space="preserve"> (4*S161)</f>
        <v>214.16</v>
      </c>
      <c r="U161" s="9">
        <f>ROUND((Q161-(S161/12)^2)*(R161),2)</f>
        <v>265.88</v>
      </c>
      <c r="V161" s="9">
        <f>ROUND((U161*1000)/(3*T161*(C161^0.5)),2)</f>
        <v>5.85</v>
      </c>
      <c r="W161" s="9" t="str">
        <f>IF(V161 &lt; N161, "Pass", "Fail")</f>
        <v>Pass</v>
      </c>
      <c r="X161" s="9">
        <f>CEILING(R161*(Q161^0.5)*((Q161^0.5/2)-(L161*0.5)-(N161/12)),0.01)</f>
        <v>24.04</v>
      </c>
      <c r="Y161" s="9">
        <f>ROUND((X161*1000)/(1.5*(Q161^0.5)*12*(C161^0.5)),2)</f>
        <v>2.36</v>
      </c>
      <c r="Z161" s="9" t="str">
        <f>IF(Y161&lt;N161,"Pass","Fail")</f>
        <v>Pass</v>
      </c>
      <c r="AA161" s="9">
        <f>ROUND(((Q161^0.5)/2)-(L161/2),2)</f>
        <v>3.04</v>
      </c>
      <c r="AB161" s="9">
        <f>ROUND((AA161*(AA161/2)*R161*(Q161^0.5)),0)</f>
        <v>223</v>
      </c>
      <c r="AC161" s="9">
        <f>ROUND((AB161*12000/(0.9*(Q161^0.5)*12*(N161^2))),2)</f>
        <v>33.29</v>
      </c>
      <c r="AD161" s="9">
        <f>(1-((1-(2.36*AC161/C161))^0.5))</f>
        <v>7.8875466964443142E-3</v>
      </c>
      <c r="AE161" s="9">
        <f>(AD161*C161)/(1.18*F161)</f>
        <v>5.5703013392968323E-4</v>
      </c>
      <c r="AF161" s="10">
        <f>200/F161</f>
        <v>3.3333333333333335E-3</v>
      </c>
      <c r="AG161" s="10">
        <f>(3*(C161)^0.5)/(F161)</f>
        <v>3.5355339059327377E-3</v>
      </c>
      <c r="AH161" s="10">
        <f>ROUND(MAX(AE161, AF161, AG161),6)</f>
        <v>3.5360000000000001E-3</v>
      </c>
      <c r="AK161" s="10">
        <f>ROUND((AH161*(Q161^0.5)*12*N161),2)</f>
        <v>10.35</v>
      </c>
      <c r="AL161" s="13">
        <f>ROUND((Q161^0.5),2)</f>
        <v>8</v>
      </c>
      <c r="AM161" s="13">
        <f>ROUND((Q161^0.5),2)</f>
        <v>8</v>
      </c>
      <c r="AN161" s="19">
        <v>11</v>
      </c>
      <c r="AO161" s="10">
        <f>INDEX(AJ:AJ, MATCH(AN161, AI:AI, 0))</f>
        <v>1.56</v>
      </c>
      <c r="AP161" s="12">
        <f>ROUNDUP((AK161/AO161),0)</f>
        <v>7</v>
      </c>
      <c r="AQ161" s="12">
        <f>(AP161*AO161)</f>
        <v>10.92</v>
      </c>
      <c r="AR161" s="12">
        <f>IF(ROUNDDOWN((AL161*12 - (O161*12)) / (AP161 - 1), 0) &lt; 18, ROUNDDOWN((AL161*12 - (O161*12)) / (AP161 - 1), 0), 18)</f>
        <v>15</v>
      </c>
    </row>
    <row r="162" spans="1:44" x14ac:dyDescent="0.35">
      <c r="A162" s="11">
        <f t="shared" si="2"/>
        <v>161</v>
      </c>
      <c r="B162" s="14">
        <v>5600</v>
      </c>
      <c r="C162" s="14">
        <v>3000</v>
      </c>
      <c r="D162" s="14">
        <v>110</v>
      </c>
      <c r="E162" s="14">
        <v>135</v>
      </c>
      <c r="F162" s="14">
        <v>40000</v>
      </c>
      <c r="G162" s="14">
        <v>7</v>
      </c>
      <c r="H162" s="14">
        <v>90</v>
      </c>
      <c r="K162" s="14">
        <v>150</v>
      </c>
      <c r="L162" s="14">
        <v>1.67</v>
      </c>
      <c r="M162" s="9">
        <f>ROUNDUP((18*L162),0)</f>
        <v>31</v>
      </c>
      <c r="N162" s="9">
        <f>(M162-O162*12-1.5)</f>
        <v>26.5</v>
      </c>
      <c r="O162" s="14">
        <v>0.25</v>
      </c>
      <c r="P162" s="9">
        <f>ROUND(((B162)-(M162*K162/12)-(G162-(1.5*L162))*H162),0)</f>
        <v>4808</v>
      </c>
      <c r="Q162" s="9">
        <f>ROUNDDOWN((D162+E162)/(P162/1000),0)</f>
        <v>50</v>
      </c>
      <c r="R162" s="9">
        <f>ROUND((1.2*D162+1.6*E162)/(Q162),2)</f>
        <v>6.96</v>
      </c>
      <c r="S162" s="9">
        <f>CEILING((N162+(12*L162)),0.01)</f>
        <v>46.54</v>
      </c>
      <c r="T162" s="9">
        <f xml:space="preserve"> (4*S162)</f>
        <v>186.16</v>
      </c>
      <c r="U162" s="9">
        <f>ROUND((Q162-(S162/12)^2)*(R162),2)</f>
        <v>243.31</v>
      </c>
      <c r="V162" s="9">
        <f>ROUND((U162*1000)/(3*T162*(C162^0.5)),2)</f>
        <v>7.95</v>
      </c>
      <c r="W162" s="9" t="str">
        <f>IF(V162 &lt; N162, "Pass", "Fail")</f>
        <v>Pass</v>
      </c>
      <c r="X162" s="9">
        <f>CEILING(R162*(Q162^0.5)*((Q162^0.5/2)-(L162*0.5)-(N162/12)),0.01)</f>
        <v>24.23</v>
      </c>
      <c r="Y162" s="9">
        <f>ROUND((X162*1000)/(1.5*(Q162^0.5)*12*(C162^0.5)),2)</f>
        <v>3.48</v>
      </c>
      <c r="Z162" s="9" t="str">
        <f>IF(Y162&lt;N162,"Pass","Fail")</f>
        <v>Pass</v>
      </c>
      <c r="AA162" s="9">
        <f>ROUND(((Q162^0.5)/2)-(L162/2),2)</f>
        <v>2.7</v>
      </c>
      <c r="AB162" s="9">
        <f>ROUND((AA162*(AA162/2)*R162*(Q162^0.5)),0)</f>
        <v>179</v>
      </c>
      <c r="AC162" s="9">
        <f>ROUND((AB162*12000/(0.9*(Q162^0.5)*12*(N162^2))),2)</f>
        <v>40.049999999999997</v>
      </c>
      <c r="AD162" s="9">
        <f>(1-((1-(2.36*AC162/C162))^0.5))</f>
        <v>1.5879072471273958E-2</v>
      </c>
      <c r="AE162" s="9">
        <f>(AD162*C162)/(1.18*F162)</f>
        <v>1.0092630808013108E-3</v>
      </c>
      <c r="AF162" s="10">
        <f>200/F162</f>
        <v>5.0000000000000001E-3</v>
      </c>
      <c r="AG162" s="10">
        <f>(3*(C162)^0.5)/(F162)</f>
        <v>4.107919181288746E-3</v>
      </c>
      <c r="AH162" s="10">
        <f>ROUND(MAX(AE162, AF162, AG162),6)</f>
        <v>5.0000000000000001E-3</v>
      </c>
      <c r="AK162" s="10">
        <f>ROUND((AH162*(Q162^0.5)*12*N162),2)</f>
        <v>11.24</v>
      </c>
      <c r="AL162" s="13">
        <f>ROUND((Q162^0.5),2)</f>
        <v>7.07</v>
      </c>
      <c r="AM162" s="13">
        <f>ROUND((Q162^0.5),2)</f>
        <v>7.07</v>
      </c>
      <c r="AN162" s="19">
        <v>11</v>
      </c>
      <c r="AO162" s="10">
        <f>INDEX(AJ:AJ, MATCH(AN162, AI:AI, 0))</f>
        <v>1.56</v>
      </c>
      <c r="AP162" s="12">
        <f>ROUNDUP((AK162/AO162),0)</f>
        <v>8</v>
      </c>
      <c r="AQ162" s="12">
        <f>(AP162*AO162)</f>
        <v>12.48</v>
      </c>
      <c r="AR162" s="12">
        <f>IF(ROUNDDOWN((AL162*12 - (O162*12)) / (AP162 - 1), 0) &lt; 18, ROUNDDOWN((AL162*12 - (O162*12)) / (AP162 - 1), 0), 18)</f>
        <v>11</v>
      </c>
    </row>
    <row r="163" spans="1:44" x14ac:dyDescent="0.35">
      <c r="A163" s="11">
        <f t="shared" si="2"/>
        <v>162</v>
      </c>
      <c r="B163" s="14">
        <v>5900</v>
      </c>
      <c r="C163" s="14">
        <v>3000</v>
      </c>
      <c r="D163" s="14">
        <v>185</v>
      </c>
      <c r="E163" s="14">
        <v>80</v>
      </c>
      <c r="F163" s="14">
        <v>60000</v>
      </c>
      <c r="G163" s="14">
        <v>4.75</v>
      </c>
      <c r="H163" s="14">
        <v>100</v>
      </c>
      <c r="K163" s="14">
        <v>150</v>
      </c>
      <c r="L163" s="14">
        <v>1.67</v>
      </c>
      <c r="M163" s="9">
        <f>ROUNDUP((18*L163),0)</f>
        <v>31</v>
      </c>
      <c r="N163" s="9">
        <f>(M163-O163*12-1.5)</f>
        <v>26.5</v>
      </c>
      <c r="O163" s="14">
        <v>0.25</v>
      </c>
      <c r="P163" s="9">
        <f>ROUND(((B163)-(M163*K163/12)-(G163-(1.5*L163))*H163),0)</f>
        <v>5288</v>
      </c>
      <c r="Q163" s="9">
        <f>ROUNDDOWN((D163+E163)/(P163/1000),0)</f>
        <v>50</v>
      </c>
      <c r="R163" s="9">
        <f>ROUND((1.2*D163+1.6*E163)/(Q163),2)</f>
        <v>7</v>
      </c>
      <c r="S163" s="9">
        <f>CEILING((N163+(12*L163)),0.01)</f>
        <v>46.54</v>
      </c>
      <c r="T163" s="9">
        <f xml:space="preserve"> (4*S163)</f>
        <v>186.16</v>
      </c>
      <c r="U163" s="9">
        <f>ROUND((Q163-(S163/12)^2)*(R163),2)</f>
        <v>244.71</v>
      </c>
      <c r="V163" s="9">
        <f>ROUND((U163*1000)/(3*T163*(C163^0.5)),2)</f>
        <v>8</v>
      </c>
      <c r="W163" s="9" t="str">
        <f>IF(V163 &lt; N163, "Pass", "Fail")</f>
        <v>Pass</v>
      </c>
      <c r="X163" s="9">
        <f>CEILING(R163*(Q163^0.5)*((Q163^0.5/2)-(L163*0.5)-(N163/12)),0.01)</f>
        <v>24.37</v>
      </c>
      <c r="Y163" s="9">
        <f>ROUND((X163*1000)/(1.5*(Q163^0.5)*12*(C163^0.5)),2)</f>
        <v>3.5</v>
      </c>
      <c r="Z163" s="9" t="str">
        <f>IF(Y163&lt;N163,"Pass","Fail")</f>
        <v>Pass</v>
      </c>
      <c r="AA163" s="9">
        <f>ROUND(((Q163^0.5)/2)-(L163/2),2)</f>
        <v>2.7</v>
      </c>
      <c r="AB163" s="9">
        <f>ROUND((AA163*(AA163/2)*R163*(Q163^0.5)),0)</f>
        <v>180</v>
      </c>
      <c r="AC163" s="9">
        <f>ROUND((AB163*12000/(0.9*(Q163^0.5)*12*(N163^2))),2)</f>
        <v>40.28</v>
      </c>
      <c r="AD163" s="9">
        <f>(1-((1-(2.36*AC163/C163))^0.5))</f>
        <v>1.5971003137272066E-2</v>
      </c>
      <c r="AE163" s="9">
        <f>(AD163*C163)/(1.18*F163)</f>
        <v>6.7673742107085023E-4</v>
      </c>
      <c r="AF163" s="10">
        <f>200/F163</f>
        <v>3.3333333333333335E-3</v>
      </c>
      <c r="AG163" s="10">
        <f>(3*(C163)^0.5)/(F163)</f>
        <v>2.7386127875258306E-3</v>
      </c>
      <c r="AH163" s="10">
        <f>ROUND(MAX(AE163, AF163, AG163),6)</f>
        <v>3.333E-3</v>
      </c>
      <c r="AK163" s="10">
        <f>ROUND((AH163*(Q163^0.5)*12*N163),2)</f>
        <v>7.49</v>
      </c>
      <c r="AL163" s="13">
        <f>ROUND((Q163^0.5),2)</f>
        <v>7.07</v>
      </c>
      <c r="AM163" s="13">
        <f>ROUND((Q163^0.5),2)</f>
        <v>7.07</v>
      </c>
      <c r="AN163" s="19">
        <v>8</v>
      </c>
      <c r="AO163" s="10">
        <f>INDEX(AJ:AJ, MATCH(AN163, AI:AI, 0))</f>
        <v>0.79</v>
      </c>
      <c r="AP163" s="12">
        <f>ROUNDUP((AK163/AO163),0)</f>
        <v>10</v>
      </c>
      <c r="AQ163" s="12">
        <f>(AP163*AO163)</f>
        <v>7.9</v>
      </c>
      <c r="AR163" s="12">
        <f>IF(ROUNDDOWN((AL163*12 - (O163*12)) / (AP163 - 1), 0) &lt; 18, ROUNDDOWN((AL163*12 - (O163*12)) / (AP163 - 1), 0), 18)</f>
        <v>9</v>
      </c>
    </row>
    <row r="164" spans="1:44" x14ac:dyDescent="0.35">
      <c r="A164" s="11">
        <f t="shared" si="2"/>
        <v>163</v>
      </c>
      <c r="B164" s="14">
        <v>5600</v>
      </c>
      <c r="C164" s="14">
        <v>5000</v>
      </c>
      <c r="D164" s="14">
        <v>80</v>
      </c>
      <c r="E164" s="14">
        <v>175</v>
      </c>
      <c r="F164" s="14">
        <v>60000</v>
      </c>
      <c r="G164" s="14">
        <v>7</v>
      </c>
      <c r="H164" s="14">
        <v>105</v>
      </c>
      <c r="K164" s="14">
        <v>150</v>
      </c>
      <c r="L164" s="14">
        <v>1.75</v>
      </c>
      <c r="M164" s="9">
        <f>ROUNDUP((18*L164),0)</f>
        <v>32</v>
      </c>
      <c r="N164" s="9">
        <f>(M164-O164*12-1.5)</f>
        <v>27.5</v>
      </c>
      <c r="O164" s="14">
        <v>0.25</v>
      </c>
      <c r="P164" s="9">
        <f>ROUND(((B164)-(M164*K164/12)-(G164-(1.5*L164))*H164),0)</f>
        <v>4741</v>
      </c>
      <c r="Q164" s="9">
        <f>ROUNDDOWN((D164+E164)/(P164/1000),0)</f>
        <v>53</v>
      </c>
      <c r="R164" s="9">
        <f>ROUND((1.2*D164+1.6*E164)/(Q164),2)</f>
        <v>7.09</v>
      </c>
      <c r="S164" s="9">
        <f>CEILING((N164+(12*L164)),0.01)</f>
        <v>48.5</v>
      </c>
      <c r="T164" s="9">
        <f xml:space="preserve"> (4*S164)</f>
        <v>194</v>
      </c>
      <c r="U164" s="9">
        <f>ROUND((Q164-(S164/12)^2)*(R164),2)</f>
        <v>259.95</v>
      </c>
      <c r="V164" s="9">
        <f>ROUND((U164*1000)/(3*T164*(C164^0.5)),2)</f>
        <v>6.32</v>
      </c>
      <c r="W164" s="9" t="str">
        <f>IF(V164 &lt; N164, "Pass", "Fail")</f>
        <v>Pass</v>
      </c>
      <c r="X164" s="9">
        <f>CEILING(R164*(Q164^0.5)*((Q164^0.5/2)-(L164*0.5)-(N164/12)),0.01)</f>
        <v>24.44</v>
      </c>
      <c r="Y164" s="9">
        <f>ROUND((X164*1000)/(1.5*(Q164^0.5)*12*(C164^0.5)),2)</f>
        <v>2.64</v>
      </c>
      <c r="Z164" s="9" t="str">
        <f>IF(Y164&lt;N164,"Pass","Fail")</f>
        <v>Pass</v>
      </c>
      <c r="AA164" s="9">
        <f>ROUND(((Q164^0.5)/2)-(L164/2),2)</f>
        <v>2.77</v>
      </c>
      <c r="AB164" s="9">
        <f>ROUND((AA164*(AA164/2)*R164*(Q164^0.5)),0)</f>
        <v>198</v>
      </c>
      <c r="AC164" s="9">
        <f>ROUND((AB164*12000/(0.9*(Q164^0.5)*12*(N164^2))),2)</f>
        <v>39.96</v>
      </c>
      <c r="AD164" s="9">
        <f>(1-((1-(2.36*AC164/C164))^0.5))</f>
        <v>9.47545209621381E-3</v>
      </c>
      <c r="AE164" s="9">
        <f>(AD164*C164)/(1.18*F164)</f>
        <v>6.691703457778114E-4</v>
      </c>
      <c r="AF164" s="10">
        <f>200/F164</f>
        <v>3.3333333333333335E-3</v>
      </c>
      <c r="AG164" s="10">
        <f>(3*(C164)^0.5)/(F164)</f>
        <v>3.5355339059327377E-3</v>
      </c>
      <c r="AH164" s="10">
        <f>ROUND(MAX(AE164, AF164, AG164),6)</f>
        <v>3.5360000000000001E-3</v>
      </c>
      <c r="AK164" s="10">
        <f>ROUND((AH164*(Q164^0.5)*12*N164),2)</f>
        <v>8.5</v>
      </c>
      <c r="AL164" s="13">
        <f>ROUND((Q164^0.5),2)</f>
        <v>7.28</v>
      </c>
      <c r="AM164" s="13">
        <f>ROUND((Q164^0.5),2)</f>
        <v>7.28</v>
      </c>
      <c r="AN164" s="19">
        <v>11</v>
      </c>
      <c r="AO164" s="10">
        <f>INDEX(AJ:AJ, MATCH(AN164, AI:AI, 0))</f>
        <v>1.56</v>
      </c>
      <c r="AP164" s="12">
        <f>ROUNDUP((AK164/AO164),0)</f>
        <v>6</v>
      </c>
      <c r="AQ164" s="12">
        <f>(AP164*AO164)</f>
        <v>9.36</v>
      </c>
      <c r="AR164" s="12">
        <f>IF(ROUNDDOWN((AL164*12 - (O164*12)) / (AP164 - 1), 0) &lt; 18, ROUNDDOWN((AL164*12 - (O164*12)) / (AP164 - 1), 0), 18)</f>
        <v>16</v>
      </c>
    </row>
    <row r="165" spans="1:44" x14ac:dyDescent="0.35">
      <c r="A165" s="11">
        <f t="shared" si="2"/>
        <v>164</v>
      </c>
      <c r="B165" s="14">
        <v>5700</v>
      </c>
      <c r="C165" s="14">
        <v>3000</v>
      </c>
      <c r="D165" s="14">
        <v>130</v>
      </c>
      <c r="E165" s="14">
        <v>100</v>
      </c>
      <c r="F165" s="14">
        <v>40000</v>
      </c>
      <c r="G165" s="14">
        <v>4.75</v>
      </c>
      <c r="H165" s="14">
        <v>100</v>
      </c>
      <c r="K165" s="14">
        <v>150</v>
      </c>
      <c r="L165" s="14">
        <v>1.58</v>
      </c>
      <c r="M165" s="9">
        <f>ROUNDUP((18*L165),0)</f>
        <v>29</v>
      </c>
      <c r="N165" s="9">
        <f>(M165-O165*12-1.5)</f>
        <v>24.5</v>
      </c>
      <c r="O165" s="14">
        <v>0.25</v>
      </c>
      <c r="P165" s="9">
        <f>ROUND(((B165)-(M165*K165/12)-(G165-(1.5*L165))*H165),0)</f>
        <v>5100</v>
      </c>
      <c r="Q165" s="9">
        <f>ROUNDDOWN((D165+E165)/(P165/1000),0)</f>
        <v>45</v>
      </c>
      <c r="R165" s="9">
        <f>ROUND((1.2*D165+1.6*E165)/(Q165),2)</f>
        <v>7.02</v>
      </c>
      <c r="S165" s="9">
        <f>CEILING((N165+(12*L165)),0.01)</f>
        <v>43.46</v>
      </c>
      <c r="T165" s="9">
        <f xml:space="preserve"> (4*S165)</f>
        <v>173.84</v>
      </c>
      <c r="U165" s="9">
        <f>ROUND((Q165-(S165/12)^2)*(R165),2)</f>
        <v>223.82</v>
      </c>
      <c r="V165" s="9">
        <f>ROUND((U165*1000)/(3*T165*(C165^0.5)),2)</f>
        <v>7.84</v>
      </c>
      <c r="W165" s="9" t="str">
        <f>IF(V165 &lt; N165, "Pass", "Fail")</f>
        <v>Pass</v>
      </c>
      <c r="X165" s="9">
        <f>CEILING(R165*(Q165^0.5)*((Q165^0.5/2)-(L165*0.5)-(N165/12)),0.01)</f>
        <v>24.61</v>
      </c>
      <c r="Y165" s="9">
        <f>ROUND((X165*1000)/(1.5*(Q165^0.5)*12*(C165^0.5)),2)</f>
        <v>3.72</v>
      </c>
      <c r="Z165" s="9" t="str">
        <f>IF(Y165&lt;N165,"Pass","Fail")</f>
        <v>Pass</v>
      </c>
      <c r="AA165" s="9">
        <f>ROUND(((Q165^0.5)/2)-(L165/2),2)</f>
        <v>2.56</v>
      </c>
      <c r="AB165" s="9">
        <f>ROUND((AA165*(AA165/2)*R165*(Q165^0.5)),0)</f>
        <v>154</v>
      </c>
      <c r="AC165" s="9">
        <f>ROUND((AB165*12000/(0.9*(Q165^0.5)*12*(N165^2))),2)</f>
        <v>42.5</v>
      </c>
      <c r="AD165" s="9">
        <f>(1-((1-(2.36*AC165/C165))^0.5))</f>
        <v>1.6858775827873873E-2</v>
      </c>
      <c r="AE165" s="9">
        <f>(AD165*C165)/(1.18*F165)</f>
        <v>1.071532361941136E-3</v>
      </c>
      <c r="AF165" s="10">
        <f>200/F165</f>
        <v>5.0000000000000001E-3</v>
      </c>
      <c r="AG165" s="10">
        <f>(3*(C165)^0.5)/(F165)</f>
        <v>4.107919181288746E-3</v>
      </c>
      <c r="AH165" s="10">
        <f>ROUND(MAX(AE165, AF165, AG165),6)</f>
        <v>5.0000000000000001E-3</v>
      </c>
      <c r="AK165" s="10">
        <f>ROUND((AH165*(Q165^0.5)*12*N165),2)</f>
        <v>9.86</v>
      </c>
      <c r="AL165" s="13">
        <f>ROUND((Q165^0.5),2)</f>
        <v>6.71</v>
      </c>
      <c r="AM165" s="13">
        <f>ROUND((Q165^0.5),2)</f>
        <v>6.71</v>
      </c>
      <c r="AN165" s="19">
        <v>11</v>
      </c>
      <c r="AO165" s="10">
        <f>INDEX(AJ:AJ, MATCH(AN165, AI:AI, 0))</f>
        <v>1.56</v>
      </c>
      <c r="AP165" s="12">
        <f>ROUNDUP((AK165/AO165),0)</f>
        <v>7</v>
      </c>
      <c r="AQ165" s="12">
        <f>(AP165*AO165)</f>
        <v>10.92</v>
      </c>
      <c r="AR165" s="12">
        <f>IF(ROUNDDOWN((AL165*12 - (O165*12)) / (AP165 - 1), 0) &lt; 18, ROUNDDOWN((AL165*12 - (O165*12)) / (AP165 - 1), 0), 18)</f>
        <v>12</v>
      </c>
    </row>
    <row r="166" spans="1:44" x14ac:dyDescent="0.35">
      <c r="A166" s="11">
        <f t="shared" si="2"/>
        <v>165</v>
      </c>
      <c r="B166" s="14">
        <v>5900</v>
      </c>
      <c r="C166" s="14">
        <v>5000</v>
      </c>
      <c r="D166" s="14">
        <v>175</v>
      </c>
      <c r="E166" s="14">
        <v>175</v>
      </c>
      <c r="F166" s="14">
        <v>40000</v>
      </c>
      <c r="G166" s="14">
        <v>4</v>
      </c>
      <c r="H166" s="14">
        <v>90</v>
      </c>
      <c r="K166" s="14">
        <v>150</v>
      </c>
      <c r="L166" s="14">
        <v>2</v>
      </c>
      <c r="M166" s="9">
        <f>ROUNDUP((18*L166),0)</f>
        <v>36</v>
      </c>
      <c r="N166" s="9">
        <f>(M166-O166*12-1.5)</f>
        <v>31.5</v>
      </c>
      <c r="O166" s="14">
        <v>0.25</v>
      </c>
      <c r="P166" s="9">
        <f>ROUND(((B166)-(M166*K166/12)-(G166-(1.5*L166))*H166),0)</f>
        <v>5360</v>
      </c>
      <c r="Q166" s="9">
        <f>ROUNDDOWN((D166+E166)/(P166/1000),0)</f>
        <v>65</v>
      </c>
      <c r="R166" s="9">
        <f>ROUND((1.2*D166+1.6*E166)/(Q166),2)</f>
        <v>7.54</v>
      </c>
      <c r="S166" s="9">
        <f>CEILING((N166+(12*L166)),0.01)</f>
        <v>55.5</v>
      </c>
      <c r="T166" s="9">
        <f xml:space="preserve"> (4*S166)</f>
        <v>222</v>
      </c>
      <c r="U166" s="9">
        <f>ROUND((Q166-(S166/12)^2)*(R166),2)</f>
        <v>328.81</v>
      </c>
      <c r="V166" s="9">
        <f>ROUND((U166*1000)/(3*T166*(C166^0.5)),2)</f>
        <v>6.98</v>
      </c>
      <c r="W166" s="9" t="str">
        <f>IF(V166 &lt; N166, "Pass", "Fail")</f>
        <v>Pass</v>
      </c>
      <c r="X166" s="9">
        <f>CEILING(R166*(Q166^0.5)*((Q166^0.5/2)-(L166*0.5)-(N166/12)),0.01)</f>
        <v>24.69</v>
      </c>
      <c r="Y166" s="9">
        <f>ROUND((X166*1000)/(1.5*(Q166^0.5)*12*(C166^0.5)),2)</f>
        <v>2.41</v>
      </c>
      <c r="Z166" s="9" t="str">
        <f>IF(Y166&lt;N166,"Pass","Fail")</f>
        <v>Pass</v>
      </c>
      <c r="AA166" s="9">
        <f>ROUND(((Q166^0.5)/2)-(L166/2),2)</f>
        <v>3.03</v>
      </c>
      <c r="AB166" s="9">
        <f>ROUND((AA166*(AA166/2)*R166*(Q166^0.5)),0)</f>
        <v>279</v>
      </c>
      <c r="AC166" s="9">
        <f>ROUND((AB166*12000/(0.9*(Q166^0.5)*12*(N166^2))),2)</f>
        <v>38.75</v>
      </c>
      <c r="AD166" s="9">
        <f>(1-((1-(2.36*AC166/C166))^0.5))</f>
        <v>9.1872023434497185E-3</v>
      </c>
      <c r="AE166" s="9">
        <f>(AD166*C166)/(1.18*F166)</f>
        <v>9.73220587229843E-4</v>
      </c>
      <c r="AF166" s="10">
        <f>200/F166</f>
        <v>5.0000000000000001E-3</v>
      </c>
      <c r="AG166" s="10">
        <f>(3*(C166)^0.5)/(F166)</f>
        <v>5.3033008588991067E-3</v>
      </c>
      <c r="AH166" s="10">
        <f>ROUND(MAX(AE166, AF166, AG166),6)</f>
        <v>5.3030000000000004E-3</v>
      </c>
      <c r="AK166" s="10">
        <f>ROUND((AH166*(Q166^0.5)*12*N166),2)</f>
        <v>16.16</v>
      </c>
      <c r="AL166" s="13">
        <f>ROUND((Q166^0.5),2)</f>
        <v>8.06</v>
      </c>
      <c r="AM166" s="13">
        <f>ROUND((Q166^0.5),2)</f>
        <v>8.06</v>
      </c>
      <c r="AN166" s="19">
        <v>14</v>
      </c>
      <c r="AO166" s="10">
        <f>INDEX(AJ:AJ, MATCH(AN166, AI:AI, 0))</f>
        <v>2.25</v>
      </c>
      <c r="AP166" s="12">
        <f>ROUNDUP((AK166/AO166),0)</f>
        <v>8</v>
      </c>
      <c r="AQ166" s="12">
        <f>(AP166*AO166)</f>
        <v>18</v>
      </c>
      <c r="AR166" s="12">
        <f>IF(ROUNDDOWN((AL166*12 - (O166*12)) / (AP166 - 1), 0) &lt; 18, ROUNDDOWN((AL166*12 - (O166*12)) / (AP166 - 1), 0), 18)</f>
        <v>13</v>
      </c>
    </row>
    <row r="167" spans="1:44" x14ac:dyDescent="0.35">
      <c r="A167" s="11">
        <f t="shared" si="2"/>
        <v>166</v>
      </c>
      <c r="B167" s="14">
        <v>5200</v>
      </c>
      <c r="C167" s="14">
        <v>3000</v>
      </c>
      <c r="D167" s="14">
        <v>155</v>
      </c>
      <c r="E167" s="14">
        <v>155</v>
      </c>
      <c r="F167" s="14">
        <v>60000</v>
      </c>
      <c r="G167" s="14">
        <v>4.75</v>
      </c>
      <c r="H167" s="14">
        <v>95</v>
      </c>
      <c r="K167" s="14">
        <v>150</v>
      </c>
      <c r="L167" s="14">
        <v>2</v>
      </c>
      <c r="M167" s="9">
        <f>ROUNDUP((18*L167),0)</f>
        <v>36</v>
      </c>
      <c r="N167" s="9">
        <f>(M167-O167*12-1.5)</f>
        <v>31.5</v>
      </c>
      <c r="O167" s="14">
        <v>0.25</v>
      </c>
      <c r="P167" s="9">
        <f>ROUND(((B167)-(M167*K167/12)-(G167-(1.5*L167))*H167),0)</f>
        <v>4584</v>
      </c>
      <c r="Q167" s="9">
        <f>ROUNDDOWN((D167+E167)/(P167/1000),0)</f>
        <v>67</v>
      </c>
      <c r="R167" s="9">
        <f>ROUND((1.2*D167+1.6*E167)/(Q167),2)</f>
        <v>6.48</v>
      </c>
      <c r="S167" s="9">
        <f>CEILING((N167+(12*L167)),0.01)</f>
        <v>55.5</v>
      </c>
      <c r="T167" s="9">
        <f xml:space="preserve"> (4*S167)</f>
        <v>222</v>
      </c>
      <c r="U167" s="9">
        <f>ROUND((Q167-(S167/12)^2)*(R167),2)</f>
        <v>295.55</v>
      </c>
      <c r="V167" s="9">
        <f>ROUND((U167*1000)/(3*T167*(C167^0.5)),2)</f>
        <v>8.1</v>
      </c>
      <c r="W167" s="9" t="str">
        <f>IF(V167 &lt; N167, "Pass", "Fail")</f>
        <v>Pass</v>
      </c>
      <c r="X167" s="9">
        <f>CEILING(R167*(Q167^0.5)*((Q167^0.5/2)-(L167*0.5)-(N167/12)),0.01)</f>
        <v>24.810000000000002</v>
      </c>
      <c r="Y167" s="9">
        <f>ROUND((X167*1000)/(1.5*(Q167^0.5)*12*(C167^0.5)),2)</f>
        <v>3.07</v>
      </c>
      <c r="Z167" s="9" t="str">
        <f>IF(Y167&lt;N167,"Pass","Fail")</f>
        <v>Pass</v>
      </c>
      <c r="AA167" s="9">
        <f>ROUND(((Q167^0.5)/2)-(L167/2),2)</f>
        <v>3.09</v>
      </c>
      <c r="AB167" s="9">
        <f>ROUND((AA167*(AA167/2)*R167*(Q167^0.5)),0)</f>
        <v>253</v>
      </c>
      <c r="AC167" s="9">
        <f>ROUND((AB167*12000/(0.9*(Q167^0.5)*12*(N167^2))),2)</f>
        <v>34.61</v>
      </c>
      <c r="AD167" s="9">
        <f>(1-((1-(2.36*AC167/C167))^0.5))</f>
        <v>1.3707210476185949E-2</v>
      </c>
      <c r="AE167" s="9">
        <f>(AD167*C167)/(1.18*F167)</f>
        <v>5.8081400322821817E-4</v>
      </c>
      <c r="AF167" s="10">
        <f>200/F167</f>
        <v>3.3333333333333335E-3</v>
      </c>
      <c r="AG167" s="10">
        <f>(3*(C167)^0.5)/(F167)</f>
        <v>2.7386127875258306E-3</v>
      </c>
      <c r="AH167" s="10">
        <f>ROUND(MAX(AE167, AF167, AG167),6)</f>
        <v>3.333E-3</v>
      </c>
      <c r="AK167" s="10">
        <f>ROUND((AH167*(Q167^0.5)*12*N167),2)</f>
        <v>10.31</v>
      </c>
      <c r="AL167" s="13">
        <f>ROUND((Q167^0.5),2)</f>
        <v>8.19</v>
      </c>
      <c r="AM167" s="13">
        <f>ROUND((Q167^0.5),2)</f>
        <v>8.19</v>
      </c>
      <c r="AN167" s="19">
        <v>11</v>
      </c>
      <c r="AO167" s="10">
        <f>INDEX(AJ:AJ, MATCH(AN167, AI:AI, 0))</f>
        <v>1.56</v>
      </c>
      <c r="AP167" s="12">
        <f>ROUNDUP((AK167/AO167),0)</f>
        <v>7</v>
      </c>
      <c r="AQ167" s="12">
        <f>(AP167*AO167)</f>
        <v>10.92</v>
      </c>
      <c r="AR167" s="12">
        <f>IF(ROUNDDOWN((AL167*12 - (O167*12)) / (AP167 - 1), 0) &lt; 18, ROUNDDOWN((AL167*12 - (O167*12)) / (AP167 - 1), 0), 18)</f>
        <v>15</v>
      </c>
    </row>
    <row r="168" spans="1:44" x14ac:dyDescent="0.35">
      <c r="A168" s="11">
        <f t="shared" si="2"/>
        <v>167</v>
      </c>
      <c r="B168" s="14">
        <v>5100</v>
      </c>
      <c r="C168" s="14">
        <v>5000</v>
      </c>
      <c r="D168" s="14">
        <v>105</v>
      </c>
      <c r="E168" s="14">
        <v>100</v>
      </c>
      <c r="F168" s="14">
        <v>40000</v>
      </c>
      <c r="G168" s="14">
        <v>6.5</v>
      </c>
      <c r="H168" s="14">
        <v>100</v>
      </c>
      <c r="K168" s="14">
        <v>150</v>
      </c>
      <c r="L168" s="14">
        <v>1.58</v>
      </c>
      <c r="M168" s="9">
        <f>ROUNDUP((18*L168),0)</f>
        <v>29</v>
      </c>
      <c r="N168" s="9">
        <f>(M168-O168*12-1.5)</f>
        <v>24.5</v>
      </c>
      <c r="O168" s="14">
        <v>0.25</v>
      </c>
      <c r="P168" s="9">
        <f>ROUND(((B168)-(M168*K168/12)-(G168-(1.5*L168))*H168),0)</f>
        <v>4325</v>
      </c>
      <c r="Q168" s="9">
        <f>ROUNDDOWN((D168+E168)/(P168/1000),0)</f>
        <v>47</v>
      </c>
      <c r="R168" s="9">
        <f>ROUND((1.2*D168+1.6*E168)/(Q168),2)</f>
        <v>6.09</v>
      </c>
      <c r="S168" s="9">
        <f>CEILING((N168+(12*L168)),0.01)</f>
        <v>43.46</v>
      </c>
      <c r="T168" s="9">
        <f xml:space="preserve"> (4*S168)</f>
        <v>173.84</v>
      </c>
      <c r="U168" s="9">
        <f>ROUND((Q168-(S168/12)^2)*(R168),2)</f>
        <v>206.35</v>
      </c>
      <c r="V168" s="9">
        <f>ROUND((U168*1000)/(3*T168*(C168^0.5)),2)</f>
        <v>5.6</v>
      </c>
      <c r="W168" s="9" t="str">
        <f>IF(V168 &lt; N168, "Pass", "Fail")</f>
        <v>Pass</v>
      </c>
      <c r="X168" s="9">
        <f>CEILING(R168*(Q168^0.5)*((Q168^0.5/2)-(L168*0.5)-(N168/12)),0.01)</f>
        <v>24.900000000000002</v>
      </c>
      <c r="Y168" s="9">
        <f>ROUND((X168*1000)/(1.5*(Q168^0.5)*12*(C168^0.5)),2)</f>
        <v>2.85</v>
      </c>
      <c r="Z168" s="9" t="str">
        <f>IF(Y168&lt;N168,"Pass","Fail")</f>
        <v>Pass</v>
      </c>
      <c r="AA168" s="9">
        <f>ROUND(((Q168^0.5)/2)-(L168/2),2)</f>
        <v>2.64</v>
      </c>
      <c r="AB168" s="9">
        <f>ROUND((AA168*(AA168/2)*R168*(Q168^0.5)),0)</f>
        <v>145</v>
      </c>
      <c r="AC168" s="9">
        <f>ROUND((AB168*12000/(0.9*(Q168^0.5)*12*(N168^2))),2)</f>
        <v>39.15</v>
      </c>
      <c r="AD168" s="9">
        <f>(1-((1-(2.36*AC168/C168))^0.5))</f>
        <v>9.282482238251788E-3</v>
      </c>
      <c r="AE168" s="9">
        <f>(AD168*C168)/(1.18*F168)</f>
        <v>9.833137964249776E-4</v>
      </c>
      <c r="AF168" s="10">
        <f>200/F168</f>
        <v>5.0000000000000001E-3</v>
      </c>
      <c r="AG168" s="10">
        <f>(3*(C168)^0.5)/(F168)</f>
        <v>5.3033008588991067E-3</v>
      </c>
      <c r="AH168" s="10">
        <f>ROUND(MAX(AE168, AF168, AG168),6)</f>
        <v>5.3030000000000004E-3</v>
      </c>
      <c r="AK168" s="10">
        <f>ROUND((AH168*(Q168^0.5)*12*N168),2)</f>
        <v>10.69</v>
      </c>
      <c r="AL168" s="13">
        <f>ROUND((Q168^0.5),2)</f>
        <v>6.86</v>
      </c>
      <c r="AM168" s="13">
        <f>ROUND((Q168^0.5),2)</f>
        <v>6.86</v>
      </c>
      <c r="AN168" s="19">
        <v>11</v>
      </c>
      <c r="AO168" s="10">
        <f>INDEX(AJ:AJ, MATCH(AN168, AI:AI, 0))</f>
        <v>1.56</v>
      </c>
      <c r="AP168" s="12">
        <f>ROUNDUP((AK168/AO168),0)</f>
        <v>7</v>
      </c>
      <c r="AQ168" s="12">
        <f>(AP168*AO168)</f>
        <v>10.92</v>
      </c>
      <c r="AR168" s="12">
        <f>IF(ROUNDDOWN((AL168*12 - (O168*12)) / (AP168 - 1), 0) &lt; 18, ROUNDDOWN((AL168*12 - (O168*12)) / (AP168 - 1), 0), 18)</f>
        <v>13</v>
      </c>
    </row>
    <row r="169" spans="1:44" x14ac:dyDescent="0.35">
      <c r="A169" s="11">
        <f t="shared" si="2"/>
        <v>168</v>
      </c>
      <c r="B169" s="14">
        <v>5300</v>
      </c>
      <c r="C169" s="14">
        <v>3000</v>
      </c>
      <c r="D169" s="14">
        <v>120</v>
      </c>
      <c r="E169" s="14">
        <v>175</v>
      </c>
      <c r="F169" s="14">
        <v>60000</v>
      </c>
      <c r="G169" s="14">
        <v>5.25</v>
      </c>
      <c r="H169" s="14">
        <v>100</v>
      </c>
      <c r="K169" s="14">
        <v>150</v>
      </c>
      <c r="L169" s="14">
        <v>1.92</v>
      </c>
      <c r="M169" s="9">
        <f>ROUNDUP((18*L169),0)</f>
        <v>35</v>
      </c>
      <c r="N169" s="9">
        <f>(M169-O169*12-1.5)</f>
        <v>30.5</v>
      </c>
      <c r="O169" s="14">
        <v>0.25</v>
      </c>
      <c r="P169" s="9">
        <f>ROUND(((B169)-(M169*K169/12)-(G169-(1.5*L169))*H169),0)</f>
        <v>4626</v>
      </c>
      <c r="Q169" s="9">
        <f>ROUNDDOWN((D169+E169)/(P169/1000),0)</f>
        <v>63</v>
      </c>
      <c r="R169" s="9">
        <f>ROUND((1.2*D169+1.6*E169)/(Q169),2)</f>
        <v>6.73</v>
      </c>
      <c r="S169" s="9">
        <f>CEILING((N169+(12*L169)),0.01)</f>
        <v>53.54</v>
      </c>
      <c r="T169" s="9">
        <f xml:space="preserve"> (4*S169)</f>
        <v>214.16</v>
      </c>
      <c r="U169" s="9">
        <f>ROUND((Q169-(S169/12)^2)*(R169),2)</f>
        <v>290.02</v>
      </c>
      <c r="V169" s="9">
        <f>ROUND((U169*1000)/(3*T169*(C169^0.5)),2)</f>
        <v>8.24</v>
      </c>
      <c r="W169" s="9" t="str">
        <f>IF(V169 &lt; N169, "Pass", "Fail")</f>
        <v>Pass</v>
      </c>
      <c r="X169" s="9">
        <f>CEILING(R169*(Q169^0.5)*((Q169^0.5/2)-(L169*0.5)-(N169/12)),0.01)</f>
        <v>24.95</v>
      </c>
      <c r="Y169" s="9">
        <f>ROUND((X169*1000)/(1.5*(Q169^0.5)*12*(C169^0.5)),2)</f>
        <v>3.19</v>
      </c>
      <c r="Z169" s="9" t="str">
        <f>IF(Y169&lt;N169,"Pass","Fail")</f>
        <v>Pass</v>
      </c>
      <c r="AA169" s="9">
        <f>ROUND(((Q169^0.5)/2)-(L169/2),2)</f>
        <v>3.01</v>
      </c>
      <c r="AB169" s="9">
        <f>ROUND((AA169*(AA169/2)*R169*(Q169^0.5)),0)</f>
        <v>242</v>
      </c>
      <c r="AC169" s="9">
        <f>ROUND((AB169*12000/(0.9*(Q169^0.5)*12*(N169^2))),2)</f>
        <v>36.42</v>
      </c>
      <c r="AD169" s="9">
        <f>(1-((1-(2.36*AC169/C169))^0.5))</f>
        <v>1.4429302383639264E-2</v>
      </c>
      <c r="AE169" s="9">
        <f>(AD169*C169)/(1.18*F169)</f>
        <v>6.1141111795081618E-4</v>
      </c>
      <c r="AF169" s="10">
        <f>200/F169</f>
        <v>3.3333333333333335E-3</v>
      </c>
      <c r="AG169" s="10">
        <f>(3*(C169)^0.5)/(F169)</f>
        <v>2.7386127875258306E-3</v>
      </c>
      <c r="AH169" s="10">
        <f>ROUND(MAX(AE169, AF169, AG169),6)</f>
        <v>3.333E-3</v>
      </c>
      <c r="AK169" s="10">
        <f>ROUND((AH169*(Q169^0.5)*12*N169),2)</f>
        <v>9.68</v>
      </c>
      <c r="AL169" s="13">
        <f>ROUND((Q169^0.5),2)</f>
        <v>7.94</v>
      </c>
      <c r="AM169" s="13">
        <f>ROUND((Q169^0.5),2)</f>
        <v>7.94</v>
      </c>
      <c r="AN169" s="19">
        <v>11</v>
      </c>
      <c r="AO169" s="10">
        <f>INDEX(AJ:AJ, MATCH(AN169, AI:AI, 0))</f>
        <v>1.56</v>
      </c>
      <c r="AP169" s="12">
        <f>ROUNDUP((AK169/AO169),0)</f>
        <v>7</v>
      </c>
      <c r="AQ169" s="12">
        <f>(AP169*AO169)</f>
        <v>10.92</v>
      </c>
      <c r="AR169" s="12">
        <f>IF(ROUNDDOWN((AL169*12 - (O169*12)) / (AP169 - 1), 0) &lt; 18, ROUNDDOWN((AL169*12 - (O169*12)) / (AP169 - 1), 0), 18)</f>
        <v>15</v>
      </c>
    </row>
    <row r="170" spans="1:44" x14ac:dyDescent="0.35">
      <c r="A170" s="11">
        <f t="shared" si="2"/>
        <v>169</v>
      </c>
      <c r="B170" s="14">
        <v>5600</v>
      </c>
      <c r="C170" s="14">
        <v>3000</v>
      </c>
      <c r="D170" s="14">
        <v>155</v>
      </c>
      <c r="E170" s="14">
        <v>95</v>
      </c>
      <c r="F170" s="14">
        <v>40000</v>
      </c>
      <c r="G170" s="14">
        <v>6.25</v>
      </c>
      <c r="H170" s="14">
        <v>100</v>
      </c>
      <c r="K170" s="14">
        <v>150</v>
      </c>
      <c r="L170" s="14">
        <v>1.67</v>
      </c>
      <c r="M170" s="9">
        <f>ROUNDUP((18*L170),0)</f>
        <v>31</v>
      </c>
      <c r="N170" s="9">
        <f>(M170-O170*12-1.5)</f>
        <v>26.5</v>
      </c>
      <c r="O170" s="14">
        <v>0.25</v>
      </c>
      <c r="P170" s="9">
        <f>ROUND(((B170)-(M170*K170/12)-(G170-(1.5*L170))*H170),0)</f>
        <v>4838</v>
      </c>
      <c r="Q170" s="9">
        <f>ROUNDDOWN((D170+E170)/(P170/1000),0)</f>
        <v>51</v>
      </c>
      <c r="R170" s="9">
        <f>ROUND((1.2*D170+1.6*E170)/(Q170),2)</f>
        <v>6.63</v>
      </c>
      <c r="S170" s="9">
        <f>CEILING((N170+(12*L170)),0.01)</f>
        <v>46.54</v>
      </c>
      <c r="T170" s="9">
        <f xml:space="preserve"> (4*S170)</f>
        <v>186.16</v>
      </c>
      <c r="U170" s="9">
        <f>ROUND((Q170-(S170/12)^2)*(R170),2)</f>
        <v>238.41</v>
      </c>
      <c r="V170" s="9">
        <f>ROUND((U170*1000)/(3*T170*(C170^0.5)),2)</f>
        <v>7.79</v>
      </c>
      <c r="W170" s="9" t="str">
        <f>IF(V170 &lt; N170, "Pass", "Fail")</f>
        <v>Pass</v>
      </c>
      <c r="X170" s="9">
        <f>CEILING(R170*(Q170^0.5)*((Q170^0.5/2)-(L170*0.5)-(N170/12)),0.01)</f>
        <v>24.98</v>
      </c>
      <c r="Y170" s="9">
        <f>ROUND((X170*1000)/(1.5*(Q170^0.5)*12*(C170^0.5)),2)</f>
        <v>3.55</v>
      </c>
      <c r="Z170" s="9" t="str">
        <f>IF(Y170&lt;N170,"Pass","Fail")</f>
        <v>Pass</v>
      </c>
      <c r="AA170" s="9">
        <f>ROUND(((Q170^0.5)/2)-(L170/2),2)</f>
        <v>2.74</v>
      </c>
      <c r="AB170" s="9">
        <f>ROUND((AA170*(AA170/2)*R170*(Q170^0.5)),0)</f>
        <v>178</v>
      </c>
      <c r="AC170" s="9">
        <f>ROUND((AB170*12000/(0.9*(Q170^0.5)*12*(N170^2))),2)</f>
        <v>39.44</v>
      </c>
      <c r="AD170" s="9">
        <f>(1-((1-(2.36*AC170/C170))^0.5))</f>
        <v>1.5635297937463322E-2</v>
      </c>
      <c r="AE170" s="9">
        <f>(AD170*C170)/(1.18*F170)</f>
        <v>9.9376893670317717E-4</v>
      </c>
      <c r="AF170" s="10">
        <f>200/F170</f>
        <v>5.0000000000000001E-3</v>
      </c>
      <c r="AG170" s="10">
        <f>(3*(C170)^0.5)/(F170)</f>
        <v>4.107919181288746E-3</v>
      </c>
      <c r="AH170" s="10">
        <f>ROUND(MAX(AE170, AF170, AG170),6)</f>
        <v>5.0000000000000001E-3</v>
      </c>
      <c r="AK170" s="10">
        <f>ROUND((AH170*(Q170^0.5)*12*N170),2)</f>
        <v>11.35</v>
      </c>
      <c r="AL170" s="13">
        <f>ROUND((Q170^0.5),2)</f>
        <v>7.14</v>
      </c>
      <c r="AM170" s="13">
        <f>ROUND((Q170^0.5),2)</f>
        <v>7.14</v>
      </c>
      <c r="AN170" s="19">
        <v>11</v>
      </c>
      <c r="AO170" s="10">
        <f>INDEX(AJ:AJ, MATCH(AN170, AI:AI, 0))</f>
        <v>1.56</v>
      </c>
      <c r="AP170" s="12">
        <f>ROUNDUP((AK170/AO170),0)</f>
        <v>8</v>
      </c>
      <c r="AQ170" s="12">
        <f>(AP170*AO170)</f>
        <v>12.48</v>
      </c>
      <c r="AR170" s="12">
        <f>IF(ROUNDDOWN((AL170*12 - (O170*12)) / (AP170 - 1), 0) &lt; 18, ROUNDDOWN((AL170*12 - (O170*12)) / (AP170 - 1), 0), 18)</f>
        <v>11</v>
      </c>
    </row>
    <row r="171" spans="1:44" x14ac:dyDescent="0.35">
      <c r="A171" s="11">
        <f t="shared" si="2"/>
        <v>170</v>
      </c>
      <c r="B171" s="14">
        <v>4200</v>
      </c>
      <c r="C171" s="14">
        <v>4000</v>
      </c>
      <c r="D171" s="14">
        <v>90</v>
      </c>
      <c r="E171" s="14">
        <v>100</v>
      </c>
      <c r="F171" s="14">
        <v>60000</v>
      </c>
      <c r="G171" s="14">
        <v>7</v>
      </c>
      <c r="H171" s="14">
        <v>105</v>
      </c>
      <c r="K171" s="14">
        <v>150</v>
      </c>
      <c r="L171" s="14">
        <v>1.67</v>
      </c>
      <c r="M171" s="9">
        <f>ROUNDUP((18*L171),0)</f>
        <v>31</v>
      </c>
      <c r="N171" s="9">
        <f>(M171-O171*12-1.5)</f>
        <v>26.5</v>
      </c>
      <c r="O171" s="14">
        <v>0.25</v>
      </c>
      <c r="P171" s="9">
        <f>ROUND(((B171)-(M171*K171/12)-(G171-(1.5*L171))*H171),0)</f>
        <v>3341</v>
      </c>
      <c r="Q171" s="9">
        <f>ROUNDDOWN((D171+E171)/(P171/1000),0)</f>
        <v>56</v>
      </c>
      <c r="R171" s="9">
        <f>ROUND((1.2*D171+1.6*E171)/(Q171),2)</f>
        <v>4.79</v>
      </c>
      <c r="S171" s="9">
        <f>CEILING((N171+(12*L171)),0.01)</f>
        <v>46.54</v>
      </c>
      <c r="T171" s="9">
        <f xml:space="preserve"> (4*S171)</f>
        <v>186.16</v>
      </c>
      <c r="U171" s="9">
        <f>ROUND((Q171-(S171/12)^2)*(R171),2)</f>
        <v>196.19</v>
      </c>
      <c r="V171" s="9">
        <f>ROUND((U171*1000)/(3*T171*(C171^0.5)),2)</f>
        <v>5.55</v>
      </c>
      <c r="W171" s="9" t="str">
        <f>IF(V171 &lt; N171, "Pass", "Fail")</f>
        <v>Pass</v>
      </c>
      <c r="X171" s="9">
        <f>CEILING(R171*(Q171^0.5)*((Q171^0.5/2)-(L171*0.5)-(N171/12)),0.01)</f>
        <v>25.04</v>
      </c>
      <c r="Y171" s="9">
        <f>ROUND((X171*1000)/(1.5*(Q171^0.5)*12*(C171^0.5)),2)</f>
        <v>2.94</v>
      </c>
      <c r="Z171" s="9" t="str">
        <f>IF(Y171&lt;N171,"Pass","Fail")</f>
        <v>Pass</v>
      </c>
      <c r="AA171" s="9">
        <f>ROUND(((Q171^0.5)/2)-(L171/2),2)</f>
        <v>2.91</v>
      </c>
      <c r="AB171" s="9">
        <f>ROUND((AA171*(AA171/2)*R171*(Q171^0.5)),0)</f>
        <v>152</v>
      </c>
      <c r="AC171" s="9">
        <f>ROUND((AB171*12000/(0.9*(Q171^0.5)*12*(N171^2))),2)</f>
        <v>32.14</v>
      </c>
      <c r="AD171" s="9">
        <f>(1-((1-(2.36*AC171/C171))^0.5))</f>
        <v>9.5266788045222928E-3</v>
      </c>
      <c r="AE171" s="9">
        <f>(AD171*C171)/(1.18*F171)</f>
        <v>5.3823044093346292E-4</v>
      </c>
      <c r="AF171" s="10">
        <f>200/F171</f>
        <v>3.3333333333333335E-3</v>
      </c>
      <c r="AG171" s="10">
        <f>(3*(C171)^0.5)/(F171)</f>
        <v>3.162277660168379E-3</v>
      </c>
      <c r="AH171" s="10">
        <f>ROUND(MAX(AE171, AF171, AG171),6)</f>
        <v>3.333E-3</v>
      </c>
      <c r="AK171" s="10">
        <f>ROUND((AH171*(Q171^0.5)*12*N171),2)</f>
        <v>7.93</v>
      </c>
      <c r="AL171" s="13">
        <f>ROUND((Q171^0.5),2)</f>
        <v>7.48</v>
      </c>
      <c r="AM171" s="13">
        <f>ROUND((Q171^0.5),2)</f>
        <v>7.48</v>
      </c>
      <c r="AN171" s="19">
        <v>11</v>
      </c>
      <c r="AO171" s="10">
        <f>INDEX(AJ:AJ, MATCH(AN171, AI:AI, 0))</f>
        <v>1.56</v>
      </c>
      <c r="AP171" s="12">
        <f>ROUNDUP((AK171/AO171),0)</f>
        <v>6</v>
      </c>
      <c r="AQ171" s="12">
        <f>(AP171*AO171)</f>
        <v>9.36</v>
      </c>
      <c r="AR171" s="12">
        <f>IF(ROUNDDOWN((AL171*12 - (O171*12)) / (AP171 - 1), 0) &lt; 18, ROUNDDOWN((AL171*12 - (O171*12)) / (AP171 - 1), 0), 18)</f>
        <v>17</v>
      </c>
    </row>
    <row r="172" spans="1:44" x14ac:dyDescent="0.35">
      <c r="A172" s="11">
        <f t="shared" si="2"/>
        <v>171</v>
      </c>
      <c r="B172" s="14">
        <v>4800</v>
      </c>
      <c r="C172" s="14">
        <v>4000</v>
      </c>
      <c r="D172" s="14">
        <v>195</v>
      </c>
      <c r="E172" s="14">
        <v>100</v>
      </c>
      <c r="F172" s="14">
        <v>60000</v>
      </c>
      <c r="G172" s="14">
        <v>4</v>
      </c>
      <c r="H172" s="14">
        <v>95</v>
      </c>
      <c r="K172" s="14">
        <v>150</v>
      </c>
      <c r="L172" s="14">
        <v>2</v>
      </c>
      <c r="M172" s="9">
        <f>ROUNDUP((18*L172),0)</f>
        <v>36</v>
      </c>
      <c r="N172" s="9">
        <f>(M172-O172*12-1.5)</f>
        <v>31.5</v>
      </c>
      <c r="O172" s="14">
        <v>0.25</v>
      </c>
      <c r="P172" s="9">
        <f>ROUND(((B172)-(M172*K172/12)-(G172-(1.5*L172))*H172),0)</f>
        <v>4255</v>
      </c>
      <c r="Q172" s="9">
        <f>ROUNDDOWN((D172+E172)/(P172/1000),0)</f>
        <v>69</v>
      </c>
      <c r="R172" s="9">
        <f>ROUND((1.2*D172+1.6*E172)/(Q172),2)</f>
        <v>5.71</v>
      </c>
      <c r="S172" s="9">
        <f>CEILING((N172+(12*L172)),0.01)</f>
        <v>55.5</v>
      </c>
      <c r="T172" s="9">
        <f xml:space="preserve"> (4*S172)</f>
        <v>222</v>
      </c>
      <c r="U172" s="9">
        <f>ROUND((Q172-(S172/12)^2)*(R172),2)</f>
        <v>271.85000000000002</v>
      </c>
      <c r="V172" s="9">
        <f>ROUND((U172*1000)/(3*T172*(C172^0.5)),2)</f>
        <v>6.45</v>
      </c>
      <c r="W172" s="9" t="str">
        <f>IF(V172 &lt; N172, "Pass", "Fail")</f>
        <v>Pass</v>
      </c>
      <c r="X172" s="9">
        <f>CEILING(R172*(Q172^0.5)*((Q172^0.5/2)-(L172*0.5)-(N172/12)),0.01)</f>
        <v>25.060000000000002</v>
      </c>
      <c r="Y172" s="9">
        <f>ROUND((X172*1000)/(1.5*(Q172^0.5)*12*(C172^0.5)),2)</f>
        <v>2.65</v>
      </c>
      <c r="Z172" s="9" t="str">
        <f>IF(Y172&lt;N172,"Pass","Fail")</f>
        <v>Pass</v>
      </c>
      <c r="AA172" s="9">
        <f>ROUND(((Q172^0.5)/2)-(L172/2),2)</f>
        <v>3.15</v>
      </c>
      <c r="AB172" s="9">
        <f>ROUND((AA172*(AA172/2)*R172*(Q172^0.5)),0)</f>
        <v>235</v>
      </c>
      <c r="AC172" s="9">
        <f>ROUND((AB172*12000/(0.9*(Q172^0.5)*12*(N172^2))),2)</f>
        <v>31.68</v>
      </c>
      <c r="AD172" s="9">
        <f>(1-((1-(2.36*AC172/C172))^0.5))</f>
        <v>9.3896830741161397E-3</v>
      </c>
      <c r="AE172" s="9">
        <f>(AD172*C172)/(1.18*F172)</f>
        <v>5.3049056915910385E-4</v>
      </c>
      <c r="AF172" s="10">
        <f>200/F172</f>
        <v>3.3333333333333335E-3</v>
      </c>
      <c r="AG172" s="10">
        <f>(3*(C172)^0.5)/(F172)</f>
        <v>3.162277660168379E-3</v>
      </c>
      <c r="AH172" s="10">
        <f>ROUND(MAX(AE172, AF172, AG172),6)</f>
        <v>3.333E-3</v>
      </c>
      <c r="AK172" s="10">
        <f>ROUND((AH172*(Q172^0.5)*12*N172),2)</f>
        <v>10.47</v>
      </c>
      <c r="AL172" s="13">
        <f>ROUND((Q172^0.5),2)</f>
        <v>8.31</v>
      </c>
      <c r="AM172" s="13">
        <f>ROUND((Q172^0.5),2)</f>
        <v>8.31</v>
      </c>
      <c r="AN172" s="19">
        <v>11</v>
      </c>
      <c r="AO172" s="10">
        <f>INDEX(AJ:AJ, MATCH(AN172, AI:AI, 0))</f>
        <v>1.56</v>
      </c>
      <c r="AP172" s="12">
        <f>ROUNDUP((AK172/AO172),0)</f>
        <v>7</v>
      </c>
      <c r="AQ172" s="12">
        <f>(AP172*AO172)</f>
        <v>10.92</v>
      </c>
      <c r="AR172" s="12">
        <f>IF(ROUNDDOWN((AL172*12 - (O172*12)) / (AP172 - 1), 0) &lt; 18, ROUNDDOWN((AL172*12 - (O172*12)) / (AP172 - 1), 0), 18)</f>
        <v>16</v>
      </c>
    </row>
    <row r="173" spans="1:44" x14ac:dyDescent="0.35">
      <c r="A173" s="11">
        <f t="shared" si="2"/>
        <v>172</v>
      </c>
      <c r="B173" s="14">
        <v>4000</v>
      </c>
      <c r="C173" s="14">
        <v>3000</v>
      </c>
      <c r="D173" s="14">
        <v>140</v>
      </c>
      <c r="E173" s="14">
        <v>95</v>
      </c>
      <c r="F173" s="14">
        <v>40000</v>
      </c>
      <c r="G173" s="14">
        <v>6.75</v>
      </c>
      <c r="H173" s="14">
        <v>100</v>
      </c>
      <c r="K173" s="14">
        <v>150</v>
      </c>
      <c r="L173" s="14">
        <v>2</v>
      </c>
      <c r="M173" s="9">
        <f>ROUNDUP((18*L173),0)</f>
        <v>36</v>
      </c>
      <c r="N173" s="9">
        <f>(M173-O173*12-1.5)</f>
        <v>31.5</v>
      </c>
      <c r="O173" s="14">
        <v>0.25</v>
      </c>
      <c r="P173" s="9">
        <f>ROUND(((B173)-(M173*K173/12)-(G173-(1.5*L173))*H173),0)</f>
        <v>3175</v>
      </c>
      <c r="Q173" s="9">
        <f>ROUNDDOWN((D173+E173)/(P173/1000),0)</f>
        <v>74</v>
      </c>
      <c r="R173" s="9">
        <f>ROUND((1.2*D173+1.6*E173)/(Q173),2)</f>
        <v>4.32</v>
      </c>
      <c r="S173" s="9">
        <f>CEILING((N173+(12*L173)),0.01)</f>
        <v>55.5</v>
      </c>
      <c r="T173" s="9">
        <f xml:space="preserve"> (4*S173)</f>
        <v>222</v>
      </c>
      <c r="U173" s="9">
        <f>ROUND((Q173-(S173/12)^2)*(R173),2)</f>
        <v>227.27</v>
      </c>
      <c r="V173" s="9">
        <f>ROUND((U173*1000)/(3*T173*(C173^0.5)),2)</f>
        <v>6.23</v>
      </c>
      <c r="W173" s="9" t="str">
        <f>IF(V173 &lt; N173, "Pass", "Fail")</f>
        <v>Pass</v>
      </c>
      <c r="X173" s="9">
        <f>CEILING(R173*(Q173^0.5)*((Q173^0.5/2)-(L173*0.5)-(N173/12)),0.01)</f>
        <v>25.13</v>
      </c>
      <c r="Y173" s="9">
        <f>ROUND((X173*1000)/(1.5*(Q173^0.5)*12*(C173^0.5)),2)</f>
        <v>2.96</v>
      </c>
      <c r="Z173" s="9" t="str">
        <f>IF(Y173&lt;N173,"Pass","Fail")</f>
        <v>Pass</v>
      </c>
      <c r="AA173" s="9">
        <f>ROUND(((Q173^0.5)/2)-(L173/2),2)</f>
        <v>3.3</v>
      </c>
      <c r="AB173" s="9">
        <f>ROUND((AA173*(AA173/2)*R173*(Q173^0.5)),0)</f>
        <v>202</v>
      </c>
      <c r="AC173" s="9">
        <f>ROUND((AB173*12000/(0.9*(Q173^0.5)*12*(N173^2))),2)</f>
        <v>26.29</v>
      </c>
      <c r="AD173" s="9">
        <f>(1-((1-(2.36*AC173/C173))^0.5))</f>
        <v>1.0394758838993767E-2</v>
      </c>
      <c r="AE173" s="9">
        <f>(AD173*C173)/(1.18*F173)</f>
        <v>6.6068382451231575E-4</v>
      </c>
      <c r="AF173" s="10">
        <f>200/F173</f>
        <v>5.0000000000000001E-3</v>
      </c>
      <c r="AG173" s="10">
        <f>(3*(C173)^0.5)/(F173)</f>
        <v>4.107919181288746E-3</v>
      </c>
      <c r="AH173" s="10">
        <f>ROUND(MAX(AE173, AF173, AG173),6)</f>
        <v>5.0000000000000001E-3</v>
      </c>
      <c r="AK173" s="10">
        <f>ROUND((AH173*(Q173^0.5)*12*N173),2)</f>
        <v>16.260000000000002</v>
      </c>
      <c r="AL173" s="13">
        <f>ROUND((Q173^0.5),2)</f>
        <v>8.6</v>
      </c>
      <c r="AM173" s="13">
        <f>ROUND((Q173^0.5),2)</f>
        <v>8.6</v>
      </c>
      <c r="AN173" s="19">
        <v>11</v>
      </c>
      <c r="AO173" s="10">
        <f>INDEX(AJ:AJ, MATCH(AN173, AI:AI, 0))</f>
        <v>1.56</v>
      </c>
      <c r="AP173" s="12">
        <f>ROUNDUP((AK173/AO173),0)</f>
        <v>11</v>
      </c>
      <c r="AQ173" s="12">
        <f>(AP173*AO173)</f>
        <v>17.16</v>
      </c>
      <c r="AR173" s="12">
        <f>IF(ROUNDDOWN((AL173*12 - (O173*12)) / (AP173 - 1), 0) &lt; 18, ROUNDDOWN((AL173*12 - (O173*12)) / (AP173 - 1), 0), 18)</f>
        <v>10</v>
      </c>
    </row>
    <row r="174" spans="1:44" x14ac:dyDescent="0.35">
      <c r="A174" s="11">
        <f t="shared" si="2"/>
        <v>173</v>
      </c>
      <c r="B174" s="14">
        <v>4700</v>
      </c>
      <c r="C174" s="14">
        <v>4000</v>
      </c>
      <c r="D174" s="14">
        <v>125</v>
      </c>
      <c r="E174" s="14">
        <v>115</v>
      </c>
      <c r="F174" s="14">
        <v>60000</v>
      </c>
      <c r="G174" s="14">
        <v>6</v>
      </c>
      <c r="H174" s="14">
        <v>105</v>
      </c>
      <c r="K174" s="14">
        <v>150</v>
      </c>
      <c r="L174" s="14">
        <v>1.83</v>
      </c>
      <c r="M174" s="9">
        <f>ROUNDUP((18*L174),0)</f>
        <v>33</v>
      </c>
      <c r="N174" s="9">
        <f>(M174-O174*12-1.5)</f>
        <v>28.5</v>
      </c>
      <c r="O174" s="14">
        <v>0.25</v>
      </c>
      <c r="P174" s="9">
        <f>ROUND(((B174)-(M174*K174/12)-(G174-(1.5*L174))*H174),0)</f>
        <v>3946</v>
      </c>
      <c r="Q174" s="9">
        <f>ROUNDDOWN((D174+E174)/(P174/1000),0)</f>
        <v>60</v>
      </c>
      <c r="R174" s="9">
        <f>ROUND((1.2*D174+1.6*E174)/(Q174),2)</f>
        <v>5.57</v>
      </c>
      <c r="S174" s="9">
        <f>CEILING((N174+(12*L174)),0.01)</f>
        <v>50.46</v>
      </c>
      <c r="T174" s="9">
        <f xml:space="preserve"> (4*S174)</f>
        <v>201.84</v>
      </c>
      <c r="U174" s="9">
        <f>ROUND((Q174-(S174/12)^2)*(R174),2)</f>
        <v>235.71</v>
      </c>
      <c r="V174" s="9">
        <f>ROUND((U174*1000)/(3*T174*(C174^0.5)),2)</f>
        <v>6.15</v>
      </c>
      <c r="W174" s="9" t="str">
        <f>IF(V174 &lt; N174, "Pass", "Fail")</f>
        <v>Pass</v>
      </c>
      <c r="X174" s="9">
        <f>CEILING(R174*(Q174^0.5)*((Q174^0.5/2)-(L174*0.5)-(N174/12)),0.01)</f>
        <v>25.16</v>
      </c>
      <c r="Y174" s="9">
        <f>ROUND((X174*1000)/(1.5*(Q174^0.5)*12*(C174^0.5)),2)</f>
        <v>2.85</v>
      </c>
      <c r="Z174" s="9" t="str">
        <f>IF(Y174&lt;N174,"Pass","Fail")</f>
        <v>Pass</v>
      </c>
      <c r="AA174" s="9">
        <f>ROUND(((Q174^0.5)/2)-(L174/2),2)</f>
        <v>2.96</v>
      </c>
      <c r="AB174" s="9">
        <f>ROUND((AA174*(AA174/2)*R174*(Q174^0.5)),0)</f>
        <v>189</v>
      </c>
      <c r="AC174" s="9">
        <f>ROUND((AB174*12000/(0.9*(Q174^0.5)*12*(N174^2))),2)</f>
        <v>33.380000000000003</v>
      </c>
      <c r="AD174" s="9">
        <f>(1-((1-(2.36*AC174/C174))^0.5))</f>
        <v>9.896066061749198E-3</v>
      </c>
      <c r="AE174" s="9">
        <f>(AD174*C174)/(1.18*F174)</f>
        <v>5.5909977749995479E-4</v>
      </c>
      <c r="AF174" s="10">
        <f>200/F174</f>
        <v>3.3333333333333335E-3</v>
      </c>
      <c r="AG174" s="10">
        <f>(3*(C174)^0.5)/(F174)</f>
        <v>3.162277660168379E-3</v>
      </c>
      <c r="AH174" s="10">
        <f>ROUND(MAX(AE174, AF174, AG174),6)</f>
        <v>3.333E-3</v>
      </c>
      <c r="AK174" s="10">
        <f>ROUND((AH174*(Q174^0.5)*12*N174),2)</f>
        <v>8.83</v>
      </c>
      <c r="AL174" s="13">
        <f>ROUND((Q174^0.5),2)</f>
        <v>7.75</v>
      </c>
      <c r="AM174" s="13">
        <f>ROUND((Q174^0.5),2)</f>
        <v>7.75</v>
      </c>
      <c r="AN174" s="19">
        <v>11</v>
      </c>
      <c r="AO174" s="10">
        <f>INDEX(AJ:AJ, MATCH(AN174, AI:AI, 0))</f>
        <v>1.56</v>
      </c>
      <c r="AP174" s="12">
        <f>ROUNDUP((AK174/AO174),0)</f>
        <v>6</v>
      </c>
      <c r="AQ174" s="12">
        <f>(AP174*AO174)</f>
        <v>9.36</v>
      </c>
      <c r="AR174" s="12">
        <f>IF(ROUNDDOWN((AL174*12 - (O174*12)) / (AP174 - 1), 0) &lt; 18, ROUNDDOWN((AL174*12 - (O174*12)) / (AP174 - 1), 0), 18)</f>
        <v>18</v>
      </c>
    </row>
    <row r="175" spans="1:44" x14ac:dyDescent="0.35">
      <c r="A175" s="11">
        <f t="shared" si="2"/>
        <v>174</v>
      </c>
      <c r="B175" s="14">
        <v>4800</v>
      </c>
      <c r="C175" s="14">
        <v>3000</v>
      </c>
      <c r="D175" s="14">
        <v>190</v>
      </c>
      <c r="E175" s="14">
        <v>105</v>
      </c>
      <c r="F175" s="14">
        <v>60000</v>
      </c>
      <c r="G175" s="14">
        <v>4.25</v>
      </c>
      <c r="H175" s="14">
        <v>105</v>
      </c>
      <c r="K175" s="14">
        <v>150</v>
      </c>
      <c r="L175" s="14">
        <v>2</v>
      </c>
      <c r="M175" s="9">
        <f>ROUNDUP((18*L175),0)</f>
        <v>36</v>
      </c>
      <c r="N175" s="9">
        <f>(M175-O175*12-1.5)</f>
        <v>31.5</v>
      </c>
      <c r="O175" s="14">
        <v>0.25</v>
      </c>
      <c r="P175" s="9">
        <f>ROUND(((B175)-(M175*K175/12)-(G175-(1.5*L175))*H175),0)</f>
        <v>4219</v>
      </c>
      <c r="Q175" s="9">
        <f>ROUNDDOWN((D175+E175)/(P175/1000),0)</f>
        <v>69</v>
      </c>
      <c r="R175" s="9">
        <f>ROUND((1.2*D175+1.6*E175)/(Q175),2)</f>
        <v>5.74</v>
      </c>
      <c r="S175" s="9">
        <f>CEILING((N175+(12*L175)),0.01)</f>
        <v>55.5</v>
      </c>
      <c r="T175" s="9">
        <f xml:space="preserve"> (4*S175)</f>
        <v>222</v>
      </c>
      <c r="U175" s="9">
        <f>ROUND((Q175-(S175/12)^2)*(R175),2)</f>
        <v>273.27999999999997</v>
      </c>
      <c r="V175" s="9">
        <f>ROUND((U175*1000)/(3*T175*(C175^0.5)),2)</f>
        <v>7.49</v>
      </c>
      <c r="W175" s="9" t="str">
        <f>IF(V175 &lt; N175, "Pass", "Fail")</f>
        <v>Pass</v>
      </c>
      <c r="X175" s="9">
        <f>CEILING(R175*(Q175^0.5)*((Q175^0.5/2)-(L175*0.5)-(N175/12)),0.01)</f>
        <v>25.19</v>
      </c>
      <c r="Y175" s="9">
        <f>ROUND((X175*1000)/(1.5*(Q175^0.5)*12*(C175^0.5)),2)</f>
        <v>3.08</v>
      </c>
      <c r="Z175" s="9" t="str">
        <f>IF(Y175&lt;N175,"Pass","Fail")</f>
        <v>Pass</v>
      </c>
      <c r="AA175" s="9">
        <f>ROUND(((Q175^0.5)/2)-(L175/2),2)</f>
        <v>3.15</v>
      </c>
      <c r="AB175" s="9">
        <f>ROUND((AA175*(AA175/2)*R175*(Q175^0.5)),0)</f>
        <v>237</v>
      </c>
      <c r="AC175" s="9">
        <f>ROUND((AB175*12000/(0.9*(Q175^0.5)*12*(N175^2))),2)</f>
        <v>31.95</v>
      </c>
      <c r="AD175" s="9">
        <f>(1-((1-(2.36*AC175/C175))^0.5))</f>
        <v>1.264697296255779E-2</v>
      </c>
      <c r="AE175" s="9">
        <f>(AD175*C175)/(1.18*F175)</f>
        <v>5.3588868485414365E-4</v>
      </c>
      <c r="AF175" s="10">
        <f>200/F175</f>
        <v>3.3333333333333335E-3</v>
      </c>
      <c r="AG175" s="10">
        <f>(3*(C175)^0.5)/(F175)</f>
        <v>2.7386127875258306E-3</v>
      </c>
      <c r="AH175" s="10">
        <f>ROUND(MAX(AE175, AF175, AG175),6)</f>
        <v>3.333E-3</v>
      </c>
      <c r="AK175" s="10">
        <f>ROUND((AH175*(Q175^0.5)*12*N175),2)</f>
        <v>10.47</v>
      </c>
      <c r="AL175" s="13">
        <f>ROUND((Q175^0.5),2)</f>
        <v>8.31</v>
      </c>
      <c r="AM175" s="13">
        <f>ROUND((Q175^0.5),2)</f>
        <v>8.31</v>
      </c>
      <c r="AN175" s="19">
        <v>11</v>
      </c>
      <c r="AO175" s="10">
        <f>INDEX(AJ:AJ, MATCH(AN175, AI:AI, 0))</f>
        <v>1.56</v>
      </c>
      <c r="AP175" s="12">
        <f>ROUNDUP((AK175/AO175),0)</f>
        <v>7</v>
      </c>
      <c r="AQ175" s="12">
        <f>(AP175*AO175)</f>
        <v>10.92</v>
      </c>
      <c r="AR175" s="12">
        <f>IF(ROUNDDOWN((AL175*12 - (O175*12)) / (AP175 - 1), 0) &lt; 18, ROUNDDOWN((AL175*12 - (O175*12)) / (AP175 - 1), 0), 18)</f>
        <v>16</v>
      </c>
    </row>
    <row r="176" spans="1:44" x14ac:dyDescent="0.35">
      <c r="A176" s="11">
        <f t="shared" si="2"/>
        <v>175</v>
      </c>
      <c r="B176" s="14">
        <v>5100</v>
      </c>
      <c r="C176" s="14">
        <v>3000</v>
      </c>
      <c r="D176" s="14">
        <v>155</v>
      </c>
      <c r="E176" s="14">
        <v>145</v>
      </c>
      <c r="F176" s="14">
        <v>60000</v>
      </c>
      <c r="G176" s="14">
        <v>5.75</v>
      </c>
      <c r="H176" s="14">
        <v>105</v>
      </c>
      <c r="K176" s="14">
        <v>150</v>
      </c>
      <c r="L176" s="14">
        <v>2</v>
      </c>
      <c r="M176" s="9">
        <f>ROUNDUP((18*L176),0)</f>
        <v>36</v>
      </c>
      <c r="N176" s="9">
        <f>(M176-O176*12-1.5)</f>
        <v>31.5</v>
      </c>
      <c r="O176" s="14">
        <v>0.25</v>
      </c>
      <c r="P176" s="9">
        <f>ROUND(((B176)-(M176*K176/12)-(G176-(1.5*L176))*H176),0)</f>
        <v>4361</v>
      </c>
      <c r="Q176" s="9">
        <f>ROUNDDOWN((D176+E176)/(P176/1000),0)</f>
        <v>68</v>
      </c>
      <c r="R176" s="9">
        <f>ROUND((1.2*D176+1.6*E176)/(Q176),2)</f>
        <v>6.15</v>
      </c>
      <c r="S176" s="9">
        <f>CEILING((N176+(12*L176)),0.01)</f>
        <v>55.5</v>
      </c>
      <c r="T176" s="9">
        <f xml:space="preserve"> (4*S176)</f>
        <v>222</v>
      </c>
      <c r="U176" s="9">
        <f>ROUND((Q176-(S176/12)^2)*(R176),2)</f>
        <v>286.64999999999998</v>
      </c>
      <c r="V176" s="9">
        <f>ROUND((U176*1000)/(3*T176*(C176^0.5)),2)</f>
        <v>7.86</v>
      </c>
      <c r="W176" s="9" t="str">
        <f>IF(V176 &lt; N176, "Pass", "Fail")</f>
        <v>Pass</v>
      </c>
      <c r="X176" s="9">
        <f>CEILING(R176*(Q176^0.5)*((Q176^0.5/2)-(L176*0.5)-(N176/12)),0.01)</f>
        <v>25.27</v>
      </c>
      <c r="Y176" s="9">
        <f>ROUND((X176*1000)/(1.5*(Q176^0.5)*12*(C176^0.5)),2)</f>
        <v>3.11</v>
      </c>
      <c r="Z176" s="9" t="str">
        <f>IF(Y176&lt;N176,"Pass","Fail")</f>
        <v>Pass</v>
      </c>
      <c r="AA176" s="9">
        <f>ROUND(((Q176^0.5)/2)-(L176/2),2)</f>
        <v>3.12</v>
      </c>
      <c r="AB176" s="9">
        <f>ROUND((AA176*(AA176/2)*R176*(Q176^0.5)),0)</f>
        <v>247</v>
      </c>
      <c r="AC176" s="9">
        <f>ROUND((AB176*12000/(0.9*(Q176^0.5)*12*(N176^2))),2)</f>
        <v>33.54</v>
      </c>
      <c r="AD176" s="9">
        <f>(1-((1-(2.36*AC176/C176))^0.5))</f>
        <v>1.3280586995472188E-2</v>
      </c>
      <c r="AE176" s="9">
        <f>(AD176*C176)/(1.18*F176)</f>
        <v>5.6273673709627907E-4</v>
      </c>
      <c r="AF176" s="10">
        <f>200/F176</f>
        <v>3.3333333333333335E-3</v>
      </c>
      <c r="AG176" s="10">
        <f>(3*(C176)^0.5)/(F176)</f>
        <v>2.7386127875258306E-3</v>
      </c>
      <c r="AH176" s="10">
        <f>ROUND(MAX(AE176, AF176, AG176),6)</f>
        <v>3.333E-3</v>
      </c>
      <c r="AK176" s="10">
        <f>ROUND((AH176*(Q176^0.5)*12*N176),2)</f>
        <v>10.39</v>
      </c>
      <c r="AL176" s="13">
        <f>ROUND((Q176^0.5),2)</f>
        <v>8.25</v>
      </c>
      <c r="AM176" s="13">
        <f>ROUND((Q176^0.5),2)</f>
        <v>8.25</v>
      </c>
      <c r="AN176" s="19">
        <v>11</v>
      </c>
      <c r="AO176" s="10">
        <f>INDEX(AJ:AJ, MATCH(AN176, AI:AI, 0))</f>
        <v>1.56</v>
      </c>
      <c r="AP176" s="12">
        <f>ROUNDUP((AK176/AO176),0)</f>
        <v>7</v>
      </c>
      <c r="AQ176" s="12">
        <f>(AP176*AO176)</f>
        <v>10.92</v>
      </c>
      <c r="AR176" s="12">
        <f>IF(ROUNDDOWN((AL176*12 - (O176*12)) / (AP176 - 1), 0) &lt; 18, ROUNDDOWN((AL176*12 - (O176*12)) / (AP176 - 1), 0), 18)</f>
        <v>16</v>
      </c>
    </row>
    <row r="177" spans="1:44" x14ac:dyDescent="0.35">
      <c r="A177" s="11">
        <f t="shared" si="2"/>
        <v>176</v>
      </c>
      <c r="B177" s="14">
        <v>4000</v>
      </c>
      <c r="C177" s="14">
        <v>3000</v>
      </c>
      <c r="D177" s="14">
        <v>80</v>
      </c>
      <c r="E177" s="14">
        <v>130</v>
      </c>
      <c r="F177" s="14">
        <v>40000</v>
      </c>
      <c r="G177" s="14">
        <v>5.75</v>
      </c>
      <c r="H177" s="14">
        <v>95</v>
      </c>
      <c r="K177" s="14">
        <v>150</v>
      </c>
      <c r="L177" s="14">
        <v>1.83</v>
      </c>
      <c r="M177" s="9">
        <f>ROUNDUP((18*L177),0)</f>
        <v>33</v>
      </c>
      <c r="N177" s="9">
        <f>(M177-O177*12-1.5)</f>
        <v>28.5</v>
      </c>
      <c r="O177" s="14">
        <v>0.25</v>
      </c>
      <c r="P177" s="9">
        <f>ROUND(((B177)-(M177*K177/12)-(G177-(1.5*L177))*H177),0)</f>
        <v>3302</v>
      </c>
      <c r="Q177" s="9">
        <f>ROUNDDOWN((D177+E177)/(P177/1000),0)</f>
        <v>63</v>
      </c>
      <c r="R177" s="9">
        <f>ROUND((1.2*D177+1.6*E177)/(Q177),2)</f>
        <v>4.83</v>
      </c>
      <c r="S177" s="9">
        <f>CEILING((N177+(12*L177)),0.01)</f>
        <v>50.46</v>
      </c>
      <c r="T177" s="9">
        <f xml:space="preserve"> (4*S177)</f>
        <v>201.84</v>
      </c>
      <c r="U177" s="9">
        <f>ROUND((Q177-(S177/12)^2)*(R177),2)</f>
        <v>218.89</v>
      </c>
      <c r="V177" s="9">
        <f>ROUND((U177*1000)/(3*T177*(C177^0.5)),2)</f>
        <v>6.6</v>
      </c>
      <c r="W177" s="9" t="str">
        <f>IF(V177 &lt; N177, "Pass", "Fail")</f>
        <v>Pass</v>
      </c>
      <c r="X177" s="9">
        <f>CEILING(R177*(Q177^0.5)*((Q177^0.5/2)-(L177*0.5)-(N177/12)),0.01)</f>
        <v>26.02</v>
      </c>
      <c r="Y177" s="9">
        <f>ROUND((X177*1000)/(1.5*(Q177^0.5)*12*(C177^0.5)),2)</f>
        <v>3.33</v>
      </c>
      <c r="Z177" s="9" t="str">
        <f>IF(Y177&lt;N177,"Pass","Fail")</f>
        <v>Pass</v>
      </c>
      <c r="AA177" s="9">
        <f>ROUND(((Q177^0.5)/2)-(L177/2),2)</f>
        <v>3.05</v>
      </c>
      <c r="AB177" s="9">
        <f>ROUND((AA177*(AA177/2)*R177*(Q177^0.5)),0)</f>
        <v>178</v>
      </c>
      <c r="AC177" s="9">
        <f>ROUND((AB177*12000/(0.9*(Q177^0.5)*12*(N177^2))),2)</f>
        <v>30.68</v>
      </c>
      <c r="AD177" s="9">
        <f>(1-((1-(2.36*AC177/C177))^0.5))</f>
        <v>1.2141170679399904E-2</v>
      </c>
      <c r="AE177" s="9">
        <f>(AD177*C177)/(1.18*F177)</f>
        <v>7.7168457708050233E-4</v>
      </c>
      <c r="AF177" s="10">
        <f>200/F177</f>
        <v>5.0000000000000001E-3</v>
      </c>
      <c r="AG177" s="10">
        <f>(3*(C177)^0.5)/(F177)</f>
        <v>4.107919181288746E-3</v>
      </c>
      <c r="AH177" s="10">
        <f>ROUND(MAX(AE177, AF177, AG177),6)</f>
        <v>5.0000000000000001E-3</v>
      </c>
      <c r="AK177" s="10">
        <f>ROUND((AH177*(Q177^0.5)*12*N177),2)</f>
        <v>13.57</v>
      </c>
      <c r="AL177" s="13">
        <f>ROUND((Q177^0.5),2)</f>
        <v>7.94</v>
      </c>
      <c r="AM177" s="13">
        <f>ROUND((Q177^0.5),2)</f>
        <v>7.94</v>
      </c>
      <c r="AN177" s="19">
        <v>14</v>
      </c>
      <c r="AO177" s="10">
        <f>INDEX(AJ:AJ, MATCH(AN177, AI:AI, 0))</f>
        <v>2.25</v>
      </c>
      <c r="AP177" s="12">
        <f>ROUNDUP((AK177/AO177),0)</f>
        <v>7</v>
      </c>
      <c r="AQ177" s="12">
        <f>(AP177*AO177)</f>
        <v>15.75</v>
      </c>
      <c r="AR177" s="12">
        <f>IF(ROUNDDOWN((AL177*12 - (O177*12)) / (AP177 - 1), 0) &lt; 18, ROUNDDOWN((AL177*12 - (O177*12)) / (AP177 - 1), 0), 18)</f>
        <v>15</v>
      </c>
    </row>
    <row r="178" spans="1:44" x14ac:dyDescent="0.35">
      <c r="A178" s="11">
        <f t="shared" si="2"/>
        <v>177</v>
      </c>
      <c r="B178" s="14">
        <v>4400</v>
      </c>
      <c r="C178" s="14">
        <v>4000</v>
      </c>
      <c r="D178" s="14">
        <v>80</v>
      </c>
      <c r="E178" s="14">
        <v>90</v>
      </c>
      <c r="F178" s="14">
        <v>60000</v>
      </c>
      <c r="G178" s="14">
        <v>5.75</v>
      </c>
      <c r="H178" s="14">
        <v>100</v>
      </c>
      <c r="K178" s="14">
        <v>150</v>
      </c>
      <c r="L178" s="14">
        <v>1.5</v>
      </c>
      <c r="M178" s="9">
        <f>ROUNDUP((18*L178),0)</f>
        <v>27</v>
      </c>
      <c r="N178" s="9">
        <f>(M178-O178*12-1.5)</f>
        <v>22.5</v>
      </c>
      <c r="O178" s="14">
        <v>0.25</v>
      </c>
      <c r="P178" s="9">
        <f>ROUND(((B178)-(M178*K178/12)-(G178-(1.5*L178))*H178),0)</f>
        <v>3713</v>
      </c>
      <c r="Q178" s="9">
        <f>ROUNDDOWN((D178+E178)/(P178/1000),0)</f>
        <v>45</v>
      </c>
      <c r="R178" s="9">
        <f>ROUND((1.2*D178+1.6*E178)/(Q178),2)</f>
        <v>5.33</v>
      </c>
      <c r="S178" s="9">
        <f>CEILING((N178+(12*L178)),0.01)</f>
        <v>40.5</v>
      </c>
      <c r="T178" s="9">
        <f xml:space="preserve"> (4*S178)</f>
        <v>162</v>
      </c>
      <c r="U178" s="9">
        <f>ROUND((Q178-(S178/12)^2)*(R178),2)</f>
        <v>179.14</v>
      </c>
      <c r="V178" s="9">
        <f>ROUND((U178*1000)/(3*T178*(C178^0.5)),2)</f>
        <v>5.83</v>
      </c>
      <c r="W178" s="9" t="str">
        <f>IF(V178 &lt; N178, "Pass", "Fail")</f>
        <v>Pass</v>
      </c>
      <c r="X178" s="9">
        <f>CEILING(R178*(Q178^0.5)*((Q178^0.5/2)-(L178*0.5)-(N178/12)),0.01)</f>
        <v>26.07</v>
      </c>
      <c r="Y178" s="9">
        <f>ROUND((X178*1000)/(1.5*(Q178^0.5)*12*(C178^0.5)),2)</f>
        <v>3.41</v>
      </c>
      <c r="Z178" s="9" t="str">
        <f>IF(Y178&lt;N178,"Pass","Fail")</f>
        <v>Pass</v>
      </c>
      <c r="AA178" s="9">
        <f>ROUND(((Q178^0.5)/2)-(L178/2),2)</f>
        <v>2.6</v>
      </c>
      <c r="AB178" s="9">
        <f>ROUND((AA178*(AA178/2)*R178*(Q178^0.5)),0)</f>
        <v>121</v>
      </c>
      <c r="AC178" s="9">
        <f>ROUND((AB178*12000/(0.9*(Q178^0.5)*12*(N178^2))),2)</f>
        <v>39.590000000000003</v>
      </c>
      <c r="AD178" s="9">
        <f>(1-((1-(2.36*AC178/C178))^0.5))</f>
        <v>1.1748058438537656E-2</v>
      </c>
      <c r="AE178" s="9">
        <f>(AD178*C178)/(1.18*F178)</f>
        <v>6.6373211517161898E-4</v>
      </c>
      <c r="AF178" s="10">
        <f>200/F178</f>
        <v>3.3333333333333335E-3</v>
      </c>
      <c r="AG178" s="10">
        <f>(3*(C178)^0.5)/(F178)</f>
        <v>3.162277660168379E-3</v>
      </c>
      <c r="AH178" s="10">
        <f>ROUND(MAX(AE178, AF178, AG178),6)</f>
        <v>3.333E-3</v>
      </c>
      <c r="AK178" s="10">
        <f>ROUND((AH178*(Q178^0.5)*12*N178),2)</f>
        <v>6.04</v>
      </c>
      <c r="AL178" s="13">
        <f>ROUND((Q178^0.5),2)</f>
        <v>6.71</v>
      </c>
      <c r="AM178" s="13">
        <f>ROUND((Q178^0.5),2)</f>
        <v>6.71</v>
      </c>
      <c r="AN178" s="19">
        <v>11</v>
      </c>
      <c r="AO178" s="10">
        <f>INDEX(AJ:AJ, MATCH(AN178, AI:AI, 0))</f>
        <v>1.56</v>
      </c>
      <c r="AP178" s="12">
        <f>ROUNDUP((AK178/AO178),0)</f>
        <v>4</v>
      </c>
      <c r="AQ178" s="12">
        <f>(AP178*AO178)</f>
        <v>6.24</v>
      </c>
      <c r="AR178" s="12">
        <f>IF(ROUNDDOWN((AL178*12 - (O178*12)) / (AP178 - 1), 0) &lt; 18, ROUNDDOWN((AL178*12 - (O178*12)) / (AP178 - 1), 0), 18)</f>
        <v>18</v>
      </c>
    </row>
    <row r="179" spans="1:44" x14ac:dyDescent="0.35">
      <c r="A179" s="11">
        <f t="shared" si="2"/>
        <v>178</v>
      </c>
      <c r="B179" s="14">
        <v>4900</v>
      </c>
      <c r="C179" s="14">
        <v>3000</v>
      </c>
      <c r="D179" s="14">
        <v>195</v>
      </c>
      <c r="E179" s="14">
        <v>100</v>
      </c>
      <c r="F179" s="14">
        <v>60000</v>
      </c>
      <c r="G179" s="14">
        <v>5.5</v>
      </c>
      <c r="H179" s="14">
        <v>95</v>
      </c>
      <c r="K179" s="14">
        <v>150</v>
      </c>
      <c r="L179" s="14">
        <v>2</v>
      </c>
      <c r="M179" s="9">
        <f>ROUNDUP((18*L179),0)</f>
        <v>36</v>
      </c>
      <c r="N179" s="9">
        <f>(M179-O179*12-1.5)</f>
        <v>31.5</v>
      </c>
      <c r="O179" s="14">
        <v>0.25</v>
      </c>
      <c r="P179" s="9">
        <f>ROUND(((B179)-(M179*K179/12)-(G179-(1.5*L179))*H179),0)</f>
        <v>4213</v>
      </c>
      <c r="Q179" s="9">
        <f>ROUNDDOWN((D179+E179)/(P179/1000),0)</f>
        <v>70</v>
      </c>
      <c r="R179" s="9">
        <f>ROUND((1.2*D179+1.6*E179)/(Q179),2)</f>
        <v>5.63</v>
      </c>
      <c r="S179" s="9">
        <f>CEILING((N179+(12*L179)),0.01)</f>
        <v>55.5</v>
      </c>
      <c r="T179" s="9">
        <f xml:space="preserve"> (4*S179)</f>
        <v>222</v>
      </c>
      <c r="U179" s="9">
        <f>ROUND((Q179-(S179/12)^2)*(R179),2)</f>
        <v>273.67</v>
      </c>
      <c r="V179" s="9">
        <f>ROUND((U179*1000)/(3*T179*(C179^0.5)),2)</f>
        <v>7.5</v>
      </c>
      <c r="W179" s="9" t="str">
        <f>IF(V179 &lt; N179, "Pass", "Fail")</f>
        <v>Pass</v>
      </c>
      <c r="X179" s="9">
        <f>CEILING(R179*(Q179^0.5)*((Q179^0.5/2)-(L179*0.5)-(N179/12)),0.01)</f>
        <v>26.3</v>
      </c>
      <c r="Y179" s="9">
        <f>ROUND((X179*1000)/(1.5*(Q179^0.5)*12*(C179^0.5)),2)</f>
        <v>3.19</v>
      </c>
      <c r="Z179" s="9" t="str">
        <f>IF(Y179&lt;N179,"Pass","Fail")</f>
        <v>Pass</v>
      </c>
      <c r="AA179" s="9">
        <f>ROUND(((Q179^0.5)/2)-(L179/2),2)</f>
        <v>3.18</v>
      </c>
      <c r="AB179" s="9">
        <f>ROUND((AA179*(AA179/2)*R179*(Q179^0.5)),0)</f>
        <v>238</v>
      </c>
      <c r="AC179" s="9">
        <f>ROUND((AB179*12000/(0.9*(Q179^0.5)*12*(N179^2))),2)</f>
        <v>31.85</v>
      </c>
      <c r="AD179" s="9">
        <f>(1-((1-(2.36*AC179/C179))^0.5))</f>
        <v>1.2607136613461911E-2</v>
      </c>
      <c r="AE179" s="9">
        <f>(AD179*C179)/(1.18*F179)</f>
        <v>5.3420070396025053E-4</v>
      </c>
      <c r="AF179" s="10">
        <f>200/F179</f>
        <v>3.3333333333333335E-3</v>
      </c>
      <c r="AG179" s="10">
        <f>(3*(C179)^0.5)/(F179)</f>
        <v>2.7386127875258306E-3</v>
      </c>
      <c r="AH179" s="10">
        <f>ROUND(MAX(AE179, AF179, AG179),6)</f>
        <v>3.333E-3</v>
      </c>
      <c r="AK179" s="10">
        <f>ROUND((AH179*(Q179^0.5)*12*N179),2)</f>
        <v>10.54</v>
      </c>
      <c r="AL179" s="13">
        <f>ROUND((Q179^0.5),2)</f>
        <v>8.3699999999999992</v>
      </c>
      <c r="AM179" s="13">
        <f>ROUND((Q179^0.5),2)</f>
        <v>8.3699999999999992</v>
      </c>
      <c r="AN179" s="19">
        <v>11</v>
      </c>
      <c r="AO179" s="10">
        <f>INDEX(AJ:AJ, MATCH(AN179, AI:AI, 0))</f>
        <v>1.56</v>
      </c>
      <c r="AP179" s="12">
        <f>ROUNDUP((AK179/AO179),0)</f>
        <v>7</v>
      </c>
      <c r="AQ179" s="12">
        <f>(AP179*AO179)</f>
        <v>10.92</v>
      </c>
      <c r="AR179" s="12">
        <f>IF(ROUNDDOWN((AL179*12 - (O179*12)) / (AP179 - 1), 0) &lt; 18, ROUNDDOWN((AL179*12 - (O179*12)) / (AP179 - 1), 0), 18)</f>
        <v>16</v>
      </c>
    </row>
    <row r="180" spans="1:44" x14ac:dyDescent="0.35">
      <c r="A180" s="11">
        <f t="shared" si="2"/>
        <v>179</v>
      </c>
      <c r="B180" s="14">
        <v>5100</v>
      </c>
      <c r="C180" s="14">
        <v>3000</v>
      </c>
      <c r="D180" s="14">
        <v>95</v>
      </c>
      <c r="E180" s="14">
        <v>160</v>
      </c>
      <c r="F180" s="14">
        <v>40000</v>
      </c>
      <c r="G180" s="14">
        <v>6.5</v>
      </c>
      <c r="H180" s="14">
        <v>105</v>
      </c>
      <c r="K180" s="14">
        <v>150</v>
      </c>
      <c r="L180" s="14">
        <v>1.83</v>
      </c>
      <c r="M180" s="9">
        <f>ROUNDUP((18*L180),0)</f>
        <v>33</v>
      </c>
      <c r="N180" s="9">
        <f>(M180-O180*12-1.5)</f>
        <v>28.5</v>
      </c>
      <c r="O180" s="14">
        <v>0.25</v>
      </c>
      <c r="P180" s="9">
        <f>ROUND(((B180)-(M180*K180/12)-(G180-(1.5*L180))*H180),0)</f>
        <v>4293</v>
      </c>
      <c r="Q180" s="9">
        <f>ROUNDDOWN((D180+E180)/(P180/1000),0)</f>
        <v>59</v>
      </c>
      <c r="R180" s="9">
        <f>ROUND((1.2*D180+1.6*E180)/(Q180),2)</f>
        <v>6.27</v>
      </c>
      <c r="S180" s="9">
        <f>CEILING((N180+(12*L180)),0.01)</f>
        <v>50.46</v>
      </c>
      <c r="T180" s="9">
        <f xml:space="preserve"> (4*S180)</f>
        <v>201.84</v>
      </c>
      <c r="U180" s="9">
        <f>ROUND((Q180-(S180/12)^2)*(R180),2)</f>
        <v>259.06</v>
      </c>
      <c r="V180" s="9">
        <f>ROUND((U180*1000)/(3*T180*(C180^0.5)),2)</f>
        <v>7.81</v>
      </c>
      <c r="W180" s="9" t="str">
        <f>IF(V180 &lt; N180, "Pass", "Fail")</f>
        <v>Pass</v>
      </c>
      <c r="X180" s="9">
        <f>CEILING(R180*(Q180^0.5)*((Q180^0.5/2)-(L180*0.5)-(N180/12)),0.01)</f>
        <v>26.52</v>
      </c>
      <c r="Y180" s="9">
        <f>ROUND((X180*1000)/(1.5*(Q180^0.5)*12*(C180^0.5)),2)</f>
        <v>3.5</v>
      </c>
      <c r="Z180" s="9" t="str">
        <f>IF(Y180&lt;N180,"Pass","Fail")</f>
        <v>Pass</v>
      </c>
      <c r="AA180" s="9">
        <f>ROUND(((Q180^0.5)/2)-(L180/2),2)</f>
        <v>2.93</v>
      </c>
      <c r="AB180" s="9">
        <f>ROUND((AA180*(AA180/2)*R180*(Q180^0.5)),0)</f>
        <v>207</v>
      </c>
      <c r="AC180" s="9">
        <f>ROUND((AB180*12000/(0.9*(Q180^0.5)*12*(N180^2))),2)</f>
        <v>36.86</v>
      </c>
      <c r="AD180" s="9">
        <f>(1-((1-(2.36*AC180/C180))^0.5))</f>
        <v>1.4604918488697383E-2</v>
      </c>
      <c r="AE180" s="9">
        <f>(AD180*C180)/(1.18*F180)</f>
        <v>9.2827871750195232E-4</v>
      </c>
      <c r="AF180" s="10">
        <f>200/F180</f>
        <v>5.0000000000000001E-3</v>
      </c>
      <c r="AG180" s="10">
        <f>(3*(C180)^0.5)/(F180)</f>
        <v>4.107919181288746E-3</v>
      </c>
      <c r="AH180" s="10">
        <f>ROUND(MAX(AE180, AF180, AG180),6)</f>
        <v>5.0000000000000001E-3</v>
      </c>
      <c r="AK180" s="10">
        <f>ROUND((AH180*(Q180^0.5)*12*N180),2)</f>
        <v>13.13</v>
      </c>
      <c r="AL180" s="13">
        <f>ROUND((Q180^0.5),2)</f>
        <v>7.68</v>
      </c>
      <c r="AM180" s="13">
        <f>ROUND((Q180^0.5),2)</f>
        <v>7.68</v>
      </c>
      <c r="AN180" s="19">
        <v>11</v>
      </c>
      <c r="AO180" s="10">
        <f>INDEX(AJ:AJ, MATCH(AN180, AI:AI, 0))</f>
        <v>1.56</v>
      </c>
      <c r="AP180" s="12">
        <f>ROUNDUP((AK180/AO180),0)</f>
        <v>9</v>
      </c>
      <c r="AQ180" s="12">
        <f>(AP180*AO180)</f>
        <v>14.040000000000001</v>
      </c>
      <c r="AR180" s="12">
        <f>IF(ROUNDDOWN((AL180*12 - (O180*12)) / (AP180 - 1), 0) &lt; 18, ROUNDDOWN((AL180*12 - (O180*12)) / (AP180 - 1), 0), 18)</f>
        <v>11</v>
      </c>
    </row>
    <row r="181" spans="1:44" x14ac:dyDescent="0.35">
      <c r="A181" s="11">
        <f t="shared" si="2"/>
        <v>180</v>
      </c>
      <c r="B181" s="14">
        <v>4200</v>
      </c>
      <c r="C181" s="14">
        <v>3000</v>
      </c>
      <c r="D181" s="14">
        <v>95</v>
      </c>
      <c r="E181" s="14">
        <v>90</v>
      </c>
      <c r="F181" s="14">
        <v>40000</v>
      </c>
      <c r="G181" s="14">
        <v>4.5</v>
      </c>
      <c r="H181" s="14">
        <v>105</v>
      </c>
      <c r="K181" s="14">
        <v>150</v>
      </c>
      <c r="L181" s="14">
        <v>1.58</v>
      </c>
      <c r="M181" s="9">
        <f>ROUNDUP((18*L181),0)</f>
        <v>29</v>
      </c>
      <c r="N181" s="9">
        <f>(M181-O181*12-1.5)</f>
        <v>24.5</v>
      </c>
      <c r="O181" s="14">
        <v>0.25</v>
      </c>
      <c r="P181" s="9">
        <f>ROUND(((B181)-(M181*K181/12)-(G181-(1.5*L181))*H181),0)</f>
        <v>3614</v>
      </c>
      <c r="Q181" s="9">
        <f>ROUNDDOWN((D181+E181)/(P181/1000),0)</f>
        <v>51</v>
      </c>
      <c r="R181" s="9">
        <f>ROUND((1.2*D181+1.6*E181)/(Q181),2)</f>
        <v>5.0599999999999996</v>
      </c>
      <c r="S181" s="9">
        <f>CEILING((N181+(12*L181)),0.01)</f>
        <v>43.46</v>
      </c>
      <c r="T181" s="9">
        <f xml:space="preserve"> (4*S181)</f>
        <v>173.84</v>
      </c>
      <c r="U181" s="9">
        <f>ROUND((Q181-(S181/12)^2)*(R181),2)</f>
        <v>191.69</v>
      </c>
      <c r="V181" s="9">
        <f>ROUND((U181*1000)/(3*T181*(C181^0.5)),2)</f>
        <v>6.71</v>
      </c>
      <c r="W181" s="9" t="str">
        <f>IF(V181 &lt; N181, "Pass", "Fail")</f>
        <v>Pass</v>
      </c>
      <c r="X181" s="9">
        <f>CEILING(R181*(Q181^0.5)*((Q181^0.5/2)-(L181*0.5)-(N181/12)),0.01)</f>
        <v>26.71</v>
      </c>
      <c r="Y181" s="9">
        <f>ROUND((X181*1000)/(1.5*(Q181^0.5)*12*(C181^0.5)),2)</f>
        <v>3.79</v>
      </c>
      <c r="Z181" s="9" t="str">
        <f>IF(Y181&lt;N181,"Pass","Fail")</f>
        <v>Pass</v>
      </c>
      <c r="AA181" s="9">
        <f>ROUND(((Q181^0.5)/2)-(L181/2),2)</f>
        <v>2.78</v>
      </c>
      <c r="AB181" s="9">
        <f>ROUND((AA181*(AA181/2)*R181*(Q181^0.5)),0)</f>
        <v>140</v>
      </c>
      <c r="AC181" s="9">
        <f>ROUND((AB181*12000/(0.9*(Q181^0.5)*12*(N181^2))),2)</f>
        <v>36.29</v>
      </c>
      <c r="AD181" s="9">
        <f>(1-((1-(2.36*AC181/C181))^0.5))</f>
        <v>1.437742179540813E-2</v>
      </c>
      <c r="AE181" s="9">
        <f>(AD181*C181)/(1.18*F181)</f>
        <v>9.1381918191153365E-4</v>
      </c>
      <c r="AF181" s="10">
        <f>200/F181</f>
        <v>5.0000000000000001E-3</v>
      </c>
      <c r="AG181" s="10">
        <f>(3*(C181)^0.5)/(F181)</f>
        <v>4.107919181288746E-3</v>
      </c>
      <c r="AH181" s="10">
        <f>ROUND(MAX(AE181, AF181, AG181),6)</f>
        <v>5.0000000000000001E-3</v>
      </c>
      <c r="AK181" s="10">
        <f>ROUND((AH181*(Q181^0.5)*12*N181),2)</f>
        <v>10.5</v>
      </c>
      <c r="AL181" s="13">
        <f>ROUND((Q181^0.5),2)</f>
        <v>7.14</v>
      </c>
      <c r="AM181" s="13">
        <f>ROUND((Q181^0.5),2)</f>
        <v>7.14</v>
      </c>
      <c r="AN181" s="19">
        <v>11</v>
      </c>
      <c r="AO181" s="10">
        <f>INDEX(AJ:AJ, MATCH(AN181, AI:AI, 0))</f>
        <v>1.56</v>
      </c>
      <c r="AP181" s="12">
        <f>ROUNDUP((AK181/AO181),0)</f>
        <v>7</v>
      </c>
      <c r="AQ181" s="12">
        <f>(AP181*AO181)</f>
        <v>10.92</v>
      </c>
      <c r="AR181" s="12">
        <f>IF(ROUNDDOWN((AL181*12 - (O181*12)) / (AP181 - 1), 0) &lt; 18, ROUNDDOWN((AL181*12 - (O181*12)) / (AP181 - 1), 0), 18)</f>
        <v>13</v>
      </c>
    </row>
    <row r="182" spans="1:44" x14ac:dyDescent="0.35">
      <c r="A182" s="11">
        <f t="shared" si="2"/>
        <v>181</v>
      </c>
      <c r="B182" s="14">
        <v>4400</v>
      </c>
      <c r="C182" s="14">
        <v>3000</v>
      </c>
      <c r="D182" s="14">
        <v>80</v>
      </c>
      <c r="E182" s="14">
        <v>145</v>
      </c>
      <c r="F182" s="14">
        <v>60000</v>
      </c>
      <c r="G182" s="14">
        <v>6.75</v>
      </c>
      <c r="H182" s="14">
        <v>95</v>
      </c>
      <c r="K182" s="14">
        <v>150</v>
      </c>
      <c r="L182" s="14">
        <v>1.83</v>
      </c>
      <c r="M182" s="9">
        <f>ROUNDUP((18*L182),0)</f>
        <v>33</v>
      </c>
      <c r="N182" s="9">
        <f>(M182-O182*12-1.5)</f>
        <v>28.5</v>
      </c>
      <c r="O182" s="14">
        <v>0.25</v>
      </c>
      <c r="P182" s="9">
        <f>ROUND(((B182)-(M182*K182/12)-(G182-(1.5*L182))*H182),0)</f>
        <v>3607</v>
      </c>
      <c r="Q182" s="9">
        <f>ROUNDDOWN((D182+E182)/(P182/1000),0)</f>
        <v>62</v>
      </c>
      <c r="R182" s="9">
        <f>ROUND((1.2*D182+1.6*E182)/(Q182),2)</f>
        <v>5.29</v>
      </c>
      <c r="S182" s="9">
        <f>CEILING((N182+(12*L182)),0.01)</f>
        <v>50.46</v>
      </c>
      <c r="T182" s="9">
        <f xml:space="preserve"> (4*S182)</f>
        <v>201.84</v>
      </c>
      <c r="U182" s="9">
        <f>ROUND((Q182-(S182/12)^2)*(R182),2)</f>
        <v>234.44</v>
      </c>
      <c r="V182" s="9">
        <f>ROUND((U182*1000)/(3*T182*(C182^0.5)),2)</f>
        <v>7.07</v>
      </c>
      <c r="W182" s="9" t="str">
        <f>IF(V182 &lt; N182, "Pass", "Fail")</f>
        <v>Pass</v>
      </c>
      <c r="X182" s="9">
        <f>CEILING(R182*(Q182^0.5)*((Q182^0.5/2)-(L182*0.5)-(N182/12)),0.01)</f>
        <v>26.95</v>
      </c>
      <c r="Y182" s="9">
        <f>ROUND((X182*1000)/(1.5*(Q182^0.5)*12*(C182^0.5)),2)</f>
        <v>3.47</v>
      </c>
      <c r="Z182" s="9" t="str">
        <f>IF(Y182&lt;N182,"Pass","Fail")</f>
        <v>Pass</v>
      </c>
      <c r="AA182" s="9">
        <f>ROUND(((Q182^0.5)/2)-(L182/2),2)</f>
        <v>3.02</v>
      </c>
      <c r="AB182" s="9">
        <f>ROUND((AA182*(AA182/2)*R182*(Q182^0.5)),0)</f>
        <v>190</v>
      </c>
      <c r="AC182" s="9">
        <f>ROUND((AB182*12000/(0.9*(Q182^0.5)*12*(N182^2))),2)</f>
        <v>33.01</v>
      </c>
      <c r="AD182" s="9">
        <f>(1-((1-(2.36*AC182/C182))^0.5))</f>
        <v>1.3069337119707591E-2</v>
      </c>
      <c r="AE182" s="9">
        <f>(AD182*C182)/(1.18*F182)</f>
        <v>5.537854711740504E-4</v>
      </c>
      <c r="AF182" s="10">
        <f>200/F182</f>
        <v>3.3333333333333335E-3</v>
      </c>
      <c r="AG182" s="10">
        <f>(3*(C182)^0.5)/(F182)</f>
        <v>2.7386127875258306E-3</v>
      </c>
      <c r="AH182" s="10">
        <f>ROUND(MAX(AE182, AF182, AG182),6)</f>
        <v>3.333E-3</v>
      </c>
      <c r="AK182" s="10">
        <f>ROUND((AH182*(Q182^0.5)*12*N182),2)</f>
        <v>8.98</v>
      </c>
      <c r="AL182" s="13">
        <f>ROUND((Q182^0.5),2)</f>
        <v>7.87</v>
      </c>
      <c r="AM182" s="13">
        <f>ROUND((Q182^0.5),2)</f>
        <v>7.87</v>
      </c>
      <c r="AN182" s="19">
        <v>11</v>
      </c>
      <c r="AO182" s="10">
        <f>INDEX(AJ:AJ, MATCH(AN182, AI:AI, 0))</f>
        <v>1.56</v>
      </c>
      <c r="AP182" s="12">
        <f>ROUNDUP((AK182/AO182),0)</f>
        <v>6</v>
      </c>
      <c r="AQ182" s="12">
        <f>(AP182*AO182)</f>
        <v>9.36</v>
      </c>
      <c r="AR182" s="12">
        <f>IF(ROUNDDOWN((AL182*12 - (O182*12)) / (AP182 - 1), 0) &lt; 18, ROUNDDOWN((AL182*12 - (O182*12)) / (AP182 - 1), 0), 18)</f>
        <v>18</v>
      </c>
    </row>
    <row r="183" spans="1:44" x14ac:dyDescent="0.35">
      <c r="A183" s="11">
        <f t="shared" si="2"/>
        <v>182</v>
      </c>
      <c r="B183" s="14">
        <v>4400</v>
      </c>
      <c r="C183" s="14">
        <v>5000</v>
      </c>
      <c r="D183" s="14">
        <v>85</v>
      </c>
      <c r="E183" s="14">
        <v>150</v>
      </c>
      <c r="F183" s="14">
        <v>40000</v>
      </c>
      <c r="G183" s="14">
        <v>4.25</v>
      </c>
      <c r="H183" s="14">
        <v>95</v>
      </c>
      <c r="K183" s="14">
        <v>150</v>
      </c>
      <c r="L183" s="14">
        <v>1.83</v>
      </c>
      <c r="M183" s="9">
        <f>ROUNDUP((18*L183),0)</f>
        <v>33</v>
      </c>
      <c r="N183" s="9">
        <f>(M183-O183*12-1.5)</f>
        <v>28.5</v>
      </c>
      <c r="O183" s="14">
        <v>0.25</v>
      </c>
      <c r="P183" s="9">
        <f>ROUND(((B183)-(M183*K183/12)-(G183-(1.5*L183))*H183),0)</f>
        <v>3845</v>
      </c>
      <c r="Q183" s="9">
        <f>ROUNDDOWN((D183+E183)/(P183/1000),0)</f>
        <v>61</v>
      </c>
      <c r="R183" s="9">
        <f>ROUND((1.2*D183+1.6*E183)/(Q183),2)</f>
        <v>5.61</v>
      </c>
      <c r="S183" s="9">
        <f>CEILING((N183+(12*L183)),0.01)</f>
        <v>50.46</v>
      </c>
      <c r="T183" s="9">
        <f xml:space="preserve"> (4*S183)</f>
        <v>201.84</v>
      </c>
      <c r="U183" s="9">
        <f>ROUND((Q183-(S183/12)^2)*(R183),2)</f>
        <v>243.01</v>
      </c>
      <c r="V183" s="9">
        <f>ROUND((U183*1000)/(3*T183*(C183^0.5)),2)</f>
        <v>5.68</v>
      </c>
      <c r="W183" s="9" t="str">
        <f>IF(V183 &lt; N183, "Pass", "Fail")</f>
        <v>Pass</v>
      </c>
      <c r="X183" s="9">
        <f>CEILING(R183*(Q183^0.5)*((Q183^0.5/2)-(L183*0.5)-(N183/12)),0.01)</f>
        <v>26.96</v>
      </c>
      <c r="Y183" s="9">
        <f>ROUND((X183*1000)/(1.5*(Q183^0.5)*12*(C183^0.5)),2)</f>
        <v>2.71</v>
      </c>
      <c r="Z183" s="9" t="str">
        <f>IF(Y183&lt;N183,"Pass","Fail")</f>
        <v>Pass</v>
      </c>
      <c r="AA183" s="9">
        <f>ROUND(((Q183^0.5)/2)-(L183/2),2)</f>
        <v>2.99</v>
      </c>
      <c r="AB183" s="9">
        <f>ROUND((AA183*(AA183/2)*R183*(Q183^0.5)),0)</f>
        <v>196</v>
      </c>
      <c r="AC183" s="9">
        <f>ROUND((AB183*12000/(0.9*(Q183^0.5)*12*(N183^2))),2)</f>
        <v>34.33</v>
      </c>
      <c r="AD183" s="9">
        <f>(1-((1-(2.36*AC183/C183))^0.5))</f>
        <v>8.1349688591698666E-3</v>
      </c>
      <c r="AE183" s="9">
        <f>(AD183*C183)/(1.18*F183)</f>
        <v>8.6175517575951975E-4</v>
      </c>
      <c r="AF183" s="10">
        <f>200/F183</f>
        <v>5.0000000000000001E-3</v>
      </c>
      <c r="AG183" s="10">
        <f>(3*(C183)^0.5)/(F183)</f>
        <v>5.3033008588991067E-3</v>
      </c>
      <c r="AH183" s="10">
        <f>ROUND(MAX(AE183, AF183, AG183),6)</f>
        <v>5.3030000000000004E-3</v>
      </c>
      <c r="AK183" s="10">
        <f>ROUND((AH183*(Q183^0.5)*12*N183),2)</f>
        <v>14.16</v>
      </c>
      <c r="AL183" s="13">
        <f>ROUND((Q183^0.5),2)</f>
        <v>7.81</v>
      </c>
      <c r="AM183" s="13">
        <f>ROUND((Q183^0.5),2)</f>
        <v>7.81</v>
      </c>
      <c r="AN183" s="19">
        <v>11</v>
      </c>
      <c r="AO183" s="10">
        <f>INDEX(AJ:AJ, MATCH(AN183, AI:AI, 0))</f>
        <v>1.56</v>
      </c>
      <c r="AP183" s="12">
        <f>ROUNDUP((AK183/AO183),0)</f>
        <v>10</v>
      </c>
      <c r="AQ183" s="12">
        <f>(AP183*AO183)</f>
        <v>15.600000000000001</v>
      </c>
      <c r="AR183" s="12">
        <f>IF(ROUNDDOWN((AL183*12 - (O183*12)) / (AP183 - 1), 0) &lt; 18, ROUNDDOWN((AL183*12 - (O183*12)) / (AP183 - 1), 0), 18)</f>
        <v>10</v>
      </c>
    </row>
    <row r="184" spans="1:44" x14ac:dyDescent="0.35">
      <c r="A184" s="11">
        <f t="shared" si="2"/>
        <v>183</v>
      </c>
      <c r="B184" s="14">
        <v>4900</v>
      </c>
      <c r="C184" s="14">
        <v>4000</v>
      </c>
      <c r="D184" s="14">
        <v>90</v>
      </c>
      <c r="E184" s="14">
        <v>190</v>
      </c>
      <c r="F184" s="14">
        <v>40000</v>
      </c>
      <c r="G184" s="14">
        <v>5</v>
      </c>
      <c r="H184" s="14">
        <v>100</v>
      </c>
      <c r="K184" s="14">
        <v>150</v>
      </c>
      <c r="L184" s="14">
        <v>1.92</v>
      </c>
      <c r="M184" s="9">
        <f>ROUNDUP((18*L184),0)</f>
        <v>35</v>
      </c>
      <c r="N184" s="9">
        <f>(M184-O184*12-1.5)</f>
        <v>30.5</v>
      </c>
      <c r="O184" s="14">
        <v>0.25</v>
      </c>
      <c r="P184" s="9">
        <f>ROUND(((B184)-(M184*K184/12)-(G184-(1.5*L184))*H184),0)</f>
        <v>4251</v>
      </c>
      <c r="Q184" s="9">
        <f>ROUNDDOWN((D184+E184)/(P184/1000),0)</f>
        <v>65</v>
      </c>
      <c r="R184" s="9">
        <f>ROUND((1.2*D184+1.6*E184)/(Q184),2)</f>
        <v>6.34</v>
      </c>
      <c r="S184" s="9">
        <f>CEILING((N184+(12*L184)),0.01)</f>
        <v>53.54</v>
      </c>
      <c r="T184" s="9">
        <f xml:space="preserve"> (4*S184)</f>
        <v>214.16</v>
      </c>
      <c r="U184" s="9">
        <f>ROUND((Q184-(S184/12)^2)*(R184),2)</f>
        <v>285.89</v>
      </c>
      <c r="V184" s="9">
        <f>ROUND((U184*1000)/(3*T184*(C184^0.5)),2)</f>
        <v>7.04</v>
      </c>
      <c r="W184" s="9" t="str">
        <f>IF(V184 &lt; N184, "Pass", "Fail")</f>
        <v>Pass</v>
      </c>
      <c r="X184" s="9">
        <f>CEILING(R184*(Q184^0.5)*((Q184^0.5/2)-(L184*0.5)-(N184/12)),0.01)</f>
        <v>27.07</v>
      </c>
      <c r="Y184" s="9">
        <f>ROUND((X184*1000)/(1.5*(Q184^0.5)*12*(C184^0.5)),2)</f>
        <v>2.95</v>
      </c>
      <c r="Z184" s="9" t="str">
        <f>IF(Y184&lt;N184,"Pass","Fail")</f>
        <v>Pass</v>
      </c>
      <c r="AA184" s="9">
        <f>ROUND(((Q184^0.5)/2)-(L184/2),2)</f>
        <v>3.07</v>
      </c>
      <c r="AB184" s="9">
        <f>ROUND((AA184*(AA184/2)*R184*(Q184^0.5)),0)</f>
        <v>241</v>
      </c>
      <c r="AC184" s="9">
        <f>ROUND((AB184*12000/(0.9*(Q184^0.5)*12*(N184^2))),2)</f>
        <v>35.700000000000003</v>
      </c>
      <c r="AD184" s="9">
        <f>(1-((1-(2.36*AC184/C184))^0.5))</f>
        <v>1.0587548087249932E-2</v>
      </c>
      <c r="AE184" s="9">
        <f>(AD184*C184)/(1.18*F184)</f>
        <v>8.9724983790253655E-4</v>
      </c>
      <c r="AF184" s="10">
        <f>200/F184</f>
        <v>5.0000000000000001E-3</v>
      </c>
      <c r="AG184" s="10">
        <f>(3*(C184)^0.5)/(F184)</f>
        <v>4.7434164902525689E-3</v>
      </c>
      <c r="AH184" s="10">
        <f>ROUND(MAX(AE184, AF184, AG184),6)</f>
        <v>5.0000000000000001E-3</v>
      </c>
      <c r="AK184" s="10">
        <f>ROUND((AH184*(Q184^0.5)*12*N184),2)</f>
        <v>14.75</v>
      </c>
      <c r="AL184" s="13">
        <f>ROUND((Q184^0.5),2)</f>
        <v>8.06</v>
      </c>
      <c r="AM184" s="13">
        <f>ROUND((Q184^0.5),2)</f>
        <v>8.06</v>
      </c>
      <c r="AN184" s="19">
        <v>14</v>
      </c>
      <c r="AO184" s="10">
        <f>INDEX(AJ:AJ, MATCH(AN184, AI:AI, 0))</f>
        <v>2.25</v>
      </c>
      <c r="AP184" s="12">
        <f>ROUNDUP((AK184/AO184),0)</f>
        <v>7</v>
      </c>
      <c r="AQ184" s="12">
        <f>(AP184*AO184)</f>
        <v>15.75</v>
      </c>
      <c r="AR184" s="12">
        <f>IF(ROUNDDOWN((AL184*12 - (O184*12)) / (AP184 - 1), 0) &lt; 18, ROUNDDOWN((AL184*12 - (O184*12)) / (AP184 - 1), 0), 18)</f>
        <v>15</v>
      </c>
    </row>
    <row r="185" spans="1:44" x14ac:dyDescent="0.35">
      <c r="A185" s="11">
        <f t="shared" si="2"/>
        <v>184</v>
      </c>
      <c r="B185" s="14">
        <v>4300</v>
      </c>
      <c r="C185" s="14">
        <v>3000</v>
      </c>
      <c r="D185" s="14">
        <v>165</v>
      </c>
      <c r="E185" s="14">
        <v>100</v>
      </c>
      <c r="F185" s="14">
        <v>60000</v>
      </c>
      <c r="G185" s="14">
        <v>5.25</v>
      </c>
      <c r="H185" s="14">
        <v>105</v>
      </c>
      <c r="K185" s="14">
        <v>150</v>
      </c>
      <c r="L185" s="14">
        <v>2</v>
      </c>
      <c r="M185" s="9">
        <f>ROUNDUP((18*L185),0)</f>
        <v>36</v>
      </c>
      <c r="N185" s="9">
        <f>(M185-O185*12-1.5)</f>
        <v>31.5</v>
      </c>
      <c r="O185" s="14">
        <v>0.25</v>
      </c>
      <c r="P185" s="9">
        <f>ROUND(((B185)-(M185*K185/12)-(G185-(1.5*L185))*H185),0)</f>
        <v>3614</v>
      </c>
      <c r="Q185" s="9">
        <f>ROUNDDOWN((D185+E185)/(P185/1000),0)</f>
        <v>73</v>
      </c>
      <c r="R185" s="9">
        <f>ROUND((1.2*D185+1.6*E185)/(Q185),2)</f>
        <v>4.9000000000000004</v>
      </c>
      <c r="S185" s="9">
        <f>CEILING((N185+(12*L185)),0.01)</f>
        <v>55.5</v>
      </c>
      <c r="T185" s="9">
        <f xml:space="preserve"> (4*S185)</f>
        <v>222</v>
      </c>
      <c r="U185" s="9">
        <f>ROUND((Q185-(S185/12)^2)*(R185),2)</f>
        <v>252.89</v>
      </c>
      <c r="V185" s="9">
        <f>ROUND((U185*1000)/(3*T185*(C185^0.5)),2)</f>
        <v>6.93</v>
      </c>
      <c r="W185" s="9" t="str">
        <f>IF(V185 &lt; N185, "Pass", "Fail")</f>
        <v>Pass</v>
      </c>
      <c r="X185" s="9">
        <f>CEILING(R185*(Q185^0.5)*((Q185^0.5/2)-(L185*0.5)-(N185/12)),0.01)</f>
        <v>27.09</v>
      </c>
      <c r="Y185" s="9">
        <f>ROUND((X185*1000)/(1.5*(Q185^0.5)*12*(C185^0.5)),2)</f>
        <v>3.22</v>
      </c>
      <c r="Z185" s="9" t="str">
        <f>IF(Y185&lt;N185,"Pass","Fail")</f>
        <v>Pass</v>
      </c>
      <c r="AA185" s="9">
        <f>ROUND(((Q185^0.5)/2)-(L185/2),2)</f>
        <v>3.27</v>
      </c>
      <c r="AB185" s="9">
        <f>ROUND((AA185*(AA185/2)*R185*(Q185^0.5)),0)</f>
        <v>224</v>
      </c>
      <c r="AC185" s="9">
        <f>ROUND((AB185*12000/(0.9*(Q185^0.5)*12*(N185^2))),2)</f>
        <v>29.36</v>
      </c>
      <c r="AD185" s="9">
        <f>(1-((1-(2.36*AC185/C185))^0.5))</f>
        <v>1.1615729249667472E-2</v>
      </c>
      <c r="AE185" s="9">
        <f>(AD185*C185)/(1.18*F185)</f>
        <v>4.9219191735879115E-4</v>
      </c>
      <c r="AF185" s="10">
        <f>200/F185</f>
        <v>3.3333333333333335E-3</v>
      </c>
      <c r="AG185" s="10">
        <f>(3*(C185)^0.5)/(F185)</f>
        <v>2.7386127875258306E-3</v>
      </c>
      <c r="AH185" s="10">
        <f>ROUND(MAX(AE185, AF185, AG185),6)</f>
        <v>3.333E-3</v>
      </c>
      <c r="AK185" s="10">
        <f>ROUND((AH185*(Q185^0.5)*12*N185),2)</f>
        <v>10.76</v>
      </c>
      <c r="AL185" s="13">
        <f>ROUND((Q185^0.5),2)</f>
        <v>8.5399999999999991</v>
      </c>
      <c r="AM185" s="13">
        <f>ROUND((Q185^0.5),2)</f>
        <v>8.5399999999999991</v>
      </c>
      <c r="AN185" s="19">
        <v>11</v>
      </c>
      <c r="AO185" s="10">
        <f>INDEX(AJ:AJ, MATCH(AN185, AI:AI, 0))</f>
        <v>1.56</v>
      </c>
      <c r="AP185" s="12">
        <f>ROUNDUP((AK185/AO185),0)</f>
        <v>7</v>
      </c>
      <c r="AQ185" s="12">
        <f>(AP185*AO185)</f>
        <v>10.92</v>
      </c>
      <c r="AR185" s="12">
        <f>IF(ROUNDDOWN((AL185*12 - (O185*12)) / (AP185 - 1), 0) &lt; 18, ROUNDDOWN((AL185*12 - (O185*12)) / (AP185 - 1), 0), 18)</f>
        <v>16</v>
      </c>
    </row>
    <row r="186" spans="1:44" x14ac:dyDescent="0.35">
      <c r="A186" s="11">
        <f t="shared" si="2"/>
        <v>185</v>
      </c>
      <c r="B186" s="14">
        <v>5400</v>
      </c>
      <c r="C186" s="14">
        <v>3000</v>
      </c>
      <c r="D186" s="14">
        <v>100</v>
      </c>
      <c r="E186" s="14">
        <v>120</v>
      </c>
      <c r="F186" s="14">
        <v>60000</v>
      </c>
      <c r="G186" s="14">
        <v>6.5</v>
      </c>
      <c r="H186" s="14">
        <v>100</v>
      </c>
      <c r="K186" s="14">
        <v>150</v>
      </c>
      <c r="L186" s="14">
        <v>1.58</v>
      </c>
      <c r="M186" s="9">
        <f>ROUNDUP((18*L186),0)</f>
        <v>29</v>
      </c>
      <c r="N186" s="9">
        <f>(M186-O186*12-1.5)</f>
        <v>24.5</v>
      </c>
      <c r="O186" s="14">
        <v>0.25</v>
      </c>
      <c r="P186" s="9">
        <f>ROUND(((B186)-(M186*K186/12)-(G186-(1.5*L186))*H186),0)</f>
        <v>4625</v>
      </c>
      <c r="Q186" s="9">
        <f>ROUNDDOWN((D186+E186)/(P186/1000),0)</f>
        <v>47</v>
      </c>
      <c r="R186" s="9">
        <f>ROUND((1.2*D186+1.6*E186)/(Q186),2)</f>
        <v>6.64</v>
      </c>
      <c r="S186" s="9">
        <f>CEILING((N186+(12*L186)),0.01)</f>
        <v>43.46</v>
      </c>
      <c r="T186" s="9">
        <f xml:space="preserve"> (4*S186)</f>
        <v>173.84</v>
      </c>
      <c r="U186" s="9">
        <f>ROUND((Q186-(S186/12)^2)*(R186),2)</f>
        <v>224.99</v>
      </c>
      <c r="V186" s="9">
        <f>ROUND((U186*1000)/(3*T186*(C186^0.5)),2)</f>
        <v>7.88</v>
      </c>
      <c r="W186" s="9" t="str">
        <f>IF(V186 &lt; N186, "Pass", "Fail")</f>
        <v>Pass</v>
      </c>
      <c r="X186" s="9">
        <f>CEILING(R186*(Q186^0.5)*((Q186^0.5/2)-(L186*0.5)-(N186/12)),0.01)</f>
        <v>27.14</v>
      </c>
      <c r="Y186" s="9">
        <f>ROUND((X186*1000)/(1.5*(Q186^0.5)*12*(C186^0.5)),2)</f>
        <v>4.0199999999999996</v>
      </c>
      <c r="Z186" s="9" t="str">
        <f>IF(Y186&lt;N186,"Pass","Fail")</f>
        <v>Pass</v>
      </c>
      <c r="AA186" s="9">
        <f>ROUND(((Q186^0.5)/2)-(L186/2),2)</f>
        <v>2.64</v>
      </c>
      <c r="AB186" s="9">
        <f>ROUND((AA186*(AA186/2)*R186*(Q186^0.5)),0)</f>
        <v>159</v>
      </c>
      <c r="AC186" s="9">
        <f>ROUND((AB186*12000/(0.9*(Q186^0.5)*12*(N186^2))),2)</f>
        <v>42.93</v>
      </c>
      <c r="AD186" s="9">
        <f>(1-((1-(2.36*AC186/C186))^0.5))</f>
        <v>1.7030824491428898E-2</v>
      </c>
      <c r="AE186" s="9">
        <f>(AD186*C186)/(1.18*F186)</f>
        <v>7.2164510556902112E-4</v>
      </c>
      <c r="AF186" s="10">
        <f>200/F186</f>
        <v>3.3333333333333335E-3</v>
      </c>
      <c r="AG186" s="10">
        <f>(3*(C186)^0.5)/(F186)</f>
        <v>2.7386127875258306E-3</v>
      </c>
      <c r="AH186" s="10">
        <f>ROUND(MAX(AE186, AF186, AG186),6)</f>
        <v>3.333E-3</v>
      </c>
      <c r="AK186" s="10">
        <f>ROUND((AH186*(Q186^0.5)*12*N186),2)</f>
        <v>6.72</v>
      </c>
      <c r="AL186" s="13">
        <f>ROUND((Q186^0.5),2)</f>
        <v>6.86</v>
      </c>
      <c r="AM186" s="13">
        <f>ROUND((Q186^0.5),2)</f>
        <v>6.86</v>
      </c>
      <c r="AN186" s="19">
        <v>8</v>
      </c>
      <c r="AO186" s="10">
        <f>INDEX(AJ:AJ, MATCH(AN186, AI:AI, 0))</f>
        <v>0.79</v>
      </c>
      <c r="AP186" s="12">
        <f>ROUNDUP((AK186/AO186),0)</f>
        <v>9</v>
      </c>
      <c r="AQ186" s="12">
        <f>(AP186*AO186)</f>
        <v>7.11</v>
      </c>
      <c r="AR186" s="12">
        <f>IF(ROUNDDOWN((AL186*12 - (O186*12)) / (AP186 - 1), 0) &lt; 18, ROUNDDOWN((AL186*12 - (O186*12)) / (AP186 - 1), 0), 18)</f>
        <v>9</v>
      </c>
    </row>
    <row r="187" spans="1:44" x14ac:dyDescent="0.35">
      <c r="A187" s="11">
        <f t="shared" si="2"/>
        <v>186</v>
      </c>
      <c r="B187" s="14">
        <v>4600</v>
      </c>
      <c r="C187" s="14">
        <v>4000</v>
      </c>
      <c r="D187" s="14">
        <v>120</v>
      </c>
      <c r="E187" s="14">
        <v>165</v>
      </c>
      <c r="F187" s="14">
        <v>60000</v>
      </c>
      <c r="G187" s="14">
        <v>4.25</v>
      </c>
      <c r="H187" s="14">
        <v>105</v>
      </c>
      <c r="K187" s="14">
        <v>150</v>
      </c>
      <c r="L187" s="14">
        <v>2</v>
      </c>
      <c r="M187" s="9">
        <f>ROUNDUP((18*L187),0)</f>
        <v>36</v>
      </c>
      <c r="N187" s="9">
        <f>(M187-O187*12-1.5)</f>
        <v>31.5</v>
      </c>
      <c r="O187" s="14">
        <v>0.25</v>
      </c>
      <c r="P187" s="9">
        <f>ROUND(((B187)-(M187*K187/12)-(G187-(1.5*L187))*H187),0)</f>
        <v>4019</v>
      </c>
      <c r="Q187" s="9">
        <f>ROUNDDOWN((D187+E187)/(P187/1000),0)</f>
        <v>70</v>
      </c>
      <c r="R187" s="9">
        <f>ROUND((1.2*D187+1.6*E187)/(Q187),2)</f>
        <v>5.83</v>
      </c>
      <c r="S187" s="9">
        <f>CEILING((N187+(12*L187)),0.01)</f>
        <v>55.5</v>
      </c>
      <c r="T187" s="9">
        <f xml:space="preserve"> (4*S187)</f>
        <v>222</v>
      </c>
      <c r="U187" s="9">
        <f>ROUND((Q187-(S187/12)^2)*(R187),2)</f>
        <v>283.39</v>
      </c>
      <c r="V187" s="9">
        <f>ROUND((U187*1000)/(3*T187*(C187^0.5)),2)</f>
        <v>6.73</v>
      </c>
      <c r="W187" s="9" t="str">
        <f>IF(V187 &lt; N187, "Pass", "Fail")</f>
        <v>Pass</v>
      </c>
      <c r="X187" s="9">
        <f>CEILING(R187*(Q187^0.5)*((Q187^0.5/2)-(L187*0.5)-(N187/12)),0.01)</f>
        <v>27.240000000000002</v>
      </c>
      <c r="Y187" s="9">
        <f>ROUND((X187*1000)/(1.5*(Q187^0.5)*12*(C187^0.5)),2)</f>
        <v>2.86</v>
      </c>
      <c r="Z187" s="9" t="str">
        <f>IF(Y187&lt;N187,"Pass","Fail")</f>
        <v>Pass</v>
      </c>
      <c r="AA187" s="9">
        <f>ROUND(((Q187^0.5)/2)-(L187/2),2)</f>
        <v>3.18</v>
      </c>
      <c r="AB187" s="9">
        <f>ROUND((AA187*(AA187/2)*R187*(Q187^0.5)),0)</f>
        <v>247</v>
      </c>
      <c r="AC187" s="9">
        <f>ROUND((AB187*12000/(0.9*(Q187^0.5)*12*(N187^2))),2)</f>
        <v>33.06</v>
      </c>
      <c r="AD187" s="9">
        <f>(1-((1-(2.36*AC187/C187))^0.5))</f>
        <v>9.8007271261001394E-3</v>
      </c>
      <c r="AE187" s="9">
        <f>(AD187*C187)/(1.18*F187)</f>
        <v>5.5371339695481012E-4</v>
      </c>
      <c r="AF187" s="10">
        <f>200/F187</f>
        <v>3.3333333333333335E-3</v>
      </c>
      <c r="AG187" s="10">
        <f>(3*(C187)^0.5)/(F187)</f>
        <v>3.162277660168379E-3</v>
      </c>
      <c r="AH187" s="10">
        <f>ROUND(MAX(AE187, AF187, AG187),6)</f>
        <v>3.333E-3</v>
      </c>
      <c r="AK187" s="10">
        <f>ROUND((AH187*(Q187^0.5)*12*N187),2)</f>
        <v>10.54</v>
      </c>
      <c r="AL187" s="13">
        <f>ROUND((Q187^0.5),2)</f>
        <v>8.3699999999999992</v>
      </c>
      <c r="AM187" s="13">
        <f>ROUND((Q187^0.5),2)</f>
        <v>8.3699999999999992</v>
      </c>
      <c r="AN187" s="19">
        <v>11</v>
      </c>
      <c r="AO187" s="10">
        <f>INDEX(AJ:AJ, MATCH(AN187, AI:AI, 0))</f>
        <v>1.56</v>
      </c>
      <c r="AP187" s="12">
        <f>ROUNDUP((AK187/AO187),0)</f>
        <v>7</v>
      </c>
      <c r="AQ187" s="12">
        <f>(AP187*AO187)</f>
        <v>10.92</v>
      </c>
      <c r="AR187" s="12">
        <f>IF(ROUNDDOWN((AL187*12 - (O187*12)) / (AP187 - 1), 0) &lt; 18, ROUNDDOWN((AL187*12 - (O187*12)) / (AP187 - 1), 0), 18)</f>
        <v>16</v>
      </c>
    </row>
    <row r="188" spans="1:44" x14ac:dyDescent="0.35">
      <c r="A188" s="11">
        <f t="shared" si="2"/>
        <v>187</v>
      </c>
      <c r="B188" s="14">
        <v>4000</v>
      </c>
      <c r="C188" s="14">
        <v>4000</v>
      </c>
      <c r="D188" s="14">
        <v>120</v>
      </c>
      <c r="E188" s="14">
        <v>80</v>
      </c>
      <c r="F188" s="14">
        <v>60000</v>
      </c>
      <c r="G188" s="14">
        <v>7</v>
      </c>
      <c r="H188" s="14">
        <v>105</v>
      </c>
      <c r="K188" s="14">
        <v>150</v>
      </c>
      <c r="L188" s="14">
        <v>1.75</v>
      </c>
      <c r="M188" s="9">
        <f>ROUNDUP((18*L188),0)</f>
        <v>32</v>
      </c>
      <c r="N188" s="9">
        <f>(M188-O188*12-1.5)</f>
        <v>27.5</v>
      </c>
      <c r="O188" s="14">
        <v>0.25</v>
      </c>
      <c r="P188" s="9">
        <f>ROUND(((B188)-(M188*K188/12)-(G188-(1.5*L188))*H188),0)</f>
        <v>3141</v>
      </c>
      <c r="Q188" s="9">
        <f>ROUNDDOWN((D188+E188)/(P188/1000),0)</f>
        <v>63</v>
      </c>
      <c r="R188" s="9">
        <f>ROUND((1.2*D188+1.6*E188)/(Q188),2)</f>
        <v>4.32</v>
      </c>
      <c r="S188" s="9">
        <f>CEILING((N188+(12*L188)),0.01)</f>
        <v>48.5</v>
      </c>
      <c r="T188" s="9">
        <f xml:space="preserve"> (4*S188)</f>
        <v>194</v>
      </c>
      <c r="U188" s="9">
        <f>ROUND((Q188-(S188/12)^2)*(R188),2)</f>
        <v>201.59</v>
      </c>
      <c r="V188" s="9">
        <f>ROUND((U188*1000)/(3*T188*(C188^0.5)),2)</f>
        <v>5.48</v>
      </c>
      <c r="W188" s="9" t="str">
        <f>IF(V188 &lt; N188, "Pass", "Fail")</f>
        <v>Pass</v>
      </c>
      <c r="X188" s="9">
        <f>CEILING(R188*(Q188^0.5)*((Q188^0.5/2)-(L188*0.5)-(N188/12)),0.01)</f>
        <v>27.5</v>
      </c>
      <c r="Y188" s="9">
        <f>ROUND((X188*1000)/(1.5*(Q188^0.5)*12*(C188^0.5)),2)</f>
        <v>3.04</v>
      </c>
      <c r="Z188" s="9" t="str">
        <f>IF(Y188&lt;N188,"Pass","Fail")</f>
        <v>Pass</v>
      </c>
      <c r="AA188" s="9">
        <f>ROUND(((Q188^0.5)/2)-(L188/2),2)</f>
        <v>3.09</v>
      </c>
      <c r="AB188" s="9">
        <f>ROUND((AA188*(AA188/2)*R188*(Q188^0.5)),0)</f>
        <v>164</v>
      </c>
      <c r="AC188" s="9">
        <f>ROUND((AB188*12000/(0.9*(Q188^0.5)*12*(N188^2))),2)</f>
        <v>30.36</v>
      </c>
      <c r="AD188" s="9">
        <f>(1-((1-(2.36*AC188/C188))^0.5))</f>
        <v>8.996670035867127E-3</v>
      </c>
      <c r="AE188" s="9">
        <f>(AD188*C188)/(1.18*F188)</f>
        <v>5.0828644270435738E-4</v>
      </c>
      <c r="AF188" s="10">
        <f>200/F188</f>
        <v>3.3333333333333335E-3</v>
      </c>
      <c r="AG188" s="10">
        <f>(3*(C188)^0.5)/(F188)</f>
        <v>3.162277660168379E-3</v>
      </c>
      <c r="AH188" s="10">
        <f>ROUND(MAX(AE188, AF188, AG188),6)</f>
        <v>3.333E-3</v>
      </c>
      <c r="AK188" s="10">
        <f>ROUND((AH188*(Q188^0.5)*12*N188),2)</f>
        <v>8.73</v>
      </c>
      <c r="AL188" s="13">
        <f>ROUND((Q188^0.5),2)</f>
        <v>7.94</v>
      </c>
      <c r="AM188" s="13">
        <f>ROUND((Q188^0.5),2)</f>
        <v>7.94</v>
      </c>
      <c r="AN188" s="19">
        <v>11</v>
      </c>
      <c r="AO188" s="10">
        <f>INDEX(AJ:AJ, MATCH(AN188, AI:AI, 0))</f>
        <v>1.56</v>
      </c>
      <c r="AP188" s="12">
        <f>ROUNDUP((AK188/AO188),0)</f>
        <v>6</v>
      </c>
      <c r="AQ188" s="12">
        <f>(AP188*AO188)</f>
        <v>9.36</v>
      </c>
      <c r="AR188" s="12">
        <f>IF(ROUNDDOWN((AL188*12 - (O188*12)) / (AP188 - 1), 0) &lt; 18, ROUNDDOWN((AL188*12 - (O188*12)) / (AP188 - 1), 0), 18)</f>
        <v>18</v>
      </c>
    </row>
    <row r="189" spans="1:44" x14ac:dyDescent="0.35">
      <c r="A189" s="11">
        <f t="shared" si="2"/>
        <v>188</v>
      </c>
      <c r="B189" s="14">
        <v>4700</v>
      </c>
      <c r="C189" s="14">
        <v>3000</v>
      </c>
      <c r="D189" s="14">
        <v>165</v>
      </c>
      <c r="E189" s="14">
        <v>105</v>
      </c>
      <c r="F189" s="14">
        <v>60000</v>
      </c>
      <c r="G189" s="14">
        <v>6.25</v>
      </c>
      <c r="H189" s="14">
        <v>100</v>
      </c>
      <c r="K189" s="14">
        <v>150</v>
      </c>
      <c r="L189" s="14">
        <v>1.92</v>
      </c>
      <c r="M189" s="9">
        <f>ROUNDUP((18*L189),0)</f>
        <v>35</v>
      </c>
      <c r="N189" s="9">
        <f>(M189-O189*12-1.5)</f>
        <v>30.5</v>
      </c>
      <c r="O189" s="14">
        <v>0.25</v>
      </c>
      <c r="P189" s="9">
        <f>ROUND(((B189)-(M189*K189/12)-(G189-(1.5*L189))*H189),0)</f>
        <v>3926</v>
      </c>
      <c r="Q189" s="9">
        <f>ROUNDDOWN((D189+E189)/(P189/1000),0)</f>
        <v>68</v>
      </c>
      <c r="R189" s="9">
        <f>ROUND((1.2*D189+1.6*E189)/(Q189),2)</f>
        <v>5.38</v>
      </c>
      <c r="S189" s="9">
        <f>CEILING((N189+(12*L189)),0.01)</f>
        <v>53.54</v>
      </c>
      <c r="T189" s="9">
        <f xml:space="preserve"> (4*S189)</f>
        <v>214.16</v>
      </c>
      <c r="U189" s="9">
        <f>ROUND((Q189-(S189/12)^2)*(R189),2)</f>
        <v>258.74</v>
      </c>
      <c r="V189" s="9">
        <f>ROUND((U189*1000)/(3*T189*(C189^0.5)),2)</f>
        <v>7.35</v>
      </c>
      <c r="W189" s="9" t="str">
        <f>IF(V189 &lt; N189, "Pass", "Fail")</f>
        <v>Pass</v>
      </c>
      <c r="X189" s="9">
        <f>CEILING(R189*(Q189^0.5)*((Q189^0.5/2)-(L189*0.5)-(N189/12)),0.01)</f>
        <v>27.57</v>
      </c>
      <c r="Y189" s="9">
        <f>ROUND((X189*1000)/(1.5*(Q189^0.5)*12*(C189^0.5)),2)</f>
        <v>3.39</v>
      </c>
      <c r="Z189" s="9" t="str">
        <f>IF(Y189&lt;N189,"Pass","Fail")</f>
        <v>Pass</v>
      </c>
      <c r="AA189" s="9">
        <f>ROUND(((Q189^0.5)/2)-(L189/2),2)</f>
        <v>3.16</v>
      </c>
      <c r="AB189" s="9">
        <f>ROUND((AA189*(AA189/2)*R189*(Q189^0.5)),0)</f>
        <v>222</v>
      </c>
      <c r="AC189" s="9">
        <f>ROUND((AB189*12000/(0.9*(Q189^0.5)*12*(N189^2))),2)</f>
        <v>32.159999999999997</v>
      </c>
      <c r="AD189" s="9">
        <f>(1-((1-(2.36*AC189/C189))^0.5))</f>
        <v>1.2730634527739371E-2</v>
      </c>
      <c r="AE189" s="9">
        <f>(AD189*C189)/(1.18*F189)</f>
        <v>5.3943366642963443E-4</v>
      </c>
      <c r="AF189" s="10">
        <f>200/F189</f>
        <v>3.3333333333333335E-3</v>
      </c>
      <c r="AG189" s="10">
        <f>(3*(C189)^0.5)/(F189)</f>
        <v>2.7386127875258306E-3</v>
      </c>
      <c r="AH189" s="10">
        <f>ROUND(MAX(AE189, AF189, AG189),6)</f>
        <v>3.333E-3</v>
      </c>
      <c r="AK189" s="10">
        <f>ROUND((AH189*(Q189^0.5)*12*N189),2)</f>
        <v>10.06</v>
      </c>
      <c r="AL189" s="13">
        <f>ROUND((Q189^0.5),2)</f>
        <v>8.25</v>
      </c>
      <c r="AM189" s="13">
        <f>ROUND((Q189^0.5),2)</f>
        <v>8.25</v>
      </c>
      <c r="AN189" s="19">
        <v>11</v>
      </c>
      <c r="AO189" s="10">
        <f>INDEX(AJ:AJ, MATCH(AN189, AI:AI, 0))</f>
        <v>1.56</v>
      </c>
      <c r="AP189" s="12">
        <f>ROUNDUP((AK189/AO189),0)</f>
        <v>7</v>
      </c>
      <c r="AQ189" s="12">
        <f>(AP189*AO189)</f>
        <v>10.92</v>
      </c>
      <c r="AR189" s="12">
        <f>IF(ROUNDDOWN((AL189*12 - (O189*12)) / (AP189 - 1), 0) &lt; 18, ROUNDDOWN((AL189*12 - (O189*12)) / (AP189 - 1), 0), 18)</f>
        <v>16</v>
      </c>
    </row>
    <row r="190" spans="1:44" x14ac:dyDescent="0.35">
      <c r="A190" s="11">
        <f t="shared" si="2"/>
        <v>189</v>
      </c>
      <c r="B190" s="14">
        <v>5400</v>
      </c>
      <c r="C190" s="14">
        <v>3000</v>
      </c>
      <c r="D190" s="14">
        <v>100</v>
      </c>
      <c r="E190" s="14">
        <v>180</v>
      </c>
      <c r="F190" s="14">
        <v>60000</v>
      </c>
      <c r="G190" s="14">
        <v>5.25</v>
      </c>
      <c r="H190" s="14">
        <v>95</v>
      </c>
      <c r="K190" s="14">
        <v>150</v>
      </c>
      <c r="L190" s="14">
        <v>1.83</v>
      </c>
      <c r="M190" s="9">
        <f>ROUNDUP((18*L190),0)</f>
        <v>33</v>
      </c>
      <c r="N190" s="9">
        <f>(M190-O190*12-1.5)</f>
        <v>28.5</v>
      </c>
      <c r="O190" s="14">
        <v>0.25</v>
      </c>
      <c r="P190" s="9">
        <f>ROUND(((B190)-(M190*K190/12)-(G190-(1.5*L190))*H190),0)</f>
        <v>4750</v>
      </c>
      <c r="Q190" s="9">
        <f>ROUNDDOWN((D190+E190)/(P190/1000),0)</f>
        <v>58</v>
      </c>
      <c r="R190" s="9">
        <f>ROUND((1.2*D190+1.6*E190)/(Q190),2)</f>
        <v>7.03</v>
      </c>
      <c r="S190" s="9">
        <f>CEILING((N190+(12*L190)),0.01)</f>
        <v>50.46</v>
      </c>
      <c r="T190" s="9">
        <f xml:space="preserve"> (4*S190)</f>
        <v>201.84</v>
      </c>
      <c r="U190" s="9">
        <f>ROUND((Q190-(S190/12)^2)*(R190),2)</f>
        <v>283.44</v>
      </c>
      <c r="V190" s="9">
        <f>ROUND((U190*1000)/(3*T190*(C190^0.5)),2)</f>
        <v>8.5500000000000007</v>
      </c>
      <c r="W190" s="9" t="str">
        <f>IF(V190 &lt; N190, "Pass", "Fail")</f>
        <v>Pass</v>
      </c>
      <c r="X190" s="9">
        <f>CEILING(R190*(Q190^0.5)*((Q190^0.5/2)-(L190*0.5)-(N190/12)),0.01)</f>
        <v>27.73</v>
      </c>
      <c r="Y190" s="9">
        <f>ROUND((X190*1000)/(1.5*(Q190^0.5)*12*(C190^0.5)),2)</f>
        <v>3.69</v>
      </c>
      <c r="Z190" s="9" t="str">
        <f>IF(Y190&lt;N190,"Pass","Fail")</f>
        <v>Pass</v>
      </c>
      <c r="AA190" s="9">
        <f>ROUND(((Q190^0.5)/2)-(L190/2),2)</f>
        <v>2.89</v>
      </c>
      <c r="AB190" s="9">
        <f>ROUND((AA190*(AA190/2)*R190*(Q190^0.5)),0)</f>
        <v>224</v>
      </c>
      <c r="AC190" s="9">
        <f>ROUND((AB190*12000/(0.9*(Q190^0.5)*12*(N190^2))),2)</f>
        <v>40.229999999999997</v>
      </c>
      <c r="AD190" s="9">
        <f>(1-((1-(2.36*AC190/C190))^0.5))</f>
        <v>1.5951017479312712E-2</v>
      </c>
      <c r="AE190" s="9">
        <f>(AD190*C190)/(1.18*F190)</f>
        <v>6.7589057115731834E-4</v>
      </c>
      <c r="AF190" s="10">
        <f>200/F190</f>
        <v>3.3333333333333335E-3</v>
      </c>
      <c r="AG190" s="10">
        <f>(3*(C190)^0.5)/(F190)</f>
        <v>2.7386127875258306E-3</v>
      </c>
      <c r="AH190" s="10">
        <f>ROUND(MAX(AE190, AF190, AG190),6)</f>
        <v>3.333E-3</v>
      </c>
      <c r="AK190" s="10">
        <f>ROUND((AH190*(Q190^0.5)*12*N190),2)</f>
        <v>8.68</v>
      </c>
      <c r="AL190" s="13">
        <f>ROUND((Q190^0.5),2)</f>
        <v>7.62</v>
      </c>
      <c r="AM190" s="13">
        <f>ROUND((Q190^0.5),2)</f>
        <v>7.62</v>
      </c>
      <c r="AN190" s="19">
        <v>11</v>
      </c>
      <c r="AO190" s="10">
        <f>INDEX(AJ:AJ, MATCH(AN190, AI:AI, 0))</f>
        <v>1.56</v>
      </c>
      <c r="AP190" s="12">
        <f>ROUNDUP((AK190/AO190),0)</f>
        <v>6</v>
      </c>
      <c r="AQ190" s="12">
        <f>(AP190*AO190)</f>
        <v>9.36</v>
      </c>
      <c r="AR190" s="12">
        <f>IF(ROUNDDOWN((AL190*12 - (O190*12)) / (AP190 - 1), 0) &lt; 18, ROUNDDOWN((AL190*12 - (O190*12)) / (AP190 - 1), 0), 18)</f>
        <v>17</v>
      </c>
    </row>
    <row r="191" spans="1:44" x14ac:dyDescent="0.35">
      <c r="A191" s="11">
        <f t="shared" si="2"/>
        <v>190</v>
      </c>
      <c r="B191" s="14">
        <v>5900</v>
      </c>
      <c r="C191" s="14">
        <v>3000</v>
      </c>
      <c r="D191" s="14">
        <v>90</v>
      </c>
      <c r="E191" s="14">
        <v>125</v>
      </c>
      <c r="F191" s="14">
        <v>60000</v>
      </c>
      <c r="G191" s="14">
        <v>7</v>
      </c>
      <c r="H191" s="14">
        <v>90</v>
      </c>
      <c r="K191" s="14">
        <v>150</v>
      </c>
      <c r="L191" s="14">
        <v>1.5</v>
      </c>
      <c r="M191" s="9">
        <f>ROUNDUP((18*L191),0)</f>
        <v>27</v>
      </c>
      <c r="N191" s="9">
        <f>(M191-O191*12-1.5)</f>
        <v>22.5</v>
      </c>
      <c r="O191" s="14">
        <v>0.25</v>
      </c>
      <c r="P191" s="9">
        <f>ROUND(((B191)-(M191*K191/12)-(G191-(1.5*L191))*H191),0)</f>
        <v>5135</v>
      </c>
      <c r="Q191" s="9">
        <f>ROUNDDOWN((D191+E191)/(P191/1000),0)</f>
        <v>41</v>
      </c>
      <c r="R191" s="9">
        <f>ROUND((1.2*D191+1.6*E191)/(Q191),2)</f>
        <v>7.51</v>
      </c>
      <c r="S191" s="9">
        <f>CEILING((N191+(12*L191)),0.01)</f>
        <v>40.5</v>
      </c>
      <c r="T191" s="9">
        <f xml:space="preserve"> (4*S191)</f>
        <v>162</v>
      </c>
      <c r="U191" s="9">
        <f>ROUND((Q191-(S191/12)^2)*(R191),2)</f>
        <v>222.37</v>
      </c>
      <c r="V191" s="9">
        <f>ROUND((U191*1000)/(3*T191*(C191^0.5)),2)</f>
        <v>8.35</v>
      </c>
      <c r="W191" s="9" t="str">
        <f>IF(V191 &lt; N191, "Pass", "Fail")</f>
        <v>Pass</v>
      </c>
      <c r="X191" s="9">
        <f>CEILING(R191*(Q191^0.5)*((Q191^0.5/2)-(L191*0.5)-(N191/12)),0.01)</f>
        <v>27.73</v>
      </c>
      <c r="Y191" s="9">
        <f>ROUND((X191*1000)/(1.5*(Q191^0.5)*12*(C191^0.5)),2)</f>
        <v>4.3899999999999997</v>
      </c>
      <c r="Z191" s="9" t="str">
        <f>IF(Y191&lt;N191,"Pass","Fail")</f>
        <v>Pass</v>
      </c>
      <c r="AA191" s="9">
        <f>ROUND(((Q191^0.5)/2)-(L191/2),2)</f>
        <v>2.4500000000000002</v>
      </c>
      <c r="AB191" s="9">
        <f>ROUND((AA191*(AA191/2)*R191*(Q191^0.5)),0)</f>
        <v>144</v>
      </c>
      <c r="AC191" s="9">
        <f>ROUND((AB191*12000/(0.9*(Q191^0.5)*12*(N191^2))),2)</f>
        <v>49.36</v>
      </c>
      <c r="AD191" s="9">
        <f>(1-((1-(2.36*AC191/C191))^0.5))</f>
        <v>1.9607153568869995E-2</v>
      </c>
      <c r="AE191" s="9">
        <f>(AD191*C191)/(1.18*F191)</f>
        <v>8.3081159190127093E-4</v>
      </c>
      <c r="AF191" s="10">
        <f>200/F191</f>
        <v>3.3333333333333335E-3</v>
      </c>
      <c r="AG191" s="10">
        <f>(3*(C191)^0.5)/(F191)</f>
        <v>2.7386127875258306E-3</v>
      </c>
      <c r="AH191" s="10">
        <f>ROUND(MAX(AE191, AF191, AG191),6)</f>
        <v>3.333E-3</v>
      </c>
      <c r="AK191" s="10">
        <f>ROUND((AH191*(Q191^0.5)*12*N191),2)</f>
        <v>5.76</v>
      </c>
      <c r="AL191" s="13">
        <f>ROUND((Q191^0.5),2)</f>
        <v>6.4</v>
      </c>
      <c r="AM191" s="13">
        <f>ROUND((Q191^0.5),2)</f>
        <v>6.4</v>
      </c>
      <c r="AN191" s="19">
        <v>8</v>
      </c>
      <c r="AO191" s="10">
        <f>INDEX(AJ:AJ, MATCH(AN191, AI:AI, 0))</f>
        <v>0.79</v>
      </c>
      <c r="AP191" s="12">
        <f>ROUNDUP((AK191/AO191),0)</f>
        <v>8</v>
      </c>
      <c r="AQ191" s="12">
        <f>(AP191*AO191)</f>
        <v>6.32</v>
      </c>
      <c r="AR191" s="12">
        <f>IF(ROUNDDOWN((AL191*12 - (O191*12)) / (AP191 - 1), 0) &lt; 18, ROUNDDOWN((AL191*12 - (O191*12)) / (AP191 - 1), 0), 18)</f>
        <v>10</v>
      </c>
    </row>
    <row r="192" spans="1:44" x14ac:dyDescent="0.35">
      <c r="A192" s="11">
        <f t="shared" si="2"/>
        <v>191</v>
      </c>
      <c r="B192" s="14">
        <v>4900</v>
      </c>
      <c r="C192" s="14">
        <v>4000</v>
      </c>
      <c r="D192" s="14">
        <v>110</v>
      </c>
      <c r="E192" s="14">
        <v>100</v>
      </c>
      <c r="F192" s="14">
        <v>60000</v>
      </c>
      <c r="G192" s="14">
        <v>5.25</v>
      </c>
      <c r="H192" s="14">
        <v>100</v>
      </c>
      <c r="K192" s="14">
        <v>150</v>
      </c>
      <c r="L192" s="14">
        <v>1.58</v>
      </c>
      <c r="M192" s="9">
        <f>ROUNDUP((18*L192),0)</f>
        <v>29</v>
      </c>
      <c r="N192" s="9">
        <f>(M192-O192*12-1.5)</f>
        <v>24.5</v>
      </c>
      <c r="O192" s="14">
        <v>0.25</v>
      </c>
      <c r="P192" s="9">
        <f>ROUND(((B192)-(M192*K192/12)-(G192-(1.5*L192))*H192),0)</f>
        <v>4250</v>
      </c>
      <c r="Q192" s="9">
        <f>ROUNDDOWN((D192+E192)/(P192/1000),0)</f>
        <v>49</v>
      </c>
      <c r="R192" s="9">
        <f>ROUND((1.2*D192+1.6*E192)/(Q192),2)</f>
        <v>5.96</v>
      </c>
      <c r="S192" s="9">
        <f>CEILING((N192+(12*L192)),0.01)</f>
        <v>43.46</v>
      </c>
      <c r="T192" s="9">
        <f xml:space="preserve"> (4*S192)</f>
        <v>173.84</v>
      </c>
      <c r="U192" s="9">
        <f>ROUND((Q192-(S192/12)^2)*(R192),2)</f>
        <v>213.87</v>
      </c>
      <c r="V192" s="9">
        <f>ROUND((U192*1000)/(3*T192*(C192^0.5)),2)</f>
        <v>6.48</v>
      </c>
      <c r="W192" s="9" t="str">
        <f>IF(V192 &lt; N192, "Pass", "Fail")</f>
        <v>Pass</v>
      </c>
      <c r="X192" s="9">
        <f>CEILING(R192*(Q192^0.5)*((Q192^0.5/2)-(L192*0.5)-(N192/12)),0.01)</f>
        <v>27.89</v>
      </c>
      <c r="Y192" s="9">
        <f>ROUND((X192*1000)/(1.5*(Q192^0.5)*12*(C192^0.5)),2)</f>
        <v>3.5</v>
      </c>
      <c r="Z192" s="9" t="str">
        <f>IF(Y192&lt;N192,"Pass","Fail")</f>
        <v>Pass</v>
      </c>
      <c r="AA192" s="9">
        <f>ROUND(((Q192^0.5)/2)-(L192/2),2)</f>
        <v>2.71</v>
      </c>
      <c r="AB192" s="9">
        <f>ROUND((AA192*(AA192/2)*R192*(Q192^0.5)),0)</f>
        <v>153</v>
      </c>
      <c r="AC192" s="9">
        <f>ROUND((AB192*12000/(0.9*(Q192^0.5)*12*(N192^2))),2)</f>
        <v>40.46</v>
      </c>
      <c r="AD192" s="9">
        <f>(1-((1-(2.36*AC192/C192))^0.5))</f>
        <v>1.2007793553005852E-2</v>
      </c>
      <c r="AE192" s="9">
        <f>(AD192*C192)/(1.18*F192)</f>
        <v>6.7840641542405941E-4</v>
      </c>
      <c r="AF192" s="10">
        <f>200/F192</f>
        <v>3.3333333333333335E-3</v>
      </c>
      <c r="AG192" s="10">
        <f>(3*(C192)^0.5)/(F192)</f>
        <v>3.162277660168379E-3</v>
      </c>
      <c r="AH192" s="10">
        <f>ROUND(MAX(AE192, AF192, AG192),6)</f>
        <v>3.333E-3</v>
      </c>
      <c r="AK192" s="10">
        <f>ROUND((AH192*(Q192^0.5)*12*N192),2)</f>
        <v>6.86</v>
      </c>
      <c r="AL192" s="13">
        <f>ROUND((Q192^0.5),2)</f>
        <v>7</v>
      </c>
      <c r="AM192" s="13">
        <f>ROUND((Q192^0.5),2)</f>
        <v>7</v>
      </c>
      <c r="AN192" s="19">
        <v>8</v>
      </c>
      <c r="AO192" s="10">
        <f>INDEX(AJ:AJ, MATCH(AN192, AI:AI, 0))</f>
        <v>0.79</v>
      </c>
      <c r="AP192" s="12">
        <f>ROUNDUP((AK192/AO192),0)</f>
        <v>9</v>
      </c>
      <c r="AQ192" s="12">
        <f>(AP192*AO192)</f>
        <v>7.11</v>
      </c>
      <c r="AR192" s="12">
        <f>IF(ROUNDDOWN((AL192*12 - (O192*12)) / (AP192 - 1), 0) &lt; 18, ROUNDDOWN((AL192*12 - (O192*12)) / (AP192 - 1), 0), 18)</f>
        <v>10</v>
      </c>
    </row>
    <row r="193" spans="1:44" x14ac:dyDescent="0.35">
      <c r="A193" s="11">
        <f t="shared" si="2"/>
        <v>192</v>
      </c>
      <c r="B193" s="14">
        <v>4400</v>
      </c>
      <c r="C193" s="14">
        <v>4000</v>
      </c>
      <c r="D193" s="14">
        <v>95</v>
      </c>
      <c r="E193" s="14">
        <v>180</v>
      </c>
      <c r="F193" s="14">
        <v>40000</v>
      </c>
      <c r="G193" s="14">
        <v>4.25</v>
      </c>
      <c r="H193" s="14">
        <v>95</v>
      </c>
      <c r="K193" s="14">
        <v>150</v>
      </c>
      <c r="L193" s="14">
        <v>2</v>
      </c>
      <c r="M193" s="9">
        <f>ROUNDUP((18*L193),0)</f>
        <v>36</v>
      </c>
      <c r="N193" s="9">
        <f>(M193-O193*12-1.5)</f>
        <v>31.5</v>
      </c>
      <c r="O193" s="14">
        <v>0.25</v>
      </c>
      <c r="P193" s="9">
        <f>ROUND(((B193)-(M193*K193/12)-(G193-(1.5*L193))*H193),0)</f>
        <v>3831</v>
      </c>
      <c r="Q193" s="9">
        <f>ROUNDDOWN((D193+E193)/(P193/1000),0)</f>
        <v>71</v>
      </c>
      <c r="R193" s="9">
        <f>ROUND((1.2*D193+1.6*E193)/(Q193),2)</f>
        <v>5.66</v>
      </c>
      <c r="S193" s="9">
        <f>CEILING((N193+(12*L193)),0.01)</f>
        <v>55.5</v>
      </c>
      <c r="T193" s="9">
        <f xml:space="preserve"> (4*S193)</f>
        <v>222</v>
      </c>
      <c r="U193" s="9">
        <f>ROUND((Q193-(S193/12)^2)*(R193),2)</f>
        <v>280.79000000000002</v>
      </c>
      <c r="V193" s="9">
        <f>ROUND((U193*1000)/(3*T193*(C193^0.5)),2)</f>
        <v>6.67</v>
      </c>
      <c r="W193" s="9" t="str">
        <f>IF(V193 &lt; N193, "Pass", "Fail")</f>
        <v>Pass</v>
      </c>
      <c r="X193" s="9">
        <f>CEILING(R193*(Q193^0.5)*((Q193^0.5/2)-(L193*0.5)-(N193/12)),0.01)</f>
        <v>28.05</v>
      </c>
      <c r="Y193" s="9">
        <f>ROUND((X193*1000)/(1.5*(Q193^0.5)*12*(C193^0.5)),2)</f>
        <v>2.92</v>
      </c>
      <c r="Z193" s="9" t="str">
        <f>IF(Y193&lt;N193,"Pass","Fail")</f>
        <v>Pass</v>
      </c>
      <c r="AA193" s="9">
        <f>ROUND(((Q193^0.5)/2)-(L193/2),2)</f>
        <v>3.21</v>
      </c>
      <c r="AB193" s="9">
        <f>ROUND((AA193*(AA193/2)*R193*(Q193^0.5)),0)</f>
        <v>246</v>
      </c>
      <c r="AC193" s="9">
        <f>ROUND((AB193*12000/(0.9*(Q193^0.5)*12*(N193^2))),2)</f>
        <v>32.69</v>
      </c>
      <c r="AD193" s="9">
        <f>(1-((1-(2.36*AC193/C193))^0.5))</f>
        <v>9.6905029234547468E-3</v>
      </c>
      <c r="AE193" s="9">
        <f>(AD193*C193)/(1.18*F193)</f>
        <v>8.2122906130972437E-4</v>
      </c>
      <c r="AF193" s="10">
        <f>200/F193</f>
        <v>5.0000000000000001E-3</v>
      </c>
      <c r="AG193" s="10">
        <f>(3*(C193)^0.5)/(F193)</f>
        <v>4.7434164902525689E-3</v>
      </c>
      <c r="AH193" s="10">
        <f>ROUND(MAX(AE193, AF193, AG193),6)</f>
        <v>5.0000000000000001E-3</v>
      </c>
      <c r="AK193" s="10">
        <f>ROUND((AH193*(Q193^0.5)*12*N193),2)</f>
        <v>15.93</v>
      </c>
      <c r="AL193" s="13">
        <f>ROUND((Q193^0.5),2)</f>
        <v>8.43</v>
      </c>
      <c r="AM193" s="13">
        <f>ROUND((Q193^0.5),2)</f>
        <v>8.43</v>
      </c>
      <c r="AN193" s="19">
        <v>14</v>
      </c>
      <c r="AO193" s="10">
        <f>INDEX(AJ:AJ, MATCH(AN193, AI:AI, 0))</f>
        <v>2.25</v>
      </c>
      <c r="AP193" s="12">
        <f>ROUNDUP((AK193/AO193),0)</f>
        <v>8</v>
      </c>
      <c r="AQ193" s="12">
        <f>(AP193*AO193)</f>
        <v>18</v>
      </c>
      <c r="AR193" s="12">
        <f>IF(ROUNDDOWN((AL193*12 - (O193*12)) / (AP193 - 1), 0) &lt; 18, ROUNDDOWN((AL193*12 - (O193*12)) / (AP193 - 1), 0), 18)</f>
        <v>14</v>
      </c>
    </row>
    <row r="194" spans="1:44" x14ac:dyDescent="0.35">
      <c r="A194" s="11">
        <f t="shared" si="2"/>
        <v>193</v>
      </c>
      <c r="B194" s="14">
        <v>6000</v>
      </c>
      <c r="C194" s="14">
        <v>4000</v>
      </c>
      <c r="D194" s="14">
        <v>95</v>
      </c>
      <c r="E194" s="14">
        <v>115</v>
      </c>
      <c r="F194" s="14">
        <v>40000</v>
      </c>
      <c r="G194" s="14">
        <v>5</v>
      </c>
      <c r="H194" s="14">
        <v>90</v>
      </c>
      <c r="K194" s="14">
        <v>150</v>
      </c>
      <c r="L194" s="14">
        <v>1.42</v>
      </c>
      <c r="M194" s="9">
        <f>ROUNDUP((18*L194),0)</f>
        <v>26</v>
      </c>
      <c r="N194" s="9">
        <f>(M194-O194*12-1.5)</f>
        <v>21.5</v>
      </c>
      <c r="O194" s="14">
        <v>0.25</v>
      </c>
      <c r="P194" s="9">
        <f>ROUND(((B194)-(M194*K194/12)-(G194-(1.5*L194))*H194),0)</f>
        <v>5417</v>
      </c>
      <c r="Q194" s="9">
        <f>ROUNDDOWN((D194+E194)/(P194/1000),0)</f>
        <v>38</v>
      </c>
      <c r="R194" s="9">
        <f>ROUND((1.2*D194+1.6*E194)/(Q194),2)</f>
        <v>7.84</v>
      </c>
      <c r="S194" s="9">
        <f>CEILING((N194+(12*L194)),0.01)</f>
        <v>38.54</v>
      </c>
      <c r="T194" s="9">
        <f xml:space="preserve"> (4*S194)</f>
        <v>154.16</v>
      </c>
      <c r="U194" s="9">
        <f>ROUND((Q194-(S194/12)^2)*(R194),2)</f>
        <v>217.05</v>
      </c>
      <c r="V194" s="9">
        <f>ROUND((U194*1000)/(3*T194*(C194^0.5)),2)</f>
        <v>7.42</v>
      </c>
      <c r="W194" s="9" t="str">
        <f>IF(V194 &lt; N194, "Pass", "Fail")</f>
        <v>Pass</v>
      </c>
      <c r="X194" s="9">
        <f>CEILING(R194*(Q194^0.5)*((Q194^0.5/2)-(L194*0.5)-(N194/12)),0.01)</f>
        <v>28.060000000000002</v>
      </c>
      <c r="Y194" s="9">
        <f>ROUND((X194*1000)/(1.5*(Q194^0.5)*12*(C194^0.5)),2)</f>
        <v>4</v>
      </c>
      <c r="Z194" s="9" t="str">
        <f>IF(Y194&lt;N194,"Pass","Fail")</f>
        <v>Pass</v>
      </c>
      <c r="AA194" s="9">
        <f>ROUND(((Q194^0.5)/2)-(L194/2),2)</f>
        <v>2.37</v>
      </c>
      <c r="AB194" s="9">
        <f>ROUND((AA194*(AA194/2)*R194*(Q194^0.5)),0)</f>
        <v>136</v>
      </c>
      <c r="AC194" s="9">
        <f>ROUND((AB194*12000/(0.9*(Q194^0.5)*12*(N194^2))),2)</f>
        <v>53.03</v>
      </c>
      <c r="AD194" s="9">
        <f>(1-((1-(2.36*AC194/C194))^0.5))</f>
        <v>1.5768167554005563E-2</v>
      </c>
      <c r="AE194" s="9">
        <f>(AD194*C194)/(1.18*F194)</f>
        <v>1.3362853859326749E-3</v>
      </c>
      <c r="AF194" s="10">
        <f>200/F194</f>
        <v>5.0000000000000001E-3</v>
      </c>
      <c r="AG194" s="10">
        <f>(3*(C194)^0.5)/(F194)</f>
        <v>4.7434164902525689E-3</v>
      </c>
      <c r="AH194" s="10">
        <f>ROUND(MAX(AE194, AF194, AG194),6)</f>
        <v>5.0000000000000001E-3</v>
      </c>
      <c r="AK194" s="10">
        <f>ROUND((AH194*(Q194^0.5)*12*N194),2)</f>
        <v>7.95</v>
      </c>
      <c r="AL194" s="13">
        <f>ROUND((Q194^0.5),2)</f>
        <v>6.16</v>
      </c>
      <c r="AM194" s="13">
        <f>ROUND((Q194^0.5),2)</f>
        <v>6.16</v>
      </c>
      <c r="AN194" s="19">
        <v>11</v>
      </c>
      <c r="AO194" s="10">
        <f>INDEX(AJ:AJ, MATCH(AN194, AI:AI, 0))</f>
        <v>1.56</v>
      </c>
      <c r="AP194" s="12">
        <f>ROUNDUP((AK194/AO194),0)</f>
        <v>6</v>
      </c>
      <c r="AQ194" s="12">
        <f>(AP194*AO194)</f>
        <v>9.36</v>
      </c>
      <c r="AR194" s="12">
        <f>IF(ROUNDDOWN((AL194*12 - (O194*12)) / (AP194 - 1), 0) &lt; 18, ROUNDDOWN((AL194*12 - (O194*12)) / (AP194 - 1), 0), 18)</f>
        <v>14</v>
      </c>
    </row>
    <row r="195" spans="1:44" x14ac:dyDescent="0.35">
      <c r="A195" s="11">
        <f t="shared" si="2"/>
        <v>194</v>
      </c>
      <c r="B195" s="14">
        <v>5900</v>
      </c>
      <c r="C195" s="14">
        <v>4000</v>
      </c>
      <c r="D195" s="14">
        <v>115</v>
      </c>
      <c r="E195" s="14">
        <v>190</v>
      </c>
      <c r="F195" s="14">
        <v>60000</v>
      </c>
      <c r="G195" s="14">
        <v>5</v>
      </c>
      <c r="H195" s="14">
        <v>95</v>
      </c>
      <c r="K195" s="14">
        <v>150</v>
      </c>
      <c r="L195" s="14">
        <v>1.83</v>
      </c>
      <c r="M195" s="9">
        <f>ROUNDUP((18*L195),0)</f>
        <v>33</v>
      </c>
      <c r="N195" s="9">
        <f>(M195-O195*12-1.5)</f>
        <v>28.5</v>
      </c>
      <c r="O195" s="14">
        <v>0.25</v>
      </c>
      <c r="P195" s="9">
        <f>ROUND(((B195)-(M195*K195/12)-(G195-(1.5*L195))*H195),0)</f>
        <v>5273</v>
      </c>
      <c r="Q195" s="9">
        <f>ROUNDDOWN((D195+E195)/(P195/1000),0)</f>
        <v>57</v>
      </c>
      <c r="R195" s="9">
        <f>ROUND((1.2*D195+1.6*E195)/(Q195),2)</f>
        <v>7.75</v>
      </c>
      <c r="S195" s="9">
        <f>CEILING((N195+(12*L195)),0.01)</f>
        <v>50.46</v>
      </c>
      <c r="T195" s="9">
        <f xml:space="preserve"> (4*S195)</f>
        <v>201.84</v>
      </c>
      <c r="U195" s="9">
        <f>ROUND((Q195-(S195/12)^2)*(R195),2)</f>
        <v>304.70999999999998</v>
      </c>
      <c r="V195" s="9">
        <f>ROUND((U195*1000)/(3*T195*(C195^0.5)),2)</f>
        <v>7.96</v>
      </c>
      <c r="W195" s="9" t="str">
        <f>IF(V195 &lt; N195, "Pass", "Fail")</f>
        <v>Pass</v>
      </c>
      <c r="X195" s="9">
        <f>CEILING(R195*(Q195^0.5)*((Q195^0.5/2)-(L195*0.5)-(N195/12)),0.01)</f>
        <v>28.38</v>
      </c>
      <c r="Y195" s="9">
        <f>ROUND((X195*1000)/(1.5*(Q195^0.5)*12*(C195^0.5)),2)</f>
        <v>3.3</v>
      </c>
      <c r="Z195" s="9" t="str">
        <f>IF(Y195&lt;N195,"Pass","Fail")</f>
        <v>Pass</v>
      </c>
      <c r="AA195" s="9">
        <f>ROUND(((Q195^0.5)/2)-(L195/2),2)</f>
        <v>2.86</v>
      </c>
      <c r="AB195" s="9">
        <f>ROUND((AA195*(AA195/2)*R195*(Q195^0.5)),0)</f>
        <v>239</v>
      </c>
      <c r="AC195" s="9">
        <f>ROUND((AB195*12000/(0.9*(Q195^0.5)*12*(N195^2))),2)</f>
        <v>43.3</v>
      </c>
      <c r="AD195" s="9">
        <f>(1-((1-(2.36*AC195/C195))^0.5))</f>
        <v>1.2856140170035779E-2</v>
      </c>
      <c r="AE195" s="9">
        <f>(AD195*C195)/(1.18*F195)</f>
        <v>7.2633560282688015E-4</v>
      </c>
      <c r="AF195" s="10">
        <f>200/F195</f>
        <v>3.3333333333333335E-3</v>
      </c>
      <c r="AG195" s="10">
        <f>(3*(C195)^0.5)/(F195)</f>
        <v>3.162277660168379E-3</v>
      </c>
      <c r="AH195" s="10">
        <f>ROUND(MAX(AE195, AF195, AG195),6)</f>
        <v>3.333E-3</v>
      </c>
      <c r="AK195" s="10">
        <f>ROUND((AH195*(Q195^0.5)*12*N195),2)</f>
        <v>8.61</v>
      </c>
      <c r="AL195" s="13">
        <f>ROUND((Q195^0.5),2)</f>
        <v>7.55</v>
      </c>
      <c r="AM195" s="13">
        <f>ROUND((Q195^0.5),2)</f>
        <v>7.55</v>
      </c>
      <c r="AN195" s="19">
        <v>11</v>
      </c>
      <c r="AO195" s="10">
        <f>INDEX(AJ:AJ, MATCH(AN195, AI:AI, 0))</f>
        <v>1.56</v>
      </c>
      <c r="AP195" s="12">
        <f>ROUNDUP((AK195/AO195),0)</f>
        <v>6</v>
      </c>
      <c r="AQ195" s="12">
        <f>(AP195*AO195)</f>
        <v>9.36</v>
      </c>
      <c r="AR195" s="12">
        <f>IF(ROUNDDOWN((AL195*12 - (O195*12)) / (AP195 - 1), 0) &lt; 18, ROUNDDOWN((AL195*12 - (O195*12)) / (AP195 - 1), 0), 18)</f>
        <v>17</v>
      </c>
    </row>
    <row r="196" spans="1:44" x14ac:dyDescent="0.35">
      <c r="A196" s="11">
        <f t="shared" ref="A196:A259" si="3">(A195+1)</f>
        <v>195</v>
      </c>
      <c r="B196" s="14">
        <v>5200</v>
      </c>
      <c r="C196" s="14">
        <v>3000</v>
      </c>
      <c r="D196" s="14">
        <v>175</v>
      </c>
      <c r="E196" s="14">
        <v>135</v>
      </c>
      <c r="F196" s="14">
        <v>60000</v>
      </c>
      <c r="G196" s="14">
        <v>6.75</v>
      </c>
      <c r="H196" s="14">
        <v>100</v>
      </c>
      <c r="K196" s="14">
        <v>150</v>
      </c>
      <c r="L196" s="14">
        <v>2</v>
      </c>
      <c r="M196" s="9">
        <f>ROUNDUP((18*L196),0)</f>
        <v>36</v>
      </c>
      <c r="N196" s="9">
        <f>(M196-O196*12-1.5)</f>
        <v>31.5</v>
      </c>
      <c r="O196" s="14">
        <v>0.25</v>
      </c>
      <c r="P196" s="9">
        <f>ROUND(((B196)-(M196*K196/12)-(G196-(1.5*L196))*H196),0)</f>
        <v>4375</v>
      </c>
      <c r="Q196" s="9">
        <f>ROUNDDOWN((D196+E196)/(P196/1000),0)</f>
        <v>70</v>
      </c>
      <c r="R196" s="9">
        <f>ROUND((1.2*D196+1.6*E196)/(Q196),2)</f>
        <v>6.09</v>
      </c>
      <c r="S196" s="9">
        <f>CEILING((N196+(12*L196)),0.01)</f>
        <v>55.5</v>
      </c>
      <c r="T196" s="9">
        <f xml:space="preserve"> (4*S196)</f>
        <v>222</v>
      </c>
      <c r="U196" s="9">
        <f>ROUND((Q196-(S196/12)^2)*(R196),2)</f>
        <v>296.02999999999997</v>
      </c>
      <c r="V196" s="9">
        <f>ROUND((U196*1000)/(3*T196*(C196^0.5)),2)</f>
        <v>8.1199999999999992</v>
      </c>
      <c r="W196" s="9" t="str">
        <f>IF(V196 &lt; N196, "Pass", "Fail")</f>
        <v>Pass</v>
      </c>
      <c r="X196" s="9">
        <f>CEILING(R196*(Q196^0.5)*((Q196^0.5/2)-(L196*0.5)-(N196/12)),0.01)</f>
        <v>28.45</v>
      </c>
      <c r="Y196" s="9">
        <f>ROUND((X196*1000)/(1.5*(Q196^0.5)*12*(C196^0.5)),2)</f>
        <v>3.45</v>
      </c>
      <c r="Z196" s="9" t="str">
        <f>IF(Y196&lt;N196,"Pass","Fail")</f>
        <v>Pass</v>
      </c>
      <c r="AA196" s="9">
        <f>ROUND(((Q196^0.5)/2)-(L196/2),2)</f>
        <v>3.18</v>
      </c>
      <c r="AB196" s="9">
        <f>ROUND((AA196*(AA196/2)*R196*(Q196^0.5)),0)</f>
        <v>258</v>
      </c>
      <c r="AC196" s="9">
        <f>ROUND((AB196*12000/(0.9*(Q196^0.5)*12*(N196^2))),2)</f>
        <v>34.53</v>
      </c>
      <c r="AD196" s="9">
        <f>(1-((1-(2.36*AC196/C196))^0.5))</f>
        <v>1.3675307010921456E-2</v>
      </c>
      <c r="AE196" s="9">
        <f>(AD196*C196)/(1.18*F196)</f>
        <v>5.794621614797227E-4</v>
      </c>
      <c r="AF196" s="10">
        <f>200/F196</f>
        <v>3.3333333333333335E-3</v>
      </c>
      <c r="AG196" s="10">
        <f>(3*(C196)^0.5)/(F196)</f>
        <v>2.7386127875258306E-3</v>
      </c>
      <c r="AH196" s="10">
        <f>ROUND(MAX(AE196, AF196, AG196),6)</f>
        <v>3.333E-3</v>
      </c>
      <c r="AK196" s="10">
        <f>ROUND((AH196*(Q196^0.5)*12*N196),2)</f>
        <v>10.54</v>
      </c>
      <c r="AL196" s="13">
        <f>ROUND((Q196^0.5),2)</f>
        <v>8.3699999999999992</v>
      </c>
      <c r="AM196" s="13">
        <f>ROUND((Q196^0.5),2)</f>
        <v>8.3699999999999992</v>
      </c>
      <c r="AN196" s="19">
        <v>11</v>
      </c>
      <c r="AO196" s="10">
        <f>INDEX(AJ:AJ, MATCH(AN196, AI:AI, 0))</f>
        <v>1.56</v>
      </c>
      <c r="AP196" s="12">
        <f>ROUNDUP((AK196/AO196),0)</f>
        <v>7</v>
      </c>
      <c r="AQ196" s="12">
        <f>(AP196*AO196)</f>
        <v>10.92</v>
      </c>
      <c r="AR196" s="12">
        <f>IF(ROUNDDOWN((AL196*12 - (O196*12)) / (AP196 - 1), 0) &lt; 18, ROUNDDOWN((AL196*12 - (O196*12)) / (AP196 - 1), 0), 18)</f>
        <v>16</v>
      </c>
    </row>
    <row r="197" spans="1:44" x14ac:dyDescent="0.35">
      <c r="A197" s="11">
        <f t="shared" si="3"/>
        <v>196</v>
      </c>
      <c r="B197" s="14">
        <v>5400</v>
      </c>
      <c r="C197" s="14">
        <v>3000</v>
      </c>
      <c r="D197" s="14">
        <v>200</v>
      </c>
      <c r="E197" s="14">
        <v>130</v>
      </c>
      <c r="F197" s="14">
        <v>40000</v>
      </c>
      <c r="G197" s="14">
        <v>5.5</v>
      </c>
      <c r="H197" s="14">
        <v>90</v>
      </c>
      <c r="K197" s="14">
        <v>150</v>
      </c>
      <c r="L197" s="14">
        <v>2</v>
      </c>
      <c r="M197" s="9">
        <f>ROUNDUP((18*L197),0)</f>
        <v>36</v>
      </c>
      <c r="N197" s="9">
        <f>(M197-O197*12-1.5)</f>
        <v>31.5</v>
      </c>
      <c r="O197" s="14">
        <v>0.25</v>
      </c>
      <c r="P197" s="9">
        <f>ROUND(((B197)-(M197*K197/12)-(G197-(1.5*L197))*H197),0)</f>
        <v>4725</v>
      </c>
      <c r="Q197" s="9">
        <f>ROUNDDOWN((D197+E197)/(P197/1000),0)</f>
        <v>69</v>
      </c>
      <c r="R197" s="9">
        <f>ROUND((1.2*D197+1.6*E197)/(Q197),2)</f>
        <v>6.49</v>
      </c>
      <c r="S197" s="9">
        <f>CEILING((N197+(12*L197)),0.01)</f>
        <v>55.5</v>
      </c>
      <c r="T197" s="9">
        <f xml:space="preserve"> (4*S197)</f>
        <v>222</v>
      </c>
      <c r="U197" s="9">
        <f>ROUND((Q197-(S197/12)^2)*(R197),2)</f>
        <v>308.98</v>
      </c>
      <c r="V197" s="9">
        <f>ROUND((U197*1000)/(3*T197*(C197^0.5)),2)</f>
        <v>8.4700000000000006</v>
      </c>
      <c r="W197" s="9" t="str">
        <f>IF(V197 &lt; N197, "Pass", "Fail")</f>
        <v>Pass</v>
      </c>
      <c r="X197" s="9">
        <f>CEILING(R197*(Q197^0.5)*((Q197^0.5/2)-(L197*0.5)-(N197/12)),0.01)</f>
        <v>28.490000000000002</v>
      </c>
      <c r="Y197" s="9">
        <f>ROUND((X197*1000)/(1.5*(Q197^0.5)*12*(C197^0.5)),2)</f>
        <v>3.48</v>
      </c>
      <c r="Z197" s="9" t="str">
        <f>IF(Y197&lt;N197,"Pass","Fail")</f>
        <v>Pass</v>
      </c>
      <c r="AA197" s="9">
        <f>ROUND(((Q197^0.5)/2)-(L197/2),2)</f>
        <v>3.15</v>
      </c>
      <c r="AB197" s="9">
        <f>ROUND((AA197*(AA197/2)*R197*(Q197^0.5)),0)</f>
        <v>267</v>
      </c>
      <c r="AC197" s="9">
        <f>ROUND((AB197*12000/(0.9*(Q197^0.5)*12*(N197^2))),2)</f>
        <v>35.99</v>
      </c>
      <c r="AD197" s="9">
        <f>(1-((1-(2.36*AC197/C197))^0.5))</f>
        <v>1.425770778226898E-2</v>
      </c>
      <c r="AE197" s="9">
        <f>(AD197*C197)/(1.18*F197)</f>
        <v>9.0621024039845208E-4</v>
      </c>
      <c r="AF197" s="10">
        <f>200/F197</f>
        <v>5.0000000000000001E-3</v>
      </c>
      <c r="AG197" s="10">
        <f>(3*(C197)^0.5)/(F197)</f>
        <v>4.107919181288746E-3</v>
      </c>
      <c r="AH197" s="10">
        <f>ROUND(MAX(AE197, AF197, AG197),6)</f>
        <v>5.0000000000000001E-3</v>
      </c>
      <c r="AK197" s="10">
        <f>ROUND((AH197*(Q197^0.5)*12*N197),2)</f>
        <v>15.7</v>
      </c>
      <c r="AL197" s="13">
        <f>ROUND((Q197^0.5),2)</f>
        <v>8.31</v>
      </c>
      <c r="AM197" s="13">
        <f>ROUND((Q197^0.5),2)</f>
        <v>8.31</v>
      </c>
      <c r="AN197" s="19">
        <v>14</v>
      </c>
      <c r="AO197" s="10">
        <f>INDEX(AJ:AJ, MATCH(AN197, AI:AI, 0))</f>
        <v>2.25</v>
      </c>
      <c r="AP197" s="12">
        <f>ROUNDUP((AK197/AO197),0)</f>
        <v>7</v>
      </c>
      <c r="AQ197" s="12">
        <f>(AP197*AO197)</f>
        <v>15.75</v>
      </c>
      <c r="AR197" s="12">
        <f>IF(ROUNDDOWN((AL197*12 - (O197*12)) / (AP197 - 1), 0) &lt; 18, ROUNDDOWN((AL197*12 - (O197*12)) / (AP197 - 1), 0), 18)</f>
        <v>16</v>
      </c>
    </row>
    <row r="198" spans="1:44" x14ac:dyDescent="0.35">
      <c r="A198" s="11">
        <f t="shared" si="3"/>
        <v>197</v>
      </c>
      <c r="B198" s="14">
        <v>4800</v>
      </c>
      <c r="C198" s="14">
        <v>5000</v>
      </c>
      <c r="D198" s="14">
        <v>155</v>
      </c>
      <c r="E198" s="14">
        <v>120</v>
      </c>
      <c r="F198" s="14">
        <v>40000</v>
      </c>
      <c r="G198" s="14">
        <v>6.75</v>
      </c>
      <c r="H198" s="14">
        <v>90</v>
      </c>
      <c r="K198" s="14">
        <v>150</v>
      </c>
      <c r="L198" s="14">
        <v>1.92</v>
      </c>
      <c r="M198" s="9">
        <f>ROUNDUP((18*L198),0)</f>
        <v>35</v>
      </c>
      <c r="N198" s="9">
        <f>(M198-O198*12-1.5)</f>
        <v>30.5</v>
      </c>
      <c r="O198" s="14">
        <v>0.25</v>
      </c>
      <c r="P198" s="9">
        <f>ROUND(((B198)-(M198*K198/12)-(G198-(1.5*L198))*H198),0)</f>
        <v>4014</v>
      </c>
      <c r="Q198" s="9">
        <f>ROUNDDOWN((D198+E198)/(P198/1000),0)</f>
        <v>68</v>
      </c>
      <c r="R198" s="9">
        <f>ROUND((1.2*D198+1.6*E198)/(Q198),2)</f>
        <v>5.56</v>
      </c>
      <c r="S198" s="9">
        <f>CEILING((N198+(12*L198)),0.01)</f>
        <v>53.54</v>
      </c>
      <c r="T198" s="9">
        <f xml:space="preserve"> (4*S198)</f>
        <v>214.16</v>
      </c>
      <c r="U198" s="9">
        <f>ROUND((Q198-(S198/12)^2)*(R198),2)</f>
        <v>267.39999999999998</v>
      </c>
      <c r="V198" s="9">
        <f>ROUND((U198*1000)/(3*T198*(C198^0.5)),2)</f>
        <v>5.89</v>
      </c>
      <c r="W198" s="9" t="str">
        <f>IF(V198 &lt; N198, "Pass", "Fail")</f>
        <v>Pass</v>
      </c>
      <c r="X198" s="9">
        <f>CEILING(R198*(Q198^0.5)*((Q198^0.5/2)-(L198*0.5)-(N198/12)),0.01)</f>
        <v>28.5</v>
      </c>
      <c r="Y198" s="9">
        <f>ROUND((X198*1000)/(1.5*(Q198^0.5)*12*(C198^0.5)),2)</f>
        <v>2.72</v>
      </c>
      <c r="Z198" s="9" t="str">
        <f>IF(Y198&lt;N198,"Pass","Fail")</f>
        <v>Pass</v>
      </c>
      <c r="AA198" s="9">
        <f>ROUND(((Q198^0.5)/2)-(L198/2),2)</f>
        <v>3.16</v>
      </c>
      <c r="AB198" s="9">
        <f>ROUND((AA198*(AA198/2)*R198*(Q198^0.5)),0)</f>
        <v>229</v>
      </c>
      <c r="AC198" s="9">
        <f>ROUND((AB198*12000/(0.9*(Q198^0.5)*12*(N198^2))),2)</f>
        <v>33.17</v>
      </c>
      <c r="AD198" s="9">
        <f>(1-((1-(2.36*AC198/C198))^0.5))</f>
        <v>7.8590019558711921E-3</v>
      </c>
      <c r="AE198" s="9">
        <f>(AD198*C198)/(1.18*F198)</f>
        <v>8.3252139363042287E-4</v>
      </c>
      <c r="AF198" s="10">
        <f>200/F198</f>
        <v>5.0000000000000001E-3</v>
      </c>
      <c r="AG198" s="10">
        <f>(3*(C198)^0.5)/(F198)</f>
        <v>5.3033008588991067E-3</v>
      </c>
      <c r="AH198" s="10">
        <f>ROUND(MAX(AE198, AF198, AG198),6)</f>
        <v>5.3030000000000004E-3</v>
      </c>
      <c r="AK198" s="10">
        <f>ROUND((AH198*(Q198^0.5)*12*N198),2)</f>
        <v>16.010000000000002</v>
      </c>
      <c r="AL198" s="13">
        <f>ROUND((Q198^0.5),2)</f>
        <v>8.25</v>
      </c>
      <c r="AM198" s="13">
        <f>ROUND((Q198^0.5),2)</f>
        <v>8.25</v>
      </c>
      <c r="AN198" s="19">
        <v>14</v>
      </c>
      <c r="AO198" s="10">
        <f>INDEX(AJ:AJ, MATCH(AN198, AI:AI, 0))</f>
        <v>2.25</v>
      </c>
      <c r="AP198" s="12">
        <f>ROUNDUP((AK198/AO198),0)</f>
        <v>8</v>
      </c>
      <c r="AQ198" s="12">
        <f>(AP198*AO198)</f>
        <v>18</v>
      </c>
      <c r="AR198" s="12">
        <f>IF(ROUNDDOWN((AL198*12 - (O198*12)) / (AP198 - 1), 0) &lt; 18, ROUNDDOWN((AL198*12 - (O198*12)) / (AP198 - 1), 0), 18)</f>
        <v>13</v>
      </c>
    </row>
    <row r="199" spans="1:44" x14ac:dyDescent="0.35">
      <c r="A199" s="11">
        <f t="shared" si="3"/>
        <v>198</v>
      </c>
      <c r="B199" s="14">
        <v>4700</v>
      </c>
      <c r="C199" s="14">
        <v>5000</v>
      </c>
      <c r="D199" s="14">
        <v>90</v>
      </c>
      <c r="E199" s="14">
        <v>190</v>
      </c>
      <c r="F199" s="14">
        <v>40000</v>
      </c>
      <c r="G199" s="14">
        <v>6.5</v>
      </c>
      <c r="H199" s="14">
        <v>100</v>
      </c>
      <c r="K199" s="14">
        <v>150</v>
      </c>
      <c r="L199" s="14">
        <v>2</v>
      </c>
      <c r="M199" s="9">
        <f>ROUNDUP((18*L199),0)</f>
        <v>36</v>
      </c>
      <c r="N199" s="9">
        <f>(M199-O199*12-1.5)</f>
        <v>31.5</v>
      </c>
      <c r="O199" s="14">
        <v>0.25</v>
      </c>
      <c r="P199" s="9">
        <f>ROUND(((B199)-(M199*K199/12)-(G199-(1.5*L199))*H199),0)</f>
        <v>3900</v>
      </c>
      <c r="Q199" s="9">
        <f>ROUNDDOWN((D199+E199)/(P199/1000),0)</f>
        <v>71</v>
      </c>
      <c r="R199" s="9">
        <f>ROUND((1.2*D199+1.6*E199)/(Q199),2)</f>
        <v>5.8</v>
      </c>
      <c r="S199" s="9">
        <f>CEILING((N199+(12*L199)),0.01)</f>
        <v>55.5</v>
      </c>
      <c r="T199" s="9">
        <f xml:space="preserve"> (4*S199)</f>
        <v>222</v>
      </c>
      <c r="U199" s="9">
        <f>ROUND((Q199-(S199/12)^2)*(R199),2)</f>
        <v>287.73</v>
      </c>
      <c r="V199" s="9">
        <f>ROUND((U199*1000)/(3*T199*(C199^0.5)),2)</f>
        <v>6.11</v>
      </c>
      <c r="W199" s="9" t="str">
        <f>IF(V199 &lt; N199, "Pass", "Fail")</f>
        <v>Pass</v>
      </c>
      <c r="X199" s="9">
        <f>CEILING(R199*(Q199^0.5)*((Q199^0.5/2)-(L199*0.5)-(N199/12)),0.01)</f>
        <v>28.75</v>
      </c>
      <c r="Y199" s="9">
        <f>ROUND((X199*1000)/(1.5*(Q199^0.5)*12*(C199^0.5)),2)</f>
        <v>2.68</v>
      </c>
      <c r="Z199" s="9" t="str">
        <f>IF(Y199&lt;N199,"Pass","Fail")</f>
        <v>Pass</v>
      </c>
      <c r="AA199" s="9">
        <f>ROUND(((Q199^0.5)/2)-(L199/2),2)</f>
        <v>3.21</v>
      </c>
      <c r="AB199" s="9">
        <f>ROUND((AA199*(AA199/2)*R199*(Q199^0.5)),0)</f>
        <v>252</v>
      </c>
      <c r="AC199" s="9">
        <f>ROUND((AB199*12000/(0.9*(Q199^0.5)*12*(N199^2))),2)</f>
        <v>33.49</v>
      </c>
      <c r="AD199" s="9">
        <f>(1-((1-(2.36*AC199/C199))^0.5))</f>
        <v>7.9351230892205082E-3</v>
      </c>
      <c r="AE199" s="9">
        <f>(AD199*C199)/(1.18*F199)</f>
        <v>8.4058507301064704E-4</v>
      </c>
      <c r="AF199" s="10">
        <f>200/F199</f>
        <v>5.0000000000000001E-3</v>
      </c>
      <c r="AG199" s="10">
        <f>(3*(C199)^0.5)/(F199)</f>
        <v>5.3033008588991067E-3</v>
      </c>
      <c r="AH199" s="10">
        <f>ROUND(MAX(AE199, AF199, AG199),6)</f>
        <v>5.3030000000000004E-3</v>
      </c>
      <c r="AK199" s="10">
        <f>ROUND((AH199*(Q199^0.5)*12*N199),2)</f>
        <v>16.89</v>
      </c>
      <c r="AL199" s="13">
        <f>ROUND((Q199^0.5),2)</f>
        <v>8.43</v>
      </c>
      <c r="AM199" s="13">
        <f>ROUND((Q199^0.5),2)</f>
        <v>8.43</v>
      </c>
      <c r="AN199" s="19">
        <v>14</v>
      </c>
      <c r="AO199" s="10">
        <f>INDEX(AJ:AJ, MATCH(AN199, AI:AI, 0))</f>
        <v>2.25</v>
      </c>
      <c r="AP199" s="12">
        <f>ROUNDUP((AK199/AO199),0)</f>
        <v>8</v>
      </c>
      <c r="AQ199" s="12">
        <f>(AP199*AO199)</f>
        <v>18</v>
      </c>
      <c r="AR199" s="12">
        <f>IF(ROUNDDOWN((AL199*12 - (O199*12)) / (AP199 - 1), 0) &lt; 18, ROUNDDOWN((AL199*12 - (O199*12)) / (AP199 - 1), 0), 18)</f>
        <v>14</v>
      </c>
    </row>
    <row r="200" spans="1:44" x14ac:dyDescent="0.35">
      <c r="A200" s="11">
        <f t="shared" si="3"/>
        <v>199</v>
      </c>
      <c r="B200" s="14">
        <v>4900</v>
      </c>
      <c r="C200" s="14">
        <v>3000</v>
      </c>
      <c r="D200" s="14">
        <v>150</v>
      </c>
      <c r="E200" s="14">
        <v>90</v>
      </c>
      <c r="F200" s="14">
        <v>40000</v>
      </c>
      <c r="G200" s="14">
        <v>4.75</v>
      </c>
      <c r="H200" s="14">
        <v>100</v>
      </c>
      <c r="K200" s="14">
        <v>150</v>
      </c>
      <c r="L200" s="14">
        <v>1.67</v>
      </c>
      <c r="M200" s="9">
        <f>ROUNDUP((18*L200),0)</f>
        <v>31</v>
      </c>
      <c r="N200" s="9">
        <f>(M200-O200*12-1.5)</f>
        <v>26.5</v>
      </c>
      <c r="O200" s="14">
        <v>0.25</v>
      </c>
      <c r="P200" s="9">
        <f>ROUND(((B200)-(M200*K200/12)-(G200-(1.5*L200))*H200),0)</f>
        <v>4288</v>
      </c>
      <c r="Q200" s="9">
        <f>ROUNDDOWN((D200+E200)/(P200/1000),0)</f>
        <v>55</v>
      </c>
      <c r="R200" s="9">
        <f>ROUND((1.2*D200+1.6*E200)/(Q200),2)</f>
        <v>5.89</v>
      </c>
      <c r="S200" s="9">
        <f>CEILING((N200+(12*L200)),0.01)</f>
        <v>46.54</v>
      </c>
      <c r="T200" s="9">
        <f xml:space="preserve"> (4*S200)</f>
        <v>186.16</v>
      </c>
      <c r="U200" s="9">
        <f>ROUND((Q200-(S200/12)^2)*(R200),2)</f>
        <v>235.36</v>
      </c>
      <c r="V200" s="9">
        <f>ROUND((U200*1000)/(3*T200*(C200^0.5)),2)</f>
        <v>7.69</v>
      </c>
      <c r="W200" s="9" t="str">
        <f>IF(V200 &lt; N200, "Pass", "Fail")</f>
        <v>Pass</v>
      </c>
      <c r="X200" s="9">
        <f>CEILING(R200*(Q200^0.5)*((Q200^0.5/2)-(L200*0.5)-(N200/12)),0.01)</f>
        <v>29.04</v>
      </c>
      <c r="Y200" s="9">
        <f>ROUND((X200*1000)/(1.5*(Q200^0.5)*12*(C200^0.5)),2)</f>
        <v>3.97</v>
      </c>
      <c r="Z200" s="9" t="str">
        <f>IF(Y200&lt;N200,"Pass","Fail")</f>
        <v>Pass</v>
      </c>
      <c r="AA200" s="9">
        <f>ROUND(((Q200^0.5)/2)-(L200/2),2)</f>
        <v>2.87</v>
      </c>
      <c r="AB200" s="9">
        <f>ROUND((AA200*(AA200/2)*R200*(Q200^0.5)),0)</f>
        <v>180</v>
      </c>
      <c r="AC200" s="9">
        <f>ROUND((AB200*12000/(0.9*(Q200^0.5)*12*(N200^2))),2)</f>
        <v>38.4</v>
      </c>
      <c r="AD200" s="9">
        <f>(1-((1-(2.36*AC200/C200))^0.5))</f>
        <v>1.521982148298695E-2</v>
      </c>
      <c r="AE200" s="9">
        <f>(AD200*C200)/(1.18*F200)</f>
        <v>9.6736153493561135E-4</v>
      </c>
      <c r="AF200" s="10">
        <f>200/F200</f>
        <v>5.0000000000000001E-3</v>
      </c>
      <c r="AG200" s="10">
        <f>(3*(C200)^0.5)/(F200)</f>
        <v>4.107919181288746E-3</v>
      </c>
      <c r="AH200" s="10">
        <f>ROUND(MAX(AE200, AF200, AG200),6)</f>
        <v>5.0000000000000001E-3</v>
      </c>
      <c r="AK200" s="10">
        <f>ROUND((AH200*(Q200^0.5)*12*N200),2)</f>
        <v>11.79</v>
      </c>
      <c r="AL200" s="13">
        <f>ROUND((Q200^0.5),2)</f>
        <v>7.42</v>
      </c>
      <c r="AM200" s="13">
        <f>ROUND((Q200^0.5),2)</f>
        <v>7.42</v>
      </c>
      <c r="AN200" s="19">
        <v>11</v>
      </c>
      <c r="AO200" s="10">
        <f>INDEX(AJ:AJ, MATCH(AN200, AI:AI, 0))</f>
        <v>1.56</v>
      </c>
      <c r="AP200" s="12">
        <f>ROUNDUP((AK200/AO200),0)</f>
        <v>8</v>
      </c>
      <c r="AQ200" s="12">
        <f>(AP200*AO200)</f>
        <v>12.48</v>
      </c>
      <c r="AR200" s="12">
        <f>IF(ROUNDDOWN((AL200*12 - (O200*12)) / (AP200 - 1), 0) &lt; 18, ROUNDDOWN((AL200*12 - (O200*12)) / (AP200 - 1), 0), 18)</f>
        <v>12</v>
      </c>
    </row>
    <row r="201" spans="1:44" x14ac:dyDescent="0.35">
      <c r="A201" s="11">
        <f t="shared" si="3"/>
        <v>200</v>
      </c>
      <c r="B201" s="14">
        <v>5900</v>
      </c>
      <c r="C201" s="14">
        <v>4000</v>
      </c>
      <c r="D201" s="14">
        <v>125</v>
      </c>
      <c r="E201" s="14">
        <v>175</v>
      </c>
      <c r="F201" s="14">
        <v>40000</v>
      </c>
      <c r="G201" s="14">
        <v>6</v>
      </c>
      <c r="H201" s="14">
        <v>105</v>
      </c>
      <c r="K201" s="14">
        <v>150</v>
      </c>
      <c r="L201" s="14">
        <v>1.83</v>
      </c>
      <c r="M201" s="9">
        <f>ROUNDUP((18*L201),0)</f>
        <v>33</v>
      </c>
      <c r="N201" s="9">
        <f>(M201-O201*12-1.5)</f>
        <v>28.5</v>
      </c>
      <c r="O201" s="14">
        <v>0.25</v>
      </c>
      <c r="P201" s="9">
        <f>ROUND(((B201)-(M201*K201/12)-(G201-(1.5*L201))*H201),0)</f>
        <v>5146</v>
      </c>
      <c r="Q201" s="9">
        <f>ROUNDDOWN((D201+E201)/(P201/1000),0)</f>
        <v>58</v>
      </c>
      <c r="R201" s="9">
        <f>ROUND((1.2*D201+1.6*E201)/(Q201),2)</f>
        <v>7.41</v>
      </c>
      <c r="S201" s="9">
        <f>CEILING((N201+(12*L201)),0.01)</f>
        <v>50.46</v>
      </c>
      <c r="T201" s="9">
        <f xml:space="preserve"> (4*S201)</f>
        <v>201.84</v>
      </c>
      <c r="U201" s="9">
        <f>ROUND((Q201-(S201/12)^2)*(R201),2)</f>
        <v>298.76</v>
      </c>
      <c r="V201" s="9">
        <f>ROUND((U201*1000)/(3*T201*(C201^0.5)),2)</f>
        <v>7.8</v>
      </c>
      <c r="W201" s="9" t="str">
        <f>IF(V201 &lt; N201, "Pass", "Fail")</f>
        <v>Pass</v>
      </c>
      <c r="X201" s="9">
        <f>CEILING(R201*(Q201^0.5)*((Q201^0.5/2)-(L201*0.5)-(N201/12)),0.01)</f>
        <v>29.23</v>
      </c>
      <c r="Y201" s="9">
        <f>ROUND((X201*1000)/(1.5*(Q201^0.5)*12*(C201^0.5)),2)</f>
        <v>3.37</v>
      </c>
      <c r="Z201" s="9" t="str">
        <f>IF(Y201&lt;N201,"Pass","Fail")</f>
        <v>Pass</v>
      </c>
      <c r="AA201" s="9">
        <f>ROUND(((Q201^0.5)/2)-(L201/2),2)</f>
        <v>2.89</v>
      </c>
      <c r="AB201" s="9">
        <f>ROUND((AA201*(AA201/2)*R201*(Q201^0.5)),0)</f>
        <v>236</v>
      </c>
      <c r="AC201" s="9">
        <f>ROUND((AB201*12000/(0.9*(Q201^0.5)*12*(N201^2))),2)</f>
        <v>42.39</v>
      </c>
      <c r="AD201" s="9">
        <f>(1-((1-(2.36*AC201/C201))^0.5))</f>
        <v>1.2584231440473714E-2</v>
      </c>
      <c r="AE201" s="9">
        <f>(AD201*C201)/(1.18*F201)</f>
        <v>1.0664602915655692E-3</v>
      </c>
      <c r="AF201" s="10">
        <f>200/F201</f>
        <v>5.0000000000000001E-3</v>
      </c>
      <c r="AG201" s="10">
        <f>(3*(C201)^0.5)/(F201)</f>
        <v>4.7434164902525689E-3</v>
      </c>
      <c r="AH201" s="10">
        <f>ROUND(MAX(AE201, AF201, AG201),6)</f>
        <v>5.0000000000000001E-3</v>
      </c>
      <c r="AK201" s="10">
        <f>ROUND((AH201*(Q201^0.5)*12*N201),2)</f>
        <v>13.02</v>
      </c>
      <c r="AL201" s="13">
        <f>ROUND((Q201^0.5),2)</f>
        <v>7.62</v>
      </c>
      <c r="AM201" s="13">
        <f>ROUND((Q201^0.5),2)</f>
        <v>7.62</v>
      </c>
      <c r="AN201" s="19">
        <v>11</v>
      </c>
      <c r="AO201" s="10">
        <f>INDEX(AJ:AJ, MATCH(AN201, AI:AI, 0))</f>
        <v>1.56</v>
      </c>
      <c r="AP201" s="12">
        <f>ROUNDUP((AK201/AO201),0)</f>
        <v>9</v>
      </c>
      <c r="AQ201" s="12">
        <f>(AP201*AO201)</f>
        <v>14.040000000000001</v>
      </c>
      <c r="AR201" s="12">
        <f>IF(ROUNDDOWN((AL201*12 - (O201*12)) / (AP201 - 1), 0) &lt; 18, ROUNDDOWN((AL201*12 - (O201*12)) / (AP201 - 1), 0), 18)</f>
        <v>11</v>
      </c>
    </row>
    <row r="202" spans="1:44" x14ac:dyDescent="0.35">
      <c r="A202" s="11">
        <f t="shared" si="3"/>
        <v>201</v>
      </c>
      <c r="B202" s="14">
        <v>4500</v>
      </c>
      <c r="C202" s="14">
        <v>4000</v>
      </c>
      <c r="D202" s="14">
        <v>105</v>
      </c>
      <c r="E202" s="14">
        <v>145</v>
      </c>
      <c r="F202" s="14">
        <v>40000</v>
      </c>
      <c r="G202" s="14">
        <v>4</v>
      </c>
      <c r="H202" s="14">
        <v>90</v>
      </c>
      <c r="K202" s="14">
        <v>150</v>
      </c>
      <c r="L202" s="14">
        <v>1.83</v>
      </c>
      <c r="M202" s="9">
        <f>ROUNDUP((18*L202),0)</f>
        <v>33</v>
      </c>
      <c r="N202" s="9">
        <f>(M202-O202*12-1.5)</f>
        <v>28.5</v>
      </c>
      <c r="O202" s="14">
        <v>0.25</v>
      </c>
      <c r="P202" s="9">
        <f>ROUND(((B202)-(M202*K202/12)-(G202-(1.5*L202))*H202),0)</f>
        <v>3975</v>
      </c>
      <c r="Q202" s="9">
        <f>ROUNDDOWN((D202+E202)/(P202/1000),0)</f>
        <v>62</v>
      </c>
      <c r="R202" s="9">
        <f>ROUND((1.2*D202+1.6*E202)/(Q202),2)</f>
        <v>5.77</v>
      </c>
      <c r="S202" s="9">
        <f>CEILING((N202+(12*L202)),0.01)</f>
        <v>50.46</v>
      </c>
      <c r="T202" s="9">
        <f xml:space="preserve"> (4*S202)</f>
        <v>201.84</v>
      </c>
      <c r="U202" s="9">
        <f>ROUND((Q202-(S202/12)^2)*(R202),2)</f>
        <v>255.71</v>
      </c>
      <c r="V202" s="9">
        <f>ROUND((U202*1000)/(3*T202*(C202^0.5)),2)</f>
        <v>6.68</v>
      </c>
      <c r="W202" s="9" t="str">
        <f>IF(V202 &lt; N202, "Pass", "Fail")</f>
        <v>Pass</v>
      </c>
      <c r="X202" s="9">
        <f>CEILING(R202*(Q202^0.5)*((Q202^0.5/2)-(L202*0.5)-(N202/12)),0.01)</f>
        <v>29.400000000000002</v>
      </c>
      <c r="Y202" s="9">
        <f>ROUND((X202*1000)/(1.5*(Q202^0.5)*12*(C202^0.5)),2)</f>
        <v>3.28</v>
      </c>
      <c r="Z202" s="9" t="str">
        <f>IF(Y202&lt;N202,"Pass","Fail")</f>
        <v>Pass</v>
      </c>
      <c r="AA202" s="9">
        <f>ROUND(((Q202^0.5)/2)-(L202/2),2)</f>
        <v>3.02</v>
      </c>
      <c r="AB202" s="9">
        <f>ROUND((AA202*(AA202/2)*R202*(Q202^0.5)),0)</f>
        <v>207</v>
      </c>
      <c r="AC202" s="9">
        <f>ROUND((AB202*12000/(0.9*(Q202^0.5)*12*(N202^2))),2)</f>
        <v>35.96</v>
      </c>
      <c r="AD202" s="9">
        <f>(1-((1-(2.36*AC202/C202))^0.5))</f>
        <v>1.0665071879093158E-2</v>
      </c>
      <c r="AE202" s="9">
        <f>(AD202*C202)/(1.18*F202)</f>
        <v>9.0381965077060661E-4</v>
      </c>
      <c r="AF202" s="10">
        <f>200/F202</f>
        <v>5.0000000000000001E-3</v>
      </c>
      <c r="AG202" s="10">
        <f>(3*(C202)^0.5)/(F202)</f>
        <v>4.7434164902525689E-3</v>
      </c>
      <c r="AH202" s="10">
        <f>ROUND(MAX(AE202, AF202, AG202),6)</f>
        <v>5.0000000000000001E-3</v>
      </c>
      <c r="AK202" s="10">
        <f>ROUND((AH202*(Q202^0.5)*12*N202),2)</f>
        <v>13.46</v>
      </c>
      <c r="AL202" s="13">
        <f>ROUND((Q202^0.5),2)</f>
        <v>7.87</v>
      </c>
      <c r="AM202" s="13">
        <f>ROUND((Q202^0.5),2)</f>
        <v>7.87</v>
      </c>
      <c r="AN202" s="19">
        <v>11</v>
      </c>
      <c r="AO202" s="10">
        <f>INDEX(AJ:AJ, MATCH(AN202, AI:AI, 0))</f>
        <v>1.56</v>
      </c>
      <c r="AP202" s="12">
        <f>ROUNDUP((AK202/AO202),0)</f>
        <v>9</v>
      </c>
      <c r="AQ202" s="12">
        <f>(AP202*AO202)</f>
        <v>14.040000000000001</v>
      </c>
      <c r="AR202" s="12">
        <f>IF(ROUNDDOWN((AL202*12 - (O202*12)) / (AP202 - 1), 0) &lt; 18, ROUNDDOWN((AL202*12 - (O202*12)) / (AP202 - 1), 0), 18)</f>
        <v>11</v>
      </c>
    </row>
    <row r="203" spans="1:44" x14ac:dyDescent="0.35">
      <c r="A203" s="11">
        <f t="shared" si="3"/>
        <v>202</v>
      </c>
      <c r="B203" s="14">
        <v>4700</v>
      </c>
      <c r="C203" s="14">
        <v>5000</v>
      </c>
      <c r="D203" s="14">
        <v>105</v>
      </c>
      <c r="E203" s="14">
        <v>100</v>
      </c>
      <c r="F203" s="14">
        <v>40000</v>
      </c>
      <c r="G203" s="14">
        <v>5.75</v>
      </c>
      <c r="H203" s="14">
        <v>100</v>
      </c>
      <c r="K203" s="14">
        <v>150</v>
      </c>
      <c r="L203" s="14">
        <v>1.58</v>
      </c>
      <c r="M203" s="9">
        <f>ROUNDUP((18*L203),0)</f>
        <v>29</v>
      </c>
      <c r="N203" s="9">
        <f>(M203-O203*12-1.5)</f>
        <v>24.5</v>
      </c>
      <c r="O203" s="14">
        <v>0.25</v>
      </c>
      <c r="P203" s="9">
        <f>ROUND(((B203)-(M203*K203/12)-(G203-(1.5*L203))*H203),0)</f>
        <v>4000</v>
      </c>
      <c r="Q203" s="9">
        <f>ROUNDDOWN((D203+E203)/(P203/1000),0)</f>
        <v>51</v>
      </c>
      <c r="R203" s="9">
        <f>ROUND((1.2*D203+1.6*E203)/(Q203),2)</f>
        <v>5.61</v>
      </c>
      <c r="S203" s="9">
        <f>CEILING((N203+(12*L203)),0.01)</f>
        <v>43.46</v>
      </c>
      <c r="T203" s="9">
        <f xml:space="preserve"> (4*S203)</f>
        <v>173.84</v>
      </c>
      <c r="U203" s="9">
        <f>ROUND((Q203-(S203/12)^2)*(R203),2)</f>
        <v>212.53</v>
      </c>
      <c r="V203" s="9">
        <f>ROUND((U203*1000)/(3*T203*(C203^0.5)),2)</f>
        <v>5.76</v>
      </c>
      <c r="W203" s="9" t="str">
        <f>IF(V203 &lt; N203, "Pass", "Fail")</f>
        <v>Pass</v>
      </c>
      <c r="X203" s="9">
        <f>CEILING(R203*(Q203^0.5)*((Q203^0.5/2)-(L203*0.5)-(N203/12)),0.01)</f>
        <v>29.61</v>
      </c>
      <c r="Y203" s="9">
        <f>ROUND((X203*1000)/(1.5*(Q203^0.5)*12*(C203^0.5)),2)</f>
        <v>3.26</v>
      </c>
      <c r="Z203" s="9" t="str">
        <f>IF(Y203&lt;N203,"Pass","Fail")</f>
        <v>Pass</v>
      </c>
      <c r="AA203" s="9">
        <f>ROUND(((Q203^0.5)/2)-(L203/2),2)</f>
        <v>2.78</v>
      </c>
      <c r="AB203" s="9">
        <f>ROUND((AA203*(AA203/2)*R203*(Q203^0.5)),0)</f>
        <v>155</v>
      </c>
      <c r="AC203" s="9">
        <f>ROUND((AB203*12000/(0.9*(Q203^0.5)*12*(N203^2))),2)</f>
        <v>40.18</v>
      </c>
      <c r="AD203" s="9">
        <f>(1-((1-(2.36*AC203/C203))^0.5))</f>
        <v>9.5278701548437983E-3</v>
      </c>
      <c r="AE203" s="9">
        <f>(AD203*C203)/(1.18*F203)</f>
        <v>1.0093082791148092E-3</v>
      </c>
      <c r="AF203" s="10">
        <f>200/F203</f>
        <v>5.0000000000000001E-3</v>
      </c>
      <c r="AG203" s="10">
        <f>(3*(C203)^0.5)/(F203)</f>
        <v>5.3033008588991067E-3</v>
      </c>
      <c r="AH203" s="10">
        <f>ROUND(MAX(AE203, AF203, AG203),6)</f>
        <v>5.3030000000000004E-3</v>
      </c>
      <c r="AK203" s="10">
        <f>ROUND((AH203*(Q203^0.5)*12*N203),2)</f>
        <v>11.13</v>
      </c>
      <c r="AL203" s="13">
        <f>ROUND((Q203^0.5),2)</f>
        <v>7.14</v>
      </c>
      <c r="AM203" s="13">
        <f>ROUND((Q203^0.5),2)</f>
        <v>7.14</v>
      </c>
      <c r="AN203" s="19">
        <v>11</v>
      </c>
      <c r="AO203" s="10">
        <f>INDEX(AJ:AJ, MATCH(AN203, AI:AI, 0))</f>
        <v>1.56</v>
      </c>
      <c r="AP203" s="12">
        <f>ROUNDUP((AK203/AO203),0)</f>
        <v>8</v>
      </c>
      <c r="AQ203" s="12">
        <f>(AP203*AO203)</f>
        <v>12.48</v>
      </c>
      <c r="AR203" s="12">
        <f>IF(ROUNDDOWN((AL203*12 - (O203*12)) / (AP203 - 1), 0) &lt; 18, ROUNDDOWN((AL203*12 - (O203*12)) / (AP203 - 1), 0), 18)</f>
        <v>11</v>
      </c>
    </row>
    <row r="204" spans="1:44" x14ac:dyDescent="0.35">
      <c r="A204" s="11">
        <f t="shared" si="3"/>
        <v>203</v>
      </c>
      <c r="B204" s="14">
        <v>4700</v>
      </c>
      <c r="C204" s="14">
        <v>5000</v>
      </c>
      <c r="D204" s="14">
        <v>95</v>
      </c>
      <c r="E204" s="14">
        <v>185</v>
      </c>
      <c r="F204" s="14">
        <v>60000</v>
      </c>
      <c r="G204" s="14">
        <v>4</v>
      </c>
      <c r="H204" s="14">
        <v>100</v>
      </c>
      <c r="K204" s="14">
        <v>150</v>
      </c>
      <c r="L204" s="14">
        <v>1.92</v>
      </c>
      <c r="M204" s="9">
        <f>ROUNDUP((18*L204),0)</f>
        <v>35</v>
      </c>
      <c r="N204" s="9">
        <f>(M204-O204*12-1.5)</f>
        <v>30.5</v>
      </c>
      <c r="O204" s="14">
        <v>0.25</v>
      </c>
      <c r="P204" s="9">
        <f>ROUND(((B204)-(M204*K204/12)-(G204-(1.5*L204))*H204),0)</f>
        <v>4151</v>
      </c>
      <c r="Q204" s="9">
        <f>ROUNDDOWN((D204+E204)/(P204/1000),0)</f>
        <v>67</v>
      </c>
      <c r="R204" s="9">
        <f>ROUND((1.2*D204+1.6*E204)/(Q204),2)</f>
        <v>6.12</v>
      </c>
      <c r="S204" s="9">
        <f>CEILING((N204+(12*L204)),0.01)</f>
        <v>53.54</v>
      </c>
      <c r="T204" s="9">
        <f xml:space="preserve"> (4*S204)</f>
        <v>214.16</v>
      </c>
      <c r="U204" s="9">
        <f>ROUND((Q204-(S204/12)^2)*(R204),2)</f>
        <v>288.20999999999998</v>
      </c>
      <c r="V204" s="9">
        <f>ROUND((U204*1000)/(3*T204*(C204^0.5)),2)</f>
        <v>6.34</v>
      </c>
      <c r="W204" s="9" t="str">
        <f>IF(V204 &lt; N204, "Pass", "Fail")</f>
        <v>Pass</v>
      </c>
      <c r="X204" s="9">
        <f>CEILING(R204*(Q204^0.5)*((Q204^0.5/2)-(L204*0.5)-(N204/12)),0.01)</f>
        <v>29.61</v>
      </c>
      <c r="Y204" s="9">
        <f>ROUND((X204*1000)/(1.5*(Q204^0.5)*12*(C204^0.5)),2)</f>
        <v>2.84</v>
      </c>
      <c r="Z204" s="9" t="str">
        <f>IF(Y204&lt;N204,"Pass","Fail")</f>
        <v>Pass</v>
      </c>
      <c r="AA204" s="9">
        <f>ROUND(((Q204^0.5)/2)-(L204/2),2)</f>
        <v>3.13</v>
      </c>
      <c r="AB204" s="9">
        <f>ROUND((AA204*(AA204/2)*R204*(Q204^0.5)),0)</f>
        <v>245</v>
      </c>
      <c r="AC204" s="9">
        <f>ROUND((AB204*12000/(0.9*(Q204^0.5)*12*(N204^2))),2)</f>
        <v>35.75</v>
      </c>
      <c r="AD204" s="9">
        <f>(1-((1-(2.36*AC204/C204))^0.5))</f>
        <v>8.4728949746254445E-3</v>
      </c>
      <c r="AE204" s="9">
        <f>(AD204*C204)/(1.18*F204)</f>
        <v>5.9836828916846354E-4</v>
      </c>
      <c r="AF204" s="10">
        <f>200/F204</f>
        <v>3.3333333333333335E-3</v>
      </c>
      <c r="AG204" s="10">
        <f>(3*(C204)^0.5)/(F204)</f>
        <v>3.5355339059327377E-3</v>
      </c>
      <c r="AH204" s="10">
        <f>ROUND(MAX(AE204, AF204, AG204),6)</f>
        <v>3.5360000000000001E-3</v>
      </c>
      <c r="AK204" s="10">
        <f>ROUND((AH204*(Q204^0.5)*12*N204),2)</f>
        <v>10.59</v>
      </c>
      <c r="AL204" s="13">
        <f>ROUND((Q204^0.5),2)</f>
        <v>8.19</v>
      </c>
      <c r="AM204" s="13">
        <f>ROUND((Q204^0.5),2)</f>
        <v>8.19</v>
      </c>
      <c r="AN204" s="19">
        <v>11</v>
      </c>
      <c r="AO204" s="10">
        <f>INDEX(AJ:AJ, MATCH(AN204, AI:AI, 0))</f>
        <v>1.56</v>
      </c>
      <c r="AP204" s="12">
        <f>ROUNDUP((AK204/AO204),0)</f>
        <v>7</v>
      </c>
      <c r="AQ204" s="12">
        <f>(AP204*AO204)</f>
        <v>10.92</v>
      </c>
      <c r="AR204" s="12">
        <f>IF(ROUNDDOWN((AL204*12 - (O204*12)) / (AP204 - 1), 0) &lt; 18, ROUNDDOWN((AL204*12 - (O204*12)) / (AP204 - 1), 0), 18)</f>
        <v>15</v>
      </c>
    </row>
    <row r="205" spans="1:44" x14ac:dyDescent="0.35">
      <c r="A205" s="11">
        <f t="shared" si="3"/>
        <v>204</v>
      </c>
      <c r="B205" s="14">
        <v>5600</v>
      </c>
      <c r="C205" s="14">
        <v>4000</v>
      </c>
      <c r="D205" s="14">
        <v>175</v>
      </c>
      <c r="E205" s="14">
        <v>85</v>
      </c>
      <c r="F205" s="14">
        <v>40000</v>
      </c>
      <c r="G205" s="14">
        <v>6.5</v>
      </c>
      <c r="H205" s="14">
        <v>105</v>
      </c>
      <c r="K205" s="14">
        <v>150</v>
      </c>
      <c r="L205" s="14">
        <v>1.67</v>
      </c>
      <c r="M205" s="9">
        <f>ROUNDUP((18*L205),0)</f>
        <v>31</v>
      </c>
      <c r="N205" s="9">
        <f>(M205-O205*12-1.5)</f>
        <v>26.5</v>
      </c>
      <c r="O205" s="14">
        <v>0.25</v>
      </c>
      <c r="P205" s="9">
        <f>ROUND(((B205)-(M205*K205/12)-(G205-(1.5*L205))*H205),0)</f>
        <v>4793</v>
      </c>
      <c r="Q205" s="9">
        <f>ROUNDDOWN((D205+E205)/(P205/1000),0)</f>
        <v>54</v>
      </c>
      <c r="R205" s="9">
        <f>ROUND((1.2*D205+1.6*E205)/(Q205),2)</f>
        <v>6.41</v>
      </c>
      <c r="S205" s="9">
        <f>CEILING((N205+(12*L205)),0.01)</f>
        <v>46.54</v>
      </c>
      <c r="T205" s="9">
        <f xml:space="preserve"> (4*S205)</f>
        <v>186.16</v>
      </c>
      <c r="U205" s="9">
        <f>ROUND((Q205-(S205/12)^2)*(R205),2)</f>
        <v>249.72</v>
      </c>
      <c r="V205" s="9">
        <f>ROUND((U205*1000)/(3*T205*(C205^0.5)),2)</f>
        <v>7.07</v>
      </c>
      <c r="W205" s="9" t="str">
        <f>IF(V205 &lt; N205, "Pass", "Fail")</f>
        <v>Pass</v>
      </c>
      <c r="X205" s="9">
        <f>CEILING(R205*(Q205^0.5)*((Q205^0.5/2)-(L205*0.5)-(N205/12)),0.01)</f>
        <v>29.72</v>
      </c>
      <c r="Y205" s="9">
        <f>ROUND((X205*1000)/(1.5*(Q205^0.5)*12*(C205^0.5)),2)</f>
        <v>3.55</v>
      </c>
      <c r="Z205" s="9" t="str">
        <f>IF(Y205&lt;N205,"Pass","Fail")</f>
        <v>Pass</v>
      </c>
      <c r="AA205" s="9">
        <f>ROUND(((Q205^0.5)/2)-(L205/2),2)</f>
        <v>2.84</v>
      </c>
      <c r="AB205" s="9">
        <f>ROUND((AA205*(AA205/2)*R205*(Q205^0.5)),0)</f>
        <v>190</v>
      </c>
      <c r="AC205" s="9">
        <f>ROUND((AB205*12000/(0.9*(Q205^0.5)*12*(N205^2))),2)</f>
        <v>40.909999999999997</v>
      </c>
      <c r="AD205" s="9">
        <f>(1-((1-(2.36*AC205/C205))^0.5))</f>
        <v>1.2142166098785268E-2</v>
      </c>
      <c r="AE205" s="9">
        <f>(AD205*C205)/(1.18*F205)</f>
        <v>1.0289971270157007E-3</v>
      </c>
      <c r="AF205" s="10">
        <f>200/F205</f>
        <v>5.0000000000000001E-3</v>
      </c>
      <c r="AG205" s="10">
        <f>(3*(C205)^0.5)/(F205)</f>
        <v>4.7434164902525689E-3</v>
      </c>
      <c r="AH205" s="10">
        <f>ROUND(MAX(AE205, AF205, AG205),6)</f>
        <v>5.0000000000000001E-3</v>
      </c>
      <c r="AK205" s="10">
        <f>ROUND((AH205*(Q205^0.5)*12*N205),2)</f>
        <v>11.68</v>
      </c>
      <c r="AL205" s="13">
        <f>ROUND((Q205^0.5),2)</f>
        <v>7.35</v>
      </c>
      <c r="AM205" s="13">
        <f>ROUND((Q205^0.5),2)</f>
        <v>7.35</v>
      </c>
      <c r="AN205" s="19">
        <v>11</v>
      </c>
      <c r="AO205" s="10">
        <f>INDEX(AJ:AJ, MATCH(AN205, AI:AI, 0))</f>
        <v>1.56</v>
      </c>
      <c r="AP205" s="12">
        <f>ROUNDUP((AK205/AO205),0)</f>
        <v>8</v>
      </c>
      <c r="AQ205" s="12">
        <f>(AP205*AO205)</f>
        <v>12.48</v>
      </c>
      <c r="AR205" s="12">
        <f>IF(ROUNDDOWN((AL205*12 - (O205*12)) / (AP205 - 1), 0) &lt; 18, ROUNDDOWN((AL205*12 - (O205*12)) / (AP205 - 1), 0), 18)</f>
        <v>12</v>
      </c>
    </row>
    <row r="206" spans="1:44" x14ac:dyDescent="0.35">
      <c r="A206" s="11">
        <f t="shared" si="3"/>
        <v>205</v>
      </c>
      <c r="B206" s="14">
        <v>4700</v>
      </c>
      <c r="C206" s="14">
        <v>5000</v>
      </c>
      <c r="D206" s="14">
        <v>115</v>
      </c>
      <c r="E206" s="14">
        <v>140</v>
      </c>
      <c r="F206" s="14">
        <v>40000</v>
      </c>
      <c r="G206" s="14">
        <v>4.5</v>
      </c>
      <c r="H206" s="14">
        <v>105</v>
      </c>
      <c r="K206" s="14">
        <v>150</v>
      </c>
      <c r="L206" s="14">
        <v>1.83</v>
      </c>
      <c r="M206" s="9">
        <f>ROUNDUP((18*L206),0)</f>
        <v>33</v>
      </c>
      <c r="N206" s="9">
        <f>(M206-O206*12-1.5)</f>
        <v>28.5</v>
      </c>
      <c r="O206" s="14">
        <v>0.25</v>
      </c>
      <c r="P206" s="9">
        <f>ROUND(((B206)-(M206*K206/12)-(G206-(1.5*L206))*H206),0)</f>
        <v>4103</v>
      </c>
      <c r="Q206" s="9">
        <f>ROUNDDOWN((D206+E206)/(P206/1000),0)</f>
        <v>62</v>
      </c>
      <c r="R206" s="9">
        <f>ROUND((1.2*D206+1.6*E206)/(Q206),2)</f>
        <v>5.84</v>
      </c>
      <c r="S206" s="9">
        <f>CEILING((N206+(12*L206)),0.01)</f>
        <v>50.46</v>
      </c>
      <c r="T206" s="9">
        <f xml:space="preserve"> (4*S206)</f>
        <v>201.84</v>
      </c>
      <c r="U206" s="9">
        <f>ROUND((Q206-(S206/12)^2)*(R206),2)</f>
        <v>258.82</v>
      </c>
      <c r="V206" s="9">
        <f>ROUND((U206*1000)/(3*T206*(C206^0.5)),2)</f>
        <v>6.04</v>
      </c>
      <c r="W206" s="9" t="str">
        <f>IF(V206 &lt; N206, "Pass", "Fail")</f>
        <v>Pass</v>
      </c>
      <c r="X206" s="9">
        <f>CEILING(R206*(Q206^0.5)*((Q206^0.5/2)-(L206*0.5)-(N206/12)),0.01)</f>
        <v>29.76</v>
      </c>
      <c r="Y206" s="9">
        <f>ROUND((X206*1000)/(1.5*(Q206^0.5)*12*(C206^0.5)),2)</f>
        <v>2.97</v>
      </c>
      <c r="Z206" s="9" t="str">
        <f>IF(Y206&lt;N206,"Pass","Fail")</f>
        <v>Pass</v>
      </c>
      <c r="AA206" s="9">
        <f>ROUND(((Q206^0.5)/2)-(L206/2),2)</f>
        <v>3.02</v>
      </c>
      <c r="AB206" s="9">
        <f>ROUND((AA206*(AA206/2)*R206*(Q206^0.5)),0)</f>
        <v>210</v>
      </c>
      <c r="AC206" s="9">
        <f>ROUND((AB206*12000/(0.9*(Q206^0.5)*12*(N206^2))),2)</f>
        <v>36.479999999999997</v>
      </c>
      <c r="AD206" s="9">
        <f>(1-((1-(2.36*AC206/C206))^0.5))</f>
        <v>8.646662385201842E-3</v>
      </c>
      <c r="AE206" s="9">
        <f>(AD206*C206)/(1.18*F206)</f>
        <v>9.1595999843239843E-4</v>
      </c>
      <c r="AF206" s="10">
        <f>200/F206</f>
        <v>5.0000000000000001E-3</v>
      </c>
      <c r="AG206" s="10">
        <f>(3*(C206)^0.5)/(F206)</f>
        <v>5.3033008588991067E-3</v>
      </c>
      <c r="AH206" s="10">
        <f>ROUND(MAX(AE206, AF206, AG206),6)</f>
        <v>5.3030000000000004E-3</v>
      </c>
      <c r="AK206" s="10">
        <f>ROUND((AH206*(Q206^0.5)*12*N206),2)</f>
        <v>14.28</v>
      </c>
      <c r="AL206" s="13">
        <f>ROUND((Q206^0.5),2)</f>
        <v>7.87</v>
      </c>
      <c r="AM206" s="13">
        <f>ROUND((Q206^0.5),2)</f>
        <v>7.87</v>
      </c>
      <c r="AN206" s="19">
        <v>11</v>
      </c>
      <c r="AO206" s="10">
        <f>INDEX(AJ:AJ, MATCH(AN206, AI:AI, 0))</f>
        <v>1.56</v>
      </c>
      <c r="AP206" s="12">
        <f>ROUNDUP((AK206/AO206),0)</f>
        <v>10</v>
      </c>
      <c r="AQ206" s="12">
        <f>(AP206*AO206)</f>
        <v>15.600000000000001</v>
      </c>
      <c r="AR206" s="12">
        <f>IF(ROUNDDOWN((AL206*12 - (O206*12)) / (AP206 - 1), 0) &lt; 18, ROUNDDOWN((AL206*12 - (O206*12)) / (AP206 - 1), 0), 18)</f>
        <v>10</v>
      </c>
    </row>
    <row r="207" spans="1:44" x14ac:dyDescent="0.35">
      <c r="A207" s="11">
        <f t="shared" si="3"/>
        <v>206</v>
      </c>
      <c r="B207" s="14">
        <v>5800</v>
      </c>
      <c r="C207" s="14">
        <v>3000</v>
      </c>
      <c r="D207" s="14">
        <v>130</v>
      </c>
      <c r="E207" s="14">
        <v>90</v>
      </c>
      <c r="F207" s="14">
        <v>40000</v>
      </c>
      <c r="G207" s="14">
        <v>6.75</v>
      </c>
      <c r="H207" s="14">
        <v>100</v>
      </c>
      <c r="K207" s="14">
        <v>150</v>
      </c>
      <c r="L207" s="14">
        <v>1.5</v>
      </c>
      <c r="M207" s="9">
        <f>ROUNDUP((18*L207),0)</f>
        <v>27</v>
      </c>
      <c r="N207" s="9">
        <f>(M207-O207*12-1.5)</f>
        <v>22.5</v>
      </c>
      <c r="O207" s="14">
        <v>0.25</v>
      </c>
      <c r="P207" s="9">
        <f>ROUND(((B207)-(M207*K207/12)-(G207-(1.5*L207))*H207),0)</f>
        <v>5013</v>
      </c>
      <c r="Q207" s="9">
        <f>ROUNDDOWN((D207+E207)/(P207/1000),0)</f>
        <v>43</v>
      </c>
      <c r="R207" s="9">
        <f>ROUND((1.2*D207+1.6*E207)/(Q207),2)</f>
        <v>6.98</v>
      </c>
      <c r="S207" s="9">
        <f>CEILING((N207+(12*L207)),0.01)</f>
        <v>40.5</v>
      </c>
      <c r="T207" s="9">
        <f xml:space="preserve"> (4*S207)</f>
        <v>162</v>
      </c>
      <c r="U207" s="9">
        <f>ROUND((Q207-(S207/12)^2)*(R207),2)</f>
        <v>220.63</v>
      </c>
      <c r="V207" s="9">
        <f>ROUND((U207*1000)/(3*T207*(C207^0.5)),2)</f>
        <v>8.2899999999999991</v>
      </c>
      <c r="W207" s="9" t="str">
        <f>IF(V207 &lt; N207, "Pass", "Fail")</f>
        <v>Pass</v>
      </c>
      <c r="X207" s="9">
        <f>CEILING(R207*(Q207^0.5)*((Q207^0.5/2)-(L207*0.5)-(N207/12)),0.01)</f>
        <v>29.93</v>
      </c>
      <c r="Y207" s="9">
        <f>ROUND((X207*1000)/(1.5*(Q207^0.5)*12*(C207^0.5)),2)</f>
        <v>4.63</v>
      </c>
      <c r="Z207" s="9" t="str">
        <f>IF(Y207&lt;N207,"Pass","Fail")</f>
        <v>Pass</v>
      </c>
      <c r="AA207" s="9">
        <f>ROUND(((Q207^0.5)/2)-(L207/2),2)</f>
        <v>2.5299999999999998</v>
      </c>
      <c r="AB207" s="9">
        <f>ROUND((AA207*(AA207/2)*R207*(Q207^0.5)),0)</f>
        <v>146</v>
      </c>
      <c r="AC207" s="9">
        <f>ROUND((AB207*12000/(0.9*(Q207^0.5)*12*(N207^2))),2)</f>
        <v>48.87</v>
      </c>
      <c r="AD207" s="9">
        <f>(1-((1-(2.36*AC207/C207))^0.5))</f>
        <v>1.9410585413038417E-2</v>
      </c>
      <c r="AE207" s="9">
        <f>(AD207*C207)/(1.18*F207)</f>
        <v>1.2337236491337977E-3</v>
      </c>
      <c r="AF207" s="10">
        <f>200/F207</f>
        <v>5.0000000000000001E-3</v>
      </c>
      <c r="AG207" s="10">
        <f>(3*(C207)^0.5)/(F207)</f>
        <v>4.107919181288746E-3</v>
      </c>
      <c r="AH207" s="10">
        <f>ROUND(MAX(AE207, AF207, AG207),6)</f>
        <v>5.0000000000000001E-3</v>
      </c>
      <c r="AK207" s="10">
        <f>ROUND((AH207*(Q207^0.5)*12*N207),2)</f>
        <v>8.85</v>
      </c>
      <c r="AL207" s="13">
        <f>ROUND((Q207^0.5),2)</f>
        <v>6.56</v>
      </c>
      <c r="AM207" s="13">
        <f>ROUND((Q207^0.5),2)</f>
        <v>6.56</v>
      </c>
      <c r="AN207" s="19">
        <v>11</v>
      </c>
      <c r="AO207" s="10">
        <f>INDEX(AJ:AJ, MATCH(AN207, AI:AI, 0))</f>
        <v>1.56</v>
      </c>
      <c r="AP207" s="12">
        <f>ROUNDUP((AK207/AO207),0)</f>
        <v>6</v>
      </c>
      <c r="AQ207" s="12">
        <f>(AP207*AO207)</f>
        <v>9.36</v>
      </c>
      <c r="AR207" s="12">
        <f>IF(ROUNDDOWN((AL207*12 - (O207*12)) / (AP207 - 1), 0) &lt; 18, ROUNDDOWN((AL207*12 - (O207*12)) / (AP207 - 1), 0), 18)</f>
        <v>15</v>
      </c>
    </row>
    <row r="208" spans="1:44" x14ac:dyDescent="0.35">
      <c r="A208" s="11">
        <f t="shared" si="3"/>
        <v>207</v>
      </c>
      <c r="B208" s="14">
        <v>5200</v>
      </c>
      <c r="C208" s="14">
        <v>3000</v>
      </c>
      <c r="D208" s="14">
        <v>110</v>
      </c>
      <c r="E208" s="14">
        <v>115</v>
      </c>
      <c r="F208" s="14">
        <v>60000</v>
      </c>
      <c r="G208" s="14">
        <v>4.75</v>
      </c>
      <c r="H208" s="14">
        <v>105</v>
      </c>
      <c r="K208" s="14">
        <v>150</v>
      </c>
      <c r="L208" s="14">
        <v>1.58</v>
      </c>
      <c r="M208" s="9">
        <f>ROUNDUP((18*L208),0)</f>
        <v>29</v>
      </c>
      <c r="N208" s="9">
        <f>(M208-O208*12-1.5)</f>
        <v>24.5</v>
      </c>
      <c r="O208" s="14">
        <v>0.25</v>
      </c>
      <c r="P208" s="9">
        <f>ROUND(((B208)-(M208*K208/12)-(G208-(1.5*L208))*H208),0)</f>
        <v>4588</v>
      </c>
      <c r="Q208" s="9">
        <f>ROUNDDOWN((D208+E208)/(P208/1000),0)</f>
        <v>49</v>
      </c>
      <c r="R208" s="9">
        <f>ROUND((1.2*D208+1.6*E208)/(Q208),2)</f>
        <v>6.45</v>
      </c>
      <c r="S208" s="9">
        <f>CEILING((N208+(12*L208)),0.01)</f>
        <v>43.46</v>
      </c>
      <c r="T208" s="9">
        <f xml:space="preserve"> (4*S208)</f>
        <v>173.84</v>
      </c>
      <c r="U208" s="9">
        <f>ROUND((Q208-(S208/12)^2)*(R208),2)</f>
        <v>231.45</v>
      </c>
      <c r="V208" s="9">
        <f>ROUND((U208*1000)/(3*T208*(C208^0.5)),2)</f>
        <v>8.1</v>
      </c>
      <c r="W208" s="9" t="str">
        <f>IF(V208 &lt; N208, "Pass", "Fail")</f>
        <v>Pass</v>
      </c>
      <c r="X208" s="9">
        <f>CEILING(R208*(Q208^0.5)*((Q208^0.5/2)-(L208*0.5)-(N208/12)),0.01)</f>
        <v>30.18</v>
      </c>
      <c r="Y208" s="9">
        <f>ROUND((X208*1000)/(1.5*(Q208^0.5)*12*(C208^0.5)),2)</f>
        <v>4.37</v>
      </c>
      <c r="Z208" s="9" t="str">
        <f>IF(Y208&lt;N208,"Pass","Fail")</f>
        <v>Pass</v>
      </c>
      <c r="AA208" s="9">
        <f>ROUND(((Q208^0.5)/2)-(L208/2),2)</f>
        <v>2.71</v>
      </c>
      <c r="AB208" s="9">
        <f>ROUND((AA208*(AA208/2)*R208*(Q208^0.5)),0)</f>
        <v>166</v>
      </c>
      <c r="AC208" s="9">
        <f>ROUND((AB208*12000/(0.9*(Q208^0.5)*12*(N208^2))),2)</f>
        <v>43.9</v>
      </c>
      <c r="AD208" s="9">
        <f>(1-((1-(2.36*AC208/C208))^0.5))</f>
        <v>1.7419044895875646E-2</v>
      </c>
      <c r="AE208" s="9">
        <f>(AD208*C208)/(1.18*F208)</f>
        <v>7.3809512270659513E-4</v>
      </c>
      <c r="AF208" s="10">
        <f>200/F208</f>
        <v>3.3333333333333335E-3</v>
      </c>
      <c r="AG208" s="10">
        <f>(3*(C208)^0.5)/(F208)</f>
        <v>2.7386127875258306E-3</v>
      </c>
      <c r="AH208" s="10">
        <f>ROUND(MAX(AE208, AF208, AG208),6)</f>
        <v>3.333E-3</v>
      </c>
      <c r="AK208" s="10">
        <f>ROUND((AH208*(Q208^0.5)*12*N208),2)</f>
        <v>6.86</v>
      </c>
      <c r="AL208" s="13">
        <f>ROUND((Q208^0.5),2)</f>
        <v>7</v>
      </c>
      <c r="AM208" s="13">
        <f>ROUND((Q208^0.5),2)</f>
        <v>7</v>
      </c>
      <c r="AN208" s="19">
        <v>8</v>
      </c>
      <c r="AO208" s="10">
        <f>INDEX(AJ:AJ, MATCH(AN208, AI:AI, 0))</f>
        <v>0.79</v>
      </c>
      <c r="AP208" s="12">
        <f>ROUNDUP((AK208/AO208),0)</f>
        <v>9</v>
      </c>
      <c r="AQ208" s="12">
        <f>(AP208*AO208)</f>
        <v>7.11</v>
      </c>
      <c r="AR208" s="12">
        <f>IF(ROUNDDOWN((AL208*12 - (O208*12)) / (AP208 - 1), 0) &lt; 18, ROUNDDOWN((AL208*12 - (O208*12)) / (AP208 - 1), 0), 18)</f>
        <v>10</v>
      </c>
    </row>
    <row r="209" spans="1:44" x14ac:dyDescent="0.35">
      <c r="A209" s="11">
        <f t="shared" si="3"/>
        <v>208</v>
      </c>
      <c r="B209" s="14">
        <v>5200</v>
      </c>
      <c r="C209" s="14">
        <v>4000</v>
      </c>
      <c r="D209" s="14">
        <v>115</v>
      </c>
      <c r="E209" s="14">
        <v>135</v>
      </c>
      <c r="F209" s="14">
        <v>40000</v>
      </c>
      <c r="G209" s="14">
        <v>4.75</v>
      </c>
      <c r="H209" s="14">
        <v>90</v>
      </c>
      <c r="K209" s="14">
        <v>150</v>
      </c>
      <c r="L209" s="14">
        <v>1.67</v>
      </c>
      <c r="M209" s="9">
        <f>ROUNDUP((18*L209),0)</f>
        <v>31</v>
      </c>
      <c r="N209" s="9">
        <f>(M209-O209*12-1.5)</f>
        <v>26.5</v>
      </c>
      <c r="O209" s="14">
        <v>0.25</v>
      </c>
      <c r="P209" s="9">
        <f>ROUND(((B209)-(M209*K209/12)-(G209-(1.5*L209))*H209),0)</f>
        <v>4610</v>
      </c>
      <c r="Q209" s="9">
        <f>ROUNDDOWN((D209+E209)/(P209/1000),0)</f>
        <v>54</v>
      </c>
      <c r="R209" s="9">
        <f>ROUND((1.2*D209+1.6*E209)/(Q209),2)</f>
        <v>6.56</v>
      </c>
      <c r="S209" s="9">
        <f>CEILING((N209+(12*L209)),0.01)</f>
        <v>46.54</v>
      </c>
      <c r="T209" s="9">
        <f xml:space="preserve"> (4*S209)</f>
        <v>186.16</v>
      </c>
      <c r="U209" s="9">
        <f>ROUND((Q209-(S209/12)^2)*(R209),2)</f>
        <v>255.57</v>
      </c>
      <c r="V209" s="9">
        <f>ROUND((U209*1000)/(3*T209*(C209^0.5)),2)</f>
        <v>7.24</v>
      </c>
      <c r="W209" s="9" t="str">
        <f>IF(V209 &lt; N209, "Pass", "Fail")</f>
        <v>Pass</v>
      </c>
      <c r="X209" s="9">
        <f>CEILING(R209*(Q209^0.5)*((Q209^0.5/2)-(L209*0.5)-(N209/12)),0.01)</f>
        <v>30.42</v>
      </c>
      <c r="Y209" s="9">
        <f>ROUND((X209*1000)/(1.5*(Q209^0.5)*12*(C209^0.5)),2)</f>
        <v>3.64</v>
      </c>
      <c r="Z209" s="9" t="str">
        <f>IF(Y209&lt;N209,"Pass","Fail")</f>
        <v>Pass</v>
      </c>
      <c r="AA209" s="9">
        <f>ROUND(((Q209^0.5)/2)-(L209/2),2)</f>
        <v>2.84</v>
      </c>
      <c r="AB209" s="9">
        <f>ROUND((AA209*(AA209/2)*R209*(Q209^0.5)),0)</f>
        <v>194</v>
      </c>
      <c r="AC209" s="9">
        <f>ROUND((AB209*12000/(0.9*(Q209^0.5)*12*(N209^2))),2)</f>
        <v>41.77</v>
      </c>
      <c r="AD209" s="9">
        <f>(1-((1-(2.36*AC209/C209))^0.5))</f>
        <v>1.2399017821468572E-2</v>
      </c>
      <c r="AE209" s="9">
        <f>(AD209*C209)/(1.18*F209)</f>
        <v>1.0507642221583536E-3</v>
      </c>
      <c r="AF209" s="10">
        <f>200/F209</f>
        <v>5.0000000000000001E-3</v>
      </c>
      <c r="AG209" s="10">
        <f>(3*(C209)^0.5)/(F209)</f>
        <v>4.7434164902525689E-3</v>
      </c>
      <c r="AH209" s="10">
        <f>ROUND(MAX(AE209, AF209, AG209),6)</f>
        <v>5.0000000000000001E-3</v>
      </c>
      <c r="AK209" s="10">
        <f>ROUND((AH209*(Q209^0.5)*12*N209),2)</f>
        <v>11.68</v>
      </c>
      <c r="AL209" s="13">
        <f>ROUND((Q209^0.5),2)</f>
        <v>7.35</v>
      </c>
      <c r="AM209" s="13">
        <f>ROUND((Q209^0.5),2)</f>
        <v>7.35</v>
      </c>
      <c r="AN209" s="19">
        <v>11</v>
      </c>
      <c r="AO209" s="10">
        <f>INDEX(AJ:AJ, MATCH(AN209, AI:AI, 0))</f>
        <v>1.56</v>
      </c>
      <c r="AP209" s="12">
        <f>ROUNDUP((AK209/AO209),0)</f>
        <v>8</v>
      </c>
      <c r="AQ209" s="12">
        <f>(AP209*AO209)</f>
        <v>12.48</v>
      </c>
      <c r="AR209" s="12">
        <f>IF(ROUNDDOWN((AL209*12 - (O209*12)) / (AP209 - 1), 0) &lt; 18, ROUNDDOWN((AL209*12 - (O209*12)) / (AP209 - 1), 0), 18)</f>
        <v>12</v>
      </c>
    </row>
    <row r="210" spans="1:44" x14ac:dyDescent="0.35">
      <c r="A210" s="11">
        <f t="shared" si="3"/>
        <v>209</v>
      </c>
      <c r="B210" s="14">
        <v>4700</v>
      </c>
      <c r="C210" s="14">
        <v>4000</v>
      </c>
      <c r="D210" s="14">
        <v>185</v>
      </c>
      <c r="E210" s="14">
        <v>95</v>
      </c>
      <c r="F210" s="14">
        <v>40000</v>
      </c>
      <c r="G210" s="14">
        <v>6</v>
      </c>
      <c r="H210" s="14">
        <v>90</v>
      </c>
      <c r="K210" s="14">
        <v>150</v>
      </c>
      <c r="L210" s="14">
        <v>1.92</v>
      </c>
      <c r="M210" s="9">
        <f>ROUNDUP((18*L210),0)</f>
        <v>35</v>
      </c>
      <c r="N210" s="9">
        <f>(M210-O210*12-1.5)</f>
        <v>30.5</v>
      </c>
      <c r="O210" s="14">
        <v>0.25</v>
      </c>
      <c r="P210" s="9">
        <f>ROUND(((B210)-(M210*K210/12)-(G210-(1.5*L210))*H210),0)</f>
        <v>3982</v>
      </c>
      <c r="Q210" s="9">
        <f>ROUNDDOWN((D210+E210)/(P210/1000),0)</f>
        <v>70</v>
      </c>
      <c r="R210" s="9">
        <f>ROUND((1.2*D210+1.6*E210)/(Q210),2)</f>
        <v>5.34</v>
      </c>
      <c r="S210" s="9">
        <f>CEILING((N210+(12*L210)),0.01)</f>
        <v>53.54</v>
      </c>
      <c r="T210" s="9">
        <f xml:space="preserve"> (4*S210)</f>
        <v>214.16</v>
      </c>
      <c r="U210" s="9">
        <f>ROUND((Q210-(S210/12)^2)*(R210),2)</f>
        <v>267.5</v>
      </c>
      <c r="V210" s="9">
        <f>ROUND((U210*1000)/(3*T210*(C210^0.5)),2)</f>
        <v>6.58</v>
      </c>
      <c r="W210" s="9" t="str">
        <f>IF(V210 &lt; N210, "Pass", "Fail")</f>
        <v>Pass</v>
      </c>
      <c r="X210" s="9">
        <f>CEILING(R210*(Q210^0.5)*((Q210^0.5/2)-(L210*0.5)-(N210/12)),0.01)</f>
        <v>30.46</v>
      </c>
      <c r="Y210" s="9">
        <f>ROUND((X210*1000)/(1.5*(Q210^0.5)*12*(C210^0.5)),2)</f>
        <v>3.2</v>
      </c>
      <c r="Z210" s="9" t="str">
        <f>IF(Y210&lt;N210,"Pass","Fail")</f>
        <v>Pass</v>
      </c>
      <c r="AA210" s="9">
        <f>ROUND(((Q210^0.5)/2)-(L210/2),2)</f>
        <v>3.22</v>
      </c>
      <c r="AB210" s="9">
        <f>ROUND((AA210*(AA210/2)*R210*(Q210^0.5)),0)</f>
        <v>232</v>
      </c>
      <c r="AC210" s="9">
        <f>ROUND((AB210*12000/(0.9*(Q210^0.5)*12*(N210^2))),2)</f>
        <v>33.119999999999997</v>
      </c>
      <c r="AD210" s="9">
        <f>(1-((1-(2.36*AC210/C210))^0.5))</f>
        <v>9.8186024773037062E-3</v>
      </c>
      <c r="AE210" s="9">
        <f>(AD210*C210)/(1.18*F210)</f>
        <v>8.3208495570370386E-4</v>
      </c>
      <c r="AF210" s="10">
        <f>200/F210</f>
        <v>5.0000000000000001E-3</v>
      </c>
      <c r="AG210" s="10">
        <f>(3*(C210)^0.5)/(F210)</f>
        <v>4.7434164902525689E-3</v>
      </c>
      <c r="AH210" s="10">
        <f>ROUND(MAX(AE210, AF210, AG210),6)</f>
        <v>5.0000000000000001E-3</v>
      </c>
      <c r="AK210" s="10">
        <f>ROUND((AH210*(Q210^0.5)*12*N210),2)</f>
        <v>15.31</v>
      </c>
      <c r="AL210" s="13">
        <f>ROUND((Q210^0.5),2)</f>
        <v>8.3699999999999992</v>
      </c>
      <c r="AM210" s="13">
        <f>ROUND((Q210^0.5),2)</f>
        <v>8.3699999999999992</v>
      </c>
      <c r="AN210" s="19">
        <v>11</v>
      </c>
      <c r="AO210" s="10">
        <f>INDEX(AJ:AJ, MATCH(AN210, AI:AI, 0))</f>
        <v>1.56</v>
      </c>
      <c r="AP210" s="12">
        <f>ROUNDUP((AK210/AO210),0)</f>
        <v>10</v>
      </c>
      <c r="AQ210" s="12">
        <f>(AP210*AO210)</f>
        <v>15.600000000000001</v>
      </c>
      <c r="AR210" s="12">
        <f>IF(ROUNDDOWN((AL210*12 - (O210*12)) / (AP210 - 1), 0) &lt; 18, ROUNDDOWN((AL210*12 - (O210*12)) / (AP210 - 1), 0), 18)</f>
        <v>10</v>
      </c>
    </row>
    <row r="211" spans="1:44" x14ac:dyDescent="0.35">
      <c r="A211" s="11">
        <f t="shared" si="3"/>
        <v>210</v>
      </c>
      <c r="B211" s="14">
        <v>5300</v>
      </c>
      <c r="C211" s="14">
        <v>4000</v>
      </c>
      <c r="D211" s="14">
        <v>105</v>
      </c>
      <c r="E211" s="14">
        <v>175</v>
      </c>
      <c r="F211" s="14">
        <v>60000</v>
      </c>
      <c r="G211" s="14">
        <v>5.5</v>
      </c>
      <c r="H211" s="14">
        <v>105</v>
      </c>
      <c r="K211" s="14">
        <v>150</v>
      </c>
      <c r="L211" s="14">
        <v>1.83</v>
      </c>
      <c r="M211" s="9">
        <f>ROUNDUP((18*L211),0)</f>
        <v>33</v>
      </c>
      <c r="N211" s="9">
        <f>(M211-O211*12-1.5)</f>
        <v>28.5</v>
      </c>
      <c r="O211" s="14">
        <v>0.25</v>
      </c>
      <c r="P211" s="9">
        <f>ROUND(((B211)-(M211*K211/12)-(G211-(1.5*L211))*H211),0)</f>
        <v>4598</v>
      </c>
      <c r="Q211" s="9">
        <f>ROUNDDOWN((D211+E211)/(P211/1000),0)</f>
        <v>60</v>
      </c>
      <c r="R211" s="9">
        <f>ROUND((1.2*D211+1.6*E211)/(Q211),2)</f>
        <v>6.77</v>
      </c>
      <c r="S211" s="9">
        <f>CEILING((N211+(12*L211)),0.01)</f>
        <v>50.46</v>
      </c>
      <c r="T211" s="9">
        <f xml:space="preserve"> (4*S211)</f>
        <v>201.84</v>
      </c>
      <c r="U211" s="9">
        <f>ROUND((Q211-(S211/12)^2)*(R211),2)</f>
        <v>286.49</v>
      </c>
      <c r="V211" s="9">
        <f>ROUND((U211*1000)/(3*T211*(C211^0.5)),2)</f>
        <v>7.48</v>
      </c>
      <c r="W211" s="9" t="str">
        <f>IF(V211 &lt; N211, "Pass", "Fail")</f>
        <v>Pass</v>
      </c>
      <c r="X211" s="9">
        <f>CEILING(R211*(Q211^0.5)*((Q211^0.5/2)-(L211*0.5)-(N211/12)),0.01)</f>
        <v>30.580000000000002</v>
      </c>
      <c r="Y211" s="9">
        <f>ROUND((X211*1000)/(1.5*(Q211^0.5)*12*(C211^0.5)),2)</f>
        <v>3.47</v>
      </c>
      <c r="Z211" s="9" t="str">
        <f>IF(Y211&lt;N211,"Pass","Fail")</f>
        <v>Pass</v>
      </c>
      <c r="AA211" s="9">
        <f>ROUND(((Q211^0.5)/2)-(L211/2),2)</f>
        <v>2.96</v>
      </c>
      <c r="AB211" s="9">
        <f>ROUND((AA211*(AA211/2)*R211*(Q211^0.5)),0)</f>
        <v>230</v>
      </c>
      <c r="AC211" s="9">
        <f>ROUND((AB211*12000/(0.9*(Q211^0.5)*12*(N211^2))),2)</f>
        <v>40.619999999999997</v>
      </c>
      <c r="AD211" s="9">
        <f>(1-((1-(2.36*AC211/C211))^0.5))</f>
        <v>1.2055568364293112E-2</v>
      </c>
      <c r="AE211" s="9">
        <f>(AD211*C211)/(1.18*F211)</f>
        <v>6.8110555730469566E-4</v>
      </c>
      <c r="AF211" s="10">
        <f>200/F211</f>
        <v>3.3333333333333335E-3</v>
      </c>
      <c r="AG211" s="10">
        <f>(3*(C211)^0.5)/(F211)</f>
        <v>3.162277660168379E-3</v>
      </c>
      <c r="AH211" s="10">
        <f>ROUND(MAX(AE211, AF211, AG211),6)</f>
        <v>3.333E-3</v>
      </c>
      <c r="AK211" s="10">
        <f>ROUND((AH211*(Q211^0.5)*12*N211),2)</f>
        <v>8.83</v>
      </c>
      <c r="AL211" s="13">
        <f>ROUND((Q211^0.5),2)</f>
        <v>7.75</v>
      </c>
      <c r="AM211" s="13">
        <f>ROUND((Q211^0.5),2)</f>
        <v>7.75</v>
      </c>
      <c r="AN211" s="19">
        <v>8</v>
      </c>
      <c r="AO211" s="10">
        <f>INDEX(AJ:AJ, MATCH(AN211, AI:AI, 0))</f>
        <v>0.79</v>
      </c>
      <c r="AP211" s="12">
        <f>ROUNDUP((AK211/AO211),0)</f>
        <v>12</v>
      </c>
      <c r="AQ211" s="12">
        <f>(AP211*AO211)</f>
        <v>9.48</v>
      </c>
      <c r="AR211" s="12">
        <f>IF(ROUNDDOWN((AL211*12 - (O211*12)) / (AP211 - 1), 0) &lt; 18, ROUNDDOWN((AL211*12 - (O211*12)) / (AP211 - 1), 0), 18)</f>
        <v>8</v>
      </c>
    </row>
    <row r="212" spans="1:44" x14ac:dyDescent="0.35">
      <c r="A212" s="11">
        <f t="shared" si="3"/>
        <v>211</v>
      </c>
      <c r="B212" s="14">
        <v>4000</v>
      </c>
      <c r="C212" s="14">
        <v>4000</v>
      </c>
      <c r="D212" s="14">
        <v>80</v>
      </c>
      <c r="E212" s="14">
        <v>175</v>
      </c>
      <c r="F212" s="14">
        <v>40000</v>
      </c>
      <c r="G212" s="14">
        <v>5</v>
      </c>
      <c r="H212" s="14">
        <v>95</v>
      </c>
      <c r="K212" s="14">
        <v>150</v>
      </c>
      <c r="L212" s="14">
        <v>2</v>
      </c>
      <c r="M212" s="9">
        <f>ROUNDUP((18*L212),0)</f>
        <v>36</v>
      </c>
      <c r="N212" s="9">
        <f>(M212-O212*12-1.5)</f>
        <v>31.5</v>
      </c>
      <c r="O212" s="14">
        <v>0.25</v>
      </c>
      <c r="P212" s="9">
        <f>ROUND(((B212)-(M212*K212/12)-(G212-(1.5*L212))*H212),0)</f>
        <v>3360</v>
      </c>
      <c r="Q212" s="9">
        <f>ROUNDDOWN((D212+E212)/(P212/1000),0)</f>
        <v>75</v>
      </c>
      <c r="R212" s="9">
        <f>ROUND((1.2*D212+1.6*E212)/(Q212),2)</f>
        <v>5.01</v>
      </c>
      <c r="S212" s="9">
        <f>CEILING((N212+(12*L212)),0.01)</f>
        <v>55.5</v>
      </c>
      <c r="T212" s="9">
        <f xml:space="preserve"> (4*S212)</f>
        <v>222</v>
      </c>
      <c r="U212" s="9">
        <f>ROUND((Q212-(S212/12)^2)*(R212),2)</f>
        <v>268.58</v>
      </c>
      <c r="V212" s="9">
        <f>ROUND((U212*1000)/(3*T212*(C212^0.5)),2)</f>
        <v>6.38</v>
      </c>
      <c r="W212" s="9" t="str">
        <f>IF(V212 &lt; N212, "Pass", "Fail")</f>
        <v>Pass</v>
      </c>
      <c r="X212" s="9">
        <f>CEILING(R212*(Q212^0.5)*((Q212^0.5/2)-(L212*0.5)-(N212/12)),0.01)</f>
        <v>30.6</v>
      </c>
      <c r="Y212" s="9">
        <f>ROUND((X212*1000)/(1.5*(Q212^0.5)*12*(C212^0.5)),2)</f>
        <v>3.1</v>
      </c>
      <c r="Z212" s="9" t="str">
        <f>IF(Y212&lt;N212,"Pass","Fail")</f>
        <v>Pass</v>
      </c>
      <c r="AA212" s="9">
        <f>ROUND(((Q212^0.5)/2)-(L212/2),2)</f>
        <v>3.33</v>
      </c>
      <c r="AB212" s="9">
        <f>ROUND((AA212*(AA212/2)*R212*(Q212^0.5)),0)</f>
        <v>241</v>
      </c>
      <c r="AC212" s="9">
        <f>ROUND((AB212*12000/(0.9*(Q212^0.5)*12*(N212^2))),2)</f>
        <v>31.16</v>
      </c>
      <c r="AD212" s="9">
        <f>(1-((1-(2.36*AC212/C212))^0.5))</f>
        <v>9.2348411454912238E-3</v>
      </c>
      <c r="AE212" s="9">
        <f>(AD212*C212)/(1.18*F212)</f>
        <v>7.8261365639756134E-4</v>
      </c>
      <c r="AF212" s="10">
        <f>200/F212</f>
        <v>5.0000000000000001E-3</v>
      </c>
      <c r="AG212" s="10">
        <f>(3*(C212)^0.5)/(F212)</f>
        <v>4.7434164902525689E-3</v>
      </c>
      <c r="AH212" s="10">
        <f>ROUND(MAX(AE212, AF212, AG212),6)</f>
        <v>5.0000000000000001E-3</v>
      </c>
      <c r="AK212" s="10">
        <f>ROUND((AH212*(Q212^0.5)*12*N212),2)</f>
        <v>16.37</v>
      </c>
      <c r="AL212" s="13">
        <f>ROUND((Q212^0.5),2)</f>
        <v>8.66</v>
      </c>
      <c r="AM212" s="13">
        <f>ROUND((Q212^0.5),2)</f>
        <v>8.66</v>
      </c>
      <c r="AN212" s="19">
        <v>14</v>
      </c>
      <c r="AO212" s="10">
        <f>INDEX(AJ:AJ, MATCH(AN212, AI:AI, 0))</f>
        <v>2.25</v>
      </c>
      <c r="AP212" s="12">
        <f>ROUNDUP((AK212/AO212),0)</f>
        <v>8</v>
      </c>
      <c r="AQ212" s="12">
        <f>(AP212*AO212)</f>
        <v>18</v>
      </c>
      <c r="AR212" s="12">
        <f>IF(ROUNDDOWN((AL212*12 - (O212*12)) / (AP212 - 1), 0) &lt; 18, ROUNDDOWN((AL212*12 - (O212*12)) / (AP212 - 1), 0), 18)</f>
        <v>14</v>
      </c>
    </row>
    <row r="213" spans="1:44" x14ac:dyDescent="0.35">
      <c r="A213" s="11">
        <f t="shared" si="3"/>
        <v>212</v>
      </c>
      <c r="B213" s="14">
        <v>4200</v>
      </c>
      <c r="C213" s="14">
        <v>3000</v>
      </c>
      <c r="D213" s="14">
        <v>90</v>
      </c>
      <c r="E213" s="14">
        <v>105</v>
      </c>
      <c r="F213" s="14">
        <v>60000</v>
      </c>
      <c r="G213" s="14">
        <v>4.5</v>
      </c>
      <c r="H213" s="14">
        <v>100</v>
      </c>
      <c r="K213" s="14">
        <v>150</v>
      </c>
      <c r="L213" s="14">
        <v>1.58</v>
      </c>
      <c r="M213" s="9">
        <f>ROUNDUP((18*L213),0)</f>
        <v>29</v>
      </c>
      <c r="N213" s="9">
        <f>(M213-O213*12-1.5)</f>
        <v>24.5</v>
      </c>
      <c r="O213" s="14">
        <v>0.25</v>
      </c>
      <c r="P213" s="9">
        <f>ROUND(((B213)-(M213*K213/12)-(G213-(1.5*L213))*H213),0)</f>
        <v>3625</v>
      </c>
      <c r="Q213" s="9">
        <f>ROUNDDOWN((D213+E213)/(P213/1000),0)</f>
        <v>53</v>
      </c>
      <c r="R213" s="9">
        <f>ROUND((1.2*D213+1.6*E213)/(Q213),2)</f>
        <v>5.21</v>
      </c>
      <c r="S213" s="9">
        <f>CEILING((N213+(12*L213)),0.01)</f>
        <v>43.46</v>
      </c>
      <c r="T213" s="9">
        <f xml:space="preserve"> (4*S213)</f>
        <v>173.84</v>
      </c>
      <c r="U213" s="9">
        <f>ROUND((Q213-(S213/12)^2)*(R213),2)</f>
        <v>207.79</v>
      </c>
      <c r="V213" s="9">
        <f>ROUND((U213*1000)/(3*T213*(C213^0.5)),2)</f>
        <v>7.27</v>
      </c>
      <c r="W213" s="9" t="str">
        <f>IF(V213 &lt; N213, "Pass", "Fail")</f>
        <v>Pass</v>
      </c>
      <c r="X213" s="9">
        <f>CEILING(R213*(Q213^0.5)*((Q213^0.5/2)-(L213*0.5)-(N213/12)),0.01)</f>
        <v>30.67</v>
      </c>
      <c r="Y213" s="9">
        <f>ROUND((X213*1000)/(1.5*(Q213^0.5)*12*(C213^0.5)),2)</f>
        <v>4.2699999999999996</v>
      </c>
      <c r="Z213" s="9" t="str">
        <f>IF(Y213&lt;N213,"Pass","Fail")</f>
        <v>Pass</v>
      </c>
      <c r="AA213" s="9">
        <f>ROUND(((Q213^0.5)/2)-(L213/2),2)</f>
        <v>2.85</v>
      </c>
      <c r="AB213" s="9">
        <f>ROUND((AA213*(AA213/2)*R213*(Q213^0.5)),0)</f>
        <v>154</v>
      </c>
      <c r="AC213" s="9">
        <f>ROUND((AB213*12000/(0.9*(Q213^0.5)*12*(N213^2))),2)</f>
        <v>39.159999999999997</v>
      </c>
      <c r="AD213" s="9">
        <f>(1-((1-(2.36*AC213/C213))^0.5))</f>
        <v>1.5523421643087842E-2</v>
      </c>
      <c r="AE213" s="9">
        <f>(AD213*C213)/(1.18*F213)</f>
        <v>6.5777210352067135E-4</v>
      </c>
      <c r="AF213" s="10">
        <f>200/F213</f>
        <v>3.3333333333333335E-3</v>
      </c>
      <c r="AG213" s="10">
        <f>(3*(C213)^0.5)/(F213)</f>
        <v>2.7386127875258306E-3</v>
      </c>
      <c r="AH213" s="10">
        <f>ROUND(MAX(AE213, AF213, AG213),6)</f>
        <v>3.333E-3</v>
      </c>
      <c r="AK213" s="10">
        <f>ROUND((AH213*(Q213^0.5)*12*N213),2)</f>
        <v>7.13</v>
      </c>
      <c r="AL213" s="13">
        <f>ROUND((Q213^0.5),2)</f>
        <v>7.28</v>
      </c>
      <c r="AM213" s="13">
        <f>ROUND((Q213^0.5),2)</f>
        <v>7.28</v>
      </c>
      <c r="AN213" s="19">
        <v>11</v>
      </c>
      <c r="AO213" s="10">
        <f>INDEX(AJ:AJ, MATCH(AN213, AI:AI, 0))</f>
        <v>1.56</v>
      </c>
      <c r="AP213" s="12">
        <f>ROUNDUP((AK213/AO213),0)</f>
        <v>5</v>
      </c>
      <c r="AQ213" s="12">
        <f>(AP213*AO213)</f>
        <v>7.8000000000000007</v>
      </c>
      <c r="AR213" s="12">
        <f>IF(ROUNDDOWN((AL213*12 - (O213*12)) / (AP213 - 1), 0) &lt; 18, ROUNDDOWN((AL213*12 - (O213*12)) / (AP213 - 1), 0), 18)</f>
        <v>18</v>
      </c>
    </row>
    <row r="214" spans="1:44" x14ac:dyDescent="0.35">
      <c r="A214" s="11">
        <f t="shared" si="3"/>
        <v>213</v>
      </c>
      <c r="B214" s="14">
        <v>4600</v>
      </c>
      <c r="C214" s="14">
        <v>5000</v>
      </c>
      <c r="D214" s="14">
        <v>125</v>
      </c>
      <c r="E214" s="14">
        <v>85</v>
      </c>
      <c r="F214" s="14">
        <v>40000</v>
      </c>
      <c r="G214" s="14">
        <v>5</v>
      </c>
      <c r="H214" s="14">
        <v>90</v>
      </c>
      <c r="K214" s="14">
        <v>150</v>
      </c>
      <c r="L214" s="14">
        <v>1.58</v>
      </c>
      <c r="M214" s="9">
        <f>ROUNDUP((18*L214),0)</f>
        <v>29</v>
      </c>
      <c r="N214" s="9">
        <f>(M214-O214*12-1.5)</f>
        <v>24.5</v>
      </c>
      <c r="O214" s="14">
        <v>0.25</v>
      </c>
      <c r="P214" s="9">
        <f>ROUND(((B214)-(M214*K214/12)-(G214-(1.5*L214))*H214),0)</f>
        <v>4001</v>
      </c>
      <c r="Q214" s="9">
        <f>ROUNDDOWN((D214+E214)/(P214/1000),0)</f>
        <v>52</v>
      </c>
      <c r="R214" s="9">
        <f>ROUND((1.2*D214+1.6*E214)/(Q214),2)</f>
        <v>5.5</v>
      </c>
      <c r="S214" s="9">
        <f>CEILING((N214+(12*L214)),0.01)</f>
        <v>43.46</v>
      </c>
      <c r="T214" s="9">
        <f xml:space="preserve"> (4*S214)</f>
        <v>173.84</v>
      </c>
      <c r="U214" s="9">
        <f>ROUND((Q214-(S214/12)^2)*(R214),2)</f>
        <v>213.86</v>
      </c>
      <c r="V214" s="9">
        <f>ROUND((U214*1000)/(3*T214*(C214^0.5)),2)</f>
        <v>5.8</v>
      </c>
      <c r="W214" s="9" t="str">
        <f>IF(V214 &lt; N214, "Pass", "Fail")</f>
        <v>Pass</v>
      </c>
      <c r="X214" s="9">
        <f>CEILING(R214*(Q214^0.5)*((Q214^0.5/2)-(L214*0.5)-(N214/12)),0.01)</f>
        <v>30.7</v>
      </c>
      <c r="Y214" s="9">
        <f>ROUND((X214*1000)/(1.5*(Q214^0.5)*12*(C214^0.5)),2)</f>
        <v>3.34</v>
      </c>
      <c r="Z214" s="9" t="str">
        <f>IF(Y214&lt;N214,"Pass","Fail")</f>
        <v>Pass</v>
      </c>
      <c r="AA214" s="9">
        <f>ROUND(((Q214^0.5)/2)-(L214/2),2)</f>
        <v>2.82</v>
      </c>
      <c r="AB214" s="9">
        <f>ROUND((AA214*(AA214/2)*R214*(Q214^0.5)),0)</f>
        <v>158</v>
      </c>
      <c r="AC214" s="9">
        <f>ROUND((AB214*12000/(0.9*(Q214^0.5)*12*(N214^2))),2)</f>
        <v>40.56</v>
      </c>
      <c r="AD214" s="9">
        <f>(1-((1-(2.36*AC214/C214))^0.5))</f>
        <v>9.6184169725287427E-3</v>
      </c>
      <c r="AE214" s="9">
        <f>(AD214*C214)/(1.18*F214)</f>
        <v>1.0189001030221126E-3</v>
      </c>
      <c r="AF214" s="10">
        <f>200/F214</f>
        <v>5.0000000000000001E-3</v>
      </c>
      <c r="AG214" s="10">
        <f>(3*(C214)^0.5)/(F214)</f>
        <v>5.3033008588991067E-3</v>
      </c>
      <c r="AH214" s="10">
        <f>ROUND(MAX(AE214, AF214, AG214),6)</f>
        <v>5.3030000000000004E-3</v>
      </c>
      <c r="AK214" s="10">
        <f>ROUND((AH214*(Q214^0.5)*12*N214),2)</f>
        <v>11.24</v>
      </c>
      <c r="AL214" s="13">
        <f>ROUND((Q214^0.5),2)</f>
        <v>7.21</v>
      </c>
      <c r="AM214" s="13">
        <f>ROUND((Q214^0.5),2)</f>
        <v>7.21</v>
      </c>
      <c r="AN214" s="19">
        <v>11</v>
      </c>
      <c r="AO214" s="10">
        <f>INDEX(AJ:AJ, MATCH(AN214, AI:AI, 0))</f>
        <v>1.56</v>
      </c>
      <c r="AP214" s="12">
        <f>ROUNDUP((AK214/AO214),0)</f>
        <v>8</v>
      </c>
      <c r="AQ214" s="12">
        <f>(AP214*AO214)</f>
        <v>12.48</v>
      </c>
      <c r="AR214" s="12">
        <f>IF(ROUNDDOWN((AL214*12 - (O214*12)) / (AP214 - 1), 0) &lt; 18, ROUNDDOWN((AL214*12 - (O214*12)) / (AP214 - 1), 0), 18)</f>
        <v>11</v>
      </c>
    </row>
    <row r="215" spans="1:44" x14ac:dyDescent="0.35">
      <c r="A215" s="11">
        <f t="shared" si="3"/>
        <v>214</v>
      </c>
      <c r="B215" s="14">
        <v>5000</v>
      </c>
      <c r="C215" s="14">
        <v>3000</v>
      </c>
      <c r="D215" s="14">
        <v>135</v>
      </c>
      <c r="E215" s="14">
        <v>105</v>
      </c>
      <c r="F215" s="14">
        <v>60000</v>
      </c>
      <c r="G215" s="14">
        <v>5.75</v>
      </c>
      <c r="H215" s="14">
        <v>105</v>
      </c>
      <c r="K215" s="14">
        <v>150</v>
      </c>
      <c r="L215" s="14">
        <v>1.67</v>
      </c>
      <c r="M215" s="9">
        <f>ROUNDUP((18*L215),0)</f>
        <v>31</v>
      </c>
      <c r="N215" s="9">
        <f>(M215-O215*12-1.5)</f>
        <v>26.5</v>
      </c>
      <c r="O215" s="14">
        <v>0.25</v>
      </c>
      <c r="P215" s="9">
        <f>ROUND(((B215)-(M215*K215/12)-(G215-(1.5*L215))*H215),0)</f>
        <v>4272</v>
      </c>
      <c r="Q215" s="9">
        <f>ROUNDDOWN((D215+E215)/(P215/1000),0)</f>
        <v>56</v>
      </c>
      <c r="R215" s="9">
        <f>ROUND((1.2*D215+1.6*E215)/(Q215),2)</f>
        <v>5.89</v>
      </c>
      <c r="S215" s="9">
        <f>CEILING((N215+(12*L215)),0.01)</f>
        <v>46.54</v>
      </c>
      <c r="T215" s="9">
        <f xml:space="preserve"> (4*S215)</f>
        <v>186.16</v>
      </c>
      <c r="U215" s="9">
        <f>ROUND((Q215-(S215/12)^2)*(R215),2)</f>
        <v>241.25</v>
      </c>
      <c r="V215" s="9">
        <f>ROUND((U215*1000)/(3*T215*(C215^0.5)),2)</f>
        <v>7.89</v>
      </c>
      <c r="W215" s="9" t="str">
        <f>IF(V215 &lt; N215, "Pass", "Fail")</f>
        <v>Pass</v>
      </c>
      <c r="X215" s="9">
        <f>CEILING(R215*(Q215^0.5)*((Q215^0.5/2)-(L215*0.5)-(N215/12)),0.01)</f>
        <v>30.78</v>
      </c>
      <c r="Y215" s="9">
        <f>ROUND((X215*1000)/(1.5*(Q215^0.5)*12*(C215^0.5)),2)</f>
        <v>4.17</v>
      </c>
      <c r="Z215" s="9" t="str">
        <f>IF(Y215&lt;N215,"Pass","Fail")</f>
        <v>Pass</v>
      </c>
      <c r="AA215" s="9">
        <f>ROUND(((Q215^0.5)/2)-(L215/2),2)</f>
        <v>2.91</v>
      </c>
      <c r="AB215" s="9">
        <f>ROUND((AA215*(AA215/2)*R215*(Q215^0.5)),0)</f>
        <v>187</v>
      </c>
      <c r="AC215" s="9">
        <f>ROUND((AB215*12000/(0.9*(Q215^0.5)*12*(N215^2))),2)</f>
        <v>39.54</v>
      </c>
      <c r="AD215" s="9">
        <f>(1-((1-(2.36*AC215/C215))^0.5))</f>
        <v>1.5675256838476148E-2</v>
      </c>
      <c r="AE215" s="9">
        <f>(AD215*C215)/(1.18*F215)</f>
        <v>6.6420579824051477E-4</v>
      </c>
      <c r="AF215" s="10">
        <f>200/F215</f>
        <v>3.3333333333333335E-3</v>
      </c>
      <c r="AG215" s="10">
        <f>(3*(C215)^0.5)/(F215)</f>
        <v>2.7386127875258306E-3</v>
      </c>
      <c r="AH215" s="10">
        <f>ROUND(MAX(AE215, AF215, AG215),6)</f>
        <v>3.333E-3</v>
      </c>
      <c r="AK215" s="10">
        <f>ROUND((AH215*(Q215^0.5)*12*N215),2)</f>
        <v>7.93</v>
      </c>
      <c r="AL215" s="13">
        <f>ROUND((Q215^0.5),2)</f>
        <v>7.48</v>
      </c>
      <c r="AM215" s="13">
        <f>ROUND((Q215^0.5),2)</f>
        <v>7.48</v>
      </c>
      <c r="AN215" s="19">
        <v>11</v>
      </c>
      <c r="AO215" s="10">
        <f>INDEX(AJ:AJ, MATCH(AN215, AI:AI, 0))</f>
        <v>1.56</v>
      </c>
      <c r="AP215" s="12">
        <f>ROUNDUP((AK215/AO215),0)</f>
        <v>6</v>
      </c>
      <c r="AQ215" s="12">
        <f>(AP215*AO215)</f>
        <v>9.36</v>
      </c>
      <c r="AR215" s="12">
        <f>IF(ROUNDDOWN((AL215*12 - (O215*12)) / (AP215 - 1), 0) &lt; 18, ROUNDDOWN((AL215*12 - (O215*12)) / (AP215 - 1), 0), 18)</f>
        <v>17</v>
      </c>
    </row>
    <row r="216" spans="1:44" x14ac:dyDescent="0.35">
      <c r="A216" s="11">
        <f t="shared" si="3"/>
        <v>215</v>
      </c>
      <c r="B216" s="14">
        <v>4000</v>
      </c>
      <c r="C216" s="14">
        <v>4000</v>
      </c>
      <c r="D216" s="14">
        <v>100</v>
      </c>
      <c r="E216" s="14">
        <v>105</v>
      </c>
      <c r="F216" s="14">
        <v>40000</v>
      </c>
      <c r="G216" s="14">
        <v>4.5</v>
      </c>
      <c r="H216" s="14">
        <v>100</v>
      </c>
      <c r="K216" s="14">
        <v>150</v>
      </c>
      <c r="L216" s="14">
        <v>1.67</v>
      </c>
      <c r="M216" s="9">
        <f>ROUNDUP((18*L216),0)</f>
        <v>31</v>
      </c>
      <c r="N216" s="9">
        <f>(M216-O216*12-1.5)</f>
        <v>26.5</v>
      </c>
      <c r="O216" s="14">
        <v>0.25</v>
      </c>
      <c r="P216" s="9">
        <f>ROUND(((B216)-(M216*K216/12)-(G216-(1.5*L216))*H216),0)</f>
        <v>3413</v>
      </c>
      <c r="Q216" s="9">
        <f>ROUNDDOWN((D216+E216)/(P216/1000),0)</f>
        <v>60</v>
      </c>
      <c r="R216" s="9">
        <f>ROUND((1.2*D216+1.6*E216)/(Q216),2)</f>
        <v>4.8</v>
      </c>
      <c r="S216" s="9">
        <f>CEILING((N216+(12*L216)),0.01)</f>
        <v>46.54</v>
      </c>
      <c r="T216" s="9">
        <f xml:space="preserve"> (4*S216)</f>
        <v>186.16</v>
      </c>
      <c r="U216" s="9">
        <f>ROUND((Q216-(S216/12)^2)*(R216),2)</f>
        <v>215.8</v>
      </c>
      <c r="V216" s="9">
        <f>ROUND((U216*1000)/(3*T216*(C216^0.5)),2)</f>
        <v>6.11</v>
      </c>
      <c r="W216" s="9" t="str">
        <f>IF(V216 &lt; N216, "Pass", "Fail")</f>
        <v>Pass</v>
      </c>
      <c r="X216" s="9">
        <f>CEILING(R216*(Q216^0.5)*((Q216^0.5/2)-(L216*0.5)-(N216/12)),0.01)</f>
        <v>30.85</v>
      </c>
      <c r="Y216" s="9">
        <f>ROUND((X216*1000)/(1.5*(Q216^0.5)*12*(C216^0.5)),2)</f>
        <v>3.5</v>
      </c>
      <c r="Z216" s="9" t="str">
        <f>IF(Y216&lt;N216,"Pass","Fail")</f>
        <v>Pass</v>
      </c>
      <c r="AA216" s="9">
        <f>ROUND(((Q216^0.5)/2)-(L216/2),2)</f>
        <v>3.04</v>
      </c>
      <c r="AB216" s="9">
        <f>ROUND((AA216*(AA216/2)*R216*(Q216^0.5)),0)</f>
        <v>172</v>
      </c>
      <c r="AC216" s="9">
        <f>ROUND((AB216*12000/(0.9*(Q216^0.5)*12*(N216^2))),2)</f>
        <v>35.130000000000003</v>
      </c>
      <c r="AD216" s="9">
        <f>(1-((1-(2.36*AC216/C216))^0.5))</f>
        <v>1.0417613333786102E-2</v>
      </c>
      <c r="AE216" s="9">
        <f>(AD216*C216)/(1.18*F216)</f>
        <v>8.8284858760899173E-4</v>
      </c>
      <c r="AF216" s="10">
        <f>200/F216</f>
        <v>5.0000000000000001E-3</v>
      </c>
      <c r="AG216" s="10">
        <f>(3*(C216)^0.5)/(F216)</f>
        <v>4.7434164902525689E-3</v>
      </c>
      <c r="AH216" s="10">
        <f>ROUND(MAX(AE216, AF216, AG216),6)</f>
        <v>5.0000000000000001E-3</v>
      </c>
      <c r="AK216" s="10">
        <f>ROUND((AH216*(Q216^0.5)*12*N216),2)</f>
        <v>12.32</v>
      </c>
      <c r="AL216" s="13">
        <f>ROUND((Q216^0.5),2)</f>
        <v>7.75</v>
      </c>
      <c r="AM216" s="13">
        <f>ROUND((Q216^0.5),2)</f>
        <v>7.75</v>
      </c>
      <c r="AN216" s="19">
        <v>11</v>
      </c>
      <c r="AO216" s="10">
        <f>INDEX(AJ:AJ, MATCH(AN216, AI:AI, 0))</f>
        <v>1.56</v>
      </c>
      <c r="AP216" s="12">
        <f>ROUNDUP((AK216/AO216),0)</f>
        <v>8</v>
      </c>
      <c r="AQ216" s="12">
        <f>(AP216*AO216)</f>
        <v>12.48</v>
      </c>
      <c r="AR216" s="12">
        <f>IF(ROUNDDOWN((AL216*12 - (O216*12)) / (AP216 - 1), 0) &lt; 18, ROUNDDOWN((AL216*12 - (O216*12)) / (AP216 - 1), 0), 18)</f>
        <v>12</v>
      </c>
    </row>
    <row r="217" spans="1:44" x14ac:dyDescent="0.35">
      <c r="A217" s="11">
        <f t="shared" si="3"/>
        <v>216</v>
      </c>
      <c r="B217" s="14">
        <v>5600</v>
      </c>
      <c r="C217" s="14">
        <v>4000</v>
      </c>
      <c r="D217" s="14">
        <v>140</v>
      </c>
      <c r="E217" s="14">
        <v>80</v>
      </c>
      <c r="F217" s="14">
        <v>40000</v>
      </c>
      <c r="G217" s="14">
        <v>5.75</v>
      </c>
      <c r="H217" s="14">
        <v>105</v>
      </c>
      <c r="K217" s="14">
        <v>150</v>
      </c>
      <c r="L217" s="14">
        <v>1.5</v>
      </c>
      <c r="M217" s="9">
        <f>ROUNDUP((18*L217),0)</f>
        <v>27</v>
      </c>
      <c r="N217" s="9">
        <f>(M217-O217*12-1.5)</f>
        <v>22.5</v>
      </c>
      <c r="O217" s="14">
        <v>0.25</v>
      </c>
      <c r="P217" s="9">
        <f>ROUND(((B217)-(M217*K217/12)-(G217-(1.5*L217))*H217),0)</f>
        <v>4895</v>
      </c>
      <c r="Q217" s="9">
        <f>ROUNDDOWN((D217+E217)/(P217/1000),0)</f>
        <v>44</v>
      </c>
      <c r="R217" s="9">
        <f>ROUND((1.2*D217+1.6*E217)/(Q217),2)</f>
        <v>6.73</v>
      </c>
      <c r="S217" s="9">
        <f>CEILING((N217+(12*L217)),0.01)</f>
        <v>40.5</v>
      </c>
      <c r="T217" s="9">
        <f xml:space="preserve"> (4*S217)</f>
        <v>162</v>
      </c>
      <c r="U217" s="9">
        <f>ROUND((Q217-(S217/12)^2)*(R217),2)</f>
        <v>219.46</v>
      </c>
      <c r="V217" s="9">
        <f>ROUND((U217*1000)/(3*T217*(C217^0.5)),2)</f>
        <v>7.14</v>
      </c>
      <c r="W217" s="9" t="str">
        <f>IF(V217 &lt; N217, "Pass", "Fail")</f>
        <v>Pass</v>
      </c>
      <c r="X217" s="9">
        <f>CEILING(R217*(Q217^0.5)*((Q217^0.5/2)-(L217*0.5)-(N217/12)),0.01)</f>
        <v>30.88</v>
      </c>
      <c r="Y217" s="9">
        <f>ROUND((X217*1000)/(1.5*(Q217^0.5)*12*(C217^0.5)),2)</f>
        <v>4.09</v>
      </c>
      <c r="Z217" s="9" t="str">
        <f>IF(Y217&lt;N217,"Pass","Fail")</f>
        <v>Pass</v>
      </c>
      <c r="AA217" s="9">
        <f>ROUND(((Q217^0.5)/2)-(L217/2),2)</f>
        <v>2.57</v>
      </c>
      <c r="AB217" s="9">
        <f>ROUND((AA217*(AA217/2)*R217*(Q217^0.5)),0)</f>
        <v>147</v>
      </c>
      <c r="AC217" s="9">
        <f>ROUND((AB217*12000/(0.9*(Q217^0.5)*12*(N217^2))),2)</f>
        <v>48.64</v>
      </c>
      <c r="AD217" s="9">
        <f>(1-((1-(2.36*AC217/C217))^0.5))</f>
        <v>1.4453248191644619E-2</v>
      </c>
      <c r="AE217" s="9">
        <f>(AD217*C217)/(1.18*F217)</f>
        <v>1.2248515416647982E-3</v>
      </c>
      <c r="AF217" s="10">
        <f>200/F217</f>
        <v>5.0000000000000001E-3</v>
      </c>
      <c r="AG217" s="10">
        <f>(3*(C217)^0.5)/(F217)</f>
        <v>4.7434164902525689E-3</v>
      </c>
      <c r="AH217" s="10">
        <f>ROUND(MAX(AE217, AF217, AG217),6)</f>
        <v>5.0000000000000001E-3</v>
      </c>
      <c r="AK217" s="10">
        <f>ROUND((AH217*(Q217^0.5)*12*N217),2)</f>
        <v>8.9499999999999993</v>
      </c>
      <c r="AL217" s="13">
        <f>ROUND((Q217^0.5),2)</f>
        <v>6.63</v>
      </c>
      <c r="AM217" s="13">
        <f>ROUND((Q217^0.5),2)</f>
        <v>6.63</v>
      </c>
      <c r="AN217" s="19">
        <v>11</v>
      </c>
      <c r="AO217" s="10">
        <f>INDEX(AJ:AJ, MATCH(AN217, AI:AI, 0))</f>
        <v>1.56</v>
      </c>
      <c r="AP217" s="12">
        <f>ROUNDUP((AK217/AO217),0)</f>
        <v>6</v>
      </c>
      <c r="AQ217" s="12">
        <f>(AP217*AO217)</f>
        <v>9.36</v>
      </c>
      <c r="AR217" s="12">
        <f>IF(ROUNDDOWN((AL217*12 - (O217*12)) / (AP217 - 1), 0) &lt; 18, ROUNDDOWN((AL217*12 - (O217*12)) / (AP217 - 1), 0), 18)</f>
        <v>15</v>
      </c>
    </row>
    <row r="218" spans="1:44" x14ac:dyDescent="0.35">
      <c r="A218" s="11">
        <f t="shared" si="3"/>
        <v>217</v>
      </c>
      <c r="B218" s="14">
        <v>5200</v>
      </c>
      <c r="C218" s="14">
        <v>5000</v>
      </c>
      <c r="D218" s="14">
        <v>80</v>
      </c>
      <c r="E218" s="14">
        <v>165</v>
      </c>
      <c r="F218" s="14">
        <v>40000</v>
      </c>
      <c r="G218" s="14">
        <v>6</v>
      </c>
      <c r="H218" s="14">
        <v>90</v>
      </c>
      <c r="K218" s="14">
        <v>150</v>
      </c>
      <c r="L218" s="14">
        <v>1.67</v>
      </c>
      <c r="M218" s="9">
        <f>ROUNDUP((18*L218),0)</f>
        <v>31</v>
      </c>
      <c r="N218" s="9">
        <f>(M218-O218*12-1.5)</f>
        <v>26.5</v>
      </c>
      <c r="O218" s="14">
        <v>0.25</v>
      </c>
      <c r="P218" s="9">
        <f>ROUND(((B218)-(M218*K218/12)-(G218-(1.5*L218))*H218),0)</f>
        <v>4498</v>
      </c>
      <c r="Q218" s="9">
        <f>ROUNDDOWN((D218+E218)/(P218/1000),0)</f>
        <v>54</v>
      </c>
      <c r="R218" s="9">
        <f>ROUND((1.2*D218+1.6*E218)/(Q218),2)</f>
        <v>6.67</v>
      </c>
      <c r="S218" s="9">
        <f>CEILING((N218+(12*L218)),0.01)</f>
        <v>46.54</v>
      </c>
      <c r="T218" s="9">
        <f xml:space="preserve"> (4*S218)</f>
        <v>186.16</v>
      </c>
      <c r="U218" s="9">
        <f>ROUND((Q218-(S218/12)^2)*(R218),2)</f>
        <v>259.85000000000002</v>
      </c>
      <c r="V218" s="9">
        <f>ROUND((U218*1000)/(3*T218*(C218^0.5)),2)</f>
        <v>6.58</v>
      </c>
      <c r="W218" s="9" t="str">
        <f>IF(V218 &lt; N218, "Pass", "Fail")</f>
        <v>Pass</v>
      </c>
      <c r="X218" s="9">
        <f>CEILING(R218*(Q218^0.5)*((Q218^0.5/2)-(L218*0.5)-(N218/12)),0.01)</f>
        <v>30.93</v>
      </c>
      <c r="Y218" s="9">
        <f>ROUND((X218*1000)/(1.5*(Q218^0.5)*12*(C218^0.5)),2)</f>
        <v>3.31</v>
      </c>
      <c r="Z218" s="9" t="str">
        <f>IF(Y218&lt;N218,"Pass","Fail")</f>
        <v>Pass</v>
      </c>
      <c r="AA218" s="9">
        <f>ROUND(((Q218^0.5)/2)-(L218/2),2)</f>
        <v>2.84</v>
      </c>
      <c r="AB218" s="9">
        <f>ROUND((AA218*(AA218/2)*R218*(Q218^0.5)),0)</f>
        <v>198</v>
      </c>
      <c r="AC218" s="9">
        <f>ROUND((AB218*12000/(0.9*(Q218^0.5)*12*(N218^2))),2)</f>
        <v>42.63</v>
      </c>
      <c r="AD218" s="9">
        <f>(1-((1-(2.36*AC218/C218))^0.5))</f>
        <v>1.0111804293030269E-2</v>
      </c>
      <c r="AE218" s="9">
        <f>(AD218*C218)/(1.18*F218)</f>
        <v>1.0711657090074437E-3</v>
      </c>
      <c r="AF218" s="10">
        <f>200/F218</f>
        <v>5.0000000000000001E-3</v>
      </c>
      <c r="AG218" s="10">
        <f>(3*(C218)^0.5)/(F218)</f>
        <v>5.3033008588991067E-3</v>
      </c>
      <c r="AH218" s="10">
        <f>ROUND(MAX(AE218, AF218, AG218),6)</f>
        <v>5.3030000000000004E-3</v>
      </c>
      <c r="AK218" s="10">
        <f>ROUND((AH218*(Q218^0.5)*12*N218),2)</f>
        <v>12.39</v>
      </c>
      <c r="AL218" s="13">
        <f>ROUND((Q218^0.5),2)</f>
        <v>7.35</v>
      </c>
      <c r="AM218" s="13">
        <f>ROUND((Q218^0.5),2)</f>
        <v>7.35</v>
      </c>
      <c r="AN218" s="19">
        <v>11</v>
      </c>
      <c r="AO218" s="10">
        <f>INDEX(AJ:AJ, MATCH(AN218, AI:AI, 0))</f>
        <v>1.56</v>
      </c>
      <c r="AP218" s="12">
        <f>ROUNDUP((AK218/AO218),0)</f>
        <v>8</v>
      </c>
      <c r="AQ218" s="12">
        <f>(AP218*AO218)</f>
        <v>12.48</v>
      </c>
      <c r="AR218" s="12">
        <f>IF(ROUNDDOWN((AL218*12 - (O218*12)) / (AP218 - 1), 0) &lt; 18, ROUNDDOWN((AL218*12 - (O218*12)) / (AP218 - 1), 0), 18)</f>
        <v>12</v>
      </c>
    </row>
    <row r="219" spans="1:44" x14ac:dyDescent="0.35">
      <c r="A219" s="11">
        <f t="shared" si="3"/>
        <v>218</v>
      </c>
      <c r="B219" s="14">
        <v>5600</v>
      </c>
      <c r="C219" s="14">
        <v>5000</v>
      </c>
      <c r="D219" s="14">
        <v>200</v>
      </c>
      <c r="E219" s="14">
        <v>140</v>
      </c>
      <c r="F219" s="14">
        <v>60000</v>
      </c>
      <c r="G219" s="14">
        <v>7</v>
      </c>
      <c r="H219" s="14">
        <v>90</v>
      </c>
      <c r="K219" s="14">
        <v>150</v>
      </c>
      <c r="L219" s="14">
        <v>2</v>
      </c>
      <c r="M219" s="9">
        <f>ROUNDUP((18*L219),0)</f>
        <v>36</v>
      </c>
      <c r="N219" s="9">
        <f>(M219-O219*12-1.5)</f>
        <v>31.5</v>
      </c>
      <c r="O219" s="14">
        <v>0.25</v>
      </c>
      <c r="P219" s="9">
        <f>ROUND(((B219)-(M219*K219/12)-(G219-(1.5*L219))*H219),0)</f>
        <v>4790</v>
      </c>
      <c r="Q219" s="9">
        <f>ROUNDDOWN((D219+E219)/(P219/1000),0)</f>
        <v>70</v>
      </c>
      <c r="R219" s="9">
        <f>ROUND((1.2*D219+1.6*E219)/(Q219),2)</f>
        <v>6.63</v>
      </c>
      <c r="S219" s="9">
        <f>CEILING((N219+(12*L219)),0.01)</f>
        <v>55.5</v>
      </c>
      <c r="T219" s="9">
        <f xml:space="preserve"> (4*S219)</f>
        <v>222</v>
      </c>
      <c r="U219" s="9">
        <f>ROUND((Q219-(S219/12)^2)*(R219),2)</f>
        <v>322.27999999999997</v>
      </c>
      <c r="V219" s="9">
        <f>ROUND((U219*1000)/(3*T219*(C219^0.5)),2)</f>
        <v>6.84</v>
      </c>
      <c r="W219" s="9" t="str">
        <f>IF(V219 &lt; N219, "Pass", "Fail")</f>
        <v>Pass</v>
      </c>
      <c r="X219" s="9">
        <f>CEILING(R219*(Q219^0.5)*((Q219^0.5/2)-(L219*0.5)-(N219/12)),0.01)</f>
        <v>30.970000000000002</v>
      </c>
      <c r="Y219" s="9">
        <f>ROUND((X219*1000)/(1.5*(Q219^0.5)*12*(C219^0.5)),2)</f>
        <v>2.91</v>
      </c>
      <c r="Z219" s="9" t="str">
        <f>IF(Y219&lt;N219,"Pass","Fail")</f>
        <v>Pass</v>
      </c>
      <c r="AA219" s="9">
        <f>ROUND(((Q219^0.5)/2)-(L219/2),2)</f>
        <v>3.18</v>
      </c>
      <c r="AB219" s="9">
        <f>ROUND((AA219*(AA219/2)*R219*(Q219^0.5)),0)</f>
        <v>280</v>
      </c>
      <c r="AC219" s="9">
        <f>ROUND((AB219*12000/(0.9*(Q219^0.5)*12*(N219^2))),2)</f>
        <v>37.479999999999997</v>
      </c>
      <c r="AD219" s="9">
        <f>(1-((1-(2.36*AC219/C219))^0.5))</f>
        <v>8.8847493858245086E-3</v>
      </c>
      <c r="AE219" s="9">
        <f>(AD219*C219)/(1.18*F219)</f>
        <v>6.2745405267122236E-4</v>
      </c>
      <c r="AF219" s="10">
        <f>200/F219</f>
        <v>3.3333333333333335E-3</v>
      </c>
      <c r="AG219" s="10">
        <f>(3*(C219)^0.5)/(F219)</f>
        <v>3.5355339059327377E-3</v>
      </c>
      <c r="AH219" s="10">
        <f>ROUND(MAX(AE219, AF219, AG219),6)</f>
        <v>3.5360000000000001E-3</v>
      </c>
      <c r="AK219" s="10">
        <f>ROUND((AH219*(Q219^0.5)*12*N219),2)</f>
        <v>11.18</v>
      </c>
      <c r="AL219" s="13">
        <f>ROUND((Q219^0.5),2)</f>
        <v>8.3699999999999992</v>
      </c>
      <c r="AM219" s="13">
        <f>ROUND((Q219^0.5),2)</f>
        <v>8.3699999999999992</v>
      </c>
      <c r="AN219" s="19">
        <v>11</v>
      </c>
      <c r="AO219" s="10">
        <f>INDEX(AJ:AJ, MATCH(AN219, AI:AI, 0))</f>
        <v>1.56</v>
      </c>
      <c r="AP219" s="12">
        <f>ROUNDUP((AK219/AO219),0)</f>
        <v>8</v>
      </c>
      <c r="AQ219" s="12">
        <f>(AP219*AO219)</f>
        <v>12.48</v>
      </c>
      <c r="AR219" s="12">
        <f>IF(ROUNDDOWN((AL219*12 - (O219*12)) / (AP219 - 1), 0) &lt; 18, ROUNDDOWN((AL219*12 - (O219*12)) / (AP219 - 1), 0), 18)</f>
        <v>13</v>
      </c>
    </row>
    <row r="220" spans="1:44" x14ac:dyDescent="0.35">
      <c r="A220" s="11">
        <f t="shared" si="3"/>
        <v>219</v>
      </c>
      <c r="B220" s="14">
        <v>5300</v>
      </c>
      <c r="C220" s="14">
        <v>4000</v>
      </c>
      <c r="D220" s="14">
        <v>190</v>
      </c>
      <c r="E220" s="14">
        <v>135</v>
      </c>
      <c r="F220" s="14">
        <v>40000</v>
      </c>
      <c r="G220" s="14">
        <v>5.75</v>
      </c>
      <c r="H220" s="14">
        <v>100</v>
      </c>
      <c r="K220" s="14">
        <v>150</v>
      </c>
      <c r="L220" s="14">
        <v>2</v>
      </c>
      <c r="M220" s="9">
        <f>ROUNDUP((18*L220),0)</f>
        <v>36</v>
      </c>
      <c r="N220" s="9">
        <f>(M220-O220*12-1.5)</f>
        <v>31.5</v>
      </c>
      <c r="O220" s="14">
        <v>0.25</v>
      </c>
      <c r="P220" s="9">
        <f>ROUND(((B220)-(M220*K220/12)-(G220-(1.5*L220))*H220),0)</f>
        <v>4575</v>
      </c>
      <c r="Q220" s="9">
        <f>ROUNDDOWN((D220+E220)/(P220/1000),0)</f>
        <v>71</v>
      </c>
      <c r="R220" s="9">
        <f>ROUND((1.2*D220+1.6*E220)/(Q220),2)</f>
        <v>6.25</v>
      </c>
      <c r="S220" s="9">
        <f>CEILING((N220+(12*L220)),0.01)</f>
        <v>55.5</v>
      </c>
      <c r="T220" s="9">
        <f xml:space="preserve"> (4*S220)</f>
        <v>222</v>
      </c>
      <c r="U220" s="9">
        <f>ROUND((Q220-(S220/12)^2)*(R220),2)</f>
        <v>310.06</v>
      </c>
      <c r="V220" s="9">
        <f>ROUND((U220*1000)/(3*T220*(C220^0.5)),2)</f>
        <v>7.36</v>
      </c>
      <c r="W220" s="9" t="str">
        <f>IF(V220 &lt; N220, "Pass", "Fail")</f>
        <v>Pass</v>
      </c>
      <c r="X220" s="9">
        <f>CEILING(R220*(Q220^0.5)*((Q220^0.5/2)-(L220*0.5)-(N220/12)),0.01)</f>
        <v>30.98</v>
      </c>
      <c r="Y220" s="9">
        <f>ROUND((X220*1000)/(1.5*(Q220^0.5)*12*(C220^0.5)),2)</f>
        <v>3.23</v>
      </c>
      <c r="Z220" s="9" t="str">
        <f>IF(Y220&lt;N220,"Pass","Fail")</f>
        <v>Pass</v>
      </c>
      <c r="AA220" s="9">
        <f>ROUND(((Q220^0.5)/2)-(L220/2),2)</f>
        <v>3.21</v>
      </c>
      <c r="AB220" s="9">
        <f>ROUND((AA220*(AA220/2)*R220*(Q220^0.5)),0)</f>
        <v>271</v>
      </c>
      <c r="AC220" s="9">
        <f>ROUND((AB220*12000/(0.9*(Q220^0.5)*12*(N220^2))),2)</f>
        <v>36.01</v>
      </c>
      <c r="AD220" s="9">
        <f>(1-((1-(2.36*AC220/C220))^0.5))</f>
        <v>1.0679980997048699E-2</v>
      </c>
      <c r="AE220" s="9">
        <f>(AD220*C220)/(1.18*F220)</f>
        <v>9.0508313534310998E-4</v>
      </c>
      <c r="AF220" s="10">
        <f>200/F220</f>
        <v>5.0000000000000001E-3</v>
      </c>
      <c r="AG220" s="10">
        <f>(3*(C220)^0.5)/(F220)</f>
        <v>4.7434164902525689E-3</v>
      </c>
      <c r="AH220" s="10">
        <f>ROUND(MAX(AE220, AF220, AG220),6)</f>
        <v>5.0000000000000001E-3</v>
      </c>
      <c r="AK220" s="10">
        <f>ROUND((AH220*(Q220^0.5)*12*N220),2)</f>
        <v>15.93</v>
      </c>
      <c r="AL220" s="13">
        <f>ROUND((Q220^0.5),2)</f>
        <v>8.43</v>
      </c>
      <c r="AM220" s="13">
        <f>ROUND((Q220^0.5),2)</f>
        <v>8.43</v>
      </c>
      <c r="AN220" s="19">
        <v>14</v>
      </c>
      <c r="AO220" s="10">
        <f>INDEX(AJ:AJ, MATCH(AN220, AI:AI, 0))</f>
        <v>2.25</v>
      </c>
      <c r="AP220" s="12">
        <f>ROUNDUP((AK220/AO220),0)</f>
        <v>8</v>
      </c>
      <c r="AQ220" s="12">
        <f>(AP220*AO220)</f>
        <v>18</v>
      </c>
      <c r="AR220" s="12">
        <f>IF(ROUNDDOWN((AL220*12 - (O220*12)) / (AP220 - 1), 0) &lt; 18, ROUNDDOWN((AL220*12 - (O220*12)) / (AP220 - 1), 0), 18)</f>
        <v>14</v>
      </c>
    </row>
    <row r="221" spans="1:44" x14ac:dyDescent="0.35">
      <c r="A221" s="11">
        <f t="shared" si="3"/>
        <v>220</v>
      </c>
      <c r="B221" s="14">
        <v>5700</v>
      </c>
      <c r="C221" s="14">
        <v>5000</v>
      </c>
      <c r="D221" s="14">
        <v>125</v>
      </c>
      <c r="E221" s="14">
        <v>120</v>
      </c>
      <c r="F221" s="14">
        <v>40000</v>
      </c>
      <c r="G221" s="14">
        <v>5.25</v>
      </c>
      <c r="H221" s="14">
        <v>95</v>
      </c>
      <c r="K221" s="14">
        <v>150</v>
      </c>
      <c r="L221" s="14">
        <v>1.58</v>
      </c>
      <c r="M221" s="9">
        <f>ROUNDUP((18*L221),0)</f>
        <v>29</v>
      </c>
      <c r="N221" s="9">
        <f>(M221-O221*12-1.5)</f>
        <v>24.5</v>
      </c>
      <c r="O221" s="14">
        <v>0.25</v>
      </c>
      <c r="P221" s="9">
        <f>ROUND(((B221)-(M221*K221/12)-(G221-(1.5*L221))*H221),0)</f>
        <v>5064</v>
      </c>
      <c r="Q221" s="9">
        <f>ROUNDDOWN((D221+E221)/(P221/1000),0)</f>
        <v>48</v>
      </c>
      <c r="R221" s="9">
        <f>ROUND((1.2*D221+1.6*E221)/(Q221),2)</f>
        <v>7.13</v>
      </c>
      <c r="S221" s="9">
        <f>CEILING((N221+(12*L221)),0.01)</f>
        <v>43.46</v>
      </c>
      <c r="T221" s="9">
        <f xml:space="preserve"> (4*S221)</f>
        <v>173.84</v>
      </c>
      <c r="U221" s="9">
        <f>ROUND((Q221-(S221/12)^2)*(R221),2)</f>
        <v>248.72</v>
      </c>
      <c r="V221" s="9">
        <f>ROUND((U221*1000)/(3*T221*(C221^0.5)),2)</f>
        <v>6.74</v>
      </c>
      <c r="W221" s="9" t="str">
        <f>IF(V221 &lt; N221, "Pass", "Fail")</f>
        <v>Pass</v>
      </c>
      <c r="X221" s="9">
        <f>CEILING(R221*(Q221^0.5)*((Q221^0.5/2)-(L221*0.5)-(N221/12)),0.01)</f>
        <v>31.25</v>
      </c>
      <c r="Y221" s="9">
        <f>ROUND((X221*1000)/(1.5*(Q221^0.5)*12*(C221^0.5)),2)</f>
        <v>3.54</v>
      </c>
      <c r="Z221" s="9" t="str">
        <f>IF(Y221&lt;N221,"Pass","Fail")</f>
        <v>Pass</v>
      </c>
      <c r="AA221" s="9">
        <f>ROUND(((Q221^0.5)/2)-(L221/2),2)</f>
        <v>2.67</v>
      </c>
      <c r="AB221" s="9">
        <f>ROUND((AA221*(AA221/2)*R221*(Q221^0.5)),0)</f>
        <v>176</v>
      </c>
      <c r="AC221" s="9">
        <f>ROUND((AB221*12000/(0.9*(Q221^0.5)*12*(N221^2))),2)</f>
        <v>47.02</v>
      </c>
      <c r="AD221" s="9">
        <f>(1-((1-(2.36*AC221/C221))^0.5))</f>
        <v>1.1158981433314508E-2</v>
      </c>
      <c r="AE221" s="9">
        <f>(AD221*C221)/(1.18*F221)</f>
        <v>1.1820954908172148E-3</v>
      </c>
      <c r="AF221" s="10">
        <f>200/F221</f>
        <v>5.0000000000000001E-3</v>
      </c>
      <c r="AG221" s="10">
        <f>(3*(C221)^0.5)/(F221)</f>
        <v>5.3033008588991067E-3</v>
      </c>
      <c r="AH221" s="10">
        <f>ROUND(MAX(AE221, AF221, AG221),6)</f>
        <v>5.3030000000000004E-3</v>
      </c>
      <c r="AK221" s="10">
        <f>ROUND((AH221*(Q221^0.5)*12*N221),2)</f>
        <v>10.8</v>
      </c>
      <c r="AL221" s="13">
        <f>ROUND((Q221^0.5),2)</f>
        <v>6.93</v>
      </c>
      <c r="AM221" s="13">
        <f>ROUND((Q221^0.5),2)</f>
        <v>6.93</v>
      </c>
      <c r="AN221" s="19">
        <v>11</v>
      </c>
      <c r="AO221" s="10">
        <f>INDEX(AJ:AJ, MATCH(AN221, AI:AI, 0))</f>
        <v>1.56</v>
      </c>
      <c r="AP221" s="12">
        <f>ROUNDUP((AK221/AO221),0)</f>
        <v>7</v>
      </c>
      <c r="AQ221" s="12">
        <f>(AP221*AO221)</f>
        <v>10.92</v>
      </c>
      <c r="AR221" s="12">
        <f>IF(ROUNDDOWN((AL221*12 - (O221*12)) / (AP221 - 1), 0) &lt; 18, ROUNDDOWN((AL221*12 - (O221*12)) / (AP221 - 1), 0), 18)</f>
        <v>13</v>
      </c>
    </row>
    <row r="222" spans="1:44" x14ac:dyDescent="0.35">
      <c r="A222" s="11">
        <f t="shared" si="3"/>
        <v>221</v>
      </c>
      <c r="B222" s="14">
        <v>5600</v>
      </c>
      <c r="C222" s="14">
        <v>5000</v>
      </c>
      <c r="D222" s="14">
        <v>185</v>
      </c>
      <c r="E222" s="14">
        <v>90</v>
      </c>
      <c r="F222" s="14">
        <v>60000</v>
      </c>
      <c r="G222" s="14">
        <v>4.75</v>
      </c>
      <c r="H222" s="14">
        <v>90</v>
      </c>
      <c r="K222" s="14">
        <v>150</v>
      </c>
      <c r="L222" s="14">
        <v>1.67</v>
      </c>
      <c r="M222" s="9">
        <f>ROUNDUP((18*L222),0)</f>
        <v>31</v>
      </c>
      <c r="N222" s="9">
        <f>(M222-O222*12-1.5)</f>
        <v>26.5</v>
      </c>
      <c r="O222" s="14">
        <v>0.25</v>
      </c>
      <c r="P222" s="9">
        <f>ROUND(((B222)-(M222*K222/12)-(G222-(1.5*L222))*H222),0)</f>
        <v>5010</v>
      </c>
      <c r="Q222" s="9">
        <f>ROUNDDOWN((D222+E222)/(P222/1000),0)</f>
        <v>54</v>
      </c>
      <c r="R222" s="9">
        <f>ROUND((1.2*D222+1.6*E222)/(Q222),2)</f>
        <v>6.78</v>
      </c>
      <c r="S222" s="9">
        <f>CEILING((N222+(12*L222)),0.01)</f>
        <v>46.54</v>
      </c>
      <c r="T222" s="9">
        <f xml:space="preserve"> (4*S222)</f>
        <v>186.16</v>
      </c>
      <c r="U222" s="9">
        <f>ROUND((Q222-(S222/12)^2)*(R222),2)</f>
        <v>264.14</v>
      </c>
      <c r="V222" s="9">
        <f>ROUND((U222*1000)/(3*T222*(C222^0.5)),2)</f>
        <v>6.69</v>
      </c>
      <c r="W222" s="9" t="str">
        <f>IF(V222 &lt; N222, "Pass", "Fail")</f>
        <v>Pass</v>
      </c>
      <c r="X222" s="9">
        <f>CEILING(R222*(Q222^0.5)*((Q222^0.5/2)-(L222*0.5)-(N222/12)),0.01)</f>
        <v>31.44</v>
      </c>
      <c r="Y222" s="9">
        <f>ROUND((X222*1000)/(1.5*(Q222^0.5)*12*(C222^0.5)),2)</f>
        <v>3.36</v>
      </c>
      <c r="Z222" s="9" t="str">
        <f>IF(Y222&lt;N222,"Pass","Fail")</f>
        <v>Pass</v>
      </c>
      <c r="AA222" s="9">
        <f>ROUND(((Q222^0.5)/2)-(L222/2),2)</f>
        <v>2.84</v>
      </c>
      <c r="AB222" s="9">
        <f>ROUND((AA222*(AA222/2)*R222*(Q222^0.5)),0)</f>
        <v>201</v>
      </c>
      <c r="AC222" s="9">
        <f>ROUND((AB222*12000/(0.9*(Q222^0.5)*12*(N222^2))),2)</f>
        <v>43.28</v>
      </c>
      <c r="AD222" s="9">
        <f>(1-((1-(2.36*AC222/C222))^0.5))</f>
        <v>1.0266783420905923E-2</v>
      </c>
      <c r="AE222" s="9">
        <f>(AD222*C222)/(1.18*F222)</f>
        <v>7.2505532633516403E-4</v>
      </c>
      <c r="AF222" s="10">
        <f>200/F222</f>
        <v>3.3333333333333335E-3</v>
      </c>
      <c r="AG222" s="10">
        <f>(3*(C222)^0.5)/(F222)</f>
        <v>3.5355339059327377E-3</v>
      </c>
      <c r="AH222" s="10">
        <f>ROUND(MAX(AE222, AF222, AG222),6)</f>
        <v>3.5360000000000001E-3</v>
      </c>
      <c r="AK222" s="10">
        <f>ROUND((AH222*(Q222^0.5)*12*N222),2)</f>
        <v>8.26</v>
      </c>
      <c r="AL222" s="13">
        <f>ROUND((Q222^0.5),2)</f>
        <v>7.35</v>
      </c>
      <c r="AM222" s="13">
        <f>ROUND((Q222^0.5),2)</f>
        <v>7.35</v>
      </c>
      <c r="AN222" s="19">
        <v>8</v>
      </c>
      <c r="AO222" s="10">
        <f>INDEX(AJ:AJ, MATCH(AN222, AI:AI, 0))</f>
        <v>0.79</v>
      </c>
      <c r="AP222" s="12">
        <f>ROUNDUP((AK222/AO222),0)</f>
        <v>11</v>
      </c>
      <c r="AQ222" s="12">
        <f>(AP222*AO222)</f>
        <v>8.6900000000000013</v>
      </c>
      <c r="AR222" s="12">
        <f>IF(ROUNDDOWN((AL222*12 - (O222*12)) / (AP222 - 1), 0) &lt; 18, ROUNDDOWN((AL222*12 - (O222*12)) / (AP222 - 1), 0), 18)</f>
        <v>8</v>
      </c>
    </row>
    <row r="223" spans="1:44" x14ac:dyDescent="0.35">
      <c r="A223" s="11">
        <f t="shared" si="3"/>
        <v>222</v>
      </c>
      <c r="B223" s="14">
        <v>5800</v>
      </c>
      <c r="C223" s="14">
        <v>3000</v>
      </c>
      <c r="D223" s="14">
        <v>110</v>
      </c>
      <c r="E223" s="14">
        <v>175</v>
      </c>
      <c r="F223" s="14">
        <v>40000</v>
      </c>
      <c r="G223" s="14">
        <v>5.75</v>
      </c>
      <c r="H223" s="14">
        <v>105</v>
      </c>
      <c r="K223" s="14">
        <v>150</v>
      </c>
      <c r="L223" s="14">
        <v>1.75</v>
      </c>
      <c r="M223" s="9">
        <f>ROUNDUP((18*L223),0)</f>
        <v>32</v>
      </c>
      <c r="N223" s="9">
        <f>(M223-O223*12-1.5)</f>
        <v>27.5</v>
      </c>
      <c r="O223" s="14">
        <v>0.25</v>
      </c>
      <c r="P223" s="9">
        <f>ROUND(((B223)-(M223*K223/12)-(G223-(1.5*L223))*H223),0)</f>
        <v>5072</v>
      </c>
      <c r="Q223" s="9">
        <f>ROUNDDOWN((D223+E223)/(P223/1000),0)</f>
        <v>56</v>
      </c>
      <c r="R223" s="9">
        <f>ROUND((1.2*D223+1.6*E223)/(Q223),2)</f>
        <v>7.36</v>
      </c>
      <c r="S223" s="9">
        <f>CEILING((N223+(12*L223)),0.01)</f>
        <v>48.5</v>
      </c>
      <c r="T223" s="9">
        <f xml:space="preserve"> (4*S223)</f>
        <v>194</v>
      </c>
      <c r="U223" s="9">
        <f>ROUND((Q223-(S223/12)^2)*(R223),2)</f>
        <v>291.93</v>
      </c>
      <c r="V223" s="9">
        <f>ROUND((U223*1000)/(3*T223*(C223^0.5)),2)</f>
        <v>9.16</v>
      </c>
      <c r="W223" s="9" t="str">
        <f>IF(V223 &lt; N223, "Pass", "Fail")</f>
        <v>Pass</v>
      </c>
      <c r="X223" s="9">
        <f>CEILING(R223*(Q223^0.5)*((Q223^0.5/2)-(L223*0.5)-(N223/12)),0.01)</f>
        <v>31.67</v>
      </c>
      <c r="Y223" s="9">
        <f>ROUND((X223*1000)/(1.5*(Q223^0.5)*12*(C223^0.5)),2)</f>
        <v>4.29</v>
      </c>
      <c r="Z223" s="9" t="str">
        <f>IF(Y223&lt;N223,"Pass","Fail")</f>
        <v>Pass</v>
      </c>
      <c r="AA223" s="9">
        <f>ROUND(((Q223^0.5)/2)-(L223/2),2)</f>
        <v>2.87</v>
      </c>
      <c r="AB223" s="9">
        <f>ROUND((AA223*(AA223/2)*R223*(Q223^0.5)),0)</f>
        <v>227</v>
      </c>
      <c r="AC223" s="9">
        <f>ROUND((AB223*12000/(0.9*(Q223^0.5)*12*(N223^2))),2)</f>
        <v>44.57</v>
      </c>
      <c r="AD223" s="9">
        <f>(1-((1-(2.36*AC223/C223))^0.5))</f>
        <v>1.7687286722467999E-2</v>
      </c>
      <c r="AE223" s="9">
        <f>(AD223*C223)/(1.18*F223)</f>
        <v>1.1241919526992371E-3</v>
      </c>
      <c r="AF223" s="10">
        <f>200/F223</f>
        <v>5.0000000000000001E-3</v>
      </c>
      <c r="AG223" s="10">
        <f>(3*(C223)^0.5)/(F223)</f>
        <v>4.107919181288746E-3</v>
      </c>
      <c r="AH223" s="10">
        <f>ROUND(MAX(AE223, AF223, AG223),6)</f>
        <v>5.0000000000000001E-3</v>
      </c>
      <c r="AK223" s="10">
        <f>ROUND((AH223*(Q223^0.5)*12*N223),2)</f>
        <v>12.35</v>
      </c>
      <c r="AL223" s="13">
        <f>ROUND((Q223^0.5),2)</f>
        <v>7.48</v>
      </c>
      <c r="AM223" s="13">
        <f>ROUND((Q223^0.5),2)</f>
        <v>7.48</v>
      </c>
      <c r="AN223" s="19">
        <v>11</v>
      </c>
      <c r="AO223" s="10">
        <f>INDEX(AJ:AJ, MATCH(AN223, AI:AI, 0))</f>
        <v>1.56</v>
      </c>
      <c r="AP223" s="12">
        <f>ROUNDUP((AK223/AO223),0)</f>
        <v>8</v>
      </c>
      <c r="AQ223" s="12">
        <f>(AP223*AO223)</f>
        <v>12.48</v>
      </c>
      <c r="AR223" s="12">
        <f>IF(ROUNDDOWN((AL223*12 - (O223*12)) / (AP223 - 1), 0) &lt; 18, ROUNDDOWN((AL223*12 - (O223*12)) / (AP223 - 1), 0), 18)</f>
        <v>12</v>
      </c>
    </row>
    <row r="224" spans="1:44" x14ac:dyDescent="0.35">
      <c r="A224" s="11">
        <f t="shared" si="3"/>
        <v>223</v>
      </c>
      <c r="B224" s="14">
        <v>4200</v>
      </c>
      <c r="C224" s="14">
        <v>4000</v>
      </c>
      <c r="D224" s="14">
        <v>105</v>
      </c>
      <c r="E224" s="14">
        <v>165</v>
      </c>
      <c r="F224" s="14">
        <v>60000</v>
      </c>
      <c r="G224" s="14">
        <v>4.75</v>
      </c>
      <c r="H224" s="14">
        <v>90</v>
      </c>
      <c r="K224" s="14">
        <v>150</v>
      </c>
      <c r="L224" s="14">
        <v>2</v>
      </c>
      <c r="M224" s="9">
        <f>ROUNDUP((18*L224),0)</f>
        <v>36</v>
      </c>
      <c r="N224" s="9">
        <f>(M224-O224*12-1.5)</f>
        <v>31.5</v>
      </c>
      <c r="O224" s="14">
        <v>0.25</v>
      </c>
      <c r="P224" s="9">
        <f>ROUND(((B224)-(M224*K224/12)-(G224-(1.5*L224))*H224),0)</f>
        <v>3593</v>
      </c>
      <c r="Q224" s="9">
        <f>ROUNDDOWN((D224+E224)/(P224/1000),0)</f>
        <v>75</v>
      </c>
      <c r="R224" s="9">
        <f>ROUND((1.2*D224+1.6*E224)/(Q224),2)</f>
        <v>5.2</v>
      </c>
      <c r="S224" s="9">
        <f>CEILING((N224+(12*L224)),0.01)</f>
        <v>55.5</v>
      </c>
      <c r="T224" s="9">
        <f xml:space="preserve"> (4*S224)</f>
        <v>222</v>
      </c>
      <c r="U224" s="9">
        <f>ROUND((Q224-(S224/12)^2)*(R224),2)</f>
        <v>278.77</v>
      </c>
      <c r="V224" s="9">
        <f>ROUND((U224*1000)/(3*T224*(C224^0.5)),2)</f>
        <v>6.62</v>
      </c>
      <c r="W224" s="9" t="str">
        <f>IF(V224 &lt; N224, "Pass", "Fail")</f>
        <v>Pass</v>
      </c>
      <c r="X224" s="9">
        <f>CEILING(R224*(Q224^0.5)*((Q224^0.5/2)-(L224*0.5)-(N224/12)),0.01)</f>
        <v>31.76</v>
      </c>
      <c r="Y224" s="9">
        <f>ROUND((X224*1000)/(1.5*(Q224^0.5)*12*(C224^0.5)),2)</f>
        <v>3.22</v>
      </c>
      <c r="Z224" s="9" t="str">
        <f>IF(Y224&lt;N224,"Pass","Fail")</f>
        <v>Pass</v>
      </c>
      <c r="AA224" s="9">
        <f>ROUND(((Q224^0.5)/2)-(L224/2),2)</f>
        <v>3.33</v>
      </c>
      <c r="AB224" s="9">
        <f>ROUND((AA224*(AA224/2)*R224*(Q224^0.5)),0)</f>
        <v>250</v>
      </c>
      <c r="AC224" s="9">
        <f>ROUND((AB224*12000/(0.9*(Q224^0.5)*12*(N224^2))),2)</f>
        <v>32.33</v>
      </c>
      <c r="AD224" s="9">
        <f>(1-((1-(2.36*AC224/C224))^0.5))</f>
        <v>9.583269527417615E-3</v>
      </c>
      <c r="AE224" s="9">
        <f>(AD224*C224)/(1.18*F224)</f>
        <v>5.414276569162494E-4</v>
      </c>
      <c r="AF224" s="10">
        <f>200/F224</f>
        <v>3.3333333333333335E-3</v>
      </c>
      <c r="AG224" s="10">
        <f>(3*(C224)^0.5)/(F224)</f>
        <v>3.162277660168379E-3</v>
      </c>
      <c r="AH224" s="10">
        <f>ROUND(MAX(AE224, AF224, AG224),6)</f>
        <v>3.333E-3</v>
      </c>
      <c r="AK224" s="10">
        <f>ROUND((AH224*(Q224^0.5)*12*N224),2)</f>
        <v>10.91</v>
      </c>
      <c r="AL224" s="13">
        <f>ROUND((Q224^0.5),2)</f>
        <v>8.66</v>
      </c>
      <c r="AM224" s="13">
        <f>ROUND((Q224^0.5),2)</f>
        <v>8.66</v>
      </c>
      <c r="AN224" s="19">
        <v>11</v>
      </c>
      <c r="AO224" s="10">
        <f>INDEX(AJ:AJ, MATCH(AN224, AI:AI, 0))</f>
        <v>1.56</v>
      </c>
      <c r="AP224" s="12">
        <f>ROUNDUP((AK224/AO224),0)</f>
        <v>7</v>
      </c>
      <c r="AQ224" s="12">
        <f>(AP224*AO224)</f>
        <v>10.92</v>
      </c>
      <c r="AR224" s="12">
        <f>IF(ROUNDDOWN((AL224*12 - (O224*12)) / (AP224 - 1), 0) &lt; 18, ROUNDDOWN((AL224*12 - (O224*12)) / (AP224 - 1), 0), 18)</f>
        <v>16</v>
      </c>
    </row>
    <row r="225" spans="1:44" x14ac:dyDescent="0.35">
      <c r="A225" s="11">
        <f t="shared" si="3"/>
        <v>224</v>
      </c>
      <c r="B225" s="14">
        <v>4300</v>
      </c>
      <c r="C225" s="14">
        <v>3000</v>
      </c>
      <c r="D225" s="14">
        <v>85</v>
      </c>
      <c r="E225" s="14">
        <v>110</v>
      </c>
      <c r="F225" s="14">
        <v>60000</v>
      </c>
      <c r="G225" s="14">
        <v>5.75</v>
      </c>
      <c r="H225" s="14">
        <v>100</v>
      </c>
      <c r="K225" s="14">
        <v>150</v>
      </c>
      <c r="L225" s="14">
        <v>1.58</v>
      </c>
      <c r="M225" s="9">
        <f>ROUNDUP((18*L225),0)</f>
        <v>29</v>
      </c>
      <c r="N225" s="9">
        <f>(M225-O225*12-1.5)</f>
        <v>24.5</v>
      </c>
      <c r="O225" s="14">
        <v>0.25</v>
      </c>
      <c r="P225" s="9">
        <f>ROUND(((B225)-(M225*K225/12)-(G225-(1.5*L225))*H225),0)</f>
        <v>3600</v>
      </c>
      <c r="Q225" s="9">
        <f>ROUNDDOWN((D225+E225)/(P225/1000),0)</f>
        <v>54</v>
      </c>
      <c r="R225" s="9">
        <f>ROUND((1.2*D225+1.6*E225)/(Q225),2)</f>
        <v>5.15</v>
      </c>
      <c r="S225" s="9">
        <f>CEILING((N225+(12*L225)),0.01)</f>
        <v>43.46</v>
      </c>
      <c r="T225" s="9">
        <f xml:space="preserve"> (4*S225)</f>
        <v>173.84</v>
      </c>
      <c r="U225" s="9">
        <f>ROUND((Q225-(S225/12)^2)*(R225),2)</f>
        <v>210.55</v>
      </c>
      <c r="V225" s="9">
        <f>ROUND((U225*1000)/(3*T225*(C225^0.5)),2)</f>
        <v>7.37</v>
      </c>
      <c r="W225" s="9" t="str">
        <f>IF(V225 &lt; N225, "Pass", "Fail")</f>
        <v>Pass</v>
      </c>
      <c r="X225" s="9">
        <f>CEILING(R225*(Q225^0.5)*((Q225^0.5/2)-(L225*0.5)-(N225/12)),0.01)</f>
        <v>31.89</v>
      </c>
      <c r="Y225" s="9">
        <f>ROUND((X225*1000)/(1.5*(Q225^0.5)*12*(C225^0.5)),2)</f>
        <v>4.4000000000000004</v>
      </c>
      <c r="Z225" s="9" t="str">
        <f>IF(Y225&lt;N225,"Pass","Fail")</f>
        <v>Pass</v>
      </c>
      <c r="AA225" s="9">
        <f>ROUND(((Q225^0.5)/2)-(L225/2),2)</f>
        <v>2.88</v>
      </c>
      <c r="AB225" s="9">
        <f>ROUND((AA225*(AA225/2)*R225*(Q225^0.5)),0)</f>
        <v>157</v>
      </c>
      <c r="AC225" s="9">
        <f>ROUND((AB225*12000/(0.9*(Q225^0.5)*12*(N225^2))),2)</f>
        <v>39.549999999999997</v>
      </c>
      <c r="AD225" s="9">
        <f>(1-((1-(2.36*AC225/C225))^0.5))</f>
        <v>1.5679252817795475E-2</v>
      </c>
      <c r="AE225" s="9">
        <f>(AD225*C225)/(1.18*F225)</f>
        <v>6.6437511939811328E-4</v>
      </c>
      <c r="AF225" s="10">
        <f>200/F225</f>
        <v>3.3333333333333335E-3</v>
      </c>
      <c r="AG225" s="10">
        <f>(3*(C225)^0.5)/(F225)</f>
        <v>2.7386127875258306E-3</v>
      </c>
      <c r="AH225" s="10">
        <f>ROUND(MAX(AE225, AF225, AG225),6)</f>
        <v>3.333E-3</v>
      </c>
      <c r="AK225" s="10">
        <f>ROUND((AH225*(Q225^0.5)*12*N225),2)</f>
        <v>7.2</v>
      </c>
      <c r="AL225" s="13">
        <f>ROUND((Q225^0.5),2)</f>
        <v>7.35</v>
      </c>
      <c r="AM225" s="13">
        <f>ROUND((Q225^0.5),2)</f>
        <v>7.35</v>
      </c>
      <c r="AN225" s="19">
        <v>11</v>
      </c>
      <c r="AO225" s="10">
        <f>INDEX(AJ:AJ, MATCH(AN225, AI:AI, 0))</f>
        <v>1.56</v>
      </c>
      <c r="AP225" s="12">
        <f>ROUNDUP((AK225/AO225),0)</f>
        <v>5</v>
      </c>
      <c r="AQ225" s="12">
        <f>(AP225*AO225)</f>
        <v>7.8000000000000007</v>
      </c>
      <c r="AR225" s="12">
        <f>IF(ROUNDDOWN((AL225*12 - (O225*12)) / (AP225 - 1), 0) &lt; 18, ROUNDDOWN((AL225*12 - (O225*12)) / (AP225 - 1), 0), 18)</f>
        <v>18</v>
      </c>
    </row>
    <row r="226" spans="1:44" x14ac:dyDescent="0.35">
      <c r="A226" s="11">
        <f t="shared" si="3"/>
        <v>225</v>
      </c>
      <c r="B226" s="14">
        <v>4300</v>
      </c>
      <c r="C226" s="14">
        <v>5000</v>
      </c>
      <c r="D226" s="14">
        <v>115</v>
      </c>
      <c r="E226" s="14">
        <v>160</v>
      </c>
      <c r="F226" s="14">
        <v>40000</v>
      </c>
      <c r="G226" s="14">
        <v>4.75</v>
      </c>
      <c r="H226" s="14">
        <v>105</v>
      </c>
      <c r="K226" s="14">
        <v>150</v>
      </c>
      <c r="L226" s="14">
        <v>2</v>
      </c>
      <c r="M226" s="9">
        <f>ROUNDUP((18*L226),0)</f>
        <v>36</v>
      </c>
      <c r="N226" s="9">
        <f>(M226-O226*12-1.5)</f>
        <v>31.5</v>
      </c>
      <c r="O226" s="14">
        <v>0.25</v>
      </c>
      <c r="P226" s="9">
        <f>ROUND(((B226)-(M226*K226/12)-(G226-(1.5*L226))*H226),0)</f>
        <v>3666</v>
      </c>
      <c r="Q226" s="9">
        <f>ROUNDDOWN((D226+E226)/(P226/1000),0)</f>
        <v>75</v>
      </c>
      <c r="R226" s="9">
        <f>ROUND((1.2*D226+1.6*E226)/(Q226),2)</f>
        <v>5.25</v>
      </c>
      <c r="S226" s="9">
        <f>CEILING((N226+(12*L226)),0.01)</f>
        <v>55.5</v>
      </c>
      <c r="T226" s="9">
        <f xml:space="preserve"> (4*S226)</f>
        <v>222</v>
      </c>
      <c r="U226" s="9">
        <f>ROUND((Q226-(S226/12)^2)*(R226),2)</f>
        <v>281.45</v>
      </c>
      <c r="V226" s="9">
        <f>ROUND((U226*1000)/(3*T226*(C226^0.5)),2)</f>
        <v>5.98</v>
      </c>
      <c r="W226" s="9" t="str">
        <f>IF(V226 &lt; N226, "Pass", "Fail")</f>
        <v>Pass</v>
      </c>
      <c r="X226" s="9">
        <f>CEILING(R226*(Q226^0.5)*((Q226^0.5/2)-(L226*0.5)-(N226/12)),0.01)</f>
        <v>32.06</v>
      </c>
      <c r="Y226" s="9">
        <f>ROUND((X226*1000)/(1.5*(Q226^0.5)*12*(C226^0.5)),2)</f>
        <v>2.91</v>
      </c>
      <c r="Z226" s="9" t="str">
        <f>IF(Y226&lt;N226,"Pass","Fail")</f>
        <v>Pass</v>
      </c>
      <c r="AA226" s="9">
        <f>ROUND(((Q226^0.5)/2)-(L226/2),2)</f>
        <v>3.33</v>
      </c>
      <c r="AB226" s="9">
        <f>ROUND((AA226*(AA226/2)*R226*(Q226^0.5)),0)</f>
        <v>252</v>
      </c>
      <c r="AC226" s="9">
        <f>ROUND((AB226*12000/(0.9*(Q226^0.5)*12*(N226^2))),2)</f>
        <v>32.58</v>
      </c>
      <c r="AD226" s="9">
        <f>(1-((1-(2.36*AC226/C226))^0.5))</f>
        <v>7.718668924986738E-3</v>
      </c>
      <c r="AE226" s="9">
        <f>(AD226*C226)/(1.18*F226)</f>
        <v>8.1765560646045957E-4</v>
      </c>
      <c r="AF226" s="10">
        <f>200/F226</f>
        <v>5.0000000000000001E-3</v>
      </c>
      <c r="AG226" s="10">
        <f>(3*(C226)^0.5)/(F226)</f>
        <v>5.3033008588991067E-3</v>
      </c>
      <c r="AH226" s="10">
        <f>ROUND(MAX(AE226, AF226, AG226),6)</f>
        <v>5.3030000000000004E-3</v>
      </c>
      <c r="AK226" s="10">
        <f>ROUND((AH226*(Q226^0.5)*12*N226),2)</f>
        <v>17.36</v>
      </c>
      <c r="AL226" s="13">
        <f>ROUND((Q226^0.5),2)</f>
        <v>8.66</v>
      </c>
      <c r="AM226" s="13">
        <f>ROUND((Q226^0.5),2)</f>
        <v>8.66</v>
      </c>
      <c r="AN226" s="19">
        <v>14</v>
      </c>
      <c r="AO226" s="10">
        <f>INDEX(AJ:AJ, MATCH(AN226, AI:AI, 0))</f>
        <v>2.25</v>
      </c>
      <c r="AP226" s="12">
        <f>ROUNDUP((AK226/AO226),0)</f>
        <v>8</v>
      </c>
      <c r="AQ226" s="12">
        <f>(AP226*AO226)</f>
        <v>18</v>
      </c>
      <c r="AR226" s="12">
        <f>IF(ROUNDDOWN((AL226*12 - (O226*12)) / (AP226 - 1), 0) &lt; 18, ROUNDDOWN((AL226*12 - (O226*12)) / (AP226 - 1), 0), 18)</f>
        <v>14</v>
      </c>
    </row>
    <row r="227" spans="1:44" x14ac:dyDescent="0.35">
      <c r="A227" s="11">
        <f t="shared" si="3"/>
        <v>226</v>
      </c>
      <c r="B227" s="14">
        <v>5200</v>
      </c>
      <c r="C227" s="14">
        <v>4000</v>
      </c>
      <c r="D227" s="14">
        <v>135</v>
      </c>
      <c r="E227" s="14">
        <v>100</v>
      </c>
      <c r="F227" s="14">
        <v>60000</v>
      </c>
      <c r="G227" s="14">
        <v>4.25</v>
      </c>
      <c r="H227" s="14">
        <v>105</v>
      </c>
      <c r="K227" s="14">
        <v>150</v>
      </c>
      <c r="L227" s="14">
        <v>1.58</v>
      </c>
      <c r="M227" s="9">
        <f>ROUNDUP((18*L227),0)</f>
        <v>29</v>
      </c>
      <c r="N227" s="9">
        <f>(M227-O227*12-1.5)</f>
        <v>24.5</v>
      </c>
      <c r="O227" s="14">
        <v>0.25</v>
      </c>
      <c r="P227" s="9">
        <f>ROUND(((B227)-(M227*K227/12)-(G227-(1.5*L227))*H227),0)</f>
        <v>4640</v>
      </c>
      <c r="Q227" s="9">
        <f>ROUNDDOWN((D227+E227)/(P227/1000),0)</f>
        <v>50</v>
      </c>
      <c r="R227" s="9">
        <f>ROUND((1.2*D227+1.6*E227)/(Q227),2)</f>
        <v>6.44</v>
      </c>
      <c r="S227" s="9">
        <f>CEILING((N227+(12*L227)),0.01)</f>
        <v>43.46</v>
      </c>
      <c r="T227" s="9">
        <f xml:space="preserve"> (4*S227)</f>
        <v>173.84</v>
      </c>
      <c r="U227" s="9">
        <f>ROUND((Q227-(S227/12)^2)*(R227),2)</f>
        <v>237.53</v>
      </c>
      <c r="V227" s="9">
        <f>ROUND((U227*1000)/(3*T227*(C227^0.5)),2)</f>
        <v>7.2</v>
      </c>
      <c r="W227" s="9" t="str">
        <f>IF(V227 &lt; N227, "Pass", "Fail")</f>
        <v>Pass</v>
      </c>
      <c r="X227" s="9">
        <f>CEILING(R227*(Q227^0.5)*((Q227^0.5/2)-(L227*0.5)-(N227/12)),0.01)</f>
        <v>32.06</v>
      </c>
      <c r="Y227" s="9">
        <f>ROUND((X227*1000)/(1.5*(Q227^0.5)*12*(C227^0.5)),2)</f>
        <v>3.98</v>
      </c>
      <c r="Z227" s="9" t="str">
        <f>IF(Y227&lt;N227,"Pass","Fail")</f>
        <v>Pass</v>
      </c>
      <c r="AA227" s="9">
        <f>ROUND(((Q227^0.5)/2)-(L227/2),2)</f>
        <v>2.75</v>
      </c>
      <c r="AB227" s="9">
        <f>ROUND((AA227*(AA227/2)*R227*(Q227^0.5)),0)</f>
        <v>172</v>
      </c>
      <c r="AC227" s="9">
        <f>ROUND((AB227*12000/(0.9*(Q227^0.5)*12*(N227^2))),2)</f>
        <v>45.03</v>
      </c>
      <c r="AD227" s="9">
        <f>(1-((1-(2.36*AC227/C227))^0.5))</f>
        <v>1.3373272204730946E-2</v>
      </c>
      <c r="AE227" s="9">
        <f>(AD227*C227)/(1.18*F227)</f>
        <v>7.5555210196220034E-4</v>
      </c>
      <c r="AF227" s="10">
        <f>200/F227</f>
        <v>3.3333333333333335E-3</v>
      </c>
      <c r="AG227" s="10">
        <f>(3*(C227)^0.5)/(F227)</f>
        <v>3.162277660168379E-3</v>
      </c>
      <c r="AH227" s="10">
        <f>ROUND(MAX(AE227, AF227, AG227),6)</f>
        <v>3.333E-3</v>
      </c>
      <c r="AK227" s="10">
        <f>ROUND((AH227*(Q227^0.5)*12*N227),2)</f>
        <v>6.93</v>
      </c>
      <c r="AL227" s="13">
        <f>ROUND((Q227^0.5),2)</f>
        <v>7.07</v>
      </c>
      <c r="AM227" s="13">
        <f>ROUND((Q227^0.5),2)</f>
        <v>7.07</v>
      </c>
      <c r="AN227" s="19">
        <v>8</v>
      </c>
      <c r="AO227" s="10">
        <f>INDEX(AJ:AJ, MATCH(AN227, AI:AI, 0))</f>
        <v>0.79</v>
      </c>
      <c r="AP227" s="12">
        <f>ROUNDUP((AK227/AO227),0)</f>
        <v>9</v>
      </c>
      <c r="AQ227" s="12">
        <f>(AP227*AO227)</f>
        <v>7.11</v>
      </c>
      <c r="AR227" s="12">
        <f>IF(ROUNDDOWN((AL227*12 - (O227*12)) / (AP227 - 1), 0) &lt; 18, ROUNDDOWN((AL227*12 - (O227*12)) / (AP227 - 1), 0), 18)</f>
        <v>10</v>
      </c>
    </row>
    <row r="228" spans="1:44" x14ac:dyDescent="0.35">
      <c r="A228" s="11">
        <f t="shared" si="3"/>
        <v>227</v>
      </c>
      <c r="B228" s="14">
        <v>5800</v>
      </c>
      <c r="C228" s="14">
        <v>3000</v>
      </c>
      <c r="D228" s="14">
        <v>105</v>
      </c>
      <c r="E228" s="14">
        <v>105</v>
      </c>
      <c r="F228" s="14">
        <v>40000</v>
      </c>
      <c r="G228" s="14">
        <v>6</v>
      </c>
      <c r="H228" s="14">
        <v>95</v>
      </c>
      <c r="K228" s="14">
        <v>150</v>
      </c>
      <c r="L228" s="14">
        <v>1.42</v>
      </c>
      <c r="M228" s="9">
        <f>ROUNDUP((18*L228),0)</f>
        <v>26</v>
      </c>
      <c r="N228" s="9">
        <f>(M228-O228*12-1.5)</f>
        <v>21.5</v>
      </c>
      <c r="O228" s="14">
        <v>0.25</v>
      </c>
      <c r="P228" s="9">
        <f>ROUND(((B228)-(M228*K228/12)-(G228-(1.5*L228))*H228),0)</f>
        <v>5107</v>
      </c>
      <c r="Q228" s="9">
        <f>ROUNDDOWN((D228+E228)/(P228/1000),0)</f>
        <v>41</v>
      </c>
      <c r="R228" s="9">
        <f>ROUND((1.2*D228+1.6*E228)/(Q228),2)</f>
        <v>7.17</v>
      </c>
      <c r="S228" s="9">
        <f>CEILING((N228+(12*L228)),0.01)</f>
        <v>38.54</v>
      </c>
      <c r="T228" s="9">
        <f xml:space="preserve"> (4*S228)</f>
        <v>154.16</v>
      </c>
      <c r="U228" s="9">
        <f>ROUND((Q228-(S228/12)^2)*(R228),2)</f>
        <v>220.01</v>
      </c>
      <c r="V228" s="9">
        <f>ROUND((U228*1000)/(3*T228*(C228^0.5)),2)</f>
        <v>8.69</v>
      </c>
      <c r="W228" s="9" t="str">
        <f>IF(V228 &lt; N228, "Pass", "Fail")</f>
        <v>Pass</v>
      </c>
      <c r="X228" s="9">
        <f>CEILING(R228*(Q228^0.5)*((Q228^0.5/2)-(L228*0.5)-(N228/12)),0.01)</f>
        <v>32.14</v>
      </c>
      <c r="Y228" s="9">
        <f>ROUND((X228*1000)/(1.5*(Q228^0.5)*12*(C228^0.5)),2)</f>
        <v>5.09</v>
      </c>
      <c r="Z228" s="9" t="str">
        <f>IF(Y228&lt;N228,"Pass","Fail")</f>
        <v>Pass</v>
      </c>
      <c r="AA228" s="9">
        <f>ROUND(((Q228^0.5)/2)-(L228/2),2)</f>
        <v>2.4900000000000002</v>
      </c>
      <c r="AB228" s="9">
        <f>ROUND((AA228*(AA228/2)*R228*(Q228^0.5)),0)</f>
        <v>142</v>
      </c>
      <c r="AC228" s="9">
        <f>ROUND((AB228*12000/(0.9*(Q228^0.5)*12*(N228^2))),2)</f>
        <v>53.31</v>
      </c>
      <c r="AD228" s="9">
        <f>(1-((1-(2.36*AC228/C228))^0.5))</f>
        <v>2.1193175340506687E-2</v>
      </c>
      <c r="AE228" s="9">
        <f>(AD228*C228)/(1.18*F228)</f>
        <v>1.3470238563881368E-3</v>
      </c>
      <c r="AF228" s="10">
        <f>200/F228</f>
        <v>5.0000000000000001E-3</v>
      </c>
      <c r="AG228" s="10">
        <f>(3*(C228)^0.5)/(F228)</f>
        <v>4.107919181288746E-3</v>
      </c>
      <c r="AH228" s="10">
        <f>ROUND(MAX(AE228, AF228, AG228),6)</f>
        <v>5.0000000000000001E-3</v>
      </c>
      <c r="AK228" s="10">
        <f>ROUND((AH228*(Q228^0.5)*12*N228),2)</f>
        <v>8.26</v>
      </c>
      <c r="AL228" s="13">
        <f>ROUND((Q228^0.5),2)</f>
        <v>6.4</v>
      </c>
      <c r="AM228" s="13">
        <f>ROUND((Q228^0.5),2)</f>
        <v>6.4</v>
      </c>
      <c r="AN228" s="19">
        <v>11</v>
      </c>
      <c r="AO228" s="10">
        <f>INDEX(AJ:AJ, MATCH(AN228, AI:AI, 0))</f>
        <v>1.56</v>
      </c>
      <c r="AP228" s="12">
        <f>ROUNDUP((AK228/AO228),0)</f>
        <v>6</v>
      </c>
      <c r="AQ228" s="12">
        <f>(AP228*AO228)</f>
        <v>9.36</v>
      </c>
      <c r="AR228" s="12">
        <f>IF(ROUNDDOWN((AL228*12 - (O228*12)) / (AP228 - 1), 0) &lt; 18, ROUNDDOWN((AL228*12 - (O228*12)) / (AP228 - 1), 0), 18)</f>
        <v>14</v>
      </c>
    </row>
    <row r="229" spans="1:44" x14ac:dyDescent="0.35">
      <c r="A229" s="11">
        <f t="shared" si="3"/>
        <v>228</v>
      </c>
      <c r="B229" s="14">
        <v>5800</v>
      </c>
      <c r="C229" s="14">
        <v>3000</v>
      </c>
      <c r="D229" s="14">
        <v>115</v>
      </c>
      <c r="E229" s="14">
        <v>160</v>
      </c>
      <c r="F229" s="14">
        <v>60000</v>
      </c>
      <c r="G229" s="14">
        <v>5.5</v>
      </c>
      <c r="H229" s="14">
        <v>90</v>
      </c>
      <c r="K229" s="14">
        <v>150</v>
      </c>
      <c r="L229" s="14">
        <v>1.67</v>
      </c>
      <c r="M229" s="9">
        <f>ROUNDUP((18*L229),0)</f>
        <v>31</v>
      </c>
      <c r="N229" s="9">
        <f>(M229-O229*12-1.5)</f>
        <v>26.5</v>
      </c>
      <c r="O229" s="14">
        <v>0.25</v>
      </c>
      <c r="P229" s="9">
        <f>ROUND(((B229)-(M229*K229/12)-(G229-(1.5*L229))*H229),0)</f>
        <v>5143</v>
      </c>
      <c r="Q229" s="9">
        <f>ROUNDDOWN((D229+E229)/(P229/1000),0)</f>
        <v>53</v>
      </c>
      <c r="R229" s="9">
        <f>ROUND((1.2*D229+1.6*E229)/(Q229),2)</f>
        <v>7.43</v>
      </c>
      <c r="S229" s="9">
        <f>CEILING((N229+(12*L229)),0.01)</f>
        <v>46.54</v>
      </c>
      <c r="T229" s="9">
        <f xml:space="preserve"> (4*S229)</f>
        <v>186.16</v>
      </c>
      <c r="U229" s="9">
        <f>ROUND((Q229-(S229/12)^2)*(R229),2)</f>
        <v>282.02999999999997</v>
      </c>
      <c r="V229" s="9">
        <f>ROUND((U229*1000)/(3*T229*(C229^0.5)),2)</f>
        <v>9.2200000000000006</v>
      </c>
      <c r="W229" s="9" t="str">
        <f>IF(V229 &lt; N229, "Pass", "Fail")</f>
        <v>Pass</v>
      </c>
      <c r="X229" s="9">
        <f>CEILING(R229*(Q229^0.5)*((Q229^0.5/2)-(L229*0.5)-(N229/12)),0.01)</f>
        <v>32.28</v>
      </c>
      <c r="Y229" s="9">
        <f>ROUND((X229*1000)/(1.5*(Q229^0.5)*12*(C229^0.5)),2)</f>
        <v>4.5</v>
      </c>
      <c r="Z229" s="9" t="str">
        <f>IF(Y229&lt;N229,"Pass","Fail")</f>
        <v>Pass</v>
      </c>
      <c r="AA229" s="9">
        <f>ROUND(((Q229^0.5)/2)-(L229/2),2)</f>
        <v>2.81</v>
      </c>
      <c r="AB229" s="9">
        <f>ROUND((AA229*(AA229/2)*R229*(Q229^0.5)),0)</f>
        <v>214</v>
      </c>
      <c r="AC229" s="9">
        <f>ROUND((AB229*12000/(0.9*(Q229^0.5)*12*(N229^2))),2)</f>
        <v>46.51</v>
      </c>
      <c r="AD229" s="9">
        <f>(1-((1-(2.36*AC229/C229))^0.5))</f>
        <v>1.84644003739175E-2</v>
      </c>
      <c r="AE229" s="9">
        <f>(AD229*C229)/(1.18*F229)</f>
        <v>7.8238984635243636E-4</v>
      </c>
      <c r="AF229" s="10">
        <f>200/F229</f>
        <v>3.3333333333333335E-3</v>
      </c>
      <c r="AG229" s="10">
        <f>(3*(C229)^0.5)/(F229)</f>
        <v>2.7386127875258306E-3</v>
      </c>
      <c r="AH229" s="10">
        <f>ROUND(MAX(AE229, AF229, AG229),6)</f>
        <v>3.333E-3</v>
      </c>
      <c r="AK229" s="10">
        <f>ROUND((AH229*(Q229^0.5)*12*N229),2)</f>
        <v>7.72</v>
      </c>
      <c r="AL229" s="13">
        <f>ROUND((Q229^0.5),2)</f>
        <v>7.28</v>
      </c>
      <c r="AM229" s="13">
        <f>ROUND((Q229^0.5),2)</f>
        <v>7.28</v>
      </c>
      <c r="AN229" s="19">
        <v>11</v>
      </c>
      <c r="AO229" s="10">
        <f>INDEX(AJ:AJ, MATCH(AN229, AI:AI, 0))</f>
        <v>1.56</v>
      </c>
      <c r="AP229" s="12">
        <f>ROUNDUP((AK229/AO229),0)</f>
        <v>5</v>
      </c>
      <c r="AQ229" s="12">
        <f>(AP229*AO229)</f>
        <v>7.8000000000000007</v>
      </c>
      <c r="AR229" s="12">
        <f>IF(ROUNDDOWN((AL229*12 - (O229*12)) / (AP229 - 1), 0) &lt; 18, ROUNDDOWN((AL229*12 - (O229*12)) / (AP229 - 1), 0), 18)</f>
        <v>18</v>
      </c>
    </row>
    <row r="230" spans="1:44" x14ac:dyDescent="0.35">
      <c r="A230" s="11">
        <f t="shared" si="3"/>
        <v>229</v>
      </c>
      <c r="B230" s="14">
        <v>4600</v>
      </c>
      <c r="C230" s="14">
        <v>5000</v>
      </c>
      <c r="D230" s="14">
        <v>165</v>
      </c>
      <c r="E230" s="14">
        <v>125</v>
      </c>
      <c r="F230" s="14">
        <v>60000</v>
      </c>
      <c r="G230" s="14">
        <v>6</v>
      </c>
      <c r="H230" s="14">
        <v>100</v>
      </c>
      <c r="K230" s="14">
        <v>150</v>
      </c>
      <c r="L230" s="14">
        <v>2</v>
      </c>
      <c r="M230" s="9">
        <f>ROUNDUP((18*L230),0)</f>
        <v>36</v>
      </c>
      <c r="N230" s="9">
        <f>(M230-O230*12-1.5)</f>
        <v>31.5</v>
      </c>
      <c r="O230" s="14">
        <v>0.25</v>
      </c>
      <c r="P230" s="9">
        <f>ROUND(((B230)-(M230*K230/12)-(G230-(1.5*L230))*H230),0)</f>
        <v>3850</v>
      </c>
      <c r="Q230" s="9">
        <f>ROUNDDOWN((D230+E230)/(P230/1000),0)</f>
        <v>75</v>
      </c>
      <c r="R230" s="9">
        <f>ROUND((1.2*D230+1.6*E230)/(Q230),2)</f>
        <v>5.31</v>
      </c>
      <c r="S230" s="9">
        <f>CEILING((N230+(12*L230)),0.01)</f>
        <v>55.5</v>
      </c>
      <c r="T230" s="9">
        <f xml:space="preserve"> (4*S230)</f>
        <v>222</v>
      </c>
      <c r="U230" s="9">
        <f>ROUND((Q230-(S230/12)^2)*(R230),2)</f>
        <v>284.67</v>
      </c>
      <c r="V230" s="9">
        <f>ROUND((U230*1000)/(3*T230*(C230^0.5)),2)</f>
        <v>6.04</v>
      </c>
      <c r="W230" s="9" t="str">
        <f>IF(V230 &lt; N230, "Pass", "Fail")</f>
        <v>Pass</v>
      </c>
      <c r="X230" s="9">
        <f>CEILING(R230*(Q230^0.5)*((Q230^0.5/2)-(L230*0.5)-(N230/12)),0.01)</f>
        <v>32.43</v>
      </c>
      <c r="Y230" s="9">
        <f>ROUND((X230*1000)/(1.5*(Q230^0.5)*12*(C230^0.5)),2)</f>
        <v>2.94</v>
      </c>
      <c r="Z230" s="9" t="str">
        <f>IF(Y230&lt;N230,"Pass","Fail")</f>
        <v>Pass</v>
      </c>
      <c r="AA230" s="9">
        <f>ROUND(((Q230^0.5)/2)-(L230/2),2)</f>
        <v>3.33</v>
      </c>
      <c r="AB230" s="9">
        <f>ROUND((AA230*(AA230/2)*R230*(Q230^0.5)),0)</f>
        <v>255</v>
      </c>
      <c r="AC230" s="9">
        <f>ROUND((AB230*12000/(0.9*(Q230^0.5)*12*(N230^2))),2)</f>
        <v>32.97</v>
      </c>
      <c r="AD230" s="9">
        <f>(1-((1-(2.36*AC230/C230))^0.5))</f>
        <v>7.8114292131762353E-3</v>
      </c>
      <c r="AE230" s="9">
        <f>(AD230*C230)/(1.18*F230)</f>
        <v>5.5165460545029911E-4</v>
      </c>
      <c r="AF230" s="10">
        <f>200/F230</f>
        <v>3.3333333333333335E-3</v>
      </c>
      <c r="AG230" s="10">
        <f>(3*(C230)^0.5)/(F230)</f>
        <v>3.5355339059327377E-3</v>
      </c>
      <c r="AH230" s="10">
        <f>ROUND(MAX(AE230, AF230, AG230),6)</f>
        <v>3.5360000000000001E-3</v>
      </c>
      <c r="AK230" s="10">
        <f>ROUND((AH230*(Q230^0.5)*12*N230),2)</f>
        <v>11.58</v>
      </c>
      <c r="AL230" s="13">
        <f>ROUND((Q230^0.5),2)</f>
        <v>8.66</v>
      </c>
      <c r="AM230" s="13">
        <f>ROUND((Q230^0.5),2)</f>
        <v>8.66</v>
      </c>
      <c r="AN230" s="19">
        <v>11</v>
      </c>
      <c r="AO230" s="10">
        <f>INDEX(AJ:AJ, MATCH(AN230, AI:AI, 0))</f>
        <v>1.56</v>
      </c>
      <c r="AP230" s="12">
        <f>ROUNDUP((AK230/AO230),0)</f>
        <v>8</v>
      </c>
      <c r="AQ230" s="12">
        <f>(AP230*AO230)</f>
        <v>12.48</v>
      </c>
      <c r="AR230" s="12">
        <f>IF(ROUNDDOWN((AL230*12 - (O230*12)) / (AP230 - 1), 0) &lt; 18, ROUNDDOWN((AL230*12 - (O230*12)) / (AP230 - 1), 0), 18)</f>
        <v>14</v>
      </c>
    </row>
    <row r="231" spans="1:44" x14ac:dyDescent="0.35">
      <c r="A231" s="11">
        <f t="shared" si="3"/>
        <v>230</v>
      </c>
      <c r="B231" s="14">
        <v>4200</v>
      </c>
      <c r="C231" s="14">
        <v>5000</v>
      </c>
      <c r="D231" s="14">
        <v>135</v>
      </c>
      <c r="E231" s="14">
        <v>100</v>
      </c>
      <c r="F231" s="14">
        <v>60000</v>
      </c>
      <c r="G231" s="14">
        <v>6.5</v>
      </c>
      <c r="H231" s="14">
        <v>95</v>
      </c>
      <c r="K231" s="14">
        <v>150</v>
      </c>
      <c r="L231" s="14">
        <v>1.83</v>
      </c>
      <c r="M231" s="9">
        <f>ROUNDUP((18*L231),0)</f>
        <v>33</v>
      </c>
      <c r="N231" s="9">
        <f>(M231-O231*12-1.5)</f>
        <v>28.5</v>
      </c>
      <c r="O231" s="14">
        <v>0.25</v>
      </c>
      <c r="P231" s="9">
        <f>ROUND(((B231)-(M231*K231/12)-(G231-(1.5*L231))*H231),0)</f>
        <v>3431</v>
      </c>
      <c r="Q231" s="9">
        <f>ROUNDDOWN((D231+E231)/(P231/1000),0)</f>
        <v>68</v>
      </c>
      <c r="R231" s="9">
        <f>ROUND((1.2*D231+1.6*E231)/(Q231),2)</f>
        <v>4.74</v>
      </c>
      <c r="S231" s="9">
        <f>CEILING((N231+(12*L231)),0.01)</f>
        <v>50.46</v>
      </c>
      <c r="T231" s="9">
        <f xml:space="preserve"> (4*S231)</f>
        <v>201.84</v>
      </c>
      <c r="U231" s="9">
        <f>ROUND((Q231-(S231/12)^2)*(R231),2)</f>
        <v>238.51</v>
      </c>
      <c r="V231" s="9">
        <f>ROUND((U231*1000)/(3*T231*(C231^0.5)),2)</f>
        <v>5.57</v>
      </c>
      <c r="W231" s="9" t="str">
        <f>IF(V231 &lt; N231, "Pass", "Fail")</f>
        <v>Pass</v>
      </c>
      <c r="X231" s="9">
        <f>CEILING(R231*(Q231^0.5)*((Q231^0.5/2)-(L231*0.5)-(N231/12)),0.01)</f>
        <v>32.57</v>
      </c>
      <c r="Y231" s="9">
        <f>ROUND((X231*1000)/(1.5*(Q231^0.5)*12*(C231^0.5)),2)</f>
        <v>3.1</v>
      </c>
      <c r="Z231" s="9" t="str">
        <f>IF(Y231&lt;N231,"Pass","Fail")</f>
        <v>Pass</v>
      </c>
      <c r="AA231" s="9">
        <f>ROUND(((Q231^0.5)/2)-(L231/2),2)</f>
        <v>3.21</v>
      </c>
      <c r="AB231" s="9">
        <f>ROUND((AA231*(AA231/2)*R231*(Q231^0.5)),0)</f>
        <v>201</v>
      </c>
      <c r="AC231" s="9">
        <f>ROUND((AB231*12000/(0.9*(Q231^0.5)*12*(N231^2))),2)</f>
        <v>33.340000000000003</v>
      </c>
      <c r="AD231" s="9">
        <f>(1-((1-(2.36*AC231/C231))^0.5))</f>
        <v>7.8994405807444323E-3</v>
      </c>
      <c r="AE231" s="9">
        <f>(AD231*C231)/(1.18*F231)</f>
        <v>5.5787009751020003E-4</v>
      </c>
      <c r="AF231" s="10">
        <f>200/F231</f>
        <v>3.3333333333333335E-3</v>
      </c>
      <c r="AG231" s="10">
        <f>(3*(C231)^0.5)/(F231)</f>
        <v>3.5355339059327377E-3</v>
      </c>
      <c r="AH231" s="10">
        <f>ROUND(MAX(AE231, AF231, AG231),6)</f>
        <v>3.5360000000000001E-3</v>
      </c>
      <c r="AK231" s="10">
        <f>ROUND((AH231*(Q231^0.5)*12*N231),2)</f>
        <v>9.9700000000000006</v>
      </c>
      <c r="AL231" s="13">
        <f>ROUND((Q231^0.5),2)</f>
        <v>8.25</v>
      </c>
      <c r="AM231" s="13">
        <f>ROUND((Q231^0.5),2)</f>
        <v>8.25</v>
      </c>
      <c r="AN231" s="19">
        <v>11</v>
      </c>
      <c r="AO231" s="10">
        <f>INDEX(AJ:AJ, MATCH(AN231, AI:AI, 0))</f>
        <v>1.56</v>
      </c>
      <c r="AP231" s="12">
        <f>ROUNDUP((AK231/AO231),0)</f>
        <v>7</v>
      </c>
      <c r="AQ231" s="12">
        <f>(AP231*AO231)</f>
        <v>10.92</v>
      </c>
      <c r="AR231" s="12">
        <f>IF(ROUNDDOWN((AL231*12 - (O231*12)) / (AP231 - 1), 0) &lt; 18, ROUNDDOWN((AL231*12 - (O231*12)) / (AP231 - 1), 0), 18)</f>
        <v>16</v>
      </c>
    </row>
    <row r="232" spans="1:44" x14ac:dyDescent="0.35">
      <c r="A232" s="11">
        <f t="shared" si="3"/>
        <v>231</v>
      </c>
      <c r="B232" s="14">
        <v>4200</v>
      </c>
      <c r="C232" s="14">
        <v>5000</v>
      </c>
      <c r="D232" s="14">
        <v>170</v>
      </c>
      <c r="E232" s="14">
        <v>100</v>
      </c>
      <c r="F232" s="14">
        <v>60000</v>
      </c>
      <c r="G232" s="14">
        <v>6</v>
      </c>
      <c r="H232" s="14">
        <v>100</v>
      </c>
      <c r="K232" s="14">
        <v>150</v>
      </c>
      <c r="L232" s="14">
        <v>2</v>
      </c>
      <c r="M232" s="9">
        <f>ROUNDUP((18*L232),0)</f>
        <v>36</v>
      </c>
      <c r="N232" s="9">
        <f>(M232-O232*12-1.5)</f>
        <v>31.5</v>
      </c>
      <c r="O232" s="14">
        <v>0.25</v>
      </c>
      <c r="P232" s="9">
        <f>ROUND(((B232)-(M232*K232/12)-(G232-(1.5*L232))*H232),0)</f>
        <v>3450</v>
      </c>
      <c r="Q232" s="9">
        <f>ROUNDDOWN((D232+E232)/(P232/1000),0)</f>
        <v>78</v>
      </c>
      <c r="R232" s="9">
        <f>ROUND((1.2*D232+1.6*E232)/(Q232),2)</f>
        <v>4.67</v>
      </c>
      <c r="S232" s="9">
        <f>CEILING((N232+(12*L232)),0.01)</f>
        <v>55.5</v>
      </c>
      <c r="T232" s="9">
        <f xml:space="preserve"> (4*S232)</f>
        <v>222</v>
      </c>
      <c r="U232" s="9">
        <f>ROUND((Q232-(S232/12)^2)*(R232),2)</f>
        <v>264.37</v>
      </c>
      <c r="V232" s="9">
        <f>ROUND((U232*1000)/(3*T232*(C232^0.5)),2)</f>
        <v>5.61</v>
      </c>
      <c r="W232" s="9" t="str">
        <f>IF(V232 &lt; N232, "Pass", "Fail")</f>
        <v>Pass</v>
      </c>
      <c r="X232" s="9">
        <f>CEILING(R232*(Q232^0.5)*((Q232^0.5/2)-(L232*0.5)-(N232/12)),0.01)</f>
        <v>32.619999999999997</v>
      </c>
      <c r="Y232" s="9">
        <f>ROUND((X232*1000)/(1.5*(Q232^0.5)*12*(C232^0.5)),2)</f>
        <v>2.9</v>
      </c>
      <c r="Z232" s="9" t="str">
        <f>IF(Y232&lt;N232,"Pass","Fail")</f>
        <v>Pass</v>
      </c>
      <c r="AA232" s="9">
        <f>ROUND(((Q232^0.5)/2)-(L232/2),2)</f>
        <v>3.42</v>
      </c>
      <c r="AB232" s="9">
        <f>ROUND((AA232*(AA232/2)*R232*(Q232^0.5)),0)</f>
        <v>241</v>
      </c>
      <c r="AC232" s="9">
        <f>ROUND((AB232*12000/(0.9*(Q232^0.5)*12*(N232^2))),2)</f>
        <v>30.56</v>
      </c>
      <c r="AD232" s="9">
        <f>(1-((1-(2.36*AC232/C232))^0.5))</f>
        <v>7.2383569053445784E-3</v>
      </c>
      <c r="AE232" s="9">
        <f>(AD232*C232)/(1.18*F232)</f>
        <v>5.1118339727009737E-4</v>
      </c>
      <c r="AF232" s="10">
        <f>200/F232</f>
        <v>3.3333333333333335E-3</v>
      </c>
      <c r="AG232" s="10">
        <f>(3*(C232)^0.5)/(F232)</f>
        <v>3.5355339059327377E-3</v>
      </c>
      <c r="AH232" s="10">
        <f>ROUND(MAX(AE232, AF232, AG232),6)</f>
        <v>3.5360000000000001E-3</v>
      </c>
      <c r="AK232" s="10">
        <f>ROUND((AH232*(Q232^0.5)*12*N232),2)</f>
        <v>11.8</v>
      </c>
      <c r="AL232" s="13">
        <f>ROUND((Q232^0.5),2)</f>
        <v>8.83</v>
      </c>
      <c r="AM232" s="13">
        <f>ROUND((Q232^0.5),2)</f>
        <v>8.83</v>
      </c>
      <c r="AN232" s="19">
        <v>11</v>
      </c>
      <c r="AO232" s="10">
        <f>INDEX(AJ:AJ, MATCH(AN232, AI:AI, 0))</f>
        <v>1.56</v>
      </c>
      <c r="AP232" s="12">
        <f>ROUNDUP((AK232/AO232),0)</f>
        <v>8</v>
      </c>
      <c r="AQ232" s="12">
        <f>(AP232*AO232)</f>
        <v>12.48</v>
      </c>
      <c r="AR232" s="12">
        <f>IF(ROUNDDOWN((AL232*12 - (O232*12)) / (AP232 - 1), 0) &lt; 18, ROUNDDOWN((AL232*12 - (O232*12)) / (AP232 - 1), 0), 18)</f>
        <v>14</v>
      </c>
    </row>
    <row r="233" spans="1:44" x14ac:dyDescent="0.35">
      <c r="A233" s="11">
        <f t="shared" si="3"/>
        <v>232</v>
      </c>
      <c r="B233" s="14">
        <v>4300</v>
      </c>
      <c r="C233" s="14">
        <v>3000</v>
      </c>
      <c r="D233" s="14">
        <v>115</v>
      </c>
      <c r="E233" s="14">
        <v>105</v>
      </c>
      <c r="F233" s="14">
        <v>60000</v>
      </c>
      <c r="G233" s="14">
        <v>5</v>
      </c>
      <c r="H233" s="14">
        <v>100</v>
      </c>
      <c r="K233" s="14">
        <v>150</v>
      </c>
      <c r="L233" s="14">
        <v>1.67</v>
      </c>
      <c r="M233" s="9">
        <f>ROUNDUP((18*L233),0)</f>
        <v>31</v>
      </c>
      <c r="N233" s="9">
        <f>(M233-O233*12-1.5)</f>
        <v>26.5</v>
      </c>
      <c r="O233" s="14">
        <v>0.25</v>
      </c>
      <c r="P233" s="9">
        <f>ROUND(((B233)-(M233*K233/12)-(G233-(1.5*L233))*H233),0)</f>
        <v>3663</v>
      </c>
      <c r="Q233" s="9">
        <f>ROUNDDOWN((D233+E233)/(P233/1000),0)</f>
        <v>60</v>
      </c>
      <c r="R233" s="9">
        <f>ROUND((1.2*D233+1.6*E233)/(Q233),2)</f>
        <v>5.0999999999999996</v>
      </c>
      <c r="S233" s="9">
        <f>CEILING((N233+(12*L233)),0.01)</f>
        <v>46.54</v>
      </c>
      <c r="T233" s="9">
        <f xml:space="preserve"> (4*S233)</f>
        <v>186.16</v>
      </c>
      <c r="U233" s="9">
        <f>ROUND((Q233-(S233/12)^2)*(R233),2)</f>
        <v>229.29</v>
      </c>
      <c r="V233" s="9">
        <f>ROUND((U233*1000)/(3*T233*(C233^0.5)),2)</f>
        <v>7.5</v>
      </c>
      <c r="W233" s="9" t="str">
        <f>IF(V233 &lt; N233, "Pass", "Fail")</f>
        <v>Pass</v>
      </c>
      <c r="X233" s="9">
        <f>CEILING(R233*(Q233^0.5)*((Q233^0.5/2)-(L233*0.5)-(N233/12)),0.01)</f>
        <v>32.78</v>
      </c>
      <c r="Y233" s="9">
        <f>ROUND((X233*1000)/(1.5*(Q233^0.5)*12*(C233^0.5)),2)</f>
        <v>4.29</v>
      </c>
      <c r="Z233" s="9" t="str">
        <f>IF(Y233&lt;N233,"Pass","Fail")</f>
        <v>Pass</v>
      </c>
      <c r="AA233" s="9">
        <f>ROUND(((Q233^0.5)/2)-(L233/2),2)</f>
        <v>3.04</v>
      </c>
      <c r="AB233" s="9">
        <f>ROUND((AA233*(AA233/2)*R233*(Q233^0.5)),0)</f>
        <v>183</v>
      </c>
      <c r="AC233" s="9">
        <f>ROUND((AB233*12000/(0.9*(Q233^0.5)*12*(N233^2))),2)</f>
        <v>37.380000000000003</v>
      </c>
      <c r="AD233" s="9">
        <f>(1-((1-(2.36*AC233/C233))^0.5))</f>
        <v>1.4812505154475741E-2</v>
      </c>
      <c r="AE233" s="9">
        <f>(AD233*C233)/(1.18*F233)</f>
        <v>6.2764852349473483E-4</v>
      </c>
      <c r="AF233" s="10">
        <f>200/F233</f>
        <v>3.3333333333333335E-3</v>
      </c>
      <c r="AG233" s="10">
        <f>(3*(C233)^0.5)/(F233)</f>
        <v>2.7386127875258306E-3</v>
      </c>
      <c r="AH233" s="10">
        <f>ROUND(MAX(AE233, AF233, AG233),6)</f>
        <v>3.333E-3</v>
      </c>
      <c r="AK233" s="10">
        <f>ROUND((AH233*(Q233^0.5)*12*N233),2)</f>
        <v>8.2100000000000009</v>
      </c>
      <c r="AL233" s="13">
        <f>ROUND((Q233^0.5),2)</f>
        <v>7.75</v>
      </c>
      <c r="AM233" s="13">
        <f>ROUND((Q233^0.5),2)</f>
        <v>7.75</v>
      </c>
      <c r="AN233" s="19">
        <v>11</v>
      </c>
      <c r="AO233" s="10">
        <f>INDEX(AJ:AJ, MATCH(AN233, AI:AI, 0))</f>
        <v>1.56</v>
      </c>
      <c r="AP233" s="12">
        <f>ROUNDUP((AK233/AO233),0)</f>
        <v>6</v>
      </c>
      <c r="AQ233" s="12">
        <f>(AP233*AO233)</f>
        <v>9.36</v>
      </c>
      <c r="AR233" s="12">
        <f>IF(ROUNDDOWN((AL233*12 - (O233*12)) / (AP233 - 1), 0) &lt; 18, ROUNDDOWN((AL233*12 - (O233*12)) / (AP233 - 1), 0), 18)</f>
        <v>18</v>
      </c>
    </row>
    <row r="234" spans="1:44" x14ac:dyDescent="0.35">
      <c r="A234" s="11">
        <f t="shared" si="3"/>
        <v>233</v>
      </c>
      <c r="B234" s="14">
        <v>5700</v>
      </c>
      <c r="C234" s="14">
        <v>3000</v>
      </c>
      <c r="D234" s="14">
        <v>170</v>
      </c>
      <c r="E234" s="14">
        <v>180</v>
      </c>
      <c r="F234" s="14">
        <v>60000</v>
      </c>
      <c r="G234" s="14">
        <v>6</v>
      </c>
      <c r="H234" s="14">
        <v>95</v>
      </c>
      <c r="K234" s="14">
        <v>150</v>
      </c>
      <c r="L234" s="14">
        <v>2</v>
      </c>
      <c r="M234" s="9">
        <f>ROUNDUP((18*L234),0)</f>
        <v>36</v>
      </c>
      <c r="N234" s="9">
        <f>(M234-O234*12-1.5)</f>
        <v>31.5</v>
      </c>
      <c r="O234" s="14">
        <v>0.25</v>
      </c>
      <c r="P234" s="9">
        <f>ROUND(((B234)-(M234*K234/12)-(G234-(1.5*L234))*H234),0)</f>
        <v>4965</v>
      </c>
      <c r="Q234" s="9">
        <f>ROUNDDOWN((D234+E234)/(P234/1000),0)</f>
        <v>70</v>
      </c>
      <c r="R234" s="9">
        <f>ROUND((1.2*D234+1.6*E234)/(Q234),2)</f>
        <v>7.03</v>
      </c>
      <c r="S234" s="9">
        <f>CEILING((N234+(12*L234)),0.01)</f>
        <v>55.5</v>
      </c>
      <c r="T234" s="9">
        <f xml:space="preserve"> (4*S234)</f>
        <v>222</v>
      </c>
      <c r="U234" s="9">
        <f>ROUND((Q234-(S234/12)^2)*(R234),2)</f>
        <v>341.72</v>
      </c>
      <c r="V234" s="9">
        <f>ROUND((U234*1000)/(3*T234*(C234^0.5)),2)</f>
        <v>9.3699999999999992</v>
      </c>
      <c r="W234" s="9" t="str">
        <f>IF(V234 &lt; N234, "Pass", "Fail")</f>
        <v>Pass</v>
      </c>
      <c r="X234" s="9">
        <f>CEILING(R234*(Q234^0.5)*((Q234^0.5/2)-(L234*0.5)-(N234/12)),0.01)</f>
        <v>32.840000000000003</v>
      </c>
      <c r="Y234" s="9">
        <f>ROUND((X234*1000)/(1.5*(Q234^0.5)*12*(C234^0.5)),2)</f>
        <v>3.98</v>
      </c>
      <c r="Z234" s="9" t="str">
        <f>IF(Y234&lt;N234,"Pass","Fail")</f>
        <v>Pass</v>
      </c>
      <c r="AA234" s="9">
        <f>ROUND(((Q234^0.5)/2)-(L234/2),2)</f>
        <v>3.18</v>
      </c>
      <c r="AB234" s="9">
        <f>ROUND((AA234*(AA234/2)*R234*(Q234^0.5)),0)</f>
        <v>297</v>
      </c>
      <c r="AC234" s="9">
        <f>ROUND((AB234*12000/(0.9*(Q234^0.5)*12*(N234^2))),2)</f>
        <v>39.75</v>
      </c>
      <c r="AD234" s="9">
        <f>(1-((1-(2.36*AC234/C234))^0.5))</f>
        <v>1.5759175811122961E-2</v>
      </c>
      <c r="AE234" s="9">
        <f>(AD234*C234)/(1.18*F234)</f>
        <v>6.6776168691198986E-4</v>
      </c>
      <c r="AF234" s="10">
        <f>200/F234</f>
        <v>3.3333333333333335E-3</v>
      </c>
      <c r="AG234" s="10">
        <f>(3*(C234)^0.5)/(F234)</f>
        <v>2.7386127875258306E-3</v>
      </c>
      <c r="AH234" s="10">
        <f>ROUND(MAX(AE234, AF234, AG234),6)</f>
        <v>3.333E-3</v>
      </c>
      <c r="AK234" s="10">
        <f>ROUND((AH234*(Q234^0.5)*12*N234),2)</f>
        <v>10.54</v>
      </c>
      <c r="AL234" s="13">
        <f>ROUND((Q234^0.5),2)</f>
        <v>8.3699999999999992</v>
      </c>
      <c r="AM234" s="13">
        <f>ROUND((Q234^0.5),2)</f>
        <v>8.3699999999999992</v>
      </c>
      <c r="AN234" s="19">
        <v>11</v>
      </c>
      <c r="AO234" s="10">
        <f>INDEX(AJ:AJ, MATCH(AN234, AI:AI, 0))</f>
        <v>1.56</v>
      </c>
      <c r="AP234" s="12">
        <f>ROUNDUP((AK234/AO234),0)</f>
        <v>7</v>
      </c>
      <c r="AQ234" s="12">
        <f>(AP234*AO234)</f>
        <v>10.92</v>
      </c>
      <c r="AR234" s="12">
        <f>IF(ROUNDDOWN((AL234*12 - (O234*12)) / (AP234 - 1), 0) &lt; 18, ROUNDDOWN((AL234*12 - (O234*12)) / (AP234 - 1), 0), 18)</f>
        <v>16</v>
      </c>
    </row>
    <row r="235" spans="1:44" x14ac:dyDescent="0.35">
      <c r="A235" s="11">
        <f t="shared" si="3"/>
        <v>234</v>
      </c>
      <c r="B235" s="14">
        <v>5600</v>
      </c>
      <c r="C235" s="14">
        <v>3000</v>
      </c>
      <c r="D235" s="14">
        <v>85</v>
      </c>
      <c r="E235" s="14">
        <v>80</v>
      </c>
      <c r="F235" s="14">
        <v>60000</v>
      </c>
      <c r="G235" s="14">
        <v>5.75</v>
      </c>
      <c r="H235" s="14">
        <v>105</v>
      </c>
      <c r="K235" s="14">
        <v>150</v>
      </c>
      <c r="L235" s="14">
        <v>1.17</v>
      </c>
      <c r="M235" s="9">
        <f>ROUNDUP((18*L235),0)</f>
        <v>22</v>
      </c>
      <c r="N235" s="9">
        <f>(M235-O235*12-1.5)</f>
        <v>17.5</v>
      </c>
      <c r="O235" s="14">
        <v>0.25</v>
      </c>
      <c r="P235" s="9">
        <f>ROUND(((B235)-(M235*K235/12)-(G235-(1.5*L235))*H235),0)</f>
        <v>4906</v>
      </c>
      <c r="Q235" s="9">
        <f>ROUNDDOWN((D235+E235)/(P235/1000),0)</f>
        <v>33</v>
      </c>
      <c r="R235" s="9">
        <f>ROUND((1.2*D235+1.6*E235)/(Q235),2)</f>
        <v>6.97</v>
      </c>
      <c r="S235" s="9">
        <f>CEILING((N235+(12*L235)),0.01)</f>
        <v>31.54</v>
      </c>
      <c r="T235" s="9">
        <f xml:space="preserve"> (4*S235)</f>
        <v>126.16</v>
      </c>
      <c r="U235" s="9">
        <f>ROUND((Q235-(S235/12)^2)*(R235),2)</f>
        <v>181.86</v>
      </c>
      <c r="V235" s="9">
        <f>ROUND((U235*1000)/(3*T235*(C235^0.5)),2)</f>
        <v>8.77</v>
      </c>
      <c r="W235" s="9" t="str">
        <f>IF(V235 &lt; N235, "Pass", "Fail")</f>
        <v>Pass</v>
      </c>
      <c r="X235" s="9">
        <f>CEILING(R235*(Q235^0.5)*((Q235^0.5/2)-(L235*0.5)-(N235/12)),0.01)</f>
        <v>33.200000000000003</v>
      </c>
      <c r="Y235" s="9">
        <f>ROUND((X235*1000)/(1.5*(Q235^0.5)*12*(C235^0.5)),2)</f>
        <v>5.86</v>
      </c>
      <c r="Z235" s="9" t="str">
        <f>IF(Y235&lt;N235,"Pass","Fail")</f>
        <v>Pass</v>
      </c>
      <c r="AA235" s="9">
        <f>ROUND(((Q235^0.5)/2)-(L235/2),2)</f>
        <v>2.29</v>
      </c>
      <c r="AB235" s="9">
        <f>ROUND((AA235*(AA235/2)*R235*(Q235^0.5)),0)</f>
        <v>105</v>
      </c>
      <c r="AC235" s="9">
        <f>ROUND((AB235*12000/(0.9*(Q235^0.5)*12*(N235^2))),2)</f>
        <v>66.319999999999993</v>
      </c>
      <c r="AD235" s="9">
        <f>(1-((1-(2.36*AC235/C235))^0.5))</f>
        <v>2.6435278645191129E-2</v>
      </c>
      <c r="AE235" s="9">
        <f>(AD235*C235)/(1.18*F235)</f>
        <v>1.1201389256436918E-3</v>
      </c>
      <c r="AF235" s="10">
        <f>200/F235</f>
        <v>3.3333333333333335E-3</v>
      </c>
      <c r="AG235" s="10">
        <f>(3*(C235)^0.5)/(F235)</f>
        <v>2.7386127875258306E-3</v>
      </c>
      <c r="AH235" s="10">
        <f>ROUND(MAX(AE235, AF235, AG235),6)</f>
        <v>3.333E-3</v>
      </c>
      <c r="AK235" s="10">
        <f>ROUND((AH235*(Q235^0.5)*12*N235),2)</f>
        <v>4.0199999999999996</v>
      </c>
      <c r="AL235" s="13">
        <f>ROUND((Q235^0.5),2)</f>
        <v>5.74</v>
      </c>
      <c r="AM235" s="13">
        <f>ROUND((Q235^0.5),2)</f>
        <v>5.74</v>
      </c>
      <c r="AN235" s="19">
        <v>8</v>
      </c>
      <c r="AO235" s="10">
        <f>INDEX(AJ:AJ, MATCH(AN235, AI:AI, 0))</f>
        <v>0.79</v>
      </c>
      <c r="AP235" s="12">
        <f>ROUNDUP((AK235/AO235),0)</f>
        <v>6</v>
      </c>
      <c r="AQ235" s="12">
        <f>(AP235*AO235)</f>
        <v>4.74</v>
      </c>
      <c r="AR235" s="12">
        <f>IF(ROUNDDOWN((AL235*12 - (O235*12)) / (AP235 - 1), 0) &lt; 18, ROUNDDOWN((AL235*12 - (O235*12)) / (AP235 - 1), 0), 18)</f>
        <v>13</v>
      </c>
    </row>
    <row r="236" spans="1:44" x14ac:dyDescent="0.35">
      <c r="A236" s="11">
        <f t="shared" si="3"/>
        <v>235</v>
      </c>
      <c r="B236" s="14">
        <v>4300</v>
      </c>
      <c r="C236" s="14">
        <v>4000</v>
      </c>
      <c r="D236" s="14">
        <v>125</v>
      </c>
      <c r="E236" s="14">
        <v>100</v>
      </c>
      <c r="F236" s="14">
        <v>60000</v>
      </c>
      <c r="G236" s="14">
        <v>4.5</v>
      </c>
      <c r="H236" s="14">
        <v>100</v>
      </c>
      <c r="K236" s="14">
        <v>150</v>
      </c>
      <c r="L236" s="14">
        <v>1.67</v>
      </c>
      <c r="M236" s="9">
        <f>ROUNDUP((18*L236),0)</f>
        <v>31</v>
      </c>
      <c r="N236" s="9">
        <f>(M236-O236*12-1.5)</f>
        <v>26.5</v>
      </c>
      <c r="O236" s="14">
        <v>0.25</v>
      </c>
      <c r="P236" s="9">
        <f>ROUND(((B236)-(M236*K236/12)-(G236-(1.5*L236))*H236),0)</f>
        <v>3713</v>
      </c>
      <c r="Q236" s="9">
        <f>ROUNDDOWN((D236+E236)/(P236/1000),0)</f>
        <v>60</v>
      </c>
      <c r="R236" s="9">
        <f>ROUND((1.2*D236+1.6*E236)/(Q236),2)</f>
        <v>5.17</v>
      </c>
      <c r="S236" s="9">
        <f>CEILING((N236+(12*L236)),0.01)</f>
        <v>46.54</v>
      </c>
      <c r="T236" s="9">
        <f xml:space="preserve"> (4*S236)</f>
        <v>186.16</v>
      </c>
      <c r="U236" s="9">
        <f>ROUND((Q236-(S236/12)^2)*(R236),2)</f>
        <v>232.44</v>
      </c>
      <c r="V236" s="9">
        <f>ROUND((U236*1000)/(3*T236*(C236^0.5)),2)</f>
        <v>6.58</v>
      </c>
      <c r="W236" s="9" t="str">
        <f>IF(V236 &lt; N236, "Pass", "Fail")</f>
        <v>Pass</v>
      </c>
      <c r="X236" s="9">
        <f>CEILING(R236*(Q236^0.5)*((Q236^0.5/2)-(L236*0.5)-(N236/12)),0.01)</f>
        <v>33.230000000000004</v>
      </c>
      <c r="Y236" s="9">
        <f>ROUND((X236*1000)/(1.5*(Q236^0.5)*12*(C236^0.5)),2)</f>
        <v>3.77</v>
      </c>
      <c r="Z236" s="9" t="str">
        <f>IF(Y236&lt;N236,"Pass","Fail")</f>
        <v>Pass</v>
      </c>
      <c r="AA236" s="9">
        <f>ROUND(((Q236^0.5)/2)-(L236/2),2)</f>
        <v>3.04</v>
      </c>
      <c r="AB236" s="9">
        <f>ROUND((AA236*(AA236/2)*R236*(Q236^0.5)),0)</f>
        <v>185</v>
      </c>
      <c r="AC236" s="9">
        <f>ROUND((AB236*12000/(0.9*(Q236^0.5)*12*(N236^2))),2)</f>
        <v>37.79</v>
      </c>
      <c r="AD236" s="9">
        <f>(1-((1-(2.36*AC236/C236))^0.5))</f>
        <v>1.1210892050281585E-2</v>
      </c>
      <c r="AE236" s="9">
        <f>(AD236*C236)/(1.18*F236)</f>
        <v>6.3338373165432681E-4</v>
      </c>
      <c r="AF236" s="10">
        <f>200/F236</f>
        <v>3.3333333333333335E-3</v>
      </c>
      <c r="AG236" s="10">
        <f>(3*(C236)^0.5)/(F236)</f>
        <v>3.162277660168379E-3</v>
      </c>
      <c r="AH236" s="10">
        <f>ROUND(MAX(AE236, AF236, AG236),6)</f>
        <v>3.333E-3</v>
      </c>
      <c r="AK236" s="10">
        <f>ROUND((AH236*(Q236^0.5)*12*N236),2)</f>
        <v>8.2100000000000009</v>
      </c>
      <c r="AL236" s="13">
        <f>ROUND((Q236^0.5),2)</f>
        <v>7.75</v>
      </c>
      <c r="AM236" s="13">
        <f>ROUND((Q236^0.5),2)</f>
        <v>7.75</v>
      </c>
      <c r="AN236" s="19">
        <v>11</v>
      </c>
      <c r="AO236" s="10">
        <f>INDEX(AJ:AJ, MATCH(AN236, AI:AI, 0))</f>
        <v>1.56</v>
      </c>
      <c r="AP236" s="12">
        <f>ROUNDUP((AK236/AO236),0)</f>
        <v>6</v>
      </c>
      <c r="AQ236" s="12">
        <f>(AP236*AO236)</f>
        <v>9.36</v>
      </c>
      <c r="AR236" s="12">
        <f>IF(ROUNDDOWN((AL236*12 - (O236*12)) / (AP236 - 1), 0) &lt; 18, ROUNDDOWN((AL236*12 - (O236*12)) / (AP236 - 1), 0), 18)</f>
        <v>18</v>
      </c>
    </row>
    <row r="237" spans="1:44" x14ac:dyDescent="0.35">
      <c r="A237" s="11">
        <f t="shared" si="3"/>
        <v>236</v>
      </c>
      <c r="B237" s="14">
        <v>5700</v>
      </c>
      <c r="C237" s="14">
        <v>4000</v>
      </c>
      <c r="D237" s="14">
        <v>170</v>
      </c>
      <c r="E237" s="14">
        <v>160</v>
      </c>
      <c r="F237" s="14">
        <v>60000</v>
      </c>
      <c r="G237" s="14">
        <v>6.75</v>
      </c>
      <c r="H237" s="14">
        <v>105</v>
      </c>
      <c r="K237" s="14">
        <v>150</v>
      </c>
      <c r="L237" s="14">
        <v>1.92</v>
      </c>
      <c r="M237" s="9">
        <f>ROUNDUP((18*L237),0)</f>
        <v>35</v>
      </c>
      <c r="N237" s="9">
        <f>(M237-O237*12-1.5)</f>
        <v>30.5</v>
      </c>
      <c r="O237" s="14">
        <v>0.25</v>
      </c>
      <c r="P237" s="9">
        <f>ROUND(((B237)-(M237*K237/12)-(G237-(1.5*L237))*H237),0)</f>
        <v>4856</v>
      </c>
      <c r="Q237" s="9">
        <f>ROUNDDOWN((D237+E237)/(P237/1000),0)</f>
        <v>67</v>
      </c>
      <c r="R237" s="9">
        <f>ROUND((1.2*D237+1.6*E237)/(Q237),2)</f>
        <v>6.87</v>
      </c>
      <c r="S237" s="9">
        <f>CEILING((N237+(12*L237)),0.01)</f>
        <v>53.54</v>
      </c>
      <c r="T237" s="9">
        <f xml:space="preserve"> (4*S237)</f>
        <v>214.16</v>
      </c>
      <c r="U237" s="9">
        <f>ROUND((Q237-(S237/12)^2)*(R237),2)</f>
        <v>323.52999999999997</v>
      </c>
      <c r="V237" s="9">
        <f>ROUND((U237*1000)/(3*T237*(C237^0.5)),2)</f>
        <v>7.96</v>
      </c>
      <c r="W237" s="9" t="str">
        <f>IF(V237 &lt; N237, "Pass", "Fail")</f>
        <v>Pass</v>
      </c>
      <c r="X237" s="9">
        <f>CEILING(R237*(Q237^0.5)*((Q237^0.5/2)-(L237*0.5)-(N237/12)),0.01)</f>
        <v>33.24</v>
      </c>
      <c r="Y237" s="9">
        <f>ROUND((X237*1000)/(1.5*(Q237^0.5)*12*(C237^0.5)),2)</f>
        <v>3.57</v>
      </c>
      <c r="Z237" s="9" t="str">
        <f>IF(Y237&lt;N237,"Pass","Fail")</f>
        <v>Pass</v>
      </c>
      <c r="AA237" s="9">
        <f>ROUND(((Q237^0.5)/2)-(L237/2),2)</f>
        <v>3.13</v>
      </c>
      <c r="AB237" s="9">
        <f>ROUND((AA237*(AA237/2)*R237*(Q237^0.5)),0)</f>
        <v>275</v>
      </c>
      <c r="AC237" s="9">
        <f>ROUND((AB237*12000/(0.9*(Q237^0.5)*12*(N237^2))),2)</f>
        <v>40.130000000000003</v>
      </c>
      <c r="AD237" s="9">
        <f>(1-((1-(2.36*AC237/C237))^0.5))</f>
        <v>1.1909265299992811E-2</v>
      </c>
      <c r="AE237" s="9">
        <f>(AD237*C237)/(1.18*F237)</f>
        <v>6.7283984745722099E-4</v>
      </c>
      <c r="AF237" s="10">
        <f>200/F237</f>
        <v>3.3333333333333335E-3</v>
      </c>
      <c r="AG237" s="10">
        <f>(3*(C237)^0.5)/(F237)</f>
        <v>3.162277660168379E-3</v>
      </c>
      <c r="AH237" s="10">
        <f>ROUND(MAX(AE237, AF237, AG237),6)</f>
        <v>3.333E-3</v>
      </c>
      <c r="AK237" s="10">
        <f>ROUND((AH237*(Q237^0.5)*12*N237),2)</f>
        <v>9.99</v>
      </c>
      <c r="AL237" s="13">
        <f>ROUND((Q237^0.5),2)</f>
        <v>8.19</v>
      </c>
      <c r="AM237" s="13">
        <f>ROUND((Q237^0.5),2)</f>
        <v>8.19</v>
      </c>
      <c r="AN237" s="19">
        <v>11</v>
      </c>
      <c r="AO237" s="10">
        <f>INDEX(AJ:AJ, MATCH(AN237, AI:AI, 0))</f>
        <v>1.56</v>
      </c>
      <c r="AP237" s="12">
        <f>ROUNDUP((AK237/AO237),0)</f>
        <v>7</v>
      </c>
      <c r="AQ237" s="12">
        <f>(AP237*AO237)</f>
        <v>10.92</v>
      </c>
      <c r="AR237" s="12">
        <f>IF(ROUNDDOWN((AL237*12 - (O237*12)) / (AP237 - 1), 0) &lt; 18, ROUNDDOWN((AL237*12 - (O237*12)) / (AP237 - 1), 0), 18)</f>
        <v>15</v>
      </c>
    </row>
    <row r="238" spans="1:44" x14ac:dyDescent="0.35">
      <c r="A238" s="11">
        <f t="shared" si="3"/>
        <v>237</v>
      </c>
      <c r="B238" s="14">
        <v>5100</v>
      </c>
      <c r="C238" s="14">
        <v>3000</v>
      </c>
      <c r="D238" s="14">
        <v>165</v>
      </c>
      <c r="E238" s="14">
        <v>155</v>
      </c>
      <c r="F238" s="14">
        <v>60000</v>
      </c>
      <c r="G238" s="14">
        <v>6</v>
      </c>
      <c r="H238" s="14">
        <v>90</v>
      </c>
      <c r="K238" s="14">
        <v>150</v>
      </c>
      <c r="L238" s="14">
        <v>2</v>
      </c>
      <c r="M238" s="9">
        <f>ROUNDUP((18*L238),0)</f>
        <v>36</v>
      </c>
      <c r="N238" s="9">
        <f>(M238-O238*12-1.5)</f>
        <v>31.5</v>
      </c>
      <c r="O238" s="14">
        <v>0.25</v>
      </c>
      <c r="P238" s="9">
        <f>ROUND(((B238)-(M238*K238/12)-(G238-(1.5*L238))*H238),0)</f>
        <v>4380</v>
      </c>
      <c r="Q238" s="9">
        <f>ROUNDDOWN((D238+E238)/(P238/1000),0)</f>
        <v>73</v>
      </c>
      <c r="R238" s="9">
        <f>ROUND((1.2*D238+1.6*E238)/(Q238),2)</f>
        <v>6.11</v>
      </c>
      <c r="S238" s="9">
        <f>CEILING((N238+(12*L238)),0.01)</f>
        <v>55.5</v>
      </c>
      <c r="T238" s="9">
        <f xml:space="preserve"> (4*S238)</f>
        <v>222</v>
      </c>
      <c r="U238" s="9">
        <f>ROUND((Q238-(S238/12)^2)*(R238),2)</f>
        <v>315.33</v>
      </c>
      <c r="V238" s="9">
        <f>ROUND((U238*1000)/(3*T238*(C238^0.5)),2)</f>
        <v>8.64</v>
      </c>
      <c r="W238" s="9" t="str">
        <f>IF(V238 &lt; N238, "Pass", "Fail")</f>
        <v>Pass</v>
      </c>
      <c r="X238" s="9">
        <f>CEILING(R238*(Q238^0.5)*((Q238^0.5/2)-(L238*0.5)-(N238/12)),0.01)</f>
        <v>33.78</v>
      </c>
      <c r="Y238" s="9">
        <f>ROUND((X238*1000)/(1.5*(Q238^0.5)*12*(C238^0.5)),2)</f>
        <v>4.01</v>
      </c>
      <c r="Z238" s="9" t="str">
        <f>IF(Y238&lt;N238,"Pass","Fail")</f>
        <v>Pass</v>
      </c>
      <c r="AA238" s="9">
        <f>ROUND(((Q238^0.5)/2)-(L238/2),2)</f>
        <v>3.27</v>
      </c>
      <c r="AB238" s="9">
        <f>ROUND((AA238*(AA238/2)*R238*(Q238^0.5)),0)</f>
        <v>279</v>
      </c>
      <c r="AC238" s="9">
        <f>ROUND((AB238*12000/(0.9*(Q238^0.5)*12*(N238^2))),2)</f>
        <v>36.57</v>
      </c>
      <c r="AD238" s="9">
        <f>(1-((1-(2.36*AC238/C238))^0.5))</f>
        <v>1.4489167994587659E-2</v>
      </c>
      <c r="AE238" s="9">
        <f>(AD238*C238)/(1.18*F238)</f>
        <v>6.1394779638083302E-4</v>
      </c>
      <c r="AF238" s="10">
        <f>200/F238</f>
        <v>3.3333333333333335E-3</v>
      </c>
      <c r="AG238" s="10">
        <f>(3*(C238)^0.5)/(F238)</f>
        <v>2.7386127875258306E-3</v>
      </c>
      <c r="AH238" s="10">
        <f>ROUND(MAX(AE238, AF238, AG238),6)</f>
        <v>3.333E-3</v>
      </c>
      <c r="AK238" s="10">
        <f>ROUND((AH238*(Q238^0.5)*12*N238),2)</f>
        <v>10.76</v>
      </c>
      <c r="AL238" s="13">
        <f>ROUND((Q238^0.5),2)</f>
        <v>8.5399999999999991</v>
      </c>
      <c r="AM238" s="13">
        <f>ROUND((Q238^0.5),2)</f>
        <v>8.5399999999999991</v>
      </c>
      <c r="AN238" s="19">
        <v>11</v>
      </c>
      <c r="AO238" s="10">
        <f>INDEX(AJ:AJ, MATCH(AN238, AI:AI, 0))</f>
        <v>1.56</v>
      </c>
      <c r="AP238" s="12">
        <f>ROUNDUP((AK238/AO238),0)</f>
        <v>7</v>
      </c>
      <c r="AQ238" s="12">
        <f>(AP238*AO238)</f>
        <v>10.92</v>
      </c>
      <c r="AR238" s="12">
        <f>IF(ROUNDDOWN((AL238*12 - (O238*12)) / (AP238 - 1), 0) &lt; 18, ROUNDDOWN((AL238*12 - (O238*12)) / (AP238 - 1), 0), 18)</f>
        <v>16</v>
      </c>
    </row>
    <row r="239" spans="1:44" x14ac:dyDescent="0.35">
      <c r="A239" s="11">
        <f t="shared" si="3"/>
        <v>238</v>
      </c>
      <c r="B239" s="14">
        <v>5800</v>
      </c>
      <c r="C239" s="14">
        <v>3000</v>
      </c>
      <c r="D239" s="14">
        <v>120</v>
      </c>
      <c r="E239" s="14">
        <v>175</v>
      </c>
      <c r="F239" s="14">
        <v>40000</v>
      </c>
      <c r="G239" s="14">
        <v>5.5</v>
      </c>
      <c r="H239" s="14">
        <v>95</v>
      </c>
      <c r="K239" s="14">
        <v>150</v>
      </c>
      <c r="L239" s="14">
        <v>1.75</v>
      </c>
      <c r="M239" s="9">
        <f>ROUNDUP((18*L239),0)</f>
        <v>32</v>
      </c>
      <c r="N239" s="9">
        <f>(M239-O239*12-1.5)</f>
        <v>27.5</v>
      </c>
      <c r="O239" s="14">
        <v>0.25</v>
      </c>
      <c r="P239" s="9">
        <f>ROUND(((B239)-(M239*K239/12)-(G239-(1.5*L239))*H239),0)</f>
        <v>5127</v>
      </c>
      <c r="Q239" s="9">
        <f>ROUNDDOWN((D239+E239)/(P239/1000),0)</f>
        <v>57</v>
      </c>
      <c r="R239" s="9">
        <f>ROUND((1.2*D239+1.6*E239)/(Q239),2)</f>
        <v>7.44</v>
      </c>
      <c r="S239" s="9">
        <f>CEILING((N239+(12*L239)),0.01)</f>
        <v>48.5</v>
      </c>
      <c r="T239" s="9">
        <f xml:space="preserve"> (4*S239)</f>
        <v>194</v>
      </c>
      <c r="U239" s="9">
        <f>ROUND((Q239-(S239/12)^2)*(R239),2)</f>
        <v>302.55</v>
      </c>
      <c r="V239" s="9">
        <f>ROUND((U239*1000)/(3*T239*(C239^0.5)),2)</f>
        <v>9.49</v>
      </c>
      <c r="W239" s="9" t="str">
        <f>IF(V239 &lt; N239, "Pass", "Fail")</f>
        <v>Pass</v>
      </c>
      <c r="X239" s="9">
        <f>CEILING(R239*(Q239^0.5)*((Q239^0.5/2)-(L239*0.5)-(N239/12)),0.01)</f>
        <v>34.17</v>
      </c>
      <c r="Y239" s="9">
        <f>ROUND((X239*1000)/(1.5*(Q239^0.5)*12*(C239^0.5)),2)</f>
        <v>4.59</v>
      </c>
      <c r="Z239" s="9" t="str">
        <f>IF(Y239&lt;N239,"Pass","Fail")</f>
        <v>Pass</v>
      </c>
      <c r="AA239" s="9">
        <f>ROUND(((Q239^0.5)/2)-(L239/2),2)</f>
        <v>2.9</v>
      </c>
      <c r="AB239" s="9">
        <f>ROUND((AA239*(AA239/2)*R239*(Q239^0.5)),0)</f>
        <v>236</v>
      </c>
      <c r="AC239" s="9">
        <f>ROUND((AB239*12000/(0.9*(Q239^0.5)*12*(N239^2))),2)</f>
        <v>45.93</v>
      </c>
      <c r="AD239" s="9">
        <f>(1-((1-(2.36*AC239/C239))^0.5))</f>
        <v>1.8232002966077521E-2</v>
      </c>
      <c r="AE239" s="9">
        <f>(AD239*C239)/(1.18*F239)</f>
        <v>1.1588137478439101E-3</v>
      </c>
      <c r="AF239" s="10">
        <f>200/F239</f>
        <v>5.0000000000000001E-3</v>
      </c>
      <c r="AG239" s="10">
        <f>(3*(C239)^0.5)/(F239)</f>
        <v>4.107919181288746E-3</v>
      </c>
      <c r="AH239" s="10">
        <f>ROUND(MAX(AE239, AF239, AG239),6)</f>
        <v>5.0000000000000001E-3</v>
      </c>
      <c r="AK239" s="10">
        <f>ROUND((AH239*(Q239^0.5)*12*N239),2)</f>
        <v>12.46</v>
      </c>
      <c r="AL239" s="13">
        <f>ROUND((Q239^0.5),2)</f>
        <v>7.55</v>
      </c>
      <c r="AM239" s="13">
        <f>ROUND((Q239^0.5),2)</f>
        <v>7.55</v>
      </c>
      <c r="AN239" s="19">
        <v>11</v>
      </c>
      <c r="AO239" s="10">
        <f>INDEX(AJ:AJ, MATCH(AN239, AI:AI, 0))</f>
        <v>1.56</v>
      </c>
      <c r="AP239" s="12">
        <f>ROUNDUP((AK239/AO239),0)</f>
        <v>8</v>
      </c>
      <c r="AQ239" s="12">
        <f>(AP239*AO239)</f>
        <v>12.48</v>
      </c>
      <c r="AR239" s="12">
        <f>IF(ROUNDDOWN((AL239*12 - (O239*12)) / (AP239 - 1), 0) &lt; 18, ROUNDDOWN((AL239*12 - (O239*12)) / (AP239 - 1), 0), 18)</f>
        <v>12</v>
      </c>
    </row>
    <row r="240" spans="1:44" x14ac:dyDescent="0.35">
      <c r="A240" s="11">
        <f t="shared" si="3"/>
        <v>239</v>
      </c>
      <c r="B240" s="14">
        <v>4500</v>
      </c>
      <c r="C240" s="14">
        <v>5000</v>
      </c>
      <c r="D240" s="14">
        <v>140</v>
      </c>
      <c r="E240" s="14">
        <v>95</v>
      </c>
      <c r="F240" s="14">
        <v>40000</v>
      </c>
      <c r="G240" s="14">
        <v>4.75</v>
      </c>
      <c r="H240" s="14">
        <v>105</v>
      </c>
      <c r="K240" s="14">
        <v>150</v>
      </c>
      <c r="L240" s="14">
        <v>1.67</v>
      </c>
      <c r="M240" s="9">
        <f>ROUNDUP((18*L240),0)</f>
        <v>31</v>
      </c>
      <c r="N240" s="9">
        <f>(M240-O240*12-1.5)</f>
        <v>26.5</v>
      </c>
      <c r="O240" s="14">
        <v>0.25</v>
      </c>
      <c r="P240" s="9">
        <f>ROUND(((B240)-(M240*K240/12)-(G240-(1.5*L240))*H240),0)</f>
        <v>3877</v>
      </c>
      <c r="Q240" s="9">
        <f>ROUNDDOWN((D240+E240)/(P240/1000),0)</f>
        <v>60</v>
      </c>
      <c r="R240" s="9">
        <f>ROUND((1.2*D240+1.6*E240)/(Q240),2)</f>
        <v>5.33</v>
      </c>
      <c r="S240" s="9">
        <f>CEILING((N240+(12*L240)),0.01)</f>
        <v>46.54</v>
      </c>
      <c r="T240" s="9">
        <f xml:space="preserve"> (4*S240)</f>
        <v>186.16</v>
      </c>
      <c r="U240" s="9">
        <f>ROUND((Q240-(S240/12)^2)*(R240),2)</f>
        <v>239.63</v>
      </c>
      <c r="V240" s="9">
        <f>ROUND((U240*1000)/(3*T240*(C240^0.5)),2)</f>
        <v>6.07</v>
      </c>
      <c r="W240" s="9" t="str">
        <f>IF(V240 &lt; N240, "Pass", "Fail")</f>
        <v>Pass</v>
      </c>
      <c r="X240" s="9">
        <f>CEILING(R240*(Q240^0.5)*((Q240^0.5/2)-(L240*0.5)-(N240/12)),0.01)</f>
        <v>34.26</v>
      </c>
      <c r="Y240" s="9">
        <f>ROUND((X240*1000)/(1.5*(Q240^0.5)*12*(C240^0.5)),2)</f>
        <v>3.47</v>
      </c>
      <c r="Z240" s="9" t="str">
        <f>IF(Y240&lt;N240,"Pass","Fail")</f>
        <v>Pass</v>
      </c>
      <c r="AA240" s="9">
        <f>ROUND(((Q240^0.5)/2)-(L240/2),2)</f>
        <v>3.04</v>
      </c>
      <c r="AB240" s="9">
        <f>ROUND((AA240*(AA240/2)*R240*(Q240^0.5)),0)</f>
        <v>191</v>
      </c>
      <c r="AC240" s="9">
        <f>ROUND((AB240*12000/(0.9*(Q240^0.5)*12*(N240^2))),2)</f>
        <v>39.01</v>
      </c>
      <c r="AD240" s="9">
        <f>(1-((1-(2.36*AC240/C240))^0.5))</f>
        <v>9.2491332327788722E-3</v>
      </c>
      <c r="AE240" s="9">
        <f>(AD240*C240)/(1.18*F240)</f>
        <v>9.7978106279437201E-4</v>
      </c>
      <c r="AF240" s="10">
        <f>200/F240</f>
        <v>5.0000000000000001E-3</v>
      </c>
      <c r="AG240" s="10">
        <f>(3*(C240)^0.5)/(F240)</f>
        <v>5.3033008588991067E-3</v>
      </c>
      <c r="AH240" s="10">
        <f>ROUND(MAX(AE240, AF240, AG240),6)</f>
        <v>5.3030000000000004E-3</v>
      </c>
      <c r="AK240" s="10">
        <f>ROUND((AH240*(Q240^0.5)*12*N240),2)</f>
        <v>13.06</v>
      </c>
      <c r="AL240" s="13">
        <f>ROUND((Q240^0.5),2)</f>
        <v>7.75</v>
      </c>
      <c r="AM240" s="13">
        <f>ROUND((Q240^0.5),2)</f>
        <v>7.75</v>
      </c>
      <c r="AN240" s="19">
        <v>11</v>
      </c>
      <c r="AO240" s="10">
        <f>INDEX(AJ:AJ, MATCH(AN240, AI:AI, 0))</f>
        <v>1.56</v>
      </c>
      <c r="AP240" s="12">
        <f>ROUNDUP((AK240/AO240),0)</f>
        <v>9</v>
      </c>
      <c r="AQ240" s="12">
        <f>(AP240*AO240)</f>
        <v>14.040000000000001</v>
      </c>
      <c r="AR240" s="12">
        <f>IF(ROUNDDOWN((AL240*12 - (O240*12)) / (AP240 - 1), 0) &lt; 18, ROUNDDOWN((AL240*12 - (O240*12)) / (AP240 - 1), 0), 18)</f>
        <v>11</v>
      </c>
    </row>
    <row r="241" spans="1:44" x14ac:dyDescent="0.35">
      <c r="A241" s="11">
        <f t="shared" si="3"/>
        <v>240</v>
      </c>
      <c r="B241" s="14">
        <v>4000</v>
      </c>
      <c r="C241" s="14">
        <v>3000</v>
      </c>
      <c r="D241" s="14">
        <v>110</v>
      </c>
      <c r="E241" s="14">
        <v>150</v>
      </c>
      <c r="F241" s="14">
        <v>40000</v>
      </c>
      <c r="G241" s="14">
        <v>5.75</v>
      </c>
      <c r="H241" s="14">
        <v>95</v>
      </c>
      <c r="K241" s="14">
        <v>150</v>
      </c>
      <c r="L241" s="14">
        <v>2</v>
      </c>
      <c r="M241" s="9">
        <f>ROUNDUP((18*L241),0)</f>
        <v>36</v>
      </c>
      <c r="N241" s="9">
        <f>(M241-O241*12-1.5)</f>
        <v>31.5</v>
      </c>
      <c r="O241" s="14">
        <v>0.25</v>
      </c>
      <c r="P241" s="9">
        <f>ROUND(((B241)-(M241*K241/12)-(G241-(1.5*L241))*H241),0)</f>
        <v>3289</v>
      </c>
      <c r="Q241" s="9">
        <f>ROUNDDOWN((D241+E241)/(P241/1000),0)</f>
        <v>79</v>
      </c>
      <c r="R241" s="9">
        <f>ROUND((1.2*D241+1.6*E241)/(Q241),2)</f>
        <v>4.71</v>
      </c>
      <c r="S241" s="9">
        <f>CEILING((N241+(12*L241)),0.01)</f>
        <v>55.5</v>
      </c>
      <c r="T241" s="9">
        <f xml:space="preserve"> (4*S241)</f>
        <v>222</v>
      </c>
      <c r="U241" s="9">
        <f>ROUND((Q241-(S241/12)^2)*(R241),2)</f>
        <v>271.33999999999997</v>
      </c>
      <c r="V241" s="9">
        <f>ROUND((U241*1000)/(3*T241*(C241^0.5)),2)</f>
        <v>7.44</v>
      </c>
      <c r="W241" s="9" t="str">
        <f>IF(V241 &lt; N241, "Pass", "Fail")</f>
        <v>Pass</v>
      </c>
      <c r="X241" s="9">
        <f>CEILING(R241*(Q241^0.5)*((Q241^0.5/2)-(L241*0.5)-(N241/12)),0.01)</f>
        <v>34.300000000000004</v>
      </c>
      <c r="Y241" s="9">
        <f>ROUND((X241*1000)/(1.5*(Q241^0.5)*12*(C241^0.5)),2)</f>
        <v>3.91</v>
      </c>
      <c r="Z241" s="9" t="str">
        <f>IF(Y241&lt;N241,"Pass","Fail")</f>
        <v>Pass</v>
      </c>
      <c r="AA241" s="9">
        <f>ROUND(((Q241^0.5)/2)-(L241/2),2)</f>
        <v>3.44</v>
      </c>
      <c r="AB241" s="9">
        <f>ROUND((AA241*(AA241/2)*R241*(Q241^0.5)),0)</f>
        <v>248</v>
      </c>
      <c r="AC241" s="9">
        <f>ROUND((AB241*12000/(0.9*(Q241^0.5)*12*(N241^2))),2)</f>
        <v>31.24</v>
      </c>
      <c r="AD241" s="9">
        <f>(1-((1-(2.36*AC241/C241))^0.5))</f>
        <v>1.2364169679262127E-2</v>
      </c>
      <c r="AE241" s="9">
        <f>(AD241*C241)/(1.18*F241)</f>
        <v>7.8585824232598259E-4</v>
      </c>
      <c r="AF241" s="10">
        <f>200/F241</f>
        <v>5.0000000000000001E-3</v>
      </c>
      <c r="AG241" s="10">
        <f>(3*(C241)^0.5)/(F241)</f>
        <v>4.107919181288746E-3</v>
      </c>
      <c r="AH241" s="10">
        <f>ROUND(MAX(AE241, AF241, AG241),6)</f>
        <v>5.0000000000000001E-3</v>
      </c>
      <c r="AK241" s="10">
        <f>ROUND((AH241*(Q241^0.5)*12*N241),2)</f>
        <v>16.8</v>
      </c>
      <c r="AL241" s="13">
        <f>ROUND((Q241^0.5),2)</f>
        <v>8.89</v>
      </c>
      <c r="AM241" s="13">
        <f>ROUND((Q241^0.5),2)</f>
        <v>8.89</v>
      </c>
      <c r="AN241" s="19">
        <v>14</v>
      </c>
      <c r="AO241" s="10">
        <f>INDEX(AJ:AJ, MATCH(AN241, AI:AI, 0))</f>
        <v>2.25</v>
      </c>
      <c r="AP241" s="12">
        <f>ROUNDUP((AK241/AO241),0)</f>
        <v>8</v>
      </c>
      <c r="AQ241" s="12">
        <f>(AP241*AO241)</f>
        <v>18</v>
      </c>
      <c r="AR241" s="12">
        <f>IF(ROUNDDOWN((AL241*12 - (O241*12)) / (AP241 - 1), 0) &lt; 18, ROUNDDOWN((AL241*12 - (O241*12)) / (AP241 - 1), 0), 18)</f>
        <v>14</v>
      </c>
    </row>
    <row r="242" spans="1:44" x14ac:dyDescent="0.35">
      <c r="A242" s="11">
        <f t="shared" si="3"/>
        <v>241</v>
      </c>
      <c r="B242" s="14">
        <v>5900</v>
      </c>
      <c r="C242" s="14">
        <v>3000</v>
      </c>
      <c r="D242" s="14">
        <v>105</v>
      </c>
      <c r="E242" s="14">
        <v>95</v>
      </c>
      <c r="F242" s="14">
        <v>40000</v>
      </c>
      <c r="G242" s="14">
        <v>4.5</v>
      </c>
      <c r="H242" s="14">
        <v>105</v>
      </c>
      <c r="K242" s="14">
        <v>150</v>
      </c>
      <c r="L242" s="14">
        <v>1.33</v>
      </c>
      <c r="M242" s="9">
        <f>ROUNDUP((18*L242),0)</f>
        <v>24</v>
      </c>
      <c r="N242" s="9">
        <f>(M242-O242*12-1.5)</f>
        <v>19.5</v>
      </c>
      <c r="O242" s="14">
        <v>0.25</v>
      </c>
      <c r="P242" s="9">
        <f>ROUND(((B242)-(M242*K242/12)-(G242-(1.5*L242))*H242),0)</f>
        <v>5337</v>
      </c>
      <c r="Q242" s="9">
        <f>ROUNDDOWN((D242+E242)/(P242/1000),0)</f>
        <v>37</v>
      </c>
      <c r="R242" s="9">
        <f>ROUND((1.2*D242+1.6*E242)/(Q242),2)</f>
        <v>7.51</v>
      </c>
      <c r="S242" s="9">
        <f>CEILING((N242+(12*L242)),0.01)</f>
        <v>35.46</v>
      </c>
      <c r="T242" s="9">
        <f xml:space="preserve"> (4*S242)</f>
        <v>141.84</v>
      </c>
      <c r="U242" s="9">
        <f>ROUND((Q242-(S242/12)^2)*(R242),2)</f>
        <v>212.29</v>
      </c>
      <c r="V242" s="9">
        <f>ROUND((U242*1000)/(3*T242*(C242^0.5)),2)</f>
        <v>9.11</v>
      </c>
      <c r="W242" s="9" t="str">
        <f>IF(V242 &lt; N242, "Pass", "Fail")</f>
        <v>Pass</v>
      </c>
      <c r="X242" s="9">
        <f>CEILING(R242*(Q242^0.5)*((Q242^0.5/2)-(L242*0.5)-(N242/12)),0.01)</f>
        <v>34.33</v>
      </c>
      <c r="Y242" s="9">
        <f>ROUND((X242*1000)/(1.5*(Q242^0.5)*12*(C242^0.5)),2)</f>
        <v>5.72</v>
      </c>
      <c r="Z242" s="9" t="str">
        <f>IF(Y242&lt;N242,"Pass","Fail")</f>
        <v>Pass</v>
      </c>
      <c r="AA242" s="9">
        <f>ROUND(((Q242^0.5)/2)-(L242/2),2)</f>
        <v>2.38</v>
      </c>
      <c r="AB242" s="9">
        <f>ROUND((AA242*(AA242/2)*R242*(Q242^0.5)),0)</f>
        <v>129</v>
      </c>
      <c r="AC242" s="9">
        <f>ROUND((AB242*12000/(0.9*(Q242^0.5)*12*(N242^2))),2)</f>
        <v>61.97</v>
      </c>
      <c r="AD242" s="9">
        <f>(1-((1-(2.36*AC242/C242))^0.5))</f>
        <v>2.4679403136247391E-2</v>
      </c>
      <c r="AE242" s="9">
        <f>(AD242*C242)/(1.18*F242)</f>
        <v>1.5686061315411477E-3</v>
      </c>
      <c r="AF242" s="10">
        <f>200/F242</f>
        <v>5.0000000000000001E-3</v>
      </c>
      <c r="AG242" s="10">
        <f>(3*(C242)^0.5)/(F242)</f>
        <v>4.107919181288746E-3</v>
      </c>
      <c r="AH242" s="10">
        <f>ROUND(MAX(AE242, AF242, AG242),6)</f>
        <v>5.0000000000000001E-3</v>
      </c>
      <c r="AK242" s="10">
        <f>ROUND((AH242*(Q242^0.5)*12*N242),2)</f>
        <v>7.12</v>
      </c>
      <c r="AL242" s="13">
        <f>ROUND((Q242^0.5),2)</f>
        <v>6.08</v>
      </c>
      <c r="AM242" s="13">
        <f>ROUND((Q242^0.5),2)</f>
        <v>6.08</v>
      </c>
      <c r="AN242" s="19">
        <v>8</v>
      </c>
      <c r="AO242" s="10">
        <f>INDEX(AJ:AJ, MATCH(AN242, AI:AI, 0))</f>
        <v>0.79</v>
      </c>
      <c r="AP242" s="12">
        <f>ROUNDUP((AK242/AO242),0)</f>
        <v>10</v>
      </c>
      <c r="AQ242" s="12">
        <f>(AP242*AO242)</f>
        <v>7.9</v>
      </c>
      <c r="AR242" s="12">
        <f>IF(ROUNDDOWN((AL242*12 - (O242*12)) / (AP242 - 1), 0) &lt; 18, ROUNDDOWN((AL242*12 - (O242*12)) / (AP242 - 1), 0), 18)</f>
        <v>7</v>
      </c>
    </row>
    <row r="243" spans="1:44" x14ac:dyDescent="0.35">
      <c r="A243" s="11">
        <f t="shared" si="3"/>
        <v>242</v>
      </c>
      <c r="B243" s="14">
        <v>6000</v>
      </c>
      <c r="C243" s="14">
        <v>4000</v>
      </c>
      <c r="D243" s="14">
        <v>125</v>
      </c>
      <c r="E243" s="14">
        <v>80</v>
      </c>
      <c r="F243" s="14">
        <v>60000</v>
      </c>
      <c r="G243" s="14">
        <v>4.75</v>
      </c>
      <c r="H243" s="14">
        <v>90</v>
      </c>
      <c r="K243" s="14">
        <v>150</v>
      </c>
      <c r="L243" s="14">
        <v>1.33</v>
      </c>
      <c r="M243" s="9">
        <f>ROUNDUP((18*L243),0)</f>
        <v>24</v>
      </c>
      <c r="N243" s="9">
        <f>(M243-O243*12-1.5)</f>
        <v>19.5</v>
      </c>
      <c r="O243" s="14">
        <v>0.25</v>
      </c>
      <c r="P243" s="9">
        <f>ROUND(((B243)-(M243*K243/12)-(G243-(1.5*L243))*H243),0)</f>
        <v>5452</v>
      </c>
      <c r="Q243" s="9">
        <f>ROUNDDOWN((D243+E243)/(P243/1000),0)</f>
        <v>37</v>
      </c>
      <c r="R243" s="9">
        <f>ROUND((1.2*D243+1.6*E243)/(Q243),2)</f>
        <v>7.51</v>
      </c>
      <c r="S243" s="9">
        <f>CEILING((N243+(12*L243)),0.01)</f>
        <v>35.46</v>
      </c>
      <c r="T243" s="9">
        <f xml:space="preserve"> (4*S243)</f>
        <v>141.84</v>
      </c>
      <c r="U243" s="9">
        <f>ROUND((Q243-(S243/12)^2)*(R243),2)</f>
        <v>212.29</v>
      </c>
      <c r="V243" s="9">
        <f>ROUND((U243*1000)/(3*T243*(C243^0.5)),2)</f>
        <v>7.89</v>
      </c>
      <c r="W243" s="9" t="str">
        <f>IF(V243 &lt; N243, "Pass", "Fail")</f>
        <v>Pass</v>
      </c>
      <c r="X243" s="9">
        <f>CEILING(R243*(Q243^0.5)*((Q243^0.5/2)-(L243*0.5)-(N243/12)),0.01)</f>
        <v>34.33</v>
      </c>
      <c r="Y243" s="9">
        <f>ROUND((X243*1000)/(1.5*(Q243^0.5)*12*(C243^0.5)),2)</f>
        <v>4.96</v>
      </c>
      <c r="Z243" s="9" t="str">
        <f>IF(Y243&lt;N243,"Pass","Fail")</f>
        <v>Pass</v>
      </c>
      <c r="AA243" s="9">
        <f>ROUND(((Q243^0.5)/2)-(L243/2),2)</f>
        <v>2.38</v>
      </c>
      <c r="AB243" s="9">
        <f>ROUND((AA243*(AA243/2)*R243*(Q243^0.5)),0)</f>
        <v>129</v>
      </c>
      <c r="AC243" s="9">
        <f>ROUND((AB243*12000/(0.9*(Q243^0.5)*12*(N243^2))),2)</f>
        <v>61.97</v>
      </c>
      <c r="AD243" s="9">
        <f>(1-((1-(2.36*AC243/C243))^0.5))</f>
        <v>1.8451376650142737E-2</v>
      </c>
      <c r="AE243" s="9">
        <f>(AD243*C243)/(1.18*F243)</f>
        <v>1.0424506582001546E-3</v>
      </c>
      <c r="AF243" s="10">
        <f>200/F243</f>
        <v>3.3333333333333335E-3</v>
      </c>
      <c r="AG243" s="10">
        <f>(3*(C243)^0.5)/(F243)</f>
        <v>3.162277660168379E-3</v>
      </c>
      <c r="AH243" s="10">
        <f>ROUND(MAX(AE243, AF243, AG243),6)</f>
        <v>3.333E-3</v>
      </c>
      <c r="AK243" s="10">
        <f>ROUND((AH243*(Q243^0.5)*12*N243),2)</f>
        <v>4.74</v>
      </c>
      <c r="AL243" s="13">
        <f>ROUND((Q243^0.5),2)</f>
        <v>6.08</v>
      </c>
      <c r="AM243" s="13">
        <f>ROUND((Q243^0.5),2)</f>
        <v>6.08</v>
      </c>
      <c r="AN243" s="19">
        <v>8</v>
      </c>
      <c r="AO243" s="10">
        <f>INDEX(AJ:AJ, MATCH(AN243, AI:AI, 0))</f>
        <v>0.79</v>
      </c>
      <c r="AP243" s="12">
        <f>ROUNDUP((AK243/AO243),0)</f>
        <v>6</v>
      </c>
      <c r="AQ243" s="12">
        <f>(AP243*AO243)</f>
        <v>4.74</v>
      </c>
      <c r="AR243" s="12">
        <f>IF(ROUNDDOWN((AL243*12 - (O243*12)) / (AP243 - 1), 0) &lt; 18, ROUNDDOWN((AL243*12 - (O243*12)) / (AP243 - 1), 0), 18)</f>
        <v>13</v>
      </c>
    </row>
    <row r="244" spans="1:44" x14ac:dyDescent="0.35">
      <c r="A244" s="11">
        <f t="shared" si="3"/>
        <v>243</v>
      </c>
      <c r="B244" s="14">
        <v>5800</v>
      </c>
      <c r="C244" s="14">
        <v>4000</v>
      </c>
      <c r="D244" s="14">
        <v>200</v>
      </c>
      <c r="E244" s="14">
        <v>95</v>
      </c>
      <c r="F244" s="14">
        <v>40000</v>
      </c>
      <c r="G244" s="14">
        <v>6.5</v>
      </c>
      <c r="H244" s="14">
        <v>105</v>
      </c>
      <c r="K244" s="14">
        <v>150</v>
      </c>
      <c r="L244" s="14">
        <v>1.75</v>
      </c>
      <c r="M244" s="9">
        <f>ROUNDUP((18*L244),0)</f>
        <v>32</v>
      </c>
      <c r="N244" s="9">
        <f>(M244-O244*12-1.5)</f>
        <v>27.5</v>
      </c>
      <c r="O244" s="14">
        <v>0.25</v>
      </c>
      <c r="P244" s="9">
        <f>ROUND(((B244)-(M244*K244/12)-(G244-(1.5*L244))*H244),0)</f>
        <v>4993</v>
      </c>
      <c r="Q244" s="9">
        <f>ROUNDDOWN((D244+E244)/(P244/1000),0)</f>
        <v>59</v>
      </c>
      <c r="R244" s="9">
        <f>ROUND((1.2*D244+1.6*E244)/(Q244),2)</f>
        <v>6.64</v>
      </c>
      <c r="S244" s="9">
        <f>CEILING((N244+(12*L244)),0.01)</f>
        <v>48.5</v>
      </c>
      <c r="T244" s="9">
        <f xml:space="preserve"> (4*S244)</f>
        <v>194</v>
      </c>
      <c r="U244" s="9">
        <f>ROUND((Q244-(S244/12)^2)*(R244),2)</f>
        <v>283.3</v>
      </c>
      <c r="V244" s="9">
        <f>ROUND((U244*1000)/(3*T244*(C244^0.5)),2)</f>
        <v>7.7</v>
      </c>
      <c r="W244" s="9" t="str">
        <f>IF(V244 &lt; N244, "Pass", "Fail")</f>
        <v>Pass</v>
      </c>
      <c r="X244" s="9">
        <f>CEILING(R244*(Q244^0.5)*((Q244^0.5/2)-(L244*0.5)-(N244/12)),0.01)</f>
        <v>34.380000000000003</v>
      </c>
      <c r="Y244" s="9">
        <f>ROUND((X244*1000)/(1.5*(Q244^0.5)*12*(C244^0.5)),2)</f>
        <v>3.93</v>
      </c>
      <c r="Z244" s="9" t="str">
        <f>IF(Y244&lt;N244,"Pass","Fail")</f>
        <v>Pass</v>
      </c>
      <c r="AA244" s="9">
        <f>ROUND(((Q244^0.5)/2)-(L244/2),2)</f>
        <v>2.97</v>
      </c>
      <c r="AB244" s="9">
        <f>ROUND((AA244*(AA244/2)*R244*(Q244^0.5)),0)</f>
        <v>225</v>
      </c>
      <c r="AC244" s="9">
        <f>ROUND((AB244*12000/(0.9*(Q244^0.5)*12*(N244^2))),2)</f>
        <v>43.04</v>
      </c>
      <c r="AD244" s="9">
        <f>(1-((1-(2.36*AC244/C244))^0.5))</f>
        <v>1.2778444319614723E-2</v>
      </c>
      <c r="AE244" s="9">
        <f>(AD244*C244)/(1.18*F244)</f>
        <v>1.0829190101368411E-3</v>
      </c>
      <c r="AF244" s="10">
        <f>200/F244</f>
        <v>5.0000000000000001E-3</v>
      </c>
      <c r="AG244" s="10">
        <f>(3*(C244)^0.5)/(F244)</f>
        <v>4.7434164902525689E-3</v>
      </c>
      <c r="AH244" s="10">
        <f>ROUND(MAX(AE244, AF244, AG244),6)</f>
        <v>5.0000000000000001E-3</v>
      </c>
      <c r="AK244" s="10">
        <f>ROUND((AH244*(Q244^0.5)*12*N244),2)</f>
        <v>12.67</v>
      </c>
      <c r="AL244" s="13">
        <f>ROUND((Q244^0.5),2)</f>
        <v>7.68</v>
      </c>
      <c r="AM244" s="13">
        <f>ROUND((Q244^0.5),2)</f>
        <v>7.68</v>
      </c>
      <c r="AN244" s="19">
        <v>11</v>
      </c>
      <c r="AO244" s="10">
        <f>INDEX(AJ:AJ, MATCH(AN244, AI:AI, 0))</f>
        <v>1.56</v>
      </c>
      <c r="AP244" s="12">
        <f>ROUNDUP((AK244/AO244),0)</f>
        <v>9</v>
      </c>
      <c r="AQ244" s="12">
        <f>(AP244*AO244)</f>
        <v>14.040000000000001</v>
      </c>
      <c r="AR244" s="12">
        <f>IF(ROUNDDOWN((AL244*12 - (O244*12)) / (AP244 - 1), 0) &lt; 18, ROUNDDOWN((AL244*12 - (O244*12)) / (AP244 - 1), 0), 18)</f>
        <v>11</v>
      </c>
    </row>
    <row r="245" spans="1:44" x14ac:dyDescent="0.35">
      <c r="A245" s="11">
        <f t="shared" si="3"/>
        <v>244</v>
      </c>
      <c r="B245" s="14">
        <v>6000</v>
      </c>
      <c r="C245" s="14">
        <v>3000</v>
      </c>
      <c r="D245" s="14">
        <v>145</v>
      </c>
      <c r="E245" s="14">
        <v>80</v>
      </c>
      <c r="F245" s="14">
        <v>40000</v>
      </c>
      <c r="G245" s="14">
        <v>6.25</v>
      </c>
      <c r="H245" s="14">
        <v>105</v>
      </c>
      <c r="K245" s="14">
        <v>150</v>
      </c>
      <c r="L245" s="14">
        <v>1.42</v>
      </c>
      <c r="M245" s="9">
        <f>ROUNDUP((18*L245),0)</f>
        <v>26</v>
      </c>
      <c r="N245" s="9">
        <f>(M245-O245*12-1.5)</f>
        <v>21.5</v>
      </c>
      <c r="O245" s="14">
        <v>0.25</v>
      </c>
      <c r="P245" s="9">
        <f>ROUND(((B245)-(M245*K245/12)-(G245-(1.5*L245))*H245),0)</f>
        <v>5242</v>
      </c>
      <c r="Q245" s="9">
        <f>ROUNDDOWN((D245+E245)/(P245/1000),0)</f>
        <v>42</v>
      </c>
      <c r="R245" s="9">
        <f>ROUND((1.2*D245+1.6*E245)/(Q245),2)</f>
        <v>7.19</v>
      </c>
      <c r="S245" s="9">
        <f>CEILING((N245+(12*L245)),0.01)</f>
        <v>38.54</v>
      </c>
      <c r="T245" s="9">
        <f xml:space="preserve"> (4*S245)</f>
        <v>154.16</v>
      </c>
      <c r="U245" s="9">
        <f>ROUND((Q245-(S245/12)^2)*(R245),2)</f>
        <v>227.82</v>
      </c>
      <c r="V245" s="9">
        <f>ROUND((U245*1000)/(3*T245*(C245^0.5)),2)</f>
        <v>8.99</v>
      </c>
      <c r="W245" s="9" t="str">
        <f>IF(V245 &lt; N245, "Pass", "Fail")</f>
        <v>Pass</v>
      </c>
      <c r="X245" s="9">
        <f>CEILING(R245*(Q245^0.5)*((Q245^0.5/2)-(L245*0.5)-(N245/12)),0.01)</f>
        <v>34.43</v>
      </c>
      <c r="Y245" s="9">
        <f>ROUND((X245*1000)/(1.5*(Q245^0.5)*12*(C245^0.5)),2)</f>
        <v>5.39</v>
      </c>
      <c r="Z245" s="9" t="str">
        <f>IF(Y245&lt;N245,"Pass","Fail")</f>
        <v>Pass</v>
      </c>
      <c r="AA245" s="9">
        <f>ROUND(((Q245^0.5)/2)-(L245/2),2)</f>
        <v>2.5299999999999998</v>
      </c>
      <c r="AB245" s="9">
        <f>ROUND((AA245*(AA245/2)*R245*(Q245^0.5)),0)</f>
        <v>149</v>
      </c>
      <c r="AC245" s="9">
        <f>ROUND((AB245*12000/(0.9*(Q245^0.5)*12*(N245^2))),2)</f>
        <v>55.26</v>
      </c>
      <c r="AD245" s="9">
        <f>(1-((1-(2.36*AC245/C245))^0.5))</f>
        <v>2.1977096382707395E-2</v>
      </c>
      <c r="AE245" s="9">
        <f>(AD245*C245)/(1.18*F245)</f>
        <v>1.396849346358521E-3</v>
      </c>
      <c r="AF245" s="10">
        <f>200/F245</f>
        <v>5.0000000000000001E-3</v>
      </c>
      <c r="AG245" s="10">
        <f>(3*(C245)^0.5)/(F245)</f>
        <v>4.107919181288746E-3</v>
      </c>
      <c r="AH245" s="10">
        <f>ROUND(MAX(AE245, AF245, AG245),6)</f>
        <v>5.0000000000000001E-3</v>
      </c>
      <c r="AK245" s="10">
        <f>ROUND((AH245*(Q245^0.5)*12*N245),2)</f>
        <v>8.36</v>
      </c>
      <c r="AL245" s="13">
        <f>ROUND((Q245^0.5),2)</f>
        <v>6.48</v>
      </c>
      <c r="AM245" s="13">
        <f>ROUND((Q245^0.5),2)</f>
        <v>6.48</v>
      </c>
      <c r="AN245" s="19">
        <v>11</v>
      </c>
      <c r="AO245" s="10">
        <f>INDEX(AJ:AJ, MATCH(AN245, AI:AI, 0))</f>
        <v>1.56</v>
      </c>
      <c r="AP245" s="12">
        <f>ROUNDUP((AK245/AO245),0)</f>
        <v>6</v>
      </c>
      <c r="AQ245" s="12">
        <f>(AP245*AO245)</f>
        <v>9.36</v>
      </c>
      <c r="AR245" s="12">
        <f>IF(ROUNDDOWN((AL245*12 - (O245*12)) / (AP245 - 1), 0) &lt; 18, ROUNDDOWN((AL245*12 - (O245*12)) / (AP245 - 1), 0), 18)</f>
        <v>14</v>
      </c>
    </row>
    <row r="246" spans="1:44" x14ac:dyDescent="0.35">
      <c r="A246" s="11">
        <f t="shared" si="3"/>
        <v>245</v>
      </c>
      <c r="B246" s="14">
        <v>4500</v>
      </c>
      <c r="C246" s="14">
        <v>5000</v>
      </c>
      <c r="D246" s="14">
        <v>160</v>
      </c>
      <c r="E246" s="14">
        <v>100</v>
      </c>
      <c r="F246" s="14">
        <v>60000</v>
      </c>
      <c r="G246" s="14">
        <v>5</v>
      </c>
      <c r="H246" s="14">
        <v>95</v>
      </c>
      <c r="K246" s="14">
        <v>150</v>
      </c>
      <c r="L246" s="14">
        <v>1.83</v>
      </c>
      <c r="M246" s="9">
        <f>ROUNDUP((18*L246),0)</f>
        <v>33</v>
      </c>
      <c r="N246" s="9">
        <f>(M246-O246*12-1.5)</f>
        <v>28.5</v>
      </c>
      <c r="O246" s="14">
        <v>0.25</v>
      </c>
      <c r="P246" s="9">
        <f>ROUND(((B246)-(M246*K246/12)-(G246-(1.5*L246))*H246),0)</f>
        <v>3873</v>
      </c>
      <c r="Q246" s="9">
        <f>ROUNDDOWN((D246+E246)/(P246/1000),0)</f>
        <v>67</v>
      </c>
      <c r="R246" s="9">
        <f>ROUND((1.2*D246+1.6*E246)/(Q246),2)</f>
        <v>5.25</v>
      </c>
      <c r="S246" s="9">
        <f>CEILING((N246+(12*L246)),0.01)</f>
        <v>50.46</v>
      </c>
      <c r="T246" s="9">
        <f xml:space="preserve"> (4*S246)</f>
        <v>201.84</v>
      </c>
      <c r="U246" s="9">
        <f>ROUND((Q246-(S246/12)^2)*(R246),2)</f>
        <v>258.92</v>
      </c>
      <c r="V246" s="9">
        <f>ROUND((U246*1000)/(3*T246*(C246^0.5)),2)</f>
        <v>6.05</v>
      </c>
      <c r="W246" s="9" t="str">
        <f>IF(V246 &lt; N246, "Pass", "Fail")</f>
        <v>Pass</v>
      </c>
      <c r="X246" s="9">
        <f>CEILING(R246*(Q246^0.5)*((Q246^0.5/2)-(L246*0.5)-(N246/12)),0.01)</f>
        <v>34.5</v>
      </c>
      <c r="Y246" s="9">
        <f>ROUND((X246*1000)/(1.5*(Q246^0.5)*12*(C246^0.5)),2)</f>
        <v>3.31</v>
      </c>
      <c r="Z246" s="9" t="str">
        <f>IF(Y246&lt;N246,"Pass","Fail")</f>
        <v>Pass</v>
      </c>
      <c r="AA246" s="9">
        <f>ROUND(((Q246^0.5)/2)-(L246/2),2)</f>
        <v>3.18</v>
      </c>
      <c r="AB246" s="9">
        <f>ROUND((AA246*(AA246/2)*R246*(Q246^0.5)),0)</f>
        <v>217</v>
      </c>
      <c r="AC246" s="9">
        <f>ROUND((AB246*12000/(0.9*(Q246^0.5)*12*(N246^2))),2)</f>
        <v>36.270000000000003</v>
      </c>
      <c r="AD246" s="9">
        <f>(1-((1-(2.36*AC246/C246))^0.5))</f>
        <v>8.5966713794026761E-3</v>
      </c>
      <c r="AE246" s="9">
        <f>(AD246*C246)/(1.18*F246)</f>
        <v>6.0710956069227938E-4</v>
      </c>
      <c r="AF246" s="10">
        <f>200/F246</f>
        <v>3.3333333333333335E-3</v>
      </c>
      <c r="AG246" s="10">
        <f>(3*(C246)^0.5)/(F246)</f>
        <v>3.5355339059327377E-3</v>
      </c>
      <c r="AH246" s="10">
        <f>ROUND(MAX(AE246, AF246, AG246),6)</f>
        <v>3.5360000000000001E-3</v>
      </c>
      <c r="AK246" s="10">
        <f>ROUND((AH246*(Q246^0.5)*12*N246),2)</f>
        <v>9.9</v>
      </c>
      <c r="AL246" s="13">
        <f>ROUND((Q246^0.5),2)</f>
        <v>8.19</v>
      </c>
      <c r="AM246" s="13">
        <f>ROUND((Q246^0.5),2)</f>
        <v>8.19</v>
      </c>
      <c r="AN246" s="19">
        <v>11</v>
      </c>
      <c r="AO246" s="10">
        <f>INDEX(AJ:AJ, MATCH(AN246, AI:AI, 0))</f>
        <v>1.56</v>
      </c>
      <c r="AP246" s="12">
        <f>ROUNDUP((AK246/AO246),0)</f>
        <v>7</v>
      </c>
      <c r="AQ246" s="12">
        <f>(AP246*AO246)</f>
        <v>10.92</v>
      </c>
      <c r="AR246" s="12">
        <f>IF(ROUNDDOWN((AL246*12 - (O246*12)) / (AP246 - 1), 0) &lt; 18, ROUNDDOWN((AL246*12 - (O246*12)) / (AP246 - 1), 0), 18)</f>
        <v>15</v>
      </c>
    </row>
    <row r="247" spans="1:44" x14ac:dyDescent="0.35">
      <c r="A247" s="11">
        <f t="shared" si="3"/>
        <v>246</v>
      </c>
      <c r="B247" s="14">
        <v>5400</v>
      </c>
      <c r="C247" s="14">
        <v>4000</v>
      </c>
      <c r="D247" s="14">
        <v>130</v>
      </c>
      <c r="E247" s="14">
        <v>135</v>
      </c>
      <c r="F247" s="14">
        <v>60000</v>
      </c>
      <c r="G247" s="14">
        <v>5.75</v>
      </c>
      <c r="H247" s="14">
        <v>105</v>
      </c>
      <c r="K247" s="14">
        <v>150</v>
      </c>
      <c r="L247" s="14">
        <v>1.67</v>
      </c>
      <c r="M247" s="9">
        <f>ROUNDUP((18*L247),0)</f>
        <v>31</v>
      </c>
      <c r="N247" s="9">
        <f>(M247-O247*12-1.5)</f>
        <v>26.5</v>
      </c>
      <c r="O247" s="14">
        <v>0.25</v>
      </c>
      <c r="P247" s="9">
        <f>ROUND(((B247)-(M247*K247/12)-(G247-(1.5*L247))*H247),0)</f>
        <v>4672</v>
      </c>
      <c r="Q247" s="9">
        <f>ROUNDDOWN((D247+E247)/(P247/1000),0)</f>
        <v>56</v>
      </c>
      <c r="R247" s="9">
        <f>ROUND((1.2*D247+1.6*E247)/(Q247),2)</f>
        <v>6.64</v>
      </c>
      <c r="S247" s="9">
        <f>CEILING((N247+(12*L247)),0.01)</f>
        <v>46.54</v>
      </c>
      <c r="T247" s="9">
        <f xml:space="preserve"> (4*S247)</f>
        <v>186.16</v>
      </c>
      <c r="U247" s="9">
        <f>ROUND((Q247-(S247/12)^2)*(R247),2)</f>
        <v>271.95999999999998</v>
      </c>
      <c r="V247" s="9">
        <f>ROUND((U247*1000)/(3*T247*(C247^0.5)),2)</f>
        <v>7.7</v>
      </c>
      <c r="W247" s="9" t="str">
        <f>IF(V247 &lt; N247, "Pass", "Fail")</f>
        <v>Pass</v>
      </c>
      <c r="X247" s="9">
        <f>CEILING(R247*(Q247^0.5)*((Q247^0.5/2)-(L247*0.5)-(N247/12)),0.01)</f>
        <v>34.700000000000003</v>
      </c>
      <c r="Y247" s="9">
        <f>ROUND((X247*1000)/(1.5*(Q247^0.5)*12*(C247^0.5)),2)</f>
        <v>4.07</v>
      </c>
      <c r="Z247" s="9" t="str">
        <f>IF(Y247&lt;N247,"Pass","Fail")</f>
        <v>Pass</v>
      </c>
      <c r="AA247" s="9">
        <f>ROUND(((Q247^0.5)/2)-(L247/2),2)</f>
        <v>2.91</v>
      </c>
      <c r="AB247" s="9">
        <f>ROUND((AA247*(AA247/2)*R247*(Q247^0.5)),0)</f>
        <v>210</v>
      </c>
      <c r="AC247" s="9">
        <f>ROUND((AB247*12000/(0.9*(Q247^0.5)*12*(N247^2))),2)</f>
        <v>44.4</v>
      </c>
      <c r="AD247" s="9">
        <f>(1-((1-(2.36*AC247/C247))^0.5))</f>
        <v>1.3184921071835221E-2</v>
      </c>
      <c r="AE247" s="9">
        <f>(AD247*C247)/(1.18*F247)</f>
        <v>7.4491079501893891E-4</v>
      </c>
      <c r="AF247" s="10">
        <f>200/F247</f>
        <v>3.3333333333333335E-3</v>
      </c>
      <c r="AG247" s="10">
        <f>(3*(C247)^0.5)/(F247)</f>
        <v>3.162277660168379E-3</v>
      </c>
      <c r="AH247" s="10">
        <f>ROUND(MAX(AE247, AF247, AG247),6)</f>
        <v>3.333E-3</v>
      </c>
      <c r="AK247" s="10">
        <f>ROUND((AH247*(Q247^0.5)*12*N247),2)</f>
        <v>7.93</v>
      </c>
      <c r="AL247" s="13">
        <f>ROUND((Q247^0.5),2)</f>
        <v>7.48</v>
      </c>
      <c r="AM247" s="13">
        <f>ROUND((Q247^0.5),2)</f>
        <v>7.48</v>
      </c>
      <c r="AN247" s="19">
        <v>8</v>
      </c>
      <c r="AO247" s="10">
        <f>INDEX(AJ:AJ, MATCH(AN247, AI:AI, 0))</f>
        <v>0.79</v>
      </c>
      <c r="AP247" s="12">
        <f>ROUNDUP((AK247/AO247),0)</f>
        <v>11</v>
      </c>
      <c r="AQ247" s="12">
        <f>(AP247*AO247)</f>
        <v>8.6900000000000013</v>
      </c>
      <c r="AR247" s="12">
        <f>IF(ROUNDDOWN((AL247*12 - (O247*12)) / (AP247 - 1), 0) &lt; 18, ROUNDDOWN((AL247*12 - (O247*12)) / (AP247 - 1), 0), 18)</f>
        <v>8</v>
      </c>
    </row>
    <row r="248" spans="1:44" x14ac:dyDescent="0.35">
      <c r="A248" s="11">
        <f t="shared" si="3"/>
        <v>247</v>
      </c>
      <c r="B248" s="14">
        <v>4900</v>
      </c>
      <c r="C248" s="14">
        <v>3000</v>
      </c>
      <c r="D248" s="14">
        <v>175</v>
      </c>
      <c r="E248" s="14">
        <v>130</v>
      </c>
      <c r="F248" s="14">
        <v>40000</v>
      </c>
      <c r="G248" s="14">
        <v>4.75</v>
      </c>
      <c r="H248" s="14">
        <v>95</v>
      </c>
      <c r="K248" s="14">
        <v>150</v>
      </c>
      <c r="L248" s="14">
        <v>1.92</v>
      </c>
      <c r="M248" s="9">
        <f>ROUNDUP((18*L248),0)</f>
        <v>35</v>
      </c>
      <c r="N248" s="9">
        <f>(M248-O248*12-1.5)</f>
        <v>30.5</v>
      </c>
      <c r="O248" s="14">
        <v>0.25</v>
      </c>
      <c r="P248" s="9">
        <f>ROUND(((B248)-(M248*K248/12)-(G248-(1.5*L248))*H248),0)</f>
        <v>4285</v>
      </c>
      <c r="Q248" s="9">
        <f>ROUNDDOWN((D248+E248)/(P248/1000),0)</f>
        <v>71</v>
      </c>
      <c r="R248" s="9">
        <f>ROUND((1.2*D248+1.6*E248)/(Q248),2)</f>
        <v>5.89</v>
      </c>
      <c r="S248" s="9">
        <f>CEILING((N248+(12*L248)),0.01)</f>
        <v>53.54</v>
      </c>
      <c r="T248" s="9">
        <f xml:space="preserve"> (4*S248)</f>
        <v>214.16</v>
      </c>
      <c r="U248" s="9">
        <f>ROUND((Q248-(S248/12)^2)*(R248),2)</f>
        <v>300.94</v>
      </c>
      <c r="V248" s="9">
        <f>ROUND((U248*1000)/(3*T248*(C248^0.5)),2)</f>
        <v>8.5500000000000007</v>
      </c>
      <c r="W248" s="9" t="str">
        <f>IF(V248 &lt; N248, "Pass", "Fail")</f>
        <v>Pass</v>
      </c>
      <c r="X248" s="9">
        <f>CEILING(R248*(Q248^0.5)*((Q248^0.5/2)-(L248*0.5)-(N248/12)),0.01)</f>
        <v>35.31</v>
      </c>
      <c r="Y248" s="9">
        <f>ROUND((X248*1000)/(1.5*(Q248^0.5)*12*(C248^0.5)),2)</f>
        <v>4.25</v>
      </c>
      <c r="Z248" s="9" t="str">
        <f>IF(Y248&lt;N248,"Pass","Fail")</f>
        <v>Pass</v>
      </c>
      <c r="AA248" s="9">
        <f>ROUND(((Q248^0.5)/2)-(L248/2),2)</f>
        <v>3.25</v>
      </c>
      <c r="AB248" s="9">
        <f>ROUND((AA248*(AA248/2)*R248*(Q248^0.5)),0)</f>
        <v>262</v>
      </c>
      <c r="AC248" s="9">
        <f>ROUND((AB248*12000/(0.9*(Q248^0.5)*12*(N248^2))),2)</f>
        <v>37.14</v>
      </c>
      <c r="AD248" s="9">
        <f>(1-((1-(2.36*AC248/C248))^0.5))</f>
        <v>1.4716690489481654E-2</v>
      </c>
      <c r="AE248" s="9">
        <f>(AD248*C248)/(1.18*F248)</f>
        <v>9.3538287009417294E-4</v>
      </c>
      <c r="AF248" s="10">
        <f>200/F248</f>
        <v>5.0000000000000001E-3</v>
      </c>
      <c r="AG248" s="10">
        <f>(3*(C248)^0.5)/(F248)</f>
        <v>4.107919181288746E-3</v>
      </c>
      <c r="AH248" s="10">
        <f>ROUND(MAX(AE248, AF248, AG248),6)</f>
        <v>5.0000000000000001E-3</v>
      </c>
      <c r="AK248" s="10">
        <f>ROUND((AH248*(Q248^0.5)*12*N248),2)</f>
        <v>15.42</v>
      </c>
      <c r="AL248" s="13">
        <f>ROUND((Q248^0.5),2)</f>
        <v>8.43</v>
      </c>
      <c r="AM248" s="13">
        <f>ROUND((Q248^0.5),2)</f>
        <v>8.43</v>
      </c>
      <c r="AN248" s="19">
        <v>14</v>
      </c>
      <c r="AO248" s="10">
        <f>INDEX(AJ:AJ, MATCH(AN248, AI:AI, 0))</f>
        <v>2.25</v>
      </c>
      <c r="AP248" s="12">
        <f>ROUNDUP((AK248/AO248),0)</f>
        <v>7</v>
      </c>
      <c r="AQ248" s="12">
        <f>(AP248*AO248)</f>
        <v>15.75</v>
      </c>
      <c r="AR248" s="12">
        <f>IF(ROUNDDOWN((AL248*12 - (O248*12)) / (AP248 - 1), 0) &lt; 18, ROUNDDOWN((AL248*12 - (O248*12)) / (AP248 - 1), 0), 18)</f>
        <v>16</v>
      </c>
    </row>
    <row r="249" spans="1:44" x14ac:dyDescent="0.35">
      <c r="A249" s="11">
        <f t="shared" si="3"/>
        <v>248</v>
      </c>
      <c r="B249" s="14">
        <v>5000</v>
      </c>
      <c r="C249" s="14">
        <v>3000</v>
      </c>
      <c r="D249" s="14">
        <v>130</v>
      </c>
      <c r="E249" s="14">
        <v>85</v>
      </c>
      <c r="F249" s="14">
        <v>40000</v>
      </c>
      <c r="G249" s="14">
        <v>4.75</v>
      </c>
      <c r="H249" s="14">
        <v>95</v>
      </c>
      <c r="K249" s="14">
        <v>150</v>
      </c>
      <c r="L249" s="14">
        <v>1.5</v>
      </c>
      <c r="M249" s="9">
        <f>ROUNDUP((18*L249),0)</f>
        <v>27</v>
      </c>
      <c r="N249" s="9">
        <f>(M249-O249*12-1.5)</f>
        <v>22.5</v>
      </c>
      <c r="O249" s="14">
        <v>0.25</v>
      </c>
      <c r="P249" s="9">
        <f>ROUND(((B249)-(M249*K249/12)-(G249-(1.5*L249))*H249),0)</f>
        <v>4425</v>
      </c>
      <c r="Q249" s="9">
        <f>ROUNDDOWN((D249+E249)/(P249/1000),0)</f>
        <v>48</v>
      </c>
      <c r="R249" s="9">
        <f>ROUND((1.2*D249+1.6*E249)/(Q249),2)</f>
        <v>6.08</v>
      </c>
      <c r="S249" s="9">
        <f>CEILING((N249+(12*L249)),0.01)</f>
        <v>40.5</v>
      </c>
      <c r="T249" s="9">
        <f xml:space="preserve"> (4*S249)</f>
        <v>162</v>
      </c>
      <c r="U249" s="9">
        <f>ROUND((Q249-(S249/12)^2)*(R249),2)</f>
        <v>222.59</v>
      </c>
      <c r="V249" s="9">
        <f>ROUND((U249*1000)/(3*T249*(C249^0.5)),2)</f>
        <v>8.36</v>
      </c>
      <c r="W249" s="9" t="str">
        <f>IF(V249 &lt; N249, "Pass", "Fail")</f>
        <v>Pass</v>
      </c>
      <c r="X249" s="9">
        <f>CEILING(R249*(Q249^0.5)*((Q249^0.5/2)-(L249*0.5)-(N249/12)),0.01)</f>
        <v>35.35</v>
      </c>
      <c r="Y249" s="9">
        <f>ROUND((X249*1000)/(1.5*(Q249^0.5)*12*(C249^0.5)),2)</f>
        <v>5.18</v>
      </c>
      <c r="Z249" s="9" t="str">
        <f>IF(Y249&lt;N249,"Pass","Fail")</f>
        <v>Pass</v>
      </c>
      <c r="AA249" s="9">
        <f>ROUND(((Q249^0.5)/2)-(L249/2),2)</f>
        <v>2.71</v>
      </c>
      <c r="AB249" s="9">
        <f>ROUND((AA249*(AA249/2)*R249*(Q249^0.5)),0)</f>
        <v>155</v>
      </c>
      <c r="AC249" s="9">
        <f>ROUND((AB249*12000/(0.9*(Q249^0.5)*12*(N249^2))),2)</f>
        <v>49.1</v>
      </c>
      <c r="AD249" s="9">
        <f>(1-((1-(2.36*AC249/C249))^0.5))</f>
        <v>1.9502847190943307E-2</v>
      </c>
      <c r="AE249" s="9">
        <f>(AD249*C249)/(1.18*F249)</f>
        <v>1.2395877451870745E-3</v>
      </c>
      <c r="AF249" s="10">
        <f>200/F249</f>
        <v>5.0000000000000001E-3</v>
      </c>
      <c r="AG249" s="10">
        <f>(3*(C249)^0.5)/(F249)</f>
        <v>4.107919181288746E-3</v>
      </c>
      <c r="AH249" s="10">
        <f>ROUND(MAX(AE249, AF249, AG249),6)</f>
        <v>5.0000000000000001E-3</v>
      </c>
      <c r="AK249" s="10">
        <f>ROUND((AH249*(Q249^0.5)*12*N249),2)</f>
        <v>9.35</v>
      </c>
      <c r="AL249" s="13">
        <f>ROUND((Q249^0.5),2)</f>
        <v>6.93</v>
      </c>
      <c r="AM249" s="13">
        <f>ROUND((Q249^0.5),2)</f>
        <v>6.93</v>
      </c>
      <c r="AN249" s="19">
        <v>11</v>
      </c>
      <c r="AO249" s="10">
        <f>INDEX(AJ:AJ, MATCH(AN249, AI:AI, 0))</f>
        <v>1.56</v>
      </c>
      <c r="AP249" s="12">
        <f>ROUNDUP((AK249/AO249),0)</f>
        <v>6</v>
      </c>
      <c r="AQ249" s="12">
        <f>(AP249*AO249)</f>
        <v>9.36</v>
      </c>
      <c r="AR249" s="12">
        <f>IF(ROUNDDOWN((AL249*12 - (O249*12)) / (AP249 - 1), 0) &lt; 18, ROUNDDOWN((AL249*12 - (O249*12)) / (AP249 - 1), 0), 18)</f>
        <v>16</v>
      </c>
    </row>
    <row r="250" spans="1:44" x14ac:dyDescent="0.35">
      <c r="A250" s="11">
        <f t="shared" si="3"/>
        <v>249</v>
      </c>
      <c r="B250" s="14">
        <v>4100</v>
      </c>
      <c r="C250" s="14">
        <v>4000</v>
      </c>
      <c r="D250" s="14">
        <v>100</v>
      </c>
      <c r="E250" s="14">
        <v>120</v>
      </c>
      <c r="F250" s="14">
        <v>40000</v>
      </c>
      <c r="G250" s="14">
        <v>4.5</v>
      </c>
      <c r="H250" s="14">
        <v>90</v>
      </c>
      <c r="K250" s="14">
        <v>150</v>
      </c>
      <c r="L250" s="14">
        <v>1.67</v>
      </c>
      <c r="M250" s="9">
        <f>ROUNDUP((18*L250),0)</f>
        <v>31</v>
      </c>
      <c r="N250" s="9">
        <f>(M250-O250*12-1.5)</f>
        <v>26.5</v>
      </c>
      <c r="O250" s="14">
        <v>0.25</v>
      </c>
      <c r="P250" s="9">
        <f>ROUND(((B250)-(M250*K250/12)-(G250-(1.5*L250))*H250),0)</f>
        <v>3533</v>
      </c>
      <c r="Q250" s="9">
        <f>ROUNDDOWN((D250+E250)/(P250/1000),0)</f>
        <v>62</v>
      </c>
      <c r="R250" s="9">
        <f>ROUND((1.2*D250+1.6*E250)/(Q250),2)</f>
        <v>5.03</v>
      </c>
      <c r="S250" s="9">
        <f>CEILING((N250+(12*L250)),0.01)</f>
        <v>46.54</v>
      </c>
      <c r="T250" s="9">
        <f xml:space="preserve"> (4*S250)</f>
        <v>186.16</v>
      </c>
      <c r="U250" s="9">
        <f>ROUND((Q250-(S250/12)^2)*(R250),2)</f>
        <v>236.2</v>
      </c>
      <c r="V250" s="9">
        <f>ROUND((U250*1000)/(3*T250*(C250^0.5)),2)</f>
        <v>6.69</v>
      </c>
      <c r="W250" s="9" t="str">
        <f>IF(V250 &lt; N250, "Pass", "Fail")</f>
        <v>Pass</v>
      </c>
      <c r="X250" s="9">
        <f>CEILING(R250*(Q250^0.5)*((Q250^0.5/2)-(L250*0.5)-(N250/12)),0.01)</f>
        <v>35.4</v>
      </c>
      <c r="Y250" s="9">
        <f>ROUND((X250*1000)/(1.5*(Q250^0.5)*12*(C250^0.5)),2)</f>
        <v>3.95</v>
      </c>
      <c r="Z250" s="9" t="str">
        <f>IF(Y250&lt;N250,"Pass","Fail")</f>
        <v>Pass</v>
      </c>
      <c r="AA250" s="9">
        <f>ROUND(((Q250^0.5)/2)-(L250/2),2)</f>
        <v>3.1</v>
      </c>
      <c r="AB250" s="9">
        <f>ROUND((AA250*(AA250/2)*R250*(Q250^0.5)),0)</f>
        <v>190</v>
      </c>
      <c r="AC250" s="9">
        <f>ROUND((AB250*12000/(0.9*(Q250^0.5)*12*(N250^2))),2)</f>
        <v>38.18</v>
      </c>
      <c r="AD250" s="9">
        <f>(1-((1-(2.36*AC250/C250))^0.5))</f>
        <v>1.1327253334046827E-2</v>
      </c>
      <c r="AE250" s="9">
        <f>(AD250*C250)/(1.18*F250)</f>
        <v>9.5993672322430737E-4</v>
      </c>
      <c r="AF250" s="10">
        <f>200/F250</f>
        <v>5.0000000000000001E-3</v>
      </c>
      <c r="AG250" s="10">
        <f>(3*(C250)^0.5)/(F250)</f>
        <v>4.7434164902525689E-3</v>
      </c>
      <c r="AH250" s="10">
        <f>ROUND(MAX(AE250, AF250, AG250),6)</f>
        <v>5.0000000000000001E-3</v>
      </c>
      <c r="AK250" s="10">
        <f>ROUND((AH250*(Q250^0.5)*12*N250),2)</f>
        <v>12.52</v>
      </c>
      <c r="AL250" s="13">
        <f>ROUND((Q250^0.5),2)</f>
        <v>7.87</v>
      </c>
      <c r="AM250" s="13">
        <f>ROUND((Q250^0.5),2)</f>
        <v>7.87</v>
      </c>
      <c r="AN250" s="19">
        <v>11</v>
      </c>
      <c r="AO250" s="10">
        <f>INDEX(AJ:AJ, MATCH(AN250, AI:AI, 0))</f>
        <v>1.56</v>
      </c>
      <c r="AP250" s="12">
        <f>ROUNDUP((AK250/AO250),0)</f>
        <v>9</v>
      </c>
      <c r="AQ250" s="12">
        <f>(AP250*AO250)</f>
        <v>14.040000000000001</v>
      </c>
      <c r="AR250" s="12">
        <f>IF(ROUNDDOWN((AL250*12 - (O250*12)) / (AP250 - 1), 0) &lt; 18, ROUNDDOWN((AL250*12 - (O250*12)) / (AP250 - 1), 0), 18)</f>
        <v>11</v>
      </c>
    </row>
    <row r="251" spans="1:44" x14ac:dyDescent="0.35">
      <c r="A251" s="11">
        <f t="shared" si="3"/>
        <v>250</v>
      </c>
      <c r="B251" s="14">
        <v>4900</v>
      </c>
      <c r="C251" s="14">
        <v>3000</v>
      </c>
      <c r="D251" s="14">
        <v>135</v>
      </c>
      <c r="E251" s="14">
        <v>140</v>
      </c>
      <c r="F251" s="14">
        <v>60000</v>
      </c>
      <c r="G251" s="14">
        <v>5.5</v>
      </c>
      <c r="H251" s="14">
        <v>100</v>
      </c>
      <c r="K251" s="14">
        <v>150</v>
      </c>
      <c r="L251" s="14">
        <v>1.83</v>
      </c>
      <c r="M251" s="9">
        <f>ROUNDUP((18*L251),0)</f>
        <v>33</v>
      </c>
      <c r="N251" s="9">
        <f>(M251-O251*12-1.5)</f>
        <v>28.5</v>
      </c>
      <c r="O251" s="14">
        <v>0.25</v>
      </c>
      <c r="P251" s="9">
        <f>ROUND(((B251)-(M251*K251/12)-(G251-(1.5*L251))*H251),0)</f>
        <v>4212</v>
      </c>
      <c r="Q251" s="9">
        <f>ROUNDDOWN((D251+E251)/(P251/1000),0)</f>
        <v>65</v>
      </c>
      <c r="R251" s="9">
        <f>ROUND((1.2*D251+1.6*E251)/(Q251),2)</f>
        <v>5.94</v>
      </c>
      <c r="S251" s="9">
        <f>CEILING((N251+(12*L251)),0.01)</f>
        <v>50.46</v>
      </c>
      <c r="T251" s="9">
        <f xml:space="preserve"> (4*S251)</f>
        <v>201.84</v>
      </c>
      <c r="U251" s="9">
        <f>ROUND((Q251-(S251/12)^2)*(R251),2)</f>
        <v>281.07</v>
      </c>
      <c r="V251" s="9">
        <f>ROUND((U251*1000)/(3*T251*(C251^0.5)),2)</f>
        <v>8.4700000000000006</v>
      </c>
      <c r="W251" s="9" t="str">
        <f>IF(V251 &lt; N251, "Pass", "Fail")</f>
        <v>Pass</v>
      </c>
      <c r="X251" s="9">
        <f>CEILING(R251*(Q251^0.5)*((Q251^0.5/2)-(L251*0.5)-(N251/12)),0.01)</f>
        <v>35.5</v>
      </c>
      <c r="Y251" s="9">
        <f>ROUND((X251*1000)/(1.5*(Q251^0.5)*12*(C251^0.5)),2)</f>
        <v>4.47</v>
      </c>
      <c r="Z251" s="9" t="str">
        <f>IF(Y251&lt;N251,"Pass","Fail")</f>
        <v>Pass</v>
      </c>
      <c r="AA251" s="9">
        <f>ROUND(((Q251^0.5)/2)-(L251/2),2)</f>
        <v>3.12</v>
      </c>
      <c r="AB251" s="9">
        <f>ROUND((AA251*(AA251/2)*R251*(Q251^0.5)),0)</f>
        <v>233</v>
      </c>
      <c r="AC251" s="9">
        <f>ROUND((AB251*12000/(0.9*(Q251^0.5)*12*(N251^2))),2)</f>
        <v>39.53</v>
      </c>
      <c r="AD251" s="9">
        <f>(1-((1-(2.36*AC251/C251))^0.5))</f>
        <v>1.5671260875378734E-2</v>
      </c>
      <c r="AE251" s="9">
        <f>(AD251*C251)/(1.18*F251)</f>
        <v>6.6403647777028537E-4</v>
      </c>
      <c r="AF251" s="10">
        <f>200/F251</f>
        <v>3.3333333333333335E-3</v>
      </c>
      <c r="AG251" s="10">
        <f>(3*(C251)^0.5)/(F251)</f>
        <v>2.7386127875258306E-3</v>
      </c>
      <c r="AH251" s="10">
        <f>ROUND(MAX(AE251, AF251, AG251),6)</f>
        <v>3.333E-3</v>
      </c>
      <c r="AK251" s="10">
        <f>ROUND((AH251*(Q251^0.5)*12*N251),2)</f>
        <v>9.19</v>
      </c>
      <c r="AL251" s="13">
        <f>ROUND((Q251^0.5),2)</f>
        <v>8.06</v>
      </c>
      <c r="AM251" s="13">
        <f>ROUND((Q251^0.5),2)</f>
        <v>8.06</v>
      </c>
      <c r="AN251" s="19">
        <v>11</v>
      </c>
      <c r="AO251" s="10">
        <f>INDEX(AJ:AJ, MATCH(AN251, AI:AI, 0))</f>
        <v>1.56</v>
      </c>
      <c r="AP251" s="12">
        <f>ROUNDUP((AK251/AO251),0)</f>
        <v>6</v>
      </c>
      <c r="AQ251" s="12">
        <f>(AP251*AO251)</f>
        <v>9.36</v>
      </c>
      <c r="AR251" s="12">
        <f>IF(ROUNDDOWN((AL251*12 - (O251*12)) / (AP251 - 1), 0) &lt; 18, ROUNDDOWN((AL251*12 - (O251*12)) / (AP251 - 1), 0), 18)</f>
        <v>18</v>
      </c>
    </row>
    <row r="252" spans="1:44" x14ac:dyDescent="0.35">
      <c r="A252" s="11">
        <f t="shared" si="3"/>
        <v>251</v>
      </c>
      <c r="B252" s="14">
        <v>5200</v>
      </c>
      <c r="C252" s="14">
        <v>3000</v>
      </c>
      <c r="D252" s="14">
        <v>100</v>
      </c>
      <c r="E252" s="14">
        <v>100</v>
      </c>
      <c r="F252" s="14">
        <v>40000</v>
      </c>
      <c r="G252" s="14">
        <v>6.5</v>
      </c>
      <c r="H252" s="14">
        <v>100</v>
      </c>
      <c r="K252" s="14">
        <v>150</v>
      </c>
      <c r="L252" s="14">
        <v>1.42</v>
      </c>
      <c r="M252" s="9">
        <f>ROUNDUP((18*L252),0)</f>
        <v>26</v>
      </c>
      <c r="N252" s="9">
        <f>(M252-O252*12-1.5)</f>
        <v>21.5</v>
      </c>
      <c r="O252" s="14">
        <v>0.25</v>
      </c>
      <c r="P252" s="9">
        <f>ROUND(((B252)-(M252*K252/12)-(G252-(1.5*L252))*H252),0)</f>
        <v>4438</v>
      </c>
      <c r="Q252" s="9">
        <f>ROUNDDOWN((D252+E252)/(P252/1000),0)</f>
        <v>45</v>
      </c>
      <c r="R252" s="9">
        <f>ROUND((1.2*D252+1.6*E252)/(Q252),2)</f>
        <v>6.22</v>
      </c>
      <c r="S252" s="9">
        <f>CEILING((N252+(12*L252)),0.01)</f>
        <v>38.54</v>
      </c>
      <c r="T252" s="9">
        <f xml:space="preserve"> (4*S252)</f>
        <v>154.16</v>
      </c>
      <c r="U252" s="9">
        <f>ROUND((Q252-(S252/12)^2)*(R252),2)</f>
        <v>215.74</v>
      </c>
      <c r="V252" s="9">
        <f>ROUND((U252*1000)/(3*T252*(C252^0.5)),2)</f>
        <v>8.52</v>
      </c>
      <c r="W252" s="9" t="str">
        <f>IF(V252 &lt; N252, "Pass", "Fail")</f>
        <v>Pass</v>
      </c>
      <c r="X252" s="9">
        <f>CEILING(R252*(Q252^0.5)*((Q252^0.5/2)-(L252*0.5)-(N252/12)),0.01)</f>
        <v>35.57</v>
      </c>
      <c r="Y252" s="9">
        <f>ROUND((X252*1000)/(1.5*(Q252^0.5)*12*(C252^0.5)),2)</f>
        <v>5.38</v>
      </c>
      <c r="Z252" s="9" t="str">
        <f>IF(Y252&lt;N252,"Pass","Fail")</f>
        <v>Pass</v>
      </c>
      <c r="AA252" s="9">
        <f>ROUND(((Q252^0.5)/2)-(L252/2),2)</f>
        <v>2.64</v>
      </c>
      <c r="AB252" s="9">
        <f>ROUND((AA252*(AA252/2)*R252*(Q252^0.5)),0)</f>
        <v>145</v>
      </c>
      <c r="AC252" s="9">
        <f>ROUND((AB252*12000/(0.9*(Q252^0.5)*12*(N252^2))),2)</f>
        <v>51.96</v>
      </c>
      <c r="AD252" s="9">
        <f>(1-((1-(2.36*AC252/C252))^0.5))</f>
        <v>2.065082835589227E-2</v>
      </c>
      <c r="AE252" s="9">
        <f>(AD252*C252)/(1.18*F252)</f>
        <v>1.3125526497389155E-3</v>
      </c>
      <c r="AF252" s="10">
        <f>200/F252</f>
        <v>5.0000000000000001E-3</v>
      </c>
      <c r="AG252" s="10">
        <f>(3*(C252)^0.5)/(F252)</f>
        <v>4.107919181288746E-3</v>
      </c>
      <c r="AH252" s="10">
        <f>ROUND(MAX(AE252, AF252, AG252),6)</f>
        <v>5.0000000000000001E-3</v>
      </c>
      <c r="AK252" s="10">
        <f>ROUND((AH252*(Q252^0.5)*12*N252),2)</f>
        <v>8.65</v>
      </c>
      <c r="AL252" s="13">
        <f>ROUND((Q252^0.5),2)</f>
        <v>6.71</v>
      </c>
      <c r="AM252" s="13">
        <f>ROUND((Q252^0.5),2)</f>
        <v>6.71</v>
      </c>
      <c r="AN252" s="19">
        <v>11</v>
      </c>
      <c r="AO252" s="10">
        <f>INDEX(AJ:AJ, MATCH(AN252, AI:AI, 0))</f>
        <v>1.56</v>
      </c>
      <c r="AP252" s="12">
        <f>ROUNDUP((AK252/AO252),0)</f>
        <v>6</v>
      </c>
      <c r="AQ252" s="12">
        <f>(AP252*AO252)</f>
        <v>9.36</v>
      </c>
      <c r="AR252" s="12">
        <f>IF(ROUNDDOWN((AL252*12 - (O252*12)) / (AP252 - 1), 0) &lt; 18, ROUNDDOWN((AL252*12 - (O252*12)) / (AP252 - 1), 0), 18)</f>
        <v>15</v>
      </c>
    </row>
    <row r="253" spans="1:44" x14ac:dyDescent="0.35">
      <c r="A253" s="11">
        <f t="shared" si="3"/>
        <v>252</v>
      </c>
      <c r="B253" s="14">
        <v>5100</v>
      </c>
      <c r="C253" s="14">
        <v>5000</v>
      </c>
      <c r="D253" s="14">
        <v>125</v>
      </c>
      <c r="E253" s="14">
        <v>150</v>
      </c>
      <c r="F253" s="14">
        <v>60000</v>
      </c>
      <c r="G253" s="14">
        <v>4</v>
      </c>
      <c r="H253" s="14">
        <v>95</v>
      </c>
      <c r="K253" s="14">
        <v>150</v>
      </c>
      <c r="L253" s="14">
        <v>1.75</v>
      </c>
      <c r="M253" s="9">
        <f>ROUNDUP((18*L253),0)</f>
        <v>32</v>
      </c>
      <c r="N253" s="9">
        <f>(M253-O253*12-1.5)</f>
        <v>27.5</v>
      </c>
      <c r="O253" s="14">
        <v>0.25</v>
      </c>
      <c r="P253" s="9">
        <f>ROUND(((B253)-(M253*K253/12)-(G253-(1.5*L253))*H253),0)</f>
        <v>4569</v>
      </c>
      <c r="Q253" s="9">
        <f>ROUNDDOWN((D253+E253)/(P253/1000),0)</f>
        <v>60</v>
      </c>
      <c r="R253" s="9">
        <f>ROUND((1.2*D253+1.6*E253)/(Q253),2)</f>
        <v>6.5</v>
      </c>
      <c r="S253" s="9">
        <f>CEILING((N253+(12*L253)),0.01)</f>
        <v>48.5</v>
      </c>
      <c r="T253" s="9">
        <f xml:space="preserve"> (4*S253)</f>
        <v>194</v>
      </c>
      <c r="U253" s="9">
        <f>ROUND((Q253-(S253/12)^2)*(R253),2)</f>
        <v>283.82</v>
      </c>
      <c r="V253" s="9">
        <f>ROUND((U253*1000)/(3*T253*(C253^0.5)),2)</f>
        <v>6.9</v>
      </c>
      <c r="W253" s="9" t="str">
        <f>IF(V253 &lt; N253, "Pass", "Fail")</f>
        <v>Pass</v>
      </c>
      <c r="X253" s="9">
        <f>CEILING(R253*(Q253^0.5)*((Q253^0.5/2)-(L253*0.5)-(N253/12)),0.01)</f>
        <v>35.57</v>
      </c>
      <c r="Y253" s="9">
        <f>ROUND((X253*1000)/(1.5*(Q253^0.5)*12*(C253^0.5)),2)</f>
        <v>3.61</v>
      </c>
      <c r="Z253" s="9" t="str">
        <f>IF(Y253&lt;N253,"Pass","Fail")</f>
        <v>Pass</v>
      </c>
      <c r="AA253" s="9">
        <f>ROUND(((Q253^0.5)/2)-(L253/2),2)</f>
        <v>3</v>
      </c>
      <c r="AB253" s="9">
        <f>ROUND((AA253*(AA253/2)*R253*(Q253^0.5)),0)</f>
        <v>227</v>
      </c>
      <c r="AC253" s="9">
        <f>ROUND((AB253*12000/(0.9*(Q253^0.5)*12*(N253^2))),2)</f>
        <v>43.06</v>
      </c>
      <c r="AD253" s="9">
        <f>(1-((1-(2.36*AC253/C253))^0.5))</f>
        <v>1.0214326230168158E-2</v>
      </c>
      <c r="AE253" s="9">
        <f>(AD253*C253)/(1.18*F253)</f>
        <v>7.2135072246950268E-4</v>
      </c>
      <c r="AF253" s="10">
        <f>200/F253</f>
        <v>3.3333333333333335E-3</v>
      </c>
      <c r="AG253" s="10">
        <f>(3*(C253)^0.5)/(F253)</f>
        <v>3.5355339059327377E-3</v>
      </c>
      <c r="AH253" s="10">
        <f>ROUND(MAX(AE253, AF253, AG253),6)</f>
        <v>3.5360000000000001E-3</v>
      </c>
      <c r="AK253" s="10">
        <f>ROUND((AH253*(Q253^0.5)*12*N253),2)</f>
        <v>9.0399999999999991</v>
      </c>
      <c r="AL253" s="13">
        <f>ROUND((Q253^0.5),2)</f>
        <v>7.75</v>
      </c>
      <c r="AM253" s="13">
        <f>ROUND((Q253^0.5),2)</f>
        <v>7.75</v>
      </c>
      <c r="AN253" s="19">
        <v>11</v>
      </c>
      <c r="AO253" s="10">
        <f>INDEX(AJ:AJ, MATCH(AN253, AI:AI, 0))</f>
        <v>1.56</v>
      </c>
      <c r="AP253" s="12">
        <f>ROUNDUP((AK253/AO253),0)</f>
        <v>6</v>
      </c>
      <c r="AQ253" s="12">
        <f>(AP253*AO253)</f>
        <v>9.36</v>
      </c>
      <c r="AR253" s="12">
        <f>IF(ROUNDDOWN((AL253*12 - (O253*12)) / (AP253 - 1), 0) &lt; 18, ROUNDDOWN((AL253*12 - (O253*12)) / (AP253 - 1), 0), 18)</f>
        <v>18</v>
      </c>
    </row>
    <row r="254" spans="1:44" x14ac:dyDescent="0.35">
      <c r="A254" s="11">
        <f t="shared" si="3"/>
        <v>253</v>
      </c>
      <c r="B254" s="14">
        <v>5100</v>
      </c>
      <c r="C254" s="14">
        <v>4000</v>
      </c>
      <c r="D254" s="14">
        <v>80</v>
      </c>
      <c r="E254" s="14">
        <v>170</v>
      </c>
      <c r="F254" s="14">
        <v>40000</v>
      </c>
      <c r="G254" s="14">
        <v>6.75</v>
      </c>
      <c r="H254" s="14">
        <v>90</v>
      </c>
      <c r="K254" s="14">
        <v>150</v>
      </c>
      <c r="L254" s="14">
        <v>1.67</v>
      </c>
      <c r="M254" s="9">
        <f>ROUNDUP((18*L254),0)</f>
        <v>31</v>
      </c>
      <c r="N254" s="9">
        <f>(M254-O254*12-1.5)</f>
        <v>26.5</v>
      </c>
      <c r="O254" s="14">
        <v>0.25</v>
      </c>
      <c r="P254" s="9">
        <f>ROUND(((B254)-(M254*K254/12)-(G254-(1.5*L254))*H254),0)</f>
        <v>4330</v>
      </c>
      <c r="Q254" s="9">
        <f>ROUNDDOWN((D254+E254)/(P254/1000),0)</f>
        <v>57</v>
      </c>
      <c r="R254" s="9">
        <f>ROUND((1.2*D254+1.6*E254)/(Q254),2)</f>
        <v>6.46</v>
      </c>
      <c r="S254" s="9">
        <f>CEILING((N254+(12*L254)),0.01)</f>
        <v>46.54</v>
      </c>
      <c r="T254" s="9">
        <f xml:space="preserve"> (4*S254)</f>
        <v>186.16</v>
      </c>
      <c r="U254" s="9">
        <f>ROUND((Q254-(S254/12)^2)*(R254),2)</f>
        <v>271.05</v>
      </c>
      <c r="V254" s="9">
        <f>ROUND((U254*1000)/(3*T254*(C254^0.5)),2)</f>
        <v>7.67</v>
      </c>
      <c r="W254" s="9" t="str">
        <f>IF(V254 &lt; N254, "Pass", "Fail")</f>
        <v>Pass</v>
      </c>
      <c r="X254" s="9">
        <f>CEILING(R254*(Q254^0.5)*((Q254^0.5/2)-(L254*0.5)-(N254/12)),0.01)</f>
        <v>35.69</v>
      </c>
      <c r="Y254" s="9">
        <f>ROUND((X254*1000)/(1.5*(Q254^0.5)*12*(C254^0.5)),2)</f>
        <v>4.1500000000000004</v>
      </c>
      <c r="Z254" s="9" t="str">
        <f>IF(Y254&lt;N254,"Pass","Fail")</f>
        <v>Pass</v>
      </c>
      <c r="AA254" s="9">
        <f>ROUND(((Q254^0.5)/2)-(L254/2),2)</f>
        <v>2.94</v>
      </c>
      <c r="AB254" s="9">
        <f>ROUND((AA254*(AA254/2)*R254*(Q254^0.5)),0)</f>
        <v>211</v>
      </c>
      <c r="AC254" s="9">
        <f>ROUND((AB254*12000/(0.9*(Q254^0.5)*12*(N254^2))),2)</f>
        <v>44.22</v>
      </c>
      <c r="AD254" s="9">
        <f>(1-((1-(2.36*AC254/C254))^0.5))</f>
        <v>1.3131113065165123E-2</v>
      </c>
      <c r="AE254" s="9">
        <f>(AD254*C254)/(1.18*F254)</f>
        <v>1.1128061919631462E-3</v>
      </c>
      <c r="AF254" s="10">
        <f>200/F254</f>
        <v>5.0000000000000001E-3</v>
      </c>
      <c r="AG254" s="10">
        <f>(3*(C254)^0.5)/(F254)</f>
        <v>4.7434164902525689E-3</v>
      </c>
      <c r="AH254" s="10">
        <f>ROUND(MAX(AE254, AF254, AG254),6)</f>
        <v>5.0000000000000001E-3</v>
      </c>
      <c r="AK254" s="10">
        <f>ROUND((AH254*(Q254^0.5)*12*N254),2)</f>
        <v>12</v>
      </c>
      <c r="AL254" s="13">
        <f>ROUND((Q254^0.5),2)</f>
        <v>7.55</v>
      </c>
      <c r="AM254" s="13">
        <f>ROUND((Q254^0.5),2)</f>
        <v>7.55</v>
      </c>
      <c r="AN254" s="19">
        <v>11</v>
      </c>
      <c r="AO254" s="10">
        <f>INDEX(AJ:AJ, MATCH(AN254, AI:AI, 0))</f>
        <v>1.56</v>
      </c>
      <c r="AP254" s="12">
        <f>ROUNDUP((AK254/AO254),0)</f>
        <v>8</v>
      </c>
      <c r="AQ254" s="12">
        <f>(AP254*AO254)</f>
        <v>12.48</v>
      </c>
      <c r="AR254" s="12">
        <f>IF(ROUNDDOWN((AL254*12 - (O254*12)) / (AP254 - 1), 0) &lt; 18, ROUNDDOWN((AL254*12 - (O254*12)) / (AP254 - 1), 0), 18)</f>
        <v>12</v>
      </c>
    </row>
    <row r="255" spans="1:44" x14ac:dyDescent="0.35">
      <c r="A255" s="11">
        <f t="shared" si="3"/>
        <v>254</v>
      </c>
      <c r="B255" s="14">
        <v>5100</v>
      </c>
      <c r="C255" s="14">
        <v>5000</v>
      </c>
      <c r="D255" s="14">
        <v>115</v>
      </c>
      <c r="E255" s="14">
        <v>145</v>
      </c>
      <c r="F255" s="14">
        <v>40000</v>
      </c>
      <c r="G255" s="14">
        <v>4.25</v>
      </c>
      <c r="H255" s="14">
        <v>105</v>
      </c>
      <c r="K255" s="14">
        <v>150</v>
      </c>
      <c r="L255" s="14">
        <v>1.67</v>
      </c>
      <c r="M255" s="9">
        <f>ROUNDUP((18*L255),0)</f>
        <v>31</v>
      </c>
      <c r="N255" s="9">
        <f>(M255-O255*12-1.5)</f>
        <v>26.5</v>
      </c>
      <c r="O255" s="14">
        <v>0.25</v>
      </c>
      <c r="P255" s="9">
        <f>ROUND(((B255)-(M255*K255/12)-(G255-(1.5*L255))*H255),0)</f>
        <v>4529</v>
      </c>
      <c r="Q255" s="9">
        <f>ROUNDDOWN((D255+E255)/(P255/1000),0)</f>
        <v>57</v>
      </c>
      <c r="R255" s="9">
        <f>ROUND((1.2*D255+1.6*E255)/(Q255),2)</f>
        <v>6.49</v>
      </c>
      <c r="S255" s="9">
        <f>CEILING((N255+(12*L255)),0.01)</f>
        <v>46.54</v>
      </c>
      <c r="T255" s="9">
        <f xml:space="preserve"> (4*S255)</f>
        <v>186.16</v>
      </c>
      <c r="U255" s="9">
        <f>ROUND((Q255-(S255/12)^2)*(R255),2)</f>
        <v>272.31</v>
      </c>
      <c r="V255" s="9">
        <f>ROUND((U255*1000)/(3*T255*(C255^0.5)),2)</f>
        <v>6.9</v>
      </c>
      <c r="W255" s="9" t="str">
        <f>IF(V255 &lt; N255, "Pass", "Fail")</f>
        <v>Pass</v>
      </c>
      <c r="X255" s="9">
        <f>CEILING(R255*(Q255^0.5)*((Q255^0.5/2)-(L255*0.5)-(N255/12)),0.01)</f>
        <v>35.85</v>
      </c>
      <c r="Y255" s="9">
        <f>ROUND((X255*1000)/(1.5*(Q255^0.5)*12*(C255^0.5)),2)</f>
        <v>3.73</v>
      </c>
      <c r="Z255" s="9" t="str">
        <f>IF(Y255&lt;N255,"Pass","Fail")</f>
        <v>Pass</v>
      </c>
      <c r="AA255" s="9">
        <f>ROUND(((Q255^0.5)/2)-(L255/2),2)</f>
        <v>2.94</v>
      </c>
      <c r="AB255" s="9">
        <f>ROUND((AA255*(AA255/2)*R255*(Q255^0.5)),0)</f>
        <v>212</v>
      </c>
      <c r="AC255" s="9">
        <f>ROUND((AB255*12000/(0.9*(Q255^0.5)*12*(N255^2))),2)</f>
        <v>44.43</v>
      </c>
      <c r="AD255" s="9">
        <f>(1-((1-(2.36*AC255/C255))^0.5))</f>
        <v>1.0541036727646835E-2</v>
      </c>
      <c r="AE255" s="9">
        <f>(AD255*C255)/(1.18*F255)</f>
        <v>1.116635246572758E-3</v>
      </c>
      <c r="AF255" s="10">
        <f>200/F255</f>
        <v>5.0000000000000001E-3</v>
      </c>
      <c r="AG255" s="10">
        <f>(3*(C255)^0.5)/(F255)</f>
        <v>5.3033008588991067E-3</v>
      </c>
      <c r="AH255" s="10">
        <f>ROUND(MAX(AE255, AF255, AG255),6)</f>
        <v>5.3030000000000004E-3</v>
      </c>
      <c r="AK255" s="10">
        <f>ROUND((AH255*(Q255^0.5)*12*N255),2)</f>
        <v>12.73</v>
      </c>
      <c r="AL255" s="13">
        <f>ROUND((Q255^0.5),2)</f>
        <v>7.55</v>
      </c>
      <c r="AM255" s="13">
        <f>ROUND((Q255^0.5),2)</f>
        <v>7.55</v>
      </c>
      <c r="AN255" s="19">
        <v>11</v>
      </c>
      <c r="AO255" s="10">
        <f>INDEX(AJ:AJ, MATCH(AN255, AI:AI, 0))</f>
        <v>1.56</v>
      </c>
      <c r="AP255" s="12">
        <f>ROUNDUP((AK255/AO255),0)</f>
        <v>9</v>
      </c>
      <c r="AQ255" s="12">
        <f>(AP255*AO255)</f>
        <v>14.040000000000001</v>
      </c>
      <c r="AR255" s="12">
        <f>IF(ROUNDDOWN((AL255*12 - (O255*12)) / (AP255 - 1), 0) &lt; 18, ROUNDDOWN((AL255*12 - (O255*12)) / (AP255 - 1), 0), 18)</f>
        <v>10</v>
      </c>
    </row>
    <row r="256" spans="1:44" x14ac:dyDescent="0.35">
      <c r="A256" s="11">
        <f t="shared" si="3"/>
        <v>255</v>
      </c>
      <c r="B256" s="14">
        <v>5300</v>
      </c>
      <c r="C256" s="14">
        <v>5000</v>
      </c>
      <c r="D256" s="14">
        <v>150</v>
      </c>
      <c r="E256" s="14">
        <v>140</v>
      </c>
      <c r="F256" s="14">
        <v>60000</v>
      </c>
      <c r="G256" s="14">
        <v>6.75</v>
      </c>
      <c r="H256" s="14">
        <v>90</v>
      </c>
      <c r="K256" s="14">
        <v>150</v>
      </c>
      <c r="L256" s="14">
        <v>1.83</v>
      </c>
      <c r="M256" s="9">
        <f>ROUNDUP((18*L256),0)</f>
        <v>33</v>
      </c>
      <c r="N256" s="9">
        <f>(M256-O256*12-1.5)</f>
        <v>28.5</v>
      </c>
      <c r="O256" s="14">
        <v>0.25</v>
      </c>
      <c r="P256" s="9">
        <f>ROUND(((B256)-(M256*K256/12)-(G256-(1.5*L256))*H256),0)</f>
        <v>4527</v>
      </c>
      <c r="Q256" s="9">
        <f>ROUNDDOWN((D256+E256)/(P256/1000),0)</f>
        <v>64</v>
      </c>
      <c r="R256" s="9">
        <f>ROUND((1.2*D256+1.6*E256)/(Q256),2)</f>
        <v>6.31</v>
      </c>
      <c r="S256" s="9">
        <f>CEILING((N256+(12*L256)),0.01)</f>
        <v>50.46</v>
      </c>
      <c r="T256" s="9">
        <f xml:space="preserve"> (4*S256)</f>
        <v>201.84</v>
      </c>
      <c r="U256" s="9">
        <f>ROUND((Q256-(S256/12)^2)*(R256),2)</f>
        <v>292.27</v>
      </c>
      <c r="V256" s="9">
        <f>ROUND((U256*1000)/(3*T256*(C256^0.5)),2)</f>
        <v>6.83</v>
      </c>
      <c r="W256" s="9" t="str">
        <f>IF(V256 &lt; N256, "Pass", "Fail")</f>
        <v>Pass</v>
      </c>
      <c r="X256" s="9">
        <f>CEILING(R256*(Q256^0.5)*((Q256^0.5/2)-(L256*0.5)-(N256/12)),0.01)</f>
        <v>35.85</v>
      </c>
      <c r="Y256" s="9">
        <f>ROUND((X256*1000)/(1.5*(Q256^0.5)*12*(C256^0.5)),2)</f>
        <v>3.52</v>
      </c>
      <c r="Z256" s="9" t="str">
        <f>IF(Y256&lt;N256,"Pass","Fail")</f>
        <v>Pass</v>
      </c>
      <c r="AA256" s="9">
        <f>ROUND(((Q256^0.5)/2)-(L256/2),2)</f>
        <v>3.09</v>
      </c>
      <c r="AB256" s="9">
        <f>ROUND((AA256*(AA256/2)*R256*(Q256^0.5)),0)</f>
        <v>241</v>
      </c>
      <c r="AC256" s="9">
        <f>ROUND((AB256*12000/(0.9*(Q256^0.5)*12*(N256^2))),2)</f>
        <v>41.21</v>
      </c>
      <c r="AD256" s="9">
        <f>(1-((1-(2.36*AC256/C256))^0.5))</f>
        <v>9.7733188809746574E-3</v>
      </c>
      <c r="AE256" s="9">
        <f>(AD256*C256)/(1.18*F256)</f>
        <v>6.9020613566205208E-4</v>
      </c>
      <c r="AF256" s="10">
        <f>200/F256</f>
        <v>3.3333333333333335E-3</v>
      </c>
      <c r="AG256" s="10">
        <f>(3*(C256)^0.5)/(F256)</f>
        <v>3.5355339059327377E-3</v>
      </c>
      <c r="AH256" s="10">
        <f>ROUND(MAX(AE256, AF256, AG256),6)</f>
        <v>3.5360000000000001E-3</v>
      </c>
      <c r="AK256" s="10">
        <f>ROUND((AH256*(Q256^0.5)*12*N256),2)</f>
        <v>9.67</v>
      </c>
      <c r="AL256" s="13">
        <f>ROUND((Q256^0.5),2)</f>
        <v>8</v>
      </c>
      <c r="AM256" s="13">
        <f>ROUND((Q256^0.5),2)</f>
        <v>8</v>
      </c>
      <c r="AN256" s="19">
        <v>11</v>
      </c>
      <c r="AO256" s="10">
        <f>INDEX(AJ:AJ, MATCH(AN256, AI:AI, 0))</f>
        <v>1.56</v>
      </c>
      <c r="AP256" s="12">
        <f>ROUNDUP((AK256/AO256),0)</f>
        <v>7</v>
      </c>
      <c r="AQ256" s="12">
        <f>(AP256*AO256)</f>
        <v>10.92</v>
      </c>
      <c r="AR256" s="12">
        <f>IF(ROUNDDOWN((AL256*12 - (O256*12)) / (AP256 - 1), 0) &lt; 18, ROUNDDOWN((AL256*12 - (O256*12)) / (AP256 - 1), 0), 18)</f>
        <v>15</v>
      </c>
    </row>
    <row r="257" spans="1:44" x14ac:dyDescent="0.35">
      <c r="A257" s="11">
        <f t="shared" si="3"/>
        <v>256</v>
      </c>
      <c r="B257" s="14">
        <v>4300</v>
      </c>
      <c r="C257" s="14">
        <v>4000</v>
      </c>
      <c r="D257" s="14">
        <v>160</v>
      </c>
      <c r="E257" s="14">
        <v>90</v>
      </c>
      <c r="F257" s="14">
        <v>40000</v>
      </c>
      <c r="G257" s="14">
        <v>6.25</v>
      </c>
      <c r="H257" s="14">
        <v>95</v>
      </c>
      <c r="K257" s="14">
        <v>150</v>
      </c>
      <c r="L257" s="14">
        <v>1.83</v>
      </c>
      <c r="M257" s="9">
        <f>ROUNDUP((18*L257),0)</f>
        <v>33</v>
      </c>
      <c r="N257" s="9">
        <f>(M257-O257*12-1.5)</f>
        <v>28.5</v>
      </c>
      <c r="O257" s="14">
        <v>0.25</v>
      </c>
      <c r="P257" s="9">
        <f>ROUND(((B257)-(M257*K257/12)-(G257-(1.5*L257))*H257),0)</f>
        <v>3555</v>
      </c>
      <c r="Q257" s="9">
        <f>ROUNDDOWN((D257+E257)/(P257/1000),0)</f>
        <v>70</v>
      </c>
      <c r="R257" s="9">
        <f>ROUND((1.2*D257+1.6*E257)/(Q257),2)</f>
        <v>4.8</v>
      </c>
      <c r="S257" s="9">
        <f>CEILING((N257+(12*L257)),0.01)</f>
        <v>50.46</v>
      </c>
      <c r="T257" s="9">
        <f xml:space="preserve"> (4*S257)</f>
        <v>201.84</v>
      </c>
      <c r="U257" s="9">
        <f>ROUND((Q257-(S257/12)^2)*(R257),2)</f>
        <v>251.13</v>
      </c>
      <c r="V257" s="9">
        <f>ROUND((U257*1000)/(3*T257*(C257^0.5)),2)</f>
        <v>6.56</v>
      </c>
      <c r="W257" s="9" t="str">
        <f>IF(V257 &lt; N257, "Pass", "Fail")</f>
        <v>Pass</v>
      </c>
      <c r="X257" s="9">
        <f>CEILING(R257*(Q257^0.5)*((Q257^0.5/2)-(L257*0.5)-(N257/12)),0.01)</f>
        <v>35.880000000000003</v>
      </c>
      <c r="Y257" s="9">
        <f>ROUND((X257*1000)/(1.5*(Q257^0.5)*12*(C257^0.5)),2)</f>
        <v>3.77</v>
      </c>
      <c r="Z257" s="9" t="str">
        <f>IF(Y257&lt;N257,"Pass","Fail")</f>
        <v>Pass</v>
      </c>
      <c r="AA257" s="9">
        <f>ROUND(((Q257^0.5)/2)-(L257/2),2)</f>
        <v>3.27</v>
      </c>
      <c r="AB257" s="9">
        <f>ROUND((AA257*(AA257/2)*R257*(Q257^0.5)),0)</f>
        <v>215</v>
      </c>
      <c r="AC257" s="9">
        <f>ROUND((AB257*12000/(0.9*(Q257^0.5)*12*(N257^2))),2)</f>
        <v>35.15</v>
      </c>
      <c r="AD257" s="9">
        <f>(1-((1-(2.36*AC257/C257))^0.5))</f>
        <v>1.0423575462713441E-2</v>
      </c>
      <c r="AE257" s="9">
        <f>(AD257*C257)/(1.18*F257)</f>
        <v>8.8335385277232544E-4</v>
      </c>
      <c r="AF257" s="10">
        <f>200/F257</f>
        <v>5.0000000000000001E-3</v>
      </c>
      <c r="AG257" s="10">
        <f>(3*(C257)^0.5)/(F257)</f>
        <v>4.7434164902525689E-3</v>
      </c>
      <c r="AH257" s="10">
        <f>ROUND(MAX(AE257, AF257, AG257),6)</f>
        <v>5.0000000000000001E-3</v>
      </c>
      <c r="AK257" s="10">
        <f>ROUND((AH257*(Q257^0.5)*12*N257),2)</f>
        <v>14.31</v>
      </c>
      <c r="AL257" s="13">
        <f>ROUND((Q257^0.5),2)</f>
        <v>8.3699999999999992</v>
      </c>
      <c r="AM257" s="13">
        <f>ROUND((Q257^0.5),2)</f>
        <v>8.3699999999999992</v>
      </c>
      <c r="AN257" s="19">
        <v>14</v>
      </c>
      <c r="AO257" s="10">
        <f>INDEX(AJ:AJ, MATCH(AN257, AI:AI, 0))</f>
        <v>2.25</v>
      </c>
      <c r="AP257" s="12">
        <f>ROUNDUP((AK257/AO257),0)</f>
        <v>7</v>
      </c>
      <c r="AQ257" s="12">
        <f>(AP257*AO257)</f>
        <v>15.75</v>
      </c>
      <c r="AR257" s="12">
        <f>IF(ROUNDDOWN((AL257*12 - (O257*12)) / (AP257 - 1), 0) &lt; 18, ROUNDDOWN((AL257*12 - (O257*12)) / (AP257 - 1), 0), 18)</f>
        <v>16</v>
      </c>
    </row>
    <row r="258" spans="1:44" x14ac:dyDescent="0.35">
      <c r="A258" s="11">
        <f t="shared" si="3"/>
        <v>257</v>
      </c>
      <c r="B258" s="14">
        <v>5200</v>
      </c>
      <c r="C258" s="14">
        <v>3000</v>
      </c>
      <c r="D258" s="14">
        <v>110</v>
      </c>
      <c r="E258" s="14">
        <v>110</v>
      </c>
      <c r="F258" s="14">
        <v>60000</v>
      </c>
      <c r="G258" s="14">
        <v>4</v>
      </c>
      <c r="H258" s="14">
        <v>105</v>
      </c>
      <c r="K258" s="14">
        <v>150</v>
      </c>
      <c r="L258" s="14">
        <v>1.5</v>
      </c>
      <c r="M258" s="9">
        <f>ROUNDUP((18*L258),0)</f>
        <v>27</v>
      </c>
      <c r="N258" s="9">
        <f>(M258-O258*12-1.5)</f>
        <v>22.5</v>
      </c>
      <c r="O258" s="14">
        <v>0.25</v>
      </c>
      <c r="P258" s="9">
        <f>ROUND(((B258)-(M258*K258/12)-(G258-(1.5*L258))*H258),0)</f>
        <v>4679</v>
      </c>
      <c r="Q258" s="9">
        <f>ROUNDDOWN((D258+E258)/(P258/1000),0)</f>
        <v>47</v>
      </c>
      <c r="R258" s="9">
        <f>ROUND((1.2*D258+1.6*E258)/(Q258),2)</f>
        <v>6.55</v>
      </c>
      <c r="S258" s="9">
        <f>CEILING((N258+(12*L258)),0.01)</f>
        <v>40.5</v>
      </c>
      <c r="T258" s="9">
        <f xml:space="preserve"> (4*S258)</f>
        <v>162</v>
      </c>
      <c r="U258" s="9">
        <f>ROUND((Q258-(S258/12)^2)*(R258),2)</f>
        <v>233.24</v>
      </c>
      <c r="V258" s="9">
        <f>ROUND((U258*1000)/(3*T258*(C258^0.5)),2)</f>
        <v>8.76</v>
      </c>
      <c r="W258" s="9" t="str">
        <f>IF(V258 &lt; N258, "Pass", "Fail")</f>
        <v>Pass</v>
      </c>
      <c r="X258" s="9">
        <f>CEILING(R258*(Q258^0.5)*((Q258^0.5/2)-(L258*0.5)-(N258/12)),0.01)</f>
        <v>36.06</v>
      </c>
      <c r="Y258" s="9">
        <f>ROUND((X258*1000)/(1.5*(Q258^0.5)*12*(C258^0.5)),2)</f>
        <v>5.34</v>
      </c>
      <c r="Z258" s="9" t="str">
        <f>IF(Y258&lt;N258,"Pass","Fail")</f>
        <v>Pass</v>
      </c>
      <c r="AA258" s="9">
        <f>ROUND(((Q258^0.5)/2)-(L258/2),2)</f>
        <v>2.68</v>
      </c>
      <c r="AB258" s="9">
        <f>ROUND((AA258*(AA258/2)*R258*(Q258^0.5)),0)</f>
        <v>161</v>
      </c>
      <c r="AC258" s="9">
        <f>ROUND((AB258*12000/(0.9*(Q258^0.5)*12*(N258^2))),2)</f>
        <v>51.54</v>
      </c>
      <c r="AD258" s="9">
        <f>(1-((1-(2.36*AC258/C258))^0.5))</f>
        <v>2.0482159427404834E-2</v>
      </c>
      <c r="AE258" s="9">
        <f>(AD258*C258)/(1.18*F258)</f>
        <v>8.6788811133071324E-4</v>
      </c>
      <c r="AF258" s="10">
        <f>200/F258</f>
        <v>3.3333333333333335E-3</v>
      </c>
      <c r="AG258" s="10">
        <f>(3*(C258)^0.5)/(F258)</f>
        <v>2.7386127875258306E-3</v>
      </c>
      <c r="AH258" s="10">
        <f>ROUND(MAX(AE258, AF258, AG258),6)</f>
        <v>3.333E-3</v>
      </c>
      <c r="AK258" s="10">
        <f>ROUND((AH258*(Q258^0.5)*12*N258),2)</f>
        <v>6.17</v>
      </c>
      <c r="AL258" s="13">
        <f>ROUND((Q258^0.5),2)</f>
        <v>6.86</v>
      </c>
      <c r="AM258" s="13">
        <f>ROUND((Q258^0.5),2)</f>
        <v>6.86</v>
      </c>
      <c r="AN258" s="19">
        <v>11</v>
      </c>
      <c r="AO258" s="10">
        <f>INDEX(AJ:AJ, MATCH(AN258, AI:AI, 0))</f>
        <v>1.56</v>
      </c>
      <c r="AP258" s="12">
        <f>ROUNDUP((AK258/AO258),0)</f>
        <v>4</v>
      </c>
      <c r="AQ258" s="12">
        <f>(AP258*AO258)</f>
        <v>6.24</v>
      </c>
      <c r="AR258" s="12">
        <f>IF(ROUNDDOWN((AL258*12 - (O258*12)) / (AP258 - 1), 0) &lt; 18, ROUNDDOWN((AL258*12 - (O258*12)) / (AP258 - 1), 0), 18)</f>
        <v>18</v>
      </c>
    </row>
    <row r="259" spans="1:44" x14ac:dyDescent="0.35">
      <c r="A259" s="11">
        <f t="shared" si="3"/>
        <v>258</v>
      </c>
      <c r="B259" s="14">
        <v>5700</v>
      </c>
      <c r="C259" s="14">
        <v>4000</v>
      </c>
      <c r="D259" s="14">
        <v>110</v>
      </c>
      <c r="E259" s="14">
        <v>80</v>
      </c>
      <c r="F259" s="14">
        <v>40000</v>
      </c>
      <c r="G259" s="14">
        <v>4.5</v>
      </c>
      <c r="H259" s="14">
        <v>105</v>
      </c>
      <c r="K259" s="14">
        <v>150</v>
      </c>
      <c r="L259" s="14">
        <v>1.25</v>
      </c>
      <c r="M259" s="9">
        <f>ROUNDUP((18*L259),0)</f>
        <v>23</v>
      </c>
      <c r="N259" s="9">
        <f>(M259-O259*12-1.5)</f>
        <v>18.5</v>
      </c>
      <c r="O259" s="14">
        <v>0.25</v>
      </c>
      <c r="P259" s="9">
        <f>ROUND(((B259)-(M259*K259/12)-(G259-(1.5*L259))*H259),0)</f>
        <v>5137</v>
      </c>
      <c r="Q259" s="9">
        <f>ROUNDDOWN((D259+E259)/(P259/1000),0)</f>
        <v>36</v>
      </c>
      <c r="R259" s="9">
        <f>ROUND((1.2*D259+1.6*E259)/(Q259),2)</f>
        <v>7.22</v>
      </c>
      <c r="S259" s="9">
        <f>CEILING((N259+(12*L259)),0.01)</f>
        <v>33.5</v>
      </c>
      <c r="T259" s="9">
        <f xml:space="preserve"> (4*S259)</f>
        <v>134</v>
      </c>
      <c r="U259" s="9">
        <f>ROUND((Q259-(S259/12)^2)*(R259),2)</f>
        <v>203.65</v>
      </c>
      <c r="V259" s="9">
        <f>ROUND((U259*1000)/(3*T259*(C259^0.5)),2)</f>
        <v>8.01</v>
      </c>
      <c r="W259" s="9" t="str">
        <f>IF(V259 &lt; N259, "Pass", "Fail")</f>
        <v>Pass</v>
      </c>
      <c r="X259" s="9">
        <f>CEILING(R259*(Q259^0.5)*((Q259^0.5/2)-(L259*0.5)-(N259/12)),0.01)</f>
        <v>36.1</v>
      </c>
      <c r="Y259" s="9">
        <f>ROUND((X259*1000)/(1.5*(Q259^0.5)*12*(C259^0.5)),2)</f>
        <v>5.29</v>
      </c>
      <c r="Z259" s="9" t="str">
        <f>IF(Y259&lt;N259,"Pass","Fail")</f>
        <v>Pass</v>
      </c>
      <c r="AA259" s="9">
        <f>ROUND(((Q259^0.5)/2)-(L259/2),2)</f>
        <v>2.38</v>
      </c>
      <c r="AB259" s="9">
        <f>ROUND((AA259*(AA259/2)*R259*(Q259^0.5)),0)</f>
        <v>123</v>
      </c>
      <c r="AC259" s="9">
        <f>ROUND((AB259*12000/(0.9*(Q259^0.5)*12*(N259^2))),2)</f>
        <v>66.55</v>
      </c>
      <c r="AD259" s="9">
        <f>(1-((1-(2.36*AC259/C259))^0.5))</f>
        <v>1.9828841477163239E-2</v>
      </c>
      <c r="AE259" s="9">
        <f>(AD259*C259)/(1.18*F259)</f>
        <v>1.6804102946748507E-3</v>
      </c>
      <c r="AF259" s="10">
        <f>200/F259</f>
        <v>5.0000000000000001E-3</v>
      </c>
      <c r="AG259" s="10">
        <f>(3*(C259)^0.5)/(F259)</f>
        <v>4.7434164902525689E-3</v>
      </c>
      <c r="AH259" s="10">
        <f>ROUND(MAX(AE259, AF259, AG259),6)</f>
        <v>5.0000000000000001E-3</v>
      </c>
      <c r="AK259" s="10">
        <f>ROUND((AH259*(Q259^0.5)*12*N259),2)</f>
        <v>6.66</v>
      </c>
      <c r="AL259" s="13">
        <f>ROUND((Q259^0.5),2)</f>
        <v>6</v>
      </c>
      <c r="AM259" s="13">
        <f>ROUND((Q259^0.5),2)</f>
        <v>6</v>
      </c>
      <c r="AN259" s="19">
        <v>11</v>
      </c>
      <c r="AO259" s="10">
        <f>INDEX(AJ:AJ, MATCH(AN259, AI:AI, 0))</f>
        <v>1.56</v>
      </c>
      <c r="AP259" s="12">
        <f>ROUNDUP((AK259/AO259),0)</f>
        <v>5</v>
      </c>
      <c r="AQ259" s="12">
        <f>(AP259*AO259)</f>
        <v>7.8000000000000007</v>
      </c>
      <c r="AR259" s="12">
        <f>IF(ROUNDDOWN((AL259*12 - (O259*12)) / (AP259 - 1), 0) &lt; 18, ROUNDDOWN((AL259*12 - (O259*12)) / (AP259 - 1), 0), 18)</f>
        <v>17</v>
      </c>
    </row>
    <row r="260" spans="1:44" x14ac:dyDescent="0.35">
      <c r="A260" s="11">
        <f t="shared" ref="A260:A323" si="4">(A259+1)</f>
        <v>259</v>
      </c>
      <c r="B260" s="14">
        <v>4400</v>
      </c>
      <c r="C260" s="14">
        <v>3000</v>
      </c>
      <c r="D260" s="14">
        <v>200</v>
      </c>
      <c r="E260" s="14">
        <v>95</v>
      </c>
      <c r="F260" s="14">
        <v>60000</v>
      </c>
      <c r="G260" s="14">
        <v>5.25</v>
      </c>
      <c r="H260" s="14">
        <v>105</v>
      </c>
      <c r="K260" s="14">
        <v>150</v>
      </c>
      <c r="L260" s="14">
        <v>2</v>
      </c>
      <c r="M260" s="9">
        <f>ROUNDUP((18*L260),0)</f>
        <v>36</v>
      </c>
      <c r="N260" s="9">
        <f>(M260-O260*12-1.5)</f>
        <v>31.5</v>
      </c>
      <c r="O260" s="14">
        <v>0.25</v>
      </c>
      <c r="P260" s="9">
        <f>ROUND(((B260)-(M260*K260/12)-(G260-(1.5*L260))*H260),0)</f>
        <v>3714</v>
      </c>
      <c r="Q260" s="9">
        <f>ROUNDDOWN((D260+E260)/(P260/1000),0)</f>
        <v>79</v>
      </c>
      <c r="R260" s="9">
        <f>ROUND((1.2*D260+1.6*E260)/(Q260),2)</f>
        <v>4.96</v>
      </c>
      <c r="S260" s="9">
        <f>CEILING((N260+(12*L260)),0.01)</f>
        <v>55.5</v>
      </c>
      <c r="T260" s="9">
        <f xml:space="preserve"> (4*S260)</f>
        <v>222</v>
      </c>
      <c r="U260" s="9">
        <f>ROUND((Q260-(S260/12)^2)*(R260),2)</f>
        <v>285.74</v>
      </c>
      <c r="V260" s="9">
        <f>ROUND((U260*1000)/(3*T260*(C260^0.5)),2)</f>
        <v>7.83</v>
      </c>
      <c r="W260" s="9" t="str">
        <f>IF(V260 &lt; N260, "Pass", "Fail")</f>
        <v>Pass</v>
      </c>
      <c r="X260" s="9">
        <f>CEILING(R260*(Q260^0.5)*((Q260^0.5/2)-(L260*0.5)-(N260/12)),0.01)</f>
        <v>36.119999999999997</v>
      </c>
      <c r="Y260" s="9">
        <f>ROUND((X260*1000)/(1.5*(Q260^0.5)*12*(C260^0.5)),2)</f>
        <v>4.12</v>
      </c>
      <c r="Z260" s="9" t="str">
        <f>IF(Y260&lt;N260,"Pass","Fail")</f>
        <v>Pass</v>
      </c>
      <c r="AA260" s="9">
        <f>ROUND(((Q260^0.5)/2)-(L260/2),2)</f>
        <v>3.44</v>
      </c>
      <c r="AB260" s="9">
        <f>ROUND((AA260*(AA260/2)*R260*(Q260^0.5)),0)</f>
        <v>261</v>
      </c>
      <c r="AC260" s="9">
        <f>ROUND((AB260*12000/(0.9*(Q260^0.5)*12*(N260^2))),2)</f>
        <v>32.880000000000003</v>
      </c>
      <c r="AD260" s="9">
        <f>(1-((1-(2.36*AC260/C260))^0.5))</f>
        <v>1.3017528017847724E-2</v>
      </c>
      <c r="AE260" s="9">
        <f>(AD260*C260)/(1.18*F260)</f>
        <v>5.5159017024778486E-4</v>
      </c>
      <c r="AF260" s="10">
        <f>200/F260</f>
        <v>3.3333333333333335E-3</v>
      </c>
      <c r="AG260" s="10">
        <f>(3*(C260)^0.5)/(F260)</f>
        <v>2.7386127875258306E-3</v>
      </c>
      <c r="AH260" s="10">
        <f>ROUND(MAX(AE260, AF260, AG260),6)</f>
        <v>3.333E-3</v>
      </c>
      <c r="AK260" s="10">
        <f>ROUND((AH260*(Q260^0.5)*12*N260),2)</f>
        <v>11.2</v>
      </c>
      <c r="AL260" s="13">
        <f>ROUND((Q260^0.5),2)</f>
        <v>8.89</v>
      </c>
      <c r="AM260" s="13">
        <f>ROUND((Q260^0.5),2)</f>
        <v>8.89</v>
      </c>
      <c r="AN260" s="19">
        <v>11</v>
      </c>
      <c r="AO260" s="10">
        <f>INDEX(AJ:AJ, MATCH(AN260, AI:AI, 0))</f>
        <v>1.56</v>
      </c>
      <c r="AP260" s="12">
        <f>ROUNDUP((AK260/AO260),0)</f>
        <v>8</v>
      </c>
      <c r="AQ260" s="12">
        <f>(AP260*AO260)</f>
        <v>12.48</v>
      </c>
      <c r="AR260" s="12">
        <f>IF(ROUNDDOWN((AL260*12 - (O260*12)) / (AP260 - 1), 0) &lt; 18, ROUNDDOWN((AL260*12 - (O260*12)) / (AP260 - 1), 0), 18)</f>
        <v>14</v>
      </c>
    </row>
    <row r="261" spans="1:44" x14ac:dyDescent="0.35">
      <c r="A261" s="11">
        <f t="shared" si="4"/>
        <v>260</v>
      </c>
      <c r="B261" s="14">
        <v>5300</v>
      </c>
      <c r="C261" s="14">
        <v>4000</v>
      </c>
      <c r="D261" s="14">
        <v>135</v>
      </c>
      <c r="E261" s="14">
        <v>200</v>
      </c>
      <c r="F261" s="14">
        <v>60000</v>
      </c>
      <c r="G261" s="14">
        <v>5.75</v>
      </c>
      <c r="H261" s="14">
        <v>105</v>
      </c>
      <c r="K261" s="14">
        <v>150</v>
      </c>
      <c r="L261" s="14">
        <v>2</v>
      </c>
      <c r="M261" s="9">
        <f>ROUNDUP((18*L261),0)</f>
        <v>36</v>
      </c>
      <c r="N261" s="9">
        <f>(M261-O261*12-1.5)</f>
        <v>31.5</v>
      </c>
      <c r="O261" s="14">
        <v>0.25</v>
      </c>
      <c r="P261" s="9">
        <f>ROUND(((B261)-(M261*K261/12)-(G261-(1.5*L261))*H261),0)</f>
        <v>4561</v>
      </c>
      <c r="Q261" s="9">
        <f>ROUNDDOWN((D261+E261)/(P261/1000),0)</f>
        <v>73</v>
      </c>
      <c r="R261" s="9">
        <f>ROUND((1.2*D261+1.6*E261)/(Q261),2)</f>
        <v>6.6</v>
      </c>
      <c r="S261" s="9">
        <f>CEILING((N261+(12*L261)),0.01)</f>
        <v>55.5</v>
      </c>
      <c r="T261" s="9">
        <f xml:space="preserve"> (4*S261)</f>
        <v>222</v>
      </c>
      <c r="U261" s="9">
        <f>ROUND((Q261-(S261/12)^2)*(R261),2)</f>
        <v>340.62</v>
      </c>
      <c r="V261" s="9">
        <f>ROUND((U261*1000)/(3*T261*(C261^0.5)),2)</f>
        <v>8.09</v>
      </c>
      <c r="W261" s="9" t="str">
        <f>IF(V261 &lt; N261, "Pass", "Fail")</f>
        <v>Pass</v>
      </c>
      <c r="X261" s="9">
        <f>CEILING(R261*(Q261^0.5)*((Q261^0.5/2)-(L261*0.5)-(N261/12)),0.01)</f>
        <v>36.49</v>
      </c>
      <c r="Y261" s="9">
        <f>ROUND((X261*1000)/(1.5*(Q261^0.5)*12*(C261^0.5)),2)</f>
        <v>3.75</v>
      </c>
      <c r="Z261" s="9" t="str">
        <f>IF(Y261&lt;N261,"Pass","Fail")</f>
        <v>Pass</v>
      </c>
      <c r="AA261" s="9">
        <f>ROUND(((Q261^0.5)/2)-(L261/2),2)</f>
        <v>3.27</v>
      </c>
      <c r="AB261" s="9">
        <f>ROUND((AA261*(AA261/2)*R261*(Q261^0.5)),0)</f>
        <v>301</v>
      </c>
      <c r="AC261" s="9">
        <f>ROUND((AB261*12000/(0.9*(Q261^0.5)*12*(N261^2))),2)</f>
        <v>39.450000000000003</v>
      </c>
      <c r="AD261" s="9">
        <f>(1-((1-(2.36*AC261/C261))^0.5))</f>
        <v>1.1706268359451766E-2</v>
      </c>
      <c r="AE261" s="9">
        <f>(AD261*C261)/(1.18*F261)</f>
        <v>6.6137109375433709E-4</v>
      </c>
      <c r="AF261" s="10">
        <f>200/F261</f>
        <v>3.3333333333333335E-3</v>
      </c>
      <c r="AG261" s="10">
        <f>(3*(C261)^0.5)/(F261)</f>
        <v>3.162277660168379E-3</v>
      </c>
      <c r="AH261" s="10">
        <f>ROUND(MAX(AE261, AF261, AG261),6)</f>
        <v>3.333E-3</v>
      </c>
      <c r="AK261" s="10">
        <f>ROUND((AH261*(Q261^0.5)*12*N261),2)</f>
        <v>10.76</v>
      </c>
      <c r="AL261" s="13">
        <f>ROUND((Q261^0.5),2)</f>
        <v>8.5399999999999991</v>
      </c>
      <c r="AM261" s="13">
        <f>ROUND((Q261^0.5),2)</f>
        <v>8.5399999999999991</v>
      </c>
      <c r="AN261" s="19">
        <v>11</v>
      </c>
      <c r="AO261" s="10">
        <f>INDEX(AJ:AJ, MATCH(AN261, AI:AI, 0))</f>
        <v>1.56</v>
      </c>
      <c r="AP261" s="12">
        <f>ROUNDUP((AK261/AO261),0)</f>
        <v>7</v>
      </c>
      <c r="AQ261" s="12">
        <f>(AP261*AO261)</f>
        <v>10.92</v>
      </c>
      <c r="AR261" s="12">
        <f>IF(ROUNDDOWN((AL261*12 - (O261*12)) / (AP261 - 1), 0) &lt; 18, ROUNDDOWN((AL261*12 - (O261*12)) / (AP261 - 1), 0), 18)</f>
        <v>16</v>
      </c>
    </row>
    <row r="262" spans="1:44" x14ac:dyDescent="0.35">
      <c r="A262" s="11">
        <f t="shared" si="4"/>
        <v>261</v>
      </c>
      <c r="B262" s="14">
        <v>5900</v>
      </c>
      <c r="C262" s="14">
        <v>4000</v>
      </c>
      <c r="D262" s="14">
        <v>170</v>
      </c>
      <c r="E262" s="14">
        <v>175</v>
      </c>
      <c r="F262" s="14">
        <v>60000</v>
      </c>
      <c r="G262" s="14">
        <v>7</v>
      </c>
      <c r="H262" s="14">
        <v>95</v>
      </c>
      <c r="K262" s="14">
        <v>150</v>
      </c>
      <c r="L262" s="14">
        <v>1.92</v>
      </c>
      <c r="M262" s="9">
        <f>ROUNDUP((18*L262),0)</f>
        <v>35</v>
      </c>
      <c r="N262" s="9">
        <f>(M262-O262*12-1.5)</f>
        <v>30.5</v>
      </c>
      <c r="O262" s="14">
        <v>0.25</v>
      </c>
      <c r="P262" s="9">
        <f>ROUND(((B262)-(M262*K262/12)-(G262-(1.5*L262))*H262),0)</f>
        <v>5071</v>
      </c>
      <c r="Q262" s="9">
        <f>ROUNDDOWN((D262+E262)/(P262/1000),0)</f>
        <v>68</v>
      </c>
      <c r="R262" s="9">
        <f>ROUND((1.2*D262+1.6*E262)/(Q262),2)</f>
        <v>7.12</v>
      </c>
      <c r="S262" s="9">
        <f>CEILING((N262+(12*L262)),0.01)</f>
        <v>53.54</v>
      </c>
      <c r="T262" s="9">
        <f xml:space="preserve"> (4*S262)</f>
        <v>214.16</v>
      </c>
      <c r="U262" s="9">
        <f>ROUND((Q262-(S262/12)^2)*(R262),2)</f>
        <v>342.43</v>
      </c>
      <c r="V262" s="9">
        <f>ROUND((U262*1000)/(3*T262*(C262^0.5)),2)</f>
        <v>8.43</v>
      </c>
      <c r="W262" s="9" t="str">
        <f>IF(V262 &lt; N262, "Pass", "Fail")</f>
        <v>Pass</v>
      </c>
      <c r="X262" s="9">
        <f>CEILING(R262*(Q262^0.5)*((Q262^0.5/2)-(L262*0.5)-(N262/12)),0.01)</f>
        <v>36.49</v>
      </c>
      <c r="Y262" s="9">
        <f>ROUND((X262*1000)/(1.5*(Q262^0.5)*12*(C262^0.5)),2)</f>
        <v>3.89</v>
      </c>
      <c r="Z262" s="9" t="str">
        <f>IF(Y262&lt;N262,"Pass","Fail")</f>
        <v>Pass</v>
      </c>
      <c r="AA262" s="9">
        <f>ROUND(((Q262^0.5)/2)-(L262/2),2)</f>
        <v>3.16</v>
      </c>
      <c r="AB262" s="9">
        <f>ROUND((AA262*(AA262/2)*R262*(Q262^0.5)),0)</f>
        <v>293</v>
      </c>
      <c r="AC262" s="9">
        <f>ROUND((AB262*12000/(0.9*(Q262^0.5)*12*(N262^2))),2)</f>
        <v>42.44</v>
      </c>
      <c r="AD262" s="9">
        <f>(1-((1-(2.36*AC262/C262))^0.5))</f>
        <v>1.2599169536504751E-2</v>
      </c>
      <c r="AE262" s="9">
        <f>(AD262*C262)/(1.18*F262)</f>
        <v>7.1181748793812144E-4</v>
      </c>
      <c r="AF262" s="10">
        <f>200/F262</f>
        <v>3.3333333333333335E-3</v>
      </c>
      <c r="AG262" s="10">
        <f>(3*(C262)^0.5)/(F262)</f>
        <v>3.162277660168379E-3</v>
      </c>
      <c r="AH262" s="10">
        <f>ROUND(MAX(AE262, AF262, AG262),6)</f>
        <v>3.333E-3</v>
      </c>
      <c r="AK262" s="10">
        <f>ROUND((AH262*(Q262^0.5)*12*N262),2)</f>
        <v>10.06</v>
      </c>
      <c r="AL262" s="13">
        <f>ROUND((Q262^0.5),2)</f>
        <v>8.25</v>
      </c>
      <c r="AM262" s="13">
        <f>ROUND((Q262^0.5),2)</f>
        <v>8.25</v>
      </c>
      <c r="AN262" s="19">
        <v>11</v>
      </c>
      <c r="AO262" s="10">
        <f>INDEX(AJ:AJ, MATCH(AN262, AI:AI, 0))</f>
        <v>1.56</v>
      </c>
      <c r="AP262" s="12">
        <f>ROUNDUP((AK262/AO262),0)</f>
        <v>7</v>
      </c>
      <c r="AQ262" s="12">
        <f>(AP262*AO262)</f>
        <v>10.92</v>
      </c>
      <c r="AR262" s="12">
        <f>IF(ROUNDDOWN((AL262*12 - (O262*12)) / (AP262 - 1), 0) &lt; 18, ROUNDDOWN((AL262*12 - (O262*12)) / (AP262 - 1), 0), 18)</f>
        <v>16</v>
      </c>
    </row>
    <row r="263" spans="1:44" x14ac:dyDescent="0.35">
      <c r="A263" s="11">
        <f t="shared" si="4"/>
        <v>262</v>
      </c>
      <c r="B263" s="14">
        <v>5100</v>
      </c>
      <c r="C263" s="14">
        <v>5000</v>
      </c>
      <c r="D263" s="14">
        <v>80</v>
      </c>
      <c r="E263" s="14">
        <v>190</v>
      </c>
      <c r="F263" s="14">
        <v>40000</v>
      </c>
      <c r="G263" s="14">
        <v>5</v>
      </c>
      <c r="H263" s="14">
        <v>90</v>
      </c>
      <c r="K263" s="14">
        <v>150</v>
      </c>
      <c r="L263" s="14">
        <v>1.75</v>
      </c>
      <c r="M263" s="9">
        <f>ROUNDUP((18*L263),0)</f>
        <v>32</v>
      </c>
      <c r="N263" s="9">
        <f>(M263-O263*12-1.5)</f>
        <v>27.5</v>
      </c>
      <c r="O263" s="14">
        <v>0.25</v>
      </c>
      <c r="P263" s="9">
        <f>ROUND(((B263)-(M263*K263/12)-(G263-(1.5*L263))*H263),0)</f>
        <v>4486</v>
      </c>
      <c r="Q263" s="9">
        <f>ROUNDDOWN((D263+E263)/(P263/1000),0)</f>
        <v>60</v>
      </c>
      <c r="R263" s="9">
        <f>ROUND((1.2*D263+1.6*E263)/(Q263),2)</f>
        <v>6.67</v>
      </c>
      <c r="S263" s="9">
        <f>CEILING((N263+(12*L263)),0.01)</f>
        <v>48.5</v>
      </c>
      <c r="T263" s="9">
        <f xml:space="preserve"> (4*S263)</f>
        <v>194</v>
      </c>
      <c r="U263" s="9">
        <f>ROUND((Q263-(S263/12)^2)*(R263),2)</f>
        <v>291.25</v>
      </c>
      <c r="V263" s="9">
        <f>ROUND((U263*1000)/(3*T263*(C263^0.5)),2)</f>
        <v>7.08</v>
      </c>
      <c r="W263" s="9" t="str">
        <f>IF(V263 &lt; N263, "Pass", "Fail")</f>
        <v>Pass</v>
      </c>
      <c r="X263" s="9">
        <f>CEILING(R263*(Q263^0.5)*((Q263^0.5/2)-(L263*0.5)-(N263/12)),0.01)</f>
        <v>36.5</v>
      </c>
      <c r="Y263" s="9">
        <f>ROUND((X263*1000)/(1.5*(Q263^0.5)*12*(C263^0.5)),2)</f>
        <v>3.7</v>
      </c>
      <c r="Z263" s="9" t="str">
        <f>IF(Y263&lt;N263,"Pass","Fail")</f>
        <v>Pass</v>
      </c>
      <c r="AA263" s="9">
        <f>ROUND(((Q263^0.5)/2)-(L263/2),2)</f>
        <v>3</v>
      </c>
      <c r="AB263" s="9">
        <f>ROUND((AA263*(AA263/2)*R263*(Q263^0.5)),0)</f>
        <v>232</v>
      </c>
      <c r="AC263" s="9">
        <f>ROUND((AB263*12000/(0.9*(Q263^0.5)*12*(N263^2))),2)</f>
        <v>44.01</v>
      </c>
      <c r="AD263" s="9">
        <f>(1-((1-(2.36*AC263/C263))^0.5))</f>
        <v>1.0440865839741686E-2</v>
      </c>
      <c r="AE263" s="9">
        <f>(AD263*C263)/(1.18*F263)</f>
        <v>1.10602392370145E-3</v>
      </c>
      <c r="AF263" s="10">
        <f>200/F263</f>
        <v>5.0000000000000001E-3</v>
      </c>
      <c r="AG263" s="10">
        <f>(3*(C263)^0.5)/(F263)</f>
        <v>5.3033008588991067E-3</v>
      </c>
      <c r="AH263" s="10">
        <f>ROUND(MAX(AE263, AF263, AG263),6)</f>
        <v>5.3030000000000004E-3</v>
      </c>
      <c r="AK263" s="10">
        <f>ROUND((AH263*(Q263^0.5)*12*N263),2)</f>
        <v>13.56</v>
      </c>
      <c r="AL263" s="13">
        <f>ROUND((Q263^0.5),2)</f>
        <v>7.75</v>
      </c>
      <c r="AM263" s="13">
        <f>ROUND((Q263^0.5),2)</f>
        <v>7.75</v>
      </c>
      <c r="AN263" s="19">
        <v>14</v>
      </c>
      <c r="AO263" s="10">
        <f>INDEX(AJ:AJ, MATCH(AN263, AI:AI, 0))</f>
        <v>2.25</v>
      </c>
      <c r="AP263" s="12">
        <f>ROUNDUP((AK263/AO263),0)</f>
        <v>7</v>
      </c>
      <c r="AQ263" s="12">
        <f>(AP263*AO263)</f>
        <v>15.75</v>
      </c>
      <c r="AR263" s="12">
        <f>IF(ROUNDDOWN((AL263*12 - (O263*12)) / (AP263 - 1), 0) &lt; 18, ROUNDDOWN((AL263*12 - (O263*12)) / (AP263 - 1), 0), 18)</f>
        <v>15</v>
      </c>
    </row>
    <row r="264" spans="1:44" x14ac:dyDescent="0.35">
      <c r="A264" s="11">
        <f t="shared" si="4"/>
        <v>263</v>
      </c>
      <c r="B264" s="14">
        <v>4400</v>
      </c>
      <c r="C264" s="14">
        <v>4000</v>
      </c>
      <c r="D264" s="14">
        <v>90</v>
      </c>
      <c r="E264" s="14">
        <v>105</v>
      </c>
      <c r="F264" s="14">
        <v>40000</v>
      </c>
      <c r="G264" s="14">
        <v>4.75</v>
      </c>
      <c r="H264" s="14">
        <v>105</v>
      </c>
      <c r="K264" s="14">
        <v>150</v>
      </c>
      <c r="L264" s="14">
        <v>1.5</v>
      </c>
      <c r="M264" s="9">
        <f>ROUNDUP((18*L264),0)</f>
        <v>27</v>
      </c>
      <c r="N264" s="9">
        <f>(M264-O264*12-1.5)</f>
        <v>22.5</v>
      </c>
      <c r="O264" s="14">
        <v>0.25</v>
      </c>
      <c r="P264" s="9">
        <f>ROUND(((B264)-(M264*K264/12)-(G264-(1.5*L264))*H264),0)</f>
        <v>3800</v>
      </c>
      <c r="Q264" s="9">
        <f>ROUNDDOWN((D264+E264)/(P264/1000),0)</f>
        <v>51</v>
      </c>
      <c r="R264" s="9">
        <f>ROUND((1.2*D264+1.6*E264)/(Q264),2)</f>
        <v>5.41</v>
      </c>
      <c r="S264" s="9">
        <f>CEILING((N264+(12*L264)),0.01)</f>
        <v>40.5</v>
      </c>
      <c r="T264" s="9">
        <f xml:space="preserve"> (4*S264)</f>
        <v>162</v>
      </c>
      <c r="U264" s="9">
        <f>ROUND((Q264-(S264/12)^2)*(R264),2)</f>
        <v>214.29</v>
      </c>
      <c r="V264" s="9">
        <f>ROUND((U264*1000)/(3*T264*(C264^0.5)),2)</f>
        <v>6.97</v>
      </c>
      <c r="W264" s="9" t="str">
        <f>IF(V264 &lt; N264, "Pass", "Fail")</f>
        <v>Pass</v>
      </c>
      <c r="X264" s="9">
        <f>CEILING(R264*(Q264^0.5)*((Q264^0.5/2)-(L264*0.5)-(N264/12)),0.01)</f>
        <v>36.54</v>
      </c>
      <c r="Y264" s="9">
        <f>ROUND((X264*1000)/(1.5*(Q264^0.5)*12*(C264^0.5)),2)</f>
        <v>4.49</v>
      </c>
      <c r="Z264" s="9" t="str">
        <f>IF(Y264&lt;N264,"Pass","Fail")</f>
        <v>Pass</v>
      </c>
      <c r="AA264" s="9">
        <f>ROUND(((Q264^0.5)/2)-(L264/2),2)</f>
        <v>2.82</v>
      </c>
      <c r="AB264" s="9">
        <f>ROUND((AA264*(AA264/2)*R264*(Q264^0.5)),0)</f>
        <v>154</v>
      </c>
      <c r="AC264" s="9">
        <f>ROUND((AB264*12000/(0.9*(Q264^0.5)*12*(N264^2))),2)</f>
        <v>47.33</v>
      </c>
      <c r="AD264" s="9">
        <f>(1-((1-(2.36*AC264/C264))^0.5))</f>
        <v>1.4061208796408153E-2</v>
      </c>
      <c r="AE264" s="9">
        <f>(AD264*C264)/(1.18*F264)</f>
        <v>1.1916278641023858E-3</v>
      </c>
      <c r="AF264" s="10">
        <f>200/F264</f>
        <v>5.0000000000000001E-3</v>
      </c>
      <c r="AG264" s="10">
        <f>(3*(C264)^0.5)/(F264)</f>
        <v>4.7434164902525689E-3</v>
      </c>
      <c r="AH264" s="10">
        <f>ROUND(MAX(AE264, AF264, AG264),6)</f>
        <v>5.0000000000000001E-3</v>
      </c>
      <c r="AK264" s="10">
        <f>ROUND((AH264*(Q264^0.5)*12*N264),2)</f>
        <v>9.64</v>
      </c>
      <c r="AL264" s="13">
        <f>ROUND((Q264^0.5),2)</f>
        <v>7.14</v>
      </c>
      <c r="AM264" s="13">
        <f>ROUND((Q264^0.5),2)</f>
        <v>7.14</v>
      </c>
      <c r="AN264" s="19">
        <v>11</v>
      </c>
      <c r="AO264" s="10">
        <f>INDEX(AJ:AJ, MATCH(AN264, AI:AI, 0))</f>
        <v>1.56</v>
      </c>
      <c r="AP264" s="12">
        <f>ROUNDUP((AK264/AO264),0)</f>
        <v>7</v>
      </c>
      <c r="AQ264" s="12">
        <f>(AP264*AO264)</f>
        <v>10.92</v>
      </c>
      <c r="AR264" s="12">
        <f>IF(ROUNDDOWN((AL264*12 - (O264*12)) / (AP264 - 1), 0) &lt; 18, ROUNDDOWN((AL264*12 - (O264*12)) / (AP264 - 1), 0), 18)</f>
        <v>13</v>
      </c>
    </row>
    <row r="265" spans="1:44" x14ac:dyDescent="0.35">
      <c r="A265" s="11">
        <f t="shared" si="4"/>
        <v>264</v>
      </c>
      <c r="B265" s="14">
        <v>5300</v>
      </c>
      <c r="C265" s="14">
        <v>3000</v>
      </c>
      <c r="D265" s="14">
        <v>145</v>
      </c>
      <c r="E265" s="14">
        <v>80</v>
      </c>
      <c r="F265" s="14">
        <v>60000</v>
      </c>
      <c r="G265" s="14">
        <v>5.5</v>
      </c>
      <c r="H265" s="14">
        <v>90</v>
      </c>
      <c r="K265" s="14">
        <v>150</v>
      </c>
      <c r="L265" s="14">
        <v>1.5</v>
      </c>
      <c r="M265" s="9">
        <f>ROUNDUP((18*L265),0)</f>
        <v>27</v>
      </c>
      <c r="N265" s="9">
        <f>(M265-O265*12-1.5)</f>
        <v>22.5</v>
      </c>
      <c r="O265" s="14">
        <v>0.25</v>
      </c>
      <c r="P265" s="9">
        <f>ROUND(((B265)-(M265*K265/12)-(G265-(1.5*L265))*H265),0)</f>
        <v>4670</v>
      </c>
      <c r="Q265" s="9">
        <f>ROUNDDOWN((D265+E265)/(P265/1000),0)</f>
        <v>48</v>
      </c>
      <c r="R265" s="9">
        <f>ROUND((1.2*D265+1.6*E265)/(Q265),2)</f>
        <v>6.29</v>
      </c>
      <c r="S265" s="9">
        <f>CEILING((N265+(12*L265)),0.01)</f>
        <v>40.5</v>
      </c>
      <c r="T265" s="9">
        <f xml:space="preserve"> (4*S265)</f>
        <v>162</v>
      </c>
      <c r="U265" s="9">
        <f>ROUND((Q265-(S265/12)^2)*(R265),2)</f>
        <v>230.27</v>
      </c>
      <c r="V265" s="9">
        <f>ROUND((U265*1000)/(3*T265*(C265^0.5)),2)</f>
        <v>8.65</v>
      </c>
      <c r="W265" s="9" t="str">
        <f>IF(V265 &lt; N265, "Pass", "Fail")</f>
        <v>Pass</v>
      </c>
      <c r="X265" s="9">
        <f>CEILING(R265*(Q265^0.5)*((Q265^0.5/2)-(L265*0.5)-(N265/12)),0.01)</f>
        <v>36.57</v>
      </c>
      <c r="Y265" s="9">
        <f>ROUND((X265*1000)/(1.5*(Q265^0.5)*12*(C265^0.5)),2)</f>
        <v>5.35</v>
      </c>
      <c r="Z265" s="9" t="str">
        <f>IF(Y265&lt;N265,"Pass","Fail")</f>
        <v>Pass</v>
      </c>
      <c r="AA265" s="9">
        <f>ROUND(((Q265^0.5)/2)-(L265/2),2)</f>
        <v>2.71</v>
      </c>
      <c r="AB265" s="9">
        <f>ROUND((AA265*(AA265/2)*R265*(Q265^0.5)),0)</f>
        <v>160</v>
      </c>
      <c r="AC265" s="9">
        <f>ROUND((AB265*12000/(0.9*(Q265^0.5)*12*(N265^2))),2)</f>
        <v>50.69</v>
      </c>
      <c r="AD265" s="9">
        <f>(1-((1-(2.36*AC265/C265))^0.5))</f>
        <v>2.0140894481932792E-2</v>
      </c>
      <c r="AE265" s="9">
        <f>(AD265*C265)/(1.18*F265)</f>
        <v>8.5342773228528777E-4</v>
      </c>
      <c r="AF265" s="10">
        <f>200/F265</f>
        <v>3.3333333333333335E-3</v>
      </c>
      <c r="AG265" s="10">
        <f>(3*(C265)^0.5)/(F265)</f>
        <v>2.7386127875258306E-3</v>
      </c>
      <c r="AH265" s="10">
        <f>ROUND(MAX(AE265, AF265, AG265),6)</f>
        <v>3.333E-3</v>
      </c>
      <c r="AK265" s="10">
        <f>ROUND((AH265*(Q265^0.5)*12*N265),2)</f>
        <v>6.23</v>
      </c>
      <c r="AL265" s="13">
        <f>ROUND((Q265^0.5),2)</f>
        <v>6.93</v>
      </c>
      <c r="AM265" s="13">
        <f>ROUND((Q265^0.5),2)</f>
        <v>6.93</v>
      </c>
      <c r="AN265" s="19">
        <v>8</v>
      </c>
      <c r="AO265" s="10">
        <f>INDEX(AJ:AJ, MATCH(AN265, AI:AI, 0))</f>
        <v>0.79</v>
      </c>
      <c r="AP265" s="12">
        <f>ROUNDUP((AK265/AO265),0)</f>
        <v>8</v>
      </c>
      <c r="AQ265" s="12">
        <f>(AP265*AO265)</f>
        <v>6.32</v>
      </c>
      <c r="AR265" s="12">
        <f>IF(ROUNDDOWN((AL265*12 - (O265*12)) / (AP265 - 1), 0) &lt; 18, ROUNDDOWN((AL265*12 - (O265*12)) / (AP265 - 1), 0), 18)</f>
        <v>11</v>
      </c>
    </row>
    <row r="266" spans="1:44" x14ac:dyDescent="0.35">
      <c r="A266" s="11">
        <f t="shared" si="4"/>
        <v>265</v>
      </c>
      <c r="B266" s="14">
        <v>4000</v>
      </c>
      <c r="C266" s="14">
        <v>5000</v>
      </c>
      <c r="D266" s="14">
        <v>135</v>
      </c>
      <c r="E266" s="14">
        <v>140</v>
      </c>
      <c r="F266" s="14">
        <v>40000</v>
      </c>
      <c r="G266" s="14">
        <v>4.5</v>
      </c>
      <c r="H266" s="14">
        <v>100</v>
      </c>
      <c r="K266" s="14">
        <v>150</v>
      </c>
      <c r="L266" s="14">
        <v>2</v>
      </c>
      <c r="M266" s="9">
        <f>ROUNDUP((18*L266),0)</f>
        <v>36</v>
      </c>
      <c r="N266" s="9">
        <f>(M266-O266*12-1.5)</f>
        <v>31.5</v>
      </c>
      <c r="O266" s="14">
        <v>0.25</v>
      </c>
      <c r="P266" s="9">
        <f>ROUND(((B266)-(M266*K266/12)-(G266-(1.5*L266))*H266),0)</f>
        <v>3400</v>
      </c>
      <c r="Q266" s="9">
        <f>ROUNDDOWN((D266+E266)/(P266/1000),0)</f>
        <v>80</v>
      </c>
      <c r="R266" s="9">
        <f>ROUND((1.2*D266+1.6*E266)/(Q266),2)</f>
        <v>4.83</v>
      </c>
      <c r="S266" s="9">
        <f>CEILING((N266+(12*L266)),0.01)</f>
        <v>55.5</v>
      </c>
      <c r="T266" s="9">
        <f xml:space="preserve"> (4*S266)</f>
        <v>222</v>
      </c>
      <c r="U266" s="9">
        <f>ROUND((Q266-(S266/12)^2)*(R266),2)</f>
        <v>283.08</v>
      </c>
      <c r="V266" s="9">
        <f>ROUND((U266*1000)/(3*T266*(C266^0.5)),2)</f>
        <v>6.01</v>
      </c>
      <c r="W266" s="9" t="str">
        <f>IF(V266 &lt; N266, "Pass", "Fail")</f>
        <v>Pass</v>
      </c>
      <c r="X266" s="9">
        <f>CEILING(R266*(Q266^0.5)*((Q266^0.5/2)-(L266*0.5)-(N266/12)),0.01)</f>
        <v>36.6</v>
      </c>
      <c r="Y266" s="9">
        <f>ROUND((X266*1000)/(1.5*(Q266^0.5)*12*(C266^0.5)),2)</f>
        <v>3.21</v>
      </c>
      <c r="Z266" s="9" t="str">
        <f>IF(Y266&lt;N266,"Pass","Fail")</f>
        <v>Pass</v>
      </c>
      <c r="AA266" s="9">
        <f>ROUND(((Q266^0.5)/2)-(L266/2),2)</f>
        <v>3.47</v>
      </c>
      <c r="AB266" s="9">
        <f>ROUND((AA266*(AA266/2)*R266*(Q266^0.5)),0)</f>
        <v>260</v>
      </c>
      <c r="AC266" s="9">
        <f>ROUND((AB266*12000/(0.9*(Q266^0.5)*12*(N266^2))),2)</f>
        <v>32.549999999999997</v>
      </c>
      <c r="AD266" s="9">
        <f>(1-((1-(2.36*AC266/C266))^0.5))</f>
        <v>7.7115338773708908E-3</v>
      </c>
      <c r="AE266" s="9">
        <f>(AD266*C266)/(1.18*F266)</f>
        <v>8.168997751452215E-4</v>
      </c>
      <c r="AF266" s="10">
        <f>200/F266</f>
        <v>5.0000000000000001E-3</v>
      </c>
      <c r="AG266" s="10">
        <f>(3*(C266)^0.5)/(F266)</f>
        <v>5.3033008588991067E-3</v>
      </c>
      <c r="AH266" s="10">
        <f>ROUND(MAX(AE266, AF266, AG266),6)</f>
        <v>5.3030000000000004E-3</v>
      </c>
      <c r="AK266" s="10">
        <f>ROUND((AH266*(Q266^0.5)*12*N266),2)</f>
        <v>17.93</v>
      </c>
      <c r="AL266" s="13">
        <f>ROUND((Q266^0.5),2)</f>
        <v>8.94</v>
      </c>
      <c r="AM266" s="13">
        <f>ROUND((Q266^0.5),2)</f>
        <v>8.94</v>
      </c>
      <c r="AN266" s="19">
        <v>14</v>
      </c>
      <c r="AO266" s="10">
        <f>INDEX(AJ:AJ, MATCH(AN266, AI:AI, 0))</f>
        <v>2.25</v>
      </c>
      <c r="AP266" s="12">
        <f>ROUNDUP((AK266/AO266),0)</f>
        <v>8</v>
      </c>
      <c r="AQ266" s="12">
        <f>(AP266*AO266)</f>
        <v>18</v>
      </c>
      <c r="AR266" s="12">
        <f>IF(ROUNDDOWN((AL266*12 - (O266*12)) / (AP266 - 1), 0) &lt; 18, ROUNDDOWN((AL266*12 - (O266*12)) / (AP266 - 1), 0), 18)</f>
        <v>14</v>
      </c>
    </row>
    <row r="267" spans="1:44" x14ac:dyDescent="0.35">
      <c r="A267" s="11">
        <f t="shared" si="4"/>
        <v>266</v>
      </c>
      <c r="B267" s="14">
        <v>5700</v>
      </c>
      <c r="C267" s="14">
        <v>3000</v>
      </c>
      <c r="D267" s="14">
        <v>165</v>
      </c>
      <c r="E267" s="14">
        <v>155</v>
      </c>
      <c r="F267" s="14">
        <v>40000</v>
      </c>
      <c r="G267" s="14">
        <v>4</v>
      </c>
      <c r="H267" s="14">
        <v>105</v>
      </c>
      <c r="K267" s="14">
        <v>150</v>
      </c>
      <c r="L267" s="14">
        <v>1.83</v>
      </c>
      <c r="M267" s="9">
        <f>ROUNDUP((18*L267),0)</f>
        <v>33</v>
      </c>
      <c r="N267" s="9">
        <f>(M267-O267*12-1.5)</f>
        <v>28.5</v>
      </c>
      <c r="O267" s="14">
        <v>0.25</v>
      </c>
      <c r="P267" s="9">
        <f>ROUND(((B267)-(M267*K267/12)-(G267-(1.5*L267))*H267),0)</f>
        <v>5156</v>
      </c>
      <c r="Q267" s="9">
        <f>ROUNDDOWN((D267+E267)/(P267/1000),0)</f>
        <v>62</v>
      </c>
      <c r="R267" s="9">
        <f>ROUND((1.2*D267+1.6*E267)/(Q267),2)</f>
        <v>7.19</v>
      </c>
      <c r="S267" s="9">
        <f>CEILING((N267+(12*L267)),0.01)</f>
        <v>50.46</v>
      </c>
      <c r="T267" s="9">
        <f xml:space="preserve"> (4*S267)</f>
        <v>201.84</v>
      </c>
      <c r="U267" s="9">
        <f>ROUND((Q267-(S267/12)^2)*(R267),2)</f>
        <v>318.64999999999998</v>
      </c>
      <c r="V267" s="9">
        <f>ROUND((U267*1000)/(3*T267*(C267^0.5)),2)</f>
        <v>9.61</v>
      </c>
      <c r="W267" s="9" t="str">
        <f>IF(V267 &lt; N267, "Pass", "Fail")</f>
        <v>Pass</v>
      </c>
      <c r="X267" s="9">
        <f>CEILING(R267*(Q267^0.5)*((Q267^0.5/2)-(L267*0.5)-(N267/12)),0.01)</f>
        <v>36.630000000000003</v>
      </c>
      <c r="Y267" s="9">
        <f>ROUND((X267*1000)/(1.5*(Q267^0.5)*12*(C267^0.5)),2)</f>
        <v>4.72</v>
      </c>
      <c r="Z267" s="9" t="str">
        <f>IF(Y267&lt;N267,"Pass","Fail")</f>
        <v>Pass</v>
      </c>
      <c r="AA267" s="9">
        <f>ROUND(((Q267^0.5)/2)-(L267/2),2)</f>
        <v>3.02</v>
      </c>
      <c r="AB267" s="9">
        <f>ROUND((AA267*(AA267/2)*R267*(Q267^0.5)),0)</f>
        <v>258</v>
      </c>
      <c r="AC267" s="9">
        <f>ROUND((AB267*12000/(0.9*(Q267^0.5)*12*(N267^2))),2)</f>
        <v>44.82</v>
      </c>
      <c r="AD267" s="9">
        <f>(1-((1-(2.36*AC267/C267))^0.5))</f>
        <v>1.7787395723308785E-2</v>
      </c>
      <c r="AE267" s="9">
        <f>(AD267*C267)/(1.18*F267)</f>
        <v>1.1305548129221686E-3</v>
      </c>
      <c r="AF267" s="10">
        <f>200/F267</f>
        <v>5.0000000000000001E-3</v>
      </c>
      <c r="AG267" s="10">
        <f>(3*(C267)^0.5)/(F267)</f>
        <v>4.107919181288746E-3</v>
      </c>
      <c r="AH267" s="10">
        <f>ROUND(MAX(AE267, AF267, AG267),6)</f>
        <v>5.0000000000000001E-3</v>
      </c>
      <c r="AK267" s="10">
        <f>ROUND((AH267*(Q267^0.5)*12*N267),2)</f>
        <v>13.46</v>
      </c>
      <c r="AL267" s="13">
        <f>ROUND((Q267^0.5),2)</f>
        <v>7.87</v>
      </c>
      <c r="AM267" s="13">
        <f>ROUND((Q267^0.5),2)</f>
        <v>7.87</v>
      </c>
      <c r="AN267" s="19">
        <v>11</v>
      </c>
      <c r="AO267" s="10">
        <f>INDEX(AJ:AJ, MATCH(AN267, AI:AI, 0))</f>
        <v>1.56</v>
      </c>
      <c r="AP267" s="12">
        <f>ROUNDUP((AK267/AO267),0)</f>
        <v>9</v>
      </c>
      <c r="AQ267" s="12">
        <f>(AP267*AO267)</f>
        <v>14.040000000000001</v>
      </c>
      <c r="AR267" s="12">
        <f>IF(ROUNDDOWN((AL267*12 - (O267*12)) / (AP267 - 1), 0) &lt; 18, ROUNDDOWN((AL267*12 - (O267*12)) / (AP267 - 1), 0), 18)</f>
        <v>11</v>
      </c>
    </row>
    <row r="268" spans="1:44" x14ac:dyDescent="0.35">
      <c r="A268" s="11">
        <f t="shared" si="4"/>
        <v>267</v>
      </c>
      <c r="B268" s="14">
        <v>5100</v>
      </c>
      <c r="C268" s="14">
        <v>4000</v>
      </c>
      <c r="D268" s="14">
        <v>125</v>
      </c>
      <c r="E268" s="14">
        <v>135</v>
      </c>
      <c r="F268" s="14">
        <v>40000</v>
      </c>
      <c r="G268" s="14">
        <v>5.5</v>
      </c>
      <c r="H268" s="14">
        <v>100</v>
      </c>
      <c r="K268" s="14">
        <v>150</v>
      </c>
      <c r="L268" s="14">
        <v>1.67</v>
      </c>
      <c r="M268" s="9">
        <f>ROUNDUP((18*L268),0)</f>
        <v>31</v>
      </c>
      <c r="N268" s="9">
        <f>(M268-O268*12-1.5)</f>
        <v>26.5</v>
      </c>
      <c r="O268" s="14">
        <v>0.25</v>
      </c>
      <c r="P268" s="9">
        <f>ROUND(((B268)-(M268*K268/12)-(G268-(1.5*L268))*H268),0)</f>
        <v>4413</v>
      </c>
      <c r="Q268" s="9">
        <f>ROUNDDOWN((D268+E268)/(P268/1000),0)</f>
        <v>58</v>
      </c>
      <c r="R268" s="9">
        <f>ROUND((1.2*D268+1.6*E268)/(Q268),2)</f>
        <v>6.31</v>
      </c>
      <c r="S268" s="9">
        <f>CEILING((N268+(12*L268)),0.01)</f>
        <v>46.54</v>
      </c>
      <c r="T268" s="9">
        <f xml:space="preserve"> (4*S268)</f>
        <v>186.16</v>
      </c>
      <c r="U268" s="9">
        <f>ROUND((Q268-(S268/12)^2)*(R268),2)</f>
        <v>271.07</v>
      </c>
      <c r="V268" s="9">
        <f>ROUND((U268*1000)/(3*T268*(C268^0.5)),2)</f>
        <v>7.67</v>
      </c>
      <c r="W268" s="9" t="str">
        <f>IF(V268 &lt; N268, "Pass", "Fail")</f>
        <v>Pass</v>
      </c>
      <c r="X268" s="9">
        <f>CEILING(R268*(Q268^0.5)*((Q268^0.5/2)-(L268*0.5)-(N268/12)),0.01)</f>
        <v>36.75</v>
      </c>
      <c r="Y268" s="9">
        <f>ROUND((X268*1000)/(1.5*(Q268^0.5)*12*(C268^0.5)),2)</f>
        <v>4.24</v>
      </c>
      <c r="Z268" s="9" t="str">
        <f>IF(Y268&lt;N268,"Pass","Fail")</f>
        <v>Pass</v>
      </c>
      <c r="AA268" s="9">
        <f>ROUND(((Q268^0.5)/2)-(L268/2),2)</f>
        <v>2.97</v>
      </c>
      <c r="AB268" s="9">
        <f>ROUND((AA268*(AA268/2)*R268*(Q268^0.5)),0)</f>
        <v>212</v>
      </c>
      <c r="AC268" s="9">
        <f>ROUND((AB268*12000/(0.9*(Q268^0.5)*12*(N268^2))),2)</f>
        <v>44.04</v>
      </c>
      <c r="AD268" s="9">
        <f>(1-((1-(2.36*AC268/C268))^0.5))</f>
        <v>1.3077307992160891E-2</v>
      </c>
      <c r="AE268" s="9">
        <f>(AD268*C268)/(1.18*F268)</f>
        <v>1.1082464400136349E-3</v>
      </c>
      <c r="AF268" s="10">
        <f>200/F268</f>
        <v>5.0000000000000001E-3</v>
      </c>
      <c r="AG268" s="10">
        <f>(3*(C268)^0.5)/(F268)</f>
        <v>4.7434164902525689E-3</v>
      </c>
      <c r="AH268" s="10">
        <f>ROUND(MAX(AE268, AF268, AG268),6)</f>
        <v>5.0000000000000001E-3</v>
      </c>
      <c r="AK268" s="10">
        <f>ROUND((AH268*(Q268^0.5)*12*N268),2)</f>
        <v>12.11</v>
      </c>
      <c r="AL268" s="13">
        <f>ROUND((Q268^0.5),2)</f>
        <v>7.62</v>
      </c>
      <c r="AM268" s="13">
        <f>ROUND((Q268^0.5),2)</f>
        <v>7.62</v>
      </c>
      <c r="AN268" s="19">
        <v>11</v>
      </c>
      <c r="AO268" s="10">
        <f>INDEX(AJ:AJ, MATCH(AN268, AI:AI, 0))</f>
        <v>1.56</v>
      </c>
      <c r="AP268" s="12">
        <f>ROUNDUP((AK268/AO268),0)</f>
        <v>8</v>
      </c>
      <c r="AQ268" s="12">
        <f>(AP268*AO268)</f>
        <v>12.48</v>
      </c>
      <c r="AR268" s="12">
        <f>IF(ROUNDDOWN((AL268*12 - (O268*12)) / (AP268 - 1), 0) &lt; 18, ROUNDDOWN((AL268*12 - (O268*12)) / (AP268 - 1), 0), 18)</f>
        <v>12</v>
      </c>
    </row>
    <row r="269" spans="1:44" x14ac:dyDescent="0.35">
      <c r="A269" s="11">
        <f t="shared" si="4"/>
        <v>268</v>
      </c>
      <c r="B269" s="14">
        <v>4800</v>
      </c>
      <c r="C269" s="14">
        <v>5000</v>
      </c>
      <c r="D269" s="14">
        <v>185</v>
      </c>
      <c r="E269" s="14">
        <v>125</v>
      </c>
      <c r="F269" s="14">
        <v>60000</v>
      </c>
      <c r="G269" s="14">
        <v>4</v>
      </c>
      <c r="H269" s="14">
        <v>90</v>
      </c>
      <c r="K269" s="14">
        <v>150</v>
      </c>
      <c r="L269" s="14">
        <v>1.92</v>
      </c>
      <c r="M269" s="9">
        <f>ROUNDUP((18*L269),0)</f>
        <v>35</v>
      </c>
      <c r="N269" s="9">
        <f>(M269-O269*12-1.5)</f>
        <v>30.5</v>
      </c>
      <c r="O269" s="14">
        <v>0.25</v>
      </c>
      <c r="P269" s="9">
        <f>ROUND(((B269)-(M269*K269/12)-(G269-(1.5*L269))*H269),0)</f>
        <v>4262</v>
      </c>
      <c r="Q269" s="9">
        <f>ROUNDDOWN((D269+E269)/(P269/1000),0)</f>
        <v>72</v>
      </c>
      <c r="R269" s="9">
        <f>ROUND((1.2*D269+1.6*E269)/(Q269),2)</f>
        <v>5.86</v>
      </c>
      <c r="S269" s="9">
        <f>CEILING((N269+(12*L269)),0.01)</f>
        <v>53.54</v>
      </c>
      <c r="T269" s="9">
        <f xml:space="preserve"> (4*S269)</f>
        <v>214.16</v>
      </c>
      <c r="U269" s="9">
        <f>ROUND((Q269-(S269/12)^2)*(R269),2)</f>
        <v>305.27</v>
      </c>
      <c r="V269" s="9">
        <f>ROUND((U269*1000)/(3*T269*(C269^0.5)),2)</f>
        <v>6.72</v>
      </c>
      <c r="W269" s="9" t="str">
        <f>IF(V269 &lt; N269, "Pass", "Fail")</f>
        <v>Pass</v>
      </c>
      <c r="X269" s="9">
        <f>CEILING(R269*(Q269^0.5)*((Q269^0.5/2)-(L269*0.5)-(N269/12)),0.01)</f>
        <v>36.85</v>
      </c>
      <c r="Y269" s="9">
        <f>ROUND((X269*1000)/(1.5*(Q269^0.5)*12*(C269^0.5)),2)</f>
        <v>3.41</v>
      </c>
      <c r="Z269" s="9" t="str">
        <f>IF(Y269&lt;N269,"Pass","Fail")</f>
        <v>Pass</v>
      </c>
      <c r="AA269" s="9">
        <f>ROUND(((Q269^0.5)/2)-(L269/2),2)</f>
        <v>3.28</v>
      </c>
      <c r="AB269" s="9">
        <f>ROUND((AA269*(AA269/2)*R269*(Q269^0.5)),0)</f>
        <v>267</v>
      </c>
      <c r="AC269" s="9">
        <f>ROUND((AB269*12000/(0.9*(Q269^0.5)*12*(N269^2))),2)</f>
        <v>37.58</v>
      </c>
      <c r="AD269" s="9">
        <f>(1-((1-(2.36*AC269/C269))^0.5))</f>
        <v>8.9085612316086582E-3</v>
      </c>
      <c r="AE269" s="9">
        <f>(AD269*C269)/(1.18*F269)</f>
        <v>6.291356801983516E-4</v>
      </c>
      <c r="AF269" s="10">
        <f>200/F269</f>
        <v>3.3333333333333335E-3</v>
      </c>
      <c r="AG269" s="10">
        <f>(3*(C269)^0.5)/(F269)</f>
        <v>3.5355339059327377E-3</v>
      </c>
      <c r="AH269" s="10">
        <f>ROUND(MAX(AE269, AF269, AG269),6)</f>
        <v>3.5360000000000001E-3</v>
      </c>
      <c r="AK269" s="10">
        <f>ROUND((AH269*(Q269^0.5)*12*N269),2)</f>
        <v>10.98</v>
      </c>
      <c r="AL269" s="13">
        <f>ROUND((Q269^0.5),2)</f>
        <v>8.49</v>
      </c>
      <c r="AM269" s="13">
        <f>ROUND((Q269^0.5),2)</f>
        <v>8.49</v>
      </c>
      <c r="AN269" s="19">
        <v>11</v>
      </c>
      <c r="AO269" s="10">
        <f>INDEX(AJ:AJ, MATCH(AN269, AI:AI, 0))</f>
        <v>1.56</v>
      </c>
      <c r="AP269" s="12">
        <f>ROUNDUP((AK269/AO269),0)</f>
        <v>8</v>
      </c>
      <c r="AQ269" s="12">
        <f>(AP269*AO269)</f>
        <v>12.48</v>
      </c>
      <c r="AR269" s="12">
        <f>IF(ROUNDDOWN((AL269*12 - (O269*12)) / (AP269 - 1), 0) &lt; 18, ROUNDDOWN((AL269*12 - (O269*12)) / (AP269 - 1), 0), 18)</f>
        <v>14</v>
      </c>
    </row>
    <row r="270" spans="1:44" x14ac:dyDescent="0.35">
      <c r="A270" s="11">
        <f t="shared" si="4"/>
        <v>269</v>
      </c>
      <c r="B270" s="14">
        <v>4200</v>
      </c>
      <c r="C270" s="14">
        <v>3000</v>
      </c>
      <c r="D270" s="14">
        <v>135</v>
      </c>
      <c r="E270" s="14">
        <v>140</v>
      </c>
      <c r="F270" s="14">
        <v>40000</v>
      </c>
      <c r="G270" s="14">
        <v>4.25</v>
      </c>
      <c r="H270" s="14">
        <v>90</v>
      </c>
      <c r="K270" s="14">
        <v>150</v>
      </c>
      <c r="L270" s="14">
        <v>1.92</v>
      </c>
      <c r="M270" s="9">
        <f>ROUNDUP((18*L270),0)</f>
        <v>35</v>
      </c>
      <c r="N270" s="9">
        <f>(M270-O270*12-1.5)</f>
        <v>30.5</v>
      </c>
      <c r="O270" s="14">
        <v>0.25</v>
      </c>
      <c r="P270" s="9">
        <f>ROUND(((B270)-(M270*K270/12)-(G270-(1.5*L270))*H270),0)</f>
        <v>3639</v>
      </c>
      <c r="Q270" s="9">
        <f>ROUNDDOWN((D270+E270)/(P270/1000),0)</f>
        <v>75</v>
      </c>
      <c r="R270" s="9">
        <f>ROUND((1.2*D270+1.6*E270)/(Q270),2)</f>
        <v>5.15</v>
      </c>
      <c r="S270" s="9">
        <f>CEILING((N270+(12*L270)),0.01)</f>
        <v>53.54</v>
      </c>
      <c r="T270" s="9">
        <f xml:space="preserve"> (4*S270)</f>
        <v>214.16</v>
      </c>
      <c r="U270" s="9">
        <f>ROUND((Q270-(S270/12)^2)*(R270),2)</f>
        <v>283.73</v>
      </c>
      <c r="V270" s="9">
        <f>ROUND((U270*1000)/(3*T270*(C270^0.5)),2)</f>
        <v>8.06</v>
      </c>
      <c r="W270" s="9" t="str">
        <f>IF(V270 &lt; N270, "Pass", "Fail")</f>
        <v>Pass</v>
      </c>
      <c r="X270" s="9">
        <f>CEILING(R270*(Q270^0.5)*((Q270^0.5/2)-(L270*0.5)-(N270/12)),0.01)</f>
        <v>36.950000000000003</v>
      </c>
      <c r="Y270" s="9">
        <f>ROUND((X270*1000)/(1.5*(Q270^0.5)*12*(C270^0.5)),2)</f>
        <v>4.33</v>
      </c>
      <c r="Z270" s="9" t="str">
        <f>IF(Y270&lt;N270,"Pass","Fail")</f>
        <v>Pass</v>
      </c>
      <c r="AA270" s="9">
        <f>ROUND(((Q270^0.5)/2)-(L270/2),2)</f>
        <v>3.37</v>
      </c>
      <c r="AB270" s="9">
        <f>ROUND((AA270*(AA270/2)*R270*(Q270^0.5)),0)</f>
        <v>253</v>
      </c>
      <c r="AC270" s="9">
        <f>ROUND((AB270*12000/(0.9*(Q270^0.5)*12*(N270^2))),2)</f>
        <v>34.89</v>
      </c>
      <c r="AD270" s="9">
        <f>(1-((1-(2.36*AC270/C270))^0.5))</f>
        <v>1.3818880732347383E-2</v>
      </c>
      <c r="AE270" s="9">
        <f>(AD270*C270)/(1.18*F270)</f>
        <v>8.7831869061529976E-4</v>
      </c>
      <c r="AF270" s="10">
        <f>200/F270</f>
        <v>5.0000000000000001E-3</v>
      </c>
      <c r="AG270" s="10">
        <f>(3*(C270)^0.5)/(F270)</f>
        <v>4.107919181288746E-3</v>
      </c>
      <c r="AH270" s="10">
        <f>ROUND(MAX(AE270, AF270, AG270),6)</f>
        <v>5.0000000000000001E-3</v>
      </c>
      <c r="AK270" s="10">
        <f>ROUND((AH270*(Q270^0.5)*12*N270),2)</f>
        <v>15.85</v>
      </c>
      <c r="AL270" s="13">
        <f>ROUND((Q270^0.5),2)</f>
        <v>8.66</v>
      </c>
      <c r="AM270" s="13">
        <f>ROUND((Q270^0.5),2)</f>
        <v>8.66</v>
      </c>
      <c r="AN270" s="19">
        <v>14</v>
      </c>
      <c r="AO270" s="10">
        <f>INDEX(AJ:AJ, MATCH(AN270, AI:AI, 0))</f>
        <v>2.25</v>
      </c>
      <c r="AP270" s="12">
        <f>ROUNDUP((AK270/AO270),0)</f>
        <v>8</v>
      </c>
      <c r="AQ270" s="12">
        <f>(AP270*AO270)</f>
        <v>18</v>
      </c>
      <c r="AR270" s="12">
        <f>IF(ROUNDDOWN((AL270*12 - (O270*12)) / (AP270 - 1), 0) &lt; 18, ROUNDDOWN((AL270*12 - (O270*12)) / (AP270 - 1), 0), 18)</f>
        <v>14</v>
      </c>
    </row>
    <row r="271" spans="1:44" x14ac:dyDescent="0.35">
      <c r="A271" s="11">
        <f t="shared" si="4"/>
        <v>270</v>
      </c>
      <c r="B271" s="14">
        <v>4400</v>
      </c>
      <c r="C271" s="14">
        <v>3000</v>
      </c>
      <c r="D271" s="14">
        <v>115</v>
      </c>
      <c r="E271" s="14">
        <v>180</v>
      </c>
      <c r="F271" s="14">
        <v>40000</v>
      </c>
      <c r="G271" s="14">
        <v>4.25</v>
      </c>
      <c r="H271" s="14">
        <v>100</v>
      </c>
      <c r="K271" s="14">
        <v>150</v>
      </c>
      <c r="L271" s="14">
        <v>2</v>
      </c>
      <c r="M271" s="9">
        <f>ROUNDUP((18*L271),0)</f>
        <v>36</v>
      </c>
      <c r="N271" s="9">
        <f>(M271-O271*12-1.5)</f>
        <v>31.5</v>
      </c>
      <c r="O271" s="14">
        <v>0.25</v>
      </c>
      <c r="P271" s="9">
        <f>ROUND(((B271)-(M271*K271/12)-(G271-(1.5*L271))*H271),0)</f>
        <v>3825</v>
      </c>
      <c r="Q271" s="9">
        <f>ROUNDDOWN((D271+E271)/(P271/1000),0)</f>
        <v>77</v>
      </c>
      <c r="R271" s="9">
        <f>ROUND((1.2*D271+1.6*E271)/(Q271),2)</f>
        <v>5.53</v>
      </c>
      <c r="S271" s="9">
        <f>CEILING((N271+(12*L271)),0.01)</f>
        <v>55.5</v>
      </c>
      <c r="T271" s="9">
        <f xml:space="preserve"> (4*S271)</f>
        <v>222</v>
      </c>
      <c r="U271" s="9">
        <f>ROUND((Q271-(S271/12)^2)*(R271),2)</f>
        <v>307.52</v>
      </c>
      <c r="V271" s="9">
        <f>ROUND((U271*1000)/(3*T271*(C271^0.5)),2)</f>
        <v>8.43</v>
      </c>
      <c r="W271" s="9" t="str">
        <f>IF(V271 &lt; N271, "Pass", "Fail")</f>
        <v>Pass</v>
      </c>
      <c r="X271" s="9">
        <f>CEILING(R271*(Q271^0.5)*((Q271^0.5/2)-(L271*0.5)-(N271/12)),0.01)</f>
        <v>37</v>
      </c>
      <c r="Y271" s="9">
        <f>ROUND((X271*1000)/(1.5*(Q271^0.5)*12*(C271^0.5)),2)</f>
        <v>4.28</v>
      </c>
      <c r="Z271" s="9" t="str">
        <f>IF(Y271&lt;N271,"Pass","Fail")</f>
        <v>Pass</v>
      </c>
      <c r="AA271" s="9">
        <f>ROUND(((Q271^0.5)/2)-(L271/2),2)</f>
        <v>3.39</v>
      </c>
      <c r="AB271" s="9">
        <f>ROUND((AA271*(AA271/2)*R271*(Q271^0.5)),0)</f>
        <v>279</v>
      </c>
      <c r="AC271" s="9">
        <f>ROUND((AB271*12000/(0.9*(Q271^0.5)*12*(N271^2))),2)</f>
        <v>35.6</v>
      </c>
      <c r="AD271" s="9">
        <f>(1-((1-(2.36*AC271/C271))^0.5))</f>
        <v>1.4102101297164382E-2</v>
      </c>
      <c r="AE271" s="9">
        <f>(AD271*C271)/(1.18*F271)</f>
        <v>8.9631999770112595E-4</v>
      </c>
      <c r="AF271" s="10">
        <f>200/F271</f>
        <v>5.0000000000000001E-3</v>
      </c>
      <c r="AG271" s="10">
        <f>(3*(C271)^0.5)/(F271)</f>
        <v>4.107919181288746E-3</v>
      </c>
      <c r="AH271" s="10">
        <f>ROUND(MAX(AE271, AF271, AG271),6)</f>
        <v>5.0000000000000001E-3</v>
      </c>
      <c r="AK271" s="10">
        <f>ROUND((AH271*(Q271^0.5)*12*N271),2)</f>
        <v>16.579999999999998</v>
      </c>
      <c r="AL271" s="13">
        <f>ROUND((Q271^0.5),2)</f>
        <v>8.77</v>
      </c>
      <c r="AM271" s="13">
        <f>ROUND((Q271^0.5),2)</f>
        <v>8.77</v>
      </c>
      <c r="AN271" s="19">
        <v>14</v>
      </c>
      <c r="AO271" s="10">
        <f>INDEX(AJ:AJ, MATCH(AN271, AI:AI, 0))</f>
        <v>2.25</v>
      </c>
      <c r="AP271" s="12">
        <f>ROUNDUP((AK271/AO271),0)</f>
        <v>8</v>
      </c>
      <c r="AQ271" s="12">
        <f>(AP271*AO271)</f>
        <v>18</v>
      </c>
      <c r="AR271" s="12">
        <f>IF(ROUNDDOWN((AL271*12 - (O271*12)) / (AP271 - 1), 0) &lt; 18, ROUNDDOWN((AL271*12 - (O271*12)) / (AP271 - 1), 0), 18)</f>
        <v>14</v>
      </c>
    </row>
    <row r="272" spans="1:44" x14ac:dyDescent="0.35">
      <c r="A272" s="11">
        <f t="shared" si="4"/>
        <v>271</v>
      </c>
      <c r="B272" s="14">
        <v>5300</v>
      </c>
      <c r="C272" s="14">
        <v>3000</v>
      </c>
      <c r="D272" s="14">
        <v>145</v>
      </c>
      <c r="E272" s="14">
        <v>130</v>
      </c>
      <c r="F272" s="14">
        <v>60000</v>
      </c>
      <c r="G272" s="14">
        <v>4</v>
      </c>
      <c r="H272" s="14">
        <v>100</v>
      </c>
      <c r="K272" s="14">
        <v>150</v>
      </c>
      <c r="L272" s="14">
        <v>1.67</v>
      </c>
      <c r="M272" s="9">
        <f>ROUNDUP((18*L272),0)</f>
        <v>31</v>
      </c>
      <c r="N272" s="9">
        <f>(M272-O272*12-1.5)</f>
        <v>26.5</v>
      </c>
      <c r="O272" s="14">
        <v>0.25</v>
      </c>
      <c r="P272" s="9">
        <f>ROUND(((B272)-(M272*K272/12)-(G272-(1.5*L272))*H272),0)</f>
        <v>4763</v>
      </c>
      <c r="Q272" s="9">
        <f>ROUNDDOWN((D272+E272)/(P272/1000),0)</f>
        <v>57</v>
      </c>
      <c r="R272" s="9">
        <f>ROUND((1.2*D272+1.6*E272)/(Q272),2)</f>
        <v>6.7</v>
      </c>
      <c r="S272" s="9">
        <f>CEILING((N272+(12*L272)),0.01)</f>
        <v>46.54</v>
      </c>
      <c r="T272" s="9">
        <f xml:space="preserve"> (4*S272)</f>
        <v>186.16</v>
      </c>
      <c r="U272" s="9">
        <f>ROUND((Q272-(S272/12)^2)*(R272),2)</f>
        <v>281.12</v>
      </c>
      <c r="V272" s="9">
        <f>ROUND((U272*1000)/(3*T272*(C272^0.5)),2)</f>
        <v>9.19</v>
      </c>
      <c r="W272" s="9" t="str">
        <f>IF(V272 &lt; N272, "Pass", "Fail")</f>
        <v>Pass</v>
      </c>
      <c r="X272" s="9">
        <f>CEILING(R272*(Q272^0.5)*((Q272^0.5/2)-(L272*0.5)-(N272/12)),0.01)</f>
        <v>37.01</v>
      </c>
      <c r="Y272" s="9">
        <f>ROUND((X272*1000)/(1.5*(Q272^0.5)*12*(C272^0.5)),2)</f>
        <v>4.97</v>
      </c>
      <c r="Z272" s="9" t="str">
        <f>IF(Y272&lt;N272,"Pass","Fail")</f>
        <v>Pass</v>
      </c>
      <c r="AA272" s="9">
        <f>ROUND(((Q272^0.5)/2)-(L272/2),2)</f>
        <v>2.94</v>
      </c>
      <c r="AB272" s="9">
        <f>ROUND((AA272*(AA272/2)*R272*(Q272^0.5)),0)</f>
        <v>219</v>
      </c>
      <c r="AC272" s="9">
        <f>ROUND((AB272*12000/(0.9*(Q272^0.5)*12*(N272^2))),2)</f>
        <v>45.9</v>
      </c>
      <c r="AD272" s="9">
        <f>(1-((1-(2.36*AC272/C272))^0.5))</f>
        <v>1.82199839067817E-2</v>
      </c>
      <c r="AE272" s="9">
        <f>(AD272*C272)/(1.18*F272)</f>
        <v>7.720332163890551E-4</v>
      </c>
      <c r="AF272" s="10">
        <f>200/F272</f>
        <v>3.3333333333333335E-3</v>
      </c>
      <c r="AG272" s="10">
        <f>(3*(C272)^0.5)/(F272)</f>
        <v>2.7386127875258306E-3</v>
      </c>
      <c r="AH272" s="10">
        <f>ROUND(MAX(AE272, AF272, AG272),6)</f>
        <v>3.333E-3</v>
      </c>
      <c r="AK272" s="10">
        <f>ROUND((AH272*(Q272^0.5)*12*N272),2)</f>
        <v>8</v>
      </c>
      <c r="AL272" s="13">
        <f>ROUND((Q272^0.5),2)</f>
        <v>7.55</v>
      </c>
      <c r="AM272" s="13">
        <f>ROUND((Q272^0.5),2)</f>
        <v>7.55</v>
      </c>
      <c r="AN272" s="19">
        <v>11</v>
      </c>
      <c r="AO272" s="10">
        <f>INDEX(AJ:AJ, MATCH(AN272, AI:AI, 0))</f>
        <v>1.56</v>
      </c>
      <c r="AP272" s="12">
        <f>ROUNDUP((AK272/AO272),0)</f>
        <v>6</v>
      </c>
      <c r="AQ272" s="12">
        <f>(AP272*AO272)</f>
        <v>9.36</v>
      </c>
      <c r="AR272" s="12">
        <f>IF(ROUNDDOWN((AL272*12 - (O272*12)) / (AP272 - 1), 0) &lt; 18, ROUNDDOWN((AL272*12 - (O272*12)) / (AP272 - 1), 0), 18)</f>
        <v>17</v>
      </c>
    </row>
    <row r="273" spans="1:44" x14ac:dyDescent="0.35">
      <c r="A273" s="11">
        <f t="shared" si="4"/>
        <v>272</v>
      </c>
      <c r="B273" s="14">
        <v>5100</v>
      </c>
      <c r="C273" s="14">
        <v>3000</v>
      </c>
      <c r="D273" s="14">
        <v>155</v>
      </c>
      <c r="E273" s="14">
        <v>180</v>
      </c>
      <c r="F273" s="14">
        <v>40000</v>
      </c>
      <c r="G273" s="14">
        <v>4.5</v>
      </c>
      <c r="H273" s="14">
        <v>105</v>
      </c>
      <c r="K273" s="14">
        <v>150</v>
      </c>
      <c r="L273" s="14">
        <v>2</v>
      </c>
      <c r="M273" s="9">
        <f>ROUNDUP((18*L273),0)</f>
        <v>36</v>
      </c>
      <c r="N273" s="9">
        <f>(M273-O273*12-1.5)</f>
        <v>31.5</v>
      </c>
      <c r="O273" s="14">
        <v>0.25</v>
      </c>
      <c r="P273" s="9">
        <f>ROUND(((B273)-(M273*K273/12)-(G273-(1.5*L273))*H273),0)</f>
        <v>4493</v>
      </c>
      <c r="Q273" s="9">
        <f>ROUNDDOWN((D273+E273)/(P273/1000),0)</f>
        <v>74</v>
      </c>
      <c r="R273" s="9">
        <f>ROUND((1.2*D273+1.6*E273)/(Q273),2)</f>
        <v>6.41</v>
      </c>
      <c r="S273" s="9">
        <f>CEILING((N273+(12*L273)),0.01)</f>
        <v>55.5</v>
      </c>
      <c r="T273" s="9">
        <f xml:space="preserve"> (4*S273)</f>
        <v>222</v>
      </c>
      <c r="U273" s="9">
        <f>ROUND((Q273-(S273/12)^2)*(R273),2)</f>
        <v>337.23</v>
      </c>
      <c r="V273" s="9">
        <f>ROUND((U273*1000)/(3*T273*(C273^0.5)),2)</f>
        <v>9.24</v>
      </c>
      <c r="W273" s="9" t="str">
        <f>IF(V273 &lt; N273, "Pass", "Fail")</f>
        <v>Pass</v>
      </c>
      <c r="X273" s="9">
        <f>CEILING(R273*(Q273^0.5)*((Q273^0.5/2)-(L273*0.5)-(N273/12)),0.01)</f>
        <v>37.29</v>
      </c>
      <c r="Y273" s="9">
        <f>ROUND((X273*1000)/(1.5*(Q273^0.5)*12*(C273^0.5)),2)</f>
        <v>4.4000000000000004</v>
      </c>
      <c r="Z273" s="9" t="str">
        <f>IF(Y273&lt;N273,"Pass","Fail")</f>
        <v>Pass</v>
      </c>
      <c r="AA273" s="9">
        <f>ROUND(((Q273^0.5)/2)-(L273/2),2)</f>
        <v>3.3</v>
      </c>
      <c r="AB273" s="9">
        <f>ROUND((AA273*(AA273/2)*R273*(Q273^0.5)),0)</f>
        <v>300</v>
      </c>
      <c r="AC273" s="9">
        <f>ROUND((AB273*12000/(0.9*(Q273^0.5)*12*(N273^2))),2)</f>
        <v>39.049999999999997</v>
      </c>
      <c r="AD273" s="9">
        <f>(1-((1-(2.36*AC273/C273))^0.5))</f>
        <v>1.5479473719990589E-2</v>
      </c>
      <c r="AE273" s="9">
        <f>(AD273*C273)/(1.18*F273)</f>
        <v>9.8386485508414768E-4</v>
      </c>
      <c r="AF273" s="10">
        <f>200/F273</f>
        <v>5.0000000000000001E-3</v>
      </c>
      <c r="AG273" s="10">
        <f>(3*(C273)^0.5)/(F273)</f>
        <v>4.107919181288746E-3</v>
      </c>
      <c r="AH273" s="10">
        <f>ROUND(MAX(AE273, AF273, AG273),6)</f>
        <v>5.0000000000000001E-3</v>
      </c>
      <c r="AK273" s="10">
        <f>ROUND((AH273*(Q273^0.5)*12*N273),2)</f>
        <v>16.260000000000002</v>
      </c>
      <c r="AL273" s="13">
        <f>ROUND((Q273^0.5),2)</f>
        <v>8.6</v>
      </c>
      <c r="AM273" s="13">
        <f>ROUND((Q273^0.5),2)</f>
        <v>8.6</v>
      </c>
      <c r="AN273" s="19">
        <v>14</v>
      </c>
      <c r="AO273" s="10">
        <f>INDEX(AJ:AJ, MATCH(AN273, AI:AI, 0))</f>
        <v>2.25</v>
      </c>
      <c r="AP273" s="12">
        <f>ROUNDUP((AK273/AO273),0)</f>
        <v>8</v>
      </c>
      <c r="AQ273" s="12">
        <f>(AP273*AO273)</f>
        <v>18</v>
      </c>
      <c r="AR273" s="12">
        <f>IF(ROUNDDOWN((AL273*12 - (O273*12)) / (AP273 - 1), 0) &lt; 18, ROUNDDOWN((AL273*12 - (O273*12)) / (AP273 - 1), 0), 18)</f>
        <v>14</v>
      </c>
    </row>
    <row r="274" spans="1:44" x14ac:dyDescent="0.35">
      <c r="A274" s="11">
        <f t="shared" si="4"/>
        <v>273</v>
      </c>
      <c r="B274" s="14">
        <v>5800</v>
      </c>
      <c r="C274" s="14">
        <v>5000</v>
      </c>
      <c r="D274" s="14">
        <v>115</v>
      </c>
      <c r="E274" s="14">
        <v>165</v>
      </c>
      <c r="F274" s="14">
        <v>60000</v>
      </c>
      <c r="G274" s="14">
        <v>7</v>
      </c>
      <c r="H274" s="14">
        <v>100</v>
      </c>
      <c r="K274" s="14">
        <v>150</v>
      </c>
      <c r="L274" s="14">
        <v>1.67</v>
      </c>
      <c r="M274" s="9">
        <f>ROUNDUP((18*L274),0)</f>
        <v>31</v>
      </c>
      <c r="N274" s="9">
        <f>(M274-O274*12-1.5)</f>
        <v>26.5</v>
      </c>
      <c r="O274" s="14">
        <v>0.25</v>
      </c>
      <c r="P274" s="9">
        <f>ROUND(((B274)-(M274*K274/12)-(G274-(1.5*L274))*H274),0)</f>
        <v>4963</v>
      </c>
      <c r="Q274" s="9">
        <f>ROUNDDOWN((D274+E274)/(P274/1000),0)</f>
        <v>56</v>
      </c>
      <c r="R274" s="9">
        <f>ROUND((1.2*D274+1.6*E274)/(Q274),2)</f>
        <v>7.18</v>
      </c>
      <c r="S274" s="9">
        <f>CEILING((N274+(12*L274)),0.01)</f>
        <v>46.54</v>
      </c>
      <c r="T274" s="9">
        <f xml:space="preserve"> (4*S274)</f>
        <v>186.16</v>
      </c>
      <c r="U274" s="9">
        <f>ROUND((Q274-(S274/12)^2)*(R274),2)</f>
        <v>294.08</v>
      </c>
      <c r="V274" s="9">
        <f>ROUND((U274*1000)/(3*T274*(C274^0.5)),2)</f>
        <v>7.45</v>
      </c>
      <c r="W274" s="9" t="str">
        <f>IF(V274 &lt; N274, "Pass", "Fail")</f>
        <v>Pass</v>
      </c>
      <c r="X274" s="9">
        <f>CEILING(R274*(Q274^0.5)*((Q274^0.5/2)-(L274*0.5)-(N274/12)),0.01)</f>
        <v>37.53</v>
      </c>
      <c r="Y274" s="9">
        <f>ROUND((X274*1000)/(1.5*(Q274^0.5)*12*(C274^0.5)),2)</f>
        <v>3.94</v>
      </c>
      <c r="Z274" s="9" t="str">
        <f>IF(Y274&lt;N274,"Pass","Fail")</f>
        <v>Pass</v>
      </c>
      <c r="AA274" s="9">
        <f>ROUND(((Q274^0.5)/2)-(L274/2),2)</f>
        <v>2.91</v>
      </c>
      <c r="AB274" s="9">
        <f>ROUND((AA274*(AA274/2)*R274*(Q274^0.5)),0)</f>
        <v>227</v>
      </c>
      <c r="AC274" s="9">
        <f>ROUND((AB274*12000/(0.9*(Q274^0.5)*12*(N274^2))),2)</f>
        <v>48</v>
      </c>
      <c r="AD274" s="9">
        <f>(1-((1-(2.36*AC274/C274))^0.5))</f>
        <v>1.1392899074662677E-2</v>
      </c>
      <c r="AE274" s="9">
        <f>(AD274*C274)/(1.18*F274)</f>
        <v>8.0458326798465226E-4</v>
      </c>
      <c r="AF274" s="10">
        <f>200/F274</f>
        <v>3.3333333333333335E-3</v>
      </c>
      <c r="AG274" s="10">
        <f>(3*(C274)^0.5)/(F274)</f>
        <v>3.5355339059327377E-3</v>
      </c>
      <c r="AH274" s="10">
        <f>ROUND(MAX(AE274, AF274, AG274),6)</f>
        <v>3.5360000000000001E-3</v>
      </c>
      <c r="AK274" s="10">
        <f>ROUND((AH274*(Q274^0.5)*12*N274),2)</f>
        <v>8.41</v>
      </c>
      <c r="AL274" s="13">
        <f>ROUND((Q274^0.5),2)</f>
        <v>7.48</v>
      </c>
      <c r="AM274" s="13">
        <f>ROUND((Q274^0.5),2)</f>
        <v>7.48</v>
      </c>
      <c r="AN274" s="19">
        <v>11</v>
      </c>
      <c r="AO274" s="10">
        <f>INDEX(AJ:AJ, MATCH(AN274, AI:AI, 0))</f>
        <v>1.56</v>
      </c>
      <c r="AP274" s="12">
        <f>ROUNDUP((AK274/AO274),0)</f>
        <v>6</v>
      </c>
      <c r="AQ274" s="12">
        <f>(AP274*AO274)</f>
        <v>9.36</v>
      </c>
      <c r="AR274" s="12">
        <f>IF(ROUNDDOWN((AL274*12 - (O274*12)) / (AP274 - 1), 0) &lt; 18, ROUNDDOWN((AL274*12 - (O274*12)) / (AP274 - 1), 0), 18)</f>
        <v>17</v>
      </c>
    </row>
    <row r="275" spans="1:44" x14ac:dyDescent="0.35">
      <c r="A275" s="11">
        <f t="shared" si="4"/>
        <v>274</v>
      </c>
      <c r="B275" s="14">
        <v>5900</v>
      </c>
      <c r="C275" s="14">
        <v>4000</v>
      </c>
      <c r="D275" s="14">
        <v>195</v>
      </c>
      <c r="E275" s="14">
        <v>105</v>
      </c>
      <c r="F275" s="14">
        <v>60000</v>
      </c>
      <c r="G275" s="14">
        <v>4.25</v>
      </c>
      <c r="H275" s="14">
        <v>105</v>
      </c>
      <c r="K275" s="14">
        <v>150</v>
      </c>
      <c r="L275" s="14">
        <v>1.67</v>
      </c>
      <c r="M275" s="9">
        <f>ROUNDUP((18*L275),0)</f>
        <v>31</v>
      </c>
      <c r="N275" s="9">
        <f>(M275-O275*12-1.5)</f>
        <v>26.5</v>
      </c>
      <c r="O275" s="14">
        <v>0.25</v>
      </c>
      <c r="P275" s="9">
        <f>ROUND(((B275)-(M275*K275/12)-(G275-(1.5*L275))*H275),0)</f>
        <v>5329</v>
      </c>
      <c r="Q275" s="9">
        <f>ROUNDDOWN((D275+E275)/(P275/1000),0)</f>
        <v>56</v>
      </c>
      <c r="R275" s="9">
        <f>ROUND((1.2*D275+1.6*E275)/(Q275),2)</f>
        <v>7.18</v>
      </c>
      <c r="S275" s="9">
        <f>CEILING((N275+(12*L275)),0.01)</f>
        <v>46.54</v>
      </c>
      <c r="T275" s="9">
        <f xml:space="preserve"> (4*S275)</f>
        <v>186.16</v>
      </c>
      <c r="U275" s="9">
        <f>ROUND((Q275-(S275/12)^2)*(R275),2)</f>
        <v>294.08</v>
      </c>
      <c r="V275" s="9">
        <f>ROUND((U275*1000)/(3*T275*(C275^0.5)),2)</f>
        <v>8.33</v>
      </c>
      <c r="W275" s="9" t="str">
        <f>IF(V275 &lt; N275, "Pass", "Fail")</f>
        <v>Pass</v>
      </c>
      <c r="X275" s="9">
        <f>CEILING(R275*(Q275^0.5)*((Q275^0.5/2)-(L275*0.5)-(N275/12)),0.01)</f>
        <v>37.53</v>
      </c>
      <c r="Y275" s="9">
        <f>ROUND((X275*1000)/(1.5*(Q275^0.5)*12*(C275^0.5)),2)</f>
        <v>4.41</v>
      </c>
      <c r="Z275" s="9" t="str">
        <f>IF(Y275&lt;N275,"Pass","Fail")</f>
        <v>Pass</v>
      </c>
      <c r="AA275" s="9">
        <f>ROUND(((Q275^0.5)/2)-(L275/2),2)</f>
        <v>2.91</v>
      </c>
      <c r="AB275" s="9">
        <f>ROUND((AA275*(AA275/2)*R275*(Q275^0.5)),0)</f>
        <v>227</v>
      </c>
      <c r="AC275" s="9">
        <f>ROUND((AB275*12000/(0.9*(Q275^0.5)*12*(N275^2))),2)</f>
        <v>48</v>
      </c>
      <c r="AD275" s="9">
        <f>(1-((1-(2.36*AC275/C275))^0.5))</f>
        <v>1.4261698015137547E-2</v>
      </c>
      <c r="AE275" s="9">
        <f>(AD275*C275)/(1.18*F275)</f>
        <v>8.0574565057274278E-4</v>
      </c>
      <c r="AF275" s="10">
        <f>200/F275</f>
        <v>3.3333333333333335E-3</v>
      </c>
      <c r="AG275" s="10">
        <f>(3*(C275)^0.5)/(F275)</f>
        <v>3.162277660168379E-3</v>
      </c>
      <c r="AH275" s="10">
        <f>ROUND(MAX(AE275, AF275, AG275),6)</f>
        <v>3.333E-3</v>
      </c>
      <c r="AK275" s="10">
        <f>ROUND((AH275*(Q275^0.5)*12*N275),2)</f>
        <v>7.93</v>
      </c>
      <c r="AL275" s="13">
        <f>ROUND((Q275^0.5),2)</f>
        <v>7.48</v>
      </c>
      <c r="AM275" s="13">
        <f>ROUND((Q275^0.5),2)</f>
        <v>7.48</v>
      </c>
      <c r="AN275" s="19">
        <v>8</v>
      </c>
      <c r="AO275" s="10">
        <f>INDEX(AJ:AJ, MATCH(AN275, AI:AI, 0))</f>
        <v>0.79</v>
      </c>
      <c r="AP275" s="12">
        <f>ROUNDUP((AK275/AO275),0)</f>
        <v>11</v>
      </c>
      <c r="AQ275" s="12">
        <f>(AP275*AO275)</f>
        <v>8.6900000000000013</v>
      </c>
      <c r="AR275" s="12">
        <f>IF(ROUNDDOWN((AL275*12 - (O275*12)) / (AP275 - 1), 0) &lt; 18, ROUNDDOWN((AL275*12 - (O275*12)) / (AP275 - 1), 0), 18)</f>
        <v>8</v>
      </c>
    </row>
    <row r="276" spans="1:44" x14ac:dyDescent="0.35">
      <c r="A276" s="11">
        <f t="shared" si="4"/>
        <v>275</v>
      </c>
      <c r="B276" s="14">
        <v>5500</v>
      </c>
      <c r="C276" s="14">
        <v>4000</v>
      </c>
      <c r="D276" s="14">
        <v>200</v>
      </c>
      <c r="E276" s="14">
        <v>160</v>
      </c>
      <c r="F276" s="14">
        <v>40000</v>
      </c>
      <c r="G276" s="14">
        <v>4.5</v>
      </c>
      <c r="H276" s="14">
        <v>100</v>
      </c>
      <c r="K276" s="14">
        <v>150</v>
      </c>
      <c r="L276" s="14">
        <v>2</v>
      </c>
      <c r="M276" s="9">
        <f>ROUNDUP((18*L276),0)</f>
        <v>36</v>
      </c>
      <c r="N276" s="9">
        <f>(M276-O276*12-1.5)</f>
        <v>31.5</v>
      </c>
      <c r="O276" s="14">
        <v>0.25</v>
      </c>
      <c r="P276" s="9">
        <f>ROUND(((B276)-(M276*K276/12)-(G276-(1.5*L276))*H276),0)</f>
        <v>4900</v>
      </c>
      <c r="Q276" s="9">
        <f>ROUNDDOWN((D276+E276)/(P276/1000),0)</f>
        <v>73</v>
      </c>
      <c r="R276" s="9">
        <f>ROUND((1.2*D276+1.6*E276)/(Q276),2)</f>
        <v>6.79</v>
      </c>
      <c r="S276" s="9">
        <f>CEILING((N276+(12*L276)),0.01)</f>
        <v>55.5</v>
      </c>
      <c r="T276" s="9">
        <f xml:space="preserve"> (4*S276)</f>
        <v>222</v>
      </c>
      <c r="U276" s="9">
        <f>ROUND((Q276-(S276/12)^2)*(R276),2)</f>
        <v>350.43</v>
      </c>
      <c r="V276" s="9">
        <f>ROUND((U276*1000)/(3*T276*(C276^0.5)),2)</f>
        <v>8.32</v>
      </c>
      <c r="W276" s="9" t="str">
        <f>IF(V276 &lt; N276, "Pass", "Fail")</f>
        <v>Pass</v>
      </c>
      <c r="X276" s="9">
        <f>CEILING(R276*(Q276^0.5)*((Q276^0.5/2)-(L276*0.5)-(N276/12)),0.01)</f>
        <v>37.54</v>
      </c>
      <c r="Y276" s="9">
        <f>ROUND((X276*1000)/(1.5*(Q276^0.5)*12*(C276^0.5)),2)</f>
        <v>3.86</v>
      </c>
      <c r="Z276" s="9" t="str">
        <f>IF(Y276&lt;N276,"Pass","Fail")</f>
        <v>Pass</v>
      </c>
      <c r="AA276" s="9">
        <f>ROUND(((Q276^0.5)/2)-(L276/2),2)</f>
        <v>3.27</v>
      </c>
      <c r="AB276" s="9">
        <f>ROUND((AA276*(AA276/2)*R276*(Q276^0.5)),0)</f>
        <v>310</v>
      </c>
      <c r="AC276" s="9">
        <f>ROUND((AB276*12000/(0.9*(Q276^0.5)*12*(N276^2))),2)</f>
        <v>40.630000000000003</v>
      </c>
      <c r="AD276" s="9">
        <f>(1-((1-(2.36*AC276/C276))^0.5))</f>
        <v>1.2058554366707441E-2</v>
      </c>
      <c r="AE276" s="9">
        <f>(AD276*C276)/(1.18*F276)</f>
        <v>1.021911387009105E-3</v>
      </c>
      <c r="AF276" s="10">
        <f>200/F276</f>
        <v>5.0000000000000001E-3</v>
      </c>
      <c r="AG276" s="10">
        <f>(3*(C276)^0.5)/(F276)</f>
        <v>4.7434164902525689E-3</v>
      </c>
      <c r="AH276" s="10">
        <f>ROUND(MAX(AE276, AF276, AG276),6)</f>
        <v>5.0000000000000001E-3</v>
      </c>
      <c r="AK276" s="10">
        <f>ROUND((AH276*(Q276^0.5)*12*N276),2)</f>
        <v>16.149999999999999</v>
      </c>
      <c r="AL276" s="13">
        <f>ROUND((Q276^0.5),2)</f>
        <v>8.5399999999999991</v>
      </c>
      <c r="AM276" s="13">
        <f>ROUND((Q276^0.5),2)</f>
        <v>8.5399999999999991</v>
      </c>
      <c r="AN276" s="19">
        <v>14</v>
      </c>
      <c r="AO276" s="10">
        <f>INDEX(AJ:AJ, MATCH(AN276, AI:AI, 0))</f>
        <v>2.25</v>
      </c>
      <c r="AP276" s="12">
        <f>ROUNDUP((AK276/AO276),0)</f>
        <v>8</v>
      </c>
      <c r="AQ276" s="12">
        <f>(AP276*AO276)</f>
        <v>18</v>
      </c>
      <c r="AR276" s="12">
        <f>IF(ROUNDDOWN((AL276*12 - (O276*12)) / (AP276 - 1), 0) &lt; 18, ROUNDDOWN((AL276*12 - (O276*12)) / (AP276 - 1), 0), 18)</f>
        <v>14</v>
      </c>
    </row>
    <row r="277" spans="1:44" x14ac:dyDescent="0.35">
      <c r="A277" s="11">
        <f t="shared" si="4"/>
        <v>276</v>
      </c>
      <c r="B277" s="14">
        <v>4400</v>
      </c>
      <c r="C277" s="14">
        <v>5000</v>
      </c>
      <c r="D277" s="14">
        <v>90</v>
      </c>
      <c r="E277" s="14">
        <v>110</v>
      </c>
      <c r="F277" s="14">
        <v>60000</v>
      </c>
      <c r="G277" s="14">
        <v>4</v>
      </c>
      <c r="H277" s="14">
        <v>95</v>
      </c>
      <c r="K277" s="14">
        <v>150</v>
      </c>
      <c r="L277" s="14">
        <v>1.5</v>
      </c>
      <c r="M277" s="9">
        <f>ROUNDUP((18*L277),0)</f>
        <v>27</v>
      </c>
      <c r="N277" s="9">
        <f>(M277-O277*12-1.5)</f>
        <v>22.5</v>
      </c>
      <c r="O277" s="14">
        <v>0.25</v>
      </c>
      <c r="P277" s="9">
        <f>ROUND(((B277)-(M277*K277/12)-(G277-(1.5*L277))*H277),0)</f>
        <v>3896</v>
      </c>
      <c r="Q277" s="9">
        <f>ROUNDDOWN((D277+E277)/(P277/1000),0)</f>
        <v>51</v>
      </c>
      <c r="R277" s="9">
        <f>ROUND((1.2*D277+1.6*E277)/(Q277),2)</f>
        <v>5.57</v>
      </c>
      <c r="S277" s="9">
        <f>CEILING((N277+(12*L277)),0.01)</f>
        <v>40.5</v>
      </c>
      <c r="T277" s="9">
        <f xml:space="preserve"> (4*S277)</f>
        <v>162</v>
      </c>
      <c r="U277" s="9">
        <f>ROUND((Q277-(S277/12)^2)*(R277),2)</f>
        <v>220.62</v>
      </c>
      <c r="V277" s="9">
        <f>ROUND((U277*1000)/(3*T277*(C277^0.5)),2)</f>
        <v>6.42</v>
      </c>
      <c r="W277" s="9" t="str">
        <f>IF(V277 &lt; N277, "Pass", "Fail")</f>
        <v>Pass</v>
      </c>
      <c r="X277" s="9">
        <f>CEILING(R277*(Q277^0.5)*((Q277^0.5/2)-(L277*0.5)-(N277/12)),0.01)</f>
        <v>37.619999999999997</v>
      </c>
      <c r="Y277" s="9">
        <f>ROUND((X277*1000)/(1.5*(Q277^0.5)*12*(C277^0.5)),2)</f>
        <v>4.1399999999999997</v>
      </c>
      <c r="Z277" s="9" t="str">
        <f>IF(Y277&lt;N277,"Pass","Fail")</f>
        <v>Pass</v>
      </c>
      <c r="AA277" s="9">
        <f>ROUND(((Q277^0.5)/2)-(L277/2),2)</f>
        <v>2.82</v>
      </c>
      <c r="AB277" s="9">
        <f>ROUND((AA277*(AA277/2)*R277*(Q277^0.5)),0)</f>
        <v>158</v>
      </c>
      <c r="AC277" s="9">
        <f>ROUND((AB277*12000/(0.9*(Q277^0.5)*12*(N277^2))),2)</f>
        <v>48.56</v>
      </c>
      <c r="AD277" s="9">
        <f>(1-((1-(2.36*AC277/C277))^0.5))</f>
        <v>1.1526591151790222E-2</v>
      </c>
      <c r="AE277" s="9">
        <f>(AD277*C277)/(1.18*F277)</f>
        <v>8.1402479885524172E-4</v>
      </c>
      <c r="AF277" s="10">
        <f>200/F277</f>
        <v>3.3333333333333335E-3</v>
      </c>
      <c r="AG277" s="10">
        <f>(3*(C277)^0.5)/(F277)</f>
        <v>3.5355339059327377E-3</v>
      </c>
      <c r="AH277" s="10">
        <f>ROUND(MAX(AE277, AF277, AG277),6)</f>
        <v>3.5360000000000001E-3</v>
      </c>
      <c r="AK277" s="10">
        <f>ROUND((AH277*(Q277^0.5)*12*N277),2)</f>
        <v>6.82</v>
      </c>
      <c r="AL277" s="13">
        <f>ROUND((Q277^0.5),2)</f>
        <v>7.14</v>
      </c>
      <c r="AM277" s="13">
        <f>ROUND((Q277^0.5),2)</f>
        <v>7.14</v>
      </c>
      <c r="AN277" s="19">
        <v>8</v>
      </c>
      <c r="AO277" s="10">
        <f>INDEX(AJ:AJ, MATCH(AN277, AI:AI, 0))</f>
        <v>0.79</v>
      </c>
      <c r="AP277" s="12">
        <f>ROUNDUP((AK277/AO277),0)</f>
        <v>9</v>
      </c>
      <c r="AQ277" s="12">
        <f>(AP277*AO277)</f>
        <v>7.11</v>
      </c>
      <c r="AR277" s="12">
        <f>IF(ROUNDDOWN((AL277*12 - (O277*12)) / (AP277 - 1), 0) &lt; 18, ROUNDDOWN((AL277*12 - (O277*12)) / (AP277 - 1), 0), 18)</f>
        <v>10</v>
      </c>
    </row>
    <row r="278" spans="1:44" x14ac:dyDescent="0.35">
      <c r="A278" s="11">
        <f t="shared" si="4"/>
        <v>277</v>
      </c>
      <c r="B278" s="14">
        <v>4400</v>
      </c>
      <c r="C278" s="14">
        <v>5000</v>
      </c>
      <c r="D278" s="14">
        <v>110</v>
      </c>
      <c r="E278" s="14">
        <v>125</v>
      </c>
      <c r="F278" s="14">
        <v>40000</v>
      </c>
      <c r="G278" s="14">
        <v>5.25</v>
      </c>
      <c r="H278" s="14">
        <v>95</v>
      </c>
      <c r="K278" s="14">
        <v>150</v>
      </c>
      <c r="L278" s="14">
        <v>1.67</v>
      </c>
      <c r="M278" s="9">
        <f>ROUNDUP((18*L278),0)</f>
        <v>31</v>
      </c>
      <c r="N278" s="9">
        <f>(M278-O278*12-1.5)</f>
        <v>26.5</v>
      </c>
      <c r="O278" s="14">
        <v>0.25</v>
      </c>
      <c r="P278" s="9">
        <f>ROUND(((B278)-(M278*K278/12)-(G278-(1.5*L278))*H278),0)</f>
        <v>3752</v>
      </c>
      <c r="Q278" s="9">
        <f>ROUNDDOWN((D278+E278)/(P278/1000),0)</f>
        <v>62</v>
      </c>
      <c r="R278" s="9">
        <f>ROUND((1.2*D278+1.6*E278)/(Q278),2)</f>
        <v>5.35</v>
      </c>
      <c r="S278" s="9">
        <f>CEILING((N278+(12*L278)),0.01)</f>
        <v>46.54</v>
      </c>
      <c r="T278" s="9">
        <f xml:space="preserve"> (4*S278)</f>
        <v>186.16</v>
      </c>
      <c r="U278" s="9">
        <f>ROUND((Q278-(S278/12)^2)*(R278),2)</f>
        <v>251.23</v>
      </c>
      <c r="V278" s="9">
        <f>ROUND((U278*1000)/(3*T278*(C278^0.5)),2)</f>
        <v>6.36</v>
      </c>
      <c r="W278" s="9" t="str">
        <f>IF(V278 &lt; N278, "Pass", "Fail")</f>
        <v>Pass</v>
      </c>
      <c r="X278" s="9">
        <f>CEILING(R278*(Q278^0.5)*((Q278^0.5/2)-(L278*0.5)-(N278/12)),0.01)</f>
        <v>37.65</v>
      </c>
      <c r="Y278" s="9">
        <f>ROUND((X278*1000)/(1.5*(Q278^0.5)*12*(C278^0.5)),2)</f>
        <v>3.76</v>
      </c>
      <c r="Z278" s="9" t="str">
        <f>IF(Y278&lt;N278,"Pass","Fail")</f>
        <v>Pass</v>
      </c>
      <c r="AA278" s="9">
        <f>ROUND(((Q278^0.5)/2)-(L278/2),2)</f>
        <v>3.1</v>
      </c>
      <c r="AB278" s="9">
        <f>ROUND((AA278*(AA278/2)*R278*(Q278^0.5)),0)</f>
        <v>202</v>
      </c>
      <c r="AC278" s="9">
        <f>ROUND((AB278*12000/(0.9*(Q278^0.5)*12*(N278^2))),2)</f>
        <v>40.590000000000003</v>
      </c>
      <c r="AD278" s="9">
        <f>(1-((1-(2.36*AC278/C278))^0.5))</f>
        <v>9.6255657580816001E-3</v>
      </c>
      <c r="AE278" s="9">
        <f>(AD278*C278)/(1.18*F278)</f>
        <v>1.0196573896272881E-3</v>
      </c>
      <c r="AF278" s="10">
        <f>200/F278</f>
        <v>5.0000000000000001E-3</v>
      </c>
      <c r="AG278" s="10">
        <f>(3*(C278)^0.5)/(F278)</f>
        <v>5.3033008588991067E-3</v>
      </c>
      <c r="AH278" s="10">
        <f>ROUND(MAX(AE278, AF278, AG278),6)</f>
        <v>5.3030000000000004E-3</v>
      </c>
      <c r="AK278" s="10">
        <f>ROUND((AH278*(Q278^0.5)*12*N278),2)</f>
        <v>13.28</v>
      </c>
      <c r="AL278" s="13">
        <f>ROUND((Q278^0.5),2)</f>
        <v>7.87</v>
      </c>
      <c r="AM278" s="13">
        <f>ROUND((Q278^0.5),2)</f>
        <v>7.87</v>
      </c>
      <c r="AN278" s="19">
        <v>11</v>
      </c>
      <c r="AO278" s="10">
        <f>INDEX(AJ:AJ, MATCH(AN278, AI:AI, 0))</f>
        <v>1.56</v>
      </c>
      <c r="AP278" s="12">
        <f>ROUNDUP((AK278/AO278),0)</f>
        <v>9</v>
      </c>
      <c r="AQ278" s="12">
        <f>(AP278*AO278)</f>
        <v>14.040000000000001</v>
      </c>
      <c r="AR278" s="12">
        <f>IF(ROUNDDOWN((AL278*12 - (O278*12)) / (AP278 - 1), 0) &lt; 18, ROUNDDOWN((AL278*12 - (O278*12)) / (AP278 - 1), 0), 18)</f>
        <v>11</v>
      </c>
    </row>
    <row r="279" spans="1:44" x14ac:dyDescent="0.35">
      <c r="A279" s="11">
        <f t="shared" si="4"/>
        <v>278</v>
      </c>
      <c r="B279" s="14">
        <v>5600</v>
      </c>
      <c r="C279" s="14">
        <v>5000</v>
      </c>
      <c r="D279" s="14">
        <v>200</v>
      </c>
      <c r="E279" s="14">
        <v>165</v>
      </c>
      <c r="F279" s="14">
        <v>40000</v>
      </c>
      <c r="G279" s="14">
        <v>4.5</v>
      </c>
      <c r="H279" s="14">
        <v>105</v>
      </c>
      <c r="K279" s="14">
        <v>150</v>
      </c>
      <c r="L279" s="14">
        <v>2</v>
      </c>
      <c r="M279" s="9">
        <f>ROUNDUP((18*L279),0)</f>
        <v>36</v>
      </c>
      <c r="N279" s="9">
        <f>(M279-O279*12-1.5)</f>
        <v>31.5</v>
      </c>
      <c r="O279" s="14">
        <v>0.25</v>
      </c>
      <c r="P279" s="9">
        <f>ROUND(((B279)-(M279*K279/12)-(G279-(1.5*L279))*H279),0)</f>
        <v>4993</v>
      </c>
      <c r="Q279" s="9">
        <f>ROUNDDOWN((D279+E279)/(P279/1000),0)</f>
        <v>73</v>
      </c>
      <c r="R279" s="9">
        <f>ROUND((1.2*D279+1.6*E279)/(Q279),2)</f>
        <v>6.9</v>
      </c>
      <c r="S279" s="9">
        <f>CEILING((N279+(12*L279)),0.01)</f>
        <v>55.5</v>
      </c>
      <c r="T279" s="9">
        <f xml:space="preserve"> (4*S279)</f>
        <v>222</v>
      </c>
      <c r="U279" s="9">
        <f>ROUND((Q279-(S279/12)^2)*(R279),2)</f>
        <v>356.1</v>
      </c>
      <c r="V279" s="9">
        <f>ROUND((U279*1000)/(3*T279*(C279^0.5)),2)</f>
        <v>7.56</v>
      </c>
      <c r="W279" s="9" t="str">
        <f>IF(V279 &lt; N279, "Pass", "Fail")</f>
        <v>Pass</v>
      </c>
      <c r="X279" s="9">
        <f>CEILING(R279*(Q279^0.5)*((Q279^0.5/2)-(L279*0.5)-(N279/12)),0.01)</f>
        <v>38.15</v>
      </c>
      <c r="Y279" s="9">
        <f>ROUND((X279*1000)/(1.5*(Q279^0.5)*12*(C279^0.5)),2)</f>
        <v>3.51</v>
      </c>
      <c r="Z279" s="9" t="str">
        <f>IF(Y279&lt;N279,"Pass","Fail")</f>
        <v>Pass</v>
      </c>
      <c r="AA279" s="9">
        <f>ROUND(((Q279^0.5)/2)-(L279/2),2)</f>
        <v>3.27</v>
      </c>
      <c r="AB279" s="9">
        <f>ROUND((AA279*(AA279/2)*R279*(Q279^0.5)),0)</f>
        <v>315</v>
      </c>
      <c r="AC279" s="9">
        <f>ROUND((AB279*12000/(0.9*(Q279^0.5)*12*(N279^2))),2)</f>
        <v>41.28</v>
      </c>
      <c r="AD279" s="9">
        <f>(1-((1-(2.36*AC279/C279))^0.5))</f>
        <v>9.7900020702679225E-3</v>
      </c>
      <c r="AE279" s="9">
        <f>(AD279*C279)/(1.18*F279)</f>
        <v>1.0370764904944834E-3</v>
      </c>
      <c r="AF279" s="10">
        <f>200/F279</f>
        <v>5.0000000000000001E-3</v>
      </c>
      <c r="AG279" s="10">
        <f>(3*(C279)^0.5)/(F279)</f>
        <v>5.3033008588991067E-3</v>
      </c>
      <c r="AH279" s="10">
        <f>ROUND(MAX(AE279, AF279, AG279),6)</f>
        <v>5.3030000000000004E-3</v>
      </c>
      <c r="AK279" s="10">
        <f>ROUND((AH279*(Q279^0.5)*12*N279),2)</f>
        <v>17.13</v>
      </c>
      <c r="AL279" s="13">
        <f>ROUND((Q279^0.5),2)</f>
        <v>8.5399999999999991</v>
      </c>
      <c r="AM279" s="13">
        <f>ROUND((Q279^0.5),2)</f>
        <v>8.5399999999999991</v>
      </c>
      <c r="AN279" s="19">
        <v>11</v>
      </c>
      <c r="AO279" s="10">
        <f>INDEX(AJ:AJ, MATCH(AN279, AI:AI, 0))</f>
        <v>1.56</v>
      </c>
      <c r="AP279" s="12">
        <f>ROUNDUP((AK279/AO279),0)</f>
        <v>11</v>
      </c>
      <c r="AQ279" s="12">
        <f>(AP279*AO279)</f>
        <v>17.16</v>
      </c>
      <c r="AR279" s="12">
        <f>IF(ROUNDDOWN((AL279*12 - (O279*12)) / (AP279 - 1), 0) &lt; 18, ROUNDDOWN((AL279*12 - (O279*12)) / (AP279 - 1), 0), 18)</f>
        <v>9</v>
      </c>
    </row>
    <row r="280" spans="1:44" x14ac:dyDescent="0.35">
      <c r="A280" s="11">
        <f t="shared" si="4"/>
        <v>279</v>
      </c>
      <c r="B280" s="14">
        <v>5000</v>
      </c>
      <c r="C280" s="14">
        <v>5000</v>
      </c>
      <c r="D280" s="14">
        <v>140</v>
      </c>
      <c r="E280" s="14">
        <v>125</v>
      </c>
      <c r="F280" s="14">
        <v>40000</v>
      </c>
      <c r="G280" s="14">
        <v>4</v>
      </c>
      <c r="H280" s="14">
        <v>90</v>
      </c>
      <c r="K280" s="14">
        <v>150</v>
      </c>
      <c r="L280" s="14">
        <v>1.67</v>
      </c>
      <c r="M280" s="9">
        <f>ROUNDUP((18*L280),0)</f>
        <v>31</v>
      </c>
      <c r="N280" s="9">
        <f>(M280-O280*12-1.5)</f>
        <v>26.5</v>
      </c>
      <c r="O280" s="14">
        <v>0.25</v>
      </c>
      <c r="P280" s="9">
        <f>ROUND(((B280)-(M280*K280/12)-(G280-(1.5*L280))*H280),0)</f>
        <v>4478</v>
      </c>
      <c r="Q280" s="9">
        <f>ROUNDDOWN((D280+E280)/(P280/1000),0)</f>
        <v>59</v>
      </c>
      <c r="R280" s="9">
        <f>ROUND((1.2*D280+1.6*E280)/(Q280),2)</f>
        <v>6.24</v>
      </c>
      <c r="S280" s="9">
        <f>CEILING((N280+(12*L280)),0.01)</f>
        <v>46.54</v>
      </c>
      <c r="T280" s="9">
        <f xml:space="preserve"> (4*S280)</f>
        <v>186.16</v>
      </c>
      <c r="U280" s="9">
        <f>ROUND((Q280-(S280/12)^2)*(R280),2)</f>
        <v>274.3</v>
      </c>
      <c r="V280" s="9">
        <f>ROUND((U280*1000)/(3*T280*(C280^0.5)),2)</f>
        <v>6.95</v>
      </c>
      <c r="W280" s="9" t="str">
        <f>IF(V280 &lt; N280, "Pass", "Fail")</f>
        <v>Pass</v>
      </c>
      <c r="X280" s="9">
        <f>CEILING(R280*(Q280^0.5)*((Q280^0.5/2)-(L280*0.5)-(N280/12)),0.01)</f>
        <v>38.22</v>
      </c>
      <c r="Y280" s="9">
        <f>ROUND((X280*1000)/(1.5*(Q280^0.5)*12*(C280^0.5)),2)</f>
        <v>3.91</v>
      </c>
      <c r="Z280" s="9" t="str">
        <f>IF(Y280&lt;N280,"Pass","Fail")</f>
        <v>Pass</v>
      </c>
      <c r="AA280" s="9">
        <f>ROUND(((Q280^0.5)/2)-(L280/2),2)</f>
        <v>3.01</v>
      </c>
      <c r="AB280" s="9">
        <f>ROUND((AA280*(AA280/2)*R280*(Q280^0.5)),0)</f>
        <v>217</v>
      </c>
      <c r="AC280" s="9">
        <f>ROUND((AB280*12000/(0.9*(Q280^0.5)*12*(N280^2))),2)</f>
        <v>44.7</v>
      </c>
      <c r="AD280" s="9">
        <f>(1-((1-(2.36*AC280/C280))^0.5))</f>
        <v>1.0605437653915528E-2</v>
      </c>
      <c r="AE280" s="9">
        <f>(AD280*C280)/(1.18*F280)</f>
        <v>1.1234573785927466E-3</v>
      </c>
      <c r="AF280" s="10">
        <f>200/F280</f>
        <v>5.0000000000000001E-3</v>
      </c>
      <c r="AG280" s="10">
        <f>(3*(C280)^0.5)/(F280)</f>
        <v>5.3033008588991067E-3</v>
      </c>
      <c r="AH280" s="10">
        <f>ROUND(MAX(AE280, AF280, AG280),6)</f>
        <v>5.3030000000000004E-3</v>
      </c>
      <c r="AI280" s="2">
        <v>14</v>
      </c>
      <c r="AJ280" s="2">
        <v>2.25</v>
      </c>
      <c r="AK280" s="10">
        <f>ROUND((AH280*(Q280^0.5)*12*N280),2)</f>
        <v>12.95</v>
      </c>
      <c r="AL280" s="13">
        <f>ROUND((Q280^0.5),2)</f>
        <v>7.68</v>
      </c>
      <c r="AM280" s="13">
        <f>ROUND((Q280^0.5),2)</f>
        <v>7.68</v>
      </c>
      <c r="AN280" s="19">
        <v>14</v>
      </c>
      <c r="AO280" s="10">
        <f>INDEX(AJ:AJ, MATCH(AN280, AI:AI, 0))</f>
        <v>2.25</v>
      </c>
      <c r="AP280" s="12">
        <f>ROUNDUP((AK280/AO280),0)</f>
        <v>6</v>
      </c>
      <c r="AQ280" s="12">
        <f>(AP280*AO280)</f>
        <v>13.5</v>
      </c>
      <c r="AR280" s="12">
        <f>IF(ROUNDDOWN((AL280*12 - (O280*12)) / (AP280 - 1), 0) &lt; 18, ROUNDDOWN((AL280*12 - (O280*12)) / (AP280 - 1), 0), 18)</f>
        <v>17</v>
      </c>
    </row>
    <row r="281" spans="1:44" x14ac:dyDescent="0.35">
      <c r="A281" s="11">
        <f t="shared" si="4"/>
        <v>280</v>
      </c>
      <c r="B281" s="14">
        <v>4300</v>
      </c>
      <c r="C281" s="14">
        <v>3000</v>
      </c>
      <c r="D281" s="14">
        <v>95</v>
      </c>
      <c r="E281" s="14">
        <v>80</v>
      </c>
      <c r="F281" s="14">
        <v>60000</v>
      </c>
      <c r="G281" s="14">
        <v>4</v>
      </c>
      <c r="H281" s="14">
        <v>90</v>
      </c>
      <c r="K281" s="14">
        <v>150</v>
      </c>
      <c r="L281" s="14">
        <v>1.33</v>
      </c>
      <c r="M281" s="9">
        <f>ROUNDUP((18*L281),0)</f>
        <v>24</v>
      </c>
      <c r="N281" s="9">
        <f>(M281-O281*12-1.5)</f>
        <v>19.5</v>
      </c>
      <c r="O281" s="14">
        <v>0.25</v>
      </c>
      <c r="P281" s="9">
        <f>ROUND(((B281)-(M281*K281/12)-(G281-(1.5*L281))*H281),0)</f>
        <v>3820</v>
      </c>
      <c r="Q281" s="9">
        <f>ROUNDDOWN((D281+E281)/(P281/1000),0)</f>
        <v>45</v>
      </c>
      <c r="R281" s="9">
        <f>ROUND((1.2*D281+1.6*E281)/(Q281),2)</f>
        <v>5.38</v>
      </c>
      <c r="S281" s="9">
        <f>CEILING((N281+(12*L281)),0.01)</f>
        <v>35.46</v>
      </c>
      <c r="T281" s="9">
        <f xml:space="preserve"> (4*S281)</f>
        <v>141.84</v>
      </c>
      <c r="U281" s="9">
        <f>ROUND((Q281-(S281/12)^2)*(R281),2)</f>
        <v>195.12</v>
      </c>
      <c r="V281" s="9">
        <f>ROUND((U281*1000)/(3*T281*(C281^0.5)),2)</f>
        <v>8.3699999999999992</v>
      </c>
      <c r="W281" s="9" t="str">
        <f>IF(V281 &lt; N281, "Pass", "Fail")</f>
        <v>Pass</v>
      </c>
      <c r="X281" s="9">
        <f>CEILING(R281*(Q281^0.5)*((Q281^0.5/2)-(L281*0.5)-(N281/12)),0.01)</f>
        <v>38.410000000000004</v>
      </c>
      <c r="Y281" s="9">
        <f>ROUND((X281*1000)/(1.5*(Q281^0.5)*12*(C281^0.5)),2)</f>
        <v>5.81</v>
      </c>
      <c r="Z281" s="9" t="str">
        <f>IF(Y281&lt;N281,"Pass","Fail")</f>
        <v>Pass</v>
      </c>
      <c r="AA281" s="9">
        <f>ROUND(((Q281^0.5)/2)-(L281/2),2)</f>
        <v>2.69</v>
      </c>
      <c r="AB281" s="9">
        <f>ROUND((AA281*(AA281/2)*R281*(Q281^0.5)),0)</f>
        <v>131</v>
      </c>
      <c r="AC281" s="9">
        <f>ROUND((AB281*12000/(0.9*(Q281^0.5)*12*(N281^2))),2)</f>
        <v>57.06</v>
      </c>
      <c r="AD281" s="9">
        <f>(1-((1-(2.36*AC281/C281))^0.5))</f>
        <v>2.2701273918767417E-2</v>
      </c>
      <c r="AE281" s="9">
        <f>(AD281*C281)/(1.18*F281)</f>
        <v>9.6191838638844986E-4</v>
      </c>
      <c r="AF281" s="10">
        <f>200/F281</f>
        <v>3.3333333333333335E-3</v>
      </c>
      <c r="AG281" s="10">
        <f>(3*(C281)^0.5)/(F281)</f>
        <v>2.7386127875258306E-3</v>
      </c>
      <c r="AH281" s="10">
        <f>ROUND(MAX(AE281, AF281, AG281),6)</f>
        <v>3.333E-3</v>
      </c>
      <c r="AK281" s="10">
        <f>ROUND((AH281*(Q281^0.5)*12*N281),2)</f>
        <v>5.23</v>
      </c>
      <c r="AL281" s="13">
        <f>ROUND((Q281^0.5),2)</f>
        <v>6.71</v>
      </c>
      <c r="AM281" s="13">
        <f>ROUND((Q281^0.5),2)</f>
        <v>6.71</v>
      </c>
      <c r="AN281" s="19">
        <v>8</v>
      </c>
      <c r="AO281" s="10">
        <f>INDEX(AJ:AJ, MATCH(AN281, AI:AI, 0))</f>
        <v>0.79</v>
      </c>
      <c r="AP281" s="12">
        <f>ROUNDUP((AK281/AO281),0)</f>
        <v>7</v>
      </c>
      <c r="AQ281" s="12">
        <f>(AP281*AO281)</f>
        <v>5.53</v>
      </c>
      <c r="AR281" s="12">
        <f>IF(ROUNDDOWN((AL281*12 - (O281*12)) / (AP281 - 1), 0) &lt; 18, ROUNDDOWN((AL281*12 - (O281*12)) / (AP281 - 1), 0), 18)</f>
        <v>12</v>
      </c>
    </row>
    <row r="282" spans="1:44" x14ac:dyDescent="0.35">
      <c r="A282" s="11">
        <f t="shared" si="4"/>
        <v>281</v>
      </c>
      <c r="B282" s="14">
        <v>5400</v>
      </c>
      <c r="C282" s="14">
        <v>5000</v>
      </c>
      <c r="D282" s="14">
        <v>180</v>
      </c>
      <c r="E282" s="14">
        <v>150</v>
      </c>
      <c r="F282" s="14">
        <v>40000</v>
      </c>
      <c r="G282" s="14">
        <v>6.5</v>
      </c>
      <c r="H282" s="14">
        <v>95</v>
      </c>
      <c r="K282" s="14">
        <v>150</v>
      </c>
      <c r="L282" s="14">
        <v>1.92</v>
      </c>
      <c r="M282" s="9">
        <f>ROUNDUP((18*L282),0)</f>
        <v>35</v>
      </c>
      <c r="N282" s="9">
        <f>(M282-O282*12-1.5)</f>
        <v>30.5</v>
      </c>
      <c r="O282" s="14">
        <v>0.25</v>
      </c>
      <c r="P282" s="9">
        <f>ROUND(((B282)-(M282*K282/12)-(G282-(1.5*L282))*H282),0)</f>
        <v>4619</v>
      </c>
      <c r="Q282" s="9">
        <f>ROUNDDOWN((D282+E282)/(P282/1000),0)</f>
        <v>71</v>
      </c>
      <c r="R282" s="9">
        <f>ROUND((1.2*D282+1.6*E282)/(Q282),2)</f>
        <v>6.42</v>
      </c>
      <c r="S282" s="9">
        <f>CEILING((N282+(12*L282)),0.01)</f>
        <v>53.54</v>
      </c>
      <c r="T282" s="9">
        <f xml:space="preserve"> (4*S282)</f>
        <v>214.16</v>
      </c>
      <c r="U282" s="9">
        <f>ROUND((Q282-(S282/12)^2)*(R282),2)</f>
        <v>328.02</v>
      </c>
      <c r="V282" s="9">
        <f>ROUND((U282*1000)/(3*T282*(C282^0.5)),2)</f>
        <v>7.22</v>
      </c>
      <c r="W282" s="9" t="str">
        <f>IF(V282 &lt; N282, "Pass", "Fail")</f>
        <v>Pass</v>
      </c>
      <c r="X282" s="9">
        <f>CEILING(R282*(Q282^0.5)*((Q282^0.5/2)-(L282*0.5)-(N282/12)),0.01)</f>
        <v>38.49</v>
      </c>
      <c r="Y282" s="9">
        <f>ROUND((X282*1000)/(1.5*(Q282^0.5)*12*(C282^0.5)),2)</f>
        <v>3.59</v>
      </c>
      <c r="Z282" s="9" t="str">
        <f>IF(Y282&lt;N282,"Pass","Fail")</f>
        <v>Pass</v>
      </c>
      <c r="AA282" s="9">
        <f>ROUND(((Q282^0.5)/2)-(L282/2),2)</f>
        <v>3.25</v>
      </c>
      <c r="AB282" s="9">
        <f>ROUND((AA282*(AA282/2)*R282*(Q282^0.5)),0)</f>
        <v>286</v>
      </c>
      <c r="AC282" s="9">
        <f>ROUND((AB282*12000/(0.9*(Q282^0.5)*12*(N282^2))),2)</f>
        <v>40.54</v>
      </c>
      <c r="AD282" s="9">
        <f>(1-((1-(2.36*AC282/C282))^0.5))</f>
        <v>9.6136511441607952E-3</v>
      </c>
      <c r="AE282" s="9">
        <f>(AD282*C282)/(1.18*F282)</f>
        <v>1.0183952483221181E-3</v>
      </c>
      <c r="AF282" s="10">
        <f>200/F282</f>
        <v>5.0000000000000001E-3</v>
      </c>
      <c r="AG282" s="10">
        <f>(3*(C282)^0.5)/(F282)</f>
        <v>5.3033008588991067E-3</v>
      </c>
      <c r="AH282" s="10">
        <f>ROUND(MAX(AE282, AF282, AG282),6)</f>
        <v>5.3030000000000004E-3</v>
      </c>
      <c r="AK282" s="10">
        <f>ROUND((AH282*(Q282^0.5)*12*N282),2)</f>
        <v>16.350000000000001</v>
      </c>
      <c r="AL282" s="13">
        <f>ROUND((Q282^0.5),2)</f>
        <v>8.43</v>
      </c>
      <c r="AM282" s="13">
        <f>ROUND((Q282^0.5),2)</f>
        <v>8.43</v>
      </c>
      <c r="AN282" s="19">
        <v>11</v>
      </c>
      <c r="AO282" s="10">
        <f>INDEX(AJ:AJ, MATCH(AN282, AI:AI, 0))</f>
        <v>1.56</v>
      </c>
      <c r="AP282" s="12">
        <f>ROUNDUP((AK282/AO282),0)</f>
        <v>11</v>
      </c>
      <c r="AQ282" s="12">
        <f>(AP282*AO282)</f>
        <v>17.16</v>
      </c>
      <c r="AR282" s="12">
        <f>IF(ROUNDDOWN((AL282*12 - (O282*12)) / (AP282 - 1), 0) &lt; 18, ROUNDDOWN((AL282*12 - (O282*12)) / (AP282 - 1), 0), 18)</f>
        <v>9</v>
      </c>
    </row>
    <row r="283" spans="1:44" x14ac:dyDescent="0.35">
      <c r="A283" s="11">
        <f t="shared" si="4"/>
        <v>282</v>
      </c>
      <c r="B283" s="14">
        <v>5400</v>
      </c>
      <c r="C283" s="14">
        <v>3000</v>
      </c>
      <c r="D283" s="14">
        <v>140</v>
      </c>
      <c r="E283" s="14">
        <v>150</v>
      </c>
      <c r="F283" s="14">
        <v>40000</v>
      </c>
      <c r="G283" s="14">
        <v>5.25</v>
      </c>
      <c r="H283" s="14">
        <v>95</v>
      </c>
      <c r="K283" s="14">
        <v>150</v>
      </c>
      <c r="L283" s="14">
        <v>1.75</v>
      </c>
      <c r="M283" s="9">
        <f>ROUNDUP((18*L283),0)</f>
        <v>32</v>
      </c>
      <c r="N283" s="9">
        <f>(M283-O283*12-1.5)</f>
        <v>27.5</v>
      </c>
      <c r="O283" s="14">
        <v>0.25</v>
      </c>
      <c r="P283" s="9">
        <f>ROUND(((B283)-(M283*K283/12)-(G283-(1.5*L283))*H283),0)</f>
        <v>4751</v>
      </c>
      <c r="Q283" s="9">
        <f>ROUNDDOWN((D283+E283)/(P283/1000),0)</f>
        <v>61</v>
      </c>
      <c r="R283" s="9">
        <f>ROUND((1.2*D283+1.6*E283)/(Q283),2)</f>
        <v>6.69</v>
      </c>
      <c r="S283" s="9">
        <f>CEILING((N283+(12*L283)),0.01)</f>
        <v>48.5</v>
      </c>
      <c r="T283" s="9">
        <f xml:space="preserve"> (4*S283)</f>
        <v>194</v>
      </c>
      <c r="U283" s="9">
        <f>ROUND((Q283-(S283/12)^2)*(R283),2)</f>
        <v>298.81</v>
      </c>
      <c r="V283" s="9">
        <f>ROUND((U283*1000)/(3*T283*(C283^0.5)),2)</f>
        <v>9.3699999999999992</v>
      </c>
      <c r="W283" s="9" t="str">
        <f>IF(V283 &lt; N283, "Pass", "Fail")</f>
        <v>Pass</v>
      </c>
      <c r="X283" s="9">
        <f>CEILING(R283*(Q283^0.5)*((Q283^0.5/2)-(L283*0.5)-(N283/12)),0.01)</f>
        <v>38.590000000000003</v>
      </c>
      <c r="Y283" s="9">
        <f>ROUND((X283*1000)/(1.5*(Q283^0.5)*12*(C283^0.5)),2)</f>
        <v>5.01</v>
      </c>
      <c r="Z283" s="9" t="str">
        <f>IF(Y283&lt;N283,"Pass","Fail")</f>
        <v>Pass</v>
      </c>
      <c r="AA283" s="9">
        <f>ROUND(((Q283^0.5)/2)-(L283/2),2)</f>
        <v>3.03</v>
      </c>
      <c r="AB283" s="9">
        <f>ROUND((AA283*(AA283/2)*R283*(Q283^0.5)),0)</f>
        <v>240</v>
      </c>
      <c r="AC283" s="9">
        <f>ROUND((AB283*12000/(0.9*(Q283^0.5)*12*(N283^2))),2)</f>
        <v>45.15</v>
      </c>
      <c r="AD283" s="9">
        <f>(1-((1-(2.36*AC283/C283))^0.5))</f>
        <v>1.7919555229817252E-2</v>
      </c>
      <c r="AE283" s="9">
        <f>(AD283*C283)/(1.18*F283)</f>
        <v>1.1389547815561813E-3</v>
      </c>
      <c r="AF283" s="10">
        <f>200/F283</f>
        <v>5.0000000000000001E-3</v>
      </c>
      <c r="AG283" s="10">
        <f>(3*(C283)^0.5)/(F283)</f>
        <v>4.107919181288746E-3</v>
      </c>
      <c r="AH283" s="10">
        <f>ROUND(MAX(AE283, AF283, AG283),6)</f>
        <v>5.0000000000000001E-3</v>
      </c>
      <c r="AK283" s="10">
        <f>ROUND((AH283*(Q283^0.5)*12*N283),2)</f>
        <v>12.89</v>
      </c>
      <c r="AL283" s="13">
        <f>ROUND((Q283^0.5),2)</f>
        <v>7.81</v>
      </c>
      <c r="AM283" s="13">
        <f>ROUND((Q283^0.5),2)</f>
        <v>7.81</v>
      </c>
      <c r="AN283" s="19">
        <v>11</v>
      </c>
      <c r="AO283" s="10">
        <f>INDEX(AJ:AJ, MATCH(AN283, AI:AI, 0))</f>
        <v>1.56</v>
      </c>
      <c r="AP283" s="12">
        <f>ROUNDUP((AK283/AO283),0)</f>
        <v>9</v>
      </c>
      <c r="AQ283" s="12">
        <f>(AP283*AO283)</f>
        <v>14.040000000000001</v>
      </c>
      <c r="AR283" s="12">
        <f>IF(ROUNDDOWN((AL283*12 - (O283*12)) / (AP283 - 1), 0) &lt; 18, ROUNDDOWN((AL283*12 - (O283*12)) / (AP283 - 1), 0), 18)</f>
        <v>11</v>
      </c>
    </row>
    <row r="284" spans="1:44" x14ac:dyDescent="0.35">
      <c r="A284" s="11">
        <f t="shared" si="4"/>
        <v>283</v>
      </c>
      <c r="B284" s="14">
        <v>3000</v>
      </c>
      <c r="C284" s="14">
        <v>5000</v>
      </c>
      <c r="D284" s="14">
        <v>90</v>
      </c>
      <c r="E284" s="14">
        <v>115</v>
      </c>
      <c r="F284" s="14">
        <v>40000</v>
      </c>
      <c r="G284" s="14">
        <v>6.5</v>
      </c>
      <c r="H284" s="14">
        <v>90</v>
      </c>
      <c r="K284" s="14">
        <v>150</v>
      </c>
      <c r="L284" s="14">
        <v>1.92</v>
      </c>
      <c r="M284" s="9">
        <f>ROUNDUP((18*L284),0)</f>
        <v>35</v>
      </c>
      <c r="N284" s="9">
        <f>(M284-O284*12-1.5)</f>
        <v>30.5</v>
      </c>
      <c r="O284" s="14">
        <v>0.25</v>
      </c>
      <c r="P284" s="9">
        <f>ROUND(((B284)-(M284*K284/12)-(G284-(1.5*L284))*H284),0)</f>
        <v>2237</v>
      </c>
      <c r="Q284" s="9">
        <f>ROUNDDOWN((D284+E284)/(P284/1000),0)</f>
        <v>91</v>
      </c>
      <c r="R284" s="9">
        <f>ROUND((1.2*D284+1.6*E284)/(Q284),2)</f>
        <v>3.21</v>
      </c>
      <c r="S284" s="9">
        <f>CEILING((N284+(12*L284)),0.01)</f>
        <v>53.54</v>
      </c>
      <c r="T284" s="9">
        <f xml:space="preserve"> (4*S284)</f>
        <v>214.16</v>
      </c>
      <c r="U284" s="9">
        <f>ROUND((Q284-(S284/12)^2)*(R284),2)</f>
        <v>228.21</v>
      </c>
      <c r="V284" s="9">
        <f>ROUND((U284*1000)/(3*T284*(C284^0.5)),2)</f>
        <v>5.0199999999999996</v>
      </c>
      <c r="W284" s="9" t="str">
        <f>IF(V284 &lt; N284, "Pass", "Fail")</f>
        <v>Pass</v>
      </c>
      <c r="X284" s="9">
        <f>CEILING(R284*(Q284^0.5)*((Q284^0.5/2)-(L284*0.5)-(N284/12)),0.01)</f>
        <v>38.83</v>
      </c>
      <c r="Y284" s="9">
        <f>ROUND((X284*1000)/(1.5*(Q284^0.5)*12*(C284^0.5)),2)</f>
        <v>3.2</v>
      </c>
      <c r="Z284" s="9" t="str">
        <f>IF(Y284&lt;N284,"Pass","Fail")</f>
        <v>Pass</v>
      </c>
      <c r="AA284" s="9">
        <f>ROUND(((Q284^0.5)/2)-(L284/2),2)</f>
        <v>3.81</v>
      </c>
      <c r="AB284" s="9">
        <f>ROUND((AA284*(AA284/2)*R284*(Q284^0.5)),0)</f>
        <v>222</v>
      </c>
      <c r="AC284" s="9">
        <f>ROUND((AB284*12000/(0.9*(Q284^0.5)*12*(N284^2))),2)</f>
        <v>27.8</v>
      </c>
      <c r="AD284" s="9">
        <f>(1-((1-(2.36*AC284/C284))^0.5))</f>
        <v>6.582464418913081E-3</v>
      </c>
      <c r="AE284" s="9">
        <f>(AD284*C284)/(1.18*F284)</f>
        <v>6.9729495963062301E-4</v>
      </c>
      <c r="AF284" s="10">
        <f>200/F284</f>
        <v>5.0000000000000001E-3</v>
      </c>
      <c r="AG284" s="10">
        <f>(3*(C284)^0.5)/(F284)</f>
        <v>5.3033008588991067E-3</v>
      </c>
      <c r="AH284" s="10">
        <f>ROUND(MAX(AE284, AF284, AG284),6)</f>
        <v>5.3030000000000004E-3</v>
      </c>
      <c r="AK284" s="10">
        <f>ROUND((AH284*(Q284^0.5)*12*N284),2)</f>
        <v>18.510000000000002</v>
      </c>
      <c r="AL284" s="13">
        <f>ROUND((Q284^0.5),2)</f>
        <v>9.5399999999999991</v>
      </c>
      <c r="AM284" s="13">
        <f>ROUND((Q284^0.5),2)</f>
        <v>9.5399999999999991</v>
      </c>
      <c r="AN284" s="19">
        <v>11</v>
      </c>
      <c r="AO284" s="10">
        <f>INDEX(AJ:AJ, MATCH(AN284, AI:AI, 0))</f>
        <v>1.56</v>
      </c>
      <c r="AP284" s="12">
        <f>ROUNDUP((AK284/AO284),0)</f>
        <v>12</v>
      </c>
      <c r="AQ284" s="12">
        <f>(AP284*AO284)</f>
        <v>18.72</v>
      </c>
      <c r="AR284" s="12">
        <f>IF(ROUNDDOWN((AL284*12 - (O284*12)) / (AP284 - 1), 0) &lt; 18, ROUNDDOWN((AL284*12 - (O284*12)) / (AP284 - 1), 0), 18)</f>
        <v>10</v>
      </c>
    </row>
    <row r="285" spans="1:44" x14ac:dyDescent="0.35">
      <c r="A285" s="11">
        <f t="shared" si="4"/>
        <v>284</v>
      </c>
      <c r="B285" s="14">
        <v>5300</v>
      </c>
      <c r="C285" s="14">
        <v>3000</v>
      </c>
      <c r="D285" s="14">
        <v>125</v>
      </c>
      <c r="E285" s="14">
        <v>125</v>
      </c>
      <c r="F285" s="14">
        <v>40000</v>
      </c>
      <c r="G285" s="14">
        <v>5</v>
      </c>
      <c r="H285" s="14">
        <v>90</v>
      </c>
      <c r="K285" s="14">
        <v>150</v>
      </c>
      <c r="L285" s="14">
        <v>1.58</v>
      </c>
      <c r="M285" s="9">
        <f>ROUNDUP((18*L285),0)</f>
        <v>29</v>
      </c>
      <c r="N285" s="9">
        <f>(M285-O285*12-1.5)</f>
        <v>24.5</v>
      </c>
      <c r="O285" s="14">
        <v>0.25</v>
      </c>
      <c r="P285" s="9">
        <f>ROUND(((B285)-(M285*K285/12)-(G285-(1.5*L285))*H285),0)</f>
        <v>4701</v>
      </c>
      <c r="Q285" s="9">
        <f>ROUNDDOWN((D285+E285)/(P285/1000),0)</f>
        <v>53</v>
      </c>
      <c r="R285" s="9">
        <f>ROUND((1.2*D285+1.6*E285)/(Q285),2)</f>
        <v>6.6</v>
      </c>
      <c r="S285" s="9">
        <f>CEILING((N285+(12*L285)),0.01)</f>
        <v>43.46</v>
      </c>
      <c r="T285" s="9">
        <f xml:space="preserve"> (4*S285)</f>
        <v>173.84</v>
      </c>
      <c r="U285" s="9">
        <f>ROUND((Q285-(S285/12)^2)*(R285),2)</f>
        <v>263.23</v>
      </c>
      <c r="V285" s="9">
        <f>ROUND((U285*1000)/(3*T285*(C285^0.5)),2)</f>
        <v>9.2200000000000006</v>
      </c>
      <c r="W285" s="9" t="str">
        <f>IF(V285 &lt; N285, "Pass", "Fail")</f>
        <v>Pass</v>
      </c>
      <c r="X285" s="9">
        <f>CEILING(R285*(Q285^0.5)*((Q285^0.5/2)-(L285*0.5)-(N285/12)),0.01)</f>
        <v>38.85</v>
      </c>
      <c r="Y285" s="9">
        <f>ROUND((X285*1000)/(1.5*(Q285^0.5)*12*(C285^0.5)),2)</f>
        <v>5.41</v>
      </c>
      <c r="Z285" s="9" t="str">
        <f>IF(Y285&lt;N285,"Pass","Fail")</f>
        <v>Pass</v>
      </c>
      <c r="AA285" s="9">
        <f>ROUND(((Q285^0.5)/2)-(L285/2),2)</f>
        <v>2.85</v>
      </c>
      <c r="AB285" s="9">
        <f>ROUND((AA285*(AA285/2)*R285*(Q285^0.5)),0)</f>
        <v>195</v>
      </c>
      <c r="AC285" s="9">
        <f>ROUND((AB285*12000/(0.9*(Q285^0.5)*12*(N285^2))),2)</f>
        <v>49.58</v>
      </c>
      <c r="AD285" s="9">
        <f>(1-((1-(2.36*AC285/C285))^0.5))</f>
        <v>1.9695421480310227E-2</v>
      </c>
      <c r="AE285" s="9">
        <f>(AD285*C285)/(1.18*F285)</f>
        <v>1.2518276364603957E-3</v>
      </c>
      <c r="AF285" s="10">
        <f>200/F285</f>
        <v>5.0000000000000001E-3</v>
      </c>
      <c r="AG285" s="10">
        <f>(3*(C285)^0.5)/(F285)</f>
        <v>4.107919181288746E-3</v>
      </c>
      <c r="AH285" s="10">
        <f>ROUND(MAX(AE285, AF285, AG285),6)</f>
        <v>5.0000000000000001E-3</v>
      </c>
      <c r="AK285" s="10">
        <f>ROUND((AH285*(Q285^0.5)*12*N285),2)</f>
        <v>10.7</v>
      </c>
      <c r="AL285" s="13">
        <f>ROUND((Q285^0.5),2)</f>
        <v>7.28</v>
      </c>
      <c r="AM285" s="13">
        <f>ROUND((Q285^0.5),2)</f>
        <v>7.28</v>
      </c>
      <c r="AN285" s="19">
        <v>11</v>
      </c>
      <c r="AO285" s="10">
        <f>INDEX(AJ:AJ, MATCH(AN285, AI:AI, 0))</f>
        <v>1.56</v>
      </c>
      <c r="AP285" s="12">
        <f>ROUNDUP((AK285/AO285),0)</f>
        <v>7</v>
      </c>
      <c r="AQ285" s="12">
        <f>(AP285*AO285)</f>
        <v>10.92</v>
      </c>
      <c r="AR285" s="12">
        <f>IF(ROUNDDOWN((AL285*12 - (O285*12)) / (AP285 - 1), 0) &lt; 18, ROUNDDOWN((AL285*12 - (O285*12)) / (AP285 - 1), 0), 18)</f>
        <v>14</v>
      </c>
    </row>
    <row r="286" spans="1:44" x14ac:dyDescent="0.35">
      <c r="A286" s="11">
        <f t="shared" si="4"/>
        <v>285</v>
      </c>
      <c r="B286" s="14">
        <v>4800</v>
      </c>
      <c r="C286" s="14">
        <v>5000</v>
      </c>
      <c r="D286" s="14">
        <v>120</v>
      </c>
      <c r="E286" s="14">
        <v>85</v>
      </c>
      <c r="F286" s="14">
        <v>40000</v>
      </c>
      <c r="G286" s="14">
        <v>4.5</v>
      </c>
      <c r="H286" s="14">
        <v>90</v>
      </c>
      <c r="K286" s="14">
        <v>150</v>
      </c>
      <c r="L286" s="14">
        <v>1.42</v>
      </c>
      <c r="M286" s="9">
        <f>ROUNDUP((18*L286),0)</f>
        <v>26</v>
      </c>
      <c r="N286" s="9">
        <f>(M286-O286*12-1.5)</f>
        <v>21.5</v>
      </c>
      <c r="O286" s="14">
        <v>0.25</v>
      </c>
      <c r="P286" s="9">
        <f>ROUND(((B286)-(M286*K286/12)-(G286-(1.5*L286))*H286),0)</f>
        <v>4262</v>
      </c>
      <c r="Q286" s="9">
        <f>ROUNDDOWN((D286+E286)/(P286/1000),0)</f>
        <v>48</v>
      </c>
      <c r="R286" s="9">
        <f>ROUND((1.2*D286+1.6*E286)/(Q286),2)</f>
        <v>5.83</v>
      </c>
      <c r="S286" s="9">
        <f>CEILING((N286+(12*L286)),0.01)</f>
        <v>38.54</v>
      </c>
      <c r="T286" s="9">
        <f xml:space="preserve"> (4*S286)</f>
        <v>154.16</v>
      </c>
      <c r="U286" s="9">
        <f>ROUND((Q286-(S286/12)^2)*(R286),2)</f>
        <v>219.7</v>
      </c>
      <c r="V286" s="9">
        <f>ROUND((U286*1000)/(3*T286*(C286^0.5)),2)</f>
        <v>6.72</v>
      </c>
      <c r="W286" s="9" t="str">
        <f>IF(V286 &lt; N286, "Pass", "Fail")</f>
        <v>Pass</v>
      </c>
      <c r="X286" s="9">
        <f>CEILING(R286*(Q286^0.5)*((Q286^0.5/2)-(L286*0.5)-(N286/12)),0.01)</f>
        <v>38.880000000000003</v>
      </c>
      <c r="Y286" s="9">
        <f>ROUND((X286*1000)/(1.5*(Q286^0.5)*12*(C286^0.5)),2)</f>
        <v>4.41</v>
      </c>
      <c r="Z286" s="9" t="str">
        <f>IF(Y286&lt;N286,"Pass","Fail")</f>
        <v>Pass</v>
      </c>
      <c r="AA286" s="9">
        <f>ROUND(((Q286^0.5)/2)-(L286/2),2)</f>
        <v>2.75</v>
      </c>
      <c r="AB286" s="9">
        <f>ROUND((AA286*(AA286/2)*R286*(Q286^0.5)),0)</f>
        <v>153</v>
      </c>
      <c r="AC286" s="9">
        <f>ROUND((AB286*12000/(0.9*(Q286^0.5)*12*(N286^2))),2)</f>
        <v>53.08</v>
      </c>
      <c r="AD286" s="9">
        <f>(1-((1-(2.36*AC286/C286))^0.5))</f>
        <v>1.2606339902873409E-2</v>
      </c>
      <c r="AE286" s="9">
        <f>(AD286*C286)/(1.18*F286)</f>
        <v>1.3354173625925222E-3</v>
      </c>
      <c r="AF286" s="10">
        <f>200/F286</f>
        <v>5.0000000000000001E-3</v>
      </c>
      <c r="AG286" s="10">
        <f>(3*(C286)^0.5)/(F286)</f>
        <v>5.3033008588991067E-3</v>
      </c>
      <c r="AH286" s="10">
        <f>ROUND(MAX(AE286, AF286, AG286),6)</f>
        <v>5.3030000000000004E-3</v>
      </c>
      <c r="AK286" s="10">
        <f>ROUND((AH286*(Q286^0.5)*12*N286),2)</f>
        <v>9.48</v>
      </c>
      <c r="AL286" s="13">
        <f>ROUND((Q286^0.5),2)</f>
        <v>6.93</v>
      </c>
      <c r="AM286" s="13">
        <f>ROUND((Q286^0.5),2)</f>
        <v>6.93</v>
      </c>
      <c r="AN286" s="19">
        <v>11</v>
      </c>
      <c r="AO286" s="10">
        <f>INDEX(AJ:AJ, MATCH(AN286, AI:AI, 0))</f>
        <v>1.56</v>
      </c>
      <c r="AP286" s="12">
        <f>ROUNDUP((AK286/AO286),0)</f>
        <v>7</v>
      </c>
      <c r="AQ286" s="12">
        <f>(AP286*AO286)</f>
        <v>10.92</v>
      </c>
      <c r="AR286" s="12">
        <f>IF(ROUNDDOWN((AL286*12 - (O286*12)) / (AP286 - 1), 0) &lt; 18, ROUNDDOWN((AL286*12 - (O286*12)) / (AP286 - 1), 0), 18)</f>
        <v>13</v>
      </c>
    </row>
    <row r="287" spans="1:44" x14ac:dyDescent="0.35">
      <c r="A287" s="11">
        <f t="shared" si="4"/>
        <v>286</v>
      </c>
      <c r="B287" s="14">
        <v>5400</v>
      </c>
      <c r="C287" s="14">
        <v>4000</v>
      </c>
      <c r="D287" s="14">
        <v>100</v>
      </c>
      <c r="E287" s="14">
        <v>85</v>
      </c>
      <c r="F287" s="14">
        <v>40000</v>
      </c>
      <c r="G287" s="14">
        <v>5.5</v>
      </c>
      <c r="H287" s="14">
        <v>105</v>
      </c>
      <c r="K287" s="14">
        <v>150</v>
      </c>
      <c r="L287" s="14">
        <v>1.25</v>
      </c>
      <c r="M287" s="9">
        <f>ROUNDUP((18*L287),0)</f>
        <v>23</v>
      </c>
      <c r="N287" s="9">
        <f>(M287-O287*12-1.5)</f>
        <v>18.5</v>
      </c>
      <c r="O287" s="14">
        <v>0.25</v>
      </c>
      <c r="P287" s="9">
        <f>ROUND(((B287)-(M287*K287/12)-(G287-(1.5*L287))*H287),0)</f>
        <v>4732</v>
      </c>
      <c r="Q287" s="9">
        <f>ROUNDDOWN((D287+E287)/(P287/1000),0)</f>
        <v>39</v>
      </c>
      <c r="R287" s="9">
        <f>ROUND((1.2*D287+1.6*E287)/(Q287),2)</f>
        <v>6.56</v>
      </c>
      <c r="S287" s="9">
        <f>CEILING((N287+(12*L287)),0.01)</f>
        <v>33.5</v>
      </c>
      <c r="T287" s="9">
        <f xml:space="preserve"> (4*S287)</f>
        <v>134</v>
      </c>
      <c r="U287" s="9">
        <f>ROUND((Q287-(S287/12)^2)*(R287),2)</f>
        <v>204.72</v>
      </c>
      <c r="V287" s="9">
        <f>ROUND((U287*1000)/(3*T287*(C287^0.5)),2)</f>
        <v>8.0500000000000007</v>
      </c>
      <c r="W287" s="9" t="str">
        <f>IF(V287 &lt; N287, "Pass", "Fail")</f>
        <v>Pass</v>
      </c>
      <c r="X287" s="9">
        <f>CEILING(R287*(Q287^0.5)*((Q287^0.5/2)-(L287*0.5)-(N287/12)),0.01)</f>
        <v>39.160000000000004</v>
      </c>
      <c r="Y287" s="9">
        <f>ROUND((X287*1000)/(1.5*(Q287^0.5)*12*(C287^0.5)),2)</f>
        <v>5.51</v>
      </c>
      <c r="Z287" s="9" t="str">
        <f>IF(Y287&lt;N287,"Pass","Fail")</f>
        <v>Pass</v>
      </c>
      <c r="AA287" s="9">
        <f>ROUND(((Q287^0.5)/2)-(L287/2),2)</f>
        <v>2.5</v>
      </c>
      <c r="AB287" s="9">
        <f>ROUND((AA287*(AA287/2)*R287*(Q287^0.5)),0)</f>
        <v>128</v>
      </c>
      <c r="AC287" s="9">
        <f>ROUND((AB287*12000/(0.9*(Q287^0.5)*12*(N287^2))),2)</f>
        <v>66.540000000000006</v>
      </c>
      <c r="AD287" s="9">
        <f>(1-((1-(2.36*AC287/C287))^0.5))</f>
        <v>1.9825831803347294E-2</v>
      </c>
      <c r="AE287" s="9">
        <f>(AD287*C287)/(1.18*F287)</f>
        <v>1.6801552375718045E-3</v>
      </c>
      <c r="AF287" s="10">
        <f>200/F287</f>
        <v>5.0000000000000001E-3</v>
      </c>
      <c r="AG287" s="10">
        <f>(3*(C287)^0.5)/(F287)</f>
        <v>4.7434164902525689E-3</v>
      </c>
      <c r="AH287" s="10">
        <f>ROUND(MAX(AE287, AF287, AG287),6)</f>
        <v>5.0000000000000001E-3</v>
      </c>
      <c r="AK287" s="10">
        <f>ROUND((AH287*(Q287^0.5)*12*N287),2)</f>
        <v>6.93</v>
      </c>
      <c r="AL287" s="13">
        <f>ROUND((Q287^0.5),2)</f>
        <v>6.24</v>
      </c>
      <c r="AM287" s="13">
        <f>ROUND((Q287^0.5),2)</f>
        <v>6.24</v>
      </c>
      <c r="AN287" s="19">
        <v>8</v>
      </c>
      <c r="AO287" s="10">
        <f>INDEX(AJ:AJ, MATCH(AN287, AI:AI, 0))</f>
        <v>0.79</v>
      </c>
      <c r="AP287" s="12">
        <f>ROUNDUP((AK287/AO287),0)</f>
        <v>9</v>
      </c>
      <c r="AQ287" s="12">
        <f>(AP287*AO287)</f>
        <v>7.11</v>
      </c>
      <c r="AR287" s="12">
        <f>IF(ROUNDDOWN((AL287*12 - (O287*12)) / (AP287 - 1), 0) &lt; 18, ROUNDDOWN((AL287*12 - (O287*12)) / (AP287 - 1), 0), 18)</f>
        <v>8</v>
      </c>
    </row>
    <row r="288" spans="1:44" x14ac:dyDescent="0.35">
      <c r="A288" s="11">
        <f t="shared" si="4"/>
        <v>287</v>
      </c>
      <c r="B288" s="14">
        <v>5100</v>
      </c>
      <c r="C288" s="14">
        <v>3000</v>
      </c>
      <c r="D288" s="14">
        <v>85</v>
      </c>
      <c r="E288" s="14">
        <v>195</v>
      </c>
      <c r="F288" s="14">
        <v>40000</v>
      </c>
      <c r="G288" s="14">
        <v>4</v>
      </c>
      <c r="H288" s="14">
        <v>105</v>
      </c>
      <c r="K288" s="14">
        <v>150</v>
      </c>
      <c r="L288" s="14">
        <v>1.75</v>
      </c>
      <c r="M288" s="9">
        <f>ROUNDUP((18*L288),0)</f>
        <v>32</v>
      </c>
      <c r="N288" s="9">
        <f>(M288-O288*12-1.5)</f>
        <v>27.5</v>
      </c>
      <c r="O288" s="14">
        <v>0.25</v>
      </c>
      <c r="P288" s="9">
        <f>ROUND(((B288)-(M288*K288/12)-(G288-(1.5*L288))*H288),0)</f>
        <v>4556</v>
      </c>
      <c r="Q288" s="9">
        <f>ROUNDDOWN((D288+E288)/(P288/1000),0)</f>
        <v>61</v>
      </c>
      <c r="R288" s="9">
        <f>ROUND((1.2*D288+1.6*E288)/(Q288),2)</f>
        <v>6.79</v>
      </c>
      <c r="S288" s="9">
        <f>CEILING((N288+(12*L288)),0.01)</f>
        <v>48.5</v>
      </c>
      <c r="T288" s="9">
        <f xml:space="preserve"> (4*S288)</f>
        <v>194</v>
      </c>
      <c r="U288" s="9">
        <f>ROUND((Q288-(S288/12)^2)*(R288),2)</f>
        <v>303.27</v>
      </c>
      <c r="V288" s="9">
        <f>ROUND((U288*1000)/(3*T288*(C288^0.5)),2)</f>
        <v>9.51</v>
      </c>
      <c r="W288" s="9" t="str">
        <f>IF(V288 &lt; N288, "Pass", "Fail")</f>
        <v>Pass</v>
      </c>
      <c r="X288" s="9">
        <f>CEILING(R288*(Q288^0.5)*((Q288^0.5/2)-(L288*0.5)-(N288/12)),0.01)</f>
        <v>39.17</v>
      </c>
      <c r="Y288" s="9">
        <f>ROUND((X288*1000)/(1.5*(Q288^0.5)*12*(C288^0.5)),2)</f>
        <v>5.09</v>
      </c>
      <c r="Z288" s="9" t="str">
        <f>IF(Y288&lt;N288,"Pass","Fail")</f>
        <v>Pass</v>
      </c>
      <c r="AA288" s="9">
        <f>ROUND(((Q288^0.5)/2)-(L288/2),2)</f>
        <v>3.03</v>
      </c>
      <c r="AB288" s="9">
        <f>ROUND((AA288*(AA288/2)*R288*(Q288^0.5)),0)</f>
        <v>243</v>
      </c>
      <c r="AC288" s="9">
        <f>ROUND((AB288*12000/(0.9*(Q288^0.5)*12*(N288^2))),2)</f>
        <v>45.71</v>
      </c>
      <c r="AD288" s="9">
        <f>(1-((1-(2.36*AC288/C288))^0.5))</f>
        <v>1.8143866614529602E-2</v>
      </c>
      <c r="AE288" s="9">
        <f>(AD288*C288)/(1.18*F288)</f>
        <v>1.1532118610929833E-3</v>
      </c>
      <c r="AF288" s="10">
        <f>200/F288</f>
        <v>5.0000000000000001E-3</v>
      </c>
      <c r="AG288" s="10">
        <f>(3*(C288)^0.5)/(F288)</f>
        <v>4.107919181288746E-3</v>
      </c>
      <c r="AH288" s="10">
        <f>ROUND(MAX(AE288, AF288, AG288),6)</f>
        <v>5.0000000000000001E-3</v>
      </c>
      <c r="AK288" s="10">
        <f>ROUND((AH288*(Q288^0.5)*12*N288),2)</f>
        <v>12.89</v>
      </c>
      <c r="AL288" s="13">
        <f>ROUND((Q288^0.5),2)</f>
        <v>7.81</v>
      </c>
      <c r="AM288" s="13">
        <f>ROUND((Q288^0.5),2)</f>
        <v>7.81</v>
      </c>
      <c r="AN288" s="19">
        <v>11</v>
      </c>
      <c r="AO288" s="10">
        <f>INDEX(AJ:AJ, MATCH(AN288, AI:AI, 0))</f>
        <v>1.56</v>
      </c>
      <c r="AP288" s="12">
        <f>ROUNDUP((AK288/AO288),0)</f>
        <v>9</v>
      </c>
      <c r="AQ288" s="12">
        <f>(AP288*AO288)</f>
        <v>14.040000000000001</v>
      </c>
      <c r="AR288" s="12">
        <f>IF(ROUNDDOWN((AL288*12 - (O288*12)) / (AP288 - 1), 0) &lt; 18, ROUNDDOWN((AL288*12 - (O288*12)) / (AP288 - 1), 0), 18)</f>
        <v>11</v>
      </c>
    </row>
    <row r="289" spans="1:44" x14ac:dyDescent="0.35">
      <c r="A289" s="11">
        <f t="shared" si="4"/>
        <v>288</v>
      </c>
      <c r="B289" s="14">
        <v>4000</v>
      </c>
      <c r="C289" s="14">
        <v>5000</v>
      </c>
      <c r="D289" s="14">
        <v>115</v>
      </c>
      <c r="E289" s="14">
        <v>160</v>
      </c>
      <c r="F289" s="14">
        <v>60000</v>
      </c>
      <c r="G289" s="14">
        <v>5.25</v>
      </c>
      <c r="H289" s="14">
        <v>105</v>
      </c>
      <c r="K289" s="14">
        <v>150</v>
      </c>
      <c r="L289" s="14">
        <v>2</v>
      </c>
      <c r="M289" s="9">
        <f>ROUNDUP((18*L289),0)</f>
        <v>36</v>
      </c>
      <c r="N289" s="9">
        <f>(M289-O289*12-1.5)</f>
        <v>31.5</v>
      </c>
      <c r="O289" s="14">
        <v>0.25</v>
      </c>
      <c r="P289" s="9">
        <f>ROUND(((B289)-(M289*K289/12)-(G289-(1.5*L289))*H289),0)</f>
        <v>3314</v>
      </c>
      <c r="Q289" s="9">
        <f>ROUNDDOWN((D289+E289)/(P289/1000),0)</f>
        <v>82</v>
      </c>
      <c r="R289" s="9">
        <f>ROUND((1.2*D289+1.6*E289)/(Q289),2)</f>
        <v>4.8</v>
      </c>
      <c r="S289" s="9">
        <f>CEILING((N289+(12*L289)),0.01)</f>
        <v>55.5</v>
      </c>
      <c r="T289" s="9">
        <f xml:space="preserve"> (4*S289)</f>
        <v>222</v>
      </c>
      <c r="U289" s="9">
        <f>ROUND((Q289-(S289/12)^2)*(R289),2)</f>
        <v>290.93</v>
      </c>
      <c r="V289" s="9">
        <f>ROUND((U289*1000)/(3*T289*(C289^0.5)),2)</f>
        <v>6.18</v>
      </c>
      <c r="W289" s="9" t="str">
        <f>IF(V289 &lt; N289, "Pass", "Fail")</f>
        <v>Pass</v>
      </c>
      <c r="X289" s="9">
        <f>CEILING(R289*(Q289^0.5)*((Q289^0.5/2)-(L289*0.5)-(N289/12)),0.01)</f>
        <v>39.24</v>
      </c>
      <c r="Y289" s="9">
        <f>ROUND((X289*1000)/(1.5*(Q289^0.5)*12*(C289^0.5)),2)</f>
        <v>3.4</v>
      </c>
      <c r="Z289" s="9" t="str">
        <f>IF(Y289&lt;N289,"Pass","Fail")</f>
        <v>Pass</v>
      </c>
      <c r="AA289" s="9">
        <f>ROUND(((Q289^0.5)/2)-(L289/2),2)</f>
        <v>3.53</v>
      </c>
      <c r="AB289" s="9">
        <f>ROUND((AA289*(AA289/2)*R289*(Q289^0.5)),0)</f>
        <v>271</v>
      </c>
      <c r="AC289" s="9">
        <f>ROUND((AB289*12000/(0.9*(Q289^0.5)*12*(N289^2))),2)</f>
        <v>33.51</v>
      </c>
      <c r="AD289" s="9">
        <f>(1-((1-(2.36*AC289/C289))^0.5))</f>
        <v>7.9398808539877797E-3</v>
      </c>
      <c r="AE289" s="9">
        <f>(AD289*C289)/(1.18*F289)</f>
        <v>5.6072604901043633E-4</v>
      </c>
      <c r="AF289" s="10">
        <f>200/F289</f>
        <v>3.3333333333333335E-3</v>
      </c>
      <c r="AG289" s="10">
        <f>(3*(C289)^0.5)/(F289)</f>
        <v>3.5355339059327377E-3</v>
      </c>
      <c r="AH289" s="10">
        <f>ROUND(MAX(AE289, AF289, AG289),6)</f>
        <v>3.5360000000000001E-3</v>
      </c>
      <c r="AK289" s="10">
        <f>ROUND((AH289*(Q289^0.5)*12*N289),2)</f>
        <v>12.1</v>
      </c>
      <c r="AL289" s="13">
        <f>ROUND((Q289^0.5),2)</f>
        <v>9.06</v>
      </c>
      <c r="AM289" s="13">
        <f>ROUND((Q289^0.5),2)</f>
        <v>9.06</v>
      </c>
      <c r="AN289" s="19">
        <v>14</v>
      </c>
      <c r="AO289" s="10">
        <f>INDEX(AJ:AJ, MATCH(AN289, AI:AI, 0))</f>
        <v>2.25</v>
      </c>
      <c r="AP289" s="12">
        <f>ROUNDUP((AK289/AO289),0)</f>
        <v>6</v>
      </c>
      <c r="AQ289" s="12">
        <f>(AP289*AO289)</f>
        <v>13.5</v>
      </c>
      <c r="AR289" s="12">
        <f>IF(ROUNDDOWN((AL289*12 - (O289*12)) / (AP289 - 1), 0) &lt; 18, ROUNDDOWN((AL289*12 - (O289*12)) / (AP289 - 1), 0), 18)</f>
        <v>18</v>
      </c>
    </row>
    <row r="290" spans="1:44" x14ac:dyDescent="0.35">
      <c r="A290" s="11">
        <f t="shared" si="4"/>
        <v>289</v>
      </c>
      <c r="B290" s="14">
        <v>4100</v>
      </c>
      <c r="C290" s="14">
        <v>5000</v>
      </c>
      <c r="D290" s="14">
        <v>90</v>
      </c>
      <c r="E290" s="14">
        <v>115</v>
      </c>
      <c r="F290" s="14">
        <v>60000</v>
      </c>
      <c r="G290" s="14">
        <v>5.5</v>
      </c>
      <c r="H290" s="14">
        <v>105</v>
      </c>
      <c r="K290" s="14">
        <v>150</v>
      </c>
      <c r="L290" s="14">
        <v>1.58</v>
      </c>
      <c r="M290" s="9">
        <f>ROUNDUP((18*L290),0)</f>
        <v>29</v>
      </c>
      <c r="N290" s="9">
        <f>(M290-O290*12-1.5)</f>
        <v>24.5</v>
      </c>
      <c r="O290" s="14">
        <v>0.25</v>
      </c>
      <c r="P290" s="9">
        <f>ROUND(((B290)-(M290*K290/12)-(G290-(1.5*L290))*H290),0)</f>
        <v>3409</v>
      </c>
      <c r="Q290" s="9">
        <f>ROUNDDOWN((D290+E290)/(P290/1000),0)</f>
        <v>60</v>
      </c>
      <c r="R290" s="9">
        <f>ROUND((1.2*D290+1.6*E290)/(Q290),2)</f>
        <v>4.87</v>
      </c>
      <c r="S290" s="9">
        <f>CEILING((N290+(12*L290)),0.01)</f>
        <v>43.46</v>
      </c>
      <c r="T290" s="9">
        <f xml:space="preserve"> (4*S290)</f>
        <v>173.84</v>
      </c>
      <c r="U290" s="9">
        <f>ROUND((Q290-(S290/12)^2)*(R290),2)</f>
        <v>228.32</v>
      </c>
      <c r="V290" s="9">
        <f>ROUND((U290*1000)/(3*T290*(C290^0.5)),2)</f>
        <v>6.19</v>
      </c>
      <c r="W290" s="9" t="str">
        <f>IF(V290 &lt; N290, "Pass", "Fail")</f>
        <v>Pass</v>
      </c>
      <c r="X290" s="9">
        <f>CEILING(R290*(Q290^0.5)*((Q290^0.5/2)-(L290*0.5)-(N290/12)),0.01)</f>
        <v>39.29</v>
      </c>
      <c r="Y290" s="9">
        <f>ROUND((X290*1000)/(1.5*(Q290^0.5)*12*(C290^0.5)),2)</f>
        <v>3.99</v>
      </c>
      <c r="Z290" s="9" t="str">
        <f>IF(Y290&lt;N290,"Pass","Fail")</f>
        <v>Pass</v>
      </c>
      <c r="AA290" s="9">
        <f>ROUND(((Q290^0.5)/2)-(L290/2),2)</f>
        <v>3.08</v>
      </c>
      <c r="AB290" s="9">
        <f>ROUND((AA290*(AA290/2)*R290*(Q290^0.5)),0)</f>
        <v>179</v>
      </c>
      <c r="AC290" s="9">
        <f>ROUND((AB290*12000/(0.9*(Q290^0.5)*12*(N290^2))),2)</f>
        <v>42.78</v>
      </c>
      <c r="AD290" s="9">
        <f>(1-((1-(2.36*AC290/C290))^0.5))</f>
        <v>1.0147566553478593E-2</v>
      </c>
      <c r="AE290" s="9">
        <f>(AD290*C290)/(1.18*F290)</f>
        <v>7.1663605603662379E-4</v>
      </c>
      <c r="AF290" s="10">
        <f>200/F290</f>
        <v>3.3333333333333335E-3</v>
      </c>
      <c r="AG290" s="10">
        <f>(3*(C290)^0.5)/(F290)</f>
        <v>3.5355339059327377E-3</v>
      </c>
      <c r="AH290" s="10">
        <f>ROUND(MAX(AE290, AF290, AG290),6)</f>
        <v>3.5360000000000001E-3</v>
      </c>
      <c r="AK290" s="10">
        <f>ROUND((AH290*(Q290^0.5)*12*N290),2)</f>
        <v>8.0500000000000007</v>
      </c>
      <c r="AL290" s="13">
        <f>ROUND((Q290^0.5),2)</f>
        <v>7.75</v>
      </c>
      <c r="AM290" s="13">
        <f>ROUND((Q290^0.5),2)</f>
        <v>7.75</v>
      </c>
      <c r="AN290" s="19">
        <v>11</v>
      </c>
      <c r="AO290" s="10">
        <f>INDEX(AJ:AJ, MATCH(AN290, AI:AI, 0))</f>
        <v>1.56</v>
      </c>
      <c r="AP290" s="12">
        <f>ROUNDUP((AK290/AO290),0)</f>
        <v>6</v>
      </c>
      <c r="AQ290" s="12">
        <f>(AP290*AO290)</f>
        <v>9.36</v>
      </c>
      <c r="AR290" s="12">
        <f>IF(ROUNDDOWN((AL290*12 - (O290*12)) / (AP290 - 1), 0) &lt; 18, ROUNDDOWN((AL290*12 - (O290*12)) / (AP290 - 1), 0), 18)</f>
        <v>18</v>
      </c>
    </row>
    <row r="291" spans="1:44" x14ac:dyDescent="0.35">
      <c r="A291" s="11">
        <f t="shared" si="4"/>
        <v>290</v>
      </c>
      <c r="B291" s="14">
        <v>5600</v>
      </c>
      <c r="C291" s="14">
        <v>3000</v>
      </c>
      <c r="D291" s="14">
        <v>140</v>
      </c>
      <c r="E291" s="14">
        <v>150</v>
      </c>
      <c r="F291" s="14">
        <v>60000</v>
      </c>
      <c r="G291" s="14">
        <v>4.25</v>
      </c>
      <c r="H291" s="14">
        <v>95</v>
      </c>
      <c r="K291" s="14">
        <v>150</v>
      </c>
      <c r="L291" s="14">
        <v>1.67</v>
      </c>
      <c r="M291" s="9">
        <f>ROUNDUP((18*L291),0)</f>
        <v>31</v>
      </c>
      <c r="N291" s="9">
        <f>(M291-O291*12-1.5)</f>
        <v>26.5</v>
      </c>
      <c r="O291" s="14">
        <v>0.25</v>
      </c>
      <c r="P291" s="9">
        <f>ROUND(((B291)-(M291*K291/12)-(G291-(1.5*L291))*H291),0)</f>
        <v>5047</v>
      </c>
      <c r="Q291" s="9">
        <f>ROUNDDOWN((D291+E291)/(P291/1000),0)</f>
        <v>57</v>
      </c>
      <c r="R291" s="9">
        <f>ROUND((1.2*D291+1.6*E291)/(Q291),2)</f>
        <v>7.16</v>
      </c>
      <c r="S291" s="9">
        <f>CEILING((N291+(12*L291)),0.01)</f>
        <v>46.54</v>
      </c>
      <c r="T291" s="9">
        <f xml:space="preserve"> (4*S291)</f>
        <v>186.16</v>
      </c>
      <c r="U291" s="9">
        <f>ROUND((Q291-(S291/12)^2)*(R291),2)</f>
        <v>300.42</v>
      </c>
      <c r="V291" s="9">
        <f>ROUND((U291*1000)/(3*T291*(C291^0.5)),2)</f>
        <v>9.82</v>
      </c>
      <c r="W291" s="9" t="str">
        <f>IF(V291 &lt; N291, "Pass", "Fail")</f>
        <v>Pass</v>
      </c>
      <c r="X291" s="9">
        <f>CEILING(R291*(Q291^0.5)*((Q291^0.5/2)-(L291*0.5)-(N291/12)),0.01)</f>
        <v>39.550000000000004</v>
      </c>
      <c r="Y291" s="9">
        <f>ROUND((X291*1000)/(1.5*(Q291^0.5)*12*(C291^0.5)),2)</f>
        <v>5.31</v>
      </c>
      <c r="Z291" s="9" t="str">
        <f>IF(Y291&lt;N291,"Pass","Fail")</f>
        <v>Pass</v>
      </c>
      <c r="AA291" s="9">
        <f>ROUND(((Q291^0.5)/2)-(L291/2),2)</f>
        <v>2.94</v>
      </c>
      <c r="AB291" s="9">
        <f>ROUND((AA291*(AA291/2)*R291*(Q291^0.5)),0)</f>
        <v>234</v>
      </c>
      <c r="AC291" s="9">
        <f>ROUND((AB291*12000/(0.9*(Q291^0.5)*12*(N291^2))),2)</f>
        <v>49.04</v>
      </c>
      <c r="AD291" s="9">
        <f>(1-((1-(2.36*AC291/C291))^0.5))</f>
        <v>1.947877806410192E-2</v>
      </c>
      <c r="AE291" s="9">
        <f>(AD291*C291)/(1.18*F291)</f>
        <v>8.2537195186872553E-4</v>
      </c>
      <c r="AF291" s="10">
        <f>200/F291</f>
        <v>3.3333333333333335E-3</v>
      </c>
      <c r="AG291" s="10">
        <f>(3*(C291)^0.5)/(F291)</f>
        <v>2.7386127875258306E-3</v>
      </c>
      <c r="AH291" s="10">
        <f>ROUND(MAX(AE291, AF291, AG291),6)</f>
        <v>3.333E-3</v>
      </c>
      <c r="AK291" s="10">
        <f>ROUND((AH291*(Q291^0.5)*12*N291),2)</f>
        <v>8</v>
      </c>
      <c r="AL291" s="13">
        <f>ROUND((Q291^0.5),2)</f>
        <v>7.55</v>
      </c>
      <c r="AM291" s="13">
        <f>ROUND((Q291^0.5),2)</f>
        <v>7.55</v>
      </c>
      <c r="AN291" s="19">
        <v>11</v>
      </c>
      <c r="AO291" s="10">
        <f>INDEX(AJ:AJ, MATCH(AN291, AI:AI, 0))</f>
        <v>1.56</v>
      </c>
      <c r="AP291" s="12">
        <f>ROUNDUP((AK291/AO291),0)</f>
        <v>6</v>
      </c>
      <c r="AQ291" s="12">
        <f>(AP291*AO291)</f>
        <v>9.36</v>
      </c>
      <c r="AR291" s="12">
        <f>IF(ROUNDDOWN((AL291*12 - (O291*12)) / (AP291 - 1), 0) &lt; 18, ROUNDDOWN((AL291*12 - (O291*12)) / (AP291 - 1), 0), 18)</f>
        <v>17</v>
      </c>
    </row>
    <row r="292" spans="1:44" x14ac:dyDescent="0.35">
      <c r="A292" s="11">
        <f t="shared" si="4"/>
        <v>291</v>
      </c>
      <c r="B292" s="14">
        <v>4400</v>
      </c>
      <c r="C292" s="14">
        <v>5000</v>
      </c>
      <c r="D292" s="14">
        <v>190</v>
      </c>
      <c r="E292" s="14">
        <v>120</v>
      </c>
      <c r="F292" s="14">
        <v>60000</v>
      </c>
      <c r="G292" s="14">
        <v>4.25</v>
      </c>
      <c r="H292" s="14">
        <v>95</v>
      </c>
      <c r="K292" s="14">
        <v>150</v>
      </c>
      <c r="L292" s="14">
        <v>2</v>
      </c>
      <c r="M292" s="9">
        <f>ROUNDUP((18*L292),0)</f>
        <v>36</v>
      </c>
      <c r="N292" s="9">
        <f>(M292-O292*12-1.5)</f>
        <v>31.5</v>
      </c>
      <c r="O292" s="14">
        <v>0.25</v>
      </c>
      <c r="P292" s="9">
        <f>ROUND(((B292)-(M292*K292/12)-(G292-(1.5*L292))*H292),0)</f>
        <v>3831</v>
      </c>
      <c r="Q292" s="9">
        <f>ROUNDDOWN((D292+E292)/(P292/1000),0)</f>
        <v>80</v>
      </c>
      <c r="R292" s="9">
        <f>ROUND((1.2*D292+1.6*E292)/(Q292),2)</f>
        <v>5.25</v>
      </c>
      <c r="S292" s="9">
        <f>CEILING((N292+(12*L292)),0.01)</f>
        <v>55.5</v>
      </c>
      <c r="T292" s="9">
        <f xml:space="preserve"> (4*S292)</f>
        <v>222</v>
      </c>
      <c r="U292" s="9">
        <f>ROUND((Q292-(S292/12)^2)*(R292),2)</f>
        <v>307.7</v>
      </c>
      <c r="V292" s="9">
        <f>ROUND((U292*1000)/(3*T292*(C292^0.5)),2)</f>
        <v>6.53</v>
      </c>
      <c r="W292" s="9" t="str">
        <f>IF(V292 &lt; N292, "Pass", "Fail")</f>
        <v>Pass</v>
      </c>
      <c r="X292" s="9">
        <f>CEILING(R292*(Q292^0.5)*((Q292^0.5/2)-(L292*0.5)-(N292/12)),0.01)</f>
        <v>39.78</v>
      </c>
      <c r="Y292" s="9">
        <f>ROUND((X292*1000)/(1.5*(Q292^0.5)*12*(C292^0.5)),2)</f>
        <v>3.49</v>
      </c>
      <c r="Z292" s="9" t="str">
        <f>IF(Y292&lt;N292,"Pass","Fail")</f>
        <v>Pass</v>
      </c>
      <c r="AA292" s="9">
        <f>ROUND(((Q292^0.5)/2)-(L292/2),2)</f>
        <v>3.47</v>
      </c>
      <c r="AB292" s="9">
        <f>ROUND((AA292*(AA292/2)*R292*(Q292^0.5)),0)</f>
        <v>283</v>
      </c>
      <c r="AC292" s="9">
        <f>ROUND((AB292*12000/(0.9*(Q292^0.5)*12*(N292^2))),2)</f>
        <v>35.43</v>
      </c>
      <c r="AD292" s="9">
        <f>(1-((1-(2.36*AC292/C292))^0.5))</f>
        <v>8.3967325588322206E-3</v>
      </c>
      <c r="AE292" s="9">
        <f>(AD292*C292)/(1.18*F292)</f>
        <v>5.9298958748815116E-4</v>
      </c>
      <c r="AF292" s="10">
        <f>200/F292</f>
        <v>3.3333333333333335E-3</v>
      </c>
      <c r="AG292" s="10">
        <f>(3*(C292)^0.5)/(F292)</f>
        <v>3.5355339059327377E-3</v>
      </c>
      <c r="AH292" s="10">
        <f>ROUND(MAX(AE292, AF292, AG292),6)</f>
        <v>3.5360000000000001E-3</v>
      </c>
      <c r="AK292" s="10">
        <f>ROUND((AH292*(Q292^0.5)*12*N292),2)</f>
        <v>11.95</v>
      </c>
      <c r="AL292" s="13">
        <f>ROUND((Q292^0.5),2)</f>
        <v>8.94</v>
      </c>
      <c r="AM292" s="13">
        <f>ROUND((Q292^0.5),2)</f>
        <v>8.94</v>
      </c>
      <c r="AN292" s="19">
        <v>11</v>
      </c>
      <c r="AO292" s="10">
        <f>INDEX(AJ:AJ, MATCH(AN292, AI:AI, 0))</f>
        <v>1.56</v>
      </c>
      <c r="AP292" s="12">
        <f>ROUNDUP((AK292/AO292),0)</f>
        <v>8</v>
      </c>
      <c r="AQ292" s="12">
        <f>(AP292*AO292)</f>
        <v>12.48</v>
      </c>
      <c r="AR292" s="12">
        <f>IF(ROUNDDOWN((AL292*12 - (O292*12)) / (AP292 - 1), 0) &lt; 18, ROUNDDOWN((AL292*12 - (O292*12)) / (AP292 - 1), 0), 18)</f>
        <v>14</v>
      </c>
    </row>
    <row r="293" spans="1:44" x14ac:dyDescent="0.35">
      <c r="A293" s="11">
        <f t="shared" si="4"/>
        <v>292</v>
      </c>
      <c r="B293" s="14">
        <v>5100</v>
      </c>
      <c r="C293" s="14">
        <v>4000</v>
      </c>
      <c r="D293" s="14">
        <v>195</v>
      </c>
      <c r="E293" s="14">
        <v>130</v>
      </c>
      <c r="F293" s="14">
        <v>40000</v>
      </c>
      <c r="G293" s="14">
        <v>5</v>
      </c>
      <c r="H293" s="14">
        <v>100</v>
      </c>
      <c r="K293" s="14">
        <v>150</v>
      </c>
      <c r="L293" s="14">
        <v>1.92</v>
      </c>
      <c r="M293" s="9">
        <f>ROUNDUP((18*L293),0)</f>
        <v>35</v>
      </c>
      <c r="N293" s="9">
        <f>(M293-O293*12-1.5)</f>
        <v>30.5</v>
      </c>
      <c r="O293" s="14">
        <v>0.25</v>
      </c>
      <c r="P293" s="9">
        <f>ROUND(((B293)-(M293*K293/12)-(G293-(1.5*L293))*H293),0)</f>
        <v>4451</v>
      </c>
      <c r="Q293" s="9">
        <f>ROUNDDOWN((D293+E293)/(P293/1000),0)</f>
        <v>73</v>
      </c>
      <c r="R293" s="9">
        <f>ROUND((1.2*D293+1.6*E293)/(Q293),2)</f>
        <v>6.05</v>
      </c>
      <c r="S293" s="9">
        <f>CEILING((N293+(12*L293)),0.01)</f>
        <v>53.54</v>
      </c>
      <c r="T293" s="9">
        <f xml:space="preserve"> (4*S293)</f>
        <v>214.16</v>
      </c>
      <c r="U293" s="9">
        <f>ROUND((Q293-(S293/12)^2)*(R293),2)</f>
        <v>321.22000000000003</v>
      </c>
      <c r="V293" s="9">
        <f>ROUND((U293*1000)/(3*T293*(C293^0.5)),2)</f>
        <v>7.91</v>
      </c>
      <c r="W293" s="9" t="str">
        <f>IF(V293 &lt; N293, "Pass", "Fail")</f>
        <v>Pass</v>
      </c>
      <c r="X293" s="9">
        <f>CEILING(R293*(Q293^0.5)*((Q293^0.5/2)-(L293*0.5)-(N293/12)),0.01)</f>
        <v>39.82</v>
      </c>
      <c r="Y293" s="9">
        <f>ROUND((X293*1000)/(1.5*(Q293^0.5)*12*(C293^0.5)),2)</f>
        <v>4.09</v>
      </c>
      <c r="Z293" s="9" t="str">
        <f>IF(Y293&lt;N293,"Pass","Fail")</f>
        <v>Pass</v>
      </c>
      <c r="AA293" s="9">
        <f>ROUND(((Q293^0.5)/2)-(L293/2),2)</f>
        <v>3.31</v>
      </c>
      <c r="AB293" s="9">
        <f>ROUND((AA293*(AA293/2)*R293*(Q293^0.5)),0)</f>
        <v>283</v>
      </c>
      <c r="AC293" s="9">
        <f>ROUND((AB293*12000/(0.9*(Q293^0.5)*12*(N293^2))),2)</f>
        <v>39.56</v>
      </c>
      <c r="AD293" s="9">
        <f>(1-((1-(2.36*AC293/C293))^0.5))</f>
        <v>1.1739103272825013E-2</v>
      </c>
      <c r="AE293" s="9">
        <f>(AD293*C293)/(1.18*F293)</f>
        <v>9.9483926040889927E-4</v>
      </c>
      <c r="AF293" s="10">
        <f>200/F293</f>
        <v>5.0000000000000001E-3</v>
      </c>
      <c r="AG293" s="10">
        <f>(3*(C293)^0.5)/(F293)</f>
        <v>4.7434164902525689E-3</v>
      </c>
      <c r="AH293" s="10">
        <f>ROUND(MAX(AE293, AF293, AG293),6)</f>
        <v>5.0000000000000001E-3</v>
      </c>
      <c r="AK293" s="10">
        <f>ROUND((AH293*(Q293^0.5)*12*N293),2)</f>
        <v>15.64</v>
      </c>
      <c r="AL293" s="13">
        <f>ROUND((Q293^0.5),2)</f>
        <v>8.5399999999999991</v>
      </c>
      <c r="AM293" s="13">
        <f>ROUND((Q293^0.5),2)</f>
        <v>8.5399999999999991</v>
      </c>
      <c r="AN293" s="19">
        <v>14</v>
      </c>
      <c r="AO293" s="10">
        <f>INDEX(AJ:AJ, MATCH(AN293, AI:AI, 0))</f>
        <v>2.25</v>
      </c>
      <c r="AP293" s="12">
        <f>ROUNDUP((AK293/AO293),0)</f>
        <v>7</v>
      </c>
      <c r="AQ293" s="12">
        <f>(AP293*AO293)</f>
        <v>15.75</v>
      </c>
      <c r="AR293" s="12">
        <f>IF(ROUNDDOWN((AL293*12 - (O293*12)) / (AP293 - 1), 0) &lt; 18, ROUNDDOWN((AL293*12 - (O293*12)) / (AP293 - 1), 0), 18)</f>
        <v>16</v>
      </c>
    </row>
    <row r="294" spans="1:44" x14ac:dyDescent="0.35">
      <c r="A294" s="11">
        <f t="shared" si="4"/>
        <v>293</v>
      </c>
      <c r="B294" s="14">
        <v>5800</v>
      </c>
      <c r="C294" s="14">
        <v>5000</v>
      </c>
      <c r="D294" s="14">
        <v>170</v>
      </c>
      <c r="E294" s="14">
        <v>190</v>
      </c>
      <c r="F294" s="14">
        <v>40000</v>
      </c>
      <c r="G294" s="14">
        <v>5</v>
      </c>
      <c r="H294" s="14">
        <v>100</v>
      </c>
      <c r="K294" s="14">
        <v>150</v>
      </c>
      <c r="L294" s="14">
        <v>1.92</v>
      </c>
      <c r="M294" s="9">
        <f>ROUNDUP((18*L294),0)</f>
        <v>35</v>
      </c>
      <c r="N294" s="9">
        <f>(M294-O294*12-1.5)</f>
        <v>30.5</v>
      </c>
      <c r="O294" s="14">
        <v>0.25</v>
      </c>
      <c r="P294" s="9">
        <f>ROUND(((B294)-(M294*K294/12)-(G294-(1.5*L294))*H294),0)</f>
        <v>5151</v>
      </c>
      <c r="Q294" s="9">
        <f>ROUNDDOWN((D294+E294)/(P294/1000),0)</f>
        <v>69</v>
      </c>
      <c r="R294" s="9">
        <f>ROUND((1.2*D294+1.6*E294)/(Q294),2)</f>
        <v>7.36</v>
      </c>
      <c r="S294" s="9">
        <f>CEILING((N294+(12*L294)),0.01)</f>
        <v>53.54</v>
      </c>
      <c r="T294" s="9">
        <f xml:space="preserve"> (4*S294)</f>
        <v>214.16</v>
      </c>
      <c r="U294" s="9">
        <f>ROUND((Q294-(S294/12)^2)*(R294),2)</f>
        <v>361.33</v>
      </c>
      <c r="V294" s="9">
        <f>ROUND((U294*1000)/(3*T294*(C294^0.5)),2)</f>
        <v>7.95</v>
      </c>
      <c r="W294" s="9" t="str">
        <f>IF(V294 &lt; N294, "Pass", "Fail")</f>
        <v>Pass</v>
      </c>
      <c r="X294" s="9">
        <f>CEILING(R294*(Q294^0.5)*((Q294^0.5/2)-(L294*0.5)-(N294/12)),0.01)</f>
        <v>39.840000000000003</v>
      </c>
      <c r="Y294" s="9">
        <f>ROUND((X294*1000)/(1.5*(Q294^0.5)*12*(C294^0.5)),2)</f>
        <v>3.77</v>
      </c>
      <c r="Z294" s="9" t="str">
        <f>IF(Y294&lt;N294,"Pass","Fail")</f>
        <v>Pass</v>
      </c>
      <c r="AA294" s="9">
        <f>ROUND(((Q294^0.5)/2)-(L294/2),2)</f>
        <v>3.19</v>
      </c>
      <c r="AB294" s="9">
        <f>ROUND((AA294*(AA294/2)*R294*(Q294^0.5)),0)</f>
        <v>311</v>
      </c>
      <c r="AC294" s="9">
        <f>ROUND((AB294*12000/(0.9*(Q294^0.5)*12*(N294^2))),2)</f>
        <v>44.72</v>
      </c>
      <c r="AD294" s="9">
        <f>(1-((1-(2.36*AC294/C294))^0.5))</f>
        <v>1.0610208259656639E-2</v>
      </c>
      <c r="AE294" s="9">
        <f>(AD294*C294)/(1.18*F294)</f>
        <v>1.1239627393704067E-3</v>
      </c>
      <c r="AF294" s="10">
        <f>200/F294</f>
        <v>5.0000000000000001E-3</v>
      </c>
      <c r="AG294" s="10">
        <f>(3*(C294)^0.5)/(F294)</f>
        <v>5.3033008588991067E-3</v>
      </c>
      <c r="AH294" s="10">
        <f>ROUND(MAX(AE294, AF294, AG294),6)</f>
        <v>5.3030000000000004E-3</v>
      </c>
      <c r="AK294" s="10">
        <f>ROUND((AH294*(Q294^0.5)*12*N294),2)</f>
        <v>16.12</v>
      </c>
      <c r="AL294" s="13">
        <f>ROUND((Q294^0.5),2)</f>
        <v>8.31</v>
      </c>
      <c r="AM294" s="13">
        <f>ROUND((Q294^0.5),2)</f>
        <v>8.31</v>
      </c>
      <c r="AN294" s="19">
        <v>14</v>
      </c>
      <c r="AO294" s="10">
        <f>INDEX(AJ:AJ, MATCH(AN294, AI:AI, 0))</f>
        <v>2.25</v>
      </c>
      <c r="AP294" s="12">
        <f>ROUNDUP((AK294/AO294),0)</f>
        <v>8</v>
      </c>
      <c r="AQ294" s="12">
        <f>(AP294*AO294)</f>
        <v>18</v>
      </c>
      <c r="AR294" s="12">
        <f>IF(ROUNDDOWN((AL294*12 - (O294*12)) / (AP294 - 1), 0) &lt; 18, ROUNDDOWN((AL294*12 - (O294*12)) / (AP294 - 1), 0), 18)</f>
        <v>13</v>
      </c>
    </row>
    <row r="295" spans="1:44" x14ac:dyDescent="0.35">
      <c r="A295" s="11">
        <f t="shared" si="4"/>
        <v>294</v>
      </c>
      <c r="B295" s="14">
        <v>4100</v>
      </c>
      <c r="C295" s="14">
        <v>3000</v>
      </c>
      <c r="D295" s="14">
        <v>120</v>
      </c>
      <c r="E295" s="14">
        <v>145</v>
      </c>
      <c r="F295" s="14">
        <v>60000</v>
      </c>
      <c r="G295" s="14">
        <v>6.25</v>
      </c>
      <c r="H295" s="14">
        <v>95</v>
      </c>
      <c r="K295" s="14">
        <v>150</v>
      </c>
      <c r="L295" s="14">
        <v>1.92</v>
      </c>
      <c r="M295" s="9">
        <f>ROUNDUP((18*L295),0)</f>
        <v>35</v>
      </c>
      <c r="N295" s="9">
        <f>(M295-O295*12-1.5)</f>
        <v>30.5</v>
      </c>
      <c r="O295" s="14">
        <v>0.25</v>
      </c>
      <c r="P295" s="9">
        <f>ROUND(((B295)-(M295*K295/12)-(G295-(1.5*L295))*H295),0)</f>
        <v>3342</v>
      </c>
      <c r="Q295" s="9">
        <f>ROUNDDOWN((D295+E295)/(P295/1000),0)</f>
        <v>79</v>
      </c>
      <c r="R295" s="9">
        <f>ROUND((1.2*D295+1.6*E295)/(Q295),2)</f>
        <v>4.76</v>
      </c>
      <c r="S295" s="9">
        <f>CEILING((N295+(12*L295)),0.01)</f>
        <v>53.54</v>
      </c>
      <c r="T295" s="9">
        <f xml:space="preserve"> (4*S295)</f>
        <v>214.16</v>
      </c>
      <c r="U295" s="9">
        <f>ROUND((Q295-(S295/12)^2)*(R295),2)</f>
        <v>281.29000000000002</v>
      </c>
      <c r="V295" s="9">
        <f>ROUND((U295*1000)/(3*T295*(C295^0.5)),2)</f>
        <v>7.99</v>
      </c>
      <c r="W295" s="9" t="str">
        <f>IF(V295 &lt; N295, "Pass", "Fail")</f>
        <v>Pass</v>
      </c>
      <c r="X295" s="9">
        <f>CEILING(R295*(Q295^0.5)*((Q295^0.5/2)-(L295*0.5)-(N295/12)),0.01)</f>
        <v>39.880000000000003</v>
      </c>
      <c r="Y295" s="9">
        <f>ROUND((X295*1000)/(1.5*(Q295^0.5)*12*(C295^0.5)),2)</f>
        <v>4.55</v>
      </c>
      <c r="Z295" s="9" t="str">
        <f>IF(Y295&lt;N295,"Pass","Fail")</f>
        <v>Pass</v>
      </c>
      <c r="AA295" s="9">
        <f>ROUND(((Q295^0.5)/2)-(L295/2),2)</f>
        <v>3.48</v>
      </c>
      <c r="AB295" s="9">
        <f>ROUND((AA295*(AA295/2)*R295*(Q295^0.5)),0)</f>
        <v>256</v>
      </c>
      <c r="AC295" s="9">
        <f>ROUND((AB295*12000/(0.9*(Q295^0.5)*12*(N295^2))),2)</f>
        <v>34.4</v>
      </c>
      <c r="AD295" s="9">
        <f>(1-((1-(2.36*AC295/C295))^0.5))</f>
        <v>1.3623466080692537E-2</v>
      </c>
      <c r="AE295" s="9">
        <f>(AD295*C295)/(1.18*F295)</f>
        <v>5.7726551189375155E-4</v>
      </c>
      <c r="AF295" s="10">
        <f>200/F295</f>
        <v>3.3333333333333335E-3</v>
      </c>
      <c r="AG295" s="10">
        <f>(3*(C295)^0.5)/(F295)</f>
        <v>2.7386127875258306E-3</v>
      </c>
      <c r="AH295" s="10">
        <f>ROUND(MAX(AE295, AF295, AG295),6)</f>
        <v>3.333E-3</v>
      </c>
      <c r="AK295" s="10">
        <f>ROUND((AH295*(Q295^0.5)*12*N295),2)</f>
        <v>10.84</v>
      </c>
      <c r="AL295" s="13">
        <f>ROUND((Q295^0.5),2)</f>
        <v>8.89</v>
      </c>
      <c r="AM295" s="13">
        <f>ROUND((Q295^0.5),2)</f>
        <v>8.89</v>
      </c>
      <c r="AN295" s="19">
        <v>11</v>
      </c>
      <c r="AO295" s="10">
        <f>INDEX(AJ:AJ, MATCH(AN295, AI:AI, 0))</f>
        <v>1.56</v>
      </c>
      <c r="AP295" s="12">
        <f>ROUNDUP((AK295/AO295),0)</f>
        <v>7</v>
      </c>
      <c r="AQ295" s="12">
        <f>(AP295*AO295)</f>
        <v>10.92</v>
      </c>
      <c r="AR295" s="12">
        <f>IF(ROUNDDOWN((AL295*12 - (O295*12)) / (AP295 - 1), 0) &lt; 18, ROUNDDOWN((AL295*12 - (O295*12)) / (AP295 - 1), 0), 18)</f>
        <v>17</v>
      </c>
    </row>
    <row r="296" spans="1:44" x14ac:dyDescent="0.35">
      <c r="A296" s="11">
        <f t="shared" si="4"/>
        <v>295</v>
      </c>
      <c r="B296" s="14">
        <v>4000</v>
      </c>
      <c r="C296" s="14">
        <v>3000</v>
      </c>
      <c r="D296" s="14">
        <v>170</v>
      </c>
      <c r="E296" s="14">
        <v>85</v>
      </c>
      <c r="F296" s="14">
        <v>60000</v>
      </c>
      <c r="G296" s="14">
        <v>4.5</v>
      </c>
      <c r="H296" s="14">
        <v>95</v>
      </c>
      <c r="K296" s="14">
        <v>150</v>
      </c>
      <c r="L296" s="14">
        <v>1.83</v>
      </c>
      <c r="M296" s="9">
        <f>ROUNDUP((18*L296),0)</f>
        <v>33</v>
      </c>
      <c r="N296" s="9">
        <f>(M296-O296*12-1.5)</f>
        <v>28.5</v>
      </c>
      <c r="O296" s="14">
        <v>0.25</v>
      </c>
      <c r="P296" s="9">
        <f>ROUND(((B296)-(M296*K296/12)-(G296-(1.5*L296))*H296),0)</f>
        <v>3421</v>
      </c>
      <c r="Q296" s="9">
        <f>ROUNDDOWN((D296+E296)/(P296/1000),0)</f>
        <v>74</v>
      </c>
      <c r="R296" s="9">
        <f>ROUND((1.2*D296+1.6*E296)/(Q296),2)</f>
        <v>4.59</v>
      </c>
      <c r="S296" s="9">
        <f>CEILING((N296+(12*L296)),0.01)</f>
        <v>50.46</v>
      </c>
      <c r="T296" s="9">
        <f xml:space="preserve"> (4*S296)</f>
        <v>201.84</v>
      </c>
      <c r="U296" s="9">
        <f>ROUND((Q296-(S296/12)^2)*(R296),2)</f>
        <v>258.5</v>
      </c>
      <c r="V296" s="9">
        <f>ROUND((U296*1000)/(3*T296*(C296^0.5)),2)</f>
        <v>7.79</v>
      </c>
      <c r="W296" s="9" t="str">
        <f>IF(V296 &lt; N296, "Pass", "Fail")</f>
        <v>Pass</v>
      </c>
      <c r="X296" s="9">
        <f>CEILING(R296*(Q296^0.5)*((Q296^0.5/2)-(L296*0.5)-(N296/12)),0.01)</f>
        <v>39.93</v>
      </c>
      <c r="Y296" s="9">
        <f>ROUND((X296*1000)/(1.5*(Q296^0.5)*12*(C296^0.5)),2)</f>
        <v>4.71</v>
      </c>
      <c r="Z296" s="9" t="str">
        <f>IF(Y296&lt;N296,"Pass","Fail")</f>
        <v>Pass</v>
      </c>
      <c r="AA296" s="9">
        <f>ROUND(((Q296^0.5)/2)-(L296/2),2)</f>
        <v>3.39</v>
      </c>
      <c r="AB296" s="9">
        <f>ROUND((AA296*(AA296/2)*R296*(Q296^0.5)),0)</f>
        <v>227</v>
      </c>
      <c r="AC296" s="9">
        <f>ROUND((AB296*12000/(0.9*(Q296^0.5)*12*(N296^2))),2)</f>
        <v>36.1</v>
      </c>
      <c r="AD296" s="9">
        <f>(1-((1-(2.36*AC296/C296))^0.5))</f>
        <v>1.4301601232236338E-2</v>
      </c>
      <c r="AE296" s="9">
        <f>(AD296*C296)/(1.18*F296)</f>
        <v>6.0600005221340416E-4</v>
      </c>
      <c r="AF296" s="10">
        <f>200/F296</f>
        <v>3.3333333333333335E-3</v>
      </c>
      <c r="AG296" s="10">
        <f>(3*(C296)^0.5)/(F296)</f>
        <v>2.7386127875258306E-3</v>
      </c>
      <c r="AH296" s="10">
        <f>ROUND(MAX(AE296, AF296, AG296),6)</f>
        <v>3.333E-3</v>
      </c>
      <c r="AK296" s="10">
        <f>ROUND((AH296*(Q296^0.5)*12*N296),2)</f>
        <v>9.81</v>
      </c>
      <c r="AL296" s="13">
        <f>ROUND((Q296^0.5),2)</f>
        <v>8.6</v>
      </c>
      <c r="AM296" s="13">
        <f>ROUND((Q296^0.5),2)</f>
        <v>8.6</v>
      </c>
      <c r="AN296" s="19">
        <v>11</v>
      </c>
      <c r="AO296" s="10">
        <f>INDEX(AJ:AJ, MATCH(AN296, AI:AI, 0))</f>
        <v>1.56</v>
      </c>
      <c r="AP296" s="12">
        <f>ROUNDUP((AK296/AO296),0)</f>
        <v>7</v>
      </c>
      <c r="AQ296" s="12">
        <f>(AP296*AO296)</f>
        <v>10.92</v>
      </c>
      <c r="AR296" s="12">
        <f>IF(ROUNDDOWN((AL296*12 - (O296*12)) / (AP296 - 1), 0) &lt; 18, ROUNDDOWN((AL296*12 - (O296*12)) / (AP296 - 1), 0), 18)</f>
        <v>16</v>
      </c>
    </row>
    <row r="297" spans="1:44" x14ac:dyDescent="0.35">
      <c r="A297" s="11">
        <f t="shared" si="4"/>
        <v>296</v>
      </c>
      <c r="B297" s="14">
        <v>5100</v>
      </c>
      <c r="C297" s="14">
        <v>3000</v>
      </c>
      <c r="D297" s="14">
        <v>145</v>
      </c>
      <c r="E297" s="14">
        <v>200</v>
      </c>
      <c r="F297" s="14">
        <v>60000</v>
      </c>
      <c r="G297" s="14">
        <v>4</v>
      </c>
      <c r="H297" s="14">
        <v>90</v>
      </c>
      <c r="K297" s="14">
        <v>150</v>
      </c>
      <c r="L297" s="14">
        <v>2</v>
      </c>
      <c r="M297" s="9">
        <f>ROUNDUP((18*L297),0)</f>
        <v>36</v>
      </c>
      <c r="N297" s="9">
        <f>(M297-O297*12-1.5)</f>
        <v>31.5</v>
      </c>
      <c r="O297" s="14">
        <v>0.25</v>
      </c>
      <c r="P297" s="9">
        <f>ROUND(((B297)-(M297*K297/12)-(G297-(1.5*L297))*H297),0)</f>
        <v>4560</v>
      </c>
      <c r="Q297" s="9">
        <f>ROUNDDOWN((D297+E297)/(P297/1000),0)</f>
        <v>75</v>
      </c>
      <c r="R297" s="9">
        <f>ROUND((1.2*D297+1.6*E297)/(Q297),2)</f>
        <v>6.59</v>
      </c>
      <c r="S297" s="9">
        <f>CEILING((N297+(12*L297)),0.01)</f>
        <v>55.5</v>
      </c>
      <c r="T297" s="9">
        <f xml:space="preserve"> (4*S297)</f>
        <v>222</v>
      </c>
      <c r="U297" s="9">
        <f>ROUND((Q297-(S297/12)^2)*(R297),2)</f>
        <v>353.29</v>
      </c>
      <c r="V297" s="9">
        <f>ROUND((U297*1000)/(3*T297*(C297^0.5)),2)</f>
        <v>9.68</v>
      </c>
      <c r="W297" s="9" t="str">
        <f>IF(V297 &lt; N297, "Pass", "Fail")</f>
        <v>Pass</v>
      </c>
      <c r="X297" s="9">
        <f>CEILING(R297*(Q297^0.5)*((Q297^0.5/2)-(L297*0.5)-(N297/12)),0.01)</f>
        <v>40.25</v>
      </c>
      <c r="Y297" s="9">
        <f>ROUND((X297*1000)/(1.5*(Q297^0.5)*12*(C297^0.5)),2)</f>
        <v>4.71</v>
      </c>
      <c r="Z297" s="9" t="str">
        <f>IF(Y297&lt;N297,"Pass","Fail")</f>
        <v>Pass</v>
      </c>
      <c r="AA297" s="9">
        <f>ROUND(((Q297^0.5)/2)-(L297/2),2)</f>
        <v>3.33</v>
      </c>
      <c r="AB297" s="9">
        <f>ROUND((AA297*(AA297/2)*R297*(Q297^0.5)),0)</f>
        <v>316</v>
      </c>
      <c r="AC297" s="9">
        <f>ROUND((AB297*12000/(0.9*(Q297^0.5)*12*(N297^2))),2)</f>
        <v>40.86</v>
      </c>
      <c r="AD297" s="9">
        <f>(1-((1-(2.36*AC297/C297))^0.5))</f>
        <v>1.6202866440443442E-2</v>
      </c>
      <c r="AE297" s="9">
        <f>(AD297*C297)/(1.18*F297)</f>
        <v>6.8656213730692553E-4</v>
      </c>
      <c r="AF297" s="10">
        <f>200/F297</f>
        <v>3.3333333333333335E-3</v>
      </c>
      <c r="AG297" s="10">
        <f>(3*(C297)^0.5)/(F297)</f>
        <v>2.7386127875258306E-3</v>
      </c>
      <c r="AH297" s="10">
        <f>ROUND(MAX(AE297, AF297, AG297),6)</f>
        <v>3.333E-3</v>
      </c>
      <c r="AK297" s="10">
        <f>ROUND((AH297*(Q297^0.5)*12*N297),2)</f>
        <v>10.91</v>
      </c>
      <c r="AL297" s="13">
        <f>ROUND((Q297^0.5),2)</f>
        <v>8.66</v>
      </c>
      <c r="AM297" s="13">
        <f>ROUND((Q297^0.5),2)</f>
        <v>8.66</v>
      </c>
      <c r="AN297" s="19">
        <v>11</v>
      </c>
      <c r="AO297" s="10">
        <f>INDEX(AJ:AJ, MATCH(AN297, AI:AI, 0))</f>
        <v>1.56</v>
      </c>
      <c r="AP297" s="12">
        <f>ROUNDUP((AK297/AO297),0)</f>
        <v>7</v>
      </c>
      <c r="AQ297" s="12">
        <f>(AP297*AO297)</f>
        <v>10.92</v>
      </c>
      <c r="AR297" s="12">
        <f>IF(ROUNDDOWN((AL297*12 - (O297*12)) / (AP297 - 1), 0) &lt; 18, ROUNDDOWN((AL297*12 - (O297*12)) / (AP297 - 1), 0), 18)</f>
        <v>16</v>
      </c>
    </row>
    <row r="298" spans="1:44" x14ac:dyDescent="0.35">
      <c r="A298" s="11">
        <f t="shared" si="4"/>
        <v>297</v>
      </c>
      <c r="B298" s="14">
        <v>5800</v>
      </c>
      <c r="C298" s="14">
        <v>3000</v>
      </c>
      <c r="D298" s="14">
        <v>130</v>
      </c>
      <c r="E298" s="14">
        <v>85</v>
      </c>
      <c r="F298" s="14">
        <v>60000</v>
      </c>
      <c r="G298" s="14">
        <v>4.75</v>
      </c>
      <c r="H298" s="14">
        <v>90</v>
      </c>
      <c r="K298" s="14">
        <v>150</v>
      </c>
      <c r="L298" s="14">
        <v>1.33</v>
      </c>
      <c r="M298" s="9">
        <f>ROUNDUP((18*L298),0)</f>
        <v>24</v>
      </c>
      <c r="N298" s="9">
        <f>(M298-O298*12-1.5)</f>
        <v>19.5</v>
      </c>
      <c r="O298" s="14">
        <v>0.25</v>
      </c>
      <c r="P298" s="9">
        <f>ROUND(((B298)-(M298*K298/12)-(G298-(1.5*L298))*H298),0)</f>
        <v>5252</v>
      </c>
      <c r="Q298" s="9">
        <f>ROUNDDOWN((D298+E298)/(P298/1000),0)</f>
        <v>40</v>
      </c>
      <c r="R298" s="9">
        <f>ROUND((1.2*D298+1.6*E298)/(Q298),2)</f>
        <v>7.3</v>
      </c>
      <c r="S298" s="9">
        <f>CEILING((N298+(12*L298)),0.01)</f>
        <v>35.46</v>
      </c>
      <c r="T298" s="9">
        <f xml:space="preserve"> (4*S298)</f>
        <v>141.84</v>
      </c>
      <c r="U298" s="9">
        <f>ROUND((Q298-(S298/12)^2)*(R298),2)</f>
        <v>228.26</v>
      </c>
      <c r="V298" s="9">
        <f>ROUND((U298*1000)/(3*T298*(C298^0.5)),2)</f>
        <v>9.7899999999999991</v>
      </c>
      <c r="W298" s="9" t="str">
        <f>IF(V298 &lt; N298, "Pass", "Fail")</f>
        <v>Pass</v>
      </c>
      <c r="X298" s="9">
        <f>CEILING(R298*(Q298^0.5)*((Q298^0.5/2)-(L298*0.5)-(N298/12)),0.01)</f>
        <v>40.28</v>
      </c>
      <c r="Y298" s="9">
        <f>ROUND((X298*1000)/(1.5*(Q298^0.5)*12*(C298^0.5)),2)</f>
        <v>6.46</v>
      </c>
      <c r="Z298" s="9" t="str">
        <f>IF(Y298&lt;N298,"Pass","Fail")</f>
        <v>Pass</v>
      </c>
      <c r="AA298" s="9">
        <f>ROUND(((Q298^0.5)/2)-(L298/2),2)</f>
        <v>2.5</v>
      </c>
      <c r="AB298" s="9">
        <f>ROUND((AA298*(AA298/2)*R298*(Q298^0.5)),0)</f>
        <v>144</v>
      </c>
      <c r="AC298" s="9">
        <f>ROUND((AB298*12000/(0.9*(Q298^0.5)*12*(N298^2))),2)</f>
        <v>66.53</v>
      </c>
      <c r="AD298" s="9">
        <f>(1-((1-(2.36*AC298/C298))^0.5))</f>
        <v>2.6520125186623722E-2</v>
      </c>
      <c r="AE298" s="9">
        <f>(AD298*C298)/(1.18*F298)</f>
        <v>1.1237341180772762E-3</v>
      </c>
      <c r="AF298" s="10">
        <f>200/F298</f>
        <v>3.3333333333333335E-3</v>
      </c>
      <c r="AG298" s="10">
        <f>(3*(C298)^0.5)/(F298)</f>
        <v>2.7386127875258306E-3</v>
      </c>
      <c r="AH298" s="10">
        <f>ROUND(MAX(AE298, AF298, AG298),6)</f>
        <v>3.333E-3</v>
      </c>
      <c r="AK298" s="10">
        <f>ROUND((AH298*(Q298^0.5)*12*N298),2)</f>
        <v>4.93</v>
      </c>
      <c r="AL298" s="13">
        <f>ROUND((Q298^0.5),2)</f>
        <v>6.32</v>
      </c>
      <c r="AM298" s="13">
        <f>ROUND((Q298^0.5),2)</f>
        <v>6.32</v>
      </c>
      <c r="AN298" s="19">
        <v>8</v>
      </c>
      <c r="AO298" s="10">
        <f>INDEX(AJ:AJ, MATCH(AN298, AI:AI, 0))</f>
        <v>0.79</v>
      </c>
      <c r="AP298" s="12">
        <f>ROUNDUP((AK298/AO298),0)</f>
        <v>7</v>
      </c>
      <c r="AQ298" s="12">
        <f>(AP298*AO298)</f>
        <v>5.53</v>
      </c>
      <c r="AR298" s="12">
        <f>IF(ROUNDDOWN((AL298*12 - (O298*12)) / (AP298 - 1), 0) &lt; 18, ROUNDDOWN((AL298*12 - (O298*12)) / (AP298 - 1), 0), 18)</f>
        <v>12</v>
      </c>
    </row>
    <row r="299" spans="1:44" x14ac:dyDescent="0.35">
      <c r="A299" s="11">
        <f t="shared" si="4"/>
        <v>298</v>
      </c>
      <c r="B299" s="14">
        <v>4100</v>
      </c>
      <c r="C299" s="14">
        <v>3000</v>
      </c>
      <c r="D299" s="14">
        <v>190</v>
      </c>
      <c r="E299" s="14">
        <v>90</v>
      </c>
      <c r="F299" s="14">
        <v>40000</v>
      </c>
      <c r="G299" s="14">
        <v>4.75</v>
      </c>
      <c r="H299" s="14">
        <v>90</v>
      </c>
      <c r="K299" s="14">
        <v>150</v>
      </c>
      <c r="L299" s="14">
        <v>1.92</v>
      </c>
      <c r="M299" s="9">
        <f>ROUNDUP((18*L299),0)</f>
        <v>35</v>
      </c>
      <c r="N299" s="9">
        <f>(M299-O299*12-1.5)</f>
        <v>30.5</v>
      </c>
      <c r="O299" s="14">
        <v>0.25</v>
      </c>
      <c r="P299" s="9">
        <f>ROUND(((B299)-(M299*K299/12)-(G299-(1.5*L299))*H299),0)</f>
        <v>3494</v>
      </c>
      <c r="Q299" s="9">
        <f>ROUNDDOWN((D299+E299)/(P299/1000),0)</f>
        <v>80</v>
      </c>
      <c r="R299" s="9">
        <f>ROUND((1.2*D299+1.6*E299)/(Q299),2)</f>
        <v>4.6500000000000004</v>
      </c>
      <c r="S299" s="9">
        <f>CEILING((N299+(12*L299)),0.01)</f>
        <v>53.54</v>
      </c>
      <c r="T299" s="9">
        <f xml:space="preserve"> (4*S299)</f>
        <v>214.16</v>
      </c>
      <c r="U299" s="9">
        <f>ROUND((Q299-(S299/12)^2)*(R299),2)</f>
        <v>279.43</v>
      </c>
      <c r="V299" s="9">
        <f>ROUND((U299*1000)/(3*T299*(C299^0.5)),2)</f>
        <v>7.94</v>
      </c>
      <c r="W299" s="9" t="str">
        <f>IF(V299 &lt; N299, "Pass", "Fail")</f>
        <v>Pass</v>
      </c>
      <c r="X299" s="9">
        <f>CEILING(R299*(Q299^0.5)*((Q299^0.5/2)-(L299*0.5)-(N299/12)),0.01)</f>
        <v>40.369999999999997</v>
      </c>
      <c r="Y299" s="9">
        <f>ROUND((X299*1000)/(1.5*(Q299^0.5)*12*(C299^0.5)),2)</f>
        <v>4.58</v>
      </c>
      <c r="Z299" s="9" t="str">
        <f>IF(Y299&lt;N299,"Pass","Fail")</f>
        <v>Pass</v>
      </c>
      <c r="AA299" s="9">
        <f>ROUND(((Q299^0.5)/2)-(L299/2),2)</f>
        <v>3.51</v>
      </c>
      <c r="AB299" s="9">
        <f>ROUND((AA299*(AA299/2)*R299*(Q299^0.5)),0)</f>
        <v>256</v>
      </c>
      <c r="AC299" s="9">
        <f>ROUND((AB299*12000/(0.9*(Q299^0.5)*12*(N299^2))),2)</f>
        <v>34.19</v>
      </c>
      <c r="AD299" s="9">
        <f>(1-((1-(2.36*AC299/C299))^0.5))</f>
        <v>1.3539728794582095E-2</v>
      </c>
      <c r="AE299" s="9">
        <f>(AD299*C299)/(1.18*F299)</f>
        <v>8.6057598270648913E-4</v>
      </c>
      <c r="AF299" s="10">
        <f>200/F299</f>
        <v>5.0000000000000001E-3</v>
      </c>
      <c r="AG299" s="10">
        <f>(3*(C299)^0.5)/(F299)</f>
        <v>4.107919181288746E-3</v>
      </c>
      <c r="AH299" s="10">
        <f>ROUND(MAX(AE299, AF299, AG299),6)</f>
        <v>5.0000000000000001E-3</v>
      </c>
      <c r="AK299" s="10">
        <f>ROUND((AH299*(Q299^0.5)*12*N299),2)</f>
        <v>16.37</v>
      </c>
      <c r="AL299" s="13">
        <f>ROUND((Q299^0.5),2)</f>
        <v>8.94</v>
      </c>
      <c r="AM299" s="13">
        <f>ROUND((Q299^0.5),2)</f>
        <v>8.94</v>
      </c>
      <c r="AN299" s="19">
        <v>14</v>
      </c>
      <c r="AO299" s="10">
        <f>INDEX(AJ:AJ, MATCH(AN299, AI:AI, 0))</f>
        <v>2.25</v>
      </c>
      <c r="AP299" s="12">
        <f>ROUNDUP((AK299/AO299),0)</f>
        <v>8</v>
      </c>
      <c r="AQ299" s="12">
        <f>(AP299*AO299)</f>
        <v>18</v>
      </c>
      <c r="AR299" s="12">
        <f>IF(ROUNDDOWN((AL299*12 - (O299*12)) / (AP299 - 1), 0) &lt; 18, ROUNDDOWN((AL299*12 - (O299*12)) / (AP299 - 1), 0), 18)</f>
        <v>14</v>
      </c>
    </row>
    <row r="300" spans="1:44" x14ac:dyDescent="0.35">
      <c r="A300" s="11">
        <f t="shared" si="4"/>
        <v>299</v>
      </c>
      <c r="B300" s="14">
        <v>4300</v>
      </c>
      <c r="C300" s="14">
        <v>3000</v>
      </c>
      <c r="D300" s="14">
        <v>125</v>
      </c>
      <c r="E300" s="14">
        <v>90</v>
      </c>
      <c r="F300" s="14">
        <v>60000</v>
      </c>
      <c r="G300" s="14">
        <v>6.75</v>
      </c>
      <c r="H300" s="14">
        <v>95</v>
      </c>
      <c r="K300" s="14">
        <v>150</v>
      </c>
      <c r="L300" s="14">
        <v>1.58</v>
      </c>
      <c r="M300" s="9">
        <f>ROUNDUP((18*L300),0)</f>
        <v>29</v>
      </c>
      <c r="N300" s="9">
        <f>(M300-O300*12-1.5)</f>
        <v>24.5</v>
      </c>
      <c r="O300" s="14">
        <v>0.25</v>
      </c>
      <c r="P300" s="9">
        <f>ROUND(((B300)-(M300*K300/12)-(G300-(1.5*L300))*H300),0)</f>
        <v>3521</v>
      </c>
      <c r="Q300" s="9">
        <f>ROUNDDOWN((D300+E300)/(P300/1000),0)</f>
        <v>61</v>
      </c>
      <c r="R300" s="9">
        <f>ROUND((1.2*D300+1.6*E300)/(Q300),2)</f>
        <v>4.82</v>
      </c>
      <c r="S300" s="9">
        <f>CEILING((N300+(12*L300)),0.01)</f>
        <v>43.46</v>
      </c>
      <c r="T300" s="9">
        <f xml:space="preserve"> (4*S300)</f>
        <v>173.84</v>
      </c>
      <c r="U300" s="9">
        <f>ROUND((Q300-(S300/12)^2)*(R300),2)</f>
        <v>230.8</v>
      </c>
      <c r="V300" s="9">
        <f>ROUND((U300*1000)/(3*T300*(C300^0.5)),2)</f>
        <v>8.08</v>
      </c>
      <c r="W300" s="9" t="str">
        <f>IF(V300 &lt; N300, "Pass", "Fail")</f>
        <v>Pass</v>
      </c>
      <c r="X300" s="9">
        <f>CEILING(R300*(Q300^0.5)*((Q300^0.5/2)-(L300*0.5)-(N300/12)),0.01)</f>
        <v>40.42</v>
      </c>
      <c r="Y300" s="9">
        <f>ROUND((X300*1000)/(1.5*(Q300^0.5)*12*(C300^0.5)),2)</f>
        <v>5.25</v>
      </c>
      <c r="Z300" s="9" t="str">
        <f>IF(Y300&lt;N300,"Pass","Fail")</f>
        <v>Pass</v>
      </c>
      <c r="AA300" s="9">
        <f>ROUND(((Q300^0.5)/2)-(L300/2),2)</f>
        <v>3.12</v>
      </c>
      <c r="AB300" s="9">
        <f>ROUND((AA300*(AA300/2)*R300*(Q300^0.5)),0)</f>
        <v>183</v>
      </c>
      <c r="AC300" s="9">
        <f>ROUND((AB300*12000/(0.9*(Q300^0.5)*12*(N300^2))),2)</f>
        <v>43.37</v>
      </c>
      <c r="AD300" s="9">
        <f>(1-((1-(2.36*AC300/C300))^0.5))</f>
        <v>1.7206905464498767E-2</v>
      </c>
      <c r="AE300" s="9">
        <f>(AD300*C300)/(1.18*F300)</f>
        <v>7.2910616374994772E-4</v>
      </c>
      <c r="AF300" s="10">
        <f>200/F300</f>
        <v>3.3333333333333335E-3</v>
      </c>
      <c r="AG300" s="10">
        <f>(3*(C300)^0.5)/(F300)</f>
        <v>2.7386127875258306E-3</v>
      </c>
      <c r="AH300" s="10">
        <f>ROUND(MAX(AE300, AF300, AG300),6)</f>
        <v>3.333E-3</v>
      </c>
      <c r="AK300" s="10">
        <f>ROUND((AH300*(Q300^0.5)*12*N300),2)</f>
        <v>7.65</v>
      </c>
      <c r="AL300" s="13">
        <f>ROUND((Q300^0.5),2)</f>
        <v>7.81</v>
      </c>
      <c r="AM300" s="13">
        <f>ROUND((Q300^0.5),2)</f>
        <v>7.81</v>
      </c>
      <c r="AN300" s="19">
        <v>11</v>
      </c>
      <c r="AO300" s="10">
        <f>INDEX(AJ:AJ, MATCH(AN300, AI:AI, 0))</f>
        <v>1.56</v>
      </c>
      <c r="AP300" s="12">
        <f>ROUNDUP((AK300/AO300),0)</f>
        <v>5</v>
      </c>
      <c r="AQ300" s="12">
        <f>(AP300*AO300)</f>
        <v>7.8000000000000007</v>
      </c>
      <c r="AR300" s="12">
        <f>IF(ROUNDDOWN((AL300*12 - (O300*12)) / (AP300 - 1), 0) &lt; 18, ROUNDDOWN((AL300*12 - (O300*12)) / (AP300 - 1), 0), 18)</f>
        <v>18</v>
      </c>
    </row>
    <row r="301" spans="1:44" x14ac:dyDescent="0.35">
      <c r="A301" s="11">
        <f t="shared" si="4"/>
        <v>300</v>
      </c>
      <c r="B301" s="14">
        <v>4400</v>
      </c>
      <c r="C301" s="14">
        <v>3000</v>
      </c>
      <c r="D301" s="14">
        <v>125</v>
      </c>
      <c r="E301" s="14">
        <v>80</v>
      </c>
      <c r="F301" s="14">
        <v>40000</v>
      </c>
      <c r="G301" s="14">
        <v>6.25</v>
      </c>
      <c r="H301" s="14">
        <v>90</v>
      </c>
      <c r="K301" s="14">
        <v>150</v>
      </c>
      <c r="L301" s="14">
        <v>1.5</v>
      </c>
      <c r="M301" s="9">
        <f>ROUNDUP((18*L301),0)</f>
        <v>27</v>
      </c>
      <c r="N301" s="9">
        <f>(M301-O301*12-1.5)</f>
        <v>22.5</v>
      </c>
      <c r="O301" s="14">
        <v>0.25</v>
      </c>
      <c r="P301" s="9">
        <f>ROUND(((B301)-(M301*K301/12)-(G301-(1.5*L301))*H301),0)</f>
        <v>3703</v>
      </c>
      <c r="Q301" s="9">
        <f>ROUNDDOWN((D301+E301)/(P301/1000),0)</f>
        <v>55</v>
      </c>
      <c r="R301" s="9">
        <f>ROUND((1.2*D301+1.6*E301)/(Q301),2)</f>
        <v>5.05</v>
      </c>
      <c r="S301" s="9">
        <f>CEILING((N301+(12*L301)),0.01)</f>
        <v>40.5</v>
      </c>
      <c r="T301" s="9">
        <f xml:space="preserve"> (4*S301)</f>
        <v>162</v>
      </c>
      <c r="U301" s="9">
        <f>ROUND((Q301-(S301/12)^2)*(R301),2)</f>
        <v>220.23</v>
      </c>
      <c r="V301" s="9">
        <f>ROUND((U301*1000)/(3*T301*(C301^0.5)),2)</f>
        <v>8.27</v>
      </c>
      <c r="W301" s="9" t="str">
        <f>IF(V301 &lt; N301, "Pass", "Fail")</f>
        <v>Pass</v>
      </c>
      <c r="X301" s="9">
        <f>CEILING(R301*(Q301^0.5)*((Q301^0.5/2)-(L301*0.5)-(N301/12)),0.01)</f>
        <v>40.57</v>
      </c>
      <c r="Y301" s="9">
        <f>ROUND((X301*1000)/(1.5*(Q301^0.5)*12*(C301^0.5)),2)</f>
        <v>5.55</v>
      </c>
      <c r="Z301" s="9" t="str">
        <f>IF(Y301&lt;N301,"Pass","Fail")</f>
        <v>Pass</v>
      </c>
      <c r="AA301" s="9">
        <f>ROUND(((Q301^0.5)/2)-(L301/2),2)</f>
        <v>2.96</v>
      </c>
      <c r="AB301" s="9">
        <f>ROUND((AA301*(AA301/2)*R301*(Q301^0.5)),0)</f>
        <v>164</v>
      </c>
      <c r="AC301" s="9">
        <f>ROUND((AB301*12000/(0.9*(Q301^0.5)*12*(N301^2))),2)</f>
        <v>48.53</v>
      </c>
      <c r="AD301" s="9">
        <f>(1-((1-(2.36*AC301/C301))^0.5))</f>
        <v>1.927421433579779E-2</v>
      </c>
      <c r="AE301" s="9">
        <f>(AD301*C301)/(1.18*F301)</f>
        <v>1.225055995919351E-3</v>
      </c>
      <c r="AF301" s="10">
        <f>200/F301</f>
        <v>5.0000000000000001E-3</v>
      </c>
      <c r="AG301" s="10">
        <f>(3*(C301)^0.5)/(F301)</f>
        <v>4.107919181288746E-3</v>
      </c>
      <c r="AH301" s="10">
        <f>ROUND(MAX(AE301, AF301, AG301),6)</f>
        <v>5.0000000000000001E-3</v>
      </c>
      <c r="AK301" s="10">
        <f>ROUND((AH301*(Q301^0.5)*12*N301),2)</f>
        <v>10.01</v>
      </c>
      <c r="AL301" s="13">
        <f>ROUND((Q301^0.5),2)</f>
        <v>7.42</v>
      </c>
      <c r="AM301" s="13">
        <f>ROUND((Q301^0.5),2)</f>
        <v>7.42</v>
      </c>
      <c r="AN301" s="19">
        <v>11</v>
      </c>
      <c r="AO301" s="10">
        <f>INDEX(AJ:AJ, MATCH(AN301, AI:AI, 0))</f>
        <v>1.56</v>
      </c>
      <c r="AP301" s="12">
        <f>ROUNDUP((AK301/AO301),0)</f>
        <v>7</v>
      </c>
      <c r="AQ301" s="12">
        <f>(AP301*AO301)</f>
        <v>10.92</v>
      </c>
      <c r="AR301" s="12">
        <f>IF(ROUNDDOWN((AL301*12 - (O301*12)) / (AP301 - 1), 0) &lt; 18, ROUNDDOWN((AL301*12 - (O301*12)) / (AP301 - 1), 0), 18)</f>
        <v>14</v>
      </c>
    </row>
    <row r="302" spans="1:44" x14ac:dyDescent="0.35">
      <c r="A302" s="11">
        <f t="shared" si="4"/>
        <v>301</v>
      </c>
      <c r="B302" s="14">
        <v>4400</v>
      </c>
      <c r="C302" s="14">
        <v>4000</v>
      </c>
      <c r="D302" s="14">
        <v>200</v>
      </c>
      <c r="E302" s="14">
        <v>95</v>
      </c>
      <c r="F302" s="14">
        <v>40000</v>
      </c>
      <c r="G302" s="14">
        <v>5</v>
      </c>
      <c r="H302" s="14">
        <v>95</v>
      </c>
      <c r="K302" s="14">
        <v>150</v>
      </c>
      <c r="L302" s="14">
        <v>1.92</v>
      </c>
      <c r="M302" s="9">
        <f>ROUNDUP((18*L302),0)</f>
        <v>35</v>
      </c>
      <c r="N302" s="9">
        <f>(M302-O302*12-1.5)</f>
        <v>30.5</v>
      </c>
      <c r="O302" s="14">
        <v>0.25</v>
      </c>
      <c r="P302" s="9">
        <f>ROUND(((B302)-(M302*K302/12)-(G302-(1.5*L302))*H302),0)</f>
        <v>3761</v>
      </c>
      <c r="Q302" s="9">
        <f>ROUNDDOWN((D302+E302)/(P302/1000),0)</f>
        <v>78</v>
      </c>
      <c r="R302" s="9">
        <f>ROUND((1.2*D302+1.6*E302)/(Q302),2)</f>
        <v>5.03</v>
      </c>
      <c r="S302" s="9">
        <f>CEILING((N302+(12*L302)),0.01)</f>
        <v>53.54</v>
      </c>
      <c r="T302" s="9">
        <f xml:space="preserve"> (4*S302)</f>
        <v>214.16</v>
      </c>
      <c r="U302" s="9">
        <f>ROUND((Q302-(S302/12)^2)*(R302),2)</f>
        <v>292.20999999999998</v>
      </c>
      <c r="V302" s="9">
        <f>ROUND((U302*1000)/(3*T302*(C302^0.5)),2)</f>
        <v>7.19</v>
      </c>
      <c r="W302" s="9" t="str">
        <f>IF(V302 &lt; N302, "Pass", "Fail")</f>
        <v>Pass</v>
      </c>
      <c r="X302" s="9">
        <f>CEILING(R302*(Q302^0.5)*((Q302^0.5/2)-(L302*0.5)-(N302/12)),0.01)</f>
        <v>40.619999999999997</v>
      </c>
      <c r="Y302" s="9">
        <f>ROUND((X302*1000)/(1.5*(Q302^0.5)*12*(C302^0.5)),2)</f>
        <v>4.04</v>
      </c>
      <c r="Z302" s="9" t="str">
        <f>IF(Y302&lt;N302,"Pass","Fail")</f>
        <v>Pass</v>
      </c>
      <c r="AA302" s="9">
        <f>ROUND(((Q302^0.5)/2)-(L302/2),2)</f>
        <v>3.46</v>
      </c>
      <c r="AB302" s="9">
        <f>ROUND((AA302*(AA302/2)*R302*(Q302^0.5)),0)</f>
        <v>266</v>
      </c>
      <c r="AC302" s="9">
        <f>ROUND((AB302*12000/(0.9*(Q302^0.5)*12*(N302^2))),2)</f>
        <v>35.97</v>
      </c>
      <c r="AD302" s="9">
        <f>(1-((1-(2.36*AC302/C302))^0.5))</f>
        <v>1.0668053684709911E-2</v>
      </c>
      <c r="AE302" s="9">
        <f>(AD302*C302)/(1.18*F302)</f>
        <v>9.0407234616185679E-4</v>
      </c>
      <c r="AF302" s="10">
        <f>200/F302</f>
        <v>5.0000000000000001E-3</v>
      </c>
      <c r="AG302" s="10">
        <f>(3*(C302)^0.5)/(F302)</f>
        <v>4.7434164902525689E-3</v>
      </c>
      <c r="AH302" s="10">
        <f>ROUND(MAX(AE302, AF302, AG302),6)</f>
        <v>5.0000000000000001E-3</v>
      </c>
      <c r="AK302" s="10">
        <f>ROUND((AH302*(Q302^0.5)*12*N302),2)</f>
        <v>16.16</v>
      </c>
      <c r="AL302" s="13">
        <f>ROUND((Q302^0.5),2)</f>
        <v>8.83</v>
      </c>
      <c r="AM302" s="13">
        <f>ROUND((Q302^0.5),2)</f>
        <v>8.83</v>
      </c>
      <c r="AN302" s="19">
        <v>14</v>
      </c>
      <c r="AO302" s="10">
        <f>INDEX(AJ:AJ, MATCH(AN302, AI:AI, 0))</f>
        <v>2.25</v>
      </c>
      <c r="AP302" s="12">
        <f>ROUNDUP((AK302/AO302),0)</f>
        <v>8</v>
      </c>
      <c r="AQ302" s="12">
        <f>(AP302*AO302)</f>
        <v>18</v>
      </c>
      <c r="AR302" s="12">
        <f>IF(ROUNDDOWN((AL302*12 - (O302*12)) / (AP302 - 1), 0) &lt; 18, ROUNDDOWN((AL302*12 - (O302*12)) / (AP302 - 1), 0), 18)</f>
        <v>14</v>
      </c>
    </row>
    <row r="303" spans="1:44" x14ac:dyDescent="0.35">
      <c r="A303" s="11">
        <f t="shared" si="4"/>
        <v>302</v>
      </c>
      <c r="B303" s="14">
        <v>5000</v>
      </c>
      <c r="C303" s="14">
        <v>5000</v>
      </c>
      <c r="D303" s="14">
        <v>95</v>
      </c>
      <c r="E303" s="14">
        <v>180</v>
      </c>
      <c r="F303" s="14">
        <v>60000</v>
      </c>
      <c r="G303" s="14">
        <v>5.25</v>
      </c>
      <c r="H303" s="14">
        <v>90</v>
      </c>
      <c r="K303" s="14">
        <v>150</v>
      </c>
      <c r="L303" s="14">
        <v>1.75</v>
      </c>
      <c r="M303" s="9">
        <f>ROUNDUP((18*L303),0)</f>
        <v>32</v>
      </c>
      <c r="N303" s="9">
        <f>(M303-O303*12-1.5)</f>
        <v>27.5</v>
      </c>
      <c r="O303" s="14">
        <v>0.25</v>
      </c>
      <c r="P303" s="9">
        <f>ROUND(((B303)-(M303*K303/12)-(G303-(1.5*L303))*H303),0)</f>
        <v>4364</v>
      </c>
      <c r="Q303" s="9">
        <f>ROUNDDOWN((D303+E303)/(P303/1000),0)</f>
        <v>63</v>
      </c>
      <c r="R303" s="9">
        <f>ROUND((1.2*D303+1.6*E303)/(Q303),2)</f>
        <v>6.38</v>
      </c>
      <c r="S303" s="9">
        <f>CEILING((N303+(12*L303)),0.01)</f>
        <v>48.5</v>
      </c>
      <c r="T303" s="9">
        <f xml:space="preserve"> (4*S303)</f>
        <v>194</v>
      </c>
      <c r="U303" s="9">
        <f>ROUND((Q303-(S303/12)^2)*(R303),2)</f>
        <v>297.72000000000003</v>
      </c>
      <c r="V303" s="9">
        <f>ROUND((U303*1000)/(3*T303*(C303^0.5)),2)</f>
        <v>7.23</v>
      </c>
      <c r="W303" s="9" t="str">
        <f>IF(V303 &lt; N303, "Pass", "Fail")</f>
        <v>Pass</v>
      </c>
      <c r="X303" s="9">
        <f>CEILING(R303*(Q303^0.5)*((Q303^0.5/2)-(L303*0.5)-(N303/12)),0.01)</f>
        <v>40.619999999999997</v>
      </c>
      <c r="Y303" s="9">
        <f>ROUND((X303*1000)/(1.5*(Q303^0.5)*12*(C303^0.5)),2)</f>
        <v>4.0199999999999996</v>
      </c>
      <c r="Z303" s="9" t="str">
        <f>IF(Y303&lt;N303,"Pass","Fail")</f>
        <v>Pass</v>
      </c>
      <c r="AA303" s="9">
        <f>ROUND(((Q303^0.5)/2)-(L303/2),2)</f>
        <v>3.09</v>
      </c>
      <c r="AB303" s="9">
        <f>ROUND((AA303*(AA303/2)*R303*(Q303^0.5)),0)</f>
        <v>242</v>
      </c>
      <c r="AC303" s="9">
        <f>ROUND((AB303*12000/(0.9*(Q303^0.5)*12*(N303^2))),2)</f>
        <v>44.8</v>
      </c>
      <c r="AD303" s="9">
        <f>(1-((1-(2.36*AC303/C303))^0.5))</f>
        <v>1.0629290912652856E-2</v>
      </c>
      <c r="AE303" s="9">
        <f>(AD303*C303)/(1.18*F303)</f>
        <v>7.5065613789921293E-4</v>
      </c>
      <c r="AF303" s="10">
        <f>200/F303</f>
        <v>3.3333333333333335E-3</v>
      </c>
      <c r="AG303" s="10">
        <f>(3*(C303)^0.5)/(F303)</f>
        <v>3.5355339059327377E-3</v>
      </c>
      <c r="AH303" s="10">
        <f>ROUND(MAX(AE303, AF303, AG303),6)</f>
        <v>3.5360000000000001E-3</v>
      </c>
      <c r="AK303" s="10">
        <f>ROUND((AH303*(Q303^0.5)*12*N303),2)</f>
        <v>9.26</v>
      </c>
      <c r="AL303" s="13">
        <f>ROUND((Q303^0.5),2)</f>
        <v>7.94</v>
      </c>
      <c r="AM303" s="13">
        <f>ROUND((Q303^0.5),2)</f>
        <v>7.94</v>
      </c>
      <c r="AN303" s="19">
        <v>11</v>
      </c>
      <c r="AO303" s="10">
        <f>INDEX(AJ:AJ, MATCH(AN303, AI:AI, 0))</f>
        <v>1.56</v>
      </c>
      <c r="AP303" s="12">
        <f>ROUNDUP((AK303/AO303),0)</f>
        <v>6</v>
      </c>
      <c r="AQ303" s="12">
        <f>(AP303*AO303)</f>
        <v>9.36</v>
      </c>
      <c r="AR303" s="12">
        <f>IF(ROUNDDOWN((AL303*12 - (O303*12)) / (AP303 - 1), 0) &lt; 18, ROUNDDOWN((AL303*12 - (O303*12)) / (AP303 - 1), 0), 18)</f>
        <v>18</v>
      </c>
    </row>
    <row r="304" spans="1:44" x14ac:dyDescent="0.35">
      <c r="A304" s="11">
        <f t="shared" si="4"/>
        <v>303</v>
      </c>
      <c r="B304" s="14">
        <v>5400</v>
      </c>
      <c r="C304" s="14">
        <v>4000</v>
      </c>
      <c r="D304" s="14">
        <v>190</v>
      </c>
      <c r="E304" s="14">
        <v>95</v>
      </c>
      <c r="F304" s="14">
        <v>60000</v>
      </c>
      <c r="G304" s="14">
        <v>6</v>
      </c>
      <c r="H304" s="14">
        <v>90</v>
      </c>
      <c r="K304" s="14">
        <v>150</v>
      </c>
      <c r="L304" s="14">
        <v>1.67</v>
      </c>
      <c r="M304" s="9">
        <f>ROUNDUP((18*L304),0)</f>
        <v>31</v>
      </c>
      <c r="N304" s="9">
        <f>(M304-O304*12-1.5)</f>
        <v>26.5</v>
      </c>
      <c r="O304" s="14">
        <v>0.25</v>
      </c>
      <c r="P304" s="9">
        <f>ROUND(((B304)-(M304*K304/12)-(G304-(1.5*L304))*H304),0)</f>
        <v>4698</v>
      </c>
      <c r="Q304" s="9">
        <f>ROUNDDOWN((D304+E304)/(P304/1000),0)</f>
        <v>60</v>
      </c>
      <c r="R304" s="9">
        <f>ROUND((1.2*D304+1.6*E304)/(Q304),2)</f>
        <v>6.33</v>
      </c>
      <c r="S304" s="9">
        <f>CEILING((N304+(12*L304)),0.01)</f>
        <v>46.54</v>
      </c>
      <c r="T304" s="9">
        <f xml:space="preserve"> (4*S304)</f>
        <v>186.16</v>
      </c>
      <c r="U304" s="9">
        <f>ROUND((Q304-(S304/12)^2)*(R304),2)</f>
        <v>284.58999999999997</v>
      </c>
      <c r="V304" s="9">
        <f>ROUND((U304*1000)/(3*T304*(C304^0.5)),2)</f>
        <v>8.06</v>
      </c>
      <c r="W304" s="9" t="str">
        <f>IF(V304 &lt; N304, "Pass", "Fail")</f>
        <v>Pass</v>
      </c>
      <c r="X304" s="9">
        <f>CEILING(R304*(Q304^0.5)*((Q304^0.5/2)-(L304*0.5)-(N304/12)),0.01)</f>
        <v>40.68</v>
      </c>
      <c r="Y304" s="9">
        <f>ROUND((X304*1000)/(1.5*(Q304^0.5)*12*(C304^0.5)),2)</f>
        <v>4.6100000000000003</v>
      </c>
      <c r="Z304" s="9" t="str">
        <f>IF(Y304&lt;N304,"Pass","Fail")</f>
        <v>Pass</v>
      </c>
      <c r="AA304" s="9">
        <f>ROUND(((Q304^0.5)/2)-(L304/2),2)</f>
        <v>3.04</v>
      </c>
      <c r="AB304" s="9">
        <f>ROUND((AA304*(AA304/2)*R304*(Q304^0.5)),0)</f>
        <v>227</v>
      </c>
      <c r="AC304" s="9">
        <f>ROUND((AB304*12000/(0.9*(Q304^0.5)*12*(N304^2))),2)</f>
        <v>46.37</v>
      </c>
      <c r="AD304" s="9">
        <f>(1-((1-(2.36*AC304/C304))^0.5))</f>
        <v>1.3774011699144051E-2</v>
      </c>
      <c r="AE304" s="9">
        <f>(AD304*C304)/(1.18*F304)</f>
        <v>7.7819275136407071E-4</v>
      </c>
      <c r="AF304" s="10">
        <f>200/F304</f>
        <v>3.3333333333333335E-3</v>
      </c>
      <c r="AG304" s="10">
        <f>(3*(C304)^0.5)/(F304)</f>
        <v>3.162277660168379E-3</v>
      </c>
      <c r="AH304" s="10">
        <f>ROUND(MAX(AE304, AF304, AG304),6)</f>
        <v>3.333E-3</v>
      </c>
      <c r="AK304" s="10">
        <f>ROUND((AH304*(Q304^0.5)*12*N304),2)</f>
        <v>8.2100000000000009</v>
      </c>
      <c r="AL304" s="13">
        <f>ROUND((Q304^0.5),2)</f>
        <v>7.75</v>
      </c>
      <c r="AM304" s="13">
        <f>ROUND((Q304^0.5),2)</f>
        <v>7.75</v>
      </c>
      <c r="AN304" s="19">
        <v>11</v>
      </c>
      <c r="AO304" s="10">
        <f>INDEX(AJ:AJ, MATCH(AN304, AI:AI, 0))</f>
        <v>1.56</v>
      </c>
      <c r="AP304" s="12">
        <f>ROUNDUP((AK304/AO304),0)</f>
        <v>6</v>
      </c>
      <c r="AQ304" s="12">
        <f>(AP304*AO304)</f>
        <v>9.36</v>
      </c>
      <c r="AR304" s="12">
        <f>IF(ROUNDDOWN((AL304*12 - (O304*12)) / (AP304 - 1), 0) &lt; 18, ROUNDDOWN((AL304*12 - (O304*12)) / (AP304 - 1), 0), 18)</f>
        <v>18</v>
      </c>
    </row>
    <row r="305" spans="1:44" x14ac:dyDescent="0.35">
      <c r="A305" s="11">
        <f t="shared" si="4"/>
        <v>304</v>
      </c>
      <c r="B305" s="14">
        <v>4800</v>
      </c>
      <c r="C305" s="14">
        <v>3000</v>
      </c>
      <c r="D305" s="14">
        <v>200</v>
      </c>
      <c r="E305" s="14">
        <v>95</v>
      </c>
      <c r="F305" s="14">
        <v>40000</v>
      </c>
      <c r="G305" s="14">
        <v>4</v>
      </c>
      <c r="H305" s="14">
        <v>100</v>
      </c>
      <c r="K305" s="14">
        <v>150</v>
      </c>
      <c r="L305" s="14">
        <v>1.83</v>
      </c>
      <c r="M305" s="9">
        <f>ROUNDUP((18*L305),0)</f>
        <v>33</v>
      </c>
      <c r="N305" s="9">
        <f>(M305-O305*12-1.5)</f>
        <v>28.5</v>
      </c>
      <c r="O305" s="14">
        <v>0.25</v>
      </c>
      <c r="P305" s="9">
        <f>ROUND(((B305)-(M305*K305/12)-(G305-(1.5*L305))*H305),0)</f>
        <v>4262</v>
      </c>
      <c r="Q305" s="9">
        <f>ROUNDDOWN((D305+E305)/(P305/1000),0)</f>
        <v>69</v>
      </c>
      <c r="R305" s="9">
        <f>ROUND((1.2*D305+1.6*E305)/(Q305),2)</f>
        <v>5.68</v>
      </c>
      <c r="S305" s="9">
        <f>CEILING((N305+(12*L305)),0.01)</f>
        <v>50.46</v>
      </c>
      <c r="T305" s="9">
        <f xml:space="preserve"> (4*S305)</f>
        <v>201.84</v>
      </c>
      <c r="U305" s="9">
        <f>ROUND((Q305-(S305/12)^2)*(R305),2)</f>
        <v>291.49</v>
      </c>
      <c r="V305" s="9">
        <f>ROUND((U305*1000)/(3*T305*(C305^0.5)),2)</f>
        <v>8.7899999999999991</v>
      </c>
      <c r="W305" s="9" t="str">
        <f>IF(V305 &lt; N305, "Pass", "Fail")</f>
        <v>Pass</v>
      </c>
      <c r="X305" s="9">
        <f>CEILING(R305*(Q305^0.5)*((Q305^0.5/2)-(L305*0.5)-(N305/12)),0.01)</f>
        <v>40.74</v>
      </c>
      <c r="Y305" s="9">
        <f>ROUND((X305*1000)/(1.5*(Q305^0.5)*12*(C305^0.5)),2)</f>
        <v>4.97</v>
      </c>
      <c r="Z305" s="9" t="str">
        <f>IF(Y305&lt;N305,"Pass","Fail")</f>
        <v>Pass</v>
      </c>
      <c r="AA305" s="9">
        <f>ROUND(((Q305^0.5)/2)-(L305/2),2)</f>
        <v>3.24</v>
      </c>
      <c r="AB305" s="9">
        <f>ROUND((AA305*(AA305/2)*R305*(Q305^0.5)),0)</f>
        <v>248</v>
      </c>
      <c r="AC305" s="9">
        <f>ROUND((AB305*12000/(0.9*(Q305^0.5)*12*(N305^2))),2)</f>
        <v>40.840000000000003</v>
      </c>
      <c r="AD305" s="9">
        <f>(1-((1-(2.36*AC305/C305))^0.5))</f>
        <v>1.6194870244450654E-2</v>
      </c>
      <c r="AE305" s="9">
        <f>(AD305*C305)/(1.18*F305)</f>
        <v>1.0293349731642365E-3</v>
      </c>
      <c r="AF305" s="10">
        <f>200/F305</f>
        <v>5.0000000000000001E-3</v>
      </c>
      <c r="AG305" s="10">
        <f>(3*(C305)^0.5)/(F305)</f>
        <v>4.107919181288746E-3</v>
      </c>
      <c r="AH305" s="10">
        <f>ROUND(MAX(AE305, AF305, AG305),6)</f>
        <v>5.0000000000000001E-3</v>
      </c>
      <c r="AK305" s="10">
        <f>ROUND((AH305*(Q305^0.5)*12*N305),2)</f>
        <v>14.2</v>
      </c>
      <c r="AL305" s="13">
        <f>ROUND((Q305^0.5),2)</f>
        <v>8.31</v>
      </c>
      <c r="AM305" s="13">
        <f>ROUND((Q305^0.5),2)</f>
        <v>8.31</v>
      </c>
      <c r="AN305" s="19">
        <v>11</v>
      </c>
      <c r="AO305" s="10">
        <f>INDEX(AJ:AJ, MATCH(AN305, AI:AI, 0))</f>
        <v>1.56</v>
      </c>
      <c r="AP305" s="12">
        <f>ROUNDUP((AK305/AO305),0)</f>
        <v>10</v>
      </c>
      <c r="AQ305" s="12">
        <f>(AP305*AO305)</f>
        <v>15.600000000000001</v>
      </c>
      <c r="AR305" s="12">
        <f>IF(ROUNDDOWN((AL305*12 - (O305*12)) / (AP305 - 1), 0) &lt; 18, ROUNDDOWN((AL305*12 - (O305*12)) / (AP305 - 1), 0), 18)</f>
        <v>10</v>
      </c>
    </row>
    <row r="306" spans="1:44" x14ac:dyDescent="0.35">
      <c r="A306" s="11">
        <f t="shared" si="4"/>
        <v>305</v>
      </c>
      <c r="B306" s="14">
        <v>4900</v>
      </c>
      <c r="C306" s="14">
        <v>4000</v>
      </c>
      <c r="D306" s="14">
        <v>155</v>
      </c>
      <c r="E306" s="14">
        <v>170</v>
      </c>
      <c r="F306" s="14">
        <v>60000</v>
      </c>
      <c r="G306" s="14">
        <v>6.25</v>
      </c>
      <c r="H306" s="14">
        <v>95</v>
      </c>
      <c r="K306" s="14">
        <v>150</v>
      </c>
      <c r="L306" s="14">
        <v>2</v>
      </c>
      <c r="M306" s="9">
        <f>ROUNDUP((18*L306),0)</f>
        <v>36</v>
      </c>
      <c r="N306" s="9">
        <f>(M306-O306*12-1.5)</f>
        <v>31.5</v>
      </c>
      <c r="O306" s="14">
        <v>0.25</v>
      </c>
      <c r="P306" s="9">
        <f>ROUND(((B306)-(M306*K306/12)-(G306-(1.5*L306))*H306),0)</f>
        <v>4141</v>
      </c>
      <c r="Q306" s="9">
        <f>ROUNDDOWN((D306+E306)/(P306/1000),0)</f>
        <v>78</v>
      </c>
      <c r="R306" s="9">
        <f>ROUND((1.2*D306+1.6*E306)/(Q306),2)</f>
        <v>5.87</v>
      </c>
      <c r="S306" s="9">
        <f>CEILING((N306+(12*L306)),0.01)</f>
        <v>55.5</v>
      </c>
      <c r="T306" s="9">
        <f xml:space="preserve"> (4*S306)</f>
        <v>222</v>
      </c>
      <c r="U306" s="9">
        <f>ROUND((Q306-(S306/12)^2)*(R306),2)</f>
        <v>332.3</v>
      </c>
      <c r="V306" s="9">
        <f>ROUND((U306*1000)/(3*T306*(C306^0.5)),2)</f>
        <v>7.89</v>
      </c>
      <c r="W306" s="9" t="str">
        <f>IF(V306 &lt; N306, "Pass", "Fail")</f>
        <v>Pass</v>
      </c>
      <c r="X306" s="9">
        <f>CEILING(R306*(Q306^0.5)*((Q306^0.5/2)-(L306*0.5)-(N306/12)),0.01)</f>
        <v>41.01</v>
      </c>
      <c r="Y306" s="9">
        <f>ROUND((X306*1000)/(1.5*(Q306^0.5)*12*(C306^0.5)),2)</f>
        <v>4.08</v>
      </c>
      <c r="Z306" s="9" t="str">
        <f>IF(Y306&lt;N306,"Pass","Fail")</f>
        <v>Pass</v>
      </c>
      <c r="AA306" s="9">
        <f>ROUND(((Q306^0.5)/2)-(L306/2),2)</f>
        <v>3.42</v>
      </c>
      <c r="AB306" s="9">
        <f>ROUND((AA306*(AA306/2)*R306*(Q306^0.5)),0)</f>
        <v>303</v>
      </c>
      <c r="AC306" s="9">
        <f>ROUND((AB306*12000/(0.9*(Q306^0.5)*12*(N306^2))),2)</f>
        <v>38.42</v>
      </c>
      <c r="AD306" s="9">
        <f>(1-((1-(2.36*AC306/C306))^0.5))</f>
        <v>1.1398867085415487E-2</v>
      </c>
      <c r="AE306" s="9">
        <f>(AD306*C306)/(1.18*F306)</f>
        <v>6.4400379013646817E-4</v>
      </c>
      <c r="AF306" s="10">
        <f>200/F306</f>
        <v>3.3333333333333335E-3</v>
      </c>
      <c r="AG306" s="10">
        <f>(3*(C306)^0.5)/(F306)</f>
        <v>3.162277660168379E-3</v>
      </c>
      <c r="AH306" s="10">
        <f>ROUND(MAX(AE306, AF306, AG306),6)</f>
        <v>3.333E-3</v>
      </c>
      <c r="AK306" s="10">
        <f>ROUND((AH306*(Q306^0.5)*12*N306),2)</f>
        <v>11.13</v>
      </c>
      <c r="AL306" s="13">
        <f>ROUND((Q306^0.5),2)</f>
        <v>8.83</v>
      </c>
      <c r="AM306" s="13">
        <f>ROUND((Q306^0.5),2)</f>
        <v>8.83</v>
      </c>
      <c r="AN306" s="19">
        <v>11</v>
      </c>
      <c r="AO306" s="10">
        <f>INDEX(AJ:AJ, MATCH(AN306, AI:AI, 0))</f>
        <v>1.56</v>
      </c>
      <c r="AP306" s="12">
        <f>ROUNDUP((AK306/AO306),0)</f>
        <v>8</v>
      </c>
      <c r="AQ306" s="12">
        <f>(AP306*AO306)</f>
        <v>12.48</v>
      </c>
      <c r="AR306" s="12">
        <f>IF(ROUNDDOWN((AL306*12 - (O306*12)) / (AP306 - 1), 0) &lt; 18, ROUNDDOWN((AL306*12 - (O306*12)) / (AP306 - 1), 0), 18)</f>
        <v>14</v>
      </c>
    </row>
    <row r="307" spans="1:44" x14ac:dyDescent="0.35">
      <c r="A307" s="11">
        <f t="shared" si="4"/>
        <v>306</v>
      </c>
      <c r="B307" s="14">
        <v>5900</v>
      </c>
      <c r="C307" s="14">
        <v>4000</v>
      </c>
      <c r="D307" s="14">
        <v>175</v>
      </c>
      <c r="E307" s="14">
        <v>125</v>
      </c>
      <c r="F307" s="14">
        <v>60000</v>
      </c>
      <c r="G307" s="14">
        <v>6.5</v>
      </c>
      <c r="H307" s="14">
        <v>105</v>
      </c>
      <c r="K307" s="14">
        <v>150</v>
      </c>
      <c r="L307" s="14">
        <v>1.67</v>
      </c>
      <c r="M307" s="9">
        <f>ROUNDUP((18*L307),0)</f>
        <v>31</v>
      </c>
      <c r="N307" s="9">
        <f>(M307-O307*12-1.5)</f>
        <v>26.5</v>
      </c>
      <c r="O307" s="14">
        <v>0.25</v>
      </c>
      <c r="P307" s="9">
        <f>ROUND(((B307)-(M307*K307/12)-(G307-(1.5*L307))*H307),0)</f>
        <v>5093</v>
      </c>
      <c r="Q307" s="9">
        <f>ROUNDDOWN((D307+E307)/(P307/1000),0)</f>
        <v>58</v>
      </c>
      <c r="R307" s="9">
        <f>ROUND((1.2*D307+1.6*E307)/(Q307),2)</f>
        <v>7.07</v>
      </c>
      <c r="S307" s="9">
        <f>CEILING((N307+(12*L307)),0.01)</f>
        <v>46.54</v>
      </c>
      <c r="T307" s="9">
        <f xml:space="preserve"> (4*S307)</f>
        <v>186.16</v>
      </c>
      <c r="U307" s="9">
        <f>ROUND((Q307-(S307/12)^2)*(R307),2)</f>
        <v>303.72000000000003</v>
      </c>
      <c r="V307" s="9">
        <f>ROUND((U307*1000)/(3*T307*(C307^0.5)),2)</f>
        <v>8.6</v>
      </c>
      <c r="W307" s="9" t="str">
        <f>IF(V307 &lt; N307, "Pass", "Fail")</f>
        <v>Pass</v>
      </c>
      <c r="X307" s="9">
        <f>CEILING(R307*(Q307^0.5)*((Q307^0.5/2)-(L307*0.5)-(N307/12)),0.01)</f>
        <v>41.17</v>
      </c>
      <c r="Y307" s="9">
        <f>ROUND((X307*1000)/(1.5*(Q307^0.5)*12*(C307^0.5)),2)</f>
        <v>4.75</v>
      </c>
      <c r="Z307" s="9" t="str">
        <f>IF(Y307&lt;N307,"Pass","Fail")</f>
        <v>Pass</v>
      </c>
      <c r="AA307" s="9">
        <f>ROUND(((Q307^0.5)/2)-(L307/2),2)</f>
        <v>2.97</v>
      </c>
      <c r="AB307" s="9">
        <f>ROUND((AA307*(AA307/2)*R307*(Q307^0.5)),0)</f>
        <v>237</v>
      </c>
      <c r="AC307" s="9">
        <f>ROUND((AB307*12000/(0.9*(Q307^0.5)*12*(N307^2))),2)</f>
        <v>49.24</v>
      </c>
      <c r="AD307" s="9">
        <f>(1-((1-(2.36*AC307/C307))^0.5))</f>
        <v>1.4632860300283768E-2</v>
      </c>
      <c r="AE307" s="9">
        <f>(AD307*C307)/(1.18*F307)</f>
        <v>8.267152712024727E-4</v>
      </c>
      <c r="AF307" s="10">
        <f>200/F307</f>
        <v>3.3333333333333335E-3</v>
      </c>
      <c r="AG307" s="10">
        <f>(3*(C307)^0.5)/(F307)</f>
        <v>3.162277660168379E-3</v>
      </c>
      <c r="AH307" s="10">
        <f>ROUND(MAX(AE307, AF307, AG307),6)</f>
        <v>3.333E-3</v>
      </c>
      <c r="AK307" s="10">
        <f>ROUND((AH307*(Q307^0.5)*12*N307),2)</f>
        <v>8.07</v>
      </c>
      <c r="AL307" s="13">
        <f>ROUND((Q307^0.5),2)</f>
        <v>7.62</v>
      </c>
      <c r="AM307" s="13">
        <f>ROUND((Q307^0.5),2)</f>
        <v>7.62</v>
      </c>
      <c r="AN307" s="19">
        <v>8</v>
      </c>
      <c r="AO307" s="10">
        <f>INDEX(AJ:AJ, MATCH(AN307, AI:AI, 0))</f>
        <v>0.79</v>
      </c>
      <c r="AP307" s="12">
        <f>ROUNDUP((AK307/AO307),0)</f>
        <v>11</v>
      </c>
      <c r="AQ307" s="12">
        <f>(AP307*AO307)</f>
        <v>8.6900000000000013</v>
      </c>
      <c r="AR307" s="12">
        <f>IF(ROUNDDOWN((AL307*12 - (O307*12)) / (AP307 - 1), 0) &lt; 18, ROUNDDOWN((AL307*12 - (O307*12)) / (AP307 - 1), 0), 18)</f>
        <v>8</v>
      </c>
    </row>
    <row r="308" spans="1:44" x14ac:dyDescent="0.35">
      <c r="A308" s="11">
        <f t="shared" si="4"/>
        <v>307</v>
      </c>
      <c r="B308" s="14">
        <v>5300</v>
      </c>
      <c r="C308" s="14">
        <v>4000</v>
      </c>
      <c r="D308" s="14">
        <v>170</v>
      </c>
      <c r="E308" s="14">
        <v>160</v>
      </c>
      <c r="F308" s="14">
        <v>40000</v>
      </c>
      <c r="G308" s="14">
        <v>6.75</v>
      </c>
      <c r="H308" s="14">
        <v>100</v>
      </c>
      <c r="K308" s="14">
        <v>150</v>
      </c>
      <c r="L308" s="14">
        <v>1.92</v>
      </c>
      <c r="M308" s="9">
        <f>ROUNDUP((18*L308),0)</f>
        <v>35</v>
      </c>
      <c r="N308" s="9">
        <f>(M308-O308*12-1.5)</f>
        <v>30.5</v>
      </c>
      <c r="O308" s="14">
        <v>0.25</v>
      </c>
      <c r="P308" s="9">
        <f>ROUND(((B308)-(M308*K308/12)-(G308-(1.5*L308))*H308),0)</f>
        <v>4476</v>
      </c>
      <c r="Q308" s="9">
        <f>ROUNDDOWN((D308+E308)/(P308/1000),0)</f>
        <v>73</v>
      </c>
      <c r="R308" s="9">
        <f>ROUND((1.2*D308+1.6*E308)/(Q308),2)</f>
        <v>6.3</v>
      </c>
      <c r="S308" s="9">
        <f>CEILING((N308+(12*L308)),0.01)</f>
        <v>53.54</v>
      </c>
      <c r="T308" s="9">
        <f xml:space="preserve"> (4*S308)</f>
        <v>214.16</v>
      </c>
      <c r="U308" s="9">
        <f>ROUND((Q308-(S308/12)^2)*(R308),2)</f>
        <v>334.49</v>
      </c>
      <c r="V308" s="9">
        <f>ROUND((U308*1000)/(3*T308*(C308^0.5)),2)</f>
        <v>8.23</v>
      </c>
      <c r="W308" s="9" t="str">
        <f>IF(V308 &lt; N308, "Pass", "Fail")</f>
        <v>Pass</v>
      </c>
      <c r="X308" s="9">
        <f>CEILING(R308*(Q308^0.5)*((Q308^0.5/2)-(L308*0.5)-(N308/12)),0.01)</f>
        <v>41.47</v>
      </c>
      <c r="Y308" s="9">
        <f>ROUND((X308*1000)/(1.5*(Q308^0.5)*12*(C308^0.5)),2)</f>
        <v>4.26</v>
      </c>
      <c r="Z308" s="9" t="str">
        <f>IF(Y308&lt;N308,"Pass","Fail")</f>
        <v>Pass</v>
      </c>
      <c r="AA308" s="9">
        <f>ROUND(((Q308^0.5)/2)-(L308/2),2)</f>
        <v>3.31</v>
      </c>
      <c r="AB308" s="9">
        <f>ROUND((AA308*(AA308/2)*R308*(Q308^0.5)),0)</f>
        <v>295</v>
      </c>
      <c r="AC308" s="9">
        <f>ROUND((AB308*12000/(0.9*(Q308^0.5)*12*(N308^2))),2)</f>
        <v>41.24</v>
      </c>
      <c r="AD308" s="9">
        <f>(1-((1-(2.36*AC308/C308))^0.5))</f>
        <v>1.2240717583479221E-2</v>
      </c>
      <c r="AE308" s="9">
        <f>(AD308*C308)/(1.18*F308)</f>
        <v>1.0373489477524763E-3</v>
      </c>
      <c r="AF308" s="10">
        <f>200/F308</f>
        <v>5.0000000000000001E-3</v>
      </c>
      <c r="AG308" s="10">
        <f>(3*(C308)^0.5)/(F308)</f>
        <v>4.7434164902525689E-3</v>
      </c>
      <c r="AH308" s="10">
        <f>ROUND(MAX(AE308, AF308, AG308),6)</f>
        <v>5.0000000000000001E-3</v>
      </c>
      <c r="AK308" s="10">
        <f>ROUND((AH308*(Q308^0.5)*12*N308),2)</f>
        <v>15.64</v>
      </c>
      <c r="AL308" s="13">
        <f>ROUND((Q308^0.5),2)</f>
        <v>8.5399999999999991</v>
      </c>
      <c r="AM308" s="13">
        <f>ROUND((Q308^0.5),2)</f>
        <v>8.5399999999999991</v>
      </c>
      <c r="AN308" s="19">
        <v>11</v>
      </c>
      <c r="AO308" s="10">
        <f>INDEX(AJ:AJ, MATCH(AN308, AI:AI, 0))</f>
        <v>1.56</v>
      </c>
      <c r="AP308" s="12">
        <f>ROUNDUP((AK308/AO308),0)</f>
        <v>11</v>
      </c>
      <c r="AQ308" s="12">
        <f>(AP308*AO308)</f>
        <v>17.16</v>
      </c>
      <c r="AR308" s="12">
        <f>IF(ROUNDDOWN((AL308*12 - (O308*12)) / (AP308 - 1), 0) &lt; 18, ROUNDDOWN((AL308*12 - (O308*12)) / (AP308 - 1), 0), 18)</f>
        <v>9</v>
      </c>
    </row>
    <row r="309" spans="1:44" x14ac:dyDescent="0.35">
      <c r="A309" s="11">
        <f t="shared" si="4"/>
        <v>308</v>
      </c>
      <c r="B309" s="14">
        <v>4400</v>
      </c>
      <c r="C309" s="14">
        <v>4000</v>
      </c>
      <c r="D309" s="14">
        <v>90</v>
      </c>
      <c r="E309" s="14">
        <v>190</v>
      </c>
      <c r="F309" s="14">
        <v>40000</v>
      </c>
      <c r="G309" s="14">
        <v>6.25</v>
      </c>
      <c r="H309" s="14">
        <v>100</v>
      </c>
      <c r="K309" s="14">
        <v>150</v>
      </c>
      <c r="L309" s="14">
        <v>1.92</v>
      </c>
      <c r="M309" s="9">
        <f>ROUNDUP((18*L309),0)</f>
        <v>35</v>
      </c>
      <c r="N309" s="9">
        <f>(M309-O309*12-1.5)</f>
        <v>30.5</v>
      </c>
      <c r="O309" s="14">
        <v>0.25</v>
      </c>
      <c r="P309" s="9">
        <f>ROUND(((B309)-(M309*K309/12)-(G309-(1.5*L309))*H309),0)</f>
        <v>3626</v>
      </c>
      <c r="Q309" s="9">
        <f>ROUNDDOWN((D309+E309)/(P309/1000),0)</f>
        <v>77</v>
      </c>
      <c r="R309" s="9">
        <f>ROUND((1.2*D309+1.6*E309)/(Q309),2)</f>
        <v>5.35</v>
      </c>
      <c r="S309" s="9">
        <f>CEILING((N309+(12*L309)),0.01)</f>
        <v>53.54</v>
      </c>
      <c r="T309" s="9">
        <f xml:space="preserve"> (4*S309)</f>
        <v>214.16</v>
      </c>
      <c r="U309" s="9">
        <f>ROUND((Q309-(S309/12)^2)*(R309),2)</f>
        <v>305.45</v>
      </c>
      <c r="V309" s="9">
        <f>ROUND((U309*1000)/(3*T309*(C309^0.5)),2)</f>
        <v>7.52</v>
      </c>
      <c r="W309" s="9" t="str">
        <f>IF(V309 &lt; N309, "Pass", "Fail")</f>
        <v>Pass</v>
      </c>
      <c r="X309" s="9">
        <f>CEILING(R309*(Q309^0.5)*((Q309^0.5/2)-(L309*0.5)-(N309/12)),0.01)</f>
        <v>41.59</v>
      </c>
      <c r="Y309" s="9">
        <f>ROUND((X309*1000)/(1.5*(Q309^0.5)*12*(C309^0.5)),2)</f>
        <v>4.16</v>
      </c>
      <c r="Z309" s="9" t="str">
        <f>IF(Y309&lt;N309,"Pass","Fail")</f>
        <v>Pass</v>
      </c>
      <c r="AA309" s="9">
        <f>ROUND(((Q309^0.5)/2)-(L309/2),2)</f>
        <v>3.43</v>
      </c>
      <c r="AB309" s="9">
        <f>ROUND((AA309*(AA309/2)*R309*(Q309^0.5)),0)</f>
        <v>276</v>
      </c>
      <c r="AC309" s="9">
        <f>ROUND((AB309*12000/(0.9*(Q309^0.5)*12*(N309^2))),2)</f>
        <v>37.57</v>
      </c>
      <c r="AD309" s="9">
        <f>(1-((1-(2.36*AC309/C309))^0.5))</f>
        <v>1.1145258392315727E-2</v>
      </c>
      <c r="AE309" s="9">
        <f>(AD309*C309)/(1.18*F309)</f>
        <v>9.44513423077604E-4</v>
      </c>
      <c r="AF309" s="10">
        <f>200/F309</f>
        <v>5.0000000000000001E-3</v>
      </c>
      <c r="AG309" s="10">
        <f>(3*(C309)^0.5)/(F309)</f>
        <v>4.7434164902525689E-3</v>
      </c>
      <c r="AH309" s="10">
        <f>ROUND(MAX(AE309, AF309, AG309),6)</f>
        <v>5.0000000000000001E-3</v>
      </c>
      <c r="AK309" s="10">
        <f>ROUND((AH309*(Q309^0.5)*12*N309),2)</f>
        <v>16.059999999999999</v>
      </c>
      <c r="AL309" s="13">
        <f>ROUND((Q309^0.5),2)</f>
        <v>8.77</v>
      </c>
      <c r="AM309" s="13">
        <f>ROUND((Q309^0.5),2)</f>
        <v>8.77</v>
      </c>
      <c r="AN309" s="19">
        <v>11</v>
      </c>
      <c r="AO309" s="10">
        <f>INDEX(AJ:AJ, MATCH(AN309, AI:AI, 0))</f>
        <v>1.56</v>
      </c>
      <c r="AP309" s="12">
        <f>ROUNDUP((AK309/AO309),0)</f>
        <v>11</v>
      </c>
      <c r="AQ309" s="12">
        <f>(AP309*AO309)</f>
        <v>17.16</v>
      </c>
      <c r="AR309" s="12">
        <f>IF(ROUNDDOWN((AL309*12 - (O309*12)) / (AP309 - 1), 0) &lt; 18, ROUNDDOWN((AL309*12 - (O309*12)) / (AP309 - 1), 0), 18)</f>
        <v>10</v>
      </c>
    </row>
    <row r="310" spans="1:44" x14ac:dyDescent="0.35">
      <c r="A310" s="11">
        <f t="shared" si="4"/>
        <v>309</v>
      </c>
      <c r="B310" s="14">
        <v>4600</v>
      </c>
      <c r="C310" s="14">
        <v>3000</v>
      </c>
      <c r="D310" s="14">
        <v>85</v>
      </c>
      <c r="E310" s="14">
        <v>160</v>
      </c>
      <c r="F310" s="14">
        <v>40000</v>
      </c>
      <c r="G310" s="14">
        <v>6.5</v>
      </c>
      <c r="H310" s="14">
        <v>90</v>
      </c>
      <c r="K310" s="14">
        <v>150</v>
      </c>
      <c r="L310" s="14">
        <v>1.67</v>
      </c>
      <c r="M310" s="9">
        <f>ROUNDUP((18*L310),0)</f>
        <v>31</v>
      </c>
      <c r="N310" s="9">
        <f>(M310-O310*12-1.5)</f>
        <v>26.5</v>
      </c>
      <c r="O310" s="14">
        <v>0.25</v>
      </c>
      <c r="P310" s="9">
        <f>ROUND(((B310)-(M310*K310/12)-(G310-(1.5*L310))*H310),0)</f>
        <v>3853</v>
      </c>
      <c r="Q310" s="9">
        <f>ROUNDDOWN((D310+E310)/(P310/1000),0)</f>
        <v>63</v>
      </c>
      <c r="R310" s="9">
        <f>ROUND((1.2*D310+1.6*E310)/(Q310),2)</f>
        <v>5.68</v>
      </c>
      <c r="S310" s="9">
        <f>CEILING((N310+(12*L310)),0.01)</f>
        <v>46.54</v>
      </c>
      <c r="T310" s="9">
        <f xml:space="preserve"> (4*S310)</f>
        <v>186.16</v>
      </c>
      <c r="U310" s="9">
        <f>ROUND((Q310-(S310/12)^2)*(R310),2)</f>
        <v>272.39999999999998</v>
      </c>
      <c r="V310" s="9">
        <f>ROUND((U310*1000)/(3*T310*(C310^0.5)),2)</f>
        <v>8.91</v>
      </c>
      <c r="W310" s="9" t="str">
        <f>IF(V310 &lt; N310, "Pass", "Fail")</f>
        <v>Pass</v>
      </c>
      <c r="X310" s="9">
        <f>CEILING(R310*(Q310^0.5)*((Q310^0.5/2)-(L310*0.5)-(N310/12)),0.01)</f>
        <v>41.72</v>
      </c>
      <c r="Y310" s="9">
        <f>ROUND((X310*1000)/(1.5*(Q310^0.5)*12*(C310^0.5)),2)</f>
        <v>5.33</v>
      </c>
      <c r="Z310" s="9" t="str">
        <f>IF(Y310&lt;N310,"Pass","Fail")</f>
        <v>Pass</v>
      </c>
      <c r="AA310" s="9">
        <f>ROUND(((Q310^0.5)/2)-(L310/2),2)</f>
        <v>3.13</v>
      </c>
      <c r="AB310" s="9">
        <f>ROUND((AA310*(AA310/2)*R310*(Q310^0.5)),0)</f>
        <v>221</v>
      </c>
      <c r="AC310" s="9">
        <f>ROUND((AB310*12000/(0.9*(Q310^0.5)*12*(N310^2))),2)</f>
        <v>44.05</v>
      </c>
      <c r="AD310" s="9">
        <f>(1-((1-(2.36*AC310/C310))^0.5))</f>
        <v>1.7479092673680863E-2</v>
      </c>
      <c r="AE310" s="9">
        <f>(AD310*C310)/(1.18*F310)</f>
        <v>1.1109592801068346E-3</v>
      </c>
      <c r="AF310" s="10">
        <f>200/F310</f>
        <v>5.0000000000000001E-3</v>
      </c>
      <c r="AG310" s="10">
        <f>(3*(C310)^0.5)/(F310)</f>
        <v>4.107919181288746E-3</v>
      </c>
      <c r="AH310" s="10">
        <f>ROUND(MAX(AE310, AF310, AG310),6)</f>
        <v>5.0000000000000001E-3</v>
      </c>
      <c r="AK310" s="10">
        <f>ROUND((AH310*(Q310^0.5)*12*N310),2)</f>
        <v>12.62</v>
      </c>
      <c r="AL310" s="13">
        <f>ROUND((Q310^0.5),2)</f>
        <v>7.94</v>
      </c>
      <c r="AM310" s="13">
        <f>ROUND((Q310^0.5),2)</f>
        <v>7.94</v>
      </c>
      <c r="AN310" s="19">
        <v>11</v>
      </c>
      <c r="AO310" s="10">
        <f>INDEX(AJ:AJ, MATCH(AN310, AI:AI, 0))</f>
        <v>1.56</v>
      </c>
      <c r="AP310" s="12">
        <f>ROUNDUP((AK310/AO310),0)</f>
        <v>9</v>
      </c>
      <c r="AQ310" s="12">
        <f>(AP310*AO310)</f>
        <v>14.040000000000001</v>
      </c>
      <c r="AR310" s="12">
        <f>IF(ROUNDDOWN((AL310*12 - (O310*12)) / (AP310 - 1), 0) &lt; 18, ROUNDDOWN((AL310*12 - (O310*12)) / (AP310 - 1), 0), 18)</f>
        <v>11</v>
      </c>
    </row>
    <row r="311" spans="1:44" x14ac:dyDescent="0.35">
      <c r="A311" s="11">
        <f t="shared" si="4"/>
        <v>310</v>
      </c>
      <c r="B311" s="14">
        <v>5300</v>
      </c>
      <c r="C311" s="14">
        <v>4000</v>
      </c>
      <c r="D311" s="14">
        <v>155</v>
      </c>
      <c r="E311" s="14">
        <v>120</v>
      </c>
      <c r="F311" s="14">
        <v>40000</v>
      </c>
      <c r="G311" s="14">
        <v>7</v>
      </c>
      <c r="H311" s="14">
        <v>95</v>
      </c>
      <c r="K311" s="14">
        <v>150</v>
      </c>
      <c r="L311" s="14">
        <v>1.67</v>
      </c>
      <c r="M311" s="9">
        <f>ROUNDUP((18*L311),0)</f>
        <v>31</v>
      </c>
      <c r="N311" s="9">
        <f>(M311-O311*12-1.5)</f>
        <v>26.5</v>
      </c>
      <c r="O311" s="14">
        <v>0.25</v>
      </c>
      <c r="P311" s="9">
        <f>ROUND(((B311)-(M311*K311/12)-(G311-(1.5*L311))*H311),0)</f>
        <v>4485</v>
      </c>
      <c r="Q311" s="9">
        <f>ROUNDDOWN((D311+E311)/(P311/1000),0)</f>
        <v>61</v>
      </c>
      <c r="R311" s="9">
        <f>ROUND((1.2*D311+1.6*E311)/(Q311),2)</f>
        <v>6.2</v>
      </c>
      <c r="S311" s="9">
        <f>CEILING((N311+(12*L311)),0.01)</f>
        <v>46.54</v>
      </c>
      <c r="T311" s="9">
        <f xml:space="preserve"> (4*S311)</f>
        <v>186.16</v>
      </c>
      <c r="U311" s="9">
        <f>ROUND((Q311-(S311/12)^2)*(R311),2)</f>
        <v>284.94</v>
      </c>
      <c r="V311" s="9">
        <f>ROUND((U311*1000)/(3*T311*(C311^0.5)),2)</f>
        <v>8.07</v>
      </c>
      <c r="W311" s="9" t="str">
        <f>IF(V311 &lt; N311, "Pass", "Fail")</f>
        <v>Pass</v>
      </c>
      <c r="X311" s="9">
        <f>CEILING(R311*(Q311^0.5)*((Q311^0.5/2)-(L311*0.5)-(N311/12)),0.01)</f>
        <v>41.74</v>
      </c>
      <c r="Y311" s="9">
        <f>ROUND((X311*1000)/(1.5*(Q311^0.5)*12*(C311^0.5)),2)</f>
        <v>4.6900000000000004</v>
      </c>
      <c r="Z311" s="9" t="str">
        <f>IF(Y311&lt;N311,"Pass","Fail")</f>
        <v>Pass</v>
      </c>
      <c r="AA311" s="9">
        <f>ROUND(((Q311^0.5)/2)-(L311/2),2)</f>
        <v>3.07</v>
      </c>
      <c r="AB311" s="9">
        <f>ROUND((AA311*(AA311/2)*R311*(Q311^0.5)),0)</f>
        <v>228</v>
      </c>
      <c r="AC311" s="9">
        <f>ROUND((AB311*12000/(0.9*(Q311^0.5)*12*(N311^2))),2)</f>
        <v>46.19</v>
      </c>
      <c r="AD311" s="9">
        <f>(1-((1-(2.36*AC311/C311))^0.5))</f>
        <v>1.3720171553731952E-2</v>
      </c>
      <c r="AE311" s="9">
        <f>(AD311*C311)/(1.18*F311)</f>
        <v>1.1627264028586399E-3</v>
      </c>
      <c r="AF311" s="10">
        <f>200/F311</f>
        <v>5.0000000000000001E-3</v>
      </c>
      <c r="AG311" s="10">
        <f>(3*(C311)^0.5)/(F311)</f>
        <v>4.7434164902525689E-3</v>
      </c>
      <c r="AH311" s="10">
        <f>ROUND(MAX(AE311, AF311, AG311),6)</f>
        <v>5.0000000000000001E-3</v>
      </c>
      <c r="AK311" s="10">
        <f>ROUND((AH311*(Q311^0.5)*12*N311),2)</f>
        <v>12.42</v>
      </c>
      <c r="AL311" s="13">
        <f>ROUND((Q311^0.5),2)</f>
        <v>7.81</v>
      </c>
      <c r="AM311" s="13">
        <f>ROUND((Q311^0.5),2)</f>
        <v>7.81</v>
      </c>
      <c r="AN311" s="19">
        <v>11</v>
      </c>
      <c r="AO311" s="10">
        <f>INDEX(AJ:AJ, MATCH(AN311, AI:AI, 0))</f>
        <v>1.56</v>
      </c>
      <c r="AP311" s="12">
        <f>ROUNDUP((AK311/AO311),0)</f>
        <v>8</v>
      </c>
      <c r="AQ311" s="12">
        <f>(AP311*AO311)</f>
        <v>12.48</v>
      </c>
      <c r="AR311" s="12">
        <f>IF(ROUNDDOWN((AL311*12 - (O311*12)) / (AP311 - 1), 0) &lt; 18, ROUNDDOWN((AL311*12 - (O311*12)) / (AP311 - 1), 0), 18)</f>
        <v>12</v>
      </c>
    </row>
    <row r="312" spans="1:44" x14ac:dyDescent="0.35">
      <c r="A312" s="11">
        <f t="shared" si="4"/>
        <v>311</v>
      </c>
      <c r="B312" s="14">
        <v>5900</v>
      </c>
      <c r="C312" s="14">
        <v>4000</v>
      </c>
      <c r="D312" s="14">
        <v>200</v>
      </c>
      <c r="E312" s="14">
        <v>135</v>
      </c>
      <c r="F312" s="14">
        <v>40000</v>
      </c>
      <c r="G312" s="14">
        <v>6</v>
      </c>
      <c r="H312" s="14">
        <v>105</v>
      </c>
      <c r="K312" s="14">
        <v>150</v>
      </c>
      <c r="L312" s="14">
        <v>1.83</v>
      </c>
      <c r="M312" s="9">
        <f>ROUNDUP((18*L312),0)</f>
        <v>33</v>
      </c>
      <c r="N312" s="9">
        <f>(M312-O312*12-1.5)</f>
        <v>28.5</v>
      </c>
      <c r="O312" s="14">
        <v>0.25</v>
      </c>
      <c r="P312" s="9">
        <f>ROUND(((B312)-(M312*K312/12)-(G312-(1.5*L312))*H312),0)</f>
        <v>5146</v>
      </c>
      <c r="Q312" s="9">
        <f>ROUNDDOWN((D312+E312)/(P312/1000),0)</f>
        <v>65</v>
      </c>
      <c r="R312" s="9">
        <f>ROUND((1.2*D312+1.6*E312)/(Q312),2)</f>
        <v>7.02</v>
      </c>
      <c r="S312" s="9">
        <f>CEILING((N312+(12*L312)),0.01)</f>
        <v>50.46</v>
      </c>
      <c r="T312" s="9">
        <f xml:space="preserve"> (4*S312)</f>
        <v>201.84</v>
      </c>
      <c r="U312" s="9">
        <f>ROUND((Q312-(S312/12)^2)*(R312),2)</f>
        <v>332.17</v>
      </c>
      <c r="V312" s="9">
        <f>ROUND((U312*1000)/(3*T312*(C312^0.5)),2)</f>
        <v>8.67</v>
      </c>
      <c r="W312" s="9" t="str">
        <f>IF(V312 &lt; N312, "Pass", "Fail")</f>
        <v>Pass</v>
      </c>
      <c r="X312" s="9">
        <f>CEILING(R312*(Q312^0.5)*((Q312^0.5/2)-(L312*0.5)-(N312/12)),0.01)</f>
        <v>41.95</v>
      </c>
      <c r="Y312" s="9">
        <f>ROUND((X312*1000)/(1.5*(Q312^0.5)*12*(C312^0.5)),2)</f>
        <v>4.57</v>
      </c>
      <c r="Z312" s="9" t="str">
        <f>IF(Y312&lt;N312,"Pass","Fail")</f>
        <v>Pass</v>
      </c>
      <c r="AA312" s="9">
        <f>ROUND(((Q312^0.5)/2)-(L312/2),2)</f>
        <v>3.12</v>
      </c>
      <c r="AB312" s="9">
        <f>ROUND((AA312*(AA312/2)*R312*(Q312^0.5)),0)</f>
        <v>275</v>
      </c>
      <c r="AC312" s="9">
        <f>ROUND((AB312*12000/(0.9*(Q312^0.5)*12*(N312^2))),2)</f>
        <v>46.66</v>
      </c>
      <c r="AD312" s="9">
        <f>(1-((1-(2.36*AC312/C312))^0.5))</f>
        <v>1.3860760338581857E-2</v>
      </c>
      <c r="AE312" s="9">
        <f>(AD312*C312)/(1.18*F312)</f>
        <v>1.1746407066594794E-3</v>
      </c>
      <c r="AF312" s="10">
        <f>200/F312</f>
        <v>5.0000000000000001E-3</v>
      </c>
      <c r="AG312" s="10">
        <f>(3*(C312)^0.5)/(F312)</f>
        <v>4.7434164902525689E-3</v>
      </c>
      <c r="AH312" s="10">
        <f>ROUND(MAX(AE312, AF312, AG312),6)</f>
        <v>5.0000000000000001E-3</v>
      </c>
      <c r="AK312" s="10">
        <f>ROUND((AH312*(Q312^0.5)*12*N312),2)</f>
        <v>13.79</v>
      </c>
      <c r="AL312" s="13">
        <f>ROUND((Q312^0.5),2)</f>
        <v>8.06</v>
      </c>
      <c r="AM312" s="13">
        <f>ROUND((Q312^0.5),2)</f>
        <v>8.06</v>
      </c>
      <c r="AN312" s="19">
        <v>11</v>
      </c>
      <c r="AO312" s="10">
        <f>INDEX(AJ:AJ, MATCH(AN312, AI:AI, 0))</f>
        <v>1.56</v>
      </c>
      <c r="AP312" s="12">
        <f>ROUNDUP((AK312/AO312),0)</f>
        <v>9</v>
      </c>
      <c r="AQ312" s="12">
        <f>(AP312*AO312)</f>
        <v>14.040000000000001</v>
      </c>
      <c r="AR312" s="12">
        <f>IF(ROUNDDOWN((AL312*12 - (O312*12)) / (AP312 - 1), 0) &lt; 18, ROUNDDOWN((AL312*12 - (O312*12)) / (AP312 - 1), 0), 18)</f>
        <v>11</v>
      </c>
    </row>
    <row r="313" spans="1:44" x14ac:dyDescent="0.35">
      <c r="A313" s="11">
        <f t="shared" si="4"/>
        <v>312</v>
      </c>
      <c r="B313" s="14">
        <v>5400</v>
      </c>
      <c r="C313" s="14">
        <v>3000</v>
      </c>
      <c r="D313" s="14">
        <v>100</v>
      </c>
      <c r="E313" s="14">
        <v>135</v>
      </c>
      <c r="F313" s="14">
        <v>40000</v>
      </c>
      <c r="G313" s="14">
        <v>6</v>
      </c>
      <c r="H313" s="14">
        <v>95</v>
      </c>
      <c r="K313" s="14">
        <v>150</v>
      </c>
      <c r="L313" s="14">
        <v>1.5</v>
      </c>
      <c r="M313" s="9">
        <f>ROUNDUP((18*L313),0)</f>
        <v>27</v>
      </c>
      <c r="N313" s="9">
        <f>(M313-O313*12-1.5)</f>
        <v>22.5</v>
      </c>
      <c r="O313" s="14">
        <v>0.25</v>
      </c>
      <c r="P313" s="9">
        <f>ROUND(((B313)-(M313*K313/12)-(G313-(1.5*L313))*H313),0)</f>
        <v>4706</v>
      </c>
      <c r="Q313" s="9">
        <f>ROUNDDOWN((D313+E313)/(P313/1000),0)</f>
        <v>49</v>
      </c>
      <c r="R313" s="9">
        <f>ROUND((1.2*D313+1.6*E313)/(Q313),2)</f>
        <v>6.86</v>
      </c>
      <c r="S313" s="9">
        <f>CEILING((N313+(12*L313)),0.01)</f>
        <v>40.5</v>
      </c>
      <c r="T313" s="9">
        <f xml:space="preserve"> (4*S313)</f>
        <v>162</v>
      </c>
      <c r="U313" s="9">
        <f>ROUND((Q313-(S313/12)^2)*(R313),2)</f>
        <v>258</v>
      </c>
      <c r="V313" s="9">
        <f>ROUND((U313*1000)/(3*T313*(C313^0.5)),2)</f>
        <v>9.69</v>
      </c>
      <c r="W313" s="9" t="str">
        <f>IF(V313 &lt; N313, "Pass", "Fail")</f>
        <v>Pass</v>
      </c>
      <c r="X313" s="9">
        <f>CEILING(R313*(Q313^0.5)*((Q313^0.5/2)-(L313*0.5)-(N313/12)),0.01)</f>
        <v>42.02</v>
      </c>
      <c r="Y313" s="9">
        <f>ROUND((X313*1000)/(1.5*(Q313^0.5)*12*(C313^0.5)),2)</f>
        <v>6.09</v>
      </c>
      <c r="Z313" s="9" t="str">
        <f>IF(Y313&lt;N313,"Pass","Fail")</f>
        <v>Pass</v>
      </c>
      <c r="AA313" s="9">
        <f>ROUND(((Q313^0.5)/2)-(L313/2),2)</f>
        <v>2.75</v>
      </c>
      <c r="AB313" s="9">
        <f>ROUND((AA313*(AA313/2)*R313*(Q313^0.5)),0)</f>
        <v>182</v>
      </c>
      <c r="AC313" s="9">
        <f>ROUND((AB313*12000/(0.9*(Q313^0.5)*12*(N313^2))),2)</f>
        <v>57.06</v>
      </c>
      <c r="AD313" s="9">
        <f>(1-((1-(2.36*AC313/C313))^0.5))</f>
        <v>2.2701273918767417E-2</v>
      </c>
      <c r="AE313" s="9">
        <f>(AD313*C313)/(1.18*F313)</f>
        <v>1.4428775795826748E-3</v>
      </c>
      <c r="AF313" s="10">
        <f>200/F313</f>
        <v>5.0000000000000001E-3</v>
      </c>
      <c r="AG313" s="10">
        <f>(3*(C313)^0.5)/(F313)</f>
        <v>4.107919181288746E-3</v>
      </c>
      <c r="AH313" s="10">
        <f>ROUND(MAX(AE313, AF313, AG313),6)</f>
        <v>5.0000000000000001E-3</v>
      </c>
      <c r="AK313" s="10">
        <f>ROUND((AH313*(Q313^0.5)*12*N313),2)</f>
        <v>9.4499999999999993</v>
      </c>
      <c r="AL313" s="13">
        <f>ROUND((Q313^0.5),2)</f>
        <v>7</v>
      </c>
      <c r="AM313" s="13">
        <f>ROUND((Q313^0.5),2)</f>
        <v>7</v>
      </c>
      <c r="AN313" s="19">
        <v>11</v>
      </c>
      <c r="AO313" s="10">
        <f>INDEX(AJ:AJ, MATCH(AN313, AI:AI, 0))</f>
        <v>1.56</v>
      </c>
      <c r="AP313" s="12">
        <f>ROUNDUP((AK313/AO313),0)</f>
        <v>7</v>
      </c>
      <c r="AQ313" s="12">
        <f>(AP313*AO313)</f>
        <v>10.92</v>
      </c>
      <c r="AR313" s="12">
        <f>IF(ROUNDDOWN((AL313*12 - (O313*12)) / (AP313 - 1), 0) &lt; 18, ROUNDDOWN((AL313*12 - (O313*12)) / (AP313 - 1), 0), 18)</f>
        <v>13</v>
      </c>
    </row>
    <row r="314" spans="1:44" x14ac:dyDescent="0.35">
      <c r="A314" s="11">
        <f t="shared" si="4"/>
        <v>313</v>
      </c>
      <c r="B314" s="14">
        <v>4600</v>
      </c>
      <c r="C314" s="14">
        <v>4000</v>
      </c>
      <c r="D314" s="14">
        <v>80</v>
      </c>
      <c r="E314" s="14">
        <v>185</v>
      </c>
      <c r="F314" s="14">
        <v>40000</v>
      </c>
      <c r="G314" s="14">
        <v>4.25</v>
      </c>
      <c r="H314" s="14">
        <v>90</v>
      </c>
      <c r="K314" s="14">
        <v>150</v>
      </c>
      <c r="L314" s="14">
        <v>1.75</v>
      </c>
      <c r="M314" s="9">
        <f>ROUNDUP((18*L314),0)</f>
        <v>32</v>
      </c>
      <c r="N314" s="9">
        <f>(M314-O314*12-1.5)</f>
        <v>27.5</v>
      </c>
      <c r="O314" s="14">
        <v>0.25</v>
      </c>
      <c r="P314" s="9">
        <f>ROUND(((B314)-(M314*K314/12)-(G314-(1.5*L314))*H314),0)</f>
        <v>4054</v>
      </c>
      <c r="Q314" s="9">
        <f>ROUNDDOWN((D314+E314)/(P314/1000),0)</f>
        <v>65</v>
      </c>
      <c r="R314" s="9">
        <f>ROUND((1.2*D314+1.6*E314)/(Q314),2)</f>
        <v>6.03</v>
      </c>
      <c r="S314" s="9">
        <f>CEILING((N314+(12*L314)),0.01)</f>
        <v>48.5</v>
      </c>
      <c r="T314" s="9">
        <f xml:space="preserve"> (4*S314)</f>
        <v>194</v>
      </c>
      <c r="U314" s="9">
        <f>ROUND((Q314-(S314/12)^2)*(R314),2)</f>
        <v>293.45</v>
      </c>
      <c r="V314" s="9">
        <f>ROUND((U314*1000)/(3*T314*(C314^0.5)),2)</f>
        <v>7.97</v>
      </c>
      <c r="W314" s="9" t="str">
        <f>IF(V314 &lt; N314, "Pass", "Fail")</f>
        <v>Pass</v>
      </c>
      <c r="X314" s="9">
        <f>CEILING(R314*(Q314^0.5)*((Q314^0.5/2)-(L314*0.5)-(N314/12)),0.01)</f>
        <v>42.03</v>
      </c>
      <c r="Y314" s="9">
        <f>ROUND((X314*1000)/(1.5*(Q314^0.5)*12*(C314^0.5)),2)</f>
        <v>4.58</v>
      </c>
      <c r="Z314" s="9" t="str">
        <f>IF(Y314&lt;N314,"Pass","Fail")</f>
        <v>Pass</v>
      </c>
      <c r="AA314" s="9">
        <f>ROUND(((Q314^0.5)/2)-(L314/2),2)</f>
        <v>3.16</v>
      </c>
      <c r="AB314" s="9">
        <f>ROUND((AA314*(AA314/2)*R314*(Q314^0.5)),0)</f>
        <v>243</v>
      </c>
      <c r="AC314" s="9">
        <f>ROUND((AB314*12000/(0.9*(Q314^0.5)*12*(N314^2))),2)</f>
        <v>44.28</v>
      </c>
      <c r="AD314" s="9">
        <f>(1-((1-(2.36*AC314/C314))^0.5))</f>
        <v>1.3149048741401881E-2</v>
      </c>
      <c r="AE314" s="9">
        <f>(AD314*C314)/(1.18*F314)</f>
        <v>1.1143261645255832E-3</v>
      </c>
      <c r="AF314" s="10">
        <f>200/F314</f>
        <v>5.0000000000000001E-3</v>
      </c>
      <c r="AG314" s="10">
        <f>(3*(C314)^0.5)/(F314)</f>
        <v>4.7434164902525689E-3</v>
      </c>
      <c r="AH314" s="10">
        <f>ROUND(MAX(AE314, AF314, AG314),6)</f>
        <v>5.0000000000000001E-3</v>
      </c>
      <c r="AK314" s="10">
        <f>ROUND((AH314*(Q314^0.5)*12*N314),2)</f>
        <v>13.3</v>
      </c>
      <c r="AL314" s="13">
        <f>ROUND((Q314^0.5),2)</f>
        <v>8.06</v>
      </c>
      <c r="AM314" s="13">
        <f>ROUND((Q314^0.5),2)</f>
        <v>8.06</v>
      </c>
      <c r="AN314" s="19">
        <v>11</v>
      </c>
      <c r="AO314" s="10">
        <f>INDEX(AJ:AJ, MATCH(AN314, AI:AI, 0))</f>
        <v>1.56</v>
      </c>
      <c r="AP314" s="12">
        <f>ROUNDUP((AK314/AO314),0)</f>
        <v>9</v>
      </c>
      <c r="AQ314" s="12">
        <f>(AP314*AO314)</f>
        <v>14.040000000000001</v>
      </c>
      <c r="AR314" s="12">
        <f>IF(ROUNDDOWN((AL314*12 - (O314*12)) / (AP314 - 1), 0) &lt; 18, ROUNDDOWN((AL314*12 - (O314*12)) / (AP314 - 1), 0), 18)</f>
        <v>11</v>
      </c>
    </row>
    <row r="315" spans="1:44" x14ac:dyDescent="0.35">
      <c r="A315" s="11">
        <f t="shared" si="4"/>
        <v>314</v>
      </c>
      <c r="B315" s="14">
        <v>5600</v>
      </c>
      <c r="C315" s="14">
        <v>4000</v>
      </c>
      <c r="D315" s="14">
        <v>125</v>
      </c>
      <c r="E315" s="14">
        <v>160</v>
      </c>
      <c r="F315" s="14">
        <v>40000</v>
      </c>
      <c r="G315" s="14">
        <v>6.25</v>
      </c>
      <c r="H315" s="14">
        <v>105</v>
      </c>
      <c r="K315" s="14">
        <v>150</v>
      </c>
      <c r="L315" s="14">
        <v>1.67</v>
      </c>
      <c r="M315" s="9">
        <f>ROUNDUP((18*L315),0)</f>
        <v>31</v>
      </c>
      <c r="N315" s="9">
        <f>(M315-O315*12-1.5)</f>
        <v>26.5</v>
      </c>
      <c r="O315" s="14">
        <v>0.25</v>
      </c>
      <c r="P315" s="9">
        <f>ROUND(((B315)-(M315*K315/12)-(G315-(1.5*L315))*H315),0)</f>
        <v>4819</v>
      </c>
      <c r="Q315" s="9">
        <f>ROUNDDOWN((D315+E315)/(P315/1000),0)</f>
        <v>59</v>
      </c>
      <c r="R315" s="9">
        <f>ROUND((1.2*D315+1.6*E315)/(Q315),2)</f>
        <v>6.88</v>
      </c>
      <c r="S315" s="9">
        <f>CEILING((N315+(12*L315)),0.01)</f>
        <v>46.54</v>
      </c>
      <c r="T315" s="9">
        <f xml:space="preserve"> (4*S315)</f>
        <v>186.16</v>
      </c>
      <c r="U315" s="9">
        <f>ROUND((Q315-(S315/12)^2)*(R315),2)</f>
        <v>302.43</v>
      </c>
      <c r="V315" s="9">
        <f>ROUND((U315*1000)/(3*T315*(C315^0.5)),2)</f>
        <v>8.56</v>
      </c>
      <c r="W315" s="9" t="str">
        <f>IF(V315 &lt; N315, "Pass", "Fail")</f>
        <v>Pass</v>
      </c>
      <c r="X315" s="9">
        <f>CEILING(R315*(Q315^0.5)*((Q315^0.5/2)-(L315*0.5)-(N315/12)),0.01)</f>
        <v>42.14</v>
      </c>
      <c r="Y315" s="9">
        <f>ROUND((X315*1000)/(1.5*(Q315^0.5)*12*(C315^0.5)),2)</f>
        <v>4.82</v>
      </c>
      <c r="Z315" s="9" t="str">
        <f>IF(Y315&lt;N315,"Pass","Fail")</f>
        <v>Pass</v>
      </c>
      <c r="AA315" s="9">
        <f>ROUND(((Q315^0.5)/2)-(L315/2),2)</f>
        <v>3.01</v>
      </c>
      <c r="AB315" s="9">
        <f>ROUND((AA315*(AA315/2)*R315*(Q315^0.5)),0)</f>
        <v>239</v>
      </c>
      <c r="AC315" s="9">
        <f>ROUND((AB315*12000/(0.9*(Q315^0.5)*12*(N315^2))),2)</f>
        <v>49.23</v>
      </c>
      <c r="AD315" s="9">
        <f>(1-((1-(2.36*AC315/C315))^0.5))</f>
        <v>1.4629866496857935E-2</v>
      </c>
      <c r="AE315" s="9">
        <f>(AD315*C315)/(1.18*F315)</f>
        <v>1.2398191946489776E-3</v>
      </c>
      <c r="AF315" s="10">
        <f>200/F315</f>
        <v>5.0000000000000001E-3</v>
      </c>
      <c r="AG315" s="10">
        <f>(3*(C315)^0.5)/(F315)</f>
        <v>4.7434164902525689E-3</v>
      </c>
      <c r="AH315" s="10">
        <f>ROUND(MAX(AE315, AF315, AG315),6)</f>
        <v>5.0000000000000001E-3</v>
      </c>
      <c r="AK315" s="10">
        <f>ROUND((AH315*(Q315^0.5)*12*N315),2)</f>
        <v>12.21</v>
      </c>
      <c r="AL315" s="13">
        <f>ROUND((Q315^0.5),2)</f>
        <v>7.68</v>
      </c>
      <c r="AM315" s="13">
        <f>ROUND((Q315^0.5),2)</f>
        <v>7.68</v>
      </c>
      <c r="AN315" s="19">
        <v>11</v>
      </c>
      <c r="AO315" s="10">
        <f>INDEX(AJ:AJ, MATCH(AN315, AI:AI, 0))</f>
        <v>1.56</v>
      </c>
      <c r="AP315" s="12">
        <f>ROUNDUP((AK315/AO315),0)</f>
        <v>8</v>
      </c>
      <c r="AQ315" s="12">
        <f>(AP315*AO315)</f>
        <v>12.48</v>
      </c>
      <c r="AR315" s="12">
        <f>IF(ROUNDDOWN((AL315*12 - (O315*12)) / (AP315 - 1), 0) &lt; 18, ROUNDDOWN((AL315*12 - (O315*12)) / (AP315 - 1), 0), 18)</f>
        <v>12</v>
      </c>
    </row>
    <row r="316" spans="1:44" x14ac:dyDescent="0.35">
      <c r="A316" s="11">
        <f t="shared" si="4"/>
        <v>315</v>
      </c>
      <c r="B316" s="14">
        <v>4500</v>
      </c>
      <c r="C316" s="14">
        <v>3000</v>
      </c>
      <c r="D316" s="14">
        <v>175</v>
      </c>
      <c r="E316" s="14">
        <v>80</v>
      </c>
      <c r="F316" s="14">
        <v>60000</v>
      </c>
      <c r="G316" s="14">
        <v>5</v>
      </c>
      <c r="H316" s="14">
        <v>105</v>
      </c>
      <c r="K316" s="14">
        <v>150</v>
      </c>
      <c r="L316" s="14">
        <v>1.67</v>
      </c>
      <c r="M316" s="9">
        <f>ROUNDUP((18*L316),0)</f>
        <v>31</v>
      </c>
      <c r="N316" s="9">
        <f>(M316-O316*12-1.5)</f>
        <v>26.5</v>
      </c>
      <c r="O316" s="14">
        <v>0.25</v>
      </c>
      <c r="P316" s="9">
        <f>ROUND(((B316)-(M316*K316/12)-(G316-(1.5*L316))*H316),0)</f>
        <v>3851</v>
      </c>
      <c r="Q316" s="9">
        <f>ROUNDDOWN((D316+E316)/(P316/1000),0)</f>
        <v>66</v>
      </c>
      <c r="R316" s="9">
        <f>ROUND((1.2*D316+1.6*E316)/(Q316),2)</f>
        <v>5.12</v>
      </c>
      <c r="S316" s="9">
        <f>CEILING((N316+(12*L316)),0.01)</f>
        <v>46.54</v>
      </c>
      <c r="T316" s="9">
        <f xml:space="preserve"> (4*S316)</f>
        <v>186.16</v>
      </c>
      <c r="U316" s="9">
        <f>ROUND((Q316-(S316/12)^2)*(R316),2)</f>
        <v>260.91000000000003</v>
      </c>
      <c r="V316" s="9">
        <f>ROUND((U316*1000)/(3*T316*(C316^0.5)),2)</f>
        <v>8.5299999999999994</v>
      </c>
      <c r="W316" s="9" t="str">
        <f>IF(V316 &lt; N316, "Pass", "Fail")</f>
        <v>Pass</v>
      </c>
      <c r="X316" s="9">
        <f>CEILING(R316*(Q316^0.5)*((Q316^0.5/2)-(L316*0.5)-(N316/12)),0.01)</f>
        <v>42.38</v>
      </c>
      <c r="Y316" s="9">
        <f>ROUND((X316*1000)/(1.5*(Q316^0.5)*12*(C316^0.5)),2)</f>
        <v>5.29</v>
      </c>
      <c r="Z316" s="9" t="str">
        <f>IF(Y316&lt;N316,"Pass","Fail")</f>
        <v>Pass</v>
      </c>
      <c r="AA316" s="9">
        <f>ROUND(((Q316^0.5)/2)-(L316/2),2)</f>
        <v>3.23</v>
      </c>
      <c r="AB316" s="9">
        <f>ROUND((AA316*(AA316/2)*R316*(Q316^0.5)),0)</f>
        <v>217</v>
      </c>
      <c r="AC316" s="9">
        <f>ROUND((AB316*12000/(0.9*(Q316^0.5)*12*(N316^2))),2)</f>
        <v>42.26</v>
      </c>
      <c r="AD316" s="9">
        <f>(1-((1-(2.36*AC316/C316))^0.5))</f>
        <v>1.6762761757536659E-2</v>
      </c>
      <c r="AE316" s="9">
        <f>(AD316*C316)/(1.18*F316)</f>
        <v>7.102865151498584E-4</v>
      </c>
      <c r="AF316" s="10">
        <f>200/F316</f>
        <v>3.3333333333333335E-3</v>
      </c>
      <c r="AG316" s="10">
        <f>(3*(C316)^0.5)/(F316)</f>
        <v>2.7386127875258306E-3</v>
      </c>
      <c r="AH316" s="10">
        <f>ROUND(MAX(AE316, AF316, AG316),6)</f>
        <v>3.333E-3</v>
      </c>
      <c r="AK316" s="10">
        <f>ROUND((AH316*(Q316^0.5)*12*N316),2)</f>
        <v>8.61</v>
      </c>
      <c r="AL316" s="13">
        <f>ROUND((Q316^0.5),2)</f>
        <v>8.1199999999999992</v>
      </c>
      <c r="AM316" s="13">
        <f>ROUND((Q316^0.5),2)</f>
        <v>8.1199999999999992</v>
      </c>
      <c r="AN316" s="19">
        <v>11</v>
      </c>
      <c r="AO316" s="10">
        <f>INDEX(AJ:AJ, MATCH(AN316, AI:AI, 0))</f>
        <v>1.56</v>
      </c>
      <c r="AP316" s="12">
        <f>ROUNDUP((AK316/AO316),0)</f>
        <v>6</v>
      </c>
      <c r="AQ316" s="12">
        <f>(AP316*AO316)</f>
        <v>9.36</v>
      </c>
      <c r="AR316" s="12">
        <f>IF(ROUNDDOWN((AL316*12 - (O316*12)) / (AP316 - 1), 0) &lt; 18, ROUNDDOWN((AL316*12 - (O316*12)) / (AP316 - 1), 0), 18)</f>
        <v>18</v>
      </c>
    </row>
    <row r="317" spans="1:44" x14ac:dyDescent="0.35">
      <c r="A317" s="11">
        <f t="shared" si="4"/>
        <v>316</v>
      </c>
      <c r="B317" s="14">
        <v>5400</v>
      </c>
      <c r="C317" s="14">
        <v>5000</v>
      </c>
      <c r="D317" s="14">
        <v>155</v>
      </c>
      <c r="E317" s="14">
        <v>140</v>
      </c>
      <c r="F317" s="14">
        <v>40000</v>
      </c>
      <c r="G317" s="14">
        <v>6.75</v>
      </c>
      <c r="H317" s="14">
        <v>105</v>
      </c>
      <c r="K317" s="14">
        <v>150</v>
      </c>
      <c r="L317" s="14">
        <v>1.75</v>
      </c>
      <c r="M317" s="9">
        <f>ROUNDUP((18*L317),0)</f>
        <v>32</v>
      </c>
      <c r="N317" s="9">
        <f>(M317-O317*12-1.5)</f>
        <v>27.5</v>
      </c>
      <c r="O317" s="14">
        <v>0.25</v>
      </c>
      <c r="P317" s="9">
        <f>ROUND(((B317)-(M317*K317/12)-(G317-(1.5*L317))*H317),0)</f>
        <v>4567</v>
      </c>
      <c r="Q317" s="9">
        <f>ROUNDDOWN((D317+E317)/(P317/1000),0)</f>
        <v>64</v>
      </c>
      <c r="R317" s="9">
        <f>ROUND((1.2*D317+1.6*E317)/(Q317),2)</f>
        <v>6.41</v>
      </c>
      <c r="S317" s="9">
        <f>CEILING((N317+(12*L317)),0.01)</f>
        <v>48.5</v>
      </c>
      <c r="T317" s="9">
        <f xml:space="preserve"> (4*S317)</f>
        <v>194</v>
      </c>
      <c r="U317" s="9">
        <f>ROUND((Q317-(S317/12)^2)*(R317),2)</f>
        <v>305.52999999999997</v>
      </c>
      <c r="V317" s="9">
        <f>ROUND((U317*1000)/(3*T317*(C317^0.5)),2)</f>
        <v>7.42</v>
      </c>
      <c r="W317" s="9" t="str">
        <f>IF(V317 &lt; N317, "Pass", "Fail")</f>
        <v>Pass</v>
      </c>
      <c r="X317" s="9">
        <f>CEILING(R317*(Q317^0.5)*((Q317^0.5/2)-(L317*0.5)-(N317/12)),0.01)</f>
        <v>42.74</v>
      </c>
      <c r="Y317" s="9">
        <f>ROUND((X317*1000)/(1.5*(Q317^0.5)*12*(C317^0.5)),2)</f>
        <v>4.2</v>
      </c>
      <c r="Z317" s="9" t="str">
        <f>IF(Y317&lt;N317,"Pass","Fail")</f>
        <v>Pass</v>
      </c>
      <c r="AA317" s="9">
        <f>ROUND(((Q317^0.5)/2)-(L317/2),2)</f>
        <v>3.13</v>
      </c>
      <c r="AB317" s="9">
        <f>ROUND((AA317*(AA317/2)*R317*(Q317^0.5)),0)</f>
        <v>251</v>
      </c>
      <c r="AC317" s="9">
        <f>ROUND((AB317*12000/(0.9*(Q317^0.5)*12*(N317^2))),2)</f>
        <v>46.1</v>
      </c>
      <c r="AD317" s="9">
        <f>(1-((1-(2.36*AC317/C317))^0.5))</f>
        <v>1.0939435625906713E-2</v>
      </c>
      <c r="AE317" s="9">
        <f>(AD317*C317)/(1.18*F317)</f>
        <v>1.1588385196935078E-3</v>
      </c>
      <c r="AF317" s="10">
        <f>200/F317</f>
        <v>5.0000000000000001E-3</v>
      </c>
      <c r="AG317" s="10">
        <f>(3*(C317)^0.5)/(F317)</f>
        <v>5.3033008588991067E-3</v>
      </c>
      <c r="AH317" s="10">
        <f>ROUND(MAX(AE317, AF317, AG317),6)</f>
        <v>5.3030000000000004E-3</v>
      </c>
      <c r="AK317" s="10">
        <f>ROUND((AH317*(Q317^0.5)*12*N317),2)</f>
        <v>14</v>
      </c>
      <c r="AL317" s="13">
        <f>ROUND((Q317^0.5),2)</f>
        <v>8</v>
      </c>
      <c r="AM317" s="13">
        <f>ROUND((Q317^0.5),2)</f>
        <v>8</v>
      </c>
      <c r="AN317" s="19">
        <v>14</v>
      </c>
      <c r="AO317" s="10">
        <f>INDEX(AJ:AJ, MATCH(AN317, AI:AI, 0))</f>
        <v>2.25</v>
      </c>
      <c r="AP317" s="12">
        <f>ROUNDUP((AK317/AO317),0)</f>
        <v>7</v>
      </c>
      <c r="AQ317" s="12">
        <f>(AP317*AO317)</f>
        <v>15.75</v>
      </c>
      <c r="AR317" s="12">
        <f>IF(ROUNDDOWN((AL317*12 - (O317*12)) / (AP317 - 1), 0) &lt; 18, ROUNDDOWN((AL317*12 - (O317*12)) / (AP317 - 1), 0), 18)</f>
        <v>15</v>
      </c>
    </row>
    <row r="318" spans="1:44" x14ac:dyDescent="0.35">
      <c r="A318" s="11">
        <f t="shared" si="4"/>
        <v>317</v>
      </c>
      <c r="B318" s="14">
        <v>5100</v>
      </c>
      <c r="C318" s="14">
        <v>5000</v>
      </c>
      <c r="D318" s="14">
        <v>130</v>
      </c>
      <c r="E318" s="14">
        <v>145</v>
      </c>
      <c r="F318" s="14">
        <v>40000</v>
      </c>
      <c r="G318" s="14">
        <v>5</v>
      </c>
      <c r="H318" s="14">
        <v>105</v>
      </c>
      <c r="K318" s="14">
        <v>150</v>
      </c>
      <c r="L318" s="14">
        <v>1.67</v>
      </c>
      <c r="M318" s="9">
        <f>ROUNDUP((18*L318),0)</f>
        <v>31</v>
      </c>
      <c r="N318" s="9">
        <f>(M318-O318*12-1.5)</f>
        <v>26.5</v>
      </c>
      <c r="O318" s="14">
        <v>0.25</v>
      </c>
      <c r="P318" s="9">
        <f>ROUND(((B318)-(M318*K318/12)-(G318-(1.5*L318))*H318),0)</f>
        <v>4451</v>
      </c>
      <c r="Q318" s="9">
        <f>ROUNDDOWN((D318+E318)/(P318/1000),0)</f>
        <v>61</v>
      </c>
      <c r="R318" s="9">
        <f>ROUND((1.2*D318+1.6*E318)/(Q318),2)</f>
        <v>6.36</v>
      </c>
      <c r="S318" s="9">
        <f>CEILING((N318+(12*L318)),0.01)</f>
        <v>46.54</v>
      </c>
      <c r="T318" s="9">
        <f xml:space="preserve"> (4*S318)</f>
        <v>186.16</v>
      </c>
      <c r="U318" s="9">
        <f>ROUND((Q318-(S318/12)^2)*(R318),2)</f>
        <v>292.3</v>
      </c>
      <c r="V318" s="9">
        <f>ROUND((U318*1000)/(3*T318*(C318^0.5)),2)</f>
        <v>7.4</v>
      </c>
      <c r="W318" s="9" t="str">
        <f>IF(V318 &lt; N318, "Pass", "Fail")</f>
        <v>Pass</v>
      </c>
      <c r="X318" s="9">
        <f>CEILING(R318*(Q318^0.5)*((Q318^0.5/2)-(L318*0.5)-(N318/12)),0.01)</f>
        <v>42.81</v>
      </c>
      <c r="Y318" s="9">
        <f>ROUND((X318*1000)/(1.5*(Q318^0.5)*12*(C318^0.5)),2)</f>
        <v>4.3099999999999996</v>
      </c>
      <c r="Z318" s="9" t="str">
        <f>IF(Y318&lt;N318,"Pass","Fail")</f>
        <v>Pass</v>
      </c>
      <c r="AA318" s="9">
        <f>ROUND(((Q318^0.5)/2)-(L318/2),2)</f>
        <v>3.07</v>
      </c>
      <c r="AB318" s="9">
        <f>ROUND((AA318*(AA318/2)*R318*(Q318^0.5)),0)</f>
        <v>234</v>
      </c>
      <c r="AC318" s="9">
        <f>ROUND((AB318*12000/(0.9*(Q318^0.5)*12*(N318^2))),2)</f>
        <v>47.4</v>
      </c>
      <c r="AD318" s="9">
        <f>(1-((1-(2.36*AC318/C318))^0.5))</f>
        <v>1.1249677623314192E-2</v>
      </c>
      <c r="AE318" s="9">
        <f>(AD318*C318)/(1.18*F318)</f>
        <v>1.191703138062944E-3</v>
      </c>
      <c r="AF318" s="10">
        <f>200/F318</f>
        <v>5.0000000000000001E-3</v>
      </c>
      <c r="AG318" s="10">
        <f>(3*(C318)^0.5)/(F318)</f>
        <v>5.3033008588991067E-3</v>
      </c>
      <c r="AH318" s="10">
        <f>ROUND(MAX(AE318, AF318, AG318),6)</f>
        <v>5.3030000000000004E-3</v>
      </c>
      <c r="AK318" s="10">
        <f>ROUND((AH318*(Q318^0.5)*12*N318),2)</f>
        <v>13.17</v>
      </c>
      <c r="AL318" s="13">
        <f>ROUND((Q318^0.5),2)</f>
        <v>7.81</v>
      </c>
      <c r="AM318" s="13">
        <f>ROUND((Q318^0.5),2)</f>
        <v>7.81</v>
      </c>
      <c r="AN318" s="19">
        <v>11</v>
      </c>
      <c r="AO318" s="10">
        <f>INDEX(AJ:AJ, MATCH(AN318, AI:AI, 0))</f>
        <v>1.56</v>
      </c>
      <c r="AP318" s="12">
        <f>ROUNDUP((AK318/AO318),0)</f>
        <v>9</v>
      </c>
      <c r="AQ318" s="12">
        <f>(AP318*AO318)</f>
        <v>14.040000000000001</v>
      </c>
      <c r="AR318" s="12">
        <f>IF(ROUNDDOWN((AL318*12 - (O318*12)) / (AP318 - 1), 0) &lt; 18, ROUNDDOWN((AL318*12 - (O318*12)) / (AP318 - 1), 0), 18)</f>
        <v>11</v>
      </c>
    </row>
    <row r="319" spans="1:44" x14ac:dyDescent="0.35">
      <c r="A319" s="11">
        <f t="shared" si="4"/>
        <v>318</v>
      </c>
      <c r="B319" s="14">
        <v>4400</v>
      </c>
      <c r="C319" s="14">
        <v>5000</v>
      </c>
      <c r="D319" s="14">
        <v>90</v>
      </c>
      <c r="E319" s="14">
        <v>120</v>
      </c>
      <c r="F319" s="14">
        <v>60000</v>
      </c>
      <c r="G319" s="14">
        <v>4.25</v>
      </c>
      <c r="H319" s="14">
        <v>95</v>
      </c>
      <c r="K319" s="14">
        <v>150</v>
      </c>
      <c r="L319" s="14">
        <v>1.5</v>
      </c>
      <c r="M319" s="9">
        <f>ROUNDUP((18*L319),0)</f>
        <v>27</v>
      </c>
      <c r="N319" s="9">
        <f>(M319-O319*12-1.5)</f>
        <v>22.5</v>
      </c>
      <c r="O319" s="14">
        <v>0.25</v>
      </c>
      <c r="P319" s="9">
        <f>ROUND(((B319)-(M319*K319/12)-(G319-(1.5*L319))*H319),0)</f>
        <v>3873</v>
      </c>
      <c r="Q319" s="9">
        <f>ROUNDDOWN((D319+E319)/(P319/1000),0)</f>
        <v>54</v>
      </c>
      <c r="R319" s="9">
        <f>ROUND((1.2*D319+1.6*E319)/(Q319),2)</f>
        <v>5.56</v>
      </c>
      <c r="S319" s="9">
        <f>CEILING((N319+(12*L319)),0.01)</f>
        <v>40.5</v>
      </c>
      <c r="T319" s="9">
        <f xml:space="preserve"> (4*S319)</f>
        <v>162</v>
      </c>
      <c r="U319" s="9">
        <f>ROUND((Q319-(S319/12)^2)*(R319),2)</f>
        <v>236.91</v>
      </c>
      <c r="V319" s="9">
        <f>ROUND((U319*1000)/(3*T319*(C319^0.5)),2)</f>
        <v>6.89</v>
      </c>
      <c r="W319" s="9" t="str">
        <f>IF(V319 &lt; N319, "Pass", "Fail")</f>
        <v>Pass</v>
      </c>
      <c r="X319" s="9">
        <f>CEILING(R319*(Q319^0.5)*((Q319^0.5/2)-(L319*0.5)-(N319/12)),0.01)</f>
        <v>42.87</v>
      </c>
      <c r="Y319" s="9">
        <f>ROUND((X319*1000)/(1.5*(Q319^0.5)*12*(C319^0.5)),2)</f>
        <v>4.58</v>
      </c>
      <c r="Z319" s="9" t="str">
        <f>IF(Y319&lt;N319,"Pass","Fail")</f>
        <v>Pass</v>
      </c>
      <c r="AA319" s="9">
        <f>ROUND(((Q319^0.5)/2)-(L319/2),2)</f>
        <v>2.92</v>
      </c>
      <c r="AB319" s="9">
        <f>ROUND((AA319*(AA319/2)*R319*(Q319^0.5)),0)</f>
        <v>174</v>
      </c>
      <c r="AC319" s="9">
        <f>ROUND((AB319*12000/(0.9*(Q319^0.5)*12*(N319^2))),2)</f>
        <v>51.97</v>
      </c>
      <c r="AD319" s="9">
        <f>(1-((1-(2.36*AC319/C319))^0.5))</f>
        <v>1.2341071016922389E-2</v>
      </c>
      <c r="AE319" s="9">
        <f>(AD319*C319)/(1.18*F319)</f>
        <v>8.7154456334197661E-4</v>
      </c>
      <c r="AF319" s="10">
        <f>200/F319</f>
        <v>3.3333333333333335E-3</v>
      </c>
      <c r="AG319" s="10">
        <f>(3*(C319)^0.5)/(F319)</f>
        <v>3.5355339059327377E-3</v>
      </c>
      <c r="AH319" s="10">
        <f>ROUND(MAX(AE319, AF319, AG319),6)</f>
        <v>3.5360000000000001E-3</v>
      </c>
      <c r="AK319" s="10">
        <f>ROUND((AH319*(Q319^0.5)*12*N319),2)</f>
        <v>7.02</v>
      </c>
      <c r="AL319" s="13">
        <f>ROUND((Q319^0.5),2)</f>
        <v>7.35</v>
      </c>
      <c r="AM319" s="13">
        <f>ROUND((Q319^0.5),2)</f>
        <v>7.35</v>
      </c>
      <c r="AN319" s="19">
        <v>11</v>
      </c>
      <c r="AO319" s="10">
        <f>INDEX(AJ:AJ, MATCH(AN319, AI:AI, 0))</f>
        <v>1.56</v>
      </c>
      <c r="AP319" s="12">
        <f>ROUNDUP((AK319/AO319),0)</f>
        <v>5</v>
      </c>
      <c r="AQ319" s="12">
        <f>(AP319*AO319)</f>
        <v>7.8000000000000007</v>
      </c>
      <c r="AR319" s="12">
        <f>IF(ROUNDDOWN((AL319*12 - (O319*12)) / (AP319 - 1), 0) &lt; 18, ROUNDDOWN((AL319*12 - (O319*12)) / (AP319 - 1), 0), 18)</f>
        <v>18</v>
      </c>
    </row>
    <row r="320" spans="1:44" x14ac:dyDescent="0.35">
      <c r="A320" s="11">
        <f t="shared" si="4"/>
        <v>319</v>
      </c>
      <c r="B320" s="14">
        <v>4700</v>
      </c>
      <c r="C320" s="14">
        <v>5000</v>
      </c>
      <c r="D320" s="14">
        <v>95</v>
      </c>
      <c r="E320" s="14">
        <v>165</v>
      </c>
      <c r="F320" s="14">
        <v>60000</v>
      </c>
      <c r="G320" s="14">
        <v>4.25</v>
      </c>
      <c r="H320" s="14">
        <v>95</v>
      </c>
      <c r="K320" s="14">
        <v>150</v>
      </c>
      <c r="L320" s="14">
        <v>1.67</v>
      </c>
      <c r="M320" s="9">
        <f>ROUNDUP((18*L320),0)</f>
        <v>31</v>
      </c>
      <c r="N320" s="9">
        <f>(M320-O320*12-1.5)</f>
        <v>26.5</v>
      </c>
      <c r="O320" s="14">
        <v>0.25</v>
      </c>
      <c r="P320" s="9">
        <f>ROUND(((B320)-(M320*K320/12)-(G320-(1.5*L320))*H320),0)</f>
        <v>4147</v>
      </c>
      <c r="Q320" s="9">
        <f>ROUNDDOWN((D320+E320)/(P320/1000),0)</f>
        <v>62</v>
      </c>
      <c r="R320" s="9">
        <f>ROUND((1.2*D320+1.6*E320)/(Q320),2)</f>
        <v>6.1</v>
      </c>
      <c r="S320" s="9">
        <f>CEILING((N320+(12*L320)),0.01)</f>
        <v>46.54</v>
      </c>
      <c r="T320" s="9">
        <f xml:space="preserve"> (4*S320)</f>
        <v>186.16</v>
      </c>
      <c r="U320" s="9">
        <f>ROUND((Q320-(S320/12)^2)*(R320),2)</f>
        <v>286.45</v>
      </c>
      <c r="V320" s="9">
        <f>ROUND((U320*1000)/(3*T320*(C320^0.5)),2)</f>
        <v>7.25</v>
      </c>
      <c r="W320" s="9" t="str">
        <f>IF(V320 &lt; N320, "Pass", "Fail")</f>
        <v>Pass</v>
      </c>
      <c r="X320" s="9">
        <f>CEILING(R320*(Q320^0.5)*((Q320^0.5/2)-(L320*0.5)-(N320/12)),0.01)</f>
        <v>42.93</v>
      </c>
      <c r="Y320" s="9">
        <f>ROUND((X320*1000)/(1.5*(Q320^0.5)*12*(C320^0.5)),2)</f>
        <v>4.28</v>
      </c>
      <c r="Z320" s="9" t="str">
        <f>IF(Y320&lt;N320,"Pass","Fail")</f>
        <v>Pass</v>
      </c>
      <c r="AA320" s="9">
        <f>ROUND(((Q320^0.5)/2)-(L320/2),2)</f>
        <v>3.1</v>
      </c>
      <c r="AB320" s="9">
        <f>ROUND((AA320*(AA320/2)*R320*(Q320^0.5)),0)</f>
        <v>231</v>
      </c>
      <c r="AC320" s="9">
        <f>ROUND((AB320*12000/(0.9*(Q320^0.5)*12*(N320^2))),2)</f>
        <v>46.42</v>
      </c>
      <c r="AD320" s="9">
        <f>(1-((1-(2.36*AC320/C320))^0.5))</f>
        <v>1.1015793857151568E-2</v>
      </c>
      <c r="AE320" s="9">
        <f>(AD320*C320)/(1.18*F320)</f>
        <v>7.7795154358415027E-4</v>
      </c>
      <c r="AF320" s="10">
        <f>200/F320</f>
        <v>3.3333333333333335E-3</v>
      </c>
      <c r="AG320" s="10">
        <f>(3*(C320)^0.5)/(F320)</f>
        <v>3.5355339059327377E-3</v>
      </c>
      <c r="AH320" s="10">
        <f>ROUND(MAX(AE320, AF320, AG320),6)</f>
        <v>3.5360000000000001E-3</v>
      </c>
      <c r="AK320" s="10">
        <f>ROUND((AH320*(Q320^0.5)*12*N320),2)</f>
        <v>8.85</v>
      </c>
      <c r="AL320" s="13">
        <f>ROUND((Q320^0.5),2)</f>
        <v>7.87</v>
      </c>
      <c r="AM320" s="13">
        <f>ROUND((Q320^0.5),2)</f>
        <v>7.87</v>
      </c>
      <c r="AN320" s="19">
        <v>11</v>
      </c>
      <c r="AO320" s="10">
        <f>INDEX(AJ:AJ, MATCH(AN320, AI:AI, 0))</f>
        <v>1.56</v>
      </c>
      <c r="AP320" s="12">
        <f>ROUNDUP((AK320/AO320),0)</f>
        <v>6</v>
      </c>
      <c r="AQ320" s="12">
        <f>(AP320*AO320)</f>
        <v>9.36</v>
      </c>
      <c r="AR320" s="12">
        <f>IF(ROUNDDOWN((AL320*12 - (O320*12)) / (AP320 - 1), 0) &lt; 18, ROUNDDOWN((AL320*12 - (O320*12)) / (AP320 - 1), 0), 18)</f>
        <v>18</v>
      </c>
    </row>
    <row r="321" spans="1:44" x14ac:dyDescent="0.35">
      <c r="A321" s="11">
        <f t="shared" si="4"/>
        <v>320</v>
      </c>
      <c r="B321" s="14">
        <v>5400</v>
      </c>
      <c r="C321" s="14">
        <v>3000</v>
      </c>
      <c r="D321" s="14">
        <v>145</v>
      </c>
      <c r="E321" s="14">
        <v>165</v>
      </c>
      <c r="F321" s="14">
        <v>60000</v>
      </c>
      <c r="G321" s="14">
        <v>7</v>
      </c>
      <c r="H321" s="14">
        <v>95</v>
      </c>
      <c r="K321" s="14">
        <v>150</v>
      </c>
      <c r="L321" s="14">
        <v>1.83</v>
      </c>
      <c r="M321" s="9">
        <f>ROUNDUP((18*L321),0)</f>
        <v>33</v>
      </c>
      <c r="N321" s="9">
        <f>(M321-O321*12-1.5)</f>
        <v>28.5</v>
      </c>
      <c r="O321" s="14">
        <v>0.25</v>
      </c>
      <c r="P321" s="9">
        <f>ROUND(((B321)-(M321*K321/12)-(G321-(1.5*L321))*H321),0)</f>
        <v>4583</v>
      </c>
      <c r="Q321" s="9">
        <f>ROUNDDOWN((D321+E321)/(P321/1000),0)</f>
        <v>67</v>
      </c>
      <c r="R321" s="9">
        <f>ROUND((1.2*D321+1.6*E321)/(Q321),2)</f>
        <v>6.54</v>
      </c>
      <c r="S321" s="9">
        <f>CEILING((N321+(12*L321)),0.01)</f>
        <v>50.46</v>
      </c>
      <c r="T321" s="9">
        <f xml:space="preserve"> (4*S321)</f>
        <v>201.84</v>
      </c>
      <c r="U321" s="9">
        <f>ROUND((Q321-(S321/12)^2)*(R321),2)</f>
        <v>322.54000000000002</v>
      </c>
      <c r="V321" s="9">
        <f>ROUND((U321*1000)/(3*T321*(C321^0.5)),2)</f>
        <v>9.73</v>
      </c>
      <c r="W321" s="9" t="str">
        <f>IF(V321 &lt; N321, "Pass", "Fail")</f>
        <v>Pass</v>
      </c>
      <c r="X321" s="9">
        <f>CEILING(R321*(Q321^0.5)*((Q321^0.5/2)-(L321*0.5)-(N321/12)),0.01)</f>
        <v>42.97</v>
      </c>
      <c r="Y321" s="9">
        <f>ROUND((X321*1000)/(1.5*(Q321^0.5)*12*(C321^0.5)),2)</f>
        <v>5.32</v>
      </c>
      <c r="Z321" s="9" t="str">
        <f>IF(Y321&lt;N321,"Pass","Fail")</f>
        <v>Pass</v>
      </c>
      <c r="AA321" s="9">
        <f>ROUND(((Q321^0.5)/2)-(L321/2),2)</f>
        <v>3.18</v>
      </c>
      <c r="AB321" s="9">
        <f>ROUND((AA321*(AA321/2)*R321*(Q321^0.5)),0)</f>
        <v>271</v>
      </c>
      <c r="AC321" s="9">
        <f>ROUND((AB321*12000/(0.9*(Q321^0.5)*12*(N321^2))),2)</f>
        <v>45.29</v>
      </c>
      <c r="AD321" s="9">
        <f>(1-((1-(2.36*AC321/C321))^0.5))</f>
        <v>1.7975628272563382E-2</v>
      </c>
      <c r="AE321" s="9">
        <f>(AD321*C321)/(1.18*F321)</f>
        <v>7.6167916409166866E-4</v>
      </c>
      <c r="AF321" s="10">
        <f>200/F321</f>
        <v>3.3333333333333335E-3</v>
      </c>
      <c r="AG321" s="10">
        <f>(3*(C321)^0.5)/(F321)</f>
        <v>2.7386127875258306E-3</v>
      </c>
      <c r="AH321" s="10">
        <f>ROUND(MAX(AE321, AF321, AG321),6)</f>
        <v>3.333E-3</v>
      </c>
      <c r="AK321" s="10">
        <f>ROUND((AH321*(Q321^0.5)*12*N321),2)</f>
        <v>9.33</v>
      </c>
      <c r="AL321" s="13">
        <f>ROUND((Q321^0.5),2)</f>
        <v>8.19</v>
      </c>
      <c r="AM321" s="13">
        <f>ROUND((Q321^0.5),2)</f>
        <v>8.19</v>
      </c>
      <c r="AN321" s="19">
        <v>11</v>
      </c>
      <c r="AO321" s="10">
        <f>INDEX(AJ:AJ, MATCH(AN321, AI:AI, 0))</f>
        <v>1.56</v>
      </c>
      <c r="AP321" s="12">
        <f>ROUNDUP((AK321/AO321),0)</f>
        <v>6</v>
      </c>
      <c r="AQ321" s="12">
        <f>(AP321*AO321)</f>
        <v>9.36</v>
      </c>
      <c r="AR321" s="12">
        <f>IF(ROUNDDOWN((AL321*12 - (O321*12)) / (AP321 - 1), 0) &lt; 18, ROUNDDOWN((AL321*12 - (O321*12)) / (AP321 - 1), 0), 18)</f>
        <v>18</v>
      </c>
    </row>
    <row r="322" spans="1:44" x14ac:dyDescent="0.35">
      <c r="A322" s="11">
        <f t="shared" si="4"/>
        <v>321</v>
      </c>
      <c r="B322" s="14">
        <v>4200</v>
      </c>
      <c r="C322" s="14">
        <v>4000</v>
      </c>
      <c r="D322" s="14">
        <v>85</v>
      </c>
      <c r="E322" s="14">
        <v>200</v>
      </c>
      <c r="F322" s="14">
        <v>40000</v>
      </c>
      <c r="G322" s="14">
        <v>6.75</v>
      </c>
      <c r="H322" s="14">
        <v>95</v>
      </c>
      <c r="K322" s="14">
        <v>150</v>
      </c>
      <c r="L322" s="14">
        <v>2</v>
      </c>
      <c r="M322" s="9">
        <f>ROUNDUP((18*L322),0)</f>
        <v>36</v>
      </c>
      <c r="N322" s="9">
        <f>(M322-O322*12-1.5)</f>
        <v>31.5</v>
      </c>
      <c r="O322" s="14">
        <v>0.25</v>
      </c>
      <c r="P322" s="9">
        <f>ROUND(((B322)-(M322*K322/12)-(G322-(1.5*L322))*H322),0)</f>
        <v>3394</v>
      </c>
      <c r="Q322" s="9">
        <f>ROUNDDOWN((D322+E322)/(P322/1000),0)</f>
        <v>83</v>
      </c>
      <c r="R322" s="9">
        <f>ROUND((1.2*D322+1.6*E322)/(Q322),2)</f>
        <v>5.08</v>
      </c>
      <c r="S322" s="9">
        <f>CEILING((N322+(12*L322)),0.01)</f>
        <v>55.5</v>
      </c>
      <c r="T322" s="9">
        <f xml:space="preserve"> (4*S322)</f>
        <v>222</v>
      </c>
      <c r="U322" s="9">
        <f>ROUND((Q322-(S322/12)^2)*(R322),2)</f>
        <v>312.98</v>
      </c>
      <c r="V322" s="9">
        <f>ROUND((U322*1000)/(3*T322*(C322^0.5)),2)</f>
        <v>7.43</v>
      </c>
      <c r="W322" s="9" t="str">
        <f>IF(V322 &lt; N322, "Pass", "Fail")</f>
        <v>Pass</v>
      </c>
      <c r="X322" s="9">
        <f>CEILING(R322*(Q322^0.5)*((Q322^0.5/2)-(L322*0.5)-(N322/12)),0.01)</f>
        <v>43.06</v>
      </c>
      <c r="Y322" s="9">
        <f>ROUND((X322*1000)/(1.5*(Q322^0.5)*12*(C322^0.5)),2)</f>
        <v>4.1500000000000004</v>
      </c>
      <c r="Z322" s="9" t="str">
        <f>IF(Y322&lt;N322,"Pass","Fail")</f>
        <v>Pass</v>
      </c>
      <c r="AA322" s="9">
        <f>ROUND(((Q322^0.5)/2)-(L322/2),2)</f>
        <v>3.56</v>
      </c>
      <c r="AB322" s="9">
        <f>ROUND((AA322*(AA322/2)*R322*(Q322^0.5)),0)</f>
        <v>293</v>
      </c>
      <c r="AC322" s="9">
        <f>ROUND((AB322*12000/(0.9*(Q322^0.5)*12*(N322^2))),2)</f>
        <v>36.01</v>
      </c>
      <c r="AD322" s="9">
        <f>(1-((1-(2.36*AC322/C322))^0.5))</f>
        <v>1.0679980997048699E-2</v>
      </c>
      <c r="AE322" s="9">
        <f>(AD322*C322)/(1.18*F322)</f>
        <v>9.0508313534310998E-4</v>
      </c>
      <c r="AF322" s="10">
        <f>200/F322</f>
        <v>5.0000000000000001E-3</v>
      </c>
      <c r="AG322" s="10">
        <f>(3*(C322)^0.5)/(F322)</f>
        <v>4.7434164902525689E-3</v>
      </c>
      <c r="AH322" s="10">
        <f>ROUND(MAX(AE322, AF322, AG322),6)</f>
        <v>5.0000000000000001E-3</v>
      </c>
      <c r="AK322" s="10">
        <f>ROUND((AH322*(Q322^0.5)*12*N322),2)</f>
        <v>17.22</v>
      </c>
      <c r="AL322" s="13">
        <f>ROUND((Q322^0.5),2)</f>
        <v>9.11</v>
      </c>
      <c r="AM322" s="13">
        <f>ROUND((Q322^0.5),2)</f>
        <v>9.11</v>
      </c>
      <c r="AN322" s="19">
        <v>14</v>
      </c>
      <c r="AO322" s="10">
        <f>INDEX(AJ:AJ, MATCH(AN322, AI:AI, 0))</f>
        <v>2.25</v>
      </c>
      <c r="AP322" s="12">
        <f>ROUNDUP((AK322/AO322),0)</f>
        <v>8</v>
      </c>
      <c r="AQ322" s="12">
        <f>(AP322*AO322)</f>
        <v>18</v>
      </c>
      <c r="AR322" s="12">
        <f>IF(ROUNDDOWN((AL322*12 - (O322*12)) / (AP322 - 1), 0) &lt; 18, ROUNDDOWN((AL322*12 - (O322*12)) / (AP322 - 1), 0), 18)</f>
        <v>15</v>
      </c>
    </row>
    <row r="323" spans="1:44" x14ac:dyDescent="0.35">
      <c r="A323" s="11">
        <f t="shared" si="4"/>
        <v>322</v>
      </c>
      <c r="B323" s="14">
        <v>5000</v>
      </c>
      <c r="C323" s="14">
        <v>3000</v>
      </c>
      <c r="D323" s="14">
        <v>135</v>
      </c>
      <c r="E323" s="14">
        <v>200</v>
      </c>
      <c r="F323" s="14">
        <v>60000</v>
      </c>
      <c r="G323" s="14">
        <v>6</v>
      </c>
      <c r="H323" s="14">
        <v>95</v>
      </c>
      <c r="K323" s="14">
        <v>150</v>
      </c>
      <c r="L323" s="14">
        <v>2</v>
      </c>
      <c r="M323" s="9">
        <f>ROUNDUP((18*L323),0)</f>
        <v>36</v>
      </c>
      <c r="N323" s="9">
        <f>(M323-O323*12-1.5)</f>
        <v>31.5</v>
      </c>
      <c r="O323" s="14">
        <v>0.25</v>
      </c>
      <c r="P323" s="9">
        <f>ROUND(((B323)-(M323*K323/12)-(G323-(1.5*L323))*H323),0)</f>
        <v>4265</v>
      </c>
      <c r="Q323" s="9">
        <f>ROUNDDOWN((D323+E323)/(P323/1000),0)</f>
        <v>78</v>
      </c>
      <c r="R323" s="9">
        <f>ROUND((1.2*D323+1.6*E323)/(Q323),2)</f>
        <v>6.18</v>
      </c>
      <c r="S323" s="9">
        <f>CEILING((N323+(12*L323)),0.01)</f>
        <v>55.5</v>
      </c>
      <c r="T323" s="9">
        <f xml:space="preserve"> (4*S323)</f>
        <v>222</v>
      </c>
      <c r="U323" s="9">
        <f>ROUND((Q323-(S323/12)^2)*(R323),2)</f>
        <v>349.85</v>
      </c>
      <c r="V323" s="9">
        <f>ROUND((U323*1000)/(3*T323*(C323^0.5)),2)</f>
        <v>9.59</v>
      </c>
      <c r="W323" s="9" t="str">
        <f>IF(V323 &lt; N323, "Pass", "Fail")</f>
        <v>Pass</v>
      </c>
      <c r="X323" s="9">
        <f>CEILING(R323*(Q323^0.5)*((Q323^0.5/2)-(L323*0.5)-(N323/12)),0.01)</f>
        <v>43.17</v>
      </c>
      <c r="Y323" s="9">
        <f>ROUND((X323*1000)/(1.5*(Q323^0.5)*12*(C323^0.5)),2)</f>
        <v>4.96</v>
      </c>
      <c r="Z323" s="9" t="str">
        <f>IF(Y323&lt;N323,"Pass","Fail")</f>
        <v>Pass</v>
      </c>
      <c r="AA323" s="9">
        <f>ROUND(((Q323^0.5)/2)-(L323/2),2)</f>
        <v>3.42</v>
      </c>
      <c r="AB323" s="9">
        <f>ROUND((AA323*(AA323/2)*R323*(Q323^0.5)),0)</f>
        <v>319</v>
      </c>
      <c r="AC323" s="9">
        <f>ROUND((AB323*12000/(0.9*(Q323^0.5)*12*(N323^2))),2)</f>
        <v>40.450000000000003</v>
      </c>
      <c r="AD323" s="9">
        <f>(1-((1-(2.36*AC323/C323))^0.5))</f>
        <v>1.6038957410745236E-2</v>
      </c>
      <c r="AE323" s="9">
        <f>(AD323*C323)/(1.18*F323)</f>
        <v>6.7961683943835744E-4</v>
      </c>
      <c r="AF323" s="10">
        <f>200/F323</f>
        <v>3.3333333333333335E-3</v>
      </c>
      <c r="AG323" s="10">
        <f>(3*(C323)^0.5)/(F323)</f>
        <v>2.7386127875258306E-3</v>
      </c>
      <c r="AH323" s="10">
        <f>ROUND(MAX(AE323, AF323, AG323),6)</f>
        <v>3.333E-3</v>
      </c>
      <c r="AK323" s="10">
        <f>ROUND((AH323*(Q323^0.5)*12*N323),2)</f>
        <v>11.13</v>
      </c>
      <c r="AL323" s="13">
        <f>ROUND((Q323^0.5),2)</f>
        <v>8.83</v>
      </c>
      <c r="AM323" s="13">
        <f>ROUND((Q323^0.5),2)</f>
        <v>8.83</v>
      </c>
      <c r="AN323" s="19">
        <v>11</v>
      </c>
      <c r="AO323" s="10">
        <f>INDEX(AJ:AJ, MATCH(AN323, AI:AI, 0))</f>
        <v>1.56</v>
      </c>
      <c r="AP323" s="12">
        <f>ROUNDUP((AK323/AO323),0)</f>
        <v>8</v>
      </c>
      <c r="AQ323" s="12">
        <f>(AP323*AO323)</f>
        <v>12.48</v>
      </c>
      <c r="AR323" s="12">
        <f>IF(ROUNDDOWN((AL323*12 - (O323*12)) / (AP323 - 1), 0) &lt; 18, ROUNDDOWN((AL323*12 - (O323*12)) / (AP323 - 1), 0), 18)</f>
        <v>14</v>
      </c>
    </row>
    <row r="324" spans="1:44" x14ac:dyDescent="0.35">
      <c r="A324" s="11">
        <f t="shared" ref="A324:A387" si="5">(A323+1)</f>
        <v>323</v>
      </c>
      <c r="B324" s="14">
        <v>4600</v>
      </c>
      <c r="C324" s="14">
        <v>3000</v>
      </c>
      <c r="D324" s="14">
        <v>100</v>
      </c>
      <c r="E324" s="14">
        <v>110</v>
      </c>
      <c r="F324" s="14">
        <v>40000</v>
      </c>
      <c r="G324" s="14">
        <v>7</v>
      </c>
      <c r="H324" s="14">
        <v>100</v>
      </c>
      <c r="K324" s="14">
        <v>150</v>
      </c>
      <c r="L324" s="14">
        <v>1.5</v>
      </c>
      <c r="M324" s="9">
        <f>ROUNDUP((18*L324),0)</f>
        <v>27</v>
      </c>
      <c r="N324" s="9">
        <f>(M324-O324*12-1.5)</f>
        <v>22.5</v>
      </c>
      <c r="O324" s="14">
        <v>0.25</v>
      </c>
      <c r="P324" s="9">
        <f>ROUND(((B324)-(M324*K324/12)-(G324-(1.5*L324))*H324),0)</f>
        <v>3788</v>
      </c>
      <c r="Q324" s="9">
        <f>ROUNDDOWN((D324+E324)/(P324/1000),0)</f>
        <v>55</v>
      </c>
      <c r="R324" s="9">
        <f>ROUND((1.2*D324+1.6*E324)/(Q324),2)</f>
        <v>5.38</v>
      </c>
      <c r="S324" s="9">
        <f>CEILING((N324+(12*L324)),0.01)</f>
        <v>40.5</v>
      </c>
      <c r="T324" s="9">
        <f xml:space="preserve"> (4*S324)</f>
        <v>162</v>
      </c>
      <c r="U324" s="9">
        <f>ROUND((Q324-(S324/12)^2)*(R324),2)</f>
        <v>234.62</v>
      </c>
      <c r="V324" s="9">
        <f>ROUND((U324*1000)/(3*T324*(C324^0.5)),2)</f>
        <v>8.81</v>
      </c>
      <c r="W324" s="9" t="str">
        <f>IF(V324 &lt; N324, "Pass", "Fail")</f>
        <v>Pass</v>
      </c>
      <c r="X324" s="9">
        <f>CEILING(R324*(Q324^0.5)*((Q324^0.5/2)-(L324*0.5)-(N324/12)),0.01)</f>
        <v>43.22</v>
      </c>
      <c r="Y324" s="9">
        <f>ROUND((X324*1000)/(1.5*(Q324^0.5)*12*(C324^0.5)),2)</f>
        <v>5.91</v>
      </c>
      <c r="Z324" s="9" t="str">
        <f>IF(Y324&lt;N324,"Pass","Fail")</f>
        <v>Pass</v>
      </c>
      <c r="AA324" s="9">
        <f>ROUND(((Q324^0.5)/2)-(L324/2),2)</f>
        <v>2.96</v>
      </c>
      <c r="AB324" s="9">
        <f>ROUND((AA324*(AA324/2)*R324*(Q324^0.5)),0)</f>
        <v>175</v>
      </c>
      <c r="AC324" s="9">
        <f>ROUND((AB324*12000/(0.9*(Q324^0.5)*12*(N324^2))),2)</f>
        <v>51.79</v>
      </c>
      <c r="AD324" s="9">
        <f>(1-((1-(2.36*AC324/C324))^0.5))</f>
        <v>2.058255409997245E-2</v>
      </c>
      <c r="AE324" s="9">
        <f>(AD324*C324)/(1.18*F324)</f>
        <v>1.3082131843202829E-3</v>
      </c>
      <c r="AF324" s="10">
        <f>200/F324</f>
        <v>5.0000000000000001E-3</v>
      </c>
      <c r="AG324" s="10">
        <f>(3*(C324)^0.5)/(F324)</f>
        <v>4.107919181288746E-3</v>
      </c>
      <c r="AH324" s="10">
        <f>ROUND(MAX(AE324, AF324, AG324),6)</f>
        <v>5.0000000000000001E-3</v>
      </c>
      <c r="AK324" s="10">
        <f>ROUND((AH324*(Q324^0.5)*12*N324),2)</f>
        <v>10.01</v>
      </c>
      <c r="AL324" s="13">
        <f>ROUND((Q324^0.5),2)</f>
        <v>7.42</v>
      </c>
      <c r="AM324" s="13">
        <f>ROUND((Q324^0.5),2)</f>
        <v>7.42</v>
      </c>
      <c r="AN324" s="19">
        <v>11</v>
      </c>
      <c r="AO324" s="10">
        <f>INDEX(AJ:AJ, MATCH(AN324, AI:AI, 0))</f>
        <v>1.56</v>
      </c>
      <c r="AP324" s="12">
        <f>ROUNDUP((AK324/AO324),0)</f>
        <v>7</v>
      </c>
      <c r="AQ324" s="12">
        <f>(AP324*AO324)</f>
        <v>10.92</v>
      </c>
      <c r="AR324" s="12">
        <f>IF(ROUNDDOWN((AL324*12 - (O324*12)) / (AP324 - 1), 0) &lt; 18, ROUNDDOWN((AL324*12 - (O324*12)) / (AP324 - 1), 0), 18)</f>
        <v>14</v>
      </c>
    </row>
    <row r="325" spans="1:44" x14ac:dyDescent="0.35">
      <c r="A325" s="11">
        <f t="shared" si="5"/>
        <v>324</v>
      </c>
      <c r="B325" s="14">
        <v>5500</v>
      </c>
      <c r="C325" s="14">
        <v>4000</v>
      </c>
      <c r="D325" s="14">
        <v>170</v>
      </c>
      <c r="E325" s="14">
        <v>140</v>
      </c>
      <c r="F325" s="14">
        <v>40000</v>
      </c>
      <c r="G325" s="14">
        <v>4.75</v>
      </c>
      <c r="H325" s="14">
        <v>95</v>
      </c>
      <c r="K325" s="14">
        <v>150</v>
      </c>
      <c r="L325" s="14">
        <v>1.75</v>
      </c>
      <c r="M325" s="9">
        <f>ROUNDUP((18*L325),0)</f>
        <v>32</v>
      </c>
      <c r="N325" s="9">
        <f>(M325-O325*12-1.5)</f>
        <v>27.5</v>
      </c>
      <c r="O325" s="14">
        <v>0.25</v>
      </c>
      <c r="P325" s="9">
        <f>ROUND(((B325)-(M325*K325/12)-(G325-(1.5*L325))*H325),0)</f>
        <v>4898</v>
      </c>
      <c r="Q325" s="9">
        <f>ROUNDDOWN((D325+E325)/(P325/1000),0)</f>
        <v>63</v>
      </c>
      <c r="R325" s="9">
        <f>ROUND((1.2*D325+1.6*E325)/(Q325),2)</f>
        <v>6.79</v>
      </c>
      <c r="S325" s="9">
        <f>CEILING((N325+(12*L325)),0.01)</f>
        <v>48.5</v>
      </c>
      <c r="T325" s="9">
        <f xml:space="preserve"> (4*S325)</f>
        <v>194</v>
      </c>
      <c r="U325" s="9">
        <f>ROUND((Q325-(S325/12)^2)*(R325),2)</f>
        <v>316.85000000000002</v>
      </c>
      <c r="V325" s="9">
        <f>ROUND((U325*1000)/(3*T325*(C325^0.5)),2)</f>
        <v>8.61</v>
      </c>
      <c r="W325" s="9" t="str">
        <f>IF(V325 &lt; N325, "Pass", "Fail")</f>
        <v>Pass</v>
      </c>
      <c r="X325" s="9">
        <f>CEILING(R325*(Q325^0.5)*((Q325^0.5/2)-(L325*0.5)-(N325/12)),0.01)</f>
        <v>43.230000000000004</v>
      </c>
      <c r="Y325" s="9">
        <f>ROUND((X325*1000)/(1.5*(Q325^0.5)*12*(C325^0.5)),2)</f>
        <v>4.78</v>
      </c>
      <c r="Z325" s="9" t="str">
        <f>IF(Y325&lt;N325,"Pass","Fail")</f>
        <v>Pass</v>
      </c>
      <c r="AA325" s="9">
        <f>ROUND(((Q325^0.5)/2)-(L325/2),2)</f>
        <v>3.09</v>
      </c>
      <c r="AB325" s="9">
        <f>ROUND((AA325*(AA325/2)*R325*(Q325^0.5)),0)</f>
        <v>257</v>
      </c>
      <c r="AC325" s="9">
        <f>ROUND((AB325*12000/(0.9*(Q325^0.5)*12*(N325^2))),2)</f>
        <v>47.57</v>
      </c>
      <c r="AD325" s="9">
        <f>(1-((1-(2.36*AC325/C325))^0.5))</f>
        <v>1.4133021143318714E-2</v>
      </c>
      <c r="AE325" s="9">
        <f>(AD325*C325)/(1.18*F325)</f>
        <v>1.1977136562134503E-3</v>
      </c>
      <c r="AF325" s="10">
        <f>200/F325</f>
        <v>5.0000000000000001E-3</v>
      </c>
      <c r="AG325" s="10">
        <f>(3*(C325)^0.5)/(F325)</f>
        <v>4.7434164902525689E-3</v>
      </c>
      <c r="AH325" s="10">
        <f>ROUND(MAX(AE325, AF325, AG325),6)</f>
        <v>5.0000000000000001E-3</v>
      </c>
      <c r="AK325" s="10">
        <f>ROUND((AH325*(Q325^0.5)*12*N325),2)</f>
        <v>13.1</v>
      </c>
      <c r="AL325" s="13">
        <f>ROUND((Q325^0.5),2)</f>
        <v>7.94</v>
      </c>
      <c r="AM325" s="13">
        <f>ROUND((Q325^0.5),2)</f>
        <v>7.94</v>
      </c>
      <c r="AN325" s="19">
        <v>11</v>
      </c>
      <c r="AO325" s="10">
        <f>INDEX(AJ:AJ, MATCH(AN325, AI:AI, 0))</f>
        <v>1.56</v>
      </c>
      <c r="AP325" s="12">
        <f>ROUNDUP((AK325/AO325),0)</f>
        <v>9</v>
      </c>
      <c r="AQ325" s="12">
        <f>(AP325*AO325)</f>
        <v>14.040000000000001</v>
      </c>
      <c r="AR325" s="12">
        <f>IF(ROUNDDOWN((AL325*12 - (O325*12)) / (AP325 - 1), 0) &lt; 18, ROUNDDOWN((AL325*12 - (O325*12)) / (AP325 - 1), 0), 18)</f>
        <v>11</v>
      </c>
    </row>
    <row r="326" spans="1:44" x14ac:dyDescent="0.35">
      <c r="A326" s="11">
        <f t="shared" si="5"/>
        <v>325</v>
      </c>
      <c r="B326" s="14">
        <v>5800</v>
      </c>
      <c r="C326" s="14">
        <v>3000</v>
      </c>
      <c r="D326" s="14">
        <v>135</v>
      </c>
      <c r="E326" s="14">
        <v>185</v>
      </c>
      <c r="F326" s="14">
        <v>60000</v>
      </c>
      <c r="G326" s="14">
        <v>4.5</v>
      </c>
      <c r="H326" s="14">
        <v>95</v>
      </c>
      <c r="K326" s="14">
        <v>150</v>
      </c>
      <c r="L326" s="14">
        <v>1.75</v>
      </c>
      <c r="M326" s="9">
        <f>ROUNDUP((18*L326),0)</f>
        <v>32</v>
      </c>
      <c r="N326" s="9">
        <f>(M326-O326*12-1.5)</f>
        <v>27.5</v>
      </c>
      <c r="O326" s="14">
        <v>0.25</v>
      </c>
      <c r="P326" s="9">
        <f>ROUND(((B326)-(M326*K326/12)-(G326-(1.5*L326))*H326),0)</f>
        <v>5222</v>
      </c>
      <c r="Q326" s="9">
        <f>ROUNDDOWN((D326+E326)/(P326/1000),0)</f>
        <v>61</v>
      </c>
      <c r="R326" s="9">
        <f>ROUND((1.2*D326+1.6*E326)/(Q326),2)</f>
        <v>7.51</v>
      </c>
      <c r="S326" s="9">
        <f>CEILING((N326+(12*L326)),0.01)</f>
        <v>48.5</v>
      </c>
      <c r="T326" s="9">
        <f xml:space="preserve"> (4*S326)</f>
        <v>194</v>
      </c>
      <c r="U326" s="9">
        <f>ROUND((Q326-(S326/12)^2)*(R326),2)</f>
        <v>335.43</v>
      </c>
      <c r="V326" s="9">
        <f>ROUND((U326*1000)/(3*T326*(C326^0.5)),2)</f>
        <v>10.52</v>
      </c>
      <c r="W326" s="9" t="str">
        <f>IF(V326 &lt; N326, "Pass", "Fail")</f>
        <v>Pass</v>
      </c>
      <c r="X326" s="9">
        <f>CEILING(R326*(Q326^0.5)*((Q326^0.5/2)-(L326*0.5)-(N326/12)),0.01)</f>
        <v>43.32</v>
      </c>
      <c r="Y326" s="9">
        <f>ROUND((X326*1000)/(1.5*(Q326^0.5)*12*(C326^0.5)),2)</f>
        <v>5.63</v>
      </c>
      <c r="Z326" s="9" t="str">
        <f>IF(Y326&lt;N326,"Pass","Fail")</f>
        <v>Pass</v>
      </c>
      <c r="AA326" s="9">
        <f>ROUND(((Q326^0.5)/2)-(L326/2),2)</f>
        <v>3.03</v>
      </c>
      <c r="AB326" s="9">
        <f>ROUND((AA326*(AA326/2)*R326*(Q326^0.5)),0)</f>
        <v>269</v>
      </c>
      <c r="AC326" s="9">
        <f>ROUND((AB326*12000/(0.9*(Q326^0.5)*12*(N326^2))),2)</f>
        <v>50.6</v>
      </c>
      <c r="AD326" s="9">
        <f>(1-((1-(2.36*AC326/C326))^0.5))</f>
        <v>2.0104767504879328E-2</v>
      </c>
      <c r="AE326" s="9">
        <f>(AD326*C326)/(1.18*F326)</f>
        <v>8.5189692817285291E-4</v>
      </c>
      <c r="AF326" s="10">
        <f>200/F326</f>
        <v>3.3333333333333335E-3</v>
      </c>
      <c r="AG326" s="10">
        <f>(3*(C326)^0.5)/(F326)</f>
        <v>2.7386127875258306E-3</v>
      </c>
      <c r="AH326" s="10">
        <f>ROUND(MAX(AE326, AF326, AG326),6)</f>
        <v>3.333E-3</v>
      </c>
      <c r="AK326" s="10">
        <f>ROUND((AH326*(Q326^0.5)*12*N326),2)</f>
        <v>8.59</v>
      </c>
      <c r="AL326" s="13">
        <f>ROUND((Q326^0.5),2)</f>
        <v>7.81</v>
      </c>
      <c r="AM326" s="13">
        <f>ROUND((Q326^0.5),2)</f>
        <v>7.81</v>
      </c>
      <c r="AN326" s="19">
        <v>8</v>
      </c>
      <c r="AO326" s="10">
        <f>INDEX(AJ:AJ, MATCH(AN326, AI:AI, 0))</f>
        <v>0.79</v>
      </c>
      <c r="AP326" s="12">
        <f>ROUNDUP((AK326/AO326),0)</f>
        <v>11</v>
      </c>
      <c r="AQ326" s="12">
        <f>(AP326*AO326)</f>
        <v>8.6900000000000013</v>
      </c>
      <c r="AR326" s="12">
        <f>IF(ROUNDDOWN((AL326*12 - (O326*12)) / (AP326 - 1), 0) &lt; 18, ROUNDDOWN((AL326*12 - (O326*12)) / (AP326 - 1), 0), 18)</f>
        <v>9</v>
      </c>
    </row>
    <row r="327" spans="1:44" x14ac:dyDescent="0.35">
      <c r="A327" s="11">
        <f t="shared" si="5"/>
        <v>326</v>
      </c>
      <c r="B327" s="14">
        <v>4400</v>
      </c>
      <c r="C327" s="14">
        <v>3000</v>
      </c>
      <c r="D327" s="14">
        <v>85</v>
      </c>
      <c r="E327" s="14">
        <v>110</v>
      </c>
      <c r="F327" s="14">
        <v>60000</v>
      </c>
      <c r="G327" s="14">
        <v>7</v>
      </c>
      <c r="H327" s="14">
        <v>95</v>
      </c>
      <c r="K327" s="14">
        <v>150</v>
      </c>
      <c r="L327" s="14">
        <v>1.42</v>
      </c>
      <c r="M327" s="9">
        <f>ROUNDUP((18*L327),0)</f>
        <v>26</v>
      </c>
      <c r="N327" s="9">
        <f>(M327-O327*12-1.5)</f>
        <v>21.5</v>
      </c>
      <c r="O327" s="14">
        <v>0.25</v>
      </c>
      <c r="P327" s="9">
        <f>ROUND(((B327)-(M327*K327/12)-(G327-(1.5*L327))*H327),0)</f>
        <v>3612</v>
      </c>
      <c r="Q327" s="9">
        <f>ROUNDDOWN((D327+E327)/(P327/1000),0)</f>
        <v>53</v>
      </c>
      <c r="R327" s="9">
        <f>ROUND((1.2*D327+1.6*E327)/(Q327),2)</f>
        <v>5.25</v>
      </c>
      <c r="S327" s="9">
        <f>CEILING((N327+(12*L327)),0.01)</f>
        <v>38.54</v>
      </c>
      <c r="T327" s="9">
        <f xml:space="preserve"> (4*S327)</f>
        <v>154.16</v>
      </c>
      <c r="U327" s="9">
        <f>ROUND((Q327-(S327/12)^2)*(R327),2)</f>
        <v>224.1</v>
      </c>
      <c r="V327" s="9">
        <f>ROUND((U327*1000)/(3*T327*(C327^0.5)),2)</f>
        <v>8.85</v>
      </c>
      <c r="W327" s="9" t="str">
        <f>IF(V327 &lt; N327, "Pass", "Fail")</f>
        <v>Pass</v>
      </c>
      <c r="X327" s="9">
        <f>CEILING(R327*(Q327^0.5)*((Q327^0.5/2)-(L327*0.5)-(N327/12)),0.01)</f>
        <v>43.51</v>
      </c>
      <c r="Y327" s="9">
        <f>ROUND((X327*1000)/(1.5*(Q327^0.5)*12*(C327^0.5)),2)</f>
        <v>6.06</v>
      </c>
      <c r="Z327" s="9" t="str">
        <f>IF(Y327&lt;N327,"Pass","Fail")</f>
        <v>Pass</v>
      </c>
      <c r="AA327" s="9">
        <f>ROUND(((Q327^0.5)/2)-(L327/2),2)</f>
        <v>2.93</v>
      </c>
      <c r="AB327" s="9">
        <f>ROUND((AA327*(AA327/2)*R327*(Q327^0.5)),0)</f>
        <v>164</v>
      </c>
      <c r="AC327" s="9">
        <f>ROUND((AB327*12000/(0.9*(Q327^0.5)*12*(N327^2))),2)</f>
        <v>54.15</v>
      </c>
      <c r="AD327" s="9">
        <f>(1-((1-(2.36*AC327/C327))^0.5))</f>
        <v>2.1530787403098772E-2</v>
      </c>
      <c r="AE327" s="9">
        <f>(AD327*C327)/(1.18*F327)</f>
        <v>9.1232150013130378E-4</v>
      </c>
      <c r="AF327" s="10">
        <f>200/F327</f>
        <v>3.3333333333333335E-3</v>
      </c>
      <c r="AG327" s="10">
        <f>(3*(C327)^0.5)/(F327)</f>
        <v>2.7386127875258306E-3</v>
      </c>
      <c r="AH327" s="10">
        <f>ROUND(MAX(AE327, AF327, AG327),6)</f>
        <v>3.333E-3</v>
      </c>
      <c r="AK327" s="10">
        <f>ROUND((AH327*(Q327^0.5)*12*N327),2)</f>
        <v>6.26</v>
      </c>
      <c r="AL327" s="13">
        <f>ROUND((Q327^0.5),2)</f>
        <v>7.28</v>
      </c>
      <c r="AM327" s="13">
        <f>ROUND((Q327^0.5),2)</f>
        <v>7.28</v>
      </c>
      <c r="AN327" s="19">
        <v>11</v>
      </c>
      <c r="AO327" s="10">
        <f>INDEX(AJ:AJ, MATCH(AN327, AI:AI, 0))</f>
        <v>1.56</v>
      </c>
      <c r="AP327" s="12">
        <f>ROUNDUP((AK327/AO327),0)</f>
        <v>5</v>
      </c>
      <c r="AQ327" s="12">
        <f>(AP327*AO327)</f>
        <v>7.8000000000000007</v>
      </c>
      <c r="AR327" s="12">
        <f>IF(ROUNDDOWN((AL327*12 - (O327*12)) / (AP327 - 1), 0) &lt; 18, ROUNDDOWN((AL327*12 - (O327*12)) / (AP327 - 1), 0), 18)</f>
        <v>18</v>
      </c>
    </row>
    <row r="328" spans="1:44" x14ac:dyDescent="0.35">
      <c r="A328" s="11">
        <f t="shared" si="5"/>
        <v>327</v>
      </c>
      <c r="B328" s="14">
        <v>4900</v>
      </c>
      <c r="C328" s="14">
        <v>4000</v>
      </c>
      <c r="D328" s="14">
        <v>140</v>
      </c>
      <c r="E328" s="14">
        <v>90</v>
      </c>
      <c r="F328" s="14">
        <v>60000</v>
      </c>
      <c r="G328" s="14">
        <v>5</v>
      </c>
      <c r="H328" s="14">
        <v>105</v>
      </c>
      <c r="K328" s="14">
        <v>150</v>
      </c>
      <c r="L328" s="14">
        <v>1.5</v>
      </c>
      <c r="M328" s="9">
        <f>ROUNDUP((18*L328),0)</f>
        <v>27</v>
      </c>
      <c r="N328" s="9">
        <f>(M328-O328*12-1.5)</f>
        <v>22.5</v>
      </c>
      <c r="O328" s="14">
        <v>0.25</v>
      </c>
      <c r="P328" s="9">
        <f>ROUND(((B328)-(M328*K328/12)-(G328-(1.5*L328))*H328),0)</f>
        <v>4274</v>
      </c>
      <c r="Q328" s="9">
        <f>ROUNDDOWN((D328+E328)/(P328/1000),0)</f>
        <v>53</v>
      </c>
      <c r="R328" s="9">
        <f>ROUND((1.2*D328+1.6*E328)/(Q328),2)</f>
        <v>5.89</v>
      </c>
      <c r="S328" s="9">
        <f>CEILING((N328+(12*L328)),0.01)</f>
        <v>40.5</v>
      </c>
      <c r="T328" s="9">
        <f xml:space="preserve"> (4*S328)</f>
        <v>162</v>
      </c>
      <c r="U328" s="9">
        <f>ROUND((Q328-(S328/12)^2)*(R328),2)</f>
        <v>245.08</v>
      </c>
      <c r="V328" s="9">
        <f>ROUND((U328*1000)/(3*T328*(C328^0.5)),2)</f>
        <v>7.97</v>
      </c>
      <c r="W328" s="9" t="str">
        <f>IF(V328 &lt; N328, "Pass", "Fail")</f>
        <v>Pass</v>
      </c>
      <c r="X328" s="9">
        <f>CEILING(R328*(Q328^0.5)*((Q328^0.5/2)-(L328*0.5)-(N328/12)),0.01)</f>
        <v>43.53</v>
      </c>
      <c r="Y328" s="9">
        <f>ROUND((X328*1000)/(1.5*(Q328^0.5)*12*(C328^0.5)),2)</f>
        <v>5.25</v>
      </c>
      <c r="Z328" s="9" t="str">
        <f>IF(Y328&lt;N328,"Pass","Fail")</f>
        <v>Pass</v>
      </c>
      <c r="AA328" s="9">
        <f>ROUND(((Q328^0.5)/2)-(L328/2),2)</f>
        <v>2.89</v>
      </c>
      <c r="AB328" s="9">
        <f>ROUND((AA328*(AA328/2)*R328*(Q328^0.5)),0)</f>
        <v>179</v>
      </c>
      <c r="AC328" s="9">
        <f>ROUND((AB328*12000/(0.9*(Q328^0.5)*12*(N328^2))),2)</f>
        <v>53.96</v>
      </c>
      <c r="AD328" s="9">
        <f>(1-((1-(2.36*AC328/C328))^0.5))</f>
        <v>1.6046952339696219E-2</v>
      </c>
      <c r="AE328" s="9">
        <f>(AD328*C328)/(1.18*F328)</f>
        <v>9.0660747681899545E-4</v>
      </c>
      <c r="AF328" s="10">
        <f>200/F328</f>
        <v>3.3333333333333335E-3</v>
      </c>
      <c r="AG328" s="10">
        <f>(3*(C328)^0.5)/(F328)</f>
        <v>3.162277660168379E-3</v>
      </c>
      <c r="AH328" s="10">
        <f>ROUND(MAX(AE328, AF328, AG328),6)</f>
        <v>3.333E-3</v>
      </c>
      <c r="AK328" s="10">
        <f>ROUND((AH328*(Q328^0.5)*12*N328),2)</f>
        <v>6.55</v>
      </c>
      <c r="AL328" s="13">
        <f>ROUND((Q328^0.5),2)</f>
        <v>7.28</v>
      </c>
      <c r="AM328" s="13">
        <f>ROUND((Q328^0.5),2)</f>
        <v>7.28</v>
      </c>
      <c r="AN328" s="19">
        <v>8</v>
      </c>
      <c r="AO328" s="10">
        <f>INDEX(AJ:AJ, MATCH(AN328, AI:AI, 0))</f>
        <v>0.79</v>
      </c>
      <c r="AP328" s="12">
        <f>ROUNDUP((AK328/AO328),0)</f>
        <v>9</v>
      </c>
      <c r="AQ328" s="12">
        <f>(AP328*AO328)</f>
        <v>7.11</v>
      </c>
      <c r="AR328" s="12">
        <f>IF(ROUNDDOWN((AL328*12 - (O328*12)) / (AP328 - 1), 0) &lt; 18, ROUNDDOWN((AL328*12 - (O328*12)) / (AP328 - 1), 0), 18)</f>
        <v>10</v>
      </c>
    </row>
    <row r="329" spans="1:44" x14ac:dyDescent="0.35">
      <c r="A329" s="11">
        <f t="shared" si="5"/>
        <v>328</v>
      </c>
      <c r="B329" s="14">
        <v>4300</v>
      </c>
      <c r="C329" s="14">
        <v>3000</v>
      </c>
      <c r="D329" s="14">
        <v>90</v>
      </c>
      <c r="E329" s="14">
        <v>90</v>
      </c>
      <c r="F329" s="14">
        <v>40000</v>
      </c>
      <c r="G329" s="14">
        <v>5.5</v>
      </c>
      <c r="H329" s="14">
        <v>95</v>
      </c>
      <c r="K329" s="14">
        <v>150</v>
      </c>
      <c r="L329" s="14">
        <v>1.33</v>
      </c>
      <c r="M329" s="9">
        <f>ROUNDUP((18*L329),0)</f>
        <v>24</v>
      </c>
      <c r="N329" s="9">
        <f>(M329-O329*12-1.5)</f>
        <v>19.5</v>
      </c>
      <c r="O329" s="14">
        <v>0.25</v>
      </c>
      <c r="P329" s="9">
        <f>ROUND(((B329)-(M329*K329/12)-(G329-(1.5*L329))*H329),0)</f>
        <v>3667</v>
      </c>
      <c r="Q329" s="9">
        <f>ROUNDDOWN((D329+E329)/(P329/1000),0)</f>
        <v>49</v>
      </c>
      <c r="R329" s="9">
        <f>ROUND((1.2*D329+1.6*E329)/(Q329),2)</f>
        <v>5.14</v>
      </c>
      <c r="S329" s="9">
        <f>CEILING((N329+(12*L329)),0.01)</f>
        <v>35.46</v>
      </c>
      <c r="T329" s="9">
        <f xml:space="preserve"> (4*S329)</f>
        <v>141.84</v>
      </c>
      <c r="U329" s="9">
        <f>ROUND((Q329-(S329/12)^2)*(R329),2)</f>
        <v>206.98</v>
      </c>
      <c r="V329" s="9">
        <f>ROUND((U329*1000)/(3*T329*(C329^0.5)),2)</f>
        <v>8.8800000000000008</v>
      </c>
      <c r="W329" s="9" t="str">
        <f>IF(V329 &lt; N329, "Pass", "Fail")</f>
        <v>Pass</v>
      </c>
      <c r="X329" s="9">
        <f>CEILING(R329*(Q329^0.5)*((Q329^0.5/2)-(L329*0.5)-(N329/12)),0.01)</f>
        <v>43.54</v>
      </c>
      <c r="Y329" s="9">
        <f>ROUND((X329*1000)/(1.5*(Q329^0.5)*12*(C329^0.5)),2)</f>
        <v>6.31</v>
      </c>
      <c r="Z329" s="9" t="str">
        <f>IF(Y329&lt;N329,"Pass","Fail")</f>
        <v>Pass</v>
      </c>
      <c r="AA329" s="9">
        <f>ROUND(((Q329^0.5)/2)-(L329/2),2)</f>
        <v>2.84</v>
      </c>
      <c r="AB329" s="9">
        <f>ROUND((AA329*(AA329/2)*R329*(Q329^0.5)),0)</f>
        <v>145</v>
      </c>
      <c r="AC329" s="9">
        <f>ROUND((AB329*12000/(0.9*(Q329^0.5)*12*(N329^2))),2)</f>
        <v>60.53</v>
      </c>
      <c r="AD329" s="9">
        <f>(1-((1-(2.36*AC329/C329))^0.5))</f>
        <v>2.4098843802987102E-2</v>
      </c>
      <c r="AE329" s="9">
        <f>(AD329*C329)/(1.18*F329)</f>
        <v>1.5317061739186716E-3</v>
      </c>
      <c r="AF329" s="10">
        <f>200/F329</f>
        <v>5.0000000000000001E-3</v>
      </c>
      <c r="AG329" s="10">
        <f>(3*(C329)^0.5)/(F329)</f>
        <v>4.107919181288746E-3</v>
      </c>
      <c r="AH329" s="10">
        <f>ROUND(MAX(AE329, AF329, AG329),6)</f>
        <v>5.0000000000000001E-3</v>
      </c>
      <c r="AK329" s="10">
        <f>ROUND((AH329*(Q329^0.5)*12*N329),2)</f>
        <v>8.19</v>
      </c>
      <c r="AL329" s="13">
        <f>ROUND((Q329^0.5),2)</f>
        <v>7</v>
      </c>
      <c r="AM329" s="13">
        <f>ROUND((Q329^0.5),2)</f>
        <v>7</v>
      </c>
      <c r="AN329" s="19">
        <v>11</v>
      </c>
      <c r="AO329" s="10">
        <f>INDEX(AJ:AJ, MATCH(AN329, AI:AI, 0))</f>
        <v>1.56</v>
      </c>
      <c r="AP329" s="12">
        <f>ROUNDUP((AK329/AO329),0)</f>
        <v>6</v>
      </c>
      <c r="AQ329" s="12">
        <f>(AP329*AO329)</f>
        <v>9.36</v>
      </c>
      <c r="AR329" s="12">
        <f>IF(ROUNDDOWN((AL329*12 - (O329*12)) / (AP329 - 1), 0) &lt; 18, ROUNDDOWN((AL329*12 - (O329*12)) / (AP329 - 1), 0), 18)</f>
        <v>16</v>
      </c>
    </row>
    <row r="330" spans="1:44" x14ac:dyDescent="0.35">
      <c r="A330" s="11">
        <f t="shared" si="5"/>
        <v>329</v>
      </c>
      <c r="B330" s="14">
        <v>4100</v>
      </c>
      <c r="C330" s="14">
        <v>5000</v>
      </c>
      <c r="D330" s="14">
        <v>110</v>
      </c>
      <c r="E330" s="14">
        <v>130</v>
      </c>
      <c r="F330" s="14">
        <v>60000</v>
      </c>
      <c r="G330" s="14">
        <v>4</v>
      </c>
      <c r="H330" s="14">
        <v>105</v>
      </c>
      <c r="K330" s="14">
        <v>150</v>
      </c>
      <c r="L330" s="14">
        <v>1.67</v>
      </c>
      <c r="M330" s="9">
        <f>ROUNDUP((18*L330),0)</f>
        <v>31</v>
      </c>
      <c r="N330" s="9">
        <f>(M330-O330*12-1.5)</f>
        <v>26.5</v>
      </c>
      <c r="O330" s="14">
        <v>0.25</v>
      </c>
      <c r="P330" s="9">
        <f>ROUND(((B330)-(M330*K330/12)-(G330-(1.5*L330))*H330),0)</f>
        <v>3556</v>
      </c>
      <c r="Q330" s="9">
        <f>ROUNDDOWN((D330+E330)/(P330/1000),0)</f>
        <v>67</v>
      </c>
      <c r="R330" s="9">
        <f>ROUND((1.2*D330+1.6*E330)/(Q330),2)</f>
        <v>5.07</v>
      </c>
      <c r="S330" s="9">
        <f>CEILING((N330+(12*L330)),0.01)</f>
        <v>46.54</v>
      </c>
      <c r="T330" s="9">
        <f xml:space="preserve"> (4*S330)</f>
        <v>186.16</v>
      </c>
      <c r="U330" s="9">
        <f>ROUND((Q330-(S330/12)^2)*(R330),2)</f>
        <v>263.43</v>
      </c>
      <c r="V330" s="9">
        <f>ROUND((U330*1000)/(3*T330*(C330^0.5)),2)</f>
        <v>6.67</v>
      </c>
      <c r="W330" s="9" t="str">
        <f>IF(V330 &lt; N330, "Pass", "Fail")</f>
        <v>Pass</v>
      </c>
      <c r="X330" s="9">
        <f>CEILING(R330*(Q330^0.5)*((Q330^0.5/2)-(L330*0.5)-(N330/12)),0.01)</f>
        <v>43.550000000000004</v>
      </c>
      <c r="Y330" s="9">
        <f>ROUND((X330*1000)/(1.5*(Q330^0.5)*12*(C330^0.5)),2)</f>
        <v>4.18</v>
      </c>
      <c r="Z330" s="9" t="str">
        <f>IF(Y330&lt;N330,"Pass","Fail")</f>
        <v>Pass</v>
      </c>
      <c r="AA330" s="9">
        <f>ROUND(((Q330^0.5)/2)-(L330/2),2)</f>
        <v>3.26</v>
      </c>
      <c r="AB330" s="9">
        <f>ROUND((AA330*(AA330/2)*R330*(Q330^0.5)),0)</f>
        <v>221</v>
      </c>
      <c r="AC330" s="9">
        <f>ROUND((AB330*12000/(0.9*(Q330^0.5)*12*(N330^2))),2)</f>
        <v>42.72</v>
      </c>
      <c r="AD330" s="9">
        <f>(1-((1-(2.36*AC330/C330))^0.5))</f>
        <v>1.013326149425553E-2</v>
      </c>
      <c r="AE330" s="9">
        <f>(AD330*C330)/(1.18*F330)</f>
        <v>7.1562581174120974E-4</v>
      </c>
      <c r="AF330" s="10">
        <f>200/F330</f>
        <v>3.3333333333333335E-3</v>
      </c>
      <c r="AG330" s="10">
        <f>(3*(C330)^0.5)/(F330)</f>
        <v>3.5355339059327377E-3</v>
      </c>
      <c r="AH330" s="10">
        <f>ROUND(MAX(AE330, AF330, AG330),6)</f>
        <v>3.5360000000000001E-3</v>
      </c>
      <c r="AK330" s="10">
        <f>ROUND((AH330*(Q330^0.5)*12*N330),2)</f>
        <v>9.1999999999999993</v>
      </c>
      <c r="AL330" s="13">
        <f>ROUND((Q330^0.5),2)</f>
        <v>8.19</v>
      </c>
      <c r="AM330" s="13">
        <f>ROUND((Q330^0.5),2)</f>
        <v>8.19</v>
      </c>
      <c r="AN330" s="19">
        <v>11</v>
      </c>
      <c r="AO330" s="10">
        <f>INDEX(AJ:AJ, MATCH(AN330, AI:AI, 0))</f>
        <v>1.56</v>
      </c>
      <c r="AP330" s="12">
        <f>ROUNDUP((AK330/AO330),0)</f>
        <v>6</v>
      </c>
      <c r="AQ330" s="12">
        <f>(AP330*AO330)</f>
        <v>9.36</v>
      </c>
      <c r="AR330" s="12">
        <f>IF(ROUNDDOWN((AL330*12 - (O330*12)) / (AP330 - 1), 0) &lt; 18, ROUNDDOWN((AL330*12 - (O330*12)) / (AP330 - 1), 0), 18)</f>
        <v>18</v>
      </c>
    </row>
    <row r="331" spans="1:44" x14ac:dyDescent="0.35">
      <c r="A331" s="11">
        <f t="shared" si="5"/>
        <v>330</v>
      </c>
      <c r="B331" s="14">
        <v>4600</v>
      </c>
      <c r="C331" s="14">
        <v>5000</v>
      </c>
      <c r="D331" s="14">
        <v>165</v>
      </c>
      <c r="E331" s="14">
        <v>150</v>
      </c>
      <c r="F331" s="14">
        <v>60000</v>
      </c>
      <c r="G331" s="14">
        <v>6.5</v>
      </c>
      <c r="H331" s="14">
        <v>100</v>
      </c>
      <c r="K331" s="14">
        <v>150</v>
      </c>
      <c r="L331" s="14">
        <v>2</v>
      </c>
      <c r="M331" s="9">
        <f>ROUNDUP((18*L331),0)</f>
        <v>36</v>
      </c>
      <c r="N331" s="9">
        <f>(M331-O331*12-1.5)</f>
        <v>31.5</v>
      </c>
      <c r="O331" s="14">
        <v>0.25</v>
      </c>
      <c r="P331" s="9">
        <f>ROUND(((B331)-(M331*K331/12)-(G331-(1.5*L331))*H331),0)</f>
        <v>3800</v>
      </c>
      <c r="Q331" s="9">
        <f>ROUNDDOWN((D331+E331)/(P331/1000),0)</f>
        <v>82</v>
      </c>
      <c r="R331" s="9">
        <f>ROUND((1.2*D331+1.6*E331)/(Q331),2)</f>
        <v>5.34</v>
      </c>
      <c r="S331" s="9">
        <f>CEILING((N331+(12*L331)),0.01)</f>
        <v>55.5</v>
      </c>
      <c r="T331" s="9">
        <f xml:space="preserve"> (4*S331)</f>
        <v>222</v>
      </c>
      <c r="U331" s="9">
        <f>ROUND((Q331-(S331/12)^2)*(R331),2)</f>
        <v>323.64999999999998</v>
      </c>
      <c r="V331" s="9">
        <f>ROUND((U331*1000)/(3*T331*(C331^0.5)),2)</f>
        <v>6.87</v>
      </c>
      <c r="W331" s="9" t="str">
        <f>IF(V331 &lt; N331, "Pass", "Fail")</f>
        <v>Pass</v>
      </c>
      <c r="X331" s="9">
        <f>CEILING(R331*(Q331^0.5)*((Q331^0.5/2)-(L331*0.5)-(N331/12)),0.01)</f>
        <v>43.660000000000004</v>
      </c>
      <c r="Y331" s="9">
        <f>ROUND((X331*1000)/(1.5*(Q331^0.5)*12*(C331^0.5)),2)</f>
        <v>3.79</v>
      </c>
      <c r="Z331" s="9" t="str">
        <f>IF(Y331&lt;N331,"Pass","Fail")</f>
        <v>Pass</v>
      </c>
      <c r="AA331" s="9">
        <f>ROUND(((Q331^0.5)/2)-(L331/2),2)</f>
        <v>3.53</v>
      </c>
      <c r="AB331" s="9">
        <f>ROUND((AA331*(AA331/2)*R331*(Q331^0.5)),0)</f>
        <v>301</v>
      </c>
      <c r="AC331" s="9">
        <f>ROUND((AB331*12000/(0.9*(Q331^0.5)*12*(N331^2))),2)</f>
        <v>37.22</v>
      </c>
      <c r="AD331" s="9">
        <f>(1-((1-(2.36*AC331/C331))^0.5))</f>
        <v>8.8228412639846931E-3</v>
      </c>
      <c r="AE331" s="9">
        <f>(AD331*C331)/(1.18*F331)</f>
        <v>6.2308201016841056E-4</v>
      </c>
      <c r="AF331" s="10">
        <f>200/F331</f>
        <v>3.3333333333333335E-3</v>
      </c>
      <c r="AG331" s="10">
        <f>(3*(C331)^0.5)/(F331)</f>
        <v>3.5355339059327377E-3</v>
      </c>
      <c r="AH331" s="10">
        <f>ROUND(MAX(AE331, AF331, AG331),6)</f>
        <v>3.5360000000000001E-3</v>
      </c>
      <c r="AK331" s="10">
        <f>ROUND((AH331*(Q331^0.5)*12*N331),2)</f>
        <v>12.1</v>
      </c>
      <c r="AL331" s="13">
        <f>ROUND((Q331^0.5),2)</f>
        <v>9.06</v>
      </c>
      <c r="AM331" s="13">
        <f>ROUND((Q331^0.5),2)</f>
        <v>9.06</v>
      </c>
      <c r="AN331" s="19">
        <v>11</v>
      </c>
      <c r="AO331" s="10">
        <f>INDEX(AJ:AJ, MATCH(AN331, AI:AI, 0))</f>
        <v>1.56</v>
      </c>
      <c r="AP331" s="12">
        <f>ROUNDUP((AK331/AO331),0)</f>
        <v>8</v>
      </c>
      <c r="AQ331" s="12">
        <f>(AP331*AO331)</f>
        <v>12.48</v>
      </c>
      <c r="AR331" s="12">
        <f>IF(ROUNDDOWN((AL331*12 - (O331*12)) / (AP331 - 1), 0) &lt; 18, ROUNDDOWN((AL331*12 - (O331*12)) / (AP331 - 1), 0), 18)</f>
        <v>15</v>
      </c>
    </row>
    <row r="332" spans="1:44" x14ac:dyDescent="0.35">
      <c r="A332" s="11">
        <f t="shared" si="5"/>
        <v>331</v>
      </c>
      <c r="B332" s="14">
        <v>4200</v>
      </c>
      <c r="C332" s="14">
        <v>4000</v>
      </c>
      <c r="D332" s="14">
        <v>125</v>
      </c>
      <c r="E332" s="14">
        <v>115</v>
      </c>
      <c r="F332" s="14">
        <v>40000</v>
      </c>
      <c r="G332" s="14">
        <v>5.5</v>
      </c>
      <c r="H332" s="14">
        <v>95</v>
      </c>
      <c r="K332" s="14">
        <v>150</v>
      </c>
      <c r="L332" s="14">
        <v>1.67</v>
      </c>
      <c r="M332" s="9">
        <f>ROUNDUP((18*L332),0)</f>
        <v>31</v>
      </c>
      <c r="N332" s="9">
        <f>(M332-O332*12-1.5)</f>
        <v>26.5</v>
      </c>
      <c r="O332" s="14">
        <v>0.25</v>
      </c>
      <c r="P332" s="9">
        <f>ROUND(((B332)-(M332*K332/12)-(G332-(1.5*L332))*H332),0)</f>
        <v>3528</v>
      </c>
      <c r="Q332" s="9">
        <f>ROUNDDOWN((D332+E332)/(P332/1000),0)</f>
        <v>68</v>
      </c>
      <c r="R332" s="9">
        <f>ROUND((1.2*D332+1.6*E332)/(Q332),2)</f>
        <v>4.91</v>
      </c>
      <c r="S332" s="9">
        <f>CEILING((N332+(12*L332)),0.01)</f>
        <v>46.54</v>
      </c>
      <c r="T332" s="9">
        <f xml:space="preserve"> (4*S332)</f>
        <v>186.16</v>
      </c>
      <c r="U332" s="9">
        <f>ROUND((Q332-(S332/12)^2)*(R332),2)</f>
        <v>260.02999999999997</v>
      </c>
      <c r="V332" s="9">
        <f>ROUND((U332*1000)/(3*T332*(C332^0.5)),2)</f>
        <v>7.36</v>
      </c>
      <c r="W332" s="9" t="str">
        <f>IF(V332 &lt; N332, "Pass", "Fail")</f>
        <v>Pass</v>
      </c>
      <c r="X332" s="9">
        <f>CEILING(R332*(Q332^0.5)*((Q332^0.5/2)-(L332*0.5)-(N332/12)),0.01)</f>
        <v>43.72</v>
      </c>
      <c r="Y332" s="9">
        <f>ROUND((X332*1000)/(1.5*(Q332^0.5)*12*(C332^0.5)),2)</f>
        <v>4.66</v>
      </c>
      <c r="Z332" s="9" t="str">
        <f>IF(Y332&lt;N332,"Pass","Fail")</f>
        <v>Pass</v>
      </c>
      <c r="AA332" s="9">
        <f>ROUND(((Q332^0.5)/2)-(L332/2),2)</f>
        <v>3.29</v>
      </c>
      <c r="AB332" s="9">
        <f>ROUND((AA332*(AA332/2)*R332*(Q332^0.5)),0)</f>
        <v>219</v>
      </c>
      <c r="AC332" s="9">
        <f>ROUND((AB332*12000/(0.9*(Q332^0.5)*12*(N332^2))),2)</f>
        <v>42.02</v>
      </c>
      <c r="AD332" s="9">
        <f>(1-((1-(2.36*AC332/C332))^0.5))</f>
        <v>1.2473696552846247E-2</v>
      </c>
      <c r="AE332" s="9">
        <f>(AD332*C332)/(1.18*F332)</f>
        <v>1.0570929282073091E-3</v>
      </c>
      <c r="AF332" s="10">
        <f>200/F332</f>
        <v>5.0000000000000001E-3</v>
      </c>
      <c r="AG332" s="10">
        <f>(3*(C332)^0.5)/(F332)</f>
        <v>4.7434164902525689E-3</v>
      </c>
      <c r="AH332" s="10">
        <f>ROUND(MAX(AE332, AF332, AG332),6)</f>
        <v>5.0000000000000001E-3</v>
      </c>
      <c r="AK332" s="10">
        <f>ROUND((AH332*(Q332^0.5)*12*N332),2)</f>
        <v>13.11</v>
      </c>
      <c r="AL332" s="13">
        <f>ROUND((Q332^0.5),2)</f>
        <v>8.25</v>
      </c>
      <c r="AM332" s="13">
        <f>ROUND((Q332^0.5),2)</f>
        <v>8.25</v>
      </c>
      <c r="AN332" s="19">
        <v>11</v>
      </c>
      <c r="AO332" s="10">
        <f>INDEX(AJ:AJ, MATCH(AN332, AI:AI, 0))</f>
        <v>1.56</v>
      </c>
      <c r="AP332" s="12">
        <f>ROUNDUP((AK332/AO332),0)</f>
        <v>9</v>
      </c>
      <c r="AQ332" s="12">
        <f>(AP332*AO332)</f>
        <v>14.040000000000001</v>
      </c>
      <c r="AR332" s="12">
        <f>IF(ROUNDDOWN((AL332*12 - (O332*12)) / (AP332 - 1), 0) &lt; 18, ROUNDDOWN((AL332*12 - (O332*12)) / (AP332 - 1), 0), 18)</f>
        <v>12</v>
      </c>
    </row>
    <row r="333" spans="1:44" x14ac:dyDescent="0.35">
      <c r="A333" s="11">
        <f t="shared" si="5"/>
        <v>332</v>
      </c>
      <c r="B333" s="14">
        <v>5600</v>
      </c>
      <c r="C333" s="14">
        <v>5000</v>
      </c>
      <c r="D333" s="14">
        <v>105</v>
      </c>
      <c r="E333" s="14">
        <v>95</v>
      </c>
      <c r="F333" s="14">
        <v>40000</v>
      </c>
      <c r="G333" s="14">
        <v>5.75</v>
      </c>
      <c r="H333" s="14">
        <v>90</v>
      </c>
      <c r="K333" s="14">
        <v>150</v>
      </c>
      <c r="L333" s="14">
        <v>1.25</v>
      </c>
      <c r="M333" s="9">
        <f>ROUNDUP((18*L333),0)</f>
        <v>23</v>
      </c>
      <c r="N333" s="9">
        <f>(M333-O333*12-1.5)</f>
        <v>18.5</v>
      </c>
      <c r="O333" s="14">
        <v>0.25</v>
      </c>
      <c r="P333" s="9">
        <f>ROUND(((B333)-(M333*K333/12)-(G333-(1.5*L333))*H333),0)</f>
        <v>4964</v>
      </c>
      <c r="Q333" s="9">
        <f>ROUNDDOWN((D333+E333)/(P333/1000),0)</f>
        <v>40</v>
      </c>
      <c r="R333" s="9">
        <f>ROUND((1.2*D333+1.6*E333)/(Q333),2)</f>
        <v>6.95</v>
      </c>
      <c r="S333" s="9">
        <f>CEILING((N333+(12*L333)),0.01)</f>
        <v>33.5</v>
      </c>
      <c r="T333" s="9">
        <f xml:space="preserve"> (4*S333)</f>
        <v>134</v>
      </c>
      <c r="U333" s="9">
        <f>ROUND((Q333-(S333/12)^2)*(R333),2)</f>
        <v>223.84</v>
      </c>
      <c r="V333" s="9">
        <f>ROUND((U333*1000)/(3*T333*(C333^0.5)),2)</f>
        <v>7.87</v>
      </c>
      <c r="W333" s="9" t="str">
        <f>IF(V333 &lt; N333, "Pass", "Fail")</f>
        <v>Pass</v>
      </c>
      <c r="X333" s="9">
        <f>CEILING(R333*(Q333^0.5)*((Q333^0.5/2)-(L333*0.5)-(N333/12)),0.01)</f>
        <v>43.77</v>
      </c>
      <c r="Y333" s="9">
        <f>ROUND((X333*1000)/(1.5*(Q333^0.5)*12*(C333^0.5)),2)</f>
        <v>5.44</v>
      </c>
      <c r="Z333" s="9" t="str">
        <f>IF(Y333&lt;N333,"Pass","Fail")</f>
        <v>Pass</v>
      </c>
      <c r="AA333" s="9">
        <f>ROUND(((Q333^0.5)/2)-(L333/2),2)</f>
        <v>2.54</v>
      </c>
      <c r="AB333" s="9">
        <f>ROUND((AA333*(AA333/2)*R333*(Q333^0.5)),0)</f>
        <v>142</v>
      </c>
      <c r="AC333" s="9">
        <f>ROUND((AB333*12000/(0.9*(Q333^0.5)*12*(N333^2))),2)</f>
        <v>72.89</v>
      </c>
      <c r="AD333" s="9">
        <f>(1-((1-(2.36*AC333/C333))^0.5))</f>
        <v>1.735259629916075E-2</v>
      </c>
      <c r="AE333" s="9">
        <f>(AD333*C333)/(1.18*F333)</f>
        <v>1.8381987605043165E-3</v>
      </c>
      <c r="AF333" s="10">
        <f>200/F333</f>
        <v>5.0000000000000001E-3</v>
      </c>
      <c r="AG333" s="10">
        <f>(3*(C333)^0.5)/(F333)</f>
        <v>5.3033008588991067E-3</v>
      </c>
      <c r="AH333" s="10">
        <f>ROUND(MAX(AE333, AF333, AG333),6)</f>
        <v>5.3030000000000004E-3</v>
      </c>
      <c r="AK333" s="10">
        <f>ROUND((AH333*(Q333^0.5)*12*N333),2)</f>
        <v>7.45</v>
      </c>
      <c r="AL333" s="13">
        <f>ROUND((Q333^0.5),2)</f>
        <v>6.32</v>
      </c>
      <c r="AM333" s="13">
        <f>ROUND((Q333^0.5),2)</f>
        <v>6.32</v>
      </c>
      <c r="AN333" s="19">
        <v>11</v>
      </c>
      <c r="AO333" s="10">
        <f>INDEX(AJ:AJ, MATCH(AN333, AI:AI, 0))</f>
        <v>1.56</v>
      </c>
      <c r="AP333" s="12">
        <f>ROUNDUP((AK333/AO333),0)</f>
        <v>5</v>
      </c>
      <c r="AQ333" s="12">
        <f>(AP333*AO333)</f>
        <v>7.8000000000000007</v>
      </c>
      <c r="AR333" s="12">
        <f>IF(ROUNDDOWN((AL333*12 - (O333*12)) / (AP333 - 1), 0) &lt; 18, ROUNDDOWN((AL333*12 - (O333*12)) / (AP333 - 1), 0), 18)</f>
        <v>18</v>
      </c>
    </row>
    <row r="334" spans="1:44" x14ac:dyDescent="0.35">
      <c r="A334" s="11">
        <f t="shared" si="5"/>
        <v>333</v>
      </c>
      <c r="B334" s="14">
        <v>4300</v>
      </c>
      <c r="C334" s="14">
        <v>3000</v>
      </c>
      <c r="D334" s="14">
        <v>165</v>
      </c>
      <c r="E334" s="14">
        <v>105</v>
      </c>
      <c r="F334" s="14">
        <v>60000</v>
      </c>
      <c r="G334" s="14">
        <v>5.75</v>
      </c>
      <c r="H334" s="14">
        <v>100</v>
      </c>
      <c r="K334" s="14">
        <v>150</v>
      </c>
      <c r="L334" s="14">
        <v>1.83</v>
      </c>
      <c r="M334" s="9">
        <f>ROUNDUP((18*L334),0)</f>
        <v>33</v>
      </c>
      <c r="N334" s="9">
        <f>(M334-O334*12-1.5)</f>
        <v>28.5</v>
      </c>
      <c r="O334" s="14">
        <v>0.25</v>
      </c>
      <c r="P334" s="9">
        <f>ROUND(((B334)-(M334*K334/12)-(G334-(1.5*L334))*H334),0)</f>
        <v>3587</v>
      </c>
      <c r="Q334" s="9">
        <f>ROUNDDOWN((D334+E334)/(P334/1000),0)</f>
        <v>75</v>
      </c>
      <c r="R334" s="9">
        <f>ROUND((1.2*D334+1.6*E334)/(Q334),2)</f>
        <v>4.88</v>
      </c>
      <c r="S334" s="9">
        <f>CEILING((N334+(12*L334)),0.01)</f>
        <v>50.46</v>
      </c>
      <c r="T334" s="9">
        <f xml:space="preserve"> (4*S334)</f>
        <v>201.84</v>
      </c>
      <c r="U334" s="9">
        <f>ROUND((Q334-(S334/12)^2)*(R334),2)</f>
        <v>279.70999999999998</v>
      </c>
      <c r="V334" s="9">
        <f>ROUND((U334*1000)/(3*T334*(C334^0.5)),2)</f>
        <v>8.43</v>
      </c>
      <c r="W334" s="9" t="str">
        <f>IF(V334 &lt; N334, "Pass", "Fail")</f>
        <v>Pass</v>
      </c>
      <c r="X334" s="9">
        <f>CEILING(R334*(Q334^0.5)*((Q334^0.5/2)-(L334*0.5)-(N334/12)),0.01)</f>
        <v>43.96</v>
      </c>
      <c r="Y334" s="9">
        <f>ROUND((X334*1000)/(1.5*(Q334^0.5)*12*(C334^0.5)),2)</f>
        <v>5.15</v>
      </c>
      <c r="Z334" s="9" t="str">
        <f>IF(Y334&lt;N334,"Pass","Fail")</f>
        <v>Pass</v>
      </c>
      <c r="AA334" s="9">
        <f>ROUND(((Q334^0.5)/2)-(L334/2),2)</f>
        <v>3.42</v>
      </c>
      <c r="AB334" s="9">
        <f>ROUND((AA334*(AA334/2)*R334*(Q334^0.5)),0)</f>
        <v>247</v>
      </c>
      <c r="AC334" s="9">
        <f>ROUND((AB334*12000/(0.9*(Q334^0.5)*12*(N334^2))),2)</f>
        <v>39.020000000000003</v>
      </c>
      <c r="AD334" s="9">
        <f>(1-((1-(2.36*AC334/C334))^0.5))</f>
        <v>1.5467488263253615E-2</v>
      </c>
      <c r="AE334" s="9">
        <f>(AD334*C334)/(1.18*F334)</f>
        <v>6.5540204505311925E-4</v>
      </c>
      <c r="AF334" s="10">
        <f>200/F334</f>
        <v>3.3333333333333335E-3</v>
      </c>
      <c r="AG334" s="10">
        <f>(3*(C334)^0.5)/(F334)</f>
        <v>2.7386127875258306E-3</v>
      </c>
      <c r="AH334" s="10">
        <f>ROUND(MAX(AE334, AF334, AG334),6)</f>
        <v>3.333E-3</v>
      </c>
      <c r="AK334" s="10">
        <f>ROUND((AH334*(Q334^0.5)*12*N334),2)</f>
        <v>9.8699999999999992</v>
      </c>
      <c r="AL334" s="13">
        <f>ROUND((Q334^0.5),2)</f>
        <v>8.66</v>
      </c>
      <c r="AM334" s="13">
        <f>ROUND((Q334^0.5),2)</f>
        <v>8.66</v>
      </c>
      <c r="AN334" s="19">
        <v>11</v>
      </c>
      <c r="AO334" s="10">
        <f>INDEX(AJ:AJ, MATCH(AN334, AI:AI, 0))</f>
        <v>1.56</v>
      </c>
      <c r="AP334" s="12">
        <f>ROUNDUP((AK334/AO334),0)</f>
        <v>7</v>
      </c>
      <c r="AQ334" s="12">
        <f>(AP334*AO334)</f>
        <v>10.92</v>
      </c>
      <c r="AR334" s="12">
        <f>IF(ROUNDDOWN((AL334*12 - (O334*12)) / (AP334 - 1), 0) &lt; 18, ROUNDDOWN((AL334*12 - (O334*12)) / (AP334 - 1), 0), 18)</f>
        <v>16</v>
      </c>
    </row>
    <row r="335" spans="1:44" x14ac:dyDescent="0.35">
      <c r="A335" s="11">
        <f t="shared" si="5"/>
        <v>334</v>
      </c>
      <c r="B335" s="14">
        <v>6000</v>
      </c>
      <c r="C335" s="14">
        <v>4000</v>
      </c>
      <c r="D335" s="14">
        <v>180</v>
      </c>
      <c r="E335" s="14">
        <v>165</v>
      </c>
      <c r="F335" s="14">
        <v>40000</v>
      </c>
      <c r="G335" s="14">
        <v>6</v>
      </c>
      <c r="H335" s="14">
        <v>100</v>
      </c>
      <c r="K335" s="14">
        <v>150</v>
      </c>
      <c r="L335" s="14">
        <v>1.83</v>
      </c>
      <c r="M335" s="9">
        <f>ROUNDUP((18*L335),0)</f>
        <v>33</v>
      </c>
      <c r="N335" s="9">
        <f>(M335-O335*12-1.5)</f>
        <v>28.5</v>
      </c>
      <c r="O335" s="14">
        <v>0.25</v>
      </c>
      <c r="P335" s="9">
        <f>ROUND(((B335)-(M335*K335/12)-(G335-(1.5*L335))*H335),0)</f>
        <v>5262</v>
      </c>
      <c r="Q335" s="9">
        <f>ROUNDDOWN((D335+E335)/(P335/1000),0)</f>
        <v>65</v>
      </c>
      <c r="R335" s="9">
        <f>ROUND((1.2*D335+1.6*E335)/(Q335),2)</f>
        <v>7.38</v>
      </c>
      <c r="S335" s="9">
        <f>CEILING((N335+(12*L335)),0.01)</f>
        <v>50.46</v>
      </c>
      <c r="T335" s="9">
        <f xml:space="preserve"> (4*S335)</f>
        <v>201.84</v>
      </c>
      <c r="U335" s="9">
        <f>ROUND((Q335-(S335/12)^2)*(R335),2)</f>
        <v>349.21</v>
      </c>
      <c r="V335" s="9">
        <f>ROUND((U335*1000)/(3*T335*(C335^0.5)),2)</f>
        <v>9.1199999999999992</v>
      </c>
      <c r="W335" s="9" t="str">
        <f>IF(V335 &lt; N335, "Pass", "Fail")</f>
        <v>Pass</v>
      </c>
      <c r="X335" s="9">
        <f>CEILING(R335*(Q335^0.5)*((Q335^0.5/2)-(L335*0.5)-(N335/12)),0.01)</f>
        <v>44.1</v>
      </c>
      <c r="Y335" s="9">
        <f>ROUND((X335*1000)/(1.5*(Q335^0.5)*12*(C335^0.5)),2)</f>
        <v>4.8</v>
      </c>
      <c r="Z335" s="9" t="str">
        <f>IF(Y335&lt;N335,"Pass","Fail")</f>
        <v>Pass</v>
      </c>
      <c r="AA335" s="9">
        <f>ROUND(((Q335^0.5)/2)-(L335/2),2)</f>
        <v>3.12</v>
      </c>
      <c r="AB335" s="9">
        <f>ROUND((AA335*(AA335/2)*R335*(Q335^0.5)),0)</f>
        <v>290</v>
      </c>
      <c r="AC335" s="9">
        <f>ROUND((AB335*12000/(0.9*(Q335^0.5)*12*(N335^2))),2)</f>
        <v>49.2</v>
      </c>
      <c r="AD335" s="9">
        <f>(1-((1-(2.36*AC335/C335))^0.5))</f>
        <v>1.4620885141155449E-2</v>
      </c>
      <c r="AE335" s="9">
        <f>(AD335*C335)/(1.18*F335)</f>
        <v>1.2390580628097838E-3</v>
      </c>
      <c r="AF335" s="10">
        <f>200/F335</f>
        <v>5.0000000000000001E-3</v>
      </c>
      <c r="AG335" s="10">
        <f>(3*(C335)^0.5)/(F335)</f>
        <v>4.7434164902525689E-3</v>
      </c>
      <c r="AH335" s="10">
        <f>ROUND(MAX(AE335, AF335, AG335),6)</f>
        <v>5.0000000000000001E-3</v>
      </c>
      <c r="AK335" s="10">
        <f>ROUND((AH335*(Q335^0.5)*12*N335),2)</f>
        <v>13.79</v>
      </c>
      <c r="AL335" s="13">
        <f>ROUND((Q335^0.5),2)</f>
        <v>8.06</v>
      </c>
      <c r="AM335" s="13">
        <f>ROUND((Q335^0.5),2)</f>
        <v>8.06</v>
      </c>
      <c r="AN335" s="19">
        <v>11</v>
      </c>
      <c r="AO335" s="10">
        <f>INDEX(AJ:AJ, MATCH(AN335, AI:AI, 0))</f>
        <v>1.56</v>
      </c>
      <c r="AP335" s="12">
        <f>ROUNDUP((AK335/AO335),0)</f>
        <v>9</v>
      </c>
      <c r="AQ335" s="12">
        <f>(AP335*AO335)</f>
        <v>14.040000000000001</v>
      </c>
      <c r="AR335" s="12">
        <f>IF(ROUNDDOWN((AL335*12 - (O335*12)) / (AP335 - 1), 0) &lt; 18, ROUNDDOWN((AL335*12 - (O335*12)) / (AP335 - 1), 0), 18)</f>
        <v>11</v>
      </c>
    </row>
    <row r="336" spans="1:44" x14ac:dyDescent="0.35">
      <c r="A336" s="11">
        <f t="shared" si="5"/>
        <v>335</v>
      </c>
      <c r="B336" s="14">
        <v>5600</v>
      </c>
      <c r="C336" s="14">
        <v>3000</v>
      </c>
      <c r="D336" s="14">
        <v>165</v>
      </c>
      <c r="E336" s="14">
        <v>110</v>
      </c>
      <c r="F336" s="14">
        <v>40000</v>
      </c>
      <c r="G336" s="14">
        <v>5.25</v>
      </c>
      <c r="H336" s="14">
        <v>100</v>
      </c>
      <c r="K336" s="14">
        <v>150</v>
      </c>
      <c r="L336" s="14">
        <v>1.58</v>
      </c>
      <c r="M336" s="9">
        <f>ROUNDUP((18*L336),0)</f>
        <v>29</v>
      </c>
      <c r="N336" s="9">
        <f>(M336-O336*12-1.5)</f>
        <v>24.5</v>
      </c>
      <c r="O336" s="14">
        <v>0.25</v>
      </c>
      <c r="P336" s="9">
        <f>ROUND(((B336)-(M336*K336/12)-(G336-(1.5*L336))*H336),0)</f>
        <v>4950</v>
      </c>
      <c r="Q336" s="9">
        <f>ROUNDDOWN((D336+E336)/(P336/1000),0)</f>
        <v>55</v>
      </c>
      <c r="R336" s="9">
        <f>ROUND((1.2*D336+1.6*E336)/(Q336),2)</f>
        <v>6.8</v>
      </c>
      <c r="S336" s="9">
        <f>CEILING((N336+(12*L336)),0.01)</f>
        <v>43.46</v>
      </c>
      <c r="T336" s="9">
        <f xml:space="preserve"> (4*S336)</f>
        <v>173.84</v>
      </c>
      <c r="U336" s="9">
        <f>ROUND((Q336-(S336/12)^2)*(R336),2)</f>
        <v>284.81</v>
      </c>
      <c r="V336" s="9">
        <f>ROUND((U336*1000)/(3*T336*(C336^0.5)),2)</f>
        <v>9.9700000000000006</v>
      </c>
      <c r="W336" s="9" t="str">
        <f>IF(V336 &lt; N336, "Pass", "Fail")</f>
        <v>Pass</v>
      </c>
      <c r="X336" s="9">
        <f>CEILING(R336*(Q336^0.5)*((Q336^0.5/2)-(L336*0.5)-(N336/12)),0.01)</f>
        <v>44.2</v>
      </c>
      <c r="Y336" s="9">
        <f>ROUND((X336*1000)/(1.5*(Q336^0.5)*12*(C336^0.5)),2)</f>
        <v>6.05</v>
      </c>
      <c r="Z336" s="9" t="str">
        <f>IF(Y336&lt;N336,"Pass","Fail")</f>
        <v>Pass</v>
      </c>
      <c r="AA336" s="9">
        <f>ROUND(((Q336^0.5)/2)-(L336/2),2)</f>
        <v>2.92</v>
      </c>
      <c r="AB336" s="9">
        <f>ROUND((AA336*(AA336/2)*R336*(Q336^0.5)),0)</f>
        <v>215</v>
      </c>
      <c r="AC336" s="9">
        <f>ROUND((AB336*12000/(0.9*(Q336^0.5)*12*(N336^2))),2)</f>
        <v>53.66</v>
      </c>
      <c r="AD336" s="9">
        <f>(1-((1-(2.36*AC336/C336))^0.5))</f>
        <v>2.1333832879328218E-2</v>
      </c>
      <c r="AE336" s="9">
        <f>(AD336*C336)/(1.18*F336)</f>
        <v>1.3559639541945901E-3</v>
      </c>
      <c r="AF336" s="10">
        <f>200/F336</f>
        <v>5.0000000000000001E-3</v>
      </c>
      <c r="AG336" s="10">
        <f>(3*(C336)^0.5)/(F336)</f>
        <v>4.107919181288746E-3</v>
      </c>
      <c r="AH336" s="10">
        <f>ROUND(MAX(AE336, AF336, AG336),6)</f>
        <v>5.0000000000000001E-3</v>
      </c>
      <c r="AK336" s="10">
        <f>ROUND((AH336*(Q336^0.5)*12*N336),2)</f>
        <v>10.9</v>
      </c>
      <c r="AL336" s="13">
        <f>ROUND((Q336^0.5),2)</f>
        <v>7.42</v>
      </c>
      <c r="AM336" s="13">
        <f>ROUND((Q336^0.5),2)</f>
        <v>7.42</v>
      </c>
      <c r="AN336" s="19">
        <v>11</v>
      </c>
      <c r="AO336" s="10">
        <f>INDEX(AJ:AJ, MATCH(AN336, AI:AI, 0))</f>
        <v>1.56</v>
      </c>
      <c r="AP336" s="12">
        <f>ROUNDUP((AK336/AO336),0)</f>
        <v>7</v>
      </c>
      <c r="AQ336" s="12">
        <f>(AP336*AO336)</f>
        <v>10.92</v>
      </c>
      <c r="AR336" s="12">
        <f>IF(ROUNDDOWN((AL336*12 - (O336*12)) / (AP336 - 1), 0) &lt; 18, ROUNDDOWN((AL336*12 - (O336*12)) / (AP336 - 1), 0), 18)</f>
        <v>14</v>
      </c>
    </row>
    <row r="337" spans="1:44" x14ac:dyDescent="0.35">
      <c r="A337" s="11">
        <f t="shared" si="5"/>
        <v>336</v>
      </c>
      <c r="B337" s="14">
        <v>5000</v>
      </c>
      <c r="C337" s="14">
        <v>3000</v>
      </c>
      <c r="D337" s="14">
        <v>125</v>
      </c>
      <c r="E337" s="14">
        <v>150</v>
      </c>
      <c r="F337" s="14">
        <v>40000</v>
      </c>
      <c r="G337" s="14">
        <v>4.5</v>
      </c>
      <c r="H337" s="14">
        <v>100</v>
      </c>
      <c r="K337" s="14">
        <v>150</v>
      </c>
      <c r="L337" s="14">
        <v>1.67</v>
      </c>
      <c r="M337" s="9">
        <f>ROUNDUP((18*L337),0)</f>
        <v>31</v>
      </c>
      <c r="N337" s="9">
        <f>(M337-O337*12-1.5)</f>
        <v>26.5</v>
      </c>
      <c r="O337" s="14">
        <v>0.25</v>
      </c>
      <c r="P337" s="9">
        <f>ROUND(((B337)-(M337*K337/12)-(G337-(1.5*L337))*H337),0)</f>
        <v>4413</v>
      </c>
      <c r="Q337" s="9">
        <f>ROUNDDOWN((D337+E337)/(P337/1000),0)</f>
        <v>62</v>
      </c>
      <c r="R337" s="9">
        <f>ROUND((1.2*D337+1.6*E337)/(Q337),2)</f>
        <v>6.29</v>
      </c>
      <c r="S337" s="9">
        <f>CEILING((N337+(12*L337)),0.01)</f>
        <v>46.54</v>
      </c>
      <c r="T337" s="9">
        <f xml:space="preserve"> (4*S337)</f>
        <v>186.16</v>
      </c>
      <c r="U337" s="9">
        <f>ROUND((Q337-(S337/12)^2)*(R337),2)</f>
        <v>295.37</v>
      </c>
      <c r="V337" s="9">
        <f>ROUND((U337*1000)/(3*T337*(C337^0.5)),2)</f>
        <v>9.66</v>
      </c>
      <c r="W337" s="9" t="str">
        <f>IF(V337 &lt; N337, "Pass", "Fail")</f>
        <v>Pass</v>
      </c>
      <c r="X337" s="9">
        <f>CEILING(R337*(Q337^0.5)*((Q337^0.5/2)-(L337*0.5)-(N337/12)),0.01)</f>
        <v>44.27</v>
      </c>
      <c r="Y337" s="9">
        <f>ROUND((X337*1000)/(1.5*(Q337^0.5)*12*(C337^0.5)),2)</f>
        <v>5.7</v>
      </c>
      <c r="Z337" s="9" t="str">
        <f>IF(Y337&lt;N337,"Pass","Fail")</f>
        <v>Pass</v>
      </c>
      <c r="AA337" s="9">
        <f>ROUND(((Q337^0.5)/2)-(L337/2),2)</f>
        <v>3.1</v>
      </c>
      <c r="AB337" s="9">
        <f>ROUND((AA337*(AA337/2)*R337*(Q337^0.5)),0)</f>
        <v>238</v>
      </c>
      <c r="AC337" s="9">
        <f>ROUND((AB337*12000/(0.9*(Q337^0.5)*12*(N337^2))),2)</f>
        <v>47.82</v>
      </c>
      <c r="AD337" s="9">
        <f>(1-((1-(2.36*AC337/C337))^0.5))</f>
        <v>1.8989500565870565E-2</v>
      </c>
      <c r="AE337" s="9">
        <f>(AD337*C337)/(1.18*F337)</f>
        <v>1.2069597817290613E-3</v>
      </c>
      <c r="AF337" s="10">
        <f>200/F337</f>
        <v>5.0000000000000001E-3</v>
      </c>
      <c r="AG337" s="10">
        <f>(3*(C337)^0.5)/(F337)</f>
        <v>4.107919181288746E-3</v>
      </c>
      <c r="AH337" s="10">
        <f>ROUND(MAX(AE337, AF337, AG337),6)</f>
        <v>5.0000000000000001E-3</v>
      </c>
      <c r="AK337" s="10">
        <f>ROUND((AH337*(Q337^0.5)*12*N337),2)</f>
        <v>12.52</v>
      </c>
      <c r="AL337" s="13">
        <f>ROUND((Q337^0.5),2)</f>
        <v>7.87</v>
      </c>
      <c r="AM337" s="13">
        <f>ROUND((Q337^0.5),2)</f>
        <v>7.87</v>
      </c>
      <c r="AN337" s="19">
        <v>11</v>
      </c>
      <c r="AO337" s="10">
        <f>INDEX(AJ:AJ, MATCH(AN337, AI:AI, 0))</f>
        <v>1.56</v>
      </c>
      <c r="AP337" s="12">
        <f>ROUNDUP((AK337/AO337),0)</f>
        <v>9</v>
      </c>
      <c r="AQ337" s="12">
        <f>(AP337*AO337)</f>
        <v>14.040000000000001</v>
      </c>
      <c r="AR337" s="12">
        <f>IF(ROUNDDOWN((AL337*12 - (O337*12)) / (AP337 - 1), 0) &lt; 18, ROUNDDOWN((AL337*12 - (O337*12)) / (AP337 - 1), 0), 18)</f>
        <v>11</v>
      </c>
    </row>
    <row r="338" spans="1:44" x14ac:dyDescent="0.35">
      <c r="A338" s="11">
        <f t="shared" si="5"/>
        <v>337</v>
      </c>
      <c r="B338" s="14">
        <v>4900</v>
      </c>
      <c r="C338" s="14">
        <v>5000</v>
      </c>
      <c r="D338" s="14">
        <v>200</v>
      </c>
      <c r="E338" s="14">
        <v>90</v>
      </c>
      <c r="F338" s="14">
        <v>40000</v>
      </c>
      <c r="G338" s="14">
        <v>5.25</v>
      </c>
      <c r="H338" s="14">
        <v>95</v>
      </c>
      <c r="K338" s="14">
        <v>150</v>
      </c>
      <c r="L338" s="14">
        <v>1.75</v>
      </c>
      <c r="M338" s="9">
        <f>ROUNDUP((18*L338),0)</f>
        <v>32</v>
      </c>
      <c r="N338" s="9">
        <f>(M338-O338*12-1.5)</f>
        <v>27.5</v>
      </c>
      <c r="O338" s="14">
        <v>0.25</v>
      </c>
      <c r="P338" s="9">
        <f>ROUND(((B338)-(M338*K338/12)-(G338-(1.5*L338))*H338),0)</f>
        <v>4251</v>
      </c>
      <c r="Q338" s="9">
        <f>ROUNDDOWN((D338+E338)/(P338/1000),0)</f>
        <v>68</v>
      </c>
      <c r="R338" s="9">
        <f>ROUND((1.2*D338+1.6*E338)/(Q338),2)</f>
        <v>5.65</v>
      </c>
      <c r="S338" s="9">
        <f>CEILING((N338+(12*L338)),0.01)</f>
        <v>48.5</v>
      </c>
      <c r="T338" s="9">
        <f xml:space="preserve"> (4*S338)</f>
        <v>194</v>
      </c>
      <c r="U338" s="9">
        <f>ROUND((Q338-(S338/12)^2)*(R338),2)</f>
        <v>291.91000000000003</v>
      </c>
      <c r="V338" s="9">
        <f>ROUND((U338*1000)/(3*T338*(C338^0.5)),2)</f>
        <v>7.09</v>
      </c>
      <c r="W338" s="9" t="str">
        <f>IF(V338 &lt; N338, "Pass", "Fail")</f>
        <v>Pass</v>
      </c>
      <c r="X338" s="9">
        <f>CEILING(R338*(Q338^0.5)*((Q338^0.5/2)-(L338*0.5)-(N338/12)),0.01)</f>
        <v>44.57</v>
      </c>
      <c r="Y338" s="9">
        <f>ROUND((X338*1000)/(1.5*(Q338^0.5)*12*(C338^0.5)),2)</f>
        <v>4.25</v>
      </c>
      <c r="Z338" s="9" t="str">
        <f>IF(Y338&lt;N338,"Pass","Fail")</f>
        <v>Pass</v>
      </c>
      <c r="AA338" s="9">
        <f>ROUND(((Q338^0.5)/2)-(L338/2),2)</f>
        <v>3.25</v>
      </c>
      <c r="AB338" s="9">
        <f>ROUND((AA338*(AA338/2)*R338*(Q338^0.5)),0)</f>
        <v>246</v>
      </c>
      <c r="AC338" s="9">
        <f>ROUND((AB338*12000/(0.9*(Q338^0.5)*12*(N338^2))),2)</f>
        <v>43.83</v>
      </c>
      <c r="AD338" s="9">
        <f>(1-((1-(2.36*AC338/C338))^0.5))</f>
        <v>1.039793856318183E-2</v>
      </c>
      <c r="AE338" s="9">
        <f>(AD338*C338)/(1.18*F338)</f>
        <v>1.1014765427099396E-3</v>
      </c>
      <c r="AF338" s="10">
        <f>200/F338</f>
        <v>5.0000000000000001E-3</v>
      </c>
      <c r="AG338" s="10">
        <f>(3*(C338)^0.5)/(F338)</f>
        <v>5.3033008588991067E-3</v>
      </c>
      <c r="AH338" s="10">
        <f>ROUND(MAX(AE338, AF338, AG338),6)</f>
        <v>5.3030000000000004E-3</v>
      </c>
      <c r="AK338" s="10">
        <f>ROUND((AH338*(Q338^0.5)*12*N338),2)</f>
        <v>14.43</v>
      </c>
      <c r="AL338" s="13">
        <f>ROUND((Q338^0.5),2)</f>
        <v>8.25</v>
      </c>
      <c r="AM338" s="13">
        <f>ROUND((Q338^0.5),2)</f>
        <v>8.25</v>
      </c>
      <c r="AN338" s="19">
        <v>14</v>
      </c>
      <c r="AO338" s="10">
        <f>INDEX(AJ:AJ, MATCH(AN338, AI:AI, 0))</f>
        <v>2.25</v>
      </c>
      <c r="AP338" s="12">
        <f>ROUNDUP((AK338/AO338),0)</f>
        <v>7</v>
      </c>
      <c r="AQ338" s="12">
        <f>(AP338*AO338)</f>
        <v>15.75</v>
      </c>
      <c r="AR338" s="12">
        <f>IF(ROUNDDOWN((AL338*12 - (O338*12)) / (AP338 - 1), 0) &lt; 18, ROUNDDOWN((AL338*12 - (O338*12)) / (AP338 - 1), 0), 18)</f>
        <v>16</v>
      </c>
    </row>
    <row r="339" spans="1:44" x14ac:dyDescent="0.35">
      <c r="A339" s="11">
        <f t="shared" si="5"/>
        <v>338</v>
      </c>
      <c r="B339" s="14">
        <v>5100</v>
      </c>
      <c r="C339" s="14">
        <v>3000</v>
      </c>
      <c r="D339" s="14">
        <v>80</v>
      </c>
      <c r="E339" s="14">
        <v>170</v>
      </c>
      <c r="F339" s="14">
        <v>60000</v>
      </c>
      <c r="G339" s="14">
        <v>5</v>
      </c>
      <c r="H339" s="14">
        <v>105</v>
      </c>
      <c r="K339" s="14">
        <v>150</v>
      </c>
      <c r="L339" s="14">
        <v>1.58</v>
      </c>
      <c r="M339" s="9">
        <f>ROUNDUP((18*L339),0)</f>
        <v>29</v>
      </c>
      <c r="N339" s="9">
        <f>(M339-O339*12-1.5)</f>
        <v>24.5</v>
      </c>
      <c r="O339" s="14">
        <v>0.25</v>
      </c>
      <c r="P339" s="9">
        <f>ROUND(((B339)-(M339*K339/12)-(G339-(1.5*L339))*H339),0)</f>
        <v>4461</v>
      </c>
      <c r="Q339" s="9">
        <f>ROUNDDOWN((D339+E339)/(P339/1000),0)</f>
        <v>56</v>
      </c>
      <c r="R339" s="9">
        <f>ROUND((1.2*D339+1.6*E339)/(Q339),2)</f>
        <v>6.57</v>
      </c>
      <c r="S339" s="9">
        <f>CEILING((N339+(12*L339)),0.01)</f>
        <v>43.46</v>
      </c>
      <c r="T339" s="9">
        <f xml:space="preserve"> (4*S339)</f>
        <v>173.84</v>
      </c>
      <c r="U339" s="9">
        <f>ROUND((Q339-(S339/12)^2)*(R339),2)</f>
        <v>281.74</v>
      </c>
      <c r="V339" s="9">
        <f>ROUND((U339*1000)/(3*T339*(C339^0.5)),2)</f>
        <v>9.86</v>
      </c>
      <c r="W339" s="9" t="str">
        <f>IF(V339 &lt; N339, "Pass", "Fail")</f>
        <v>Pass</v>
      </c>
      <c r="X339" s="9">
        <f>CEILING(R339*(Q339^0.5)*((Q339^0.5/2)-(L339*0.5)-(N339/12)),0.01)</f>
        <v>44.75</v>
      </c>
      <c r="Y339" s="9">
        <f>ROUND((X339*1000)/(1.5*(Q339^0.5)*12*(C339^0.5)),2)</f>
        <v>6.07</v>
      </c>
      <c r="Z339" s="9" t="str">
        <f>IF(Y339&lt;N339,"Pass","Fail")</f>
        <v>Pass</v>
      </c>
      <c r="AA339" s="9">
        <f>ROUND(((Q339^0.5)/2)-(L339/2),2)</f>
        <v>2.95</v>
      </c>
      <c r="AB339" s="9">
        <f>ROUND((AA339*(AA339/2)*R339*(Q339^0.5)),0)</f>
        <v>214</v>
      </c>
      <c r="AC339" s="9">
        <f>ROUND((AB339*12000/(0.9*(Q339^0.5)*12*(N339^2))),2)</f>
        <v>52.94</v>
      </c>
      <c r="AD339" s="9">
        <f>(1-((1-(2.36*AC339/C339))^0.5))</f>
        <v>2.1044502203156012E-2</v>
      </c>
      <c r="AE339" s="9">
        <f>(AD339*C339)/(1.18*F339)</f>
        <v>8.9171619504898355E-4</v>
      </c>
      <c r="AF339" s="10">
        <f>200/F339</f>
        <v>3.3333333333333335E-3</v>
      </c>
      <c r="AG339" s="10">
        <f>(3*(C339)^0.5)/(F339)</f>
        <v>2.7386127875258306E-3</v>
      </c>
      <c r="AH339" s="10">
        <f>ROUND(MAX(AE339, AF339, AG339),6)</f>
        <v>3.333E-3</v>
      </c>
      <c r="AI339" s="15"/>
      <c r="AJ339" s="15"/>
      <c r="AK339" s="10">
        <f>ROUND((AH339*(Q339^0.5)*12*N339),2)</f>
        <v>7.33</v>
      </c>
      <c r="AL339" s="13">
        <f>ROUND((Q339^0.5),2)</f>
        <v>7.48</v>
      </c>
      <c r="AM339" s="13">
        <f>ROUND((Q339^0.5),2)</f>
        <v>7.48</v>
      </c>
      <c r="AN339" s="19">
        <v>11</v>
      </c>
      <c r="AO339" s="10">
        <f>INDEX(AJ:AJ, MATCH(AN339, AI:AI, 0))</f>
        <v>1.56</v>
      </c>
      <c r="AP339" s="12">
        <f>ROUNDUP((AK339/AO339),0)</f>
        <v>5</v>
      </c>
      <c r="AQ339" s="12">
        <f>(AP339*AO339)</f>
        <v>7.8000000000000007</v>
      </c>
      <c r="AR339" s="12">
        <f>IF(ROUNDDOWN((AL339*12 - (O339*12)) / (AP339 - 1), 0) &lt; 18, ROUNDDOWN((AL339*12 - (O339*12)) / (AP339 - 1), 0), 18)</f>
        <v>18</v>
      </c>
    </row>
    <row r="340" spans="1:44" x14ac:dyDescent="0.35">
      <c r="A340" s="11">
        <f t="shared" si="5"/>
        <v>339</v>
      </c>
      <c r="B340" s="14">
        <v>4200</v>
      </c>
      <c r="C340" s="14">
        <v>4000</v>
      </c>
      <c r="D340" s="14">
        <v>155</v>
      </c>
      <c r="E340" s="14">
        <v>140</v>
      </c>
      <c r="F340" s="14">
        <v>60000</v>
      </c>
      <c r="G340" s="14">
        <v>6.5</v>
      </c>
      <c r="H340" s="14">
        <v>100</v>
      </c>
      <c r="K340" s="14">
        <v>150</v>
      </c>
      <c r="L340" s="14">
        <v>2</v>
      </c>
      <c r="M340" s="9">
        <f>ROUNDUP((18*L340),0)</f>
        <v>36</v>
      </c>
      <c r="N340" s="9">
        <f>(M340-O340*12-1.5)</f>
        <v>31.5</v>
      </c>
      <c r="O340" s="14">
        <v>0.25</v>
      </c>
      <c r="P340" s="9">
        <f>ROUND(((B340)-(M340*K340/12)-(G340-(1.5*L340))*H340),0)</f>
        <v>3400</v>
      </c>
      <c r="Q340" s="9">
        <f>ROUNDDOWN((D340+E340)/(P340/1000),0)</f>
        <v>86</v>
      </c>
      <c r="R340" s="9">
        <f>ROUND((1.2*D340+1.6*E340)/(Q340),2)</f>
        <v>4.7699999999999996</v>
      </c>
      <c r="S340" s="9">
        <f>CEILING((N340+(12*L340)),0.01)</f>
        <v>55.5</v>
      </c>
      <c r="T340" s="9">
        <f xml:space="preserve"> (4*S340)</f>
        <v>222</v>
      </c>
      <c r="U340" s="9">
        <f>ROUND((Q340-(S340/12)^2)*(R340),2)</f>
        <v>308.19</v>
      </c>
      <c r="V340" s="9">
        <f>ROUND((U340*1000)/(3*T340*(C340^0.5)),2)</f>
        <v>7.32</v>
      </c>
      <c r="W340" s="9" t="str">
        <f>IF(V340 &lt; N340, "Pass", "Fail")</f>
        <v>Pass</v>
      </c>
      <c r="X340" s="9">
        <f>CEILING(R340*(Q340^0.5)*((Q340^0.5/2)-(L340*0.5)-(N340/12)),0.01)</f>
        <v>44.76</v>
      </c>
      <c r="Y340" s="9">
        <f>ROUND((X340*1000)/(1.5*(Q340^0.5)*12*(C340^0.5)),2)</f>
        <v>4.24</v>
      </c>
      <c r="Z340" s="9" t="str">
        <f>IF(Y340&lt;N340,"Pass","Fail")</f>
        <v>Pass</v>
      </c>
      <c r="AA340" s="9">
        <f>ROUND(((Q340^0.5)/2)-(L340/2),2)</f>
        <v>3.64</v>
      </c>
      <c r="AB340" s="9">
        <f>ROUND((AA340*(AA340/2)*R340*(Q340^0.5)),0)</f>
        <v>293</v>
      </c>
      <c r="AC340" s="9">
        <f>ROUND((AB340*12000/(0.9*(Q340^0.5)*12*(N340^2))),2)</f>
        <v>35.380000000000003</v>
      </c>
      <c r="AD340" s="9">
        <f>(1-((1-(2.36*AC340/C340))^0.5))</f>
        <v>1.0492142527407711E-2</v>
      </c>
      <c r="AE340" s="9">
        <f>(AD340*C340)/(1.18*F340)</f>
        <v>5.9277641397783686E-4</v>
      </c>
      <c r="AF340" s="10">
        <f>200/F340</f>
        <v>3.3333333333333335E-3</v>
      </c>
      <c r="AG340" s="10">
        <f>(3*(C340)^0.5)/(F340)</f>
        <v>3.162277660168379E-3</v>
      </c>
      <c r="AH340" s="10">
        <f>ROUND(MAX(AE340, AF340, AG340),6)</f>
        <v>3.333E-3</v>
      </c>
      <c r="AI340" s="15"/>
      <c r="AJ340" s="15"/>
      <c r="AK340" s="10">
        <f>ROUND((AH340*(Q340^0.5)*12*N340),2)</f>
        <v>11.68</v>
      </c>
      <c r="AL340" s="13">
        <f>ROUND((Q340^0.5),2)</f>
        <v>9.27</v>
      </c>
      <c r="AM340" s="13">
        <f>ROUND((Q340^0.5),2)</f>
        <v>9.27</v>
      </c>
      <c r="AN340" s="19">
        <v>11</v>
      </c>
      <c r="AO340" s="10">
        <f>INDEX(AJ:AJ, MATCH(AN340, AI:AI, 0))</f>
        <v>1.56</v>
      </c>
      <c r="AP340" s="12">
        <f>ROUNDUP((AK340/AO340),0)</f>
        <v>8</v>
      </c>
      <c r="AQ340" s="12">
        <f>(AP340*AO340)</f>
        <v>12.48</v>
      </c>
      <c r="AR340" s="12">
        <f>IF(ROUNDDOWN((AL340*12 - (O340*12)) / (AP340 - 1), 0) &lt; 18, ROUNDDOWN((AL340*12 - (O340*12)) / (AP340 - 1), 0), 18)</f>
        <v>15</v>
      </c>
    </row>
    <row r="341" spans="1:44" x14ac:dyDescent="0.35">
      <c r="A341" s="11">
        <f t="shared" si="5"/>
        <v>340</v>
      </c>
      <c r="B341" s="14">
        <v>4300</v>
      </c>
      <c r="C341" s="14">
        <v>5000</v>
      </c>
      <c r="D341" s="14">
        <v>155</v>
      </c>
      <c r="E341" s="14">
        <v>90</v>
      </c>
      <c r="F341" s="14">
        <v>40000</v>
      </c>
      <c r="G341" s="14">
        <v>6.5</v>
      </c>
      <c r="H341" s="14">
        <v>105</v>
      </c>
      <c r="K341" s="14">
        <v>150</v>
      </c>
      <c r="L341" s="14">
        <v>1.67</v>
      </c>
      <c r="M341" s="9">
        <f>ROUNDUP((18*L341),0)</f>
        <v>31</v>
      </c>
      <c r="N341" s="9">
        <f>(M341-O341*12-1.5)</f>
        <v>26.5</v>
      </c>
      <c r="O341" s="14">
        <v>0.25</v>
      </c>
      <c r="P341" s="9">
        <f>ROUND(((B341)-(M341*K341/12)-(G341-(1.5*L341))*H341),0)</f>
        <v>3493</v>
      </c>
      <c r="Q341" s="9">
        <f>ROUNDDOWN((D341+E341)/(P341/1000),0)</f>
        <v>70</v>
      </c>
      <c r="R341" s="9">
        <f>ROUND((1.2*D341+1.6*E341)/(Q341),2)</f>
        <v>4.71</v>
      </c>
      <c r="S341" s="9">
        <f>CEILING((N341+(12*L341)),0.01)</f>
        <v>46.54</v>
      </c>
      <c r="T341" s="9">
        <f xml:space="preserve"> (4*S341)</f>
        <v>186.16</v>
      </c>
      <c r="U341" s="9">
        <f>ROUND((Q341-(S341/12)^2)*(R341),2)</f>
        <v>258.85000000000002</v>
      </c>
      <c r="V341" s="9">
        <f>ROUND((U341*1000)/(3*T341*(C341^0.5)),2)</f>
        <v>6.55</v>
      </c>
      <c r="W341" s="9" t="str">
        <f>IF(V341 &lt; N341, "Pass", "Fail")</f>
        <v>Pass</v>
      </c>
      <c r="X341" s="9">
        <f>CEILING(R341*(Q341^0.5)*((Q341^0.5/2)-(L341*0.5)-(N341/12)),0.01)</f>
        <v>44.93</v>
      </c>
      <c r="Y341" s="9">
        <f>ROUND((X341*1000)/(1.5*(Q341^0.5)*12*(C341^0.5)),2)</f>
        <v>4.22</v>
      </c>
      <c r="Z341" s="9" t="str">
        <f>IF(Y341&lt;N341,"Pass","Fail")</f>
        <v>Pass</v>
      </c>
      <c r="AA341" s="9">
        <f>ROUND(((Q341^0.5)/2)-(L341/2),2)</f>
        <v>3.35</v>
      </c>
      <c r="AB341" s="9">
        <f>ROUND((AA341*(AA341/2)*R341*(Q341^0.5)),0)</f>
        <v>221</v>
      </c>
      <c r="AC341" s="9">
        <f>ROUND((AB341*12000/(0.9*(Q341^0.5)*12*(N341^2))),2)</f>
        <v>41.79</v>
      </c>
      <c r="AD341" s="9">
        <f>(1-((1-(2.36*AC341/C341))^0.5))</f>
        <v>9.9115595059197092E-3</v>
      </c>
      <c r="AE341" s="9">
        <f>(AD341*C341)/(1.18*F341)</f>
        <v>1.0499533374914946E-3</v>
      </c>
      <c r="AF341" s="10">
        <f>200/F341</f>
        <v>5.0000000000000001E-3</v>
      </c>
      <c r="AG341" s="10">
        <f>(3*(C341)^0.5)/(F341)</f>
        <v>5.3033008588991067E-3</v>
      </c>
      <c r="AH341" s="10">
        <f>ROUND(MAX(AE341, AF341, AG341),6)</f>
        <v>5.3030000000000004E-3</v>
      </c>
      <c r="AK341" s="10">
        <f>ROUND((AH341*(Q341^0.5)*12*N341),2)</f>
        <v>14.11</v>
      </c>
      <c r="AL341" s="13">
        <f>ROUND((Q341^0.5),2)</f>
        <v>8.3699999999999992</v>
      </c>
      <c r="AM341" s="13">
        <f>ROUND((Q341^0.5),2)</f>
        <v>8.3699999999999992</v>
      </c>
      <c r="AN341" s="19">
        <v>14</v>
      </c>
      <c r="AO341" s="10">
        <f>INDEX(AJ:AJ, MATCH(AN341, AI:AI, 0))</f>
        <v>2.25</v>
      </c>
      <c r="AP341" s="12">
        <f>ROUNDUP((AK341/AO341),0)</f>
        <v>7</v>
      </c>
      <c r="AQ341" s="12">
        <f>(AP341*AO341)</f>
        <v>15.75</v>
      </c>
      <c r="AR341" s="12">
        <f>IF(ROUNDDOWN((AL341*12 - (O341*12)) / (AP341 - 1), 0) &lt; 18, ROUNDDOWN((AL341*12 - (O341*12)) / (AP341 - 1), 0), 18)</f>
        <v>16</v>
      </c>
    </row>
    <row r="342" spans="1:44" x14ac:dyDescent="0.35">
      <c r="A342" s="11">
        <f t="shared" si="5"/>
        <v>341</v>
      </c>
      <c r="B342" s="14">
        <v>4500</v>
      </c>
      <c r="C342" s="14">
        <v>3000</v>
      </c>
      <c r="D342" s="14">
        <v>160</v>
      </c>
      <c r="E342" s="14">
        <v>145</v>
      </c>
      <c r="F342" s="14">
        <v>40000</v>
      </c>
      <c r="G342" s="14">
        <v>5.25</v>
      </c>
      <c r="H342" s="14">
        <v>90</v>
      </c>
      <c r="K342" s="14">
        <v>150</v>
      </c>
      <c r="L342" s="14">
        <v>1.92</v>
      </c>
      <c r="M342" s="9">
        <f>ROUNDUP((18*L342),0)</f>
        <v>35</v>
      </c>
      <c r="N342" s="9">
        <f>(M342-O342*12-1.5)</f>
        <v>30.5</v>
      </c>
      <c r="O342" s="14">
        <v>0.25</v>
      </c>
      <c r="P342" s="9">
        <f>ROUND(((B342)-(M342*K342/12)-(G342-(1.5*L342))*H342),0)</f>
        <v>3849</v>
      </c>
      <c r="Q342" s="9">
        <f>ROUNDDOWN((D342+E342)/(P342/1000),0)</f>
        <v>79</v>
      </c>
      <c r="R342" s="9">
        <f>ROUND((1.2*D342+1.6*E342)/(Q342),2)</f>
        <v>5.37</v>
      </c>
      <c r="S342" s="9">
        <f>CEILING((N342+(12*L342)),0.01)</f>
        <v>53.54</v>
      </c>
      <c r="T342" s="9">
        <f xml:space="preserve"> (4*S342)</f>
        <v>214.16</v>
      </c>
      <c r="U342" s="9">
        <f>ROUND((Q342-(S342/12)^2)*(R342),2)</f>
        <v>317.33</v>
      </c>
      <c r="V342" s="9">
        <f>ROUND((U342*1000)/(3*T342*(C342^0.5)),2)</f>
        <v>9.02</v>
      </c>
      <c r="W342" s="9" t="str">
        <f>IF(V342 &lt; N342, "Pass", "Fail")</f>
        <v>Pass</v>
      </c>
      <c r="X342" s="9">
        <f>CEILING(R342*(Q342^0.5)*((Q342^0.5/2)-(L342*0.5)-(N342/12)),0.01)</f>
        <v>44.99</v>
      </c>
      <c r="Y342" s="9">
        <f>ROUND((X342*1000)/(1.5*(Q342^0.5)*12*(C342^0.5)),2)</f>
        <v>5.13</v>
      </c>
      <c r="Z342" s="9" t="str">
        <f>IF(Y342&lt;N342,"Pass","Fail")</f>
        <v>Pass</v>
      </c>
      <c r="AA342" s="9">
        <f>ROUND(((Q342^0.5)/2)-(L342/2),2)</f>
        <v>3.48</v>
      </c>
      <c r="AB342" s="9">
        <f>ROUND((AA342*(AA342/2)*R342*(Q342^0.5)),0)</f>
        <v>289</v>
      </c>
      <c r="AC342" s="9">
        <f>ROUND((AB342*12000/(0.9*(Q342^0.5)*12*(N342^2))),2)</f>
        <v>38.840000000000003</v>
      </c>
      <c r="AD342" s="9">
        <f>(1-((1-(2.36*AC342/C342))^0.5))</f>
        <v>1.5395578586675951E-2</v>
      </c>
      <c r="AE342" s="9">
        <f>(AD342*C342)/(1.18*F342)</f>
        <v>9.7853253728872572E-4</v>
      </c>
      <c r="AF342" s="10">
        <f>200/F342</f>
        <v>5.0000000000000001E-3</v>
      </c>
      <c r="AG342" s="10">
        <f>(3*(C342)^0.5)/(F342)</f>
        <v>4.107919181288746E-3</v>
      </c>
      <c r="AH342" s="10">
        <f>ROUND(MAX(AE342, AF342, AG342),6)</f>
        <v>5.0000000000000001E-3</v>
      </c>
      <c r="AK342" s="10">
        <f>ROUND((AH342*(Q342^0.5)*12*N342),2)</f>
        <v>16.27</v>
      </c>
      <c r="AL342" s="13">
        <f>ROUND((Q342^0.5),2)</f>
        <v>8.89</v>
      </c>
      <c r="AM342" s="13">
        <f>ROUND((Q342^0.5),2)</f>
        <v>8.89</v>
      </c>
      <c r="AN342" s="19">
        <v>14</v>
      </c>
      <c r="AO342" s="10">
        <f>INDEX(AJ:AJ, MATCH(AN342, AI:AI, 0))</f>
        <v>2.25</v>
      </c>
      <c r="AP342" s="12">
        <f>ROUNDUP((AK342/AO342),0)</f>
        <v>8</v>
      </c>
      <c r="AQ342" s="12">
        <f>(AP342*AO342)</f>
        <v>18</v>
      </c>
      <c r="AR342" s="12">
        <f>IF(ROUNDDOWN((AL342*12 - (O342*12)) / (AP342 - 1), 0) &lt; 18, ROUNDDOWN((AL342*12 - (O342*12)) / (AP342 - 1), 0), 18)</f>
        <v>14</v>
      </c>
    </row>
    <row r="343" spans="1:44" x14ac:dyDescent="0.35">
      <c r="A343" s="11">
        <f t="shared" si="5"/>
        <v>342</v>
      </c>
      <c r="B343" s="14">
        <v>5900</v>
      </c>
      <c r="C343" s="14">
        <v>4000</v>
      </c>
      <c r="D343" s="14">
        <v>145</v>
      </c>
      <c r="E343" s="14">
        <v>145</v>
      </c>
      <c r="F343" s="14">
        <v>40000</v>
      </c>
      <c r="G343" s="14">
        <v>4</v>
      </c>
      <c r="H343" s="14">
        <v>100</v>
      </c>
      <c r="K343" s="14">
        <v>150</v>
      </c>
      <c r="L343" s="14">
        <v>1.58</v>
      </c>
      <c r="M343" s="9">
        <f>ROUNDUP((18*L343),0)</f>
        <v>29</v>
      </c>
      <c r="N343" s="9">
        <f>(M343-O343*12-1.5)</f>
        <v>24.5</v>
      </c>
      <c r="O343" s="14">
        <v>0.25</v>
      </c>
      <c r="P343" s="9">
        <f>ROUND(((B343)-(M343*K343/12)-(G343-(1.5*L343))*H343),0)</f>
        <v>5375</v>
      </c>
      <c r="Q343" s="9">
        <f>ROUNDDOWN((D343+E343)/(P343/1000),0)</f>
        <v>53</v>
      </c>
      <c r="R343" s="9">
        <f>ROUND((1.2*D343+1.6*E343)/(Q343),2)</f>
        <v>7.66</v>
      </c>
      <c r="S343" s="9">
        <f>CEILING((N343+(12*L343)),0.01)</f>
        <v>43.46</v>
      </c>
      <c r="T343" s="9">
        <f xml:space="preserve"> (4*S343)</f>
        <v>173.84</v>
      </c>
      <c r="U343" s="9">
        <f>ROUND((Q343-(S343/12)^2)*(R343),2)</f>
        <v>305.51</v>
      </c>
      <c r="V343" s="9">
        <f>ROUND((U343*1000)/(3*T343*(C343^0.5)),2)</f>
        <v>9.26</v>
      </c>
      <c r="W343" s="9" t="str">
        <f>IF(V343 &lt; N343, "Pass", "Fail")</f>
        <v>Pass</v>
      </c>
      <c r="X343" s="9">
        <f>CEILING(R343*(Q343^0.5)*((Q343^0.5/2)-(L343*0.5)-(N343/12)),0.01)</f>
        <v>45.09</v>
      </c>
      <c r="Y343" s="9">
        <f>ROUND((X343*1000)/(1.5*(Q343^0.5)*12*(C343^0.5)),2)</f>
        <v>5.44</v>
      </c>
      <c r="Z343" s="9" t="str">
        <f>IF(Y343&lt;N343,"Pass","Fail")</f>
        <v>Pass</v>
      </c>
      <c r="AA343" s="9">
        <f>ROUND(((Q343^0.5)/2)-(L343/2),2)</f>
        <v>2.85</v>
      </c>
      <c r="AB343" s="9">
        <f>ROUND((AA343*(AA343/2)*R343*(Q343^0.5)),0)</f>
        <v>226</v>
      </c>
      <c r="AC343" s="9">
        <f>ROUND((AB343*12000/(0.9*(Q343^0.5)*12*(N343^2))),2)</f>
        <v>57.46</v>
      </c>
      <c r="AD343" s="9">
        <f>(1-((1-(2.36*AC343/C343))^0.5))</f>
        <v>1.7096851159789983E-2</v>
      </c>
      <c r="AE343" s="9">
        <f>(AD343*C343)/(1.18*F343)</f>
        <v>1.4488856915076259E-3</v>
      </c>
      <c r="AF343" s="10">
        <f>200/F343</f>
        <v>5.0000000000000001E-3</v>
      </c>
      <c r="AG343" s="10">
        <f>(3*(C343)^0.5)/(F343)</f>
        <v>4.7434164902525689E-3</v>
      </c>
      <c r="AH343" s="10">
        <f>ROUND(MAX(AE343, AF343, AG343),6)</f>
        <v>5.0000000000000001E-3</v>
      </c>
      <c r="AK343" s="10">
        <f>ROUND((AH343*(Q343^0.5)*12*N343),2)</f>
        <v>10.7</v>
      </c>
      <c r="AL343" s="13">
        <f>ROUND((Q343^0.5),2)</f>
        <v>7.28</v>
      </c>
      <c r="AM343" s="13">
        <f>ROUND((Q343^0.5),2)</f>
        <v>7.28</v>
      </c>
      <c r="AN343" s="19">
        <v>11</v>
      </c>
      <c r="AO343" s="10">
        <f>INDEX(AJ:AJ, MATCH(AN343, AI:AI, 0))</f>
        <v>1.56</v>
      </c>
      <c r="AP343" s="12">
        <f>ROUNDUP((AK343/AO343),0)</f>
        <v>7</v>
      </c>
      <c r="AQ343" s="12">
        <f>(AP343*AO343)</f>
        <v>10.92</v>
      </c>
      <c r="AR343" s="12">
        <f>IF(ROUNDDOWN((AL343*12 - (O343*12)) / (AP343 - 1), 0) &lt; 18, ROUNDDOWN((AL343*12 - (O343*12)) / (AP343 - 1), 0), 18)</f>
        <v>14</v>
      </c>
    </row>
    <row r="344" spans="1:44" x14ac:dyDescent="0.35">
      <c r="A344" s="11">
        <f t="shared" si="5"/>
        <v>343</v>
      </c>
      <c r="B344" s="14">
        <v>5600</v>
      </c>
      <c r="C344" s="14">
        <v>3000</v>
      </c>
      <c r="D344" s="14">
        <v>80</v>
      </c>
      <c r="E344" s="14">
        <v>160</v>
      </c>
      <c r="F344" s="14">
        <v>60000</v>
      </c>
      <c r="G344" s="14">
        <v>7</v>
      </c>
      <c r="H344" s="14">
        <v>105</v>
      </c>
      <c r="K344" s="14">
        <v>150</v>
      </c>
      <c r="L344" s="14">
        <v>1.5</v>
      </c>
      <c r="M344" s="9">
        <f>ROUNDUP((18*L344),0)</f>
        <v>27</v>
      </c>
      <c r="N344" s="9">
        <f>(M344-O344*12-1.5)</f>
        <v>22.5</v>
      </c>
      <c r="O344" s="14">
        <v>0.25</v>
      </c>
      <c r="P344" s="9">
        <f>ROUND(((B344)-(M344*K344/12)-(G344-(1.5*L344))*H344),0)</f>
        <v>4764</v>
      </c>
      <c r="Q344" s="9">
        <f>ROUNDDOWN((D344+E344)/(P344/1000),0)</f>
        <v>50</v>
      </c>
      <c r="R344" s="9">
        <f>ROUND((1.2*D344+1.6*E344)/(Q344),2)</f>
        <v>7.04</v>
      </c>
      <c r="S344" s="9">
        <f>CEILING((N344+(12*L344)),0.01)</f>
        <v>40.5</v>
      </c>
      <c r="T344" s="9">
        <f xml:space="preserve"> (4*S344)</f>
        <v>162</v>
      </c>
      <c r="U344" s="9">
        <f>ROUND((Q344-(S344/12)^2)*(R344),2)</f>
        <v>271.81</v>
      </c>
      <c r="V344" s="9">
        <f>ROUND((U344*1000)/(3*T344*(C344^0.5)),2)</f>
        <v>10.210000000000001</v>
      </c>
      <c r="W344" s="9" t="str">
        <f>IF(V344 &lt; N344, "Pass", "Fail")</f>
        <v>Pass</v>
      </c>
      <c r="X344" s="9">
        <f>CEILING(R344*(Q344^0.5)*((Q344^0.5/2)-(L344*0.5)-(N344/12)),0.01)</f>
        <v>45.33</v>
      </c>
      <c r="Y344" s="9">
        <f>ROUND((X344*1000)/(1.5*(Q344^0.5)*12*(C344^0.5)),2)</f>
        <v>6.5</v>
      </c>
      <c r="Z344" s="9" t="str">
        <f>IF(Y344&lt;N344,"Pass","Fail")</f>
        <v>Pass</v>
      </c>
      <c r="AA344" s="9">
        <f>ROUND(((Q344^0.5)/2)-(L344/2),2)</f>
        <v>2.79</v>
      </c>
      <c r="AB344" s="9">
        <f>ROUND((AA344*(AA344/2)*R344*(Q344^0.5)),0)</f>
        <v>194</v>
      </c>
      <c r="AC344" s="9">
        <f>ROUND((AB344*12000/(0.9*(Q344^0.5)*12*(N344^2))),2)</f>
        <v>60.22</v>
      </c>
      <c r="AD344" s="9">
        <f>(1-((1-(2.36*AC344/C344))^0.5))</f>
        <v>2.3973907452606413E-2</v>
      </c>
      <c r="AE344" s="9">
        <f>(AD344*C344)/(1.18*F344)</f>
        <v>1.0158435361273903E-3</v>
      </c>
      <c r="AF344" s="10">
        <f>200/F344</f>
        <v>3.3333333333333335E-3</v>
      </c>
      <c r="AG344" s="10">
        <f>(3*(C344)^0.5)/(F344)</f>
        <v>2.7386127875258306E-3</v>
      </c>
      <c r="AH344" s="10">
        <f>ROUND(MAX(AE344, AF344, AG344),6)</f>
        <v>3.333E-3</v>
      </c>
      <c r="AK344" s="10">
        <f>ROUND((AH344*(Q344^0.5)*12*N344),2)</f>
        <v>6.36</v>
      </c>
      <c r="AL344" s="13">
        <f>ROUND((Q344^0.5),2)</f>
        <v>7.07</v>
      </c>
      <c r="AM344" s="13">
        <f>ROUND((Q344^0.5),2)</f>
        <v>7.07</v>
      </c>
      <c r="AN344" s="19">
        <v>8</v>
      </c>
      <c r="AO344" s="10">
        <f>INDEX(AJ:AJ, MATCH(AN344, AI:AI, 0))</f>
        <v>0.79</v>
      </c>
      <c r="AP344" s="12">
        <f>ROUNDUP((AK344/AO344),0)</f>
        <v>9</v>
      </c>
      <c r="AQ344" s="12">
        <f>(AP344*AO344)</f>
        <v>7.11</v>
      </c>
      <c r="AR344" s="12">
        <f>IF(ROUNDDOWN((AL344*12 - (O344*12)) / (AP344 - 1), 0) &lt; 18, ROUNDDOWN((AL344*12 - (O344*12)) / (AP344 - 1), 0), 18)</f>
        <v>10</v>
      </c>
    </row>
    <row r="345" spans="1:44" x14ac:dyDescent="0.35">
      <c r="A345" s="11">
        <f t="shared" si="5"/>
        <v>344</v>
      </c>
      <c r="B345" s="14">
        <v>4900</v>
      </c>
      <c r="C345" s="14">
        <v>5000</v>
      </c>
      <c r="D345" s="14">
        <v>135</v>
      </c>
      <c r="E345" s="14">
        <v>120</v>
      </c>
      <c r="F345" s="14">
        <v>60000</v>
      </c>
      <c r="G345" s="14">
        <v>4</v>
      </c>
      <c r="H345" s="14">
        <v>95</v>
      </c>
      <c r="K345" s="14">
        <v>150</v>
      </c>
      <c r="L345" s="14">
        <v>1.58</v>
      </c>
      <c r="M345" s="9">
        <f>ROUNDUP((18*L345),0)</f>
        <v>29</v>
      </c>
      <c r="N345" s="9">
        <f>(M345-O345*12-1.5)</f>
        <v>24.5</v>
      </c>
      <c r="O345" s="14">
        <v>0.25</v>
      </c>
      <c r="P345" s="9">
        <f>ROUND(((B345)-(M345*K345/12)-(G345-(1.5*L345))*H345),0)</f>
        <v>4383</v>
      </c>
      <c r="Q345" s="9">
        <f>ROUNDDOWN((D345+E345)/(P345/1000),0)</f>
        <v>58</v>
      </c>
      <c r="R345" s="9">
        <f>ROUND((1.2*D345+1.6*E345)/(Q345),2)</f>
        <v>6.1</v>
      </c>
      <c r="S345" s="9">
        <f>CEILING((N345+(12*L345)),0.01)</f>
        <v>43.46</v>
      </c>
      <c r="T345" s="9">
        <f xml:space="preserve"> (4*S345)</f>
        <v>173.84</v>
      </c>
      <c r="U345" s="9">
        <f>ROUND((Q345-(S345/12)^2)*(R345),2)</f>
        <v>273.79000000000002</v>
      </c>
      <c r="V345" s="9">
        <f>ROUND((U345*1000)/(3*T345*(C345^0.5)),2)</f>
        <v>7.42</v>
      </c>
      <c r="W345" s="9" t="str">
        <f>IF(V345 &lt; N345, "Pass", "Fail")</f>
        <v>Pass</v>
      </c>
      <c r="X345" s="9">
        <f>CEILING(R345*(Q345^0.5)*((Q345^0.5/2)-(L345*0.5)-(N345/12)),0.01)</f>
        <v>45.36</v>
      </c>
      <c r="Y345" s="9">
        <f>ROUND((X345*1000)/(1.5*(Q345^0.5)*12*(C345^0.5)),2)</f>
        <v>4.68</v>
      </c>
      <c r="Z345" s="9" t="str">
        <f>IF(Y345&lt;N345,"Pass","Fail")</f>
        <v>Pass</v>
      </c>
      <c r="AA345" s="9">
        <f>ROUND(((Q345^0.5)/2)-(L345/2),2)</f>
        <v>3.02</v>
      </c>
      <c r="AB345" s="9">
        <f>ROUND((AA345*(AA345/2)*R345*(Q345^0.5)),0)</f>
        <v>212</v>
      </c>
      <c r="AC345" s="9">
        <f>ROUND((AB345*12000/(0.9*(Q345^0.5)*12*(N345^2))),2)</f>
        <v>51.53</v>
      </c>
      <c r="AD345" s="9">
        <f>(1-((1-(2.36*AC345/C345))^0.5))</f>
        <v>1.2235939102864468E-2</v>
      </c>
      <c r="AE345" s="9">
        <f>(AD345*C345)/(1.18*F345)</f>
        <v>8.6411999314014607E-4</v>
      </c>
      <c r="AF345" s="10">
        <f>200/F345</f>
        <v>3.3333333333333335E-3</v>
      </c>
      <c r="AG345" s="10">
        <f>(3*(C345)^0.5)/(F345)</f>
        <v>3.5355339059327377E-3</v>
      </c>
      <c r="AH345" s="10">
        <f>ROUND(MAX(AE345, AF345, AG345),6)</f>
        <v>3.5360000000000001E-3</v>
      </c>
      <c r="AK345" s="10">
        <f>ROUND((AH345*(Q345^0.5)*12*N345),2)</f>
        <v>7.92</v>
      </c>
      <c r="AL345" s="13">
        <f>ROUND((Q345^0.5),2)</f>
        <v>7.62</v>
      </c>
      <c r="AM345" s="13">
        <f>ROUND((Q345^0.5),2)</f>
        <v>7.62</v>
      </c>
      <c r="AN345" s="19">
        <v>11</v>
      </c>
      <c r="AO345" s="10">
        <f>INDEX(AJ:AJ, MATCH(AN345, AI:AI, 0))</f>
        <v>1.56</v>
      </c>
      <c r="AP345" s="12">
        <f>ROUNDUP((AK345/AO345),0)</f>
        <v>6</v>
      </c>
      <c r="AQ345" s="12">
        <f>(AP345*AO345)</f>
        <v>9.36</v>
      </c>
      <c r="AR345" s="12">
        <f>IF(ROUNDDOWN((AL345*12 - (O345*12)) / (AP345 - 1), 0) &lt; 18, ROUNDDOWN((AL345*12 - (O345*12)) / (AP345 - 1), 0), 18)</f>
        <v>17</v>
      </c>
    </row>
    <row r="346" spans="1:44" x14ac:dyDescent="0.35">
      <c r="A346" s="11">
        <f t="shared" si="5"/>
        <v>345</v>
      </c>
      <c r="B346" s="14">
        <v>4300</v>
      </c>
      <c r="C346" s="14">
        <v>4000</v>
      </c>
      <c r="D346" s="14">
        <v>170</v>
      </c>
      <c r="E346" s="14">
        <v>85</v>
      </c>
      <c r="F346" s="14">
        <v>60000</v>
      </c>
      <c r="G346" s="14">
        <v>5</v>
      </c>
      <c r="H346" s="14">
        <v>95</v>
      </c>
      <c r="K346" s="14">
        <v>150</v>
      </c>
      <c r="L346" s="14">
        <v>1.67</v>
      </c>
      <c r="M346" s="9">
        <f>ROUNDUP((18*L346),0)</f>
        <v>31</v>
      </c>
      <c r="N346" s="9">
        <f>(M346-O346*12-1.5)</f>
        <v>26.5</v>
      </c>
      <c r="O346" s="14">
        <v>0.25</v>
      </c>
      <c r="P346" s="9">
        <f>ROUND(((B346)-(M346*K346/12)-(G346-(1.5*L346))*H346),0)</f>
        <v>3675</v>
      </c>
      <c r="Q346" s="9">
        <f>ROUNDDOWN((D346+E346)/(P346/1000),0)</f>
        <v>69</v>
      </c>
      <c r="R346" s="9">
        <f>ROUND((1.2*D346+1.6*E346)/(Q346),2)</f>
        <v>4.93</v>
      </c>
      <c r="S346" s="9">
        <f>CEILING((N346+(12*L346)),0.01)</f>
        <v>46.54</v>
      </c>
      <c r="T346" s="9">
        <f xml:space="preserve"> (4*S346)</f>
        <v>186.16</v>
      </c>
      <c r="U346" s="9">
        <f>ROUND((Q346-(S346/12)^2)*(R346),2)</f>
        <v>266.02</v>
      </c>
      <c r="V346" s="9">
        <f>ROUND((U346*1000)/(3*T346*(C346^0.5)),2)</f>
        <v>7.53</v>
      </c>
      <c r="W346" s="9" t="str">
        <f>IF(V346 &lt; N346, "Pass", "Fail")</f>
        <v>Pass</v>
      </c>
      <c r="X346" s="9">
        <f>CEILING(R346*(Q346^0.5)*((Q346^0.5/2)-(L346*0.5)-(N346/12)),0.01)</f>
        <v>45.46</v>
      </c>
      <c r="Y346" s="9">
        <f>ROUND((X346*1000)/(1.5*(Q346^0.5)*12*(C346^0.5)),2)</f>
        <v>4.8099999999999996</v>
      </c>
      <c r="Z346" s="9" t="str">
        <f>IF(Y346&lt;N346,"Pass","Fail")</f>
        <v>Pass</v>
      </c>
      <c r="AA346" s="9">
        <f>ROUND(((Q346^0.5)/2)-(L346/2),2)</f>
        <v>3.32</v>
      </c>
      <c r="AB346" s="9">
        <f>ROUND((AA346*(AA346/2)*R346*(Q346^0.5)),0)</f>
        <v>226</v>
      </c>
      <c r="AC346" s="9">
        <f>ROUND((AB346*12000/(0.9*(Q346^0.5)*12*(N346^2))),2)</f>
        <v>43.05</v>
      </c>
      <c r="AD346" s="9">
        <f>(1-((1-(2.36*AC346/C346))^0.5))</f>
        <v>1.2781432508484514E-2</v>
      </c>
      <c r="AE346" s="9">
        <f>(AD346*C346)/(1.18*F346)</f>
        <v>7.2211483098782569E-4</v>
      </c>
      <c r="AF346" s="10">
        <f>200/F346</f>
        <v>3.3333333333333335E-3</v>
      </c>
      <c r="AG346" s="10">
        <f>(3*(C346)^0.5)/(F346)</f>
        <v>3.162277660168379E-3</v>
      </c>
      <c r="AH346" s="10">
        <f>ROUND(MAX(AE346, AF346, AG346),6)</f>
        <v>3.333E-3</v>
      </c>
      <c r="AK346" s="10">
        <f>ROUND((AH346*(Q346^0.5)*12*N346),2)</f>
        <v>8.8000000000000007</v>
      </c>
      <c r="AL346" s="13">
        <f>ROUND((Q346^0.5),2)</f>
        <v>8.31</v>
      </c>
      <c r="AM346" s="13">
        <f>ROUND((Q346^0.5),2)</f>
        <v>8.31</v>
      </c>
      <c r="AN346" s="19">
        <v>11</v>
      </c>
      <c r="AO346" s="10">
        <f>INDEX(AJ:AJ, MATCH(AN346, AI:AI, 0))</f>
        <v>1.56</v>
      </c>
      <c r="AP346" s="12">
        <f>ROUNDUP((AK346/AO346),0)</f>
        <v>6</v>
      </c>
      <c r="AQ346" s="12">
        <f>(AP346*AO346)</f>
        <v>9.36</v>
      </c>
      <c r="AR346" s="12">
        <f>IF(ROUNDDOWN((AL346*12 - (O346*12)) / (AP346 - 1), 0) &lt; 18, ROUNDDOWN((AL346*12 - (O346*12)) / (AP346 - 1), 0), 18)</f>
        <v>18</v>
      </c>
    </row>
    <row r="347" spans="1:44" x14ac:dyDescent="0.35">
      <c r="A347" s="11">
        <f t="shared" si="5"/>
        <v>346</v>
      </c>
      <c r="B347" s="14">
        <v>5800</v>
      </c>
      <c r="C347" s="14">
        <v>5000</v>
      </c>
      <c r="D347" s="14">
        <v>110</v>
      </c>
      <c r="E347" s="14">
        <v>145</v>
      </c>
      <c r="F347" s="14">
        <v>40000</v>
      </c>
      <c r="G347" s="14">
        <v>5.25</v>
      </c>
      <c r="H347" s="14">
        <v>95</v>
      </c>
      <c r="K347" s="14">
        <v>150</v>
      </c>
      <c r="L347" s="14">
        <v>1.5</v>
      </c>
      <c r="M347" s="9">
        <f>ROUNDUP((18*L347),0)</f>
        <v>27</v>
      </c>
      <c r="N347" s="9">
        <f>(M347-O347*12-1.5)</f>
        <v>22.5</v>
      </c>
      <c r="O347" s="14">
        <v>0.25</v>
      </c>
      <c r="P347" s="9">
        <f>ROUND(((B347)-(M347*K347/12)-(G347-(1.5*L347))*H347),0)</f>
        <v>5178</v>
      </c>
      <c r="Q347" s="9">
        <f>ROUNDDOWN((D347+E347)/(P347/1000),0)</f>
        <v>49</v>
      </c>
      <c r="R347" s="9">
        <f>ROUND((1.2*D347+1.6*E347)/(Q347),2)</f>
        <v>7.43</v>
      </c>
      <c r="S347" s="9">
        <f>CEILING((N347+(12*L347)),0.01)</f>
        <v>40.5</v>
      </c>
      <c r="T347" s="9">
        <f xml:space="preserve"> (4*S347)</f>
        <v>162</v>
      </c>
      <c r="U347" s="9">
        <f>ROUND((Q347-(S347/12)^2)*(R347),2)</f>
        <v>279.44</v>
      </c>
      <c r="V347" s="9">
        <f>ROUND((U347*1000)/(3*T347*(C347^0.5)),2)</f>
        <v>8.1300000000000008</v>
      </c>
      <c r="W347" s="9" t="str">
        <f>IF(V347 &lt; N347, "Pass", "Fail")</f>
        <v>Pass</v>
      </c>
      <c r="X347" s="9">
        <f>CEILING(R347*(Q347^0.5)*((Q347^0.5/2)-(L347*0.5)-(N347/12)),0.01)</f>
        <v>45.51</v>
      </c>
      <c r="Y347" s="9">
        <f>ROUND((X347*1000)/(1.5*(Q347^0.5)*12*(C347^0.5)),2)</f>
        <v>5.1100000000000003</v>
      </c>
      <c r="Z347" s="9" t="str">
        <f>IF(Y347&lt;N347,"Pass","Fail")</f>
        <v>Pass</v>
      </c>
      <c r="AA347" s="9">
        <f>ROUND(((Q347^0.5)/2)-(L347/2),2)</f>
        <v>2.75</v>
      </c>
      <c r="AB347" s="9">
        <f>ROUND((AA347*(AA347/2)*R347*(Q347^0.5)),0)</f>
        <v>197</v>
      </c>
      <c r="AC347" s="9">
        <f>ROUND((AB347*12000/(0.9*(Q347^0.5)*12*(N347^2))),2)</f>
        <v>61.77</v>
      </c>
      <c r="AD347" s="9">
        <f>(1-((1-(2.36*AC347/C347))^0.5))</f>
        <v>1.4685552729485241E-2</v>
      </c>
      <c r="AE347" s="9">
        <f>(AD347*C347)/(1.18*F347)</f>
        <v>1.5556729586319112E-3</v>
      </c>
      <c r="AF347" s="10">
        <f>200/F347</f>
        <v>5.0000000000000001E-3</v>
      </c>
      <c r="AG347" s="10">
        <f>(3*(C347)^0.5)/(F347)</f>
        <v>5.3033008588991067E-3</v>
      </c>
      <c r="AH347" s="10">
        <f>ROUND(MAX(AE347, AF347, AG347),6)</f>
        <v>5.3030000000000004E-3</v>
      </c>
      <c r="AK347" s="10">
        <f>ROUND((AH347*(Q347^0.5)*12*N347),2)</f>
        <v>10.02</v>
      </c>
      <c r="AL347" s="13">
        <f>ROUND((Q347^0.5),2)</f>
        <v>7</v>
      </c>
      <c r="AM347" s="13">
        <f>ROUND((Q347^0.5),2)</f>
        <v>7</v>
      </c>
      <c r="AN347" s="19">
        <v>11</v>
      </c>
      <c r="AO347" s="10">
        <f>INDEX(AJ:AJ, MATCH(AN347, AI:AI, 0))</f>
        <v>1.56</v>
      </c>
      <c r="AP347" s="12">
        <f>ROUNDUP((AK347/AO347),0)</f>
        <v>7</v>
      </c>
      <c r="AQ347" s="12">
        <f>(AP347*AO347)</f>
        <v>10.92</v>
      </c>
      <c r="AR347" s="12">
        <f>IF(ROUNDDOWN((AL347*12 - (O347*12)) / (AP347 - 1), 0) &lt; 18, ROUNDDOWN((AL347*12 - (O347*12)) / (AP347 - 1), 0), 18)</f>
        <v>13</v>
      </c>
    </row>
    <row r="348" spans="1:44" x14ac:dyDescent="0.35">
      <c r="A348" s="11">
        <f t="shared" si="5"/>
        <v>347</v>
      </c>
      <c r="B348" s="14">
        <v>4000</v>
      </c>
      <c r="C348" s="14">
        <v>4000</v>
      </c>
      <c r="D348" s="14">
        <v>155</v>
      </c>
      <c r="E348" s="14">
        <v>145</v>
      </c>
      <c r="F348" s="14">
        <v>60000</v>
      </c>
      <c r="G348" s="14">
        <v>4</v>
      </c>
      <c r="H348" s="14">
        <v>100</v>
      </c>
      <c r="K348" s="14">
        <v>150</v>
      </c>
      <c r="L348" s="14">
        <v>2</v>
      </c>
      <c r="M348" s="9">
        <f>ROUNDUP((18*L348),0)</f>
        <v>36</v>
      </c>
      <c r="N348" s="9">
        <f>(M348-O348*12-1.5)</f>
        <v>31.5</v>
      </c>
      <c r="O348" s="14">
        <v>0.25</v>
      </c>
      <c r="P348" s="9">
        <f>ROUND(((B348)-(M348*K348/12)-(G348-(1.5*L348))*H348),0)</f>
        <v>3450</v>
      </c>
      <c r="Q348" s="9">
        <f>ROUNDDOWN((D348+E348)/(P348/1000),0)</f>
        <v>86</v>
      </c>
      <c r="R348" s="9">
        <f>ROUND((1.2*D348+1.6*E348)/(Q348),2)</f>
        <v>4.8600000000000003</v>
      </c>
      <c r="S348" s="9">
        <f>CEILING((N348+(12*L348)),0.01)</f>
        <v>55.5</v>
      </c>
      <c r="T348" s="9">
        <f xml:space="preserve"> (4*S348)</f>
        <v>222</v>
      </c>
      <c r="U348" s="9">
        <f>ROUND((Q348-(S348/12)^2)*(R348),2)</f>
        <v>314</v>
      </c>
      <c r="V348" s="9">
        <f>ROUND((U348*1000)/(3*T348*(C348^0.5)),2)</f>
        <v>7.45</v>
      </c>
      <c r="W348" s="9" t="str">
        <f>IF(V348 &lt; N348, "Pass", "Fail")</f>
        <v>Pass</v>
      </c>
      <c r="X348" s="9">
        <f>CEILING(R348*(Q348^0.5)*((Q348^0.5/2)-(L348*0.5)-(N348/12)),0.01)</f>
        <v>45.61</v>
      </c>
      <c r="Y348" s="9">
        <f>ROUND((X348*1000)/(1.5*(Q348^0.5)*12*(C348^0.5)),2)</f>
        <v>4.32</v>
      </c>
      <c r="Z348" s="9" t="str">
        <f>IF(Y348&lt;N348,"Pass","Fail")</f>
        <v>Pass</v>
      </c>
      <c r="AA348" s="9">
        <f>ROUND(((Q348^0.5)/2)-(L348/2),2)</f>
        <v>3.64</v>
      </c>
      <c r="AB348" s="9">
        <f>ROUND((AA348*(AA348/2)*R348*(Q348^0.5)),0)</f>
        <v>299</v>
      </c>
      <c r="AC348" s="9">
        <f>ROUND((AB348*12000/(0.9*(Q348^0.5)*12*(N348^2))),2)</f>
        <v>36.1</v>
      </c>
      <c r="AD348" s="9">
        <f>(1-((1-(2.36*AC348/C348))^0.5))</f>
        <v>1.070681797558104E-2</v>
      </c>
      <c r="AE348" s="9">
        <f>(AD348*C348)/(1.18*F348)</f>
        <v>6.0490497037181011E-4</v>
      </c>
      <c r="AF348" s="10">
        <f>200/F348</f>
        <v>3.3333333333333335E-3</v>
      </c>
      <c r="AG348" s="10">
        <f>(3*(C348)^0.5)/(F348)</f>
        <v>3.162277660168379E-3</v>
      </c>
      <c r="AH348" s="10">
        <f>ROUND(MAX(AE348, AF348, AG348),6)</f>
        <v>3.333E-3</v>
      </c>
      <c r="AK348" s="10">
        <f>ROUND((AH348*(Q348^0.5)*12*N348),2)</f>
        <v>11.68</v>
      </c>
      <c r="AL348" s="13">
        <f>ROUND((Q348^0.5),2)</f>
        <v>9.27</v>
      </c>
      <c r="AM348" s="13">
        <f>ROUND((Q348^0.5),2)</f>
        <v>9.27</v>
      </c>
      <c r="AN348" s="19">
        <v>11</v>
      </c>
      <c r="AO348" s="10">
        <f>INDEX(AJ:AJ, MATCH(AN348, AI:AI, 0))</f>
        <v>1.56</v>
      </c>
      <c r="AP348" s="12">
        <f>ROUNDUP((AK348/AO348),0)</f>
        <v>8</v>
      </c>
      <c r="AQ348" s="12">
        <f>(AP348*AO348)</f>
        <v>12.48</v>
      </c>
      <c r="AR348" s="12">
        <f>IF(ROUNDDOWN((AL348*12 - (O348*12)) / (AP348 - 1), 0) &lt; 18, ROUNDDOWN((AL348*12 - (O348*12)) / (AP348 - 1), 0), 18)</f>
        <v>15</v>
      </c>
    </row>
    <row r="349" spans="1:44" x14ac:dyDescent="0.35">
      <c r="A349" s="11">
        <f t="shared" si="5"/>
        <v>348</v>
      </c>
      <c r="B349" s="14">
        <v>5900</v>
      </c>
      <c r="C349" s="14">
        <v>4000</v>
      </c>
      <c r="D349" s="14">
        <v>115</v>
      </c>
      <c r="E349" s="14">
        <v>95</v>
      </c>
      <c r="F349" s="14">
        <v>40000</v>
      </c>
      <c r="G349" s="14">
        <v>5.75</v>
      </c>
      <c r="H349" s="14">
        <v>95</v>
      </c>
      <c r="K349" s="14">
        <v>150</v>
      </c>
      <c r="L349" s="14">
        <v>1.25</v>
      </c>
      <c r="M349" s="9">
        <f>ROUNDUP((18*L349),0)</f>
        <v>23</v>
      </c>
      <c r="N349" s="9">
        <f>(M349-O349*12-1.5)</f>
        <v>18.5</v>
      </c>
      <c r="O349" s="14">
        <v>0.25</v>
      </c>
      <c r="P349" s="9">
        <f>ROUND(((B349)-(M349*K349/12)-(G349-(1.5*L349))*H349),0)</f>
        <v>5244</v>
      </c>
      <c r="Q349" s="9">
        <f>ROUNDDOWN((D349+E349)/(P349/1000),0)</f>
        <v>40</v>
      </c>
      <c r="R349" s="9">
        <f>ROUND((1.2*D349+1.6*E349)/(Q349),2)</f>
        <v>7.25</v>
      </c>
      <c r="S349" s="9">
        <f>CEILING((N349+(12*L349)),0.01)</f>
        <v>33.5</v>
      </c>
      <c r="T349" s="9">
        <f xml:space="preserve"> (4*S349)</f>
        <v>134</v>
      </c>
      <c r="U349" s="9">
        <f>ROUND((Q349-(S349/12)^2)*(R349),2)</f>
        <v>233.5</v>
      </c>
      <c r="V349" s="9">
        <f>ROUND((U349*1000)/(3*T349*(C349^0.5)),2)</f>
        <v>9.18</v>
      </c>
      <c r="W349" s="9" t="str">
        <f>IF(V349 &lt; N349, "Pass", "Fail")</f>
        <v>Pass</v>
      </c>
      <c r="X349" s="9">
        <f>CEILING(R349*(Q349^0.5)*((Q349^0.5/2)-(L349*0.5)-(N349/12)),0.01)</f>
        <v>45.660000000000004</v>
      </c>
      <c r="Y349" s="9">
        <f>ROUND((X349*1000)/(1.5*(Q349^0.5)*12*(C349^0.5)),2)</f>
        <v>6.34</v>
      </c>
      <c r="Z349" s="9" t="str">
        <f>IF(Y349&lt;N349,"Pass","Fail")</f>
        <v>Pass</v>
      </c>
      <c r="AA349" s="9">
        <f>ROUND(((Q349^0.5)/2)-(L349/2),2)</f>
        <v>2.54</v>
      </c>
      <c r="AB349" s="9">
        <f>ROUND((AA349*(AA349/2)*R349*(Q349^0.5)),0)</f>
        <v>148</v>
      </c>
      <c r="AC349" s="9">
        <f>ROUND((AB349*12000/(0.9*(Q349^0.5)*12*(N349^2))),2)</f>
        <v>75.97</v>
      </c>
      <c r="AD349" s="9">
        <f>(1-((1-(2.36*AC349/C349))^0.5))</f>
        <v>2.2668070714969457E-2</v>
      </c>
      <c r="AE349" s="9">
        <f>(AD349*C349)/(1.18*F349)</f>
        <v>1.921022941946564E-3</v>
      </c>
      <c r="AF349" s="10">
        <f>200/F349</f>
        <v>5.0000000000000001E-3</v>
      </c>
      <c r="AG349" s="10">
        <f>(3*(C349)^0.5)/(F349)</f>
        <v>4.7434164902525689E-3</v>
      </c>
      <c r="AH349" s="10">
        <f>ROUND(MAX(AE349, AF349, AG349),6)</f>
        <v>5.0000000000000001E-3</v>
      </c>
      <c r="AK349" s="10">
        <f>ROUND((AH349*(Q349^0.5)*12*N349),2)</f>
        <v>7.02</v>
      </c>
      <c r="AL349" s="13">
        <f>ROUND((Q349^0.5),2)</f>
        <v>6.32</v>
      </c>
      <c r="AM349" s="13">
        <f>ROUND((Q349^0.5),2)</f>
        <v>6.32</v>
      </c>
      <c r="AN349" s="19">
        <v>11</v>
      </c>
      <c r="AO349" s="10">
        <f>INDEX(AJ:AJ, MATCH(AN349, AI:AI, 0))</f>
        <v>1.56</v>
      </c>
      <c r="AP349" s="12">
        <f>ROUNDUP((AK349/AO349),0)</f>
        <v>5</v>
      </c>
      <c r="AQ349" s="12">
        <f>(AP349*AO349)</f>
        <v>7.8000000000000007</v>
      </c>
      <c r="AR349" s="12">
        <f>IF(ROUNDDOWN((AL349*12 - (O349*12)) / (AP349 - 1), 0) &lt; 18, ROUNDDOWN((AL349*12 - (O349*12)) / (AP349 - 1), 0), 18)</f>
        <v>18</v>
      </c>
    </row>
    <row r="350" spans="1:44" x14ac:dyDescent="0.35">
      <c r="A350" s="11">
        <f t="shared" si="5"/>
        <v>349</v>
      </c>
      <c r="B350" s="14">
        <v>4400</v>
      </c>
      <c r="C350" s="14">
        <v>4000</v>
      </c>
      <c r="D350" s="14">
        <v>185</v>
      </c>
      <c r="E350" s="14">
        <v>125</v>
      </c>
      <c r="F350" s="14">
        <v>40000</v>
      </c>
      <c r="G350" s="14">
        <v>4</v>
      </c>
      <c r="H350" s="14">
        <v>90</v>
      </c>
      <c r="K350" s="14">
        <v>150</v>
      </c>
      <c r="L350" s="14">
        <v>1.92</v>
      </c>
      <c r="M350" s="9">
        <f>ROUNDUP((18*L350),0)</f>
        <v>35</v>
      </c>
      <c r="N350" s="9">
        <f>(M350-O350*12-1.5)</f>
        <v>30.5</v>
      </c>
      <c r="O350" s="14">
        <v>0.25</v>
      </c>
      <c r="P350" s="9">
        <f>ROUND(((B350)-(M350*K350/12)-(G350-(1.5*L350))*H350),0)</f>
        <v>3862</v>
      </c>
      <c r="Q350" s="9">
        <f>ROUNDDOWN((D350+E350)/(P350/1000),0)</f>
        <v>80</v>
      </c>
      <c r="R350" s="9">
        <f>ROUND((1.2*D350+1.6*E350)/(Q350),2)</f>
        <v>5.28</v>
      </c>
      <c r="S350" s="9">
        <f>CEILING((N350+(12*L350)),0.01)</f>
        <v>53.54</v>
      </c>
      <c r="T350" s="9">
        <f xml:space="preserve"> (4*S350)</f>
        <v>214.16</v>
      </c>
      <c r="U350" s="9">
        <f>ROUND((Q350-(S350/12)^2)*(R350),2)</f>
        <v>317.29000000000002</v>
      </c>
      <c r="V350" s="9">
        <f>ROUND((U350*1000)/(3*T350*(C350^0.5)),2)</f>
        <v>7.81</v>
      </c>
      <c r="W350" s="9" t="str">
        <f>IF(V350 &lt; N350, "Pass", "Fail")</f>
        <v>Pass</v>
      </c>
      <c r="X350" s="9">
        <f>CEILING(R350*(Q350^0.5)*((Q350^0.5/2)-(L350*0.5)-(N350/12)),0.01)</f>
        <v>45.84</v>
      </c>
      <c r="Y350" s="9">
        <f>ROUND((X350*1000)/(1.5*(Q350^0.5)*12*(C350^0.5)),2)</f>
        <v>4.5</v>
      </c>
      <c r="Z350" s="9" t="str">
        <f>IF(Y350&lt;N350,"Pass","Fail")</f>
        <v>Pass</v>
      </c>
      <c r="AA350" s="9">
        <f>ROUND(((Q350^0.5)/2)-(L350/2),2)</f>
        <v>3.51</v>
      </c>
      <c r="AB350" s="9">
        <f>ROUND((AA350*(AA350/2)*R350*(Q350^0.5)),0)</f>
        <v>291</v>
      </c>
      <c r="AC350" s="9">
        <f>ROUND((AB350*12000/(0.9*(Q350^0.5)*12*(N350^2))),2)</f>
        <v>38.86</v>
      </c>
      <c r="AD350" s="9">
        <f>(1-((1-(2.36*AC350/C350))^0.5))</f>
        <v>1.1530172438227626E-2</v>
      </c>
      <c r="AE350" s="9">
        <f>(AD350*C350)/(1.18*F350)</f>
        <v>9.7713325747691743E-4</v>
      </c>
      <c r="AF350" s="10">
        <f>200/F350</f>
        <v>5.0000000000000001E-3</v>
      </c>
      <c r="AG350" s="10">
        <f>(3*(C350)^0.5)/(F350)</f>
        <v>4.7434164902525689E-3</v>
      </c>
      <c r="AH350" s="10">
        <f>ROUND(MAX(AE350, AF350, AG350),6)</f>
        <v>5.0000000000000001E-3</v>
      </c>
      <c r="AK350" s="10">
        <f>ROUND((AH350*(Q350^0.5)*12*N350),2)</f>
        <v>16.37</v>
      </c>
      <c r="AL350" s="13">
        <f>ROUND((Q350^0.5),2)</f>
        <v>8.94</v>
      </c>
      <c r="AM350" s="13">
        <f>ROUND((Q350^0.5),2)</f>
        <v>8.94</v>
      </c>
      <c r="AN350" s="19">
        <v>11</v>
      </c>
      <c r="AO350" s="10">
        <f>INDEX(AJ:AJ, MATCH(AN350, AI:AI, 0))</f>
        <v>1.56</v>
      </c>
      <c r="AP350" s="12">
        <f>ROUNDUP((AK350/AO350),0)</f>
        <v>11</v>
      </c>
      <c r="AQ350" s="12">
        <f>(AP350*AO350)</f>
        <v>17.16</v>
      </c>
      <c r="AR350" s="12">
        <f>IF(ROUNDDOWN((AL350*12 - (O350*12)) / (AP350 - 1), 0) &lt; 18, ROUNDDOWN((AL350*12 - (O350*12)) / (AP350 - 1), 0), 18)</f>
        <v>10</v>
      </c>
    </row>
    <row r="351" spans="1:44" x14ac:dyDescent="0.35">
      <c r="A351" s="11">
        <f t="shared" si="5"/>
        <v>350</v>
      </c>
      <c r="B351" s="14">
        <v>5800</v>
      </c>
      <c r="C351" s="14">
        <v>5000</v>
      </c>
      <c r="D351" s="14">
        <v>140</v>
      </c>
      <c r="E351" s="14">
        <v>145</v>
      </c>
      <c r="F351" s="14">
        <v>40000</v>
      </c>
      <c r="G351" s="14">
        <v>4.75</v>
      </c>
      <c r="H351" s="14">
        <v>100</v>
      </c>
      <c r="K351" s="14">
        <v>150</v>
      </c>
      <c r="L351" s="14">
        <v>1.58</v>
      </c>
      <c r="M351" s="9">
        <f>ROUNDUP((18*L351),0)</f>
        <v>29</v>
      </c>
      <c r="N351" s="9">
        <f>(M351-O351*12-1.5)</f>
        <v>24.5</v>
      </c>
      <c r="O351" s="14">
        <v>0.25</v>
      </c>
      <c r="P351" s="9">
        <f>ROUND(((B351)-(M351*K351/12)-(G351-(1.5*L351))*H351),0)</f>
        <v>5200</v>
      </c>
      <c r="Q351" s="9">
        <f>ROUNDDOWN((D351+E351)/(P351/1000),0)</f>
        <v>54</v>
      </c>
      <c r="R351" s="9">
        <f>ROUND((1.2*D351+1.6*E351)/(Q351),2)</f>
        <v>7.41</v>
      </c>
      <c r="S351" s="9">
        <f>CEILING((N351+(12*L351)),0.01)</f>
        <v>43.46</v>
      </c>
      <c r="T351" s="9">
        <f xml:space="preserve"> (4*S351)</f>
        <v>173.84</v>
      </c>
      <c r="U351" s="9">
        <f>ROUND((Q351-(S351/12)^2)*(R351),2)</f>
        <v>302.95</v>
      </c>
      <c r="V351" s="9">
        <f>ROUND((U351*1000)/(3*T351*(C351^0.5)),2)</f>
        <v>8.2200000000000006</v>
      </c>
      <c r="W351" s="9" t="str">
        <f>IF(V351 &lt; N351, "Pass", "Fail")</f>
        <v>Pass</v>
      </c>
      <c r="X351" s="9">
        <f>CEILING(R351*(Q351^0.5)*((Q351^0.5/2)-(L351*0.5)-(N351/12)),0.01)</f>
        <v>45.88</v>
      </c>
      <c r="Y351" s="9">
        <f>ROUND((X351*1000)/(1.5*(Q351^0.5)*12*(C351^0.5)),2)</f>
        <v>4.91</v>
      </c>
      <c r="Z351" s="9" t="str">
        <f>IF(Y351&lt;N351,"Pass","Fail")</f>
        <v>Pass</v>
      </c>
      <c r="AA351" s="9">
        <f>ROUND(((Q351^0.5)/2)-(L351/2),2)</f>
        <v>2.88</v>
      </c>
      <c r="AB351" s="9">
        <f>ROUND((AA351*(AA351/2)*R351*(Q351^0.5)),0)</f>
        <v>226</v>
      </c>
      <c r="AC351" s="9">
        <f>ROUND((AB351*12000/(0.9*(Q351^0.5)*12*(N351^2))),2)</f>
        <v>56.93</v>
      </c>
      <c r="AD351" s="9">
        <f>(1-((1-(2.36*AC351/C351))^0.5))</f>
        <v>1.3526969451267745E-2</v>
      </c>
      <c r="AE351" s="9">
        <f>(AD351*C351)/(1.18*F351)</f>
        <v>1.4329416791597188E-3</v>
      </c>
      <c r="AF351" s="10">
        <f>200/F351</f>
        <v>5.0000000000000001E-3</v>
      </c>
      <c r="AG351" s="10">
        <f>(3*(C351)^0.5)/(F351)</f>
        <v>5.3033008588991067E-3</v>
      </c>
      <c r="AH351" s="10">
        <f>ROUND(MAX(AE351, AF351, AG351),6)</f>
        <v>5.3030000000000004E-3</v>
      </c>
      <c r="AK351" s="10">
        <f>ROUND((AH351*(Q351^0.5)*12*N351),2)</f>
        <v>11.46</v>
      </c>
      <c r="AL351" s="13">
        <f>ROUND((Q351^0.5),2)</f>
        <v>7.35</v>
      </c>
      <c r="AM351" s="13">
        <f>ROUND((Q351^0.5),2)</f>
        <v>7.35</v>
      </c>
      <c r="AN351" s="19">
        <v>11</v>
      </c>
      <c r="AO351" s="10">
        <f>INDEX(AJ:AJ, MATCH(AN351, AI:AI, 0))</f>
        <v>1.56</v>
      </c>
      <c r="AP351" s="12">
        <f>ROUNDUP((AK351/AO351),0)</f>
        <v>8</v>
      </c>
      <c r="AQ351" s="12">
        <f>(AP351*AO351)</f>
        <v>12.48</v>
      </c>
      <c r="AR351" s="12">
        <f>IF(ROUNDDOWN((AL351*12 - (O351*12)) / (AP351 - 1), 0) &lt; 18, ROUNDDOWN((AL351*12 - (O351*12)) / (AP351 - 1), 0), 18)</f>
        <v>12</v>
      </c>
    </row>
    <row r="352" spans="1:44" x14ac:dyDescent="0.35">
      <c r="A352" s="11">
        <f t="shared" si="5"/>
        <v>351</v>
      </c>
      <c r="B352" s="14">
        <v>4800</v>
      </c>
      <c r="C352" s="14">
        <v>3000</v>
      </c>
      <c r="D352" s="14">
        <v>85</v>
      </c>
      <c r="E352" s="14">
        <v>125</v>
      </c>
      <c r="F352" s="14">
        <v>40000</v>
      </c>
      <c r="G352" s="14">
        <v>6.5</v>
      </c>
      <c r="H352" s="14">
        <v>100</v>
      </c>
      <c r="K352" s="14">
        <v>150</v>
      </c>
      <c r="L352" s="14">
        <v>1.42</v>
      </c>
      <c r="M352" s="9">
        <f>ROUNDUP((18*L352),0)</f>
        <v>26</v>
      </c>
      <c r="N352" s="9">
        <f>(M352-O352*12-1.5)</f>
        <v>21.5</v>
      </c>
      <c r="O352" s="14">
        <v>0.25</v>
      </c>
      <c r="P352" s="9">
        <f>ROUND(((B352)-(M352*K352/12)-(G352-(1.5*L352))*H352),0)</f>
        <v>4038</v>
      </c>
      <c r="Q352" s="9">
        <f>ROUNDDOWN((D352+E352)/(P352/1000),0)</f>
        <v>52</v>
      </c>
      <c r="R352" s="9">
        <f>ROUND((1.2*D352+1.6*E352)/(Q352),2)</f>
        <v>5.81</v>
      </c>
      <c r="S352" s="9">
        <f>CEILING((N352+(12*L352)),0.01)</f>
        <v>38.54</v>
      </c>
      <c r="T352" s="9">
        <f xml:space="preserve"> (4*S352)</f>
        <v>154.16</v>
      </c>
      <c r="U352" s="9">
        <f>ROUND((Q352-(S352/12)^2)*(R352),2)</f>
        <v>242.19</v>
      </c>
      <c r="V352" s="9">
        <f>ROUND((U352*1000)/(3*T352*(C352^0.5)),2)</f>
        <v>9.56</v>
      </c>
      <c r="W352" s="9" t="str">
        <f>IF(V352 &lt; N352, "Pass", "Fail")</f>
        <v>Pass</v>
      </c>
      <c r="X352" s="9">
        <f>CEILING(R352*(Q352^0.5)*((Q352^0.5/2)-(L352*0.5)-(N352/12)),0.01)</f>
        <v>46.25</v>
      </c>
      <c r="Y352" s="9">
        <f>ROUND((X352*1000)/(1.5*(Q352^0.5)*12*(C352^0.5)),2)</f>
        <v>6.51</v>
      </c>
      <c r="Z352" s="9" t="str">
        <f>IF(Y352&lt;N352,"Pass","Fail")</f>
        <v>Pass</v>
      </c>
      <c r="AA352" s="9">
        <f>ROUND(((Q352^0.5)/2)-(L352/2),2)</f>
        <v>2.9</v>
      </c>
      <c r="AB352" s="9">
        <f>ROUND((AA352*(AA352/2)*R352*(Q352^0.5)),0)</f>
        <v>176</v>
      </c>
      <c r="AC352" s="9">
        <f>ROUND((AB352*12000/(0.9*(Q352^0.5)*12*(N352^2))),2)</f>
        <v>58.67</v>
      </c>
      <c r="AD352" s="9">
        <f>(1-((1-(2.36*AC352/C352))^0.5))</f>
        <v>2.3349465434709948E-2</v>
      </c>
      <c r="AE352" s="9">
        <f>(AD352*C352)/(1.18*F352)</f>
        <v>1.4840761928841071E-3</v>
      </c>
      <c r="AF352" s="10">
        <f>200/F352</f>
        <v>5.0000000000000001E-3</v>
      </c>
      <c r="AG352" s="10">
        <f>(3*(C352)^0.5)/(F352)</f>
        <v>4.107919181288746E-3</v>
      </c>
      <c r="AH352" s="10">
        <f>ROUND(MAX(AE352, AF352, AG352),6)</f>
        <v>5.0000000000000001E-3</v>
      </c>
      <c r="AK352" s="10">
        <f>ROUND((AH352*(Q352^0.5)*12*N352),2)</f>
        <v>9.3000000000000007</v>
      </c>
      <c r="AL352" s="13">
        <f>ROUND((Q352^0.5),2)</f>
        <v>7.21</v>
      </c>
      <c r="AM352" s="13">
        <f>ROUND((Q352^0.5),2)</f>
        <v>7.21</v>
      </c>
      <c r="AN352" s="19">
        <v>11</v>
      </c>
      <c r="AO352" s="10">
        <f>INDEX(AJ:AJ, MATCH(AN352, AI:AI, 0))</f>
        <v>1.56</v>
      </c>
      <c r="AP352" s="12">
        <f>ROUNDUP((AK352/AO352),0)</f>
        <v>6</v>
      </c>
      <c r="AQ352" s="12">
        <f>(AP352*AO352)</f>
        <v>9.36</v>
      </c>
      <c r="AR352" s="12">
        <f>IF(ROUNDDOWN((AL352*12 - (O352*12)) / (AP352 - 1), 0) &lt; 18, ROUNDDOWN((AL352*12 - (O352*12)) / (AP352 - 1), 0), 18)</f>
        <v>16</v>
      </c>
    </row>
    <row r="353" spans="1:44" x14ac:dyDescent="0.35">
      <c r="A353" s="11">
        <f t="shared" si="5"/>
        <v>352</v>
      </c>
      <c r="B353" s="14">
        <v>5000</v>
      </c>
      <c r="C353" s="14">
        <v>4000</v>
      </c>
      <c r="D353" s="14">
        <v>195</v>
      </c>
      <c r="E353" s="14">
        <v>140</v>
      </c>
      <c r="F353" s="14">
        <v>40000</v>
      </c>
      <c r="G353" s="14">
        <v>5</v>
      </c>
      <c r="H353" s="14">
        <v>105</v>
      </c>
      <c r="K353" s="14">
        <v>150</v>
      </c>
      <c r="L353" s="14">
        <v>1.92</v>
      </c>
      <c r="M353" s="9">
        <f>ROUNDUP((18*L353),0)</f>
        <v>35</v>
      </c>
      <c r="N353" s="9">
        <f>(M353-O353*12-1.5)</f>
        <v>30.5</v>
      </c>
      <c r="O353" s="14">
        <v>0.25</v>
      </c>
      <c r="P353" s="9">
        <f>ROUND(((B353)-(M353*K353/12)-(G353-(1.5*L353))*H353),0)</f>
        <v>4340</v>
      </c>
      <c r="Q353" s="9">
        <f>ROUNDDOWN((D353+E353)/(P353/1000),0)</f>
        <v>77</v>
      </c>
      <c r="R353" s="9">
        <f>ROUND((1.2*D353+1.6*E353)/(Q353),2)</f>
        <v>5.95</v>
      </c>
      <c r="S353" s="9">
        <f>CEILING((N353+(12*L353)),0.01)</f>
        <v>53.54</v>
      </c>
      <c r="T353" s="9">
        <f xml:space="preserve"> (4*S353)</f>
        <v>214.16</v>
      </c>
      <c r="U353" s="9">
        <f>ROUND((Q353-(S353/12)^2)*(R353),2)</f>
        <v>339.71</v>
      </c>
      <c r="V353" s="9">
        <f>ROUND((U353*1000)/(3*T353*(C353^0.5)),2)</f>
        <v>8.36</v>
      </c>
      <c r="W353" s="9" t="str">
        <f>IF(V353 &lt; N353, "Pass", "Fail")</f>
        <v>Pass</v>
      </c>
      <c r="X353" s="9">
        <f>CEILING(R353*(Q353^0.5)*((Q353^0.5/2)-(L353*0.5)-(N353/12)),0.01)</f>
        <v>46.25</v>
      </c>
      <c r="Y353" s="9">
        <f>ROUND((X353*1000)/(1.5*(Q353^0.5)*12*(C353^0.5)),2)</f>
        <v>4.63</v>
      </c>
      <c r="Z353" s="9" t="str">
        <f>IF(Y353&lt;N353,"Pass","Fail")</f>
        <v>Pass</v>
      </c>
      <c r="AA353" s="9">
        <f>ROUND(((Q353^0.5)/2)-(L353/2),2)</f>
        <v>3.43</v>
      </c>
      <c r="AB353" s="9">
        <f>ROUND((AA353*(AA353/2)*R353*(Q353^0.5)),0)</f>
        <v>307</v>
      </c>
      <c r="AC353" s="9">
        <f>ROUND((AB353*12000/(0.9*(Q353^0.5)*12*(N353^2))),2)</f>
        <v>41.79</v>
      </c>
      <c r="AD353" s="9">
        <f>(1-((1-(2.36*AC353/C353))^0.5))</f>
        <v>1.2404991912170482E-2</v>
      </c>
      <c r="AE353" s="9">
        <f>(AD353*C353)/(1.18*F353)</f>
        <v>1.0512705010313967E-3</v>
      </c>
      <c r="AF353" s="10">
        <f>200/F353</f>
        <v>5.0000000000000001E-3</v>
      </c>
      <c r="AG353" s="10">
        <f>(3*(C353)^0.5)/(F353)</f>
        <v>4.7434164902525689E-3</v>
      </c>
      <c r="AH353" s="10">
        <f>ROUND(MAX(AE353, AF353, AG353),6)</f>
        <v>5.0000000000000001E-3</v>
      </c>
      <c r="AK353" s="10">
        <f>ROUND((AH353*(Q353^0.5)*12*N353),2)</f>
        <v>16.059999999999999</v>
      </c>
      <c r="AL353" s="13">
        <f>ROUND((Q353^0.5),2)</f>
        <v>8.77</v>
      </c>
      <c r="AM353" s="13">
        <f>ROUND((Q353^0.5),2)</f>
        <v>8.77</v>
      </c>
      <c r="AN353" s="19">
        <v>14</v>
      </c>
      <c r="AO353" s="10">
        <f>INDEX(AJ:AJ, MATCH(AN353, AI:AI, 0))</f>
        <v>2.25</v>
      </c>
      <c r="AP353" s="12">
        <f>ROUNDUP((AK353/AO353),0)</f>
        <v>8</v>
      </c>
      <c r="AQ353" s="12">
        <f>(AP353*AO353)</f>
        <v>18</v>
      </c>
      <c r="AR353" s="12">
        <f>IF(ROUNDDOWN((AL353*12 - (O353*12)) / (AP353 - 1), 0) &lt; 18, ROUNDDOWN((AL353*12 - (O353*12)) / (AP353 - 1), 0), 18)</f>
        <v>14</v>
      </c>
    </row>
    <row r="354" spans="1:44" x14ac:dyDescent="0.35">
      <c r="A354" s="11">
        <f t="shared" si="5"/>
        <v>353</v>
      </c>
      <c r="B354" s="14">
        <v>5300</v>
      </c>
      <c r="C354" s="14">
        <v>3000</v>
      </c>
      <c r="D354" s="14">
        <v>145</v>
      </c>
      <c r="E354" s="14">
        <v>105</v>
      </c>
      <c r="F354" s="14">
        <v>40000</v>
      </c>
      <c r="G354" s="14">
        <v>4</v>
      </c>
      <c r="H354" s="14">
        <v>90</v>
      </c>
      <c r="K354" s="14">
        <v>150</v>
      </c>
      <c r="L354" s="14">
        <v>1.5</v>
      </c>
      <c r="M354" s="9">
        <f>ROUNDUP((18*L354),0)</f>
        <v>27</v>
      </c>
      <c r="N354" s="9">
        <f>(M354-O354*12-1.5)</f>
        <v>22.5</v>
      </c>
      <c r="O354" s="14">
        <v>0.25</v>
      </c>
      <c r="P354" s="9">
        <f>ROUND(((B354)-(M354*K354/12)-(G354-(1.5*L354))*H354),0)</f>
        <v>4805</v>
      </c>
      <c r="Q354" s="9">
        <f>ROUNDDOWN((D354+E354)/(P354/1000),0)</f>
        <v>52</v>
      </c>
      <c r="R354" s="9">
        <f>ROUND((1.2*D354+1.6*E354)/(Q354),2)</f>
        <v>6.58</v>
      </c>
      <c r="S354" s="9">
        <f>CEILING((N354+(12*L354)),0.01)</f>
        <v>40.5</v>
      </c>
      <c r="T354" s="9">
        <f xml:space="preserve"> (4*S354)</f>
        <v>162</v>
      </c>
      <c r="U354" s="9">
        <f>ROUND((Q354-(S354/12)^2)*(R354),2)</f>
        <v>267.20999999999998</v>
      </c>
      <c r="V354" s="9">
        <f>ROUND((U354*1000)/(3*T354*(C354^0.5)),2)</f>
        <v>10.039999999999999</v>
      </c>
      <c r="W354" s="9" t="str">
        <f>IF(V354 &lt; N354, "Pass", "Fail")</f>
        <v>Pass</v>
      </c>
      <c r="X354" s="9">
        <f>CEILING(R354*(Q354^0.5)*((Q354^0.5/2)-(L354*0.5)-(N354/12)),0.01)</f>
        <v>46.53</v>
      </c>
      <c r="Y354" s="9">
        <f>ROUND((X354*1000)/(1.5*(Q354^0.5)*12*(C354^0.5)),2)</f>
        <v>6.54</v>
      </c>
      <c r="Z354" s="9" t="str">
        <f>IF(Y354&lt;N354,"Pass","Fail")</f>
        <v>Pass</v>
      </c>
      <c r="AA354" s="9">
        <f>ROUND(((Q354^0.5)/2)-(L354/2),2)</f>
        <v>2.86</v>
      </c>
      <c r="AB354" s="9">
        <f>ROUND((AA354*(AA354/2)*R354*(Q354^0.5)),0)</f>
        <v>194</v>
      </c>
      <c r="AC354" s="9">
        <f>ROUND((AB354*12000/(0.9*(Q354^0.5)*12*(N354^2))),2)</f>
        <v>59.05</v>
      </c>
      <c r="AD354" s="9">
        <f>(1-((1-(2.36*AC354/C354))^0.5))</f>
        <v>2.3502517497698161E-2</v>
      </c>
      <c r="AE354" s="9">
        <f>(AD354*C354)/(1.18*F354)</f>
        <v>1.4938040782435272E-3</v>
      </c>
      <c r="AF354" s="10">
        <f>200/F354</f>
        <v>5.0000000000000001E-3</v>
      </c>
      <c r="AG354" s="10">
        <f>(3*(C354)^0.5)/(F354)</f>
        <v>4.107919181288746E-3</v>
      </c>
      <c r="AH354" s="10">
        <f>ROUND(MAX(AE354, AF354, AG354),6)</f>
        <v>5.0000000000000001E-3</v>
      </c>
      <c r="AK354" s="10">
        <f>ROUND((AH354*(Q354^0.5)*12*N354),2)</f>
        <v>9.73</v>
      </c>
      <c r="AL354" s="13">
        <f>ROUND((Q354^0.5),2)</f>
        <v>7.21</v>
      </c>
      <c r="AM354" s="13">
        <f>ROUND((Q354^0.5),2)</f>
        <v>7.21</v>
      </c>
      <c r="AN354" s="19">
        <v>11</v>
      </c>
      <c r="AO354" s="10">
        <f>INDEX(AJ:AJ, MATCH(AN354, AI:AI, 0))</f>
        <v>1.56</v>
      </c>
      <c r="AP354" s="12">
        <f>ROUNDUP((AK354/AO354),0)</f>
        <v>7</v>
      </c>
      <c r="AQ354" s="12">
        <f>(AP354*AO354)</f>
        <v>10.92</v>
      </c>
      <c r="AR354" s="12">
        <f>IF(ROUNDDOWN((AL354*12 - (O354*12)) / (AP354 - 1), 0) &lt; 18, ROUNDDOWN((AL354*12 - (O354*12)) / (AP354 - 1), 0), 18)</f>
        <v>13</v>
      </c>
    </row>
    <row r="355" spans="1:44" x14ac:dyDescent="0.35">
      <c r="A355" s="11">
        <f t="shared" si="5"/>
        <v>354</v>
      </c>
      <c r="B355" s="14">
        <v>5300</v>
      </c>
      <c r="C355" s="14">
        <v>5000</v>
      </c>
      <c r="D355" s="14">
        <v>145</v>
      </c>
      <c r="E355" s="14">
        <v>105</v>
      </c>
      <c r="F355" s="14">
        <v>60000</v>
      </c>
      <c r="G355" s="14">
        <v>4</v>
      </c>
      <c r="H355" s="14">
        <v>90</v>
      </c>
      <c r="K355" s="14">
        <v>150</v>
      </c>
      <c r="L355" s="14">
        <v>1.5</v>
      </c>
      <c r="M355" s="9">
        <f>ROUNDUP((18*L355),0)</f>
        <v>27</v>
      </c>
      <c r="N355" s="9">
        <f>(M355-O355*12-1.5)</f>
        <v>22.5</v>
      </c>
      <c r="O355" s="14">
        <v>0.25</v>
      </c>
      <c r="P355" s="9">
        <f>ROUND(((B355)-(M355*K355/12)-(G355-(1.5*L355))*H355),0)</f>
        <v>4805</v>
      </c>
      <c r="Q355" s="9">
        <f>ROUNDDOWN((D355+E355)/(P355/1000),0)</f>
        <v>52</v>
      </c>
      <c r="R355" s="9">
        <f>ROUND((1.2*D355+1.6*E355)/(Q355),2)</f>
        <v>6.58</v>
      </c>
      <c r="S355" s="9">
        <f>CEILING((N355+(12*L355)),0.01)</f>
        <v>40.5</v>
      </c>
      <c r="T355" s="9">
        <f xml:space="preserve"> (4*S355)</f>
        <v>162</v>
      </c>
      <c r="U355" s="9">
        <f>ROUND((Q355-(S355/12)^2)*(R355),2)</f>
        <v>267.20999999999998</v>
      </c>
      <c r="V355" s="9">
        <f>ROUND((U355*1000)/(3*T355*(C355^0.5)),2)</f>
        <v>7.78</v>
      </c>
      <c r="W355" s="9" t="str">
        <f>IF(V355 &lt; N355, "Pass", "Fail")</f>
        <v>Pass</v>
      </c>
      <c r="X355" s="9">
        <f>CEILING(R355*(Q355^0.5)*((Q355^0.5/2)-(L355*0.5)-(N355/12)),0.01)</f>
        <v>46.53</v>
      </c>
      <c r="Y355" s="9">
        <f>ROUND((X355*1000)/(1.5*(Q355^0.5)*12*(C355^0.5)),2)</f>
        <v>5.07</v>
      </c>
      <c r="Z355" s="9" t="str">
        <f>IF(Y355&lt;N355,"Pass","Fail")</f>
        <v>Pass</v>
      </c>
      <c r="AA355" s="9">
        <f>ROUND(((Q355^0.5)/2)-(L355/2),2)</f>
        <v>2.86</v>
      </c>
      <c r="AB355" s="9">
        <f>ROUND((AA355*(AA355/2)*R355*(Q355^0.5)),0)</f>
        <v>194</v>
      </c>
      <c r="AC355" s="9">
        <f>ROUND((AB355*12000/(0.9*(Q355^0.5)*12*(N355^2))),2)</f>
        <v>59.05</v>
      </c>
      <c r="AD355" s="9">
        <f>(1-((1-(2.36*AC355/C355))^0.5))</f>
        <v>1.4034280514783837E-2</v>
      </c>
      <c r="AE355" s="9">
        <f>(AD355*C355)/(1.18*F355)</f>
        <v>9.911215052813443E-4</v>
      </c>
      <c r="AF355" s="10">
        <f>200/F355</f>
        <v>3.3333333333333335E-3</v>
      </c>
      <c r="AG355" s="10">
        <f>(3*(C355)^0.5)/(F355)</f>
        <v>3.5355339059327377E-3</v>
      </c>
      <c r="AH355" s="10">
        <f>ROUND(MAX(AE355, AF355, AG355),6)</f>
        <v>3.5360000000000001E-3</v>
      </c>
      <c r="AK355" s="10">
        <f>ROUND((AH355*(Q355^0.5)*12*N355),2)</f>
        <v>6.88</v>
      </c>
      <c r="AL355" s="13">
        <f>ROUND((Q355^0.5),2)</f>
        <v>7.21</v>
      </c>
      <c r="AM355" s="13">
        <f>ROUND((Q355^0.5),2)</f>
        <v>7.21</v>
      </c>
      <c r="AN355" s="19">
        <v>8</v>
      </c>
      <c r="AO355" s="10">
        <f>INDEX(AJ:AJ, MATCH(AN355, AI:AI, 0))</f>
        <v>0.79</v>
      </c>
      <c r="AP355" s="12">
        <f>ROUNDUP((AK355/AO355),0)</f>
        <v>9</v>
      </c>
      <c r="AQ355" s="12">
        <f>(AP355*AO355)</f>
        <v>7.11</v>
      </c>
      <c r="AR355" s="12">
        <f>IF(ROUNDDOWN((AL355*12 - (O355*12)) / (AP355 - 1), 0) &lt; 18, ROUNDDOWN((AL355*12 - (O355*12)) / (AP355 - 1), 0), 18)</f>
        <v>10</v>
      </c>
    </row>
    <row r="356" spans="1:44" x14ac:dyDescent="0.35">
      <c r="A356" s="11">
        <f t="shared" si="5"/>
        <v>355</v>
      </c>
      <c r="B356" s="14">
        <v>5100</v>
      </c>
      <c r="C356" s="14">
        <v>4000</v>
      </c>
      <c r="D356" s="14">
        <v>145</v>
      </c>
      <c r="E356" s="14">
        <v>95</v>
      </c>
      <c r="F356" s="14">
        <v>40000</v>
      </c>
      <c r="G356" s="14">
        <v>6</v>
      </c>
      <c r="H356" s="14">
        <v>90</v>
      </c>
      <c r="K356" s="14">
        <v>150</v>
      </c>
      <c r="L356" s="14">
        <v>1.5</v>
      </c>
      <c r="M356" s="9">
        <f>ROUNDUP((18*L356),0)</f>
        <v>27</v>
      </c>
      <c r="N356" s="9">
        <f>(M356-O356*12-1.5)</f>
        <v>22.5</v>
      </c>
      <c r="O356" s="14">
        <v>0.25</v>
      </c>
      <c r="P356" s="9">
        <f>ROUND(((B356)-(M356*K356/12)-(G356-(1.5*L356))*H356),0)</f>
        <v>4425</v>
      </c>
      <c r="Q356" s="9">
        <f>ROUNDDOWN((D356+E356)/(P356/1000),0)</f>
        <v>54</v>
      </c>
      <c r="R356" s="9">
        <f>ROUND((1.2*D356+1.6*E356)/(Q356),2)</f>
        <v>6.04</v>
      </c>
      <c r="S356" s="9">
        <f>CEILING((N356+(12*L356)),0.01)</f>
        <v>40.5</v>
      </c>
      <c r="T356" s="9">
        <f xml:space="preserve"> (4*S356)</f>
        <v>162</v>
      </c>
      <c r="U356" s="9">
        <f>ROUND((Q356-(S356/12)^2)*(R356),2)</f>
        <v>257.36</v>
      </c>
      <c r="V356" s="9">
        <f>ROUND((U356*1000)/(3*T356*(C356^0.5)),2)</f>
        <v>8.3699999999999992</v>
      </c>
      <c r="W356" s="9" t="str">
        <f>IF(V356 &lt; N356, "Pass", "Fail")</f>
        <v>Pass</v>
      </c>
      <c r="X356" s="9">
        <f>CEILING(R356*(Q356^0.5)*((Q356^0.5/2)-(L356*0.5)-(N356/12)),0.01)</f>
        <v>46.58</v>
      </c>
      <c r="Y356" s="9">
        <f>ROUND((X356*1000)/(1.5*(Q356^0.5)*12*(C356^0.5)),2)</f>
        <v>5.57</v>
      </c>
      <c r="Z356" s="9" t="str">
        <f>IF(Y356&lt;N356,"Pass","Fail")</f>
        <v>Pass</v>
      </c>
      <c r="AA356" s="9">
        <f>ROUND(((Q356^0.5)/2)-(L356/2),2)</f>
        <v>2.92</v>
      </c>
      <c r="AB356" s="9">
        <f>ROUND((AA356*(AA356/2)*R356*(Q356^0.5)),0)</f>
        <v>189</v>
      </c>
      <c r="AC356" s="9">
        <f>ROUND((AB356*12000/(0.9*(Q356^0.5)*12*(N356^2))),2)</f>
        <v>56.45</v>
      </c>
      <c r="AD356" s="9">
        <f>(1-((1-(2.36*AC356/C356))^0.5))</f>
        <v>1.6793765276073902E-2</v>
      </c>
      <c r="AE356" s="9">
        <f>(AD356*C356)/(1.18*F356)</f>
        <v>1.4232004471249069E-3</v>
      </c>
      <c r="AF356" s="10">
        <f>200/F356</f>
        <v>5.0000000000000001E-3</v>
      </c>
      <c r="AG356" s="10">
        <f>(3*(C356)^0.5)/(F356)</f>
        <v>4.7434164902525689E-3</v>
      </c>
      <c r="AH356" s="10">
        <f>ROUND(MAX(AE356, AF356, AG356),6)</f>
        <v>5.0000000000000001E-3</v>
      </c>
      <c r="AK356" s="10">
        <f>ROUND((AH356*(Q356^0.5)*12*N356),2)</f>
        <v>9.92</v>
      </c>
      <c r="AL356" s="13">
        <f>ROUND((Q356^0.5),2)</f>
        <v>7.35</v>
      </c>
      <c r="AM356" s="13">
        <f>ROUND((Q356^0.5),2)</f>
        <v>7.35</v>
      </c>
      <c r="AN356" s="19">
        <v>11</v>
      </c>
      <c r="AO356" s="10">
        <f>INDEX(AJ:AJ, MATCH(AN356, AI:AI, 0))</f>
        <v>1.56</v>
      </c>
      <c r="AP356" s="12">
        <f>ROUNDUP((AK356/AO356),0)</f>
        <v>7</v>
      </c>
      <c r="AQ356" s="12">
        <f>(AP356*AO356)</f>
        <v>10.92</v>
      </c>
      <c r="AR356" s="12">
        <f>IF(ROUNDDOWN((AL356*12 - (O356*12)) / (AP356 - 1), 0) &lt; 18, ROUNDDOWN((AL356*12 - (O356*12)) / (AP356 - 1), 0), 18)</f>
        <v>14</v>
      </c>
    </row>
    <row r="357" spans="1:44" x14ac:dyDescent="0.35">
      <c r="A357" s="11">
        <f t="shared" si="5"/>
        <v>356</v>
      </c>
      <c r="B357" s="14">
        <v>5800</v>
      </c>
      <c r="C357" s="14">
        <v>3000</v>
      </c>
      <c r="D357" s="14">
        <v>195</v>
      </c>
      <c r="E357" s="14">
        <v>190</v>
      </c>
      <c r="F357" s="14">
        <v>40000</v>
      </c>
      <c r="G357" s="14">
        <v>6.5</v>
      </c>
      <c r="H357" s="14">
        <v>100</v>
      </c>
      <c r="K357" s="14">
        <v>150</v>
      </c>
      <c r="L357" s="14">
        <v>2</v>
      </c>
      <c r="M357" s="9">
        <f>ROUNDUP((18*L357),0)</f>
        <v>36</v>
      </c>
      <c r="N357" s="9">
        <f>(M357-O357*12-1.5)</f>
        <v>31.5</v>
      </c>
      <c r="O357" s="14">
        <v>0.25</v>
      </c>
      <c r="P357" s="9">
        <f>ROUND(((B357)-(M357*K357/12)-(G357-(1.5*L357))*H357),0)</f>
        <v>5000</v>
      </c>
      <c r="Q357" s="9">
        <f>ROUNDDOWN((D357+E357)/(P357/1000),0)</f>
        <v>77</v>
      </c>
      <c r="R357" s="9">
        <f>ROUND((1.2*D357+1.6*E357)/(Q357),2)</f>
        <v>6.99</v>
      </c>
      <c r="S357" s="9">
        <f>CEILING((N357+(12*L357)),0.01)</f>
        <v>55.5</v>
      </c>
      <c r="T357" s="9">
        <f xml:space="preserve"> (4*S357)</f>
        <v>222</v>
      </c>
      <c r="U357" s="9">
        <f>ROUND((Q357-(S357/12)^2)*(R357),2)</f>
        <v>388.71</v>
      </c>
      <c r="V357" s="9">
        <f>ROUND((U357*1000)/(3*T357*(C357^0.5)),2)</f>
        <v>10.66</v>
      </c>
      <c r="W357" s="9" t="str">
        <f>IF(V357 &lt; N357, "Pass", "Fail")</f>
        <v>Pass</v>
      </c>
      <c r="X357" s="9">
        <f>CEILING(R357*(Q357^0.5)*((Q357^0.5/2)-(L357*0.5)-(N357/12)),0.01)</f>
        <v>46.77</v>
      </c>
      <c r="Y357" s="9">
        <f>ROUND((X357*1000)/(1.5*(Q357^0.5)*12*(C357^0.5)),2)</f>
        <v>5.41</v>
      </c>
      <c r="Z357" s="9" t="str">
        <f>IF(Y357&lt;N357,"Pass","Fail")</f>
        <v>Pass</v>
      </c>
      <c r="AA357" s="9">
        <f>ROUND(((Q357^0.5)/2)-(L357/2),2)</f>
        <v>3.39</v>
      </c>
      <c r="AB357" s="9">
        <f>ROUND((AA357*(AA357/2)*R357*(Q357^0.5)),0)</f>
        <v>352</v>
      </c>
      <c r="AC357" s="9">
        <f>ROUND((AB357*12000/(0.9*(Q357^0.5)*12*(N357^2))),2)</f>
        <v>44.92</v>
      </c>
      <c r="AD357" s="9">
        <f>(1-((1-(2.36*AC357/C357))^0.5))</f>
        <v>1.7827442180686215E-2</v>
      </c>
      <c r="AE357" s="9">
        <f>(AD357*C357)/(1.18*F357)</f>
        <v>1.1331001386029375E-3</v>
      </c>
      <c r="AF357" s="10">
        <f>200/F357</f>
        <v>5.0000000000000001E-3</v>
      </c>
      <c r="AG357" s="10">
        <f>(3*(C357)^0.5)/(F357)</f>
        <v>4.107919181288746E-3</v>
      </c>
      <c r="AH357" s="10">
        <f>ROUND(MAX(AE357, AF357, AG357),6)</f>
        <v>5.0000000000000001E-3</v>
      </c>
      <c r="AK357" s="10">
        <f>ROUND((AH357*(Q357^0.5)*12*N357),2)</f>
        <v>16.579999999999998</v>
      </c>
      <c r="AL357" s="13">
        <f>ROUND((Q357^0.5),2)</f>
        <v>8.77</v>
      </c>
      <c r="AM357" s="13">
        <f>ROUND((Q357^0.5),2)</f>
        <v>8.77</v>
      </c>
      <c r="AN357" s="19">
        <v>14</v>
      </c>
      <c r="AO357" s="10">
        <f>INDEX(AJ:AJ, MATCH(AN357, AI:AI, 0))</f>
        <v>2.25</v>
      </c>
      <c r="AP357" s="12">
        <f>ROUNDUP((AK357/AO357),0)</f>
        <v>8</v>
      </c>
      <c r="AQ357" s="12">
        <f>(AP357*AO357)</f>
        <v>18</v>
      </c>
      <c r="AR357" s="12">
        <f>IF(ROUNDDOWN((AL357*12 - (O357*12)) / (AP357 - 1), 0) &lt; 18, ROUNDDOWN((AL357*12 - (O357*12)) / (AP357 - 1), 0), 18)</f>
        <v>14</v>
      </c>
    </row>
    <row r="358" spans="1:44" x14ac:dyDescent="0.35">
      <c r="A358" s="11">
        <f t="shared" si="5"/>
        <v>357</v>
      </c>
      <c r="B358" s="14">
        <v>5800</v>
      </c>
      <c r="C358" s="14">
        <v>5000</v>
      </c>
      <c r="D358" s="14">
        <v>165</v>
      </c>
      <c r="E358" s="14">
        <v>175</v>
      </c>
      <c r="F358" s="14">
        <v>40000</v>
      </c>
      <c r="G358" s="14">
        <v>6.75</v>
      </c>
      <c r="H358" s="14">
        <v>90</v>
      </c>
      <c r="K358" s="14">
        <v>150</v>
      </c>
      <c r="L358" s="14">
        <v>1.83</v>
      </c>
      <c r="M358" s="9">
        <f>ROUNDUP((18*L358),0)</f>
        <v>33</v>
      </c>
      <c r="N358" s="9">
        <f>(M358-O358*12-1.5)</f>
        <v>28.5</v>
      </c>
      <c r="O358" s="14">
        <v>0.25</v>
      </c>
      <c r="P358" s="9">
        <f>ROUND(((B358)-(M358*K358/12)-(G358-(1.5*L358))*H358),0)</f>
        <v>5027</v>
      </c>
      <c r="Q358" s="9">
        <f>ROUNDDOWN((D358+E358)/(P358/1000),0)</f>
        <v>67</v>
      </c>
      <c r="R358" s="9">
        <f>ROUND((1.2*D358+1.6*E358)/(Q358),2)</f>
        <v>7.13</v>
      </c>
      <c r="S358" s="9">
        <f>CEILING((N358+(12*L358)),0.01)</f>
        <v>50.46</v>
      </c>
      <c r="T358" s="9">
        <f xml:space="preserve"> (4*S358)</f>
        <v>201.84</v>
      </c>
      <c r="U358" s="9">
        <f>ROUND((Q358-(S358/12)^2)*(R358),2)</f>
        <v>351.64</v>
      </c>
      <c r="V358" s="9">
        <f>ROUND((U358*1000)/(3*T358*(C358^0.5)),2)</f>
        <v>8.2100000000000009</v>
      </c>
      <c r="W358" s="9" t="str">
        <f>IF(V358 &lt; N358, "Pass", "Fail")</f>
        <v>Pass</v>
      </c>
      <c r="X358" s="9">
        <f>CEILING(R358*(Q358^0.5)*((Q358^0.5/2)-(L358*0.5)-(N358/12)),0.01)</f>
        <v>46.85</v>
      </c>
      <c r="Y358" s="9">
        <f>ROUND((X358*1000)/(1.5*(Q358^0.5)*12*(C358^0.5)),2)</f>
        <v>4.5</v>
      </c>
      <c r="Z358" s="9" t="str">
        <f>IF(Y358&lt;N358,"Pass","Fail")</f>
        <v>Pass</v>
      </c>
      <c r="AA358" s="9">
        <f>ROUND(((Q358^0.5)/2)-(L358/2),2)</f>
        <v>3.18</v>
      </c>
      <c r="AB358" s="9">
        <f>ROUND((AA358*(AA358/2)*R358*(Q358^0.5)),0)</f>
        <v>295</v>
      </c>
      <c r="AC358" s="9">
        <f>ROUND((AB358*12000/(0.9*(Q358^0.5)*12*(N358^2))),2)</f>
        <v>49.3</v>
      </c>
      <c r="AD358" s="9">
        <f>(1-((1-(2.36*AC358/C358))^0.5))</f>
        <v>1.1703283421421018E-2</v>
      </c>
      <c r="AE358" s="9">
        <f>(AD358*C358)/(1.18*F358)</f>
        <v>1.2397545997268028E-3</v>
      </c>
      <c r="AF358" s="10">
        <f>200/F358</f>
        <v>5.0000000000000001E-3</v>
      </c>
      <c r="AG358" s="10">
        <f>(3*(C358)^0.5)/(F358)</f>
        <v>5.3033008588991067E-3</v>
      </c>
      <c r="AH358" s="10">
        <f>ROUND(MAX(AE358, AF358, AG358),6)</f>
        <v>5.3030000000000004E-3</v>
      </c>
      <c r="AK358" s="10">
        <f>ROUND((AH358*(Q358^0.5)*12*N358),2)</f>
        <v>14.85</v>
      </c>
      <c r="AL358" s="13">
        <f>ROUND((Q358^0.5),2)</f>
        <v>8.19</v>
      </c>
      <c r="AM358" s="13">
        <f>ROUND((Q358^0.5),2)</f>
        <v>8.19</v>
      </c>
      <c r="AN358" s="19">
        <v>11</v>
      </c>
      <c r="AO358" s="10">
        <f>INDEX(AJ:AJ, MATCH(AN358, AI:AI, 0))</f>
        <v>1.56</v>
      </c>
      <c r="AP358" s="12">
        <f>ROUNDUP((AK358/AO358),0)</f>
        <v>10</v>
      </c>
      <c r="AQ358" s="12">
        <f>(AP358*AO358)</f>
        <v>15.600000000000001</v>
      </c>
      <c r="AR358" s="12">
        <f>IF(ROUNDDOWN((AL358*12 - (O358*12)) / (AP358 - 1), 0) &lt; 18, ROUNDDOWN((AL358*12 - (O358*12)) / (AP358 - 1), 0), 18)</f>
        <v>10</v>
      </c>
    </row>
    <row r="359" spans="1:44" x14ac:dyDescent="0.35">
      <c r="A359" s="11">
        <f t="shared" si="5"/>
        <v>358</v>
      </c>
      <c r="B359" s="14">
        <v>4400</v>
      </c>
      <c r="C359" s="14">
        <v>5000</v>
      </c>
      <c r="D359" s="14">
        <v>140</v>
      </c>
      <c r="E359" s="14">
        <v>80</v>
      </c>
      <c r="F359" s="14">
        <v>60000</v>
      </c>
      <c r="G359" s="14">
        <v>6.25</v>
      </c>
      <c r="H359" s="14">
        <v>95</v>
      </c>
      <c r="K359" s="14">
        <v>150</v>
      </c>
      <c r="L359" s="14">
        <v>1.5</v>
      </c>
      <c r="M359" s="9">
        <f>ROUNDUP((18*L359),0)</f>
        <v>27</v>
      </c>
      <c r="N359" s="9">
        <f>(M359-O359*12-1.5)</f>
        <v>22.5</v>
      </c>
      <c r="O359" s="14">
        <v>0.25</v>
      </c>
      <c r="P359" s="9">
        <f>ROUND(((B359)-(M359*K359/12)-(G359-(1.5*L359))*H359),0)</f>
        <v>3683</v>
      </c>
      <c r="Q359" s="9">
        <f>ROUNDDOWN((D359+E359)/(P359/1000),0)</f>
        <v>59</v>
      </c>
      <c r="R359" s="9">
        <f>ROUND((1.2*D359+1.6*E359)/(Q359),2)</f>
        <v>5.0199999999999996</v>
      </c>
      <c r="S359" s="9">
        <f>CEILING((N359+(12*L359)),0.01)</f>
        <v>40.5</v>
      </c>
      <c r="T359" s="9">
        <f xml:space="preserve"> (4*S359)</f>
        <v>162</v>
      </c>
      <c r="U359" s="9">
        <f>ROUND((Q359-(S359/12)^2)*(R359),2)</f>
        <v>239</v>
      </c>
      <c r="V359" s="9">
        <f>ROUND((U359*1000)/(3*T359*(C359^0.5)),2)</f>
        <v>6.95</v>
      </c>
      <c r="W359" s="9" t="str">
        <f>IF(V359 &lt; N359, "Pass", "Fail")</f>
        <v>Pass</v>
      </c>
      <c r="X359" s="9">
        <f>CEILING(R359*(Q359^0.5)*((Q359^0.5/2)-(L359*0.5)-(N359/12)),0.01)</f>
        <v>46.88</v>
      </c>
      <c r="Y359" s="9">
        <f>ROUND((X359*1000)/(1.5*(Q359^0.5)*12*(C359^0.5)),2)</f>
        <v>4.8</v>
      </c>
      <c r="Z359" s="9" t="str">
        <f>IF(Y359&lt;N359,"Pass","Fail")</f>
        <v>Pass</v>
      </c>
      <c r="AA359" s="9">
        <f>ROUND(((Q359^0.5)/2)-(L359/2),2)</f>
        <v>3.09</v>
      </c>
      <c r="AB359" s="9">
        <f>ROUND((AA359*(AA359/2)*R359*(Q359^0.5)),0)</f>
        <v>184</v>
      </c>
      <c r="AC359" s="9">
        <f>ROUND((AB359*12000/(0.9*(Q359^0.5)*12*(N359^2))),2)</f>
        <v>52.58</v>
      </c>
      <c r="AD359" s="9">
        <f>(1-((1-(2.36*AC359/C359))^0.5))</f>
        <v>1.2486840594010173E-2</v>
      </c>
      <c r="AE359" s="9">
        <f>(AD359*C359)/(1.18*F359)</f>
        <v>8.8183902500071844E-4</v>
      </c>
      <c r="AF359" s="10">
        <f>200/F359</f>
        <v>3.3333333333333335E-3</v>
      </c>
      <c r="AG359" s="10">
        <f>(3*(C359)^0.5)/(F359)</f>
        <v>3.5355339059327377E-3</v>
      </c>
      <c r="AH359" s="10">
        <f>ROUND(MAX(AE359, AF359, AG359),6)</f>
        <v>3.5360000000000001E-3</v>
      </c>
      <c r="AK359" s="10">
        <f>ROUND((AH359*(Q359^0.5)*12*N359),2)</f>
        <v>7.33</v>
      </c>
      <c r="AL359" s="13">
        <f>ROUND((Q359^0.5),2)</f>
        <v>7.68</v>
      </c>
      <c r="AM359" s="13">
        <f>ROUND((Q359^0.5),2)</f>
        <v>7.68</v>
      </c>
      <c r="AN359" s="19">
        <v>11</v>
      </c>
      <c r="AO359" s="10">
        <f>INDEX(AJ:AJ, MATCH(AN359, AI:AI, 0))</f>
        <v>1.56</v>
      </c>
      <c r="AP359" s="12">
        <f>ROUNDUP((AK359/AO359),0)</f>
        <v>5</v>
      </c>
      <c r="AQ359" s="12">
        <f>(AP359*AO359)</f>
        <v>7.8000000000000007</v>
      </c>
      <c r="AR359" s="12">
        <f>IF(ROUNDDOWN((AL359*12 - (O359*12)) / (AP359 - 1), 0) &lt; 18, ROUNDDOWN((AL359*12 - (O359*12)) / (AP359 - 1), 0), 18)</f>
        <v>18</v>
      </c>
    </row>
    <row r="360" spans="1:44" x14ac:dyDescent="0.35">
      <c r="A360" s="11">
        <f t="shared" si="5"/>
        <v>359</v>
      </c>
      <c r="B360" s="14">
        <v>4400</v>
      </c>
      <c r="C360" s="14">
        <v>3000</v>
      </c>
      <c r="D360" s="14">
        <v>110</v>
      </c>
      <c r="E360" s="14">
        <v>160</v>
      </c>
      <c r="F360" s="14">
        <v>60000</v>
      </c>
      <c r="G360" s="14">
        <v>4.25</v>
      </c>
      <c r="H360" s="14">
        <v>105</v>
      </c>
      <c r="K360" s="14">
        <v>150</v>
      </c>
      <c r="L360" s="14">
        <v>1.75</v>
      </c>
      <c r="M360" s="9">
        <f>ROUNDUP((18*L360),0)</f>
        <v>32</v>
      </c>
      <c r="N360" s="9">
        <f>(M360-O360*12-1.5)</f>
        <v>27.5</v>
      </c>
      <c r="O360" s="14">
        <v>0.25</v>
      </c>
      <c r="P360" s="9">
        <f>ROUND(((B360)-(M360*K360/12)-(G360-(1.5*L360))*H360),0)</f>
        <v>3829</v>
      </c>
      <c r="Q360" s="9">
        <f>ROUNDDOWN((D360+E360)/(P360/1000),0)</f>
        <v>70</v>
      </c>
      <c r="R360" s="9">
        <f>ROUND((1.2*D360+1.6*E360)/(Q360),2)</f>
        <v>5.54</v>
      </c>
      <c r="S360" s="9">
        <f>CEILING((N360+(12*L360)),0.01)</f>
        <v>48.5</v>
      </c>
      <c r="T360" s="9">
        <f xml:space="preserve"> (4*S360)</f>
        <v>194</v>
      </c>
      <c r="U360" s="9">
        <f>ROUND((Q360-(S360/12)^2)*(R360),2)</f>
        <v>297.3</v>
      </c>
      <c r="V360" s="9">
        <f>ROUND((U360*1000)/(3*T360*(C360^0.5)),2)</f>
        <v>9.33</v>
      </c>
      <c r="W360" s="9" t="str">
        <f>IF(V360 &lt; N360, "Pass", "Fail")</f>
        <v>Pass</v>
      </c>
      <c r="X360" s="9">
        <f>CEILING(R360*(Q360^0.5)*((Q360^0.5/2)-(L360*0.5)-(N360/12)),0.01)</f>
        <v>47.13</v>
      </c>
      <c r="Y360" s="9">
        <f>ROUND((X360*1000)/(1.5*(Q360^0.5)*12*(C360^0.5)),2)</f>
        <v>5.71</v>
      </c>
      <c r="Z360" s="9" t="str">
        <f>IF(Y360&lt;N360,"Pass","Fail")</f>
        <v>Pass</v>
      </c>
      <c r="AA360" s="9">
        <f>ROUND(((Q360^0.5)/2)-(L360/2),2)</f>
        <v>3.31</v>
      </c>
      <c r="AB360" s="9">
        <f>ROUND((AA360*(AA360/2)*R360*(Q360^0.5)),0)</f>
        <v>254</v>
      </c>
      <c r="AC360" s="9">
        <f>ROUND((AB360*12000/(0.9*(Q360^0.5)*12*(N360^2))),2)</f>
        <v>44.6</v>
      </c>
      <c r="AD360" s="9">
        <f>(1-((1-(2.36*AC360/C360))^0.5))</f>
        <v>1.7699299263882917E-2</v>
      </c>
      <c r="AE360" s="9">
        <f>(AD360*C360)/(1.18*F360)</f>
        <v>7.4997030779164902E-4</v>
      </c>
      <c r="AF360" s="10">
        <f>200/F360</f>
        <v>3.3333333333333335E-3</v>
      </c>
      <c r="AG360" s="10">
        <f>(3*(C360)^0.5)/(F360)</f>
        <v>2.7386127875258306E-3</v>
      </c>
      <c r="AH360" s="10">
        <f>ROUND(MAX(AE360, AF360, AG360),6)</f>
        <v>3.333E-3</v>
      </c>
      <c r="AK360" s="10">
        <f>ROUND((AH360*(Q360^0.5)*12*N360),2)</f>
        <v>9.1999999999999993</v>
      </c>
      <c r="AL360" s="13">
        <f>ROUND((Q360^0.5),2)</f>
        <v>8.3699999999999992</v>
      </c>
      <c r="AM360" s="13">
        <f>ROUND((Q360^0.5),2)</f>
        <v>8.3699999999999992</v>
      </c>
      <c r="AN360" s="19">
        <v>11</v>
      </c>
      <c r="AO360" s="10">
        <f>INDEX(AJ:AJ, MATCH(AN360, AI:AI, 0))</f>
        <v>1.56</v>
      </c>
      <c r="AP360" s="12">
        <f>ROUNDUP((AK360/AO360),0)</f>
        <v>6</v>
      </c>
      <c r="AQ360" s="12">
        <f>(AP360*AO360)</f>
        <v>9.36</v>
      </c>
      <c r="AR360" s="12">
        <f>IF(ROUNDDOWN((AL360*12 - (O360*12)) / (AP360 - 1), 0) &lt; 18, ROUNDDOWN((AL360*12 - (O360*12)) / (AP360 - 1), 0), 18)</f>
        <v>18</v>
      </c>
    </row>
    <row r="361" spans="1:44" x14ac:dyDescent="0.35">
      <c r="A361" s="11">
        <f t="shared" si="5"/>
        <v>360</v>
      </c>
      <c r="B361" s="14">
        <v>4500</v>
      </c>
      <c r="C361" s="14">
        <v>3000</v>
      </c>
      <c r="D361" s="14">
        <v>110</v>
      </c>
      <c r="E361" s="14">
        <v>85</v>
      </c>
      <c r="F361" s="14">
        <v>40000</v>
      </c>
      <c r="G361" s="14">
        <v>5.5</v>
      </c>
      <c r="H361" s="14">
        <v>100</v>
      </c>
      <c r="K361" s="14">
        <v>150</v>
      </c>
      <c r="L361" s="14">
        <v>1.33</v>
      </c>
      <c r="M361" s="9">
        <f>ROUNDUP((18*L361),0)</f>
        <v>24</v>
      </c>
      <c r="N361" s="9">
        <f>(M361-O361*12-1.5)</f>
        <v>19.5</v>
      </c>
      <c r="O361" s="14">
        <v>0.25</v>
      </c>
      <c r="P361" s="9">
        <f>ROUND(((B361)-(M361*K361/12)-(G361-(1.5*L361))*H361),0)</f>
        <v>3850</v>
      </c>
      <c r="Q361" s="9">
        <f>ROUNDDOWN((D361+E361)/(P361/1000),0)</f>
        <v>50</v>
      </c>
      <c r="R361" s="9">
        <f>ROUND((1.2*D361+1.6*E361)/(Q361),2)</f>
        <v>5.36</v>
      </c>
      <c r="S361" s="9">
        <f>CEILING((N361+(12*L361)),0.01)</f>
        <v>35.46</v>
      </c>
      <c r="T361" s="9">
        <f xml:space="preserve"> (4*S361)</f>
        <v>141.84</v>
      </c>
      <c r="U361" s="9">
        <f>ROUND((Q361-(S361/12)^2)*(R361),2)</f>
        <v>221.2</v>
      </c>
      <c r="V361" s="9">
        <f>ROUND((U361*1000)/(3*T361*(C361^0.5)),2)</f>
        <v>9.49</v>
      </c>
      <c r="W361" s="9" t="str">
        <f>IF(V361 &lt; N361, "Pass", "Fail")</f>
        <v>Pass</v>
      </c>
      <c r="X361" s="9">
        <f>CEILING(R361*(Q361^0.5)*((Q361^0.5/2)-(L361*0.5)-(N361/12)),0.01)</f>
        <v>47.21</v>
      </c>
      <c r="Y361" s="9">
        <f>ROUND((X361*1000)/(1.5*(Q361^0.5)*12*(C361^0.5)),2)</f>
        <v>6.77</v>
      </c>
      <c r="Z361" s="9" t="str">
        <f>IF(Y361&lt;N361,"Pass","Fail")</f>
        <v>Pass</v>
      </c>
      <c r="AA361" s="9">
        <f>ROUND(((Q361^0.5)/2)-(L361/2),2)</f>
        <v>2.87</v>
      </c>
      <c r="AB361" s="9">
        <f>ROUND((AA361*(AA361/2)*R361*(Q361^0.5)),0)</f>
        <v>156</v>
      </c>
      <c r="AC361" s="9">
        <f>ROUND((AB361*12000/(0.9*(Q361^0.5)*12*(N361^2))),2)</f>
        <v>64.47</v>
      </c>
      <c r="AD361" s="9">
        <f>(1-((1-(2.36*AC361/C361))^0.5))</f>
        <v>2.5688140275404447E-2</v>
      </c>
      <c r="AE361" s="9">
        <f>(AD361*C361)/(1.18*F361)</f>
        <v>1.6327207802163842E-3</v>
      </c>
      <c r="AF361" s="10">
        <f>200/F361</f>
        <v>5.0000000000000001E-3</v>
      </c>
      <c r="AG361" s="10">
        <f>(3*(C361)^0.5)/(F361)</f>
        <v>4.107919181288746E-3</v>
      </c>
      <c r="AH361" s="10">
        <f>ROUND(MAX(AE361, AF361, AG361),6)</f>
        <v>5.0000000000000001E-3</v>
      </c>
      <c r="AK361" s="10">
        <f>ROUND((AH361*(Q361^0.5)*12*N361),2)</f>
        <v>8.27</v>
      </c>
      <c r="AL361" s="13">
        <f>ROUND((Q361^0.5),2)</f>
        <v>7.07</v>
      </c>
      <c r="AM361" s="13">
        <f>ROUND((Q361^0.5),2)</f>
        <v>7.07</v>
      </c>
      <c r="AN361" s="19">
        <v>11</v>
      </c>
      <c r="AO361" s="10">
        <f>INDEX(AJ:AJ, MATCH(AN361, AI:AI, 0))</f>
        <v>1.56</v>
      </c>
      <c r="AP361" s="12">
        <f>ROUNDUP((AK361/AO361),0)</f>
        <v>6</v>
      </c>
      <c r="AQ361" s="12">
        <f>(AP361*AO361)</f>
        <v>9.36</v>
      </c>
      <c r="AR361" s="12">
        <f>IF(ROUNDDOWN((AL361*12 - (O361*12)) / (AP361 - 1), 0) &lt; 18, ROUNDDOWN((AL361*12 - (O361*12)) / (AP361 - 1), 0), 18)</f>
        <v>16</v>
      </c>
    </row>
    <row r="362" spans="1:44" x14ac:dyDescent="0.35">
      <c r="A362" s="11">
        <f t="shared" si="5"/>
        <v>361</v>
      </c>
      <c r="B362" s="14">
        <v>4400</v>
      </c>
      <c r="C362" s="14">
        <v>3000</v>
      </c>
      <c r="D362" s="14">
        <v>145</v>
      </c>
      <c r="E362" s="14">
        <v>175</v>
      </c>
      <c r="F362" s="14">
        <v>40000</v>
      </c>
      <c r="G362" s="14">
        <v>4.5</v>
      </c>
      <c r="H362" s="14">
        <v>105</v>
      </c>
      <c r="K362" s="14">
        <v>150</v>
      </c>
      <c r="L362" s="14">
        <v>2</v>
      </c>
      <c r="M362" s="9">
        <f>ROUNDUP((18*L362),0)</f>
        <v>36</v>
      </c>
      <c r="N362" s="9">
        <f>(M362-O362*12-1.5)</f>
        <v>31.5</v>
      </c>
      <c r="O362" s="14">
        <v>0.25</v>
      </c>
      <c r="P362" s="9">
        <f>ROUND(((B362)-(M362*K362/12)-(G362-(1.5*L362))*H362),0)</f>
        <v>3793</v>
      </c>
      <c r="Q362" s="9">
        <f>ROUNDDOWN((D362+E362)/(P362/1000),0)</f>
        <v>84</v>
      </c>
      <c r="R362" s="9">
        <f>ROUND((1.2*D362+1.6*E362)/(Q362),2)</f>
        <v>5.4</v>
      </c>
      <c r="S362" s="9">
        <f>CEILING((N362+(12*L362)),0.01)</f>
        <v>55.5</v>
      </c>
      <c r="T362" s="9">
        <f xml:space="preserve"> (4*S362)</f>
        <v>222</v>
      </c>
      <c r="U362" s="9">
        <f>ROUND((Q362-(S362/12)^2)*(R362),2)</f>
        <v>338.09</v>
      </c>
      <c r="V362" s="9">
        <f>ROUND((U362*1000)/(3*T362*(C362^0.5)),2)</f>
        <v>9.27</v>
      </c>
      <c r="W362" s="9" t="str">
        <f>IF(V362 &lt; N362, "Pass", "Fail")</f>
        <v>Pass</v>
      </c>
      <c r="X362" s="9">
        <f>CEILING(R362*(Q362^0.5)*((Q362^0.5/2)-(L362*0.5)-(N362/12)),0.01)</f>
        <v>47.4</v>
      </c>
      <c r="Y362" s="9">
        <f>ROUND((X362*1000)/(1.5*(Q362^0.5)*12*(C362^0.5)),2)</f>
        <v>5.25</v>
      </c>
      <c r="Z362" s="9" t="str">
        <f>IF(Y362&lt;N362,"Pass","Fail")</f>
        <v>Pass</v>
      </c>
      <c r="AA362" s="9">
        <f>ROUND(((Q362^0.5)/2)-(L362/2),2)</f>
        <v>3.58</v>
      </c>
      <c r="AB362" s="9">
        <f>ROUND((AA362*(AA362/2)*R362*(Q362^0.5)),0)</f>
        <v>317</v>
      </c>
      <c r="AC362" s="9">
        <f>ROUND((AB362*12000/(0.9*(Q362^0.5)*12*(N362^2))),2)</f>
        <v>38.729999999999997</v>
      </c>
      <c r="AD362" s="9">
        <f>(1-((1-(2.36*AC362/C362))^0.5))</f>
        <v>1.5351636369612454E-2</v>
      </c>
      <c r="AE362" s="9">
        <f>(AD362*C362)/(1.18*F362)</f>
        <v>9.757395997635035E-4</v>
      </c>
      <c r="AF362" s="10">
        <f>200/F362</f>
        <v>5.0000000000000001E-3</v>
      </c>
      <c r="AG362" s="10">
        <f>(3*(C362)^0.5)/(F362)</f>
        <v>4.107919181288746E-3</v>
      </c>
      <c r="AH362" s="10">
        <f>ROUND(MAX(AE362, AF362, AG362),6)</f>
        <v>5.0000000000000001E-3</v>
      </c>
      <c r="AK362" s="10">
        <f>ROUND((AH362*(Q362^0.5)*12*N362),2)</f>
        <v>17.32</v>
      </c>
      <c r="AL362" s="13">
        <f>ROUND((Q362^0.5),2)</f>
        <v>9.17</v>
      </c>
      <c r="AM362" s="13">
        <f>ROUND((Q362^0.5),2)</f>
        <v>9.17</v>
      </c>
      <c r="AN362" s="19">
        <v>14</v>
      </c>
      <c r="AO362" s="10">
        <f>INDEX(AJ:AJ, MATCH(AN362, AI:AI, 0))</f>
        <v>2.25</v>
      </c>
      <c r="AP362" s="12">
        <f>ROUNDUP((AK362/AO362),0)</f>
        <v>8</v>
      </c>
      <c r="AQ362" s="12">
        <f>(AP362*AO362)</f>
        <v>18</v>
      </c>
      <c r="AR362" s="12">
        <f>IF(ROUNDDOWN((AL362*12 - (O362*12)) / (AP362 - 1), 0) &lt; 18, ROUNDDOWN((AL362*12 - (O362*12)) / (AP362 - 1), 0), 18)</f>
        <v>15</v>
      </c>
    </row>
    <row r="363" spans="1:44" x14ac:dyDescent="0.35">
      <c r="A363" s="11">
        <f t="shared" si="5"/>
        <v>362</v>
      </c>
      <c r="B363" s="14">
        <v>4800</v>
      </c>
      <c r="C363" s="14">
        <v>3000</v>
      </c>
      <c r="D363" s="14">
        <v>155</v>
      </c>
      <c r="E363" s="14">
        <v>100</v>
      </c>
      <c r="F363" s="14">
        <v>60000</v>
      </c>
      <c r="G363" s="14">
        <v>5.25</v>
      </c>
      <c r="H363" s="14">
        <v>105</v>
      </c>
      <c r="K363" s="14">
        <v>150</v>
      </c>
      <c r="L363" s="14">
        <v>1.58</v>
      </c>
      <c r="M363" s="9">
        <f>ROUNDUP((18*L363),0)</f>
        <v>29</v>
      </c>
      <c r="N363" s="9">
        <f>(M363-O363*12-1.5)</f>
        <v>24.5</v>
      </c>
      <c r="O363" s="14">
        <v>0.25</v>
      </c>
      <c r="P363" s="9">
        <f>ROUND(((B363)-(M363*K363/12)-(G363-(1.5*L363))*H363),0)</f>
        <v>4135</v>
      </c>
      <c r="Q363" s="9">
        <f>ROUNDDOWN((D363+E363)/(P363/1000),0)</f>
        <v>61</v>
      </c>
      <c r="R363" s="9">
        <f>ROUND((1.2*D363+1.6*E363)/(Q363),2)</f>
        <v>5.67</v>
      </c>
      <c r="S363" s="9">
        <f>CEILING((N363+(12*L363)),0.01)</f>
        <v>43.46</v>
      </c>
      <c r="T363" s="9">
        <f xml:space="preserve"> (4*S363)</f>
        <v>173.84</v>
      </c>
      <c r="U363" s="9">
        <f>ROUND((Q363-(S363/12)^2)*(R363),2)</f>
        <v>271.5</v>
      </c>
      <c r="V363" s="9">
        <f>ROUND((U363*1000)/(3*T363*(C363^0.5)),2)</f>
        <v>9.5</v>
      </c>
      <c r="W363" s="9" t="str">
        <f>IF(V363 &lt; N363, "Pass", "Fail")</f>
        <v>Pass</v>
      </c>
      <c r="X363" s="9">
        <f>CEILING(R363*(Q363^0.5)*((Q363^0.5/2)-(L363*0.5)-(N363/12)),0.01)</f>
        <v>47.54</v>
      </c>
      <c r="Y363" s="9">
        <f>ROUND((X363*1000)/(1.5*(Q363^0.5)*12*(C363^0.5)),2)</f>
        <v>6.17</v>
      </c>
      <c r="Z363" s="9" t="str">
        <f>IF(Y363&lt;N363,"Pass","Fail")</f>
        <v>Pass</v>
      </c>
      <c r="AA363" s="9">
        <f>ROUND(((Q363^0.5)/2)-(L363/2),2)</f>
        <v>3.12</v>
      </c>
      <c r="AB363" s="9">
        <f>ROUND((AA363*(AA363/2)*R363*(Q363^0.5)),0)</f>
        <v>216</v>
      </c>
      <c r="AC363" s="9">
        <f>ROUND((AB363*12000/(0.9*(Q363^0.5)*12*(N363^2))),2)</f>
        <v>51.19</v>
      </c>
      <c r="AD363" s="9">
        <f>(1-((1-(2.36*AC363/C363))^0.5))</f>
        <v>2.0341624170275741E-2</v>
      </c>
      <c r="AE363" s="9">
        <f>(AD363*C363)/(1.18*F363)</f>
        <v>8.6193322755405682E-4</v>
      </c>
      <c r="AF363" s="10">
        <f>200/F363</f>
        <v>3.3333333333333335E-3</v>
      </c>
      <c r="AG363" s="10">
        <f>(3*(C363)^0.5)/(F363)</f>
        <v>2.7386127875258306E-3</v>
      </c>
      <c r="AH363" s="10">
        <f>ROUND(MAX(AE363, AF363, AG363),6)</f>
        <v>3.333E-3</v>
      </c>
      <c r="AK363" s="10">
        <f>ROUND((AH363*(Q363^0.5)*12*N363),2)</f>
        <v>7.65</v>
      </c>
      <c r="AL363" s="13">
        <f>ROUND((Q363^0.5),2)</f>
        <v>7.81</v>
      </c>
      <c r="AM363" s="13">
        <f>ROUND((Q363^0.5),2)</f>
        <v>7.81</v>
      </c>
      <c r="AN363" s="19">
        <v>11</v>
      </c>
      <c r="AO363" s="10">
        <f>INDEX(AJ:AJ, MATCH(AN363, AI:AI, 0))</f>
        <v>1.56</v>
      </c>
      <c r="AP363" s="12">
        <f>ROUNDUP((AK363/AO363),0)</f>
        <v>5</v>
      </c>
      <c r="AQ363" s="12">
        <f>(AP363*AO363)</f>
        <v>7.8000000000000007</v>
      </c>
      <c r="AR363" s="12">
        <f>IF(ROUNDDOWN((AL363*12 - (O363*12)) / (AP363 - 1), 0) &lt; 18, ROUNDDOWN((AL363*12 - (O363*12)) / (AP363 - 1), 0), 18)</f>
        <v>18</v>
      </c>
    </row>
    <row r="364" spans="1:44" x14ac:dyDescent="0.35">
      <c r="A364" s="11">
        <f t="shared" si="5"/>
        <v>363</v>
      </c>
      <c r="B364" s="14">
        <v>5600</v>
      </c>
      <c r="C364" s="14">
        <v>4000</v>
      </c>
      <c r="D364" s="14">
        <v>160</v>
      </c>
      <c r="E364" s="14">
        <v>100</v>
      </c>
      <c r="F364" s="14">
        <v>40000</v>
      </c>
      <c r="G364" s="14">
        <v>5.5</v>
      </c>
      <c r="H364" s="14">
        <v>105</v>
      </c>
      <c r="K364" s="14">
        <v>150</v>
      </c>
      <c r="L364" s="14">
        <v>1.5</v>
      </c>
      <c r="M364" s="9">
        <f>ROUNDUP((18*L364),0)</f>
        <v>27</v>
      </c>
      <c r="N364" s="9">
        <f>(M364-O364*12-1.5)</f>
        <v>22.5</v>
      </c>
      <c r="O364" s="14">
        <v>0.25</v>
      </c>
      <c r="P364" s="9">
        <f>ROUND(((B364)-(M364*K364/12)-(G364-(1.5*L364))*H364),0)</f>
        <v>4921</v>
      </c>
      <c r="Q364" s="9">
        <f>ROUNDDOWN((D364+E364)/(P364/1000),0)</f>
        <v>52</v>
      </c>
      <c r="R364" s="9">
        <f>ROUND((1.2*D364+1.6*E364)/(Q364),2)</f>
        <v>6.77</v>
      </c>
      <c r="S364" s="9">
        <f>CEILING((N364+(12*L364)),0.01)</f>
        <v>40.5</v>
      </c>
      <c r="T364" s="9">
        <f xml:space="preserve"> (4*S364)</f>
        <v>162</v>
      </c>
      <c r="U364" s="9">
        <f>ROUND((Q364-(S364/12)^2)*(R364),2)</f>
        <v>274.93</v>
      </c>
      <c r="V364" s="9">
        <f>ROUND((U364*1000)/(3*T364*(C364^0.5)),2)</f>
        <v>8.94</v>
      </c>
      <c r="W364" s="9" t="str">
        <f>IF(V364 &lt; N364, "Pass", "Fail")</f>
        <v>Pass</v>
      </c>
      <c r="X364" s="9">
        <f>CEILING(R364*(Q364^0.5)*((Q364^0.5/2)-(L364*0.5)-(N364/12)),0.01)</f>
        <v>47.870000000000005</v>
      </c>
      <c r="Y364" s="9">
        <f>ROUND((X364*1000)/(1.5*(Q364^0.5)*12*(C364^0.5)),2)</f>
        <v>5.83</v>
      </c>
      <c r="Z364" s="9" t="str">
        <f>IF(Y364&lt;N364,"Pass","Fail")</f>
        <v>Pass</v>
      </c>
      <c r="AA364" s="9">
        <f>ROUND(((Q364^0.5)/2)-(L364/2),2)</f>
        <v>2.86</v>
      </c>
      <c r="AB364" s="9">
        <f>ROUND((AA364*(AA364/2)*R364*(Q364^0.5)),0)</f>
        <v>200</v>
      </c>
      <c r="AC364" s="9">
        <f>ROUND((AB364*12000/(0.9*(Q364^0.5)*12*(N364^2))),2)</f>
        <v>60.87</v>
      </c>
      <c r="AD364" s="9">
        <f>(1-((1-(2.36*AC364/C364))^0.5))</f>
        <v>1.812083228128325E-2</v>
      </c>
      <c r="AE364" s="9">
        <f>(AD364*C364)/(1.18*F364)</f>
        <v>1.5356637526511229E-3</v>
      </c>
      <c r="AF364" s="10">
        <f>200/F364</f>
        <v>5.0000000000000001E-3</v>
      </c>
      <c r="AG364" s="10">
        <f>(3*(C364)^0.5)/(F364)</f>
        <v>4.7434164902525689E-3</v>
      </c>
      <c r="AH364" s="10">
        <f>ROUND(MAX(AE364, AF364, AG364),6)</f>
        <v>5.0000000000000001E-3</v>
      </c>
      <c r="AK364" s="10">
        <f>ROUND((AH364*(Q364^0.5)*12*N364),2)</f>
        <v>9.73</v>
      </c>
      <c r="AL364" s="13">
        <f>ROUND((Q364^0.5),2)</f>
        <v>7.21</v>
      </c>
      <c r="AM364" s="13">
        <f>ROUND((Q364^0.5),2)</f>
        <v>7.21</v>
      </c>
      <c r="AN364" s="19">
        <v>11</v>
      </c>
      <c r="AO364" s="10">
        <f>INDEX(AJ:AJ, MATCH(AN364, AI:AI, 0))</f>
        <v>1.56</v>
      </c>
      <c r="AP364" s="12">
        <f>ROUNDUP((AK364/AO364),0)</f>
        <v>7</v>
      </c>
      <c r="AQ364" s="12">
        <f>(AP364*AO364)</f>
        <v>10.92</v>
      </c>
      <c r="AR364" s="12">
        <f>IF(ROUNDDOWN((AL364*12 - (O364*12)) / (AP364 - 1), 0) &lt; 18, ROUNDDOWN((AL364*12 - (O364*12)) / (AP364 - 1), 0), 18)</f>
        <v>13</v>
      </c>
    </row>
    <row r="365" spans="1:44" x14ac:dyDescent="0.35">
      <c r="A365" s="11">
        <f t="shared" si="5"/>
        <v>364</v>
      </c>
      <c r="B365" s="14">
        <v>4700</v>
      </c>
      <c r="C365" s="14">
        <v>4000</v>
      </c>
      <c r="D365" s="14">
        <v>90</v>
      </c>
      <c r="E365" s="14">
        <v>200</v>
      </c>
      <c r="F365" s="14">
        <v>40000</v>
      </c>
      <c r="G365" s="14">
        <v>5.25</v>
      </c>
      <c r="H365" s="14">
        <v>105</v>
      </c>
      <c r="K365" s="14">
        <v>150</v>
      </c>
      <c r="L365" s="14">
        <v>1.83</v>
      </c>
      <c r="M365" s="9">
        <f>ROUNDUP((18*L365),0)</f>
        <v>33</v>
      </c>
      <c r="N365" s="9">
        <f>(M365-O365*12-1.5)</f>
        <v>28.5</v>
      </c>
      <c r="O365" s="14">
        <v>0.25</v>
      </c>
      <c r="P365" s="9">
        <f>ROUND(((B365)-(M365*K365/12)-(G365-(1.5*L365))*H365),0)</f>
        <v>4024</v>
      </c>
      <c r="Q365" s="9">
        <f>ROUNDDOWN((D365+E365)/(P365/1000),0)</f>
        <v>72</v>
      </c>
      <c r="R365" s="9">
        <f>ROUND((1.2*D365+1.6*E365)/(Q365),2)</f>
        <v>5.94</v>
      </c>
      <c r="S365" s="9">
        <f>CEILING((N365+(12*L365)),0.01)</f>
        <v>50.46</v>
      </c>
      <c r="T365" s="9">
        <f xml:space="preserve"> (4*S365)</f>
        <v>201.84</v>
      </c>
      <c r="U365" s="9">
        <f>ROUND((Q365-(S365/12)^2)*(R365),2)</f>
        <v>322.64999999999998</v>
      </c>
      <c r="V365" s="9">
        <f>ROUND((U365*1000)/(3*T365*(C365^0.5)),2)</f>
        <v>8.43</v>
      </c>
      <c r="W365" s="9" t="str">
        <f>IF(V365 &lt; N365, "Pass", "Fail")</f>
        <v>Pass</v>
      </c>
      <c r="X365" s="9">
        <f>CEILING(R365*(Q365^0.5)*((Q365^0.5/2)-(L365*0.5)-(N365/12)),0.01)</f>
        <v>48.02</v>
      </c>
      <c r="Y365" s="9">
        <f>ROUND((X365*1000)/(1.5*(Q365^0.5)*12*(C365^0.5)),2)</f>
        <v>4.97</v>
      </c>
      <c r="Z365" s="9" t="str">
        <f>IF(Y365&lt;N365,"Pass","Fail")</f>
        <v>Pass</v>
      </c>
      <c r="AA365" s="9">
        <f>ROUND(((Q365^0.5)/2)-(L365/2),2)</f>
        <v>3.33</v>
      </c>
      <c r="AB365" s="9">
        <f>ROUND((AA365*(AA365/2)*R365*(Q365^0.5)),0)</f>
        <v>279</v>
      </c>
      <c r="AC365" s="9">
        <f>ROUND((AB365*12000/(0.9*(Q365^0.5)*12*(N365^2))),2)</f>
        <v>44.98</v>
      </c>
      <c r="AD365" s="9">
        <f>(1-((1-(2.36*AC365/C365))^0.5))</f>
        <v>1.3358322388517752E-2</v>
      </c>
      <c r="AE365" s="9">
        <f>(AD365*C365)/(1.18*F365)</f>
        <v>1.1320612193659112E-3</v>
      </c>
      <c r="AF365" s="10">
        <f>200/F365</f>
        <v>5.0000000000000001E-3</v>
      </c>
      <c r="AG365" s="10">
        <f>(3*(C365)^0.5)/(F365)</f>
        <v>4.7434164902525689E-3</v>
      </c>
      <c r="AH365" s="10">
        <f>ROUND(MAX(AE365, AF365, AG365),6)</f>
        <v>5.0000000000000001E-3</v>
      </c>
      <c r="AK365" s="10">
        <f>ROUND((AH365*(Q365^0.5)*12*N365),2)</f>
        <v>14.51</v>
      </c>
      <c r="AL365" s="13">
        <f>ROUND((Q365^0.5),2)</f>
        <v>8.49</v>
      </c>
      <c r="AM365" s="13">
        <f>ROUND((Q365^0.5),2)</f>
        <v>8.49</v>
      </c>
      <c r="AN365" s="19">
        <v>14</v>
      </c>
      <c r="AO365" s="10">
        <f>INDEX(AJ:AJ, MATCH(AN365, AI:AI, 0))</f>
        <v>2.25</v>
      </c>
      <c r="AP365" s="12">
        <f>ROUNDUP((AK365/AO365),0)</f>
        <v>7</v>
      </c>
      <c r="AQ365" s="12">
        <f>(AP365*AO365)</f>
        <v>15.75</v>
      </c>
      <c r="AR365" s="12">
        <f>IF(ROUNDDOWN((AL365*12 - (O365*12)) / (AP365 - 1), 0) &lt; 18, ROUNDDOWN((AL365*12 - (O365*12)) / (AP365 - 1), 0), 18)</f>
        <v>16</v>
      </c>
    </row>
    <row r="366" spans="1:44" x14ac:dyDescent="0.35">
      <c r="A366" s="11">
        <f t="shared" si="5"/>
        <v>365</v>
      </c>
      <c r="B366" s="14">
        <v>5700</v>
      </c>
      <c r="C366" s="14">
        <v>3000</v>
      </c>
      <c r="D366" s="14">
        <v>115</v>
      </c>
      <c r="E366" s="14">
        <v>95</v>
      </c>
      <c r="F366" s="14">
        <v>60000</v>
      </c>
      <c r="G366" s="14">
        <v>7</v>
      </c>
      <c r="H366" s="14">
        <v>95</v>
      </c>
      <c r="K366" s="14">
        <v>150</v>
      </c>
      <c r="L366" s="14">
        <v>1.25</v>
      </c>
      <c r="M366" s="9">
        <f>ROUNDUP((18*L366),0)</f>
        <v>23</v>
      </c>
      <c r="N366" s="9">
        <f>(M366-O366*12-1.5)</f>
        <v>18.5</v>
      </c>
      <c r="O366" s="14">
        <v>0.25</v>
      </c>
      <c r="P366" s="9">
        <f>ROUND(((B366)-(M366*K366/12)-(G366-(1.5*L366))*H366),0)</f>
        <v>4926</v>
      </c>
      <c r="Q366" s="9">
        <f>ROUNDDOWN((D366+E366)/(P366/1000),0)</f>
        <v>42</v>
      </c>
      <c r="R366" s="9">
        <f>ROUND((1.2*D366+1.6*E366)/(Q366),2)</f>
        <v>6.9</v>
      </c>
      <c r="S366" s="9">
        <f>CEILING((N366+(12*L366)),0.01)</f>
        <v>33.5</v>
      </c>
      <c r="T366" s="9">
        <f xml:space="preserve"> (4*S366)</f>
        <v>134</v>
      </c>
      <c r="U366" s="9">
        <f>ROUND((Q366-(S366/12)^2)*(R366),2)</f>
        <v>236.03</v>
      </c>
      <c r="V366" s="9">
        <f>ROUND((U366*1000)/(3*T366*(C366^0.5)),2)</f>
        <v>10.72</v>
      </c>
      <c r="W366" s="9" t="str">
        <f>IF(V366 &lt; N366, "Pass", "Fail")</f>
        <v>Pass</v>
      </c>
      <c r="X366" s="9">
        <f>CEILING(R366*(Q366^0.5)*((Q366^0.5/2)-(L366*0.5)-(N366/12)),0.01)</f>
        <v>48.02</v>
      </c>
      <c r="Y366" s="9">
        <f>ROUND((X366*1000)/(1.5*(Q366^0.5)*12*(C366^0.5)),2)</f>
        <v>7.52</v>
      </c>
      <c r="Z366" s="9" t="str">
        <f>IF(Y366&lt;N366,"Pass","Fail")</f>
        <v>Pass</v>
      </c>
      <c r="AA366" s="9">
        <f>ROUND(((Q366^0.5)/2)-(L366/2),2)</f>
        <v>2.62</v>
      </c>
      <c r="AB366" s="9">
        <f>ROUND((AA366*(AA366/2)*R366*(Q366^0.5)),0)</f>
        <v>153</v>
      </c>
      <c r="AC366" s="9">
        <f>ROUND((AB366*12000/(0.9*(Q366^0.5)*12*(N366^2))),2)</f>
        <v>76.64</v>
      </c>
      <c r="AD366" s="9">
        <f>(1-((1-(2.36*AC366/C366))^0.5))</f>
        <v>3.0613664906160021E-2</v>
      </c>
      <c r="AE366" s="9">
        <f>(AD366*C366)/(1.18*F366)</f>
        <v>1.2971891909389838E-3</v>
      </c>
      <c r="AF366" s="10">
        <f>200/F366</f>
        <v>3.3333333333333335E-3</v>
      </c>
      <c r="AG366" s="10">
        <f>(3*(C366)^0.5)/(F366)</f>
        <v>2.7386127875258306E-3</v>
      </c>
      <c r="AH366" s="10">
        <f>ROUND(MAX(AE366, AF366, AG366),6)</f>
        <v>3.333E-3</v>
      </c>
      <c r="AK366" s="10">
        <f>ROUND((AH366*(Q366^0.5)*12*N366),2)</f>
        <v>4.8</v>
      </c>
      <c r="AL366" s="13">
        <f>ROUND((Q366^0.5),2)</f>
        <v>6.48</v>
      </c>
      <c r="AM366" s="13">
        <f>ROUND((Q366^0.5),2)</f>
        <v>6.48</v>
      </c>
      <c r="AN366" s="19">
        <v>8</v>
      </c>
      <c r="AO366" s="10">
        <f>INDEX(AJ:AJ, MATCH(AN366, AI:AI, 0))</f>
        <v>0.79</v>
      </c>
      <c r="AP366" s="12">
        <f>ROUNDUP((AK366/AO366),0)</f>
        <v>7</v>
      </c>
      <c r="AQ366" s="12">
        <f>(AP366*AO366)</f>
        <v>5.53</v>
      </c>
      <c r="AR366" s="12">
        <f>IF(ROUNDDOWN((AL366*12 - (O366*12)) / (AP366 - 1), 0) &lt; 18, ROUNDDOWN((AL366*12 - (O366*12)) / (AP366 - 1), 0), 18)</f>
        <v>12</v>
      </c>
    </row>
    <row r="367" spans="1:44" x14ac:dyDescent="0.35">
      <c r="A367" s="11">
        <f t="shared" si="5"/>
        <v>366</v>
      </c>
      <c r="B367" s="14">
        <v>4900</v>
      </c>
      <c r="C367" s="14">
        <v>4000</v>
      </c>
      <c r="D367" s="14">
        <v>180</v>
      </c>
      <c r="E367" s="14">
        <v>150</v>
      </c>
      <c r="F367" s="14">
        <v>40000</v>
      </c>
      <c r="G367" s="14">
        <v>6.25</v>
      </c>
      <c r="H367" s="14">
        <v>95</v>
      </c>
      <c r="K367" s="14">
        <v>150</v>
      </c>
      <c r="L367" s="14">
        <v>1.92</v>
      </c>
      <c r="M367" s="9">
        <f>ROUNDUP((18*L367),0)</f>
        <v>35</v>
      </c>
      <c r="N367" s="9">
        <f>(M367-O367*12-1.5)</f>
        <v>30.5</v>
      </c>
      <c r="O367" s="14">
        <v>0.25</v>
      </c>
      <c r="P367" s="9">
        <f>ROUND(((B367)-(M367*K367/12)-(G367-(1.5*L367))*H367),0)</f>
        <v>4142</v>
      </c>
      <c r="Q367" s="9">
        <f>ROUNDDOWN((D367+E367)/(P367/1000),0)</f>
        <v>79</v>
      </c>
      <c r="R367" s="9">
        <f>ROUND((1.2*D367+1.6*E367)/(Q367),2)</f>
        <v>5.77</v>
      </c>
      <c r="S367" s="9">
        <f>CEILING((N367+(12*L367)),0.01)</f>
        <v>53.54</v>
      </c>
      <c r="T367" s="9">
        <f xml:space="preserve"> (4*S367)</f>
        <v>214.16</v>
      </c>
      <c r="U367" s="9">
        <f>ROUND((Q367-(S367/12)^2)*(R367),2)</f>
        <v>340.97</v>
      </c>
      <c r="V367" s="9">
        <f>ROUND((U367*1000)/(3*T367*(C367^0.5)),2)</f>
        <v>8.39</v>
      </c>
      <c r="W367" s="9" t="str">
        <f>IF(V367 &lt; N367, "Pass", "Fail")</f>
        <v>Pass</v>
      </c>
      <c r="X367" s="9">
        <f>CEILING(R367*(Q367^0.5)*((Q367^0.5/2)-(L367*0.5)-(N367/12)),0.01)</f>
        <v>48.34</v>
      </c>
      <c r="Y367" s="9">
        <f>ROUND((X367*1000)/(1.5*(Q367^0.5)*12*(C367^0.5)),2)</f>
        <v>4.78</v>
      </c>
      <c r="Z367" s="9" t="str">
        <f>IF(Y367&lt;N367,"Pass","Fail")</f>
        <v>Pass</v>
      </c>
      <c r="AA367" s="9">
        <f>ROUND(((Q367^0.5)/2)-(L367/2),2)</f>
        <v>3.48</v>
      </c>
      <c r="AB367" s="9">
        <f>ROUND((AA367*(AA367/2)*R367*(Q367^0.5)),0)</f>
        <v>311</v>
      </c>
      <c r="AC367" s="9">
        <f>ROUND((AB367*12000/(0.9*(Q367^0.5)*12*(N367^2))),2)</f>
        <v>41.79</v>
      </c>
      <c r="AD367" s="9">
        <f>(1-((1-(2.36*AC367/C367))^0.5))</f>
        <v>1.2404991912170482E-2</v>
      </c>
      <c r="AE367" s="9">
        <f>(AD367*C367)/(1.18*F367)</f>
        <v>1.0512705010313967E-3</v>
      </c>
      <c r="AF367" s="10">
        <f>200/F367</f>
        <v>5.0000000000000001E-3</v>
      </c>
      <c r="AG367" s="10">
        <f>(3*(C367)^0.5)/(F367)</f>
        <v>4.7434164902525689E-3</v>
      </c>
      <c r="AH367" s="10">
        <f>ROUND(MAX(AE367, AF367, AG367),6)</f>
        <v>5.0000000000000001E-3</v>
      </c>
      <c r="AK367" s="10">
        <f>ROUND((AH367*(Q367^0.5)*12*N367),2)</f>
        <v>16.27</v>
      </c>
      <c r="AL367" s="13">
        <f>ROUND((Q367^0.5),2)</f>
        <v>8.89</v>
      </c>
      <c r="AM367" s="13">
        <f>ROUND((Q367^0.5),2)</f>
        <v>8.89</v>
      </c>
      <c r="AN367" s="19">
        <v>11</v>
      </c>
      <c r="AO367" s="10">
        <f>INDEX(AJ:AJ, MATCH(AN367, AI:AI, 0))</f>
        <v>1.56</v>
      </c>
      <c r="AP367" s="12">
        <f>ROUNDUP((AK367/AO367),0)</f>
        <v>11</v>
      </c>
      <c r="AQ367" s="12">
        <f>(AP367*AO367)</f>
        <v>17.16</v>
      </c>
      <c r="AR367" s="12">
        <f>IF(ROUNDDOWN((AL367*12 - (O367*12)) / (AP367 - 1), 0) &lt; 18, ROUNDDOWN((AL367*12 - (O367*12)) / (AP367 - 1), 0), 18)</f>
        <v>10</v>
      </c>
    </row>
    <row r="368" spans="1:44" x14ac:dyDescent="0.35">
      <c r="A368" s="11">
        <f t="shared" si="5"/>
        <v>367</v>
      </c>
      <c r="B368" s="14">
        <v>4900</v>
      </c>
      <c r="C368" s="14">
        <v>5000</v>
      </c>
      <c r="D368" s="14">
        <v>120</v>
      </c>
      <c r="E368" s="14">
        <v>165</v>
      </c>
      <c r="F368" s="14">
        <v>40000</v>
      </c>
      <c r="G368" s="14">
        <v>6.75</v>
      </c>
      <c r="H368" s="14">
        <v>95</v>
      </c>
      <c r="K368" s="14">
        <v>150</v>
      </c>
      <c r="L368" s="14">
        <v>1.75</v>
      </c>
      <c r="M368" s="9">
        <f>ROUNDUP((18*L368),0)</f>
        <v>32</v>
      </c>
      <c r="N368" s="9">
        <f>(M368-O368*12-1.5)</f>
        <v>27.5</v>
      </c>
      <c r="O368" s="14">
        <v>0.25</v>
      </c>
      <c r="P368" s="9">
        <f>ROUND(((B368)-(M368*K368/12)-(G368-(1.5*L368))*H368),0)</f>
        <v>4108</v>
      </c>
      <c r="Q368" s="9">
        <f>ROUNDDOWN((D368+E368)/(P368/1000),0)</f>
        <v>69</v>
      </c>
      <c r="R368" s="9">
        <f>ROUND((1.2*D368+1.6*E368)/(Q368),2)</f>
        <v>5.91</v>
      </c>
      <c r="S368" s="9">
        <f>CEILING((N368+(12*L368)),0.01)</f>
        <v>48.5</v>
      </c>
      <c r="T368" s="9">
        <f xml:space="preserve"> (4*S368)</f>
        <v>194</v>
      </c>
      <c r="U368" s="9">
        <f>ROUND((Q368-(S368/12)^2)*(R368),2)</f>
        <v>311.25</v>
      </c>
      <c r="V368" s="9">
        <f>ROUND((U368*1000)/(3*T368*(C368^0.5)),2)</f>
        <v>7.56</v>
      </c>
      <c r="W368" s="9" t="str">
        <f>IF(V368 &lt; N368, "Pass", "Fail")</f>
        <v>Pass</v>
      </c>
      <c r="X368" s="9">
        <f>CEILING(R368*(Q368^0.5)*((Q368^0.5/2)-(L368*0.5)-(N368/12)),0.01)</f>
        <v>48.44</v>
      </c>
      <c r="Y368" s="9">
        <f>ROUND((X368*1000)/(1.5*(Q368^0.5)*12*(C368^0.5)),2)</f>
        <v>4.58</v>
      </c>
      <c r="Z368" s="9" t="str">
        <f>IF(Y368&lt;N368,"Pass","Fail")</f>
        <v>Pass</v>
      </c>
      <c r="AA368" s="9">
        <f>ROUND(((Q368^0.5)/2)-(L368/2),2)</f>
        <v>3.28</v>
      </c>
      <c r="AB368" s="9">
        <f>ROUND((AA368*(AA368/2)*R368*(Q368^0.5)),0)</f>
        <v>264</v>
      </c>
      <c r="AC368" s="9">
        <f>ROUND((AB368*12000/(0.9*(Q368^0.5)*12*(N368^2))),2)</f>
        <v>46.7</v>
      </c>
      <c r="AD368" s="9">
        <f>(1-((1-(2.36*AC368/C368))^0.5))</f>
        <v>1.1082612145989268E-2</v>
      </c>
      <c r="AE368" s="9">
        <f>(AD368*C368)/(1.18*F368)</f>
        <v>1.1740055239395412E-3</v>
      </c>
      <c r="AF368" s="10">
        <f>200/F368</f>
        <v>5.0000000000000001E-3</v>
      </c>
      <c r="AG368" s="10">
        <f>(3*(C368)^0.5)/(F368)</f>
        <v>5.3033008588991067E-3</v>
      </c>
      <c r="AH368" s="10">
        <f>ROUND(MAX(AE368, AF368, AG368),6)</f>
        <v>5.3030000000000004E-3</v>
      </c>
      <c r="AK368" s="10">
        <f>ROUND((AH368*(Q368^0.5)*12*N368),2)</f>
        <v>14.54</v>
      </c>
      <c r="AL368" s="13">
        <f>ROUND((Q368^0.5),2)</f>
        <v>8.31</v>
      </c>
      <c r="AM368" s="13">
        <f>ROUND((Q368^0.5),2)</f>
        <v>8.31</v>
      </c>
      <c r="AN368" s="19">
        <v>11</v>
      </c>
      <c r="AO368" s="10">
        <f>INDEX(AJ:AJ, MATCH(AN368, AI:AI, 0))</f>
        <v>1.56</v>
      </c>
      <c r="AP368" s="12">
        <f>ROUNDUP((AK368/AO368),0)</f>
        <v>10</v>
      </c>
      <c r="AQ368" s="12">
        <f>(AP368*AO368)</f>
        <v>15.600000000000001</v>
      </c>
      <c r="AR368" s="12">
        <f>IF(ROUNDDOWN((AL368*12 - (O368*12)) / (AP368 - 1), 0) &lt; 18, ROUNDDOWN((AL368*12 - (O368*12)) / (AP368 - 1), 0), 18)</f>
        <v>10</v>
      </c>
    </row>
    <row r="369" spans="1:44" x14ac:dyDescent="0.35">
      <c r="A369" s="11">
        <f t="shared" si="5"/>
        <v>368</v>
      </c>
      <c r="B369" s="14">
        <v>5800</v>
      </c>
      <c r="C369" s="14">
        <v>3000</v>
      </c>
      <c r="D369" s="14">
        <v>80</v>
      </c>
      <c r="E369" s="14">
        <v>120</v>
      </c>
      <c r="F369" s="14">
        <v>40000</v>
      </c>
      <c r="G369" s="14">
        <v>5</v>
      </c>
      <c r="H369" s="14">
        <v>90</v>
      </c>
      <c r="K369" s="14">
        <v>150</v>
      </c>
      <c r="L369" s="14">
        <v>1.17</v>
      </c>
      <c r="M369" s="9">
        <f>ROUNDUP((18*L369),0)</f>
        <v>22</v>
      </c>
      <c r="N369" s="9">
        <f>(M369-O369*12-1.5)</f>
        <v>17.5</v>
      </c>
      <c r="O369" s="14">
        <v>0.25</v>
      </c>
      <c r="P369" s="9">
        <f>ROUND(((B369)-(M369*K369/12)-(G369-(1.5*L369))*H369),0)</f>
        <v>5233</v>
      </c>
      <c r="Q369" s="9">
        <f>ROUNDDOWN((D369+E369)/(P369/1000),0)</f>
        <v>38</v>
      </c>
      <c r="R369" s="9">
        <f>ROUND((1.2*D369+1.6*E369)/(Q369),2)</f>
        <v>7.58</v>
      </c>
      <c r="S369" s="9">
        <f>CEILING((N369+(12*L369)),0.01)</f>
        <v>31.54</v>
      </c>
      <c r="T369" s="9">
        <f xml:space="preserve"> (4*S369)</f>
        <v>126.16</v>
      </c>
      <c r="U369" s="9">
        <f>ROUND((Q369-(S369/12)^2)*(R369),2)</f>
        <v>235.68</v>
      </c>
      <c r="V369" s="9">
        <f>ROUND((U369*1000)/(3*T369*(C369^0.5)),2)</f>
        <v>11.37</v>
      </c>
      <c r="W369" s="9" t="str">
        <f>IF(V369 &lt; N369, "Pass", "Fail")</f>
        <v>Pass</v>
      </c>
      <c r="X369" s="9">
        <f>CEILING(R369*(Q369^0.5)*((Q369^0.5/2)-(L369*0.5)-(N369/12)),0.01)</f>
        <v>48.550000000000004</v>
      </c>
      <c r="Y369" s="9">
        <f>ROUND((X369*1000)/(1.5*(Q369^0.5)*12*(C369^0.5)),2)</f>
        <v>7.99</v>
      </c>
      <c r="Z369" s="9" t="str">
        <f>IF(Y369&lt;N369,"Pass","Fail")</f>
        <v>Pass</v>
      </c>
      <c r="AA369" s="9">
        <f>ROUND(((Q369^0.5)/2)-(L369/2),2)</f>
        <v>2.5</v>
      </c>
      <c r="AB369" s="9">
        <f>ROUND((AA369*(AA369/2)*R369*(Q369^0.5)),0)</f>
        <v>146</v>
      </c>
      <c r="AC369" s="9">
        <f>ROUND((AB369*12000/(0.9*(Q369^0.5)*12*(N369^2))),2)</f>
        <v>85.93</v>
      </c>
      <c r="AD369" s="9">
        <f>(1-((1-(2.36*AC369/C369))^0.5))</f>
        <v>3.4390486100445816E-2</v>
      </c>
      <c r="AE369" s="9">
        <f>(AD369*C369)/(1.18*F369)</f>
        <v>2.185835980960539E-3</v>
      </c>
      <c r="AF369" s="10">
        <f>200/F369</f>
        <v>5.0000000000000001E-3</v>
      </c>
      <c r="AG369" s="10">
        <f>(3*(C369)^0.5)/(F369)</f>
        <v>4.107919181288746E-3</v>
      </c>
      <c r="AH369" s="10">
        <f>ROUND(MAX(AE369, AF369, AG369),6)</f>
        <v>5.0000000000000001E-3</v>
      </c>
      <c r="AK369" s="10">
        <f>ROUND((AH369*(Q369^0.5)*12*N369),2)</f>
        <v>6.47</v>
      </c>
      <c r="AL369" s="13">
        <f>ROUND((Q369^0.5),2)</f>
        <v>6.16</v>
      </c>
      <c r="AM369" s="13">
        <f>ROUND((Q369^0.5),2)</f>
        <v>6.16</v>
      </c>
      <c r="AN369" s="19">
        <v>8</v>
      </c>
      <c r="AO369" s="10">
        <f>INDEX(AJ:AJ, MATCH(AN369, AI:AI, 0))</f>
        <v>0.79</v>
      </c>
      <c r="AP369" s="12">
        <f>ROUNDUP((AK369/AO369),0)</f>
        <v>9</v>
      </c>
      <c r="AQ369" s="12">
        <f>(AP369*AO369)</f>
        <v>7.11</v>
      </c>
      <c r="AR369" s="12">
        <f>IF(ROUNDDOWN((AL369*12 - (O369*12)) / (AP369 - 1), 0) &lt; 18, ROUNDDOWN((AL369*12 - (O369*12)) / (AP369 - 1), 0), 18)</f>
        <v>8</v>
      </c>
    </row>
    <row r="370" spans="1:44" x14ac:dyDescent="0.35">
      <c r="A370" s="11">
        <f t="shared" si="5"/>
        <v>369</v>
      </c>
      <c r="B370" s="14">
        <v>5300</v>
      </c>
      <c r="C370" s="14">
        <v>5000</v>
      </c>
      <c r="D370" s="14">
        <v>190</v>
      </c>
      <c r="E370" s="14">
        <v>135</v>
      </c>
      <c r="F370" s="14">
        <v>40000</v>
      </c>
      <c r="G370" s="14">
        <v>6.5</v>
      </c>
      <c r="H370" s="14">
        <v>95</v>
      </c>
      <c r="K370" s="14">
        <v>150</v>
      </c>
      <c r="L370" s="14">
        <v>1.83</v>
      </c>
      <c r="M370" s="9">
        <f>ROUNDUP((18*L370),0)</f>
        <v>33</v>
      </c>
      <c r="N370" s="9">
        <f>(M370-O370*12-1.5)</f>
        <v>28.5</v>
      </c>
      <c r="O370" s="14">
        <v>0.25</v>
      </c>
      <c r="P370" s="9">
        <f>ROUND(((B370)-(M370*K370/12)-(G370-(1.5*L370))*H370),0)</f>
        <v>4531</v>
      </c>
      <c r="Q370" s="9">
        <f>ROUNDDOWN((D370+E370)/(P370/1000),0)</f>
        <v>71</v>
      </c>
      <c r="R370" s="9">
        <f>ROUND((1.2*D370+1.6*E370)/(Q370),2)</f>
        <v>6.25</v>
      </c>
      <c r="S370" s="9">
        <f>CEILING((N370+(12*L370)),0.01)</f>
        <v>50.46</v>
      </c>
      <c r="T370" s="9">
        <f xml:space="preserve"> (4*S370)</f>
        <v>201.84</v>
      </c>
      <c r="U370" s="9">
        <f>ROUND((Q370-(S370/12)^2)*(R370),2)</f>
        <v>333.24</v>
      </c>
      <c r="V370" s="9">
        <f>ROUND((U370*1000)/(3*T370*(C370^0.5)),2)</f>
        <v>7.78</v>
      </c>
      <c r="W370" s="9" t="str">
        <f>IF(V370 &lt; N370, "Pass", "Fail")</f>
        <v>Pass</v>
      </c>
      <c r="X370" s="9">
        <f>CEILING(R370*(Q370^0.5)*((Q370^0.5/2)-(L370*0.5)-(N370/12)),0.01)</f>
        <v>48.620000000000005</v>
      </c>
      <c r="Y370" s="9">
        <f>ROUND((X370*1000)/(1.5*(Q370^0.5)*12*(C370^0.5)),2)</f>
        <v>4.53</v>
      </c>
      <c r="Z370" s="9" t="str">
        <f>IF(Y370&lt;N370,"Pass","Fail")</f>
        <v>Pass</v>
      </c>
      <c r="AA370" s="9">
        <f>ROUND(((Q370^0.5)/2)-(L370/2),2)</f>
        <v>3.3</v>
      </c>
      <c r="AB370" s="9">
        <f>ROUND((AA370*(AA370/2)*R370*(Q370^0.5)),0)</f>
        <v>287</v>
      </c>
      <c r="AC370" s="9">
        <f>ROUND((AB370*12000/(0.9*(Q370^0.5)*12*(N370^2))),2)</f>
        <v>46.59</v>
      </c>
      <c r="AD370" s="9">
        <f>(1-((1-(2.36*AC370/C370))^0.5))</f>
        <v>1.1056361565533912E-2</v>
      </c>
      <c r="AE370" s="9">
        <f>(AD370*C370)/(1.18*F370)</f>
        <v>1.1712247421116432E-3</v>
      </c>
      <c r="AF370" s="10">
        <f>200/F370</f>
        <v>5.0000000000000001E-3</v>
      </c>
      <c r="AG370" s="10">
        <f>(3*(C370)^0.5)/(F370)</f>
        <v>5.3033008588991067E-3</v>
      </c>
      <c r="AH370" s="10">
        <f>ROUND(MAX(AE370, AF370, AG370),6)</f>
        <v>5.3030000000000004E-3</v>
      </c>
      <c r="AK370" s="10">
        <f>ROUND((AH370*(Q370^0.5)*12*N370),2)</f>
        <v>15.28</v>
      </c>
      <c r="AL370" s="13">
        <f>ROUND((Q370^0.5),2)</f>
        <v>8.43</v>
      </c>
      <c r="AM370" s="13">
        <f>ROUND((Q370^0.5),2)</f>
        <v>8.43</v>
      </c>
      <c r="AN370" s="19">
        <v>11</v>
      </c>
      <c r="AO370" s="10">
        <f>INDEX(AJ:AJ, MATCH(AN370, AI:AI, 0))</f>
        <v>1.56</v>
      </c>
      <c r="AP370" s="12">
        <f>ROUNDUP((AK370/AO370),0)</f>
        <v>10</v>
      </c>
      <c r="AQ370" s="12">
        <f>(AP370*AO370)</f>
        <v>15.600000000000001</v>
      </c>
      <c r="AR370" s="12">
        <f>IF(ROUNDDOWN((AL370*12 - (O370*12)) / (AP370 - 1), 0) &lt; 18, ROUNDDOWN((AL370*12 - (O370*12)) / (AP370 - 1), 0), 18)</f>
        <v>10</v>
      </c>
    </row>
    <row r="371" spans="1:44" x14ac:dyDescent="0.35">
      <c r="A371" s="11">
        <f t="shared" si="5"/>
        <v>370</v>
      </c>
      <c r="B371" s="14">
        <v>4100</v>
      </c>
      <c r="C371" s="14">
        <v>3000</v>
      </c>
      <c r="D371" s="14">
        <v>150</v>
      </c>
      <c r="E371" s="14">
        <v>150</v>
      </c>
      <c r="F371" s="14">
        <v>40000</v>
      </c>
      <c r="G371" s="14">
        <v>6</v>
      </c>
      <c r="H371" s="14">
        <v>95</v>
      </c>
      <c r="K371" s="14">
        <v>150</v>
      </c>
      <c r="L371" s="14">
        <v>2</v>
      </c>
      <c r="M371" s="9">
        <f>ROUNDUP((18*L371),0)</f>
        <v>36</v>
      </c>
      <c r="N371" s="9">
        <f>(M371-O371*12-1.5)</f>
        <v>31.5</v>
      </c>
      <c r="O371" s="14">
        <v>0.25</v>
      </c>
      <c r="P371" s="9">
        <f>ROUND(((B371)-(M371*K371/12)-(G371-(1.5*L371))*H371),0)</f>
        <v>3365</v>
      </c>
      <c r="Q371" s="9">
        <f>ROUNDDOWN((D371+E371)/(P371/1000),0)</f>
        <v>89</v>
      </c>
      <c r="R371" s="9">
        <f>ROUND((1.2*D371+1.6*E371)/(Q371),2)</f>
        <v>4.72</v>
      </c>
      <c r="S371" s="9">
        <f>CEILING((N371+(12*L371)),0.01)</f>
        <v>55.5</v>
      </c>
      <c r="T371" s="9">
        <f xml:space="preserve"> (4*S371)</f>
        <v>222</v>
      </c>
      <c r="U371" s="9">
        <f>ROUND((Q371-(S371/12)^2)*(R371),2)</f>
        <v>319.12</v>
      </c>
      <c r="V371" s="9">
        <f>ROUND((U371*1000)/(3*T371*(C371^0.5)),2)</f>
        <v>8.75</v>
      </c>
      <c r="W371" s="9" t="str">
        <f>IF(V371 &lt; N371, "Pass", "Fail")</f>
        <v>Pass</v>
      </c>
      <c r="X371" s="9">
        <f>CEILING(R371*(Q371^0.5)*((Q371^0.5/2)-(L371*0.5)-(N371/12)),0.01)</f>
        <v>48.63</v>
      </c>
      <c r="Y371" s="9">
        <f>ROUND((X371*1000)/(1.5*(Q371^0.5)*12*(C371^0.5)),2)</f>
        <v>5.23</v>
      </c>
      <c r="Z371" s="9" t="str">
        <f>IF(Y371&lt;N371,"Pass","Fail")</f>
        <v>Pass</v>
      </c>
      <c r="AA371" s="9">
        <f>ROUND(((Q371^0.5)/2)-(L371/2),2)</f>
        <v>3.72</v>
      </c>
      <c r="AB371" s="9">
        <f>ROUND((AA371*(AA371/2)*R371*(Q371^0.5)),0)</f>
        <v>308</v>
      </c>
      <c r="AC371" s="9">
        <f>ROUND((AB371*12000/(0.9*(Q371^0.5)*12*(N371^2))),2)</f>
        <v>36.56</v>
      </c>
      <c r="AD371" s="9">
        <f>(1-((1-(2.36*AC371/C371))^0.5))</f>
        <v>1.4485176840720149E-2</v>
      </c>
      <c r="AE371" s="9">
        <f>(AD371*C371)/(1.18*F371)</f>
        <v>9.2066801953729759E-4</v>
      </c>
      <c r="AF371" s="10">
        <f>200/F371</f>
        <v>5.0000000000000001E-3</v>
      </c>
      <c r="AG371" s="10">
        <f>(3*(C371)^0.5)/(F371)</f>
        <v>4.107919181288746E-3</v>
      </c>
      <c r="AH371" s="10">
        <f>ROUND(MAX(AE371, AF371, AG371),6)</f>
        <v>5.0000000000000001E-3</v>
      </c>
      <c r="AK371" s="10">
        <f>ROUND((AH371*(Q371^0.5)*12*N371),2)</f>
        <v>17.829999999999998</v>
      </c>
      <c r="AL371" s="13">
        <f>ROUND((Q371^0.5),2)</f>
        <v>9.43</v>
      </c>
      <c r="AM371" s="13">
        <f>ROUND((Q371^0.5),2)</f>
        <v>9.43</v>
      </c>
      <c r="AN371" s="19">
        <v>14</v>
      </c>
      <c r="AO371" s="10">
        <f>INDEX(AJ:AJ, MATCH(AN371, AI:AI, 0))</f>
        <v>2.25</v>
      </c>
      <c r="AP371" s="12">
        <f>ROUNDUP((AK371/AO371),0)</f>
        <v>8</v>
      </c>
      <c r="AQ371" s="12">
        <f>(AP371*AO371)</f>
        <v>18</v>
      </c>
      <c r="AR371" s="12">
        <f>IF(ROUNDDOWN((AL371*12 - (O371*12)) / (AP371 - 1), 0) &lt; 18, ROUNDDOWN((AL371*12 - (O371*12)) / (AP371 - 1), 0), 18)</f>
        <v>15</v>
      </c>
    </row>
    <row r="372" spans="1:44" x14ac:dyDescent="0.35">
      <c r="A372" s="11">
        <f t="shared" si="5"/>
        <v>371</v>
      </c>
      <c r="B372" s="14">
        <v>4500</v>
      </c>
      <c r="C372" s="14">
        <v>5000</v>
      </c>
      <c r="D372" s="14">
        <v>110</v>
      </c>
      <c r="E372" s="14">
        <v>150</v>
      </c>
      <c r="F372" s="14">
        <v>40000</v>
      </c>
      <c r="G372" s="14">
        <v>6</v>
      </c>
      <c r="H372" s="14">
        <v>95</v>
      </c>
      <c r="K372" s="14">
        <v>150</v>
      </c>
      <c r="L372" s="14">
        <v>1.67</v>
      </c>
      <c r="M372" s="9">
        <f>ROUNDUP((18*L372),0)</f>
        <v>31</v>
      </c>
      <c r="N372" s="9">
        <f>(M372-O372*12-1.5)</f>
        <v>26.5</v>
      </c>
      <c r="O372" s="14">
        <v>0.25</v>
      </c>
      <c r="P372" s="9">
        <f>ROUND(((B372)-(M372*K372/12)-(G372-(1.5*L372))*H372),0)</f>
        <v>3780</v>
      </c>
      <c r="Q372" s="9">
        <f>ROUNDDOWN((D372+E372)/(P372/1000),0)</f>
        <v>68</v>
      </c>
      <c r="R372" s="9">
        <f>ROUND((1.2*D372+1.6*E372)/(Q372),2)</f>
        <v>5.47</v>
      </c>
      <c r="S372" s="9">
        <f>CEILING((N372+(12*L372)),0.01)</f>
        <v>46.54</v>
      </c>
      <c r="T372" s="9">
        <f xml:space="preserve"> (4*S372)</f>
        <v>186.16</v>
      </c>
      <c r="U372" s="9">
        <f>ROUND((Q372-(S372/12)^2)*(R372),2)</f>
        <v>289.68</v>
      </c>
      <c r="V372" s="9">
        <f>ROUND((U372*1000)/(3*T372*(C372^0.5)),2)</f>
        <v>7.34</v>
      </c>
      <c r="W372" s="9" t="str">
        <f>IF(V372 &lt; N372, "Pass", "Fail")</f>
        <v>Pass</v>
      </c>
      <c r="X372" s="9">
        <f>CEILING(R372*(Q372^0.5)*((Q372^0.5/2)-(L372*0.5)-(N372/12)),0.01)</f>
        <v>48.71</v>
      </c>
      <c r="Y372" s="9">
        <f>ROUND((X372*1000)/(1.5*(Q372^0.5)*12*(C372^0.5)),2)</f>
        <v>4.6399999999999997</v>
      </c>
      <c r="Z372" s="9" t="str">
        <f>IF(Y372&lt;N372,"Pass","Fail")</f>
        <v>Pass</v>
      </c>
      <c r="AA372" s="9">
        <f>ROUND(((Q372^0.5)/2)-(L372/2),2)</f>
        <v>3.29</v>
      </c>
      <c r="AB372" s="9">
        <f>ROUND((AA372*(AA372/2)*R372*(Q372^0.5)),0)</f>
        <v>244</v>
      </c>
      <c r="AC372" s="9">
        <f>ROUND((AB372*12000/(0.9*(Q372^0.5)*12*(N372^2))),2)</f>
        <v>46.82</v>
      </c>
      <c r="AD372" s="9">
        <f>(1-((1-(2.36*AC372/C372))^0.5))</f>
        <v>1.1111249937587719E-2</v>
      </c>
      <c r="AE372" s="9">
        <f>(AD372*C372)/(1.18*F372)</f>
        <v>1.1770391883037838E-3</v>
      </c>
      <c r="AF372" s="10">
        <f>200/F372</f>
        <v>5.0000000000000001E-3</v>
      </c>
      <c r="AG372" s="10">
        <f>(3*(C372)^0.5)/(F372)</f>
        <v>5.3033008588991067E-3</v>
      </c>
      <c r="AH372" s="10">
        <f>ROUND(MAX(AE372, AF372, AG372),6)</f>
        <v>5.3030000000000004E-3</v>
      </c>
      <c r="AK372" s="10">
        <f>ROUND((AH372*(Q372^0.5)*12*N372),2)</f>
        <v>13.91</v>
      </c>
      <c r="AL372" s="13">
        <f>ROUND((Q372^0.5),2)</f>
        <v>8.25</v>
      </c>
      <c r="AM372" s="13">
        <f>ROUND((Q372^0.5),2)</f>
        <v>8.25</v>
      </c>
      <c r="AN372" s="19">
        <v>11</v>
      </c>
      <c r="AO372" s="10">
        <f>INDEX(AJ:AJ, MATCH(AN372, AI:AI, 0))</f>
        <v>1.56</v>
      </c>
      <c r="AP372" s="12">
        <f>ROUNDUP((AK372/AO372),0)</f>
        <v>9</v>
      </c>
      <c r="AQ372" s="12">
        <f>(AP372*AO372)</f>
        <v>14.040000000000001</v>
      </c>
      <c r="AR372" s="12">
        <f>IF(ROUNDDOWN((AL372*12 - (O372*12)) / (AP372 - 1), 0) &lt; 18, ROUNDDOWN((AL372*12 - (O372*12)) / (AP372 - 1), 0), 18)</f>
        <v>12</v>
      </c>
    </row>
    <row r="373" spans="1:44" x14ac:dyDescent="0.35">
      <c r="A373" s="11">
        <f t="shared" si="5"/>
        <v>372</v>
      </c>
      <c r="B373" s="14">
        <v>4200</v>
      </c>
      <c r="C373" s="14">
        <v>3000</v>
      </c>
      <c r="D373" s="14">
        <v>145</v>
      </c>
      <c r="E373" s="14">
        <v>135</v>
      </c>
      <c r="F373" s="14">
        <v>60000</v>
      </c>
      <c r="G373" s="14">
        <v>4.5</v>
      </c>
      <c r="H373" s="14">
        <v>100</v>
      </c>
      <c r="K373" s="14">
        <v>150</v>
      </c>
      <c r="L373" s="14">
        <v>1.83</v>
      </c>
      <c r="M373" s="9">
        <f>ROUNDUP((18*L373),0)</f>
        <v>33</v>
      </c>
      <c r="N373" s="9">
        <f>(M373-O373*12-1.5)</f>
        <v>28.5</v>
      </c>
      <c r="O373" s="14">
        <v>0.25</v>
      </c>
      <c r="P373" s="9">
        <f>ROUND(((B373)-(M373*K373/12)-(G373-(1.5*L373))*H373),0)</f>
        <v>3612</v>
      </c>
      <c r="Q373" s="9">
        <f>ROUNDDOWN((D373+E373)/(P373/1000),0)</f>
        <v>77</v>
      </c>
      <c r="R373" s="9">
        <f>ROUND((1.2*D373+1.6*E373)/(Q373),2)</f>
        <v>5.0599999999999996</v>
      </c>
      <c r="S373" s="9">
        <f>CEILING((N373+(12*L373)),0.01)</f>
        <v>50.46</v>
      </c>
      <c r="T373" s="9">
        <f xml:space="preserve"> (4*S373)</f>
        <v>201.84</v>
      </c>
      <c r="U373" s="9">
        <f>ROUND((Q373-(S373/12)^2)*(R373),2)</f>
        <v>300.14999999999998</v>
      </c>
      <c r="V373" s="9">
        <f>ROUND((U373*1000)/(3*T373*(C373^0.5)),2)</f>
        <v>9.0500000000000007</v>
      </c>
      <c r="W373" s="9" t="str">
        <f>IF(V373 &lt; N373, "Pass", "Fail")</f>
        <v>Pass</v>
      </c>
      <c r="X373" s="9">
        <f>CEILING(R373*(Q373^0.5)*((Q373^0.5/2)-(L373*0.5)-(N373/12)),0.01)</f>
        <v>48.730000000000004</v>
      </c>
      <c r="Y373" s="9">
        <f>ROUND((X373*1000)/(1.5*(Q373^0.5)*12*(C373^0.5)),2)</f>
        <v>5.63</v>
      </c>
      <c r="Z373" s="9" t="str">
        <f>IF(Y373&lt;N373,"Pass","Fail")</f>
        <v>Pass</v>
      </c>
      <c r="AA373" s="9">
        <f>ROUND(((Q373^0.5)/2)-(L373/2),2)</f>
        <v>3.47</v>
      </c>
      <c r="AB373" s="9">
        <f>ROUND((AA373*(AA373/2)*R373*(Q373^0.5)),0)</f>
        <v>267</v>
      </c>
      <c r="AC373" s="9">
        <f>ROUND((AB373*12000/(0.9*(Q373^0.5)*12*(N373^2))),2)</f>
        <v>41.62</v>
      </c>
      <c r="AD373" s="9">
        <f>(1-((1-(2.36*AC373/C373))^0.5))</f>
        <v>1.6506770062277742E-2</v>
      </c>
      <c r="AE373" s="9">
        <f>(AD373*C373)/(1.18*F373)</f>
        <v>6.9943940941854838E-4</v>
      </c>
      <c r="AF373" s="10">
        <f>200/F373</f>
        <v>3.3333333333333335E-3</v>
      </c>
      <c r="AG373" s="10">
        <f>(3*(C373)^0.5)/(F373)</f>
        <v>2.7386127875258306E-3</v>
      </c>
      <c r="AH373" s="10">
        <f>ROUND(MAX(AE373, AF373, AG373),6)</f>
        <v>3.333E-3</v>
      </c>
      <c r="AK373" s="10">
        <f>ROUND((AH373*(Q373^0.5)*12*N373),2)</f>
        <v>10</v>
      </c>
      <c r="AL373" s="13">
        <f>ROUND((Q373^0.5),2)</f>
        <v>8.77</v>
      </c>
      <c r="AM373" s="13">
        <f>ROUND((Q373^0.5),2)</f>
        <v>8.77</v>
      </c>
      <c r="AN373" s="19">
        <v>11</v>
      </c>
      <c r="AO373" s="10">
        <f>INDEX(AJ:AJ, MATCH(AN373, AI:AI, 0))</f>
        <v>1.56</v>
      </c>
      <c r="AP373" s="12">
        <f>ROUNDUP((AK373/AO373),0)</f>
        <v>7</v>
      </c>
      <c r="AQ373" s="12">
        <f>(AP373*AO373)</f>
        <v>10.92</v>
      </c>
      <c r="AR373" s="12">
        <f>IF(ROUNDDOWN((AL373*12 - (O373*12)) / (AP373 - 1), 0) &lt; 18, ROUNDDOWN((AL373*12 - (O373*12)) / (AP373 - 1), 0), 18)</f>
        <v>17</v>
      </c>
    </row>
    <row r="374" spans="1:44" x14ac:dyDescent="0.35">
      <c r="A374" s="11">
        <f t="shared" si="5"/>
        <v>373</v>
      </c>
      <c r="B374" s="14">
        <v>5900</v>
      </c>
      <c r="C374" s="14">
        <v>4000</v>
      </c>
      <c r="D374" s="14">
        <v>180</v>
      </c>
      <c r="E374" s="14">
        <v>90</v>
      </c>
      <c r="F374" s="14">
        <v>60000</v>
      </c>
      <c r="G374" s="14">
        <v>6</v>
      </c>
      <c r="H374" s="14">
        <v>105</v>
      </c>
      <c r="K374" s="14">
        <v>150</v>
      </c>
      <c r="L374" s="14">
        <v>1.5</v>
      </c>
      <c r="M374" s="9">
        <f>ROUNDUP((18*L374),0)</f>
        <v>27</v>
      </c>
      <c r="N374" s="9">
        <f>(M374-O374*12-1.5)</f>
        <v>22.5</v>
      </c>
      <c r="O374" s="14">
        <v>0.25</v>
      </c>
      <c r="P374" s="9">
        <f>ROUND(((B374)-(M374*K374/12)-(G374-(1.5*L374))*H374),0)</f>
        <v>5169</v>
      </c>
      <c r="Q374" s="9">
        <f>ROUNDDOWN((D374+E374)/(P374/1000),0)</f>
        <v>52</v>
      </c>
      <c r="R374" s="9">
        <f>ROUND((1.2*D374+1.6*E374)/(Q374),2)</f>
        <v>6.92</v>
      </c>
      <c r="S374" s="9">
        <f>CEILING((N374+(12*L374)),0.01)</f>
        <v>40.5</v>
      </c>
      <c r="T374" s="9">
        <f xml:space="preserve"> (4*S374)</f>
        <v>162</v>
      </c>
      <c r="U374" s="9">
        <f>ROUND((Q374-(S374/12)^2)*(R374),2)</f>
        <v>281.02</v>
      </c>
      <c r="V374" s="9">
        <f>ROUND((U374*1000)/(3*T374*(C374^0.5)),2)</f>
        <v>9.14</v>
      </c>
      <c r="W374" s="9" t="str">
        <f>IF(V374 &lt; N374, "Pass", "Fail")</f>
        <v>Pass</v>
      </c>
      <c r="X374" s="9">
        <f>CEILING(R374*(Q374^0.5)*((Q374^0.5/2)-(L374*0.5)-(N374/12)),0.01)</f>
        <v>48.94</v>
      </c>
      <c r="Y374" s="9">
        <f>ROUND((X374*1000)/(1.5*(Q374^0.5)*12*(C374^0.5)),2)</f>
        <v>5.96</v>
      </c>
      <c r="Z374" s="9" t="str">
        <f>IF(Y374&lt;N374,"Pass","Fail")</f>
        <v>Pass</v>
      </c>
      <c r="AA374" s="9">
        <f>ROUND(((Q374^0.5)/2)-(L374/2),2)</f>
        <v>2.86</v>
      </c>
      <c r="AB374" s="9">
        <f>ROUND((AA374*(AA374/2)*R374*(Q374^0.5)),0)</f>
        <v>204</v>
      </c>
      <c r="AC374" s="9">
        <f>ROUND((AB374*12000/(0.9*(Q374^0.5)*12*(N374^2))),2)</f>
        <v>62.09</v>
      </c>
      <c r="AD374" s="9">
        <f>(1-((1-(2.36*AC374/C374))^0.5))</f>
        <v>1.8487442770088625E-2</v>
      </c>
      <c r="AE374" s="9">
        <f>(AD374*C374)/(1.18*F374)</f>
        <v>1.0444882920954024E-3</v>
      </c>
      <c r="AF374" s="10">
        <f>200/F374</f>
        <v>3.3333333333333335E-3</v>
      </c>
      <c r="AG374" s="10">
        <f>(3*(C374)^0.5)/(F374)</f>
        <v>3.162277660168379E-3</v>
      </c>
      <c r="AH374" s="10">
        <f>ROUND(MAX(AE374, AF374, AG374),6)</f>
        <v>3.333E-3</v>
      </c>
      <c r="AI374" s="2">
        <v>11</v>
      </c>
      <c r="AJ374" s="2">
        <v>1.56</v>
      </c>
      <c r="AK374" s="10">
        <f>ROUND((AH374*(Q374^0.5)*12*N374),2)</f>
        <v>6.49</v>
      </c>
      <c r="AL374" s="13">
        <f>ROUND((Q374^0.5),2)</f>
        <v>7.21</v>
      </c>
      <c r="AM374" s="13">
        <f>ROUND((Q374^0.5),2)</f>
        <v>7.21</v>
      </c>
      <c r="AN374" s="19">
        <v>8</v>
      </c>
      <c r="AO374" s="10">
        <f>INDEX(AJ:AJ, MATCH(AN374, AI:AI, 0))</f>
        <v>0.79</v>
      </c>
      <c r="AP374" s="12">
        <f>ROUNDUP((AK374/AO374),0)</f>
        <v>9</v>
      </c>
      <c r="AQ374" s="12">
        <f>(AP374*AO374)</f>
        <v>7.11</v>
      </c>
      <c r="AR374" s="12">
        <f>IF(ROUNDDOWN((AL374*12 - (O374*12)) / (AP374 - 1), 0) &lt; 18, ROUNDDOWN((AL374*12 - (O374*12)) / (AP374 - 1), 0), 18)</f>
        <v>10</v>
      </c>
    </row>
    <row r="375" spans="1:44" x14ac:dyDescent="0.35">
      <c r="A375" s="11">
        <f t="shared" si="5"/>
        <v>374</v>
      </c>
      <c r="B375" s="14">
        <v>4600</v>
      </c>
      <c r="C375" s="14">
        <v>4000</v>
      </c>
      <c r="D375" s="14">
        <v>145</v>
      </c>
      <c r="E375" s="14">
        <v>105</v>
      </c>
      <c r="F375" s="14">
        <v>60000</v>
      </c>
      <c r="G375" s="14">
        <v>5.75</v>
      </c>
      <c r="H375" s="14">
        <v>95</v>
      </c>
      <c r="K375" s="14">
        <v>150</v>
      </c>
      <c r="L375" s="14">
        <v>1.58</v>
      </c>
      <c r="M375" s="9">
        <f>ROUNDUP((18*L375),0)</f>
        <v>29</v>
      </c>
      <c r="N375" s="9">
        <f>(M375-O375*12-1.5)</f>
        <v>24.5</v>
      </c>
      <c r="O375" s="14">
        <v>0.25</v>
      </c>
      <c r="P375" s="9">
        <f>ROUND(((B375)-(M375*K375/12)-(G375-(1.5*L375))*H375),0)</f>
        <v>3916</v>
      </c>
      <c r="Q375" s="9">
        <f>ROUNDDOWN((D375+E375)/(P375/1000),0)</f>
        <v>63</v>
      </c>
      <c r="R375" s="9">
        <f>ROUND((1.2*D375+1.6*E375)/(Q375),2)</f>
        <v>5.43</v>
      </c>
      <c r="S375" s="9">
        <f>CEILING((N375+(12*L375)),0.01)</f>
        <v>43.46</v>
      </c>
      <c r="T375" s="9">
        <f xml:space="preserve"> (4*S375)</f>
        <v>173.84</v>
      </c>
      <c r="U375" s="9">
        <f>ROUND((Q375-(S375/12)^2)*(R375),2)</f>
        <v>270.87</v>
      </c>
      <c r="V375" s="9">
        <f>ROUND((U375*1000)/(3*T375*(C375^0.5)),2)</f>
        <v>8.2100000000000009</v>
      </c>
      <c r="W375" s="9" t="str">
        <f>IF(V375 &lt; N375, "Pass", "Fail")</f>
        <v>Pass</v>
      </c>
      <c r="X375" s="9">
        <f>CEILING(R375*(Q375^0.5)*((Q375^0.5/2)-(L375*0.5)-(N375/12)),0.01)</f>
        <v>49.01</v>
      </c>
      <c r="Y375" s="9">
        <f>ROUND((X375*1000)/(1.5*(Q375^0.5)*12*(C375^0.5)),2)</f>
        <v>5.42</v>
      </c>
      <c r="Z375" s="9" t="str">
        <f>IF(Y375&lt;N375,"Pass","Fail")</f>
        <v>Pass</v>
      </c>
      <c r="AA375" s="9">
        <f>ROUND(((Q375^0.5)/2)-(L375/2),2)</f>
        <v>3.18</v>
      </c>
      <c r="AB375" s="9">
        <f>ROUND((AA375*(AA375/2)*R375*(Q375^0.5)),0)</f>
        <v>218</v>
      </c>
      <c r="AC375" s="9">
        <f>ROUND((AB375*12000/(0.9*(Q375^0.5)*12*(N375^2))),2)</f>
        <v>50.84</v>
      </c>
      <c r="AD375" s="9">
        <f>(1-((1-(2.36*AC375/C375))^0.5))</f>
        <v>1.5111986061359328E-2</v>
      </c>
      <c r="AE375" s="9">
        <f>(AD375*C375)/(1.18*F375)</f>
        <v>8.5378452324064006E-4</v>
      </c>
      <c r="AF375" s="10">
        <f>200/F375</f>
        <v>3.3333333333333335E-3</v>
      </c>
      <c r="AG375" s="10">
        <f>(3*(C375)^0.5)/(F375)</f>
        <v>3.162277660168379E-3</v>
      </c>
      <c r="AH375" s="10">
        <f>ROUND(MAX(AE375, AF375, AG375),6)</f>
        <v>3.333E-3</v>
      </c>
      <c r="AK375" s="10">
        <f>ROUND((AH375*(Q375^0.5)*12*N375),2)</f>
        <v>7.78</v>
      </c>
      <c r="AL375" s="13">
        <f>ROUND((Q375^0.5),2)</f>
        <v>7.94</v>
      </c>
      <c r="AM375" s="13">
        <f>ROUND((Q375^0.5),2)</f>
        <v>7.94</v>
      </c>
      <c r="AN375" s="19">
        <v>11</v>
      </c>
      <c r="AO375" s="10">
        <f>INDEX(AJ:AJ, MATCH(AN375, AI:AI, 0))</f>
        <v>1.56</v>
      </c>
      <c r="AP375" s="12">
        <f>ROUNDUP((AK375/AO375),0)</f>
        <v>5</v>
      </c>
      <c r="AQ375" s="12">
        <f>(AP375*AO375)</f>
        <v>7.8000000000000007</v>
      </c>
      <c r="AR375" s="12">
        <f>IF(ROUNDDOWN((AL375*12 - (O375*12)) / (AP375 - 1), 0) &lt; 18, ROUNDDOWN((AL375*12 - (O375*12)) / (AP375 - 1), 0), 18)</f>
        <v>18</v>
      </c>
    </row>
    <row r="376" spans="1:44" x14ac:dyDescent="0.35">
      <c r="A376" s="11">
        <f t="shared" si="5"/>
        <v>375</v>
      </c>
      <c r="B376" s="14">
        <v>5200</v>
      </c>
      <c r="C376" s="14">
        <v>5000</v>
      </c>
      <c r="D376" s="14">
        <v>100</v>
      </c>
      <c r="E376" s="14">
        <v>130</v>
      </c>
      <c r="F376" s="14">
        <v>60000</v>
      </c>
      <c r="G376" s="14">
        <v>6.25</v>
      </c>
      <c r="H376" s="14">
        <v>105</v>
      </c>
      <c r="K376" s="14">
        <v>150</v>
      </c>
      <c r="L376" s="14">
        <v>1.42</v>
      </c>
      <c r="M376" s="9">
        <f>ROUNDUP((18*L376),0)</f>
        <v>26</v>
      </c>
      <c r="N376" s="9">
        <f>(M376-O376*12-1.5)</f>
        <v>21.5</v>
      </c>
      <c r="O376" s="14">
        <v>0.25</v>
      </c>
      <c r="P376" s="9">
        <f>ROUND(((B376)-(M376*K376/12)-(G376-(1.5*L376))*H376),0)</f>
        <v>4442</v>
      </c>
      <c r="Q376" s="9">
        <f>ROUNDDOWN((D376+E376)/(P376/1000),0)</f>
        <v>51</v>
      </c>
      <c r="R376" s="9">
        <f>ROUND((1.2*D376+1.6*E376)/(Q376),2)</f>
        <v>6.43</v>
      </c>
      <c r="S376" s="9">
        <f>CEILING((N376+(12*L376)),0.01)</f>
        <v>38.54</v>
      </c>
      <c r="T376" s="9">
        <f xml:space="preserve"> (4*S376)</f>
        <v>154.16</v>
      </c>
      <c r="U376" s="9">
        <f>ROUND((Q376-(S376/12)^2)*(R376),2)</f>
        <v>261.61</v>
      </c>
      <c r="V376" s="9">
        <f>ROUND((U376*1000)/(3*T376*(C376^0.5)),2)</f>
        <v>8</v>
      </c>
      <c r="W376" s="9" t="str">
        <f>IF(V376 &lt; N376, "Pass", "Fail")</f>
        <v>Pass</v>
      </c>
      <c r="X376" s="9">
        <f>CEILING(R376*(Q376^0.5)*((Q376^0.5/2)-(L376*0.5)-(N376/12)),0.01)</f>
        <v>49.1</v>
      </c>
      <c r="Y376" s="9">
        <f>ROUND((X376*1000)/(1.5*(Q376^0.5)*12*(C376^0.5)),2)</f>
        <v>5.4</v>
      </c>
      <c r="Z376" s="9" t="str">
        <f>IF(Y376&lt;N376,"Pass","Fail")</f>
        <v>Pass</v>
      </c>
      <c r="AA376" s="9">
        <f>ROUND(((Q376^0.5)/2)-(L376/2),2)</f>
        <v>2.86</v>
      </c>
      <c r="AB376" s="9">
        <f>ROUND((AA376*(AA376/2)*R376*(Q376^0.5)),0)</f>
        <v>188</v>
      </c>
      <c r="AC376" s="9">
        <f>ROUND((AB376*12000/(0.9*(Q376^0.5)*12*(N376^2))),2)</f>
        <v>63.28</v>
      </c>
      <c r="AD376" s="9">
        <f>(1-((1-(2.36*AC376/C376))^0.5))</f>
        <v>1.5047290475324382E-2</v>
      </c>
      <c r="AE376" s="9">
        <f>(AD376*C376)/(1.18*F376)</f>
        <v>1.0626617567319478E-3</v>
      </c>
      <c r="AF376" s="10">
        <f>200/F376</f>
        <v>3.3333333333333335E-3</v>
      </c>
      <c r="AG376" s="10">
        <f>(3*(C376)^0.5)/(F376)</f>
        <v>3.5355339059327377E-3</v>
      </c>
      <c r="AH376" s="10">
        <f>ROUND(MAX(AE376, AF376, AG376),6)</f>
        <v>3.5360000000000001E-3</v>
      </c>
      <c r="AK376" s="10">
        <f>ROUND((AH376*(Q376^0.5)*12*N376),2)</f>
        <v>6.52</v>
      </c>
      <c r="AL376" s="13">
        <f>ROUND((Q376^0.5),2)</f>
        <v>7.14</v>
      </c>
      <c r="AM376" s="13">
        <f>ROUND((Q376^0.5),2)</f>
        <v>7.14</v>
      </c>
      <c r="AN376" s="19">
        <v>8</v>
      </c>
      <c r="AO376" s="10">
        <f>INDEX(AJ:AJ, MATCH(AN376, AI:AI, 0))</f>
        <v>0.79</v>
      </c>
      <c r="AP376" s="12">
        <f>ROUNDUP((AK376/AO376),0)</f>
        <v>9</v>
      </c>
      <c r="AQ376" s="12">
        <f>(AP376*AO376)</f>
        <v>7.11</v>
      </c>
      <c r="AR376" s="12">
        <f>IF(ROUNDDOWN((AL376*12 - (O376*12)) / (AP376 - 1), 0) &lt; 18, ROUNDDOWN((AL376*12 - (O376*12)) / (AP376 - 1), 0), 18)</f>
        <v>10</v>
      </c>
    </row>
    <row r="377" spans="1:44" x14ac:dyDescent="0.35">
      <c r="A377" s="11">
        <f t="shared" si="5"/>
        <v>376</v>
      </c>
      <c r="B377" s="14">
        <v>5600</v>
      </c>
      <c r="C377" s="14">
        <v>3000</v>
      </c>
      <c r="D377" s="14">
        <v>135</v>
      </c>
      <c r="E377" s="14">
        <v>125</v>
      </c>
      <c r="F377" s="14">
        <v>60000</v>
      </c>
      <c r="G377" s="14">
        <v>5.5</v>
      </c>
      <c r="H377" s="14">
        <v>95</v>
      </c>
      <c r="K377" s="14">
        <v>150</v>
      </c>
      <c r="L377" s="14">
        <v>1.5</v>
      </c>
      <c r="M377" s="9">
        <f>ROUNDUP((18*L377),0)</f>
        <v>27</v>
      </c>
      <c r="N377" s="9">
        <f>(M377-O377*12-1.5)</f>
        <v>22.5</v>
      </c>
      <c r="O377" s="14">
        <v>0.25</v>
      </c>
      <c r="P377" s="9">
        <f>ROUND(((B377)-(M377*K377/12)-(G377-(1.5*L377))*H377),0)</f>
        <v>4954</v>
      </c>
      <c r="Q377" s="9">
        <f>ROUNDDOWN((D377+E377)/(P377/1000),0)</f>
        <v>52</v>
      </c>
      <c r="R377" s="9">
        <f>ROUND((1.2*D377+1.6*E377)/(Q377),2)</f>
        <v>6.96</v>
      </c>
      <c r="S377" s="9">
        <f>CEILING((N377+(12*L377)),0.01)</f>
        <v>40.5</v>
      </c>
      <c r="T377" s="9">
        <f xml:space="preserve"> (4*S377)</f>
        <v>162</v>
      </c>
      <c r="U377" s="9">
        <f>ROUND((Q377-(S377/12)^2)*(R377),2)</f>
        <v>282.64</v>
      </c>
      <c r="V377" s="9">
        <f>ROUND((U377*1000)/(3*T377*(C377^0.5)),2)</f>
        <v>10.62</v>
      </c>
      <c r="W377" s="9" t="str">
        <f>IF(V377 &lt; N377, "Pass", "Fail")</f>
        <v>Pass</v>
      </c>
      <c r="X377" s="9">
        <f>CEILING(R377*(Q377^0.5)*((Q377^0.5/2)-(L377*0.5)-(N377/12)),0.01)</f>
        <v>49.22</v>
      </c>
      <c r="Y377" s="9">
        <f>ROUND((X377*1000)/(1.5*(Q377^0.5)*12*(C377^0.5)),2)</f>
        <v>6.92</v>
      </c>
      <c r="Z377" s="9" t="str">
        <f>IF(Y377&lt;N377,"Pass","Fail")</f>
        <v>Pass</v>
      </c>
      <c r="AA377" s="9">
        <f>ROUND(((Q377^0.5)/2)-(L377/2),2)</f>
        <v>2.86</v>
      </c>
      <c r="AB377" s="9">
        <f>ROUND((AA377*(AA377/2)*R377*(Q377^0.5)),0)</f>
        <v>205</v>
      </c>
      <c r="AC377" s="9">
        <f>ROUND((AB377*12000/(0.9*(Q377^0.5)*12*(N377^2))),2)</f>
        <v>62.39</v>
      </c>
      <c r="AD377" s="9">
        <f>(1-((1-(2.36*AC377/C377))^0.5))</f>
        <v>2.4848798048904275E-2</v>
      </c>
      <c r="AE377" s="9">
        <f>(AD377*C377)/(1.18*F377)</f>
        <v>1.0529151715637406E-3</v>
      </c>
      <c r="AF377" s="10">
        <f>200/F377</f>
        <v>3.3333333333333335E-3</v>
      </c>
      <c r="AG377" s="10">
        <f>(3*(C377)^0.5)/(F377)</f>
        <v>2.7386127875258306E-3</v>
      </c>
      <c r="AH377" s="10">
        <f>ROUND(MAX(AE377, AF377, AG377),6)</f>
        <v>3.333E-3</v>
      </c>
      <c r="AK377" s="10">
        <f>ROUND((AH377*(Q377^0.5)*12*N377),2)</f>
        <v>6.49</v>
      </c>
      <c r="AL377" s="13">
        <f>ROUND((Q377^0.5),2)</f>
        <v>7.21</v>
      </c>
      <c r="AM377" s="13">
        <f>ROUND((Q377^0.5),2)</f>
        <v>7.21</v>
      </c>
      <c r="AN377" s="19">
        <v>8</v>
      </c>
      <c r="AO377" s="10">
        <f>INDEX(AJ:AJ, MATCH(AN377, AI:AI, 0))</f>
        <v>0.79</v>
      </c>
      <c r="AP377" s="12">
        <f>ROUNDUP((AK377/AO377),0)</f>
        <v>9</v>
      </c>
      <c r="AQ377" s="12">
        <f>(AP377*AO377)</f>
        <v>7.11</v>
      </c>
      <c r="AR377" s="12">
        <f>IF(ROUNDDOWN((AL377*12 - (O377*12)) / (AP377 - 1), 0) &lt; 18, ROUNDDOWN((AL377*12 - (O377*12)) / (AP377 - 1), 0), 18)</f>
        <v>10</v>
      </c>
    </row>
    <row r="378" spans="1:44" x14ac:dyDescent="0.35">
      <c r="A378" s="11">
        <f t="shared" si="5"/>
        <v>377</v>
      </c>
      <c r="B378" s="14">
        <v>4700</v>
      </c>
      <c r="C378" s="14">
        <v>4000</v>
      </c>
      <c r="D378" s="14">
        <v>155</v>
      </c>
      <c r="E378" s="14">
        <v>185</v>
      </c>
      <c r="F378" s="14">
        <v>40000</v>
      </c>
      <c r="G378" s="14">
        <v>4.75</v>
      </c>
      <c r="H378" s="14">
        <v>90</v>
      </c>
      <c r="K378" s="14">
        <v>150</v>
      </c>
      <c r="L378" s="14">
        <v>2</v>
      </c>
      <c r="M378" s="9">
        <f>ROUNDUP((18*L378),0)</f>
        <v>36</v>
      </c>
      <c r="N378" s="9">
        <f>(M378-O378*12-1.5)</f>
        <v>31.5</v>
      </c>
      <c r="O378" s="14">
        <v>0.25</v>
      </c>
      <c r="P378" s="9">
        <f>ROUND(((B378)-(M378*K378/12)-(G378-(1.5*L378))*H378),0)</f>
        <v>4093</v>
      </c>
      <c r="Q378" s="9">
        <f>ROUNDDOWN((D378+E378)/(P378/1000),0)</f>
        <v>83</v>
      </c>
      <c r="R378" s="9">
        <f>ROUND((1.2*D378+1.6*E378)/(Q378),2)</f>
        <v>5.81</v>
      </c>
      <c r="S378" s="9">
        <f>CEILING((N378+(12*L378)),0.01)</f>
        <v>55.5</v>
      </c>
      <c r="T378" s="9">
        <f xml:space="preserve"> (4*S378)</f>
        <v>222</v>
      </c>
      <c r="U378" s="9">
        <f>ROUND((Q378-(S378/12)^2)*(R378),2)</f>
        <v>357.95</v>
      </c>
      <c r="V378" s="9">
        <f>ROUND((U378*1000)/(3*T378*(C378^0.5)),2)</f>
        <v>8.5</v>
      </c>
      <c r="W378" s="9" t="str">
        <f>IF(V378 &lt; N378, "Pass", "Fail")</f>
        <v>Pass</v>
      </c>
      <c r="X378" s="9">
        <f>CEILING(R378*(Q378^0.5)*((Q378^0.5/2)-(L378*0.5)-(N378/12)),0.01)</f>
        <v>49.24</v>
      </c>
      <c r="Y378" s="9">
        <f>ROUND((X378*1000)/(1.5*(Q378^0.5)*12*(C378^0.5)),2)</f>
        <v>4.75</v>
      </c>
      <c r="Z378" s="9" t="str">
        <f>IF(Y378&lt;N378,"Pass","Fail")</f>
        <v>Pass</v>
      </c>
      <c r="AA378" s="9">
        <f>ROUND(((Q378^0.5)/2)-(L378/2),2)</f>
        <v>3.56</v>
      </c>
      <c r="AB378" s="9">
        <f>ROUND((AA378*(AA378/2)*R378*(Q378^0.5)),0)</f>
        <v>335</v>
      </c>
      <c r="AC378" s="9">
        <f>ROUND((AB378*12000/(0.9*(Q378^0.5)*12*(N378^2))),2)</f>
        <v>41.18</v>
      </c>
      <c r="AD378" s="9">
        <f>(1-((1-(2.36*AC378/C378))^0.5))</f>
        <v>1.2222798400367996E-2</v>
      </c>
      <c r="AE378" s="9">
        <f>(AD378*C378)/(1.18*F378)</f>
        <v>1.0358303729125419E-3</v>
      </c>
      <c r="AF378" s="10">
        <f>200/F378</f>
        <v>5.0000000000000001E-3</v>
      </c>
      <c r="AG378" s="10">
        <f>(3*(C378)^0.5)/(F378)</f>
        <v>4.7434164902525689E-3</v>
      </c>
      <c r="AH378" s="10">
        <f>ROUND(MAX(AE378, AF378, AG378),6)</f>
        <v>5.0000000000000001E-3</v>
      </c>
      <c r="AK378" s="10">
        <f>ROUND((AH378*(Q378^0.5)*12*N378),2)</f>
        <v>17.22</v>
      </c>
      <c r="AL378" s="13">
        <f>ROUND((Q378^0.5),2)</f>
        <v>9.11</v>
      </c>
      <c r="AM378" s="13">
        <f>ROUND((Q378^0.5),2)</f>
        <v>9.11</v>
      </c>
      <c r="AN378" s="19">
        <v>14</v>
      </c>
      <c r="AO378" s="10">
        <f>INDEX(AJ:AJ, MATCH(AN378, AI:AI, 0))</f>
        <v>2.25</v>
      </c>
      <c r="AP378" s="12">
        <f>ROUNDUP((AK378/AO378),0)</f>
        <v>8</v>
      </c>
      <c r="AQ378" s="12">
        <f>(AP378*AO378)</f>
        <v>18</v>
      </c>
      <c r="AR378" s="12">
        <f>IF(ROUNDDOWN((AL378*12 - (O378*12)) / (AP378 - 1), 0) &lt; 18, ROUNDDOWN((AL378*12 - (O378*12)) / (AP378 - 1), 0), 18)</f>
        <v>15</v>
      </c>
    </row>
    <row r="379" spans="1:44" x14ac:dyDescent="0.35">
      <c r="A379" s="11">
        <f t="shared" si="5"/>
        <v>378</v>
      </c>
      <c r="B379" s="14">
        <v>4800</v>
      </c>
      <c r="C379" s="14">
        <v>5000</v>
      </c>
      <c r="D379" s="14">
        <v>160</v>
      </c>
      <c r="E379" s="14">
        <v>115</v>
      </c>
      <c r="F379" s="14">
        <v>40000</v>
      </c>
      <c r="G379" s="14">
        <v>6.75</v>
      </c>
      <c r="H379" s="14">
        <v>100</v>
      </c>
      <c r="K379" s="14">
        <v>150</v>
      </c>
      <c r="L379" s="14">
        <v>1.67</v>
      </c>
      <c r="M379" s="9">
        <f>ROUNDUP((18*L379),0)</f>
        <v>31</v>
      </c>
      <c r="N379" s="9">
        <f>(M379-O379*12-1.5)</f>
        <v>26.5</v>
      </c>
      <c r="O379" s="14">
        <v>0.25</v>
      </c>
      <c r="P379" s="9">
        <f>ROUND(((B379)-(M379*K379/12)-(G379-(1.5*L379))*H379),0)</f>
        <v>3988</v>
      </c>
      <c r="Q379" s="9">
        <f>ROUNDDOWN((D379+E379)/(P379/1000),0)</f>
        <v>68</v>
      </c>
      <c r="R379" s="9">
        <f>ROUND((1.2*D379+1.6*E379)/(Q379),2)</f>
        <v>5.53</v>
      </c>
      <c r="S379" s="9">
        <f>CEILING((N379+(12*L379)),0.01)</f>
        <v>46.54</v>
      </c>
      <c r="T379" s="9">
        <f xml:space="preserve"> (4*S379)</f>
        <v>186.16</v>
      </c>
      <c r="U379" s="9">
        <f>ROUND((Q379-(S379/12)^2)*(R379),2)</f>
        <v>292.86</v>
      </c>
      <c r="V379" s="9">
        <f>ROUND((U379*1000)/(3*T379*(C379^0.5)),2)</f>
        <v>7.42</v>
      </c>
      <c r="W379" s="9" t="str">
        <f>IF(V379 &lt; N379, "Pass", "Fail")</f>
        <v>Pass</v>
      </c>
      <c r="X379" s="9">
        <f>CEILING(R379*(Q379^0.5)*((Q379^0.5/2)-(L379*0.5)-(N379/12)),0.01)</f>
        <v>49.24</v>
      </c>
      <c r="Y379" s="9">
        <f>ROUND((X379*1000)/(1.5*(Q379^0.5)*12*(C379^0.5)),2)</f>
        <v>4.6900000000000004</v>
      </c>
      <c r="Z379" s="9" t="str">
        <f>IF(Y379&lt;N379,"Pass","Fail")</f>
        <v>Pass</v>
      </c>
      <c r="AA379" s="9">
        <f>ROUND(((Q379^0.5)/2)-(L379/2),2)</f>
        <v>3.29</v>
      </c>
      <c r="AB379" s="9">
        <f>ROUND((AA379*(AA379/2)*R379*(Q379^0.5)),0)</f>
        <v>247</v>
      </c>
      <c r="AC379" s="9">
        <f>ROUND((AB379*12000/(0.9*(Q379^0.5)*12*(N379^2))),2)</f>
        <v>47.39</v>
      </c>
      <c r="AD379" s="9">
        <f>(1-((1-(2.36*AC379/C379))^0.5))</f>
        <v>1.1247290774887397E-2</v>
      </c>
      <c r="AE379" s="9">
        <f>(AD379*C379)/(1.18*F379)</f>
        <v>1.1914502939499362E-3</v>
      </c>
      <c r="AF379" s="10">
        <f>200/F379</f>
        <v>5.0000000000000001E-3</v>
      </c>
      <c r="AG379" s="10">
        <f>(3*(C379)^0.5)/(F379)</f>
        <v>5.3033008588991067E-3</v>
      </c>
      <c r="AH379" s="10">
        <f>ROUND(MAX(AE379, AF379, AG379),6)</f>
        <v>5.3030000000000004E-3</v>
      </c>
      <c r="AK379" s="10">
        <f>ROUND((AH379*(Q379^0.5)*12*N379),2)</f>
        <v>13.91</v>
      </c>
      <c r="AL379" s="13">
        <f>ROUND((Q379^0.5),2)</f>
        <v>8.25</v>
      </c>
      <c r="AM379" s="13">
        <f>ROUND((Q379^0.5),2)</f>
        <v>8.25</v>
      </c>
      <c r="AN379" s="19">
        <v>11</v>
      </c>
      <c r="AO379" s="10">
        <f>INDEX(AJ:AJ, MATCH(AN379, AI:AI, 0))</f>
        <v>1.56</v>
      </c>
      <c r="AP379" s="12">
        <f>ROUNDUP((AK379/AO379),0)</f>
        <v>9</v>
      </c>
      <c r="AQ379" s="12">
        <f>(AP379*AO379)</f>
        <v>14.040000000000001</v>
      </c>
      <c r="AR379" s="12">
        <f>IF(ROUNDDOWN((AL379*12 - (O379*12)) / (AP379 - 1), 0) &lt; 18, ROUNDDOWN((AL379*12 - (O379*12)) / (AP379 - 1), 0), 18)</f>
        <v>12</v>
      </c>
    </row>
    <row r="380" spans="1:44" x14ac:dyDescent="0.35">
      <c r="A380" s="11">
        <f t="shared" si="5"/>
        <v>379</v>
      </c>
      <c r="B380" s="14">
        <v>5800</v>
      </c>
      <c r="C380" s="14">
        <v>5000</v>
      </c>
      <c r="D380" s="14">
        <v>130</v>
      </c>
      <c r="E380" s="14">
        <v>135</v>
      </c>
      <c r="F380" s="14">
        <v>40000</v>
      </c>
      <c r="G380" s="14">
        <v>5.75</v>
      </c>
      <c r="H380" s="14">
        <v>100</v>
      </c>
      <c r="K380" s="14">
        <v>150</v>
      </c>
      <c r="L380" s="14">
        <v>1.5</v>
      </c>
      <c r="M380" s="9">
        <f>ROUNDUP((18*L380),0)</f>
        <v>27</v>
      </c>
      <c r="N380" s="9">
        <f>(M380-O380*12-1.5)</f>
        <v>22.5</v>
      </c>
      <c r="O380" s="14">
        <v>0.25</v>
      </c>
      <c r="P380" s="9">
        <f>ROUND(((B380)-(M380*K380/12)-(G380-(1.5*L380))*H380),0)</f>
        <v>5113</v>
      </c>
      <c r="Q380" s="9">
        <f>ROUNDDOWN((D380+E380)/(P380/1000),0)</f>
        <v>51</v>
      </c>
      <c r="R380" s="9">
        <f>ROUND((1.2*D380+1.6*E380)/(Q380),2)</f>
        <v>7.29</v>
      </c>
      <c r="S380" s="9">
        <f>CEILING((N380+(12*L380)),0.01)</f>
        <v>40.5</v>
      </c>
      <c r="T380" s="9">
        <f xml:space="preserve"> (4*S380)</f>
        <v>162</v>
      </c>
      <c r="U380" s="9">
        <f>ROUND((Q380-(S380/12)^2)*(R380),2)</f>
        <v>288.75</v>
      </c>
      <c r="V380" s="9">
        <f>ROUND((U380*1000)/(3*T380*(C380^0.5)),2)</f>
        <v>8.4</v>
      </c>
      <c r="W380" s="9" t="str">
        <f>IF(V380 &lt; N380, "Pass", "Fail")</f>
        <v>Pass</v>
      </c>
      <c r="X380" s="9">
        <f>CEILING(R380*(Q380^0.5)*((Q380^0.5/2)-(L380*0.5)-(N380/12)),0.01)</f>
        <v>49.24</v>
      </c>
      <c r="Y380" s="9">
        <f>ROUND((X380*1000)/(1.5*(Q380^0.5)*12*(C380^0.5)),2)</f>
        <v>5.42</v>
      </c>
      <c r="Z380" s="9" t="str">
        <f>IF(Y380&lt;N380,"Pass","Fail")</f>
        <v>Pass</v>
      </c>
      <c r="AA380" s="9">
        <f>ROUND(((Q380^0.5)/2)-(L380/2),2)</f>
        <v>2.82</v>
      </c>
      <c r="AB380" s="9">
        <f>ROUND((AA380*(AA380/2)*R380*(Q380^0.5)),0)</f>
        <v>207</v>
      </c>
      <c r="AC380" s="9">
        <f>ROUND((AB380*12000/(0.9*(Q380^0.5)*12*(N380^2))),2)</f>
        <v>63.62</v>
      </c>
      <c r="AD380" s="9">
        <f>(1-((1-(2.36*AC380/C380))^0.5))</f>
        <v>1.5128759684800208E-2</v>
      </c>
      <c r="AE380" s="9">
        <f>(AD380*C380)/(1.18*F380)</f>
        <v>1.6026228479661237E-3</v>
      </c>
      <c r="AF380" s="10">
        <f>200/F380</f>
        <v>5.0000000000000001E-3</v>
      </c>
      <c r="AG380" s="10">
        <f>(3*(C380)^0.5)/(F380)</f>
        <v>5.3033008588991067E-3</v>
      </c>
      <c r="AH380" s="10">
        <f>ROUND(MAX(AE380, AF380, AG380),6)</f>
        <v>5.3030000000000004E-3</v>
      </c>
      <c r="AK380" s="10">
        <f>ROUND((AH380*(Q380^0.5)*12*N380),2)</f>
        <v>10.23</v>
      </c>
      <c r="AL380" s="13">
        <f>ROUND((Q380^0.5),2)</f>
        <v>7.14</v>
      </c>
      <c r="AM380" s="13">
        <f>ROUND((Q380^0.5),2)</f>
        <v>7.14</v>
      </c>
      <c r="AN380" s="19">
        <v>11</v>
      </c>
      <c r="AO380" s="10">
        <f>INDEX(AJ:AJ, MATCH(AN380, AI:AI, 0))</f>
        <v>1.56</v>
      </c>
      <c r="AP380" s="12">
        <f>ROUNDUP((AK380/AO380),0)</f>
        <v>7</v>
      </c>
      <c r="AQ380" s="12">
        <f>(AP380*AO380)</f>
        <v>10.92</v>
      </c>
      <c r="AR380" s="12">
        <f>IF(ROUNDDOWN((AL380*12 - (O380*12)) / (AP380 - 1), 0) &lt; 18, ROUNDDOWN((AL380*12 - (O380*12)) / (AP380 - 1), 0), 18)</f>
        <v>13</v>
      </c>
    </row>
    <row r="381" spans="1:44" x14ac:dyDescent="0.35">
      <c r="A381" s="11">
        <f t="shared" si="5"/>
        <v>380</v>
      </c>
      <c r="B381" s="14">
        <v>4800</v>
      </c>
      <c r="C381" s="14">
        <v>5000</v>
      </c>
      <c r="D381" s="14">
        <v>120</v>
      </c>
      <c r="E381" s="14">
        <v>140</v>
      </c>
      <c r="F381" s="14">
        <v>40000</v>
      </c>
      <c r="G381" s="14">
        <v>4</v>
      </c>
      <c r="H381" s="14">
        <v>105</v>
      </c>
      <c r="K381" s="14">
        <v>150</v>
      </c>
      <c r="L381" s="14">
        <v>1.58</v>
      </c>
      <c r="M381" s="9">
        <f>ROUNDUP((18*L381),0)</f>
        <v>29</v>
      </c>
      <c r="N381" s="9">
        <f>(M381-O381*12-1.5)</f>
        <v>24.5</v>
      </c>
      <c r="O381" s="14">
        <v>0.25</v>
      </c>
      <c r="P381" s="9">
        <f>ROUND(((B381)-(M381*K381/12)-(G381-(1.5*L381))*H381),0)</f>
        <v>4266</v>
      </c>
      <c r="Q381" s="9">
        <f>ROUNDDOWN((D381+E381)/(P381/1000),0)</f>
        <v>60</v>
      </c>
      <c r="R381" s="9">
        <f>ROUND((1.2*D381+1.6*E381)/(Q381),2)</f>
        <v>6.13</v>
      </c>
      <c r="S381" s="9">
        <f>CEILING((N381+(12*L381)),0.01)</f>
        <v>43.46</v>
      </c>
      <c r="T381" s="9">
        <f xml:space="preserve"> (4*S381)</f>
        <v>173.84</v>
      </c>
      <c r="U381" s="9">
        <f>ROUND((Q381-(S381/12)^2)*(R381),2)</f>
        <v>287.39999999999998</v>
      </c>
      <c r="V381" s="9">
        <f>ROUND((U381*1000)/(3*T381*(C381^0.5)),2)</f>
        <v>7.79</v>
      </c>
      <c r="W381" s="9" t="str">
        <f>IF(V381 &lt; N381, "Pass", "Fail")</f>
        <v>Pass</v>
      </c>
      <c r="X381" s="9">
        <f>CEILING(R381*(Q381^0.5)*((Q381^0.5/2)-(L381*0.5)-(N381/12)),0.01)</f>
        <v>49.45</v>
      </c>
      <c r="Y381" s="9">
        <f>ROUND((X381*1000)/(1.5*(Q381^0.5)*12*(C381^0.5)),2)</f>
        <v>5.0199999999999996</v>
      </c>
      <c r="Z381" s="9" t="str">
        <f>IF(Y381&lt;N381,"Pass","Fail")</f>
        <v>Pass</v>
      </c>
      <c r="AA381" s="9">
        <f>ROUND(((Q381^0.5)/2)-(L381/2),2)</f>
        <v>3.08</v>
      </c>
      <c r="AB381" s="9">
        <f>ROUND((AA381*(AA381/2)*R381*(Q381^0.5)),0)</f>
        <v>225</v>
      </c>
      <c r="AC381" s="9">
        <f>ROUND((AB381*12000/(0.9*(Q381^0.5)*12*(N381^2))),2)</f>
        <v>53.77</v>
      </c>
      <c r="AD381" s="9">
        <f>(1-((1-(2.36*AC381/C381))^0.5))</f>
        <v>1.2771272703230196E-2</v>
      </c>
      <c r="AE381" s="9">
        <f>(AD381*C381)/(1.18*F381)</f>
        <v>1.3528890575455717E-3</v>
      </c>
      <c r="AF381" s="10">
        <f>200/F381</f>
        <v>5.0000000000000001E-3</v>
      </c>
      <c r="AG381" s="10">
        <f>(3*(C381)^0.5)/(F381)</f>
        <v>5.3033008588991067E-3</v>
      </c>
      <c r="AH381" s="10">
        <f>ROUND(MAX(AE381, AF381, AG381),6)</f>
        <v>5.3030000000000004E-3</v>
      </c>
      <c r="AK381" s="10">
        <f>ROUND((AH381*(Q381^0.5)*12*N381),2)</f>
        <v>12.08</v>
      </c>
      <c r="AL381" s="13">
        <f>ROUND((Q381^0.5),2)</f>
        <v>7.75</v>
      </c>
      <c r="AM381" s="13">
        <f>ROUND((Q381^0.5),2)</f>
        <v>7.75</v>
      </c>
      <c r="AN381" s="19">
        <v>11</v>
      </c>
      <c r="AO381" s="10">
        <f>INDEX(AJ:AJ, MATCH(AN381, AI:AI, 0))</f>
        <v>1.56</v>
      </c>
      <c r="AP381" s="12">
        <f>ROUNDUP((AK381/AO381),0)</f>
        <v>8</v>
      </c>
      <c r="AQ381" s="12">
        <f>(AP381*AO381)</f>
        <v>12.48</v>
      </c>
      <c r="AR381" s="12">
        <f>IF(ROUNDDOWN((AL381*12 - (O381*12)) / (AP381 - 1), 0) &lt; 18, ROUNDDOWN((AL381*12 - (O381*12)) / (AP381 - 1), 0), 18)</f>
        <v>12</v>
      </c>
    </row>
    <row r="382" spans="1:44" x14ac:dyDescent="0.35">
      <c r="A382" s="11">
        <f t="shared" si="5"/>
        <v>381</v>
      </c>
      <c r="B382" s="14">
        <v>5000</v>
      </c>
      <c r="C382" s="14">
        <v>5000</v>
      </c>
      <c r="D382" s="14">
        <v>125</v>
      </c>
      <c r="E382" s="14">
        <v>175</v>
      </c>
      <c r="F382" s="14">
        <v>60000</v>
      </c>
      <c r="G382" s="14">
        <v>4.75</v>
      </c>
      <c r="H382" s="14">
        <v>105</v>
      </c>
      <c r="K382" s="14">
        <v>150</v>
      </c>
      <c r="L382" s="14">
        <v>1.75</v>
      </c>
      <c r="M382" s="9">
        <f>ROUNDUP((18*L382),0)</f>
        <v>32</v>
      </c>
      <c r="N382" s="9">
        <f>(M382-O382*12-1.5)</f>
        <v>27.5</v>
      </c>
      <c r="O382" s="14">
        <v>0.25</v>
      </c>
      <c r="P382" s="9">
        <f>ROUND(((B382)-(M382*K382/12)-(G382-(1.5*L382))*H382),0)</f>
        <v>4377</v>
      </c>
      <c r="Q382" s="9">
        <f>ROUNDDOWN((D382+E382)/(P382/1000),0)</f>
        <v>68</v>
      </c>
      <c r="R382" s="9">
        <f>ROUND((1.2*D382+1.6*E382)/(Q382),2)</f>
        <v>6.32</v>
      </c>
      <c r="S382" s="9">
        <f>CEILING((N382+(12*L382)),0.01)</f>
        <v>48.5</v>
      </c>
      <c r="T382" s="9">
        <f xml:space="preserve"> (4*S382)</f>
        <v>194</v>
      </c>
      <c r="U382" s="9">
        <f>ROUND((Q382-(S382/12)^2)*(R382),2)</f>
        <v>326.52</v>
      </c>
      <c r="V382" s="9">
        <f>ROUND((U382*1000)/(3*T382*(C382^0.5)),2)</f>
        <v>7.93</v>
      </c>
      <c r="W382" s="9" t="str">
        <f>IF(V382 &lt; N382, "Pass", "Fail")</f>
        <v>Pass</v>
      </c>
      <c r="X382" s="9">
        <f>CEILING(R382*(Q382^0.5)*((Q382^0.5/2)-(L382*0.5)-(N382/12)),0.01)</f>
        <v>49.85</v>
      </c>
      <c r="Y382" s="9">
        <f>ROUND((X382*1000)/(1.5*(Q382^0.5)*12*(C382^0.5)),2)</f>
        <v>4.75</v>
      </c>
      <c r="Z382" s="9" t="str">
        <f>IF(Y382&lt;N382,"Pass","Fail")</f>
        <v>Pass</v>
      </c>
      <c r="AA382" s="9">
        <f>ROUND(((Q382^0.5)/2)-(L382/2),2)</f>
        <v>3.25</v>
      </c>
      <c r="AB382" s="9">
        <f>ROUND((AA382*(AA382/2)*R382*(Q382^0.5)),0)</f>
        <v>275</v>
      </c>
      <c r="AC382" s="9">
        <f>ROUND((AB382*12000/(0.9*(Q382^0.5)*12*(N382^2))),2)</f>
        <v>49</v>
      </c>
      <c r="AD382" s="9">
        <f>(1-((1-(2.36*AC382/C382))^0.5))</f>
        <v>1.1631647613097651E-2</v>
      </c>
      <c r="AE382" s="9">
        <f>(AD382*C382)/(1.18*F382)</f>
        <v>8.2144404047299795E-4</v>
      </c>
      <c r="AF382" s="10">
        <f>200/F382</f>
        <v>3.3333333333333335E-3</v>
      </c>
      <c r="AG382" s="10">
        <f>(3*(C382)^0.5)/(F382)</f>
        <v>3.5355339059327377E-3</v>
      </c>
      <c r="AH382" s="10">
        <f>ROUND(MAX(AE382, AF382, AG382),6)</f>
        <v>3.5360000000000001E-3</v>
      </c>
      <c r="AK382" s="10">
        <f>ROUND((AH382*(Q382^0.5)*12*N382),2)</f>
        <v>9.6199999999999992</v>
      </c>
      <c r="AL382" s="13">
        <f>ROUND((Q382^0.5),2)</f>
        <v>8.25</v>
      </c>
      <c r="AM382" s="13">
        <f>ROUND((Q382^0.5),2)</f>
        <v>8.25</v>
      </c>
      <c r="AN382" s="19">
        <v>11</v>
      </c>
      <c r="AO382" s="10">
        <f>INDEX(AJ:AJ, MATCH(AN382, AI:AI, 0))</f>
        <v>1.56</v>
      </c>
      <c r="AP382" s="12">
        <f>ROUNDUP((AK382/AO382),0)</f>
        <v>7</v>
      </c>
      <c r="AQ382" s="12">
        <f>(AP382*AO382)</f>
        <v>10.92</v>
      </c>
      <c r="AR382" s="12">
        <f>IF(ROUNDDOWN((AL382*12 - (O382*12)) / (AP382 - 1), 0) &lt; 18, ROUNDDOWN((AL382*12 - (O382*12)) / (AP382 - 1), 0), 18)</f>
        <v>16</v>
      </c>
    </row>
    <row r="383" spans="1:44" x14ac:dyDescent="0.35">
      <c r="A383" s="11">
        <f t="shared" si="5"/>
        <v>382</v>
      </c>
      <c r="B383" s="14">
        <v>5200</v>
      </c>
      <c r="C383" s="14">
        <v>4000</v>
      </c>
      <c r="D383" s="14">
        <v>85</v>
      </c>
      <c r="E383" s="14">
        <v>90</v>
      </c>
      <c r="F383" s="14">
        <v>60000</v>
      </c>
      <c r="G383" s="14">
        <v>6.25</v>
      </c>
      <c r="H383" s="14">
        <v>90</v>
      </c>
      <c r="K383" s="14">
        <v>150</v>
      </c>
      <c r="L383" s="14">
        <v>1.08</v>
      </c>
      <c r="M383" s="9">
        <f>ROUNDUP((18*L383),0)</f>
        <v>20</v>
      </c>
      <c r="N383" s="9">
        <f>(M383-O383*12-1.5)</f>
        <v>15.5</v>
      </c>
      <c r="O383" s="14">
        <v>0.25</v>
      </c>
      <c r="P383" s="9">
        <f>ROUND(((B383)-(M383*K383/12)-(G383-(1.5*L383))*H383),0)</f>
        <v>4533</v>
      </c>
      <c r="Q383" s="9">
        <f>ROUNDDOWN((D383+E383)/(P383/1000),0)</f>
        <v>38</v>
      </c>
      <c r="R383" s="9">
        <f>ROUND((1.2*D383+1.6*E383)/(Q383),2)</f>
        <v>6.47</v>
      </c>
      <c r="S383" s="9">
        <f>CEILING((N383+(12*L383)),0.01)</f>
        <v>28.46</v>
      </c>
      <c r="T383" s="9">
        <f xml:space="preserve"> (4*S383)</f>
        <v>113.84</v>
      </c>
      <c r="U383" s="9">
        <f>ROUND((Q383-(S383/12)^2)*(R383),2)</f>
        <v>209.47</v>
      </c>
      <c r="V383" s="9">
        <f>ROUND((U383*1000)/(3*T383*(C383^0.5)),2)</f>
        <v>9.6999999999999993</v>
      </c>
      <c r="W383" s="9" t="str">
        <f>IF(V383 &lt; N383, "Pass", "Fail")</f>
        <v>Pass</v>
      </c>
      <c r="X383" s="9">
        <f>CEILING(R383*(Q383^0.5)*((Q383^0.5/2)-(L383*0.5)-(N383/12)),0.01)</f>
        <v>49.88</v>
      </c>
      <c r="Y383" s="9">
        <f>ROUND((X383*1000)/(1.5*(Q383^0.5)*12*(C383^0.5)),2)</f>
        <v>7.11</v>
      </c>
      <c r="Z383" s="9" t="str">
        <f>IF(Y383&lt;N383,"Pass","Fail")</f>
        <v>Pass</v>
      </c>
      <c r="AA383" s="9">
        <f>ROUND(((Q383^0.5)/2)-(L383/2),2)</f>
        <v>2.54</v>
      </c>
      <c r="AB383" s="9">
        <f>ROUND((AA383*(AA383/2)*R383*(Q383^0.5)),0)</f>
        <v>129</v>
      </c>
      <c r="AC383" s="9">
        <f>ROUND((AB383*12000/(0.9*(Q383^0.5)*12*(N383^2))),2)</f>
        <v>96.78</v>
      </c>
      <c r="AD383" s="9">
        <f>(1-((1-(2.36*AC383/C383))^0.5))</f>
        <v>2.8969722408204279E-2</v>
      </c>
      <c r="AE383" s="9">
        <f>(AD383*C383)/(1.18*F383)</f>
        <v>1.6367074806895073E-3</v>
      </c>
      <c r="AF383" s="10">
        <f>200/F383</f>
        <v>3.3333333333333335E-3</v>
      </c>
      <c r="AG383" s="10">
        <f>(3*(C383)^0.5)/(F383)</f>
        <v>3.162277660168379E-3</v>
      </c>
      <c r="AH383" s="10">
        <f>ROUND(MAX(AE383, AF383, AG383),6)</f>
        <v>3.333E-3</v>
      </c>
      <c r="AK383" s="10">
        <f>ROUND((AH383*(Q383^0.5)*12*N383),2)</f>
        <v>3.82</v>
      </c>
      <c r="AL383" s="13">
        <f>ROUND((Q383^0.5),2)</f>
        <v>6.16</v>
      </c>
      <c r="AM383" s="13">
        <f>ROUND((Q383^0.5),2)</f>
        <v>6.16</v>
      </c>
      <c r="AN383" s="19">
        <v>8</v>
      </c>
      <c r="AO383" s="10">
        <f>INDEX(AJ:AJ, MATCH(AN383, AI:AI, 0))</f>
        <v>0.79</v>
      </c>
      <c r="AP383" s="12">
        <f>ROUNDUP((AK383/AO383),0)</f>
        <v>5</v>
      </c>
      <c r="AQ383" s="12">
        <f>(AP383*AO383)</f>
        <v>3.95</v>
      </c>
      <c r="AR383" s="12">
        <f>IF(ROUNDDOWN((AL383*12 - (O383*12)) / (AP383 - 1), 0) &lt; 18, ROUNDDOWN((AL383*12 - (O383*12)) / (AP383 - 1), 0), 18)</f>
        <v>17</v>
      </c>
    </row>
    <row r="384" spans="1:44" x14ac:dyDescent="0.35">
      <c r="A384" s="11">
        <f t="shared" si="5"/>
        <v>383</v>
      </c>
      <c r="B384" s="14">
        <v>5800</v>
      </c>
      <c r="C384" s="14">
        <v>4000</v>
      </c>
      <c r="D384" s="14">
        <v>165</v>
      </c>
      <c r="E384" s="14">
        <v>95</v>
      </c>
      <c r="F384" s="14">
        <v>60000</v>
      </c>
      <c r="G384" s="14">
        <v>4.25</v>
      </c>
      <c r="H384" s="14">
        <v>105</v>
      </c>
      <c r="K384" s="14">
        <v>150</v>
      </c>
      <c r="L384" s="14">
        <v>1.42</v>
      </c>
      <c r="M384" s="9">
        <f>ROUNDUP((18*L384),0)</f>
        <v>26</v>
      </c>
      <c r="N384" s="9">
        <f>(M384-O384*12-1.5)</f>
        <v>21.5</v>
      </c>
      <c r="O384" s="14">
        <v>0.25</v>
      </c>
      <c r="P384" s="9">
        <f>ROUND(((B384)-(M384*K384/12)-(G384-(1.5*L384))*H384),0)</f>
        <v>5252</v>
      </c>
      <c r="Q384" s="9">
        <f>ROUNDDOWN((D384+E384)/(P384/1000),0)</f>
        <v>49</v>
      </c>
      <c r="R384" s="9">
        <f>ROUND((1.2*D384+1.6*E384)/(Q384),2)</f>
        <v>7.14</v>
      </c>
      <c r="S384" s="9">
        <f>CEILING((N384+(12*L384)),0.01)</f>
        <v>38.54</v>
      </c>
      <c r="T384" s="9">
        <f xml:space="preserve"> (4*S384)</f>
        <v>154.16</v>
      </c>
      <c r="U384" s="9">
        <f>ROUND((Q384-(S384/12)^2)*(R384),2)</f>
        <v>276.20999999999998</v>
      </c>
      <c r="V384" s="9">
        <f>ROUND((U384*1000)/(3*T384*(C384^0.5)),2)</f>
        <v>9.44</v>
      </c>
      <c r="W384" s="9" t="str">
        <f>IF(V384 &lt; N384, "Pass", "Fail")</f>
        <v>Pass</v>
      </c>
      <c r="X384" s="9">
        <f>CEILING(R384*(Q384^0.5)*((Q384^0.5/2)-(L384*0.5)-(N384/12)),0.01)</f>
        <v>49.9</v>
      </c>
      <c r="Y384" s="9">
        <f>ROUND((X384*1000)/(1.5*(Q384^0.5)*12*(C384^0.5)),2)</f>
        <v>6.26</v>
      </c>
      <c r="Z384" s="9" t="str">
        <f>IF(Y384&lt;N384,"Pass","Fail")</f>
        <v>Pass</v>
      </c>
      <c r="AA384" s="9">
        <f>ROUND(((Q384^0.5)/2)-(L384/2),2)</f>
        <v>2.79</v>
      </c>
      <c r="AB384" s="9">
        <f>ROUND((AA384*(AA384/2)*R384*(Q384^0.5)),0)</f>
        <v>195</v>
      </c>
      <c r="AC384" s="9">
        <f>ROUND((AB384*12000/(0.9*(Q384^0.5)*12*(N384^2))),2)</f>
        <v>66.959999999999994</v>
      </c>
      <c r="AD384" s="9">
        <f>(1-((1-(2.36*AC384/C384))^0.5))</f>
        <v>1.9952246061448298E-2</v>
      </c>
      <c r="AE384" s="9">
        <f>(AD384*C384)/(1.18*F384)</f>
        <v>1.1272455401948192E-3</v>
      </c>
      <c r="AF384" s="10">
        <f>200/F384</f>
        <v>3.3333333333333335E-3</v>
      </c>
      <c r="AG384" s="10">
        <f>(3*(C384)^0.5)/(F384)</f>
        <v>3.162277660168379E-3</v>
      </c>
      <c r="AH384" s="10">
        <f>ROUND(MAX(AE384, AF384, AG384),6)</f>
        <v>3.333E-3</v>
      </c>
      <c r="AK384" s="10">
        <f>ROUND((AH384*(Q384^0.5)*12*N384),2)</f>
        <v>6.02</v>
      </c>
      <c r="AL384" s="13">
        <f>ROUND((Q384^0.5),2)</f>
        <v>7</v>
      </c>
      <c r="AM384" s="13">
        <f>ROUND((Q384^0.5),2)</f>
        <v>7</v>
      </c>
      <c r="AN384" s="19">
        <v>8</v>
      </c>
      <c r="AO384" s="10">
        <f>INDEX(AJ:AJ, MATCH(AN384, AI:AI, 0))</f>
        <v>0.79</v>
      </c>
      <c r="AP384" s="12">
        <f>ROUNDUP((AK384/AO384),0)</f>
        <v>8</v>
      </c>
      <c r="AQ384" s="12">
        <f>(AP384*AO384)</f>
        <v>6.32</v>
      </c>
      <c r="AR384" s="12">
        <f>IF(ROUNDDOWN((AL384*12 - (O384*12)) / (AP384 - 1), 0) &lt; 18, ROUNDDOWN((AL384*12 - (O384*12)) / (AP384 - 1), 0), 18)</f>
        <v>11</v>
      </c>
    </row>
    <row r="385" spans="1:44" x14ac:dyDescent="0.35">
      <c r="A385" s="11">
        <f t="shared" si="5"/>
        <v>384</v>
      </c>
      <c r="B385" s="14">
        <v>4700</v>
      </c>
      <c r="C385" s="14">
        <v>5000</v>
      </c>
      <c r="D385" s="14">
        <v>185</v>
      </c>
      <c r="E385" s="14">
        <v>100</v>
      </c>
      <c r="F385" s="14">
        <v>40000</v>
      </c>
      <c r="G385" s="14">
        <v>4.5</v>
      </c>
      <c r="H385" s="14">
        <v>90</v>
      </c>
      <c r="K385" s="14">
        <v>150</v>
      </c>
      <c r="L385" s="14">
        <v>1.67</v>
      </c>
      <c r="M385" s="9">
        <f>ROUNDUP((18*L385),0)</f>
        <v>31</v>
      </c>
      <c r="N385" s="9">
        <f>(M385-O385*12-1.5)</f>
        <v>26.5</v>
      </c>
      <c r="O385" s="14">
        <v>0.25</v>
      </c>
      <c r="P385" s="9">
        <f>ROUND(((B385)-(M385*K385/12)-(G385-(1.5*L385))*H385),0)</f>
        <v>4133</v>
      </c>
      <c r="Q385" s="9">
        <f>ROUNDDOWN((D385+E385)/(P385/1000),0)</f>
        <v>68</v>
      </c>
      <c r="R385" s="9">
        <f>ROUND((1.2*D385+1.6*E385)/(Q385),2)</f>
        <v>5.62</v>
      </c>
      <c r="S385" s="9">
        <f>CEILING((N385+(12*L385)),0.01)</f>
        <v>46.54</v>
      </c>
      <c r="T385" s="9">
        <f xml:space="preserve"> (4*S385)</f>
        <v>186.16</v>
      </c>
      <c r="U385" s="9">
        <f>ROUND((Q385-(S385/12)^2)*(R385),2)</f>
        <v>297.63</v>
      </c>
      <c r="V385" s="9">
        <f>ROUND((U385*1000)/(3*T385*(C385^0.5)),2)</f>
        <v>7.54</v>
      </c>
      <c r="W385" s="9" t="str">
        <f>IF(V385 &lt; N385, "Pass", "Fail")</f>
        <v>Pass</v>
      </c>
      <c r="X385" s="9">
        <f>CEILING(R385*(Q385^0.5)*((Q385^0.5/2)-(L385*0.5)-(N385/12)),0.01)</f>
        <v>50.050000000000004</v>
      </c>
      <c r="Y385" s="9">
        <f>ROUND((X385*1000)/(1.5*(Q385^0.5)*12*(C385^0.5)),2)</f>
        <v>4.7699999999999996</v>
      </c>
      <c r="Z385" s="9" t="str">
        <f>IF(Y385&lt;N385,"Pass","Fail")</f>
        <v>Pass</v>
      </c>
      <c r="AA385" s="9">
        <f>ROUND(((Q385^0.5)/2)-(L385/2),2)</f>
        <v>3.29</v>
      </c>
      <c r="AB385" s="9">
        <f>ROUND((AA385*(AA385/2)*R385*(Q385^0.5)),0)</f>
        <v>251</v>
      </c>
      <c r="AC385" s="9">
        <f>ROUND((AB385*12000/(0.9*(Q385^0.5)*12*(N385^2))),2)</f>
        <v>48.16</v>
      </c>
      <c r="AD385" s="9">
        <f>(1-((1-(2.36*AC385/C385))^0.5))</f>
        <v>1.1431094966061539E-2</v>
      </c>
      <c r="AE385" s="9">
        <f>(AD385*C385)/(1.18*F385)</f>
        <v>1.2109210769132986E-3</v>
      </c>
      <c r="AF385" s="10">
        <f>200/F385</f>
        <v>5.0000000000000001E-3</v>
      </c>
      <c r="AG385" s="10">
        <f>(3*(C385)^0.5)/(F385)</f>
        <v>5.3033008588991067E-3</v>
      </c>
      <c r="AH385" s="10">
        <f>ROUND(MAX(AE385, AF385, AG385),6)</f>
        <v>5.3030000000000004E-3</v>
      </c>
      <c r="AK385" s="10">
        <f>ROUND((AH385*(Q385^0.5)*12*N385),2)</f>
        <v>13.91</v>
      </c>
      <c r="AL385" s="13">
        <f>ROUND((Q385^0.5),2)</f>
        <v>8.25</v>
      </c>
      <c r="AM385" s="13">
        <f>ROUND((Q385^0.5),2)</f>
        <v>8.25</v>
      </c>
      <c r="AN385" s="19">
        <v>11</v>
      </c>
      <c r="AO385" s="10">
        <f>INDEX(AJ:AJ, MATCH(AN385, AI:AI, 0))</f>
        <v>1.56</v>
      </c>
      <c r="AP385" s="12">
        <f>ROUNDUP((AK385/AO385),0)</f>
        <v>9</v>
      </c>
      <c r="AQ385" s="12">
        <f>(AP385*AO385)</f>
        <v>14.040000000000001</v>
      </c>
      <c r="AR385" s="12">
        <f>IF(ROUNDDOWN((AL385*12 - (O385*12)) / (AP385 - 1), 0) &lt; 18, ROUNDDOWN((AL385*12 - (O385*12)) / (AP385 - 1), 0), 18)</f>
        <v>12</v>
      </c>
    </row>
    <row r="386" spans="1:44" x14ac:dyDescent="0.35">
      <c r="A386" s="11">
        <f t="shared" si="5"/>
        <v>385</v>
      </c>
      <c r="B386" s="14">
        <v>6000</v>
      </c>
      <c r="C386" s="14">
        <v>3000</v>
      </c>
      <c r="D386" s="14">
        <v>110</v>
      </c>
      <c r="E386" s="14">
        <v>125</v>
      </c>
      <c r="F386" s="14">
        <v>40000</v>
      </c>
      <c r="G386" s="14">
        <v>4.75</v>
      </c>
      <c r="H386" s="14">
        <v>100</v>
      </c>
      <c r="K386" s="14">
        <v>150</v>
      </c>
      <c r="L386" s="14">
        <v>1.33</v>
      </c>
      <c r="M386" s="9">
        <f>ROUNDUP((18*L386),0)</f>
        <v>24</v>
      </c>
      <c r="N386" s="9">
        <f>(M386-O386*12-1.5)</f>
        <v>19.5</v>
      </c>
      <c r="O386" s="14">
        <v>0.25</v>
      </c>
      <c r="P386" s="9">
        <f>ROUND(((B386)-(M386*K386/12)-(G386-(1.5*L386))*H386),0)</f>
        <v>5425</v>
      </c>
      <c r="Q386" s="9">
        <f>ROUNDDOWN((D386+E386)/(P386/1000),0)</f>
        <v>43</v>
      </c>
      <c r="R386" s="9">
        <f>ROUND((1.2*D386+1.6*E386)/(Q386),2)</f>
        <v>7.72</v>
      </c>
      <c r="S386" s="9">
        <f>CEILING((N386+(12*L386)),0.01)</f>
        <v>35.46</v>
      </c>
      <c r="T386" s="9">
        <f xml:space="preserve"> (4*S386)</f>
        <v>141.84</v>
      </c>
      <c r="U386" s="9">
        <f>ROUND((Q386-(S386/12)^2)*(R386),2)</f>
        <v>264.55</v>
      </c>
      <c r="V386" s="9">
        <f>ROUND((U386*1000)/(3*T386*(C386^0.5)),2)</f>
        <v>11.35</v>
      </c>
      <c r="W386" s="9" t="str">
        <f>IF(V386 &lt; N386, "Pass", "Fail")</f>
        <v>Pass</v>
      </c>
      <c r="X386" s="9">
        <f>CEILING(R386*(Q386^0.5)*((Q386^0.5/2)-(L386*0.5)-(N386/12)),0.01)</f>
        <v>50.06</v>
      </c>
      <c r="Y386" s="9">
        <f>ROUND((X386*1000)/(1.5*(Q386^0.5)*12*(C386^0.5)),2)</f>
        <v>7.74</v>
      </c>
      <c r="Z386" s="9" t="str">
        <f>IF(Y386&lt;N386,"Pass","Fail")</f>
        <v>Pass</v>
      </c>
      <c r="AA386" s="9">
        <f>ROUND(((Q386^0.5)/2)-(L386/2),2)</f>
        <v>2.61</v>
      </c>
      <c r="AB386" s="9">
        <f>ROUND((AA386*(AA386/2)*R386*(Q386^0.5)),0)</f>
        <v>172</v>
      </c>
      <c r="AC386" s="9">
        <f>ROUND((AB386*12000/(0.9*(Q386^0.5)*12*(N386^2))),2)</f>
        <v>76.64</v>
      </c>
      <c r="AD386" s="9">
        <f>(1-((1-(2.36*AC386/C386))^0.5))</f>
        <v>3.0613664906160021E-2</v>
      </c>
      <c r="AE386" s="9">
        <f>(AD386*C386)/(1.18*F386)</f>
        <v>1.9457837864084759E-3</v>
      </c>
      <c r="AF386" s="10">
        <f>200/F386</f>
        <v>5.0000000000000001E-3</v>
      </c>
      <c r="AG386" s="10">
        <f>(3*(C386)^0.5)/(F386)</f>
        <v>4.107919181288746E-3</v>
      </c>
      <c r="AH386" s="10">
        <f>ROUND(MAX(AE386, AF386, AG386),6)</f>
        <v>5.0000000000000001E-3</v>
      </c>
      <c r="AK386" s="10">
        <f>ROUND((AH386*(Q386^0.5)*12*N386),2)</f>
        <v>7.67</v>
      </c>
      <c r="AL386" s="13">
        <f>ROUND((Q386^0.5),2)</f>
        <v>6.56</v>
      </c>
      <c r="AM386" s="13">
        <f>ROUND((Q386^0.5),2)</f>
        <v>6.56</v>
      </c>
      <c r="AN386" s="19">
        <v>11</v>
      </c>
      <c r="AO386" s="10">
        <f>INDEX(AJ:AJ, MATCH(AN386, AI:AI, 0))</f>
        <v>1.56</v>
      </c>
      <c r="AP386" s="12">
        <f>ROUNDUP((AK386/AO386),0)</f>
        <v>5</v>
      </c>
      <c r="AQ386" s="12">
        <f>(AP386*AO386)</f>
        <v>7.8000000000000007</v>
      </c>
      <c r="AR386" s="12">
        <f>IF(ROUNDDOWN((AL386*12 - (O386*12)) / (AP386 - 1), 0) &lt; 18, ROUNDDOWN((AL386*12 - (O386*12)) / (AP386 - 1), 0), 18)</f>
        <v>18</v>
      </c>
    </row>
    <row r="387" spans="1:44" x14ac:dyDescent="0.35">
      <c r="A387" s="11">
        <f t="shared" si="5"/>
        <v>386</v>
      </c>
      <c r="B387" s="14">
        <v>4500</v>
      </c>
      <c r="C387" s="14">
        <v>5000</v>
      </c>
      <c r="D387" s="14">
        <v>90</v>
      </c>
      <c r="E387" s="14">
        <v>90</v>
      </c>
      <c r="F387" s="14">
        <v>40000</v>
      </c>
      <c r="G387" s="14">
        <v>5.25</v>
      </c>
      <c r="H387" s="14">
        <v>105</v>
      </c>
      <c r="K387" s="14">
        <v>150</v>
      </c>
      <c r="L387" s="14">
        <v>1.17</v>
      </c>
      <c r="M387" s="9">
        <f>ROUNDUP((18*L387),0)</f>
        <v>22</v>
      </c>
      <c r="N387" s="9">
        <f>(M387-O387*12-1.5)</f>
        <v>17.5</v>
      </c>
      <c r="O387" s="14">
        <v>0.25</v>
      </c>
      <c r="P387" s="9">
        <f>ROUND(((B387)-(M387*K387/12)-(G387-(1.5*L387))*H387),0)</f>
        <v>3858</v>
      </c>
      <c r="Q387" s="9">
        <f>ROUNDDOWN((D387+E387)/(P387/1000),0)</f>
        <v>46</v>
      </c>
      <c r="R387" s="9">
        <f>ROUND((1.2*D387+1.6*E387)/(Q387),2)</f>
        <v>5.48</v>
      </c>
      <c r="S387" s="9">
        <f>CEILING((N387+(12*L387)),0.01)</f>
        <v>31.54</v>
      </c>
      <c r="T387" s="9">
        <f xml:space="preserve"> (4*S387)</f>
        <v>126.16</v>
      </c>
      <c r="U387" s="9">
        <f>ROUND((Q387-(S387/12)^2)*(R387),2)</f>
        <v>214.22</v>
      </c>
      <c r="V387" s="9">
        <f>ROUND((U387*1000)/(3*T387*(C387^0.5)),2)</f>
        <v>8</v>
      </c>
      <c r="W387" s="9" t="str">
        <f>IF(V387 &lt; N387, "Pass", "Fail")</f>
        <v>Pass</v>
      </c>
      <c r="X387" s="9">
        <f>CEILING(R387*(Q387^0.5)*((Q387^0.5/2)-(L387*0.5)-(N387/12)),0.01)</f>
        <v>50.1</v>
      </c>
      <c r="Y387" s="9">
        <f>ROUND((X387*1000)/(1.5*(Q387^0.5)*12*(C387^0.5)),2)</f>
        <v>5.8</v>
      </c>
      <c r="Z387" s="9" t="str">
        <f>IF(Y387&lt;N387,"Pass","Fail")</f>
        <v>Pass</v>
      </c>
      <c r="AA387" s="9">
        <f>ROUND(((Q387^0.5)/2)-(L387/2),2)</f>
        <v>2.81</v>
      </c>
      <c r="AB387" s="9">
        <f>ROUND((AA387*(AA387/2)*R387*(Q387^0.5)),0)</f>
        <v>147</v>
      </c>
      <c r="AC387" s="9">
        <f>ROUND((AB387*12000/(0.9*(Q387^0.5)*12*(N387^2))),2)</f>
        <v>78.64</v>
      </c>
      <c r="AD387" s="9">
        <f>(1-((1-(2.36*AC387/C387))^0.5))</f>
        <v>1.8734531332116999E-2</v>
      </c>
      <c r="AE387" s="9">
        <f>(AD387*C387)/(1.18*F387)</f>
        <v>1.98459018348697E-3</v>
      </c>
      <c r="AF387" s="10">
        <f>200/F387</f>
        <v>5.0000000000000001E-3</v>
      </c>
      <c r="AG387" s="10">
        <f>(3*(C387)^0.5)/(F387)</f>
        <v>5.3033008588991067E-3</v>
      </c>
      <c r="AH387" s="10">
        <f>ROUND(MAX(AE387, AF387, AG387),6)</f>
        <v>5.3030000000000004E-3</v>
      </c>
      <c r="AK387" s="10">
        <f>ROUND((AH387*(Q387^0.5)*12*N387),2)</f>
        <v>7.55</v>
      </c>
      <c r="AL387" s="13">
        <f>ROUND((Q387^0.5),2)</f>
        <v>6.78</v>
      </c>
      <c r="AM387" s="13">
        <f>ROUND((Q387^0.5),2)</f>
        <v>6.78</v>
      </c>
      <c r="AN387" s="19">
        <v>11</v>
      </c>
      <c r="AO387" s="10">
        <f>INDEX(AJ:AJ, MATCH(AN387, AI:AI, 0))</f>
        <v>1.56</v>
      </c>
      <c r="AP387" s="12">
        <f>ROUNDUP((AK387/AO387),0)</f>
        <v>5</v>
      </c>
      <c r="AQ387" s="12">
        <f>(AP387*AO387)</f>
        <v>7.8000000000000007</v>
      </c>
      <c r="AR387" s="12">
        <f>IF(ROUNDDOWN((AL387*12 - (O387*12)) / (AP387 - 1), 0) &lt; 18, ROUNDDOWN((AL387*12 - (O387*12)) / (AP387 - 1), 0), 18)</f>
        <v>18</v>
      </c>
    </row>
    <row r="388" spans="1:44" x14ac:dyDescent="0.35">
      <c r="A388" s="11">
        <f t="shared" ref="A388:A451" si="6">(A387+1)</f>
        <v>387</v>
      </c>
      <c r="B388" s="14">
        <v>5600</v>
      </c>
      <c r="C388" s="14">
        <v>4000</v>
      </c>
      <c r="D388" s="14">
        <v>190</v>
      </c>
      <c r="E388" s="14">
        <v>120</v>
      </c>
      <c r="F388" s="14">
        <v>40000</v>
      </c>
      <c r="G388" s="14">
        <v>6.25</v>
      </c>
      <c r="H388" s="14">
        <v>100</v>
      </c>
      <c r="K388" s="14">
        <v>150</v>
      </c>
      <c r="L388" s="14">
        <v>1.67</v>
      </c>
      <c r="M388" s="9">
        <f>ROUNDUP((18*L388),0)</f>
        <v>31</v>
      </c>
      <c r="N388" s="9">
        <f>(M388-O388*12-1.5)</f>
        <v>26.5</v>
      </c>
      <c r="O388" s="14">
        <v>0.25</v>
      </c>
      <c r="P388" s="9">
        <f>ROUND(((B388)-(M388*K388/12)-(G388-(1.5*L388))*H388),0)</f>
        <v>4838</v>
      </c>
      <c r="Q388" s="9">
        <f>ROUNDDOWN((D388+E388)/(P388/1000),0)</f>
        <v>64</v>
      </c>
      <c r="R388" s="9">
        <f>ROUND((1.2*D388+1.6*E388)/(Q388),2)</f>
        <v>6.56</v>
      </c>
      <c r="S388" s="9">
        <f>CEILING((N388+(12*L388)),0.01)</f>
        <v>46.54</v>
      </c>
      <c r="T388" s="9">
        <f xml:space="preserve"> (4*S388)</f>
        <v>186.16</v>
      </c>
      <c r="U388" s="9">
        <f>ROUND((Q388-(S388/12)^2)*(R388),2)</f>
        <v>321.17</v>
      </c>
      <c r="V388" s="9">
        <f>ROUND((U388*1000)/(3*T388*(C388^0.5)),2)</f>
        <v>9.09</v>
      </c>
      <c r="W388" s="9" t="str">
        <f>IF(V388 &lt; N388, "Pass", "Fail")</f>
        <v>Pass</v>
      </c>
      <c r="X388" s="9">
        <f>CEILING(R388*(Q388^0.5)*((Q388^0.5/2)-(L388*0.5)-(N388/12)),0.01)</f>
        <v>50.21</v>
      </c>
      <c r="Y388" s="9">
        <f>ROUND((X388*1000)/(1.5*(Q388^0.5)*12*(C388^0.5)),2)</f>
        <v>5.51</v>
      </c>
      <c r="Z388" s="9" t="str">
        <f>IF(Y388&lt;N388,"Pass","Fail")</f>
        <v>Pass</v>
      </c>
      <c r="AA388" s="9">
        <f>ROUND(((Q388^0.5)/2)-(L388/2),2)</f>
        <v>3.17</v>
      </c>
      <c r="AB388" s="9">
        <f>ROUND((AA388*(AA388/2)*R388*(Q388^0.5)),0)</f>
        <v>264</v>
      </c>
      <c r="AC388" s="9">
        <f>ROUND((AB388*12000/(0.9*(Q388^0.5)*12*(N388^2))),2)</f>
        <v>52.21</v>
      </c>
      <c r="AD388" s="9">
        <f>(1-((1-(2.36*AC388/C388))^0.5))</f>
        <v>1.5522422804866487E-2</v>
      </c>
      <c r="AE388" s="9">
        <f>(AD388*C388)/(1.18*F388)</f>
        <v>1.315459559734448E-3</v>
      </c>
      <c r="AF388" s="10">
        <f>200/F388</f>
        <v>5.0000000000000001E-3</v>
      </c>
      <c r="AG388" s="10">
        <f>(3*(C388)^0.5)/(F388)</f>
        <v>4.7434164902525689E-3</v>
      </c>
      <c r="AH388" s="10">
        <f>ROUND(MAX(AE388, AF388, AG388),6)</f>
        <v>5.0000000000000001E-3</v>
      </c>
      <c r="AK388" s="10">
        <f>ROUND((AH388*(Q388^0.5)*12*N388),2)</f>
        <v>12.72</v>
      </c>
      <c r="AL388" s="13">
        <f>ROUND((Q388^0.5),2)</f>
        <v>8</v>
      </c>
      <c r="AM388" s="13">
        <f>ROUND((Q388^0.5),2)</f>
        <v>8</v>
      </c>
      <c r="AN388" s="19">
        <v>11</v>
      </c>
      <c r="AO388" s="10">
        <f>INDEX(AJ:AJ, MATCH(AN388, AI:AI, 0))</f>
        <v>1.56</v>
      </c>
      <c r="AP388" s="12">
        <f>ROUNDUP((AK388/AO388),0)</f>
        <v>9</v>
      </c>
      <c r="AQ388" s="12">
        <f>(AP388*AO388)</f>
        <v>14.040000000000001</v>
      </c>
      <c r="AR388" s="12">
        <f>IF(ROUNDDOWN((AL388*12 - (O388*12)) / (AP388 - 1), 0) &lt; 18, ROUNDDOWN((AL388*12 - (O388*12)) / (AP388 - 1), 0), 18)</f>
        <v>11</v>
      </c>
    </row>
    <row r="389" spans="1:44" x14ac:dyDescent="0.35">
      <c r="A389" s="11">
        <f t="shared" si="6"/>
        <v>388</v>
      </c>
      <c r="B389" s="14">
        <v>5700</v>
      </c>
      <c r="C389" s="14">
        <v>4000</v>
      </c>
      <c r="D389" s="14">
        <v>155</v>
      </c>
      <c r="E389" s="14">
        <v>135</v>
      </c>
      <c r="F389" s="14">
        <v>40000</v>
      </c>
      <c r="G389" s="14">
        <v>5</v>
      </c>
      <c r="H389" s="14">
        <v>100</v>
      </c>
      <c r="K389" s="14">
        <v>150</v>
      </c>
      <c r="L389" s="14">
        <v>1.58</v>
      </c>
      <c r="M389" s="9">
        <f>ROUNDUP((18*L389),0)</f>
        <v>29</v>
      </c>
      <c r="N389" s="9">
        <f>(M389-O389*12-1.5)</f>
        <v>24.5</v>
      </c>
      <c r="O389" s="14">
        <v>0.25</v>
      </c>
      <c r="P389" s="9">
        <f>ROUND(((B389)-(M389*K389/12)-(G389-(1.5*L389))*H389),0)</f>
        <v>5075</v>
      </c>
      <c r="Q389" s="9">
        <f>ROUNDDOWN((D389+E389)/(P389/1000),0)</f>
        <v>57</v>
      </c>
      <c r="R389" s="9">
        <f>ROUND((1.2*D389+1.6*E389)/(Q389),2)</f>
        <v>7.05</v>
      </c>
      <c r="S389" s="9">
        <f>CEILING((N389+(12*L389)),0.01)</f>
        <v>43.46</v>
      </c>
      <c r="T389" s="9">
        <f xml:space="preserve"> (4*S389)</f>
        <v>173.84</v>
      </c>
      <c r="U389" s="9">
        <f>ROUND((Q389-(S389/12)^2)*(R389),2)</f>
        <v>309.38</v>
      </c>
      <c r="V389" s="9">
        <f>ROUND((U389*1000)/(3*T389*(C389^0.5)),2)</f>
        <v>9.3800000000000008</v>
      </c>
      <c r="W389" s="9" t="str">
        <f>IF(V389 &lt; N389, "Pass", "Fail")</f>
        <v>Pass</v>
      </c>
      <c r="X389" s="9">
        <f>CEILING(R389*(Q389^0.5)*((Q389^0.5/2)-(L389*0.5)-(N389/12)),0.01)</f>
        <v>50.21</v>
      </c>
      <c r="Y389" s="9">
        <f>ROUND((X389*1000)/(1.5*(Q389^0.5)*12*(C389^0.5)),2)</f>
        <v>5.84</v>
      </c>
      <c r="Z389" s="9" t="str">
        <f>IF(Y389&lt;N389,"Pass","Fail")</f>
        <v>Pass</v>
      </c>
      <c r="AA389" s="9">
        <f>ROUND(((Q389^0.5)/2)-(L389/2),2)</f>
        <v>2.98</v>
      </c>
      <c r="AB389" s="9">
        <f>ROUND((AA389*(AA389/2)*R389*(Q389^0.5)),0)</f>
        <v>236</v>
      </c>
      <c r="AC389" s="9">
        <f>ROUND((AB389*12000/(0.9*(Q389^0.5)*12*(N389^2))),2)</f>
        <v>57.86</v>
      </c>
      <c r="AD389" s="9">
        <f>(1-((1-(2.36*AC389/C389))^0.5))</f>
        <v>1.7216911012404523E-2</v>
      </c>
      <c r="AE389" s="9">
        <f>(AD389*C389)/(1.18*F389)</f>
        <v>1.4590602552885189E-3</v>
      </c>
      <c r="AF389" s="10">
        <f>200/F389</f>
        <v>5.0000000000000001E-3</v>
      </c>
      <c r="AG389" s="10">
        <f>(3*(C389)^0.5)/(F389)</f>
        <v>4.7434164902525689E-3</v>
      </c>
      <c r="AH389" s="10">
        <f>ROUND(MAX(AE389, AF389, AG389),6)</f>
        <v>5.0000000000000001E-3</v>
      </c>
      <c r="AK389" s="10">
        <f>ROUND((AH389*(Q389^0.5)*12*N389),2)</f>
        <v>11.1</v>
      </c>
      <c r="AL389" s="13">
        <f>ROUND((Q389^0.5),2)</f>
        <v>7.55</v>
      </c>
      <c r="AM389" s="13">
        <f>ROUND((Q389^0.5),2)</f>
        <v>7.55</v>
      </c>
      <c r="AN389" s="19">
        <v>11</v>
      </c>
      <c r="AO389" s="10">
        <f>INDEX(AJ:AJ, MATCH(AN389, AI:AI, 0))</f>
        <v>1.56</v>
      </c>
      <c r="AP389" s="12">
        <f>ROUNDUP((AK389/AO389),0)</f>
        <v>8</v>
      </c>
      <c r="AQ389" s="12">
        <f>(AP389*AO389)</f>
        <v>12.48</v>
      </c>
      <c r="AR389" s="12">
        <f>IF(ROUNDDOWN((AL389*12 - (O389*12)) / (AP389 - 1), 0) &lt; 18, ROUNDDOWN((AL389*12 - (O389*12)) / (AP389 - 1), 0), 18)</f>
        <v>12</v>
      </c>
    </row>
    <row r="390" spans="1:44" x14ac:dyDescent="0.35">
      <c r="A390" s="11">
        <f t="shared" si="6"/>
        <v>389</v>
      </c>
      <c r="B390" s="14">
        <v>5900</v>
      </c>
      <c r="C390" s="14">
        <v>3000</v>
      </c>
      <c r="D390" s="14">
        <v>95</v>
      </c>
      <c r="E390" s="14">
        <v>195</v>
      </c>
      <c r="F390" s="14">
        <v>60000</v>
      </c>
      <c r="G390" s="14">
        <v>6</v>
      </c>
      <c r="H390" s="14">
        <v>90</v>
      </c>
      <c r="K390" s="14">
        <v>150</v>
      </c>
      <c r="L390" s="14">
        <v>1.58</v>
      </c>
      <c r="M390" s="9">
        <f>ROUNDUP((18*L390),0)</f>
        <v>29</v>
      </c>
      <c r="N390" s="9">
        <f>(M390-O390*12-1.5)</f>
        <v>24.5</v>
      </c>
      <c r="O390" s="14">
        <v>0.25</v>
      </c>
      <c r="P390" s="9">
        <f>ROUND(((B390)-(M390*K390/12)-(G390-(1.5*L390))*H390),0)</f>
        <v>5211</v>
      </c>
      <c r="Q390" s="9">
        <f>ROUNDDOWN((D390+E390)/(P390/1000),0)</f>
        <v>55</v>
      </c>
      <c r="R390" s="9">
        <f>ROUND((1.2*D390+1.6*E390)/(Q390),2)</f>
        <v>7.75</v>
      </c>
      <c r="S390" s="9">
        <f>CEILING((N390+(12*L390)),0.01)</f>
        <v>43.46</v>
      </c>
      <c r="T390" s="9">
        <f xml:space="preserve"> (4*S390)</f>
        <v>173.84</v>
      </c>
      <c r="U390" s="9">
        <f>ROUND((Q390-(S390/12)^2)*(R390),2)</f>
        <v>324.60000000000002</v>
      </c>
      <c r="V390" s="9">
        <f>ROUND((U390*1000)/(3*T390*(C390^0.5)),2)</f>
        <v>11.36</v>
      </c>
      <c r="W390" s="9" t="str">
        <f>IF(V390 &lt; N390, "Pass", "Fail")</f>
        <v>Pass</v>
      </c>
      <c r="X390" s="9">
        <f>CEILING(R390*(Q390^0.5)*((Q390^0.5/2)-(L390*0.5)-(N390/12)),0.01)</f>
        <v>50.38</v>
      </c>
      <c r="Y390" s="9">
        <f>ROUND((X390*1000)/(1.5*(Q390^0.5)*12*(C390^0.5)),2)</f>
        <v>6.89</v>
      </c>
      <c r="Z390" s="9" t="str">
        <f>IF(Y390&lt;N390,"Pass","Fail")</f>
        <v>Pass</v>
      </c>
      <c r="AA390" s="9">
        <f>ROUND(((Q390^0.5)/2)-(L390/2),2)</f>
        <v>2.92</v>
      </c>
      <c r="AB390" s="9">
        <f>ROUND((AA390*(AA390/2)*R390*(Q390^0.5)),0)</f>
        <v>245</v>
      </c>
      <c r="AC390" s="9">
        <f>ROUND((AB390*12000/(0.9*(Q390^0.5)*12*(N390^2))),2)</f>
        <v>61.15</v>
      </c>
      <c r="AD390" s="9">
        <f>(1-((1-(2.36*AC390/C390))^0.5))</f>
        <v>2.4348764499663389E-2</v>
      </c>
      <c r="AE390" s="9">
        <f>(AD390*C390)/(1.18*F390)</f>
        <v>1.0317273093077707E-3</v>
      </c>
      <c r="AF390" s="10">
        <f>200/F390</f>
        <v>3.3333333333333335E-3</v>
      </c>
      <c r="AG390" s="10">
        <f>(3*(C390)^0.5)/(F390)</f>
        <v>2.7386127875258306E-3</v>
      </c>
      <c r="AH390" s="10">
        <f>ROUND(MAX(AE390, AF390, AG390),6)</f>
        <v>3.333E-3</v>
      </c>
      <c r="AK390" s="10">
        <f>ROUND((AH390*(Q390^0.5)*12*N390),2)</f>
        <v>7.27</v>
      </c>
      <c r="AL390" s="13">
        <f>ROUND((Q390^0.5),2)</f>
        <v>7.42</v>
      </c>
      <c r="AM390" s="13">
        <f>ROUND((Q390^0.5),2)</f>
        <v>7.42</v>
      </c>
      <c r="AN390" s="19">
        <v>8</v>
      </c>
      <c r="AO390" s="10">
        <f>INDEX(AJ:AJ, MATCH(AN390, AI:AI, 0))</f>
        <v>0.79</v>
      </c>
      <c r="AP390" s="12">
        <f>ROUNDUP((AK390/AO390),0)</f>
        <v>10</v>
      </c>
      <c r="AQ390" s="12">
        <f>(AP390*AO390)</f>
        <v>7.9</v>
      </c>
      <c r="AR390" s="12">
        <f>IF(ROUNDDOWN((AL390*12 - (O390*12)) / (AP390 - 1), 0) &lt; 18, ROUNDDOWN((AL390*12 - (O390*12)) / (AP390 - 1), 0), 18)</f>
        <v>9</v>
      </c>
    </row>
    <row r="391" spans="1:44" x14ac:dyDescent="0.35">
      <c r="A391" s="11">
        <f t="shared" si="6"/>
        <v>390</v>
      </c>
      <c r="B391" s="14">
        <v>5700</v>
      </c>
      <c r="C391" s="14">
        <v>3000</v>
      </c>
      <c r="D391" s="14">
        <v>170</v>
      </c>
      <c r="E391" s="14">
        <v>150</v>
      </c>
      <c r="F391" s="14">
        <v>40000</v>
      </c>
      <c r="G391" s="14">
        <v>5</v>
      </c>
      <c r="H391" s="14">
        <v>90</v>
      </c>
      <c r="K391" s="14">
        <v>150</v>
      </c>
      <c r="L391" s="14">
        <v>1.67</v>
      </c>
      <c r="M391" s="9">
        <f>ROUNDUP((18*L391),0)</f>
        <v>31</v>
      </c>
      <c r="N391" s="9">
        <f>(M391-O391*12-1.5)</f>
        <v>26.5</v>
      </c>
      <c r="O391" s="14">
        <v>0.25</v>
      </c>
      <c r="P391" s="9">
        <f>ROUND(((B391)-(M391*K391/12)-(G391-(1.5*L391))*H391),0)</f>
        <v>5088</v>
      </c>
      <c r="Q391" s="9">
        <f>ROUNDDOWN((D391+E391)/(P391/1000),0)</f>
        <v>62</v>
      </c>
      <c r="R391" s="9">
        <f>ROUND((1.2*D391+1.6*E391)/(Q391),2)</f>
        <v>7.16</v>
      </c>
      <c r="S391" s="9">
        <f>CEILING((N391+(12*L391)),0.01)</f>
        <v>46.54</v>
      </c>
      <c r="T391" s="9">
        <f xml:space="preserve"> (4*S391)</f>
        <v>186.16</v>
      </c>
      <c r="U391" s="9">
        <f>ROUND((Q391-(S391/12)^2)*(R391),2)</f>
        <v>336.22</v>
      </c>
      <c r="V391" s="9">
        <f>ROUND((U391*1000)/(3*T391*(C391^0.5)),2)</f>
        <v>10.99</v>
      </c>
      <c r="W391" s="9" t="str">
        <f>IF(V391 &lt; N391, "Pass", "Fail")</f>
        <v>Pass</v>
      </c>
      <c r="X391" s="9">
        <f>CEILING(R391*(Q391^0.5)*((Q391^0.5/2)-(L391*0.5)-(N391/12)),0.01)</f>
        <v>50.39</v>
      </c>
      <c r="Y391" s="9">
        <f>ROUND((X391*1000)/(1.5*(Q391^0.5)*12*(C391^0.5)),2)</f>
        <v>6.49</v>
      </c>
      <c r="Z391" s="9" t="str">
        <f>IF(Y391&lt;N391,"Pass","Fail")</f>
        <v>Pass</v>
      </c>
      <c r="AA391" s="9">
        <f>ROUND(((Q391^0.5)/2)-(L391/2),2)</f>
        <v>3.1</v>
      </c>
      <c r="AB391" s="9">
        <f>ROUND((AA391*(AA391/2)*R391*(Q391^0.5)),0)</f>
        <v>271</v>
      </c>
      <c r="AC391" s="9">
        <f>ROUND((AB391*12000/(0.9*(Q391^0.5)*12*(N391^2))),2)</f>
        <v>54.46</v>
      </c>
      <c r="AD391" s="9">
        <f>(1-((1-(2.36*AC391/C391))^0.5))</f>
        <v>2.1655411762638077E-2</v>
      </c>
      <c r="AE391" s="9">
        <f>(AD391*C391)/(1.18*F391)</f>
        <v>1.3764032899981828E-3</v>
      </c>
      <c r="AF391" s="10">
        <f>200/F391</f>
        <v>5.0000000000000001E-3</v>
      </c>
      <c r="AG391" s="10">
        <f>(3*(C391)^0.5)/(F391)</f>
        <v>4.107919181288746E-3</v>
      </c>
      <c r="AH391" s="10">
        <f>ROUND(MAX(AE391, AF391, AG391),6)</f>
        <v>5.0000000000000001E-3</v>
      </c>
      <c r="AK391" s="10">
        <f>ROUND((AH391*(Q391^0.5)*12*N391),2)</f>
        <v>12.52</v>
      </c>
      <c r="AL391" s="13">
        <f>ROUND((Q391^0.5),2)</f>
        <v>7.87</v>
      </c>
      <c r="AM391" s="13">
        <f>ROUND((Q391^0.5),2)</f>
        <v>7.87</v>
      </c>
      <c r="AN391" s="19">
        <v>11</v>
      </c>
      <c r="AO391" s="10">
        <f>INDEX(AJ:AJ, MATCH(AN391, AI:AI, 0))</f>
        <v>1.56</v>
      </c>
      <c r="AP391" s="12">
        <f>ROUNDUP((AK391/AO391),0)</f>
        <v>9</v>
      </c>
      <c r="AQ391" s="12">
        <f>(AP391*AO391)</f>
        <v>14.040000000000001</v>
      </c>
      <c r="AR391" s="12">
        <f>IF(ROUNDDOWN((AL391*12 - (O391*12)) / (AP391 - 1), 0) &lt; 18, ROUNDDOWN((AL391*12 - (O391*12)) / (AP391 - 1), 0), 18)</f>
        <v>11</v>
      </c>
    </row>
    <row r="392" spans="1:44" x14ac:dyDescent="0.35">
      <c r="A392" s="11">
        <f t="shared" si="6"/>
        <v>391</v>
      </c>
      <c r="B392" s="14">
        <v>4100</v>
      </c>
      <c r="C392" s="14">
        <v>3000</v>
      </c>
      <c r="D392" s="14">
        <v>105</v>
      </c>
      <c r="E392" s="14">
        <v>145</v>
      </c>
      <c r="F392" s="14">
        <v>60000</v>
      </c>
      <c r="G392" s="14">
        <v>5</v>
      </c>
      <c r="H392" s="14">
        <v>105</v>
      </c>
      <c r="K392" s="14">
        <v>150</v>
      </c>
      <c r="L392" s="14">
        <v>1.67</v>
      </c>
      <c r="M392" s="9">
        <f>ROUNDUP((18*L392),0)</f>
        <v>31</v>
      </c>
      <c r="N392" s="9">
        <f>(M392-O392*12-1.5)</f>
        <v>26.5</v>
      </c>
      <c r="O392" s="14">
        <v>0.25</v>
      </c>
      <c r="P392" s="9">
        <f>ROUND(((B392)-(M392*K392/12)-(G392-(1.5*L392))*H392),0)</f>
        <v>3451</v>
      </c>
      <c r="Q392" s="9">
        <f>ROUNDDOWN((D392+E392)/(P392/1000),0)</f>
        <v>72</v>
      </c>
      <c r="R392" s="9">
        <f>ROUND((1.2*D392+1.6*E392)/(Q392),2)</f>
        <v>4.97</v>
      </c>
      <c r="S392" s="9">
        <f>CEILING((N392+(12*L392)),0.01)</f>
        <v>46.54</v>
      </c>
      <c r="T392" s="9">
        <f xml:space="preserve"> (4*S392)</f>
        <v>186.16</v>
      </c>
      <c r="U392" s="9">
        <f>ROUND((Q392-(S392/12)^2)*(R392),2)</f>
        <v>283.08</v>
      </c>
      <c r="V392" s="9">
        <f>ROUND((U392*1000)/(3*T392*(C392^0.5)),2)</f>
        <v>9.25</v>
      </c>
      <c r="W392" s="9" t="str">
        <f>IF(V392 &lt; N392, "Pass", "Fail")</f>
        <v>Pass</v>
      </c>
      <c r="X392" s="9">
        <f>CEILING(R392*(Q392^0.5)*((Q392^0.5/2)-(L392*0.5)-(N392/12)),0.01)</f>
        <v>50.58</v>
      </c>
      <c r="Y392" s="9">
        <f>ROUND((X392*1000)/(1.5*(Q392^0.5)*12*(C392^0.5)),2)</f>
        <v>6.05</v>
      </c>
      <c r="Z392" s="9" t="str">
        <f>IF(Y392&lt;N392,"Pass","Fail")</f>
        <v>Pass</v>
      </c>
      <c r="AA392" s="9">
        <f>ROUND(((Q392^0.5)/2)-(L392/2),2)</f>
        <v>3.41</v>
      </c>
      <c r="AB392" s="9">
        <f>ROUND((AA392*(AA392/2)*R392*(Q392^0.5)),0)</f>
        <v>245</v>
      </c>
      <c r="AC392" s="9">
        <f>ROUND((AB392*12000/(0.9*(Q392^0.5)*12*(N392^2))),2)</f>
        <v>45.68</v>
      </c>
      <c r="AD392" s="9">
        <f>(1-((1-(2.36*AC392/C392))^0.5))</f>
        <v>1.813184863411188E-2</v>
      </c>
      <c r="AE392" s="9">
        <f>(AD392*C392)/(1.18*F392)</f>
        <v>7.6829867093694407E-4</v>
      </c>
      <c r="AF392" s="10">
        <f>200/F392</f>
        <v>3.3333333333333335E-3</v>
      </c>
      <c r="AG392" s="10">
        <f>(3*(C392)^0.5)/(F392)</f>
        <v>2.7386127875258306E-3</v>
      </c>
      <c r="AH392" s="10">
        <f>ROUND(MAX(AE392, AF392, AG392),6)</f>
        <v>3.333E-3</v>
      </c>
      <c r="AK392" s="10">
        <f>ROUND((AH392*(Q392^0.5)*12*N392),2)</f>
        <v>8.99</v>
      </c>
      <c r="AL392" s="13">
        <f>ROUND((Q392^0.5),2)</f>
        <v>8.49</v>
      </c>
      <c r="AM392" s="13">
        <f>ROUND((Q392^0.5),2)</f>
        <v>8.49</v>
      </c>
      <c r="AN392" s="19">
        <v>11</v>
      </c>
      <c r="AO392" s="10">
        <f>INDEX(AJ:AJ, MATCH(AN392, AI:AI, 0))</f>
        <v>1.56</v>
      </c>
      <c r="AP392" s="12">
        <f>ROUNDUP((AK392/AO392),0)</f>
        <v>6</v>
      </c>
      <c r="AQ392" s="12">
        <f>(AP392*AO392)</f>
        <v>9.36</v>
      </c>
      <c r="AR392" s="12">
        <f>IF(ROUNDDOWN((AL392*12 - (O392*12)) / (AP392 - 1), 0) &lt; 18, ROUNDDOWN((AL392*12 - (O392*12)) / (AP392 - 1), 0), 18)</f>
        <v>18</v>
      </c>
    </row>
    <row r="393" spans="1:44" x14ac:dyDescent="0.35">
      <c r="A393" s="11">
        <f t="shared" si="6"/>
        <v>392</v>
      </c>
      <c r="B393" s="14">
        <v>4000</v>
      </c>
      <c r="C393" s="14">
        <v>5000</v>
      </c>
      <c r="D393" s="14">
        <v>105</v>
      </c>
      <c r="E393" s="14">
        <v>175</v>
      </c>
      <c r="F393" s="14">
        <v>40000</v>
      </c>
      <c r="G393" s="14">
        <v>7</v>
      </c>
      <c r="H393" s="14">
        <v>90</v>
      </c>
      <c r="K393" s="14">
        <v>150</v>
      </c>
      <c r="L393" s="14">
        <v>1.92</v>
      </c>
      <c r="M393" s="9">
        <f>ROUNDUP((18*L393),0)</f>
        <v>35</v>
      </c>
      <c r="N393" s="9">
        <f>(M393-O393*12-1.5)</f>
        <v>30.5</v>
      </c>
      <c r="O393" s="14">
        <v>0.25</v>
      </c>
      <c r="P393" s="9">
        <f>ROUND(((B393)-(M393*K393/12)-(G393-(1.5*L393))*H393),0)</f>
        <v>3192</v>
      </c>
      <c r="Q393" s="9">
        <f>ROUNDDOWN((D393+E393)/(P393/1000),0)</f>
        <v>87</v>
      </c>
      <c r="R393" s="9">
        <f>ROUND((1.2*D393+1.6*E393)/(Q393),2)</f>
        <v>4.67</v>
      </c>
      <c r="S393" s="9">
        <f>CEILING((N393+(12*L393)),0.01)</f>
        <v>53.54</v>
      </c>
      <c r="T393" s="9">
        <f xml:space="preserve"> (4*S393)</f>
        <v>214.16</v>
      </c>
      <c r="U393" s="9">
        <f>ROUND((Q393-(S393/12)^2)*(R393),2)</f>
        <v>313.33</v>
      </c>
      <c r="V393" s="9">
        <f>ROUND((U393*1000)/(3*T393*(C393^0.5)),2)</f>
        <v>6.9</v>
      </c>
      <c r="W393" s="9" t="str">
        <f>IF(V393 &lt; N393, "Pass", "Fail")</f>
        <v>Pass</v>
      </c>
      <c r="X393" s="9">
        <f>CEILING(R393*(Q393^0.5)*((Q393^0.5/2)-(L393*0.5)-(N393/12)),0.01)</f>
        <v>50.620000000000005</v>
      </c>
      <c r="Y393" s="9">
        <f>ROUND((X393*1000)/(1.5*(Q393^0.5)*12*(C393^0.5)),2)</f>
        <v>4.26</v>
      </c>
      <c r="Z393" s="9" t="str">
        <f>IF(Y393&lt;N393,"Pass","Fail")</f>
        <v>Pass</v>
      </c>
      <c r="AA393" s="9">
        <f>ROUND(((Q393^0.5)/2)-(L393/2),2)</f>
        <v>3.7</v>
      </c>
      <c r="AB393" s="9">
        <f>ROUND((AA393*(AA393/2)*R393*(Q393^0.5)),0)</f>
        <v>298</v>
      </c>
      <c r="AC393" s="9">
        <f>ROUND((AB393*12000/(0.9*(Q393^0.5)*12*(N393^2))),2)</f>
        <v>38.159999999999997</v>
      </c>
      <c r="AD393" s="9">
        <f>(1-((1-(2.36*AC393/C393))^0.5))</f>
        <v>9.0466812205530767E-3</v>
      </c>
      <c r="AE393" s="9">
        <f>(AD393*C393)/(1.18*F393)</f>
        <v>9.5833487505858866E-4</v>
      </c>
      <c r="AF393" s="10">
        <f>200/F393</f>
        <v>5.0000000000000001E-3</v>
      </c>
      <c r="AG393" s="10">
        <f>(3*(C393)^0.5)/(F393)</f>
        <v>5.3033008588991067E-3</v>
      </c>
      <c r="AH393" s="10">
        <f>ROUND(MAX(AE393, AF393, AG393),6)</f>
        <v>5.3030000000000004E-3</v>
      </c>
      <c r="AK393" s="10">
        <f>ROUND((AH393*(Q393^0.5)*12*N393),2)</f>
        <v>18.100000000000001</v>
      </c>
      <c r="AL393" s="13">
        <f>ROUND((Q393^0.5),2)</f>
        <v>9.33</v>
      </c>
      <c r="AM393" s="13">
        <f>ROUND((Q393^0.5),2)</f>
        <v>9.33</v>
      </c>
      <c r="AN393" s="19">
        <v>14</v>
      </c>
      <c r="AO393" s="10">
        <f>INDEX(AJ:AJ, MATCH(AN393, AI:AI, 0))</f>
        <v>2.25</v>
      </c>
      <c r="AP393" s="12">
        <f>ROUNDUP((AK393/AO393),0)</f>
        <v>9</v>
      </c>
      <c r="AQ393" s="12">
        <f>(AP393*AO393)</f>
        <v>20.25</v>
      </c>
      <c r="AR393" s="12">
        <f>IF(ROUNDDOWN((AL393*12 - (O393*12)) / (AP393 - 1), 0) &lt; 18, ROUNDDOWN((AL393*12 - (O393*12)) / (AP393 - 1), 0), 18)</f>
        <v>13</v>
      </c>
    </row>
    <row r="394" spans="1:44" x14ac:dyDescent="0.35">
      <c r="A394" s="11">
        <f t="shared" si="6"/>
        <v>393</v>
      </c>
      <c r="B394" s="14">
        <v>4000</v>
      </c>
      <c r="C394" s="14">
        <v>4000</v>
      </c>
      <c r="D394" s="14">
        <v>125</v>
      </c>
      <c r="E394" s="14">
        <v>80</v>
      </c>
      <c r="F394" s="14">
        <v>40000</v>
      </c>
      <c r="G394" s="14">
        <v>6.25</v>
      </c>
      <c r="H394" s="14">
        <v>100</v>
      </c>
      <c r="K394" s="14">
        <v>150</v>
      </c>
      <c r="L394" s="14">
        <v>1.42</v>
      </c>
      <c r="M394" s="9">
        <f>ROUNDUP((18*L394),0)</f>
        <v>26</v>
      </c>
      <c r="N394" s="9">
        <f>(M394-O394*12-1.5)</f>
        <v>21.5</v>
      </c>
      <c r="O394" s="14">
        <v>0.25</v>
      </c>
      <c r="P394" s="9">
        <f>ROUND(((B394)-(M394*K394/12)-(G394-(1.5*L394))*H394),0)</f>
        <v>3263</v>
      </c>
      <c r="Q394" s="9">
        <f>ROUNDDOWN((D394+E394)/(P394/1000),0)</f>
        <v>62</v>
      </c>
      <c r="R394" s="9">
        <f>ROUND((1.2*D394+1.6*E394)/(Q394),2)</f>
        <v>4.4800000000000004</v>
      </c>
      <c r="S394" s="9">
        <f>CEILING((N394+(12*L394)),0.01)</f>
        <v>38.54</v>
      </c>
      <c r="T394" s="9">
        <f xml:space="preserve"> (4*S394)</f>
        <v>154.16</v>
      </c>
      <c r="U394" s="9">
        <f>ROUND((Q394-(S394/12)^2)*(R394),2)</f>
        <v>231.55</v>
      </c>
      <c r="V394" s="9">
        <f>ROUND((U394*1000)/(3*T394*(C394^0.5)),2)</f>
        <v>7.92</v>
      </c>
      <c r="W394" s="9" t="str">
        <f>IF(V394 &lt; N394, "Pass", "Fail")</f>
        <v>Pass</v>
      </c>
      <c r="X394" s="9">
        <f>CEILING(R394*(Q394^0.5)*((Q394^0.5/2)-(L394*0.5)-(N394/12)),0.01)</f>
        <v>50.64</v>
      </c>
      <c r="Y394" s="9">
        <f>ROUND((X394*1000)/(1.5*(Q394^0.5)*12*(C394^0.5)),2)</f>
        <v>5.65</v>
      </c>
      <c r="Z394" s="9" t="str">
        <f>IF(Y394&lt;N394,"Pass","Fail")</f>
        <v>Pass</v>
      </c>
      <c r="AA394" s="9">
        <f>ROUND(((Q394^0.5)/2)-(L394/2),2)</f>
        <v>3.23</v>
      </c>
      <c r="AB394" s="9">
        <f>ROUND((AA394*(AA394/2)*R394*(Q394^0.5)),0)</f>
        <v>184</v>
      </c>
      <c r="AC394" s="9">
        <f>ROUND((AB394*12000/(0.9*(Q394^0.5)*12*(N394^2))),2)</f>
        <v>56.17</v>
      </c>
      <c r="AD394" s="9">
        <f>(1-((1-(2.36*AC394/C394))^0.5))</f>
        <v>1.6709758006314801E-2</v>
      </c>
      <c r="AE394" s="9">
        <f>(AD394*C394)/(1.18*F394)</f>
        <v>1.4160811869758305E-3</v>
      </c>
      <c r="AF394" s="10">
        <f>200/F394</f>
        <v>5.0000000000000001E-3</v>
      </c>
      <c r="AG394" s="10">
        <f>(3*(C394)^0.5)/(F394)</f>
        <v>4.7434164902525689E-3</v>
      </c>
      <c r="AH394" s="10">
        <f>ROUND(MAX(AE394, AF394, AG394),6)</f>
        <v>5.0000000000000001E-3</v>
      </c>
      <c r="AK394" s="10">
        <f>ROUND((AH394*(Q394^0.5)*12*N394),2)</f>
        <v>10.16</v>
      </c>
      <c r="AL394" s="13">
        <f>ROUND((Q394^0.5),2)</f>
        <v>7.87</v>
      </c>
      <c r="AM394" s="13">
        <f>ROUND((Q394^0.5),2)</f>
        <v>7.87</v>
      </c>
      <c r="AN394" s="19">
        <v>11</v>
      </c>
      <c r="AO394" s="10">
        <f>INDEX(AJ:AJ, MATCH(AN394, AI:AI, 0))</f>
        <v>1.56</v>
      </c>
      <c r="AP394" s="12">
        <f>ROUNDUP((AK394/AO394),0)</f>
        <v>7</v>
      </c>
      <c r="AQ394" s="12">
        <f>(AP394*AO394)</f>
        <v>10.92</v>
      </c>
      <c r="AR394" s="12">
        <f>IF(ROUNDDOWN((AL394*12 - (O394*12)) / (AP394 - 1), 0) &lt; 18, ROUNDDOWN((AL394*12 - (O394*12)) / (AP394 - 1), 0), 18)</f>
        <v>15</v>
      </c>
    </row>
    <row r="395" spans="1:44" x14ac:dyDescent="0.35">
      <c r="A395" s="11">
        <f t="shared" si="6"/>
        <v>394</v>
      </c>
      <c r="B395" s="14">
        <v>4800</v>
      </c>
      <c r="C395" s="14">
        <v>4000</v>
      </c>
      <c r="D395" s="14">
        <v>110</v>
      </c>
      <c r="E395" s="14">
        <v>170</v>
      </c>
      <c r="F395" s="14">
        <v>60000</v>
      </c>
      <c r="G395" s="14">
        <v>4.5</v>
      </c>
      <c r="H395" s="14">
        <v>90</v>
      </c>
      <c r="K395" s="14">
        <v>150</v>
      </c>
      <c r="L395" s="14">
        <v>1.67</v>
      </c>
      <c r="M395" s="9">
        <f>ROUNDUP((18*L395),0)</f>
        <v>31</v>
      </c>
      <c r="N395" s="9">
        <f>(M395-O395*12-1.5)</f>
        <v>26.5</v>
      </c>
      <c r="O395" s="14">
        <v>0.25</v>
      </c>
      <c r="P395" s="9">
        <f>ROUND(((B395)-(M395*K395/12)-(G395-(1.5*L395))*H395),0)</f>
        <v>4233</v>
      </c>
      <c r="Q395" s="9">
        <f>ROUNDDOWN((D395+E395)/(P395/1000),0)</f>
        <v>66</v>
      </c>
      <c r="R395" s="9">
        <f>ROUND((1.2*D395+1.6*E395)/(Q395),2)</f>
        <v>6.12</v>
      </c>
      <c r="S395" s="9">
        <f>CEILING((N395+(12*L395)),0.01)</f>
        <v>46.54</v>
      </c>
      <c r="T395" s="9">
        <f xml:space="preserve"> (4*S395)</f>
        <v>186.16</v>
      </c>
      <c r="U395" s="9">
        <f>ROUND((Q395-(S395/12)^2)*(R395),2)</f>
        <v>311.87</v>
      </c>
      <c r="V395" s="9">
        <f>ROUND((U395*1000)/(3*T395*(C395^0.5)),2)</f>
        <v>8.83</v>
      </c>
      <c r="W395" s="9" t="str">
        <f>IF(V395 &lt; N395, "Pass", "Fail")</f>
        <v>Pass</v>
      </c>
      <c r="X395" s="9">
        <f>CEILING(R395*(Q395^0.5)*((Q395^0.5/2)-(L395*0.5)-(N395/12)),0.01)</f>
        <v>50.65</v>
      </c>
      <c r="Y395" s="9">
        <f>ROUND((X395*1000)/(1.5*(Q395^0.5)*12*(C395^0.5)),2)</f>
        <v>5.48</v>
      </c>
      <c r="Z395" s="9" t="str">
        <f>IF(Y395&lt;N395,"Pass","Fail")</f>
        <v>Pass</v>
      </c>
      <c r="AA395" s="9">
        <f>ROUND(((Q395^0.5)/2)-(L395/2),2)</f>
        <v>3.23</v>
      </c>
      <c r="AB395" s="9">
        <f>ROUND((AA395*(AA395/2)*R395*(Q395^0.5)),0)</f>
        <v>259</v>
      </c>
      <c r="AC395" s="9">
        <f>ROUND((AB395*12000/(0.9*(Q395^0.5)*12*(N395^2))),2)</f>
        <v>50.44</v>
      </c>
      <c r="AD395" s="9">
        <f>(1-((1-(2.36*AC395/C395))^0.5))</f>
        <v>1.4992182772136542E-2</v>
      </c>
      <c r="AE395" s="9">
        <f>(AD395*C395)/(1.18*F395)</f>
        <v>8.4701597582692318E-4</v>
      </c>
      <c r="AF395" s="10">
        <f>200/F395</f>
        <v>3.3333333333333335E-3</v>
      </c>
      <c r="AG395" s="10">
        <f>(3*(C395)^0.5)/(F395)</f>
        <v>3.162277660168379E-3</v>
      </c>
      <c r="AH395" s="10">
        <f>ROUND(MAX(AE395, AF395, AG395),6)</f>
        <v>3.333E-3</v>
      </c>
      <c r="AK395" s="10">
        <f>ROUND((AH395*(Q395^0.5)*12*N395),2)</f>
        <v>8.61</v>
      </c>
      <c r="AL395" s="13">
        <f>ROUND((Q395^0.5),2)</f>
        <v>8.1199999999999992</v>
      </c>
      <c r="AM395" s="13">
        <f>ROUND((Q395^0.5),2)</f>
        <v>8.1199999999999992</v>
      </c>
      <c r="AN395" s="19">
        <v>8</v>
      </c>
      <c r="AO395" s="10">
        <f>INDEX(AJ:AJ, MATCH(AN395, AI:AI, 0))</f>
        <v>0.79</v>
      </c>
      <c r="AP395" s="12">
        <f>ROUNDUP((AK395/AO395),0)</f>
        <v>11</v>
      </c>
      <c r="AQ395" s="12">
        <f>(AP395*AO395)</f>
        <v>8.6900000000000013</v>
      </c>
      <c r="AR395" s="12">
        <f>IF(ROUNDDOWN((AL395*12 - (O395*12)) / (AP395 - 1), 0) &lt; 18, ROUNDDOWN((AL395*12 - (O395*12)) / (AP395 - 1), 0), 18)</f>
        <v>9</v>
      </c>
    </row>
    <row r="396" spans="1:44" x14ac:dyDescent="0.35">
      <c r="A396" s="11">
        <f t="shared" si="6"/>
        <v>395</v>
      </c>
      <c r="B396" s="14">
        <v>4400</v>
      </c>
      <c r="C396" s="14">
        <v>3000</v>
      </c>
      <c r="D396" s="14">
        <v>80</v>
      </c>
      <c r="E396" s="14">
        <v>135</v>
      </c>
      <c r="F396" s="14">
        <v>40000</v>
      </c>
      <c r="G396" s="14">
        <v>4</v>
      </c>
      <c r="H396" s="14">
        <v>105</v>
      </c>
      <c r="K396" s="14">
        <v>150</v>
      </c>
      <c r="L396" s="14">
        <v>1.42</v>
      </c>
      <c r="M396" s="9">
        <f>ROUNDUP((18*L396),0)</f>
        <v>26</v>
      </c>
      <c r="N396" s="9">
        <f>(M396-O396*12-1.5)</f>
        <v>21.5</v>
      </c>
      <c r="O396" s="14">
        <v>0.25</v>
      </c>
      <c r="P396" s="9">
        <f>ROUND(((B396)-(M396*K396/12)-(G396-(1.5*L396))*H396),0)</f>
        <v>3879</v>
      </c>
      <c r="Q396" s="9">
        <f>ROUNDDOWN((D396+E396)/(P396/1000),0)</f>
        <v>55</v>
      </c>
      <c r="R396" s="9">
        <f>ROUND((1.2*D396+1.6*E396)/(Q396),2)</f>
        <v>5.67</v>
      </c>
      <c r="S396" s="9">
        <f>CEILING((N396+(12*L396)),0.01)</f>
        <v>38.54</v>
      </c>
      <c r="T396" s="9">
        <f xml:space="preserve"> (4*S396)</f>
        <v>154.16</v>
      </c>
      <c r="U396" s="9">
        <f>ROUND((Q396-(S396/12)^2)*(R396),2)</f>
        <v>253.37</v>
      </c>
      <c r="V396" s="9">
        <f>ROUND((U396*1000)/(3*T396*(C396^0.5)),2)</f>
        <v>10</v>
      </c>
      <c r="W396" s="9" t="str">
        <f>IF(V396 &lt; N396, "Pass", "Fail")</f>
        <v>Pass</v>
      </c>
      <c r="X396" s="9">
        <f>CEILING(R396*(Q396^0.5)*((Q396^0.5/2)-(L396*0.5)-(N396/12)),0.01)</f>
        <v>50.74</v>
      </c>
      <c r="Y396" s="9">
        <f>ROUND((X396*1000)/(1.5*(Q396^0.5)*12*(C396^0.5)),2)</f>
        <v>6.94</v>
      </c>
      <c r="Z396" s="9" t="str">
        <f>IF(Y396&lt;N396,"Pass","Fail")</f>
        <v>Pass</v>
      </c>
      <c r="AA396" s="9">
        <f>ROUND(((Q396^0.5)/2)-(L396/2),2)</f>
        <v>3</v>
      </c>
      <c r="AB396" s="9">
        <f>ROUND((AA396*(AA396/2)*R396*(Q396^0.5)),0)</f>
        <v>189</v>
      </c>
      <c r="AC396" s="9">
        <f>ROUND((AB396*12000/(0.9*(Q396^0.5)*12*(N396^2))),2)</f>
        <v>61.26</v>
      </c>
      <c r="AD396" s="9">
        <f>(1-((1-(2.36*AC396/C396))^0.5))</f>
        <v>2.4393111955435143E-2</v>
      </c>
      <c r="AE396" s="9">
        <f>(AD396*C396)/(1.18*F396)</f>
        <v>1.5504096581844368E-3</v>
      </c>
      <c r="AF396" s="10">
        <f>200/F396</f>
        <v>5.0000000000000001E-3</v>
      </c>
      <c r="AG396" s="10">
        <f>(3*(C396)^0.5)/(F396)</f>
        <v>4.107919181288746E-3</v>
      </c>
      <c r="AH396" s="10">
        <f>ROUND(MAX(AE396, AF396, AG396),6)</f>
        <v>5.0000000000000001E-3</v>
      </c>
      <c r="AK396" s="10">
        <f>ROUND((AH396*(Q396^0.5)*12*N396),2)</f>
        <v>9.57</v>
      </c>
      <c r="AL396" s="13">
        <f>ROUND((Q396^0.5),2)</f>
        <v>7.42</v>
      </c>
      <c r="AM396" s="13">
        <f>ROUND((Q396^0.5),2)</f>
        <v>7.42</v>
      </c>
      <c r="AN396" s="19">
        <v>11</v>
      </c>
      <c r="AO396" s="10">
        <f>INDEX(AJ:AJ, MATCH(AN396, AI:AI, 0))</f>
        <v>1.56</v>
      </c>
      <c r="AP396" s="12">
        <f>ROUNDUP((AK396/AO396),0)</f>
        <v>7</v>
      </c>
      <c r="AQ396" s="12">
        <f>(AP396*AO396)</f>
        <v>10.92</v>
      </c>
      <c r="AR396" s="12">
        <f>IF(ROUNDDOWN((AL396*12 - (O396*12)) / (AP396 - 1), 0) &lt; 18, ROUNDDOWN((AL396*12 - (O396*12)) / (AP396 - 1), 0), 18)</f>
        <v>14</v>
      </c>
    </row>
    <row r="397" spans="1:44" x14ac:dyDescent="0.35">
      <c r="A397" s="11">
        <f t="shared" si="6"/>
        <v>396</v>
      </c>
      <c r="B397" s="14">
        <v>5300</v>
      </c>
      <c r="C397" s="14">
        <v>5000</v>
      </c>
      <c r="D397" s="14">
        <v>150</v>
      </c>
      <c r="E397" s="14">
        <v>95</v>
      </c>
      <c r="F397" s="14">
        <v>40000</v>
      </c>
      <c r="G397" s="14">
        <v>5.5</v>
      </c>
      <c r="H397" s="14">
        <v>95</v>
      </c>
      <c r="K397" s="14">
        <v>150</v>
      </c>
      <c r="L397" s="14">
        <v>1.42</v>
      </c>
      <c r="M397" s="9">
        <f>ROUNDUP((18*L397),0)</f>
        <v>26</v>
      </c>
      <c r="N397" s="9">
        <f>(M397-O397*12-1.5)</f>
        <v>21.5</v>
      </c>
      <c r="O397" s="14">
        <v>0.25</v>
      </c>
      <c r="P397" s="9">
        <f>ROUND(((B397)-(M397*K397/12)-(G397-(1.5*L397))*H397),0)</f>
        <v>4655</v>
      </c>
      <c r="Q397" s="9">
        <f>ROUNDDOWN((D397+E397)/(P397/1000),0)</f>
        <v>52</v>
      </c>
      <c r="R397" s="9">
        <f>ROUND((1.2*D397+1.6*E397)/(Q397),2)</f>
        <v>6.38</v>
      </c>
      <c r="S397" s="9">
        <f>CEILING((N397+(12*L397)),0.01)</f>
        <v>38.54</v>
      </c>
      <c r="T397" s="9">
        <f xml:space="preserve"> (4*S397)</f>
        <v>154.16</v>
      </c>
      <c r="U397" s="9">
        <f>ROUND((Q397-(S397/12)^2)*(R397),2)</f>
        <v>265.95</v>
      </c>
      <c r="V397" s="9">
        <f>ROUND((U397*1000)/(3*T397*(C397^0.5)),2)</f>
        <v>8.1300000000000008</v>
      </c>
      <c r="W397" s="9" t="str">
        <f>IF(V397 &lt; N397, "Pass", "Fail")</f>
        <v>Pass</v>
      </c>
      <c r="X397" s="9">
        <f>CEILING(R397*(Q397^0.5)*((Q397^0.5/2)-(L397*0.5)-(N397/12)),0.01)</f>
        <v>50.79</v>
      </c>
      <c r="Y397" s="9">
        <f>ROUND((X397*1000)/(1.5*(Q397^0.5)*12*(C397^0.5)),2)</f>
        <v>5.53</v>
      </c>
      <c r="Z397" s="9" t="str">
        <f>IF(Y397&lt;N397,"Pass","Fail")</f>
        <v>Pass</v>
      </c>
      <c r="AA397" s="9">
        <f>ROUND(((Q397^0.5)/2)-(L397/2),2)</f>
        <v>2.9</v>
      </c>
      <c r="AB397" s="9">
        <f>ROUND((AA397*(AA397/2)*R397*(Q397^0.5)),0)</f>
        <v>193</v>
      </c>
      <c r="AC397" s="9">
        <f>ROUND((AB397*12000/(0.9*(Q397^0.5)*12*(N397^2))),2)</f>
        <v>64.33</v>
      </c>
      <c r="AD397" s="9">
        <f>(1-((1-(2.36*AC397/C397))^0.5))</f>
        <v>1.529890829754843E-2</v>
      </c>
      <c r="AE397" s="9">
        <f>(AD397*C397)/(1.18*F397)</f>
        <v>1.6206470654182659E-3</v>
      </c>
      <c r="AF397" s="10">
        <f>200/F397</f>
        <v>5.0000000000000001E-3</v>
      </c>
      <c r="AG397" s="10">
        <f>(3*(C397)^0.5)/(F397)</f>
        <v>5.3033008588991067E-3</v>
      </c>
      <c r="AH397" s="10">
        <f>ROUND(MAX(AE397, AF397, AG397),6)</f>
        <v>5.3030000000000004E-3</v>
      </c>
      <c r="AK397" s="10">
        <f>ROUND((AH397*(Q397^0.5)*12*N397),2)</f>
        <v>9.8699999999999992</v>
      </c>
      <c r="AL397" s="13">
        <f>ROUND((Q397^0.5),2)</f>
        <v>7.21</v>
      </c>
      <c r="AM397" s="13">
        <f>ROUND((Q397^0.5),2)</f>
        <v>7.21</v>
      </c>
      <c r="AN397" s="19">
        <v>11</v>
      </c>
      <c r="AO397" s="10">
        <f>INDEX(AJ:AJ, MATCH(AN397, AI:AI, 0))</f>
        <v>1.56</v>
      </c>
      <c r="AP397" s="12">
        <f>ROUNDUP((AK397/AO397),0)</f>
        <v>7</v>
      </c>
      <c r="AQ397" s="12">
        <f>(AP397*AO397)</f>
        <v>10.92</v>
      </c>
      <c r="AR397" s="12">
        <f>IF(ROUNDDOWN((AL397*12 - (O397*12)) / (AP397 - 1), 0) &lt; 18, ROUNDDOWN((AL397*12 - (O397*12)) / (AP397 - 1), 0), 18)</f>
        <v>13</v>
      </c>
    </row>
    <row r="398" spans="1:44" x14ac:dyDescent="0.35">
      <c r="A398" s="11">
        <f t="shared" si="6"/>
        <v>397</v>
      </c>
      <c r="B398" s="14">
        <v>4600</v>
      </c>
      <c r="C398" s="14">
        <v>3000</v>
      </c>
      <c r="D398" s="14">
        <v>105</v>
      </c>
      <c r="E398" s="14">
        <v>165</v>
      </c>
      <c r="F398" s="14">
        <v>40000</v>
      </c>
      <c r="G398" s="14">
        <v>5.25</v>
      </c>
      <c r="H398" s="14">
        <v>95</v>
      </c>
      <c r="K398" s="14">
        <v>150</v>
      </c>
      <c r="L398" s="14">
        <v>1.67</v>
      </c>
      <c r="M398" s="9">
        <f>ROUNDUP((18*L398),0)</f>
        <v>31</v>
      </c>
      <c r="N398" s="9">
        <f>(M398-O398*12-1.5)</f>
        <v>26.5</v>
      </c>
      <c r="O398" s="14">
        <v>0.25</v>
      </c>
      <c r="P398" s="9">
        <f>ROUND(((B398)-(M398*K398/12)-(G398-(1.5*L398))*H398),0)</f>
        <v>3952</v>
      </c>
      <c r="Q398" s="9">
        <f>ROUNDDOWN((D398+E398)/(P398/1000),0)</f>
        <v>68</v>
      </c>
      <c r="R398" s="9">
        <f>ROUND((1.2*D398+1.6*E398)/(Q398),2)</f>
        <v>5.74</v>
      </c>
      <c r="S398" s="9">
        <f>CEILING((N398+(12*L398)),0.01)</f>
        <v>46.54</v>
      </c>
      <c r="T398" s="9">
        <f xml:space="preserve"> (4*S398)</f>
        <v>186.16</v>
      </c>
      <c r="U398" s="9">
        <f>ROUND((Q398-(S398/12)^2)*(R398),2)</f>
        <v>303.98</v>
      </c>
      <c r="V398" s="9">
        <f>ROUND((U398*1000)/(3*T398*(C398^0.5)),2)</f>
        <v>9.94</v>
      </c>
      <c r="W398" s="9" t="str">
        <f>IF(V398 &lt; N398, "Pass", "Fail")</f>
        <v>Pass</v>
      </c>
      <c r="X398" s="9">
        <f>CEILING(R398*(Q398^0.5)*((Q398^0.5/2)-(L398*0.5)-(N398/12)),0.01)</f>
        <v>51.11</v>
      </c>
      <c r="Y398" s="9">
        <f>ROUND((X398*1000)/(1.5*(Q398^0.5)*12*(C398^0.5)),2)</f>
        <v>6.29</v>
      </c>
      <c r="Z398" s="9" t="str">
        <f>IF(Y398&lt;N398,"Pass","Fail")</f>
        <v>Pass</v>
      </c>
      <c r="AA398" s="9">
        <f>ROUND(((Q398^0.5)/2)-(L398/2),2)</f>
        <v>3.29</v>
      </c>
      <c r="AB398" s="9">
        <f>ROUND((AA398*(AA398/2)*R398*(Q398^0.5)),0)</f>
        <v>256</v>
      </c>
      <c r="AC398" s="9">
        <f>ROUND((AB398*12000/(0.9*(Q398^0.5)*12*(N398^2))),2)</f>
        <v>49.12</v>
      </c>
      <c r="AD398" s="9">
        <f>(1-((1-(2.36*AC398/C398))^0.5))</f>
        <v>1.9510870364523925E-2</v>
      </c>
      <c r="AE398" s="9">
        <f>(AD398*C398)/(1.18*F398)</f>
        <v>1.2400976926604189E-3</v>
      </c>
      <c r="AF398" s="10">
        <f>200/F398</f>
        <v>5.0000000000000001E-3</v>
      </c>
      <c r="AG398" s="10">
        <f>(3*(C398)^0.5)/(F398)</f>
        <v>4.107919181288746E-3</v>
      </c>
      <c r="AH398" s="10">
        <f>ROUND(MAX(AE398, AF398, AG398),6)</f>
        <v>5.0000000000000001E-3</v>
      </c>
      <c r="AK398" s="10">
        <f>ROUND((AH398*(Q398^0.5)*12*N398),2)</f>
        <v>13.11</v>
      </c>
      <c r="AL398" s="13">
        <f>ROUND((Q398^0.5),2)</f>
        <v>8.25</v>
      </c>
      <c r="AM398" s="13">
        <f>ROUND((Q398^0.5),2)</f>
        <v>8.25</v>
      </c>
      <c r="AN398" s="19">
        <v>11</v>
      </c>
      <c r="AO398" s="10">
        <f>INDEX(AJ:AJ, MATCH(AN398, AI:AI, 0))</f>
        <v>1.56</v>
      </c>
      <c r="AP398" s="12">
        <f>ROUNDUP((AK398/AO398),0)</f>
        <v>9</v>
      </c>
      <c r="AQ398" s="12">
        <f>(AP398*AO398)</f>
        <v>14.040000000000001</v>
      </c>
      <c r="AR398" s="12">
        <f>IF(ROUNDDOWN((AL398*12 - (O398*12)) / (AP398 - 1), 0) &lt; 18, ROUNDDOWN((AL398*12 - (O398*12)) / (AP398 - 1), 0), 18)</f>
        <v>12</v>
      </c>
    </row>
    <row r="399" spans="1:44" x14ac:dyDescent="0.35">
      <c r="A399" s="11">
        <f t="shared" si="6"/>
        <v>398</v>
      </c>
      <c r="B399" s="14">
        <v>4100</v>
      </c>
      <c r="C399" s="14">
        <v>3000</v>
      </c>
      <c r="D399" s="14">
        <v>155</v>
      </c>
      <c r="E399" s="14">
        <v>155</v>
      </c>
      <c r="F399" s="14">
        <v>60000</v>
      </c>
      <c r="G399" s="14">
        <v>5.25</v>
      </c>
      <c r="H399" s="14">
        <v>105</v>
      </c>
      <c r="K399" s="14">
        <v>150</v>
      </c>
      <c r="L399" s="14">
        <v>2</v>
      </c>
      <c r="M399" s="9">
        <f>ROUNDUP((18*L399),0)</f>
        <v>36</v>
      </c>
      <c r="N399" s="9">
        <f>(M399-O399*12-1.5)</f>
        <v>31.5</v>
      </c>
      <c r="O399" s="14">
        <v>0.25</v>
      </c>
      <c r="P399" s="9">
        <f>ROUND(((B399)-(M399*K399/12)-(G399-(1.5*L399))*H399),0)</f>
        <v>3414</v>
      </c>
      <c r="Q399" s="9">
        <f>ROUNDDOWN((D399+E399)/(P399/1000),0)</f>
        <v>90</v>
      </c>
      <c r="R399" s="9">
        <f>ROUND((1.2*D399+1.6*E399)/(Q399),2)</f>
        <v>4.82</v>
      </c>
      <c r="S399" s="9">
        <f>CEILING((N399+(12*L399)),0.01)</f>
        <v>55.5</v>
      </c>
      <c r="T399" s="9">
        <f xml:space="preserve"> (4*S399)</f>
        <v>222</v>
      </c>
      <c r="U399" s="9">
        <f>ROUND((Q399-(S399/12)^2)*(R399),2)</f>
        <v>330.7</v>
      </c>
      <c r="V399" s="9">
        <f>ROUND((U399*1000)/(3*T399*(C399^0.5)),2)</f>
        <v>9.07</v>
      </c>
      <c r="W399" s="9" t="str">
        <f>IF(V399 &lt; N399, "Pass", "Fail")</f>
        <v>Pass</v>
      </c>
      <c r="X399" s="9">
        <f>CEILING(R399*(Q399^0.5)*((Q399^0.5/2)-(L399*0.5)-(N399/12)),0.01)</f>
        <v>51.15</v>
      </c>
      <c r="Y399" s="9">
        <f>ROUND((X399*1000)/(1.5*(Q399^0.5)*12*(C399^0.5)),2)</f>
        <v>5.47</v>
      </c>
      <c r="Z399" s="9" t="str">
        <f>IF(Y399&lt;N399,"Pass","Fail")</f>
        <v>Pass</v>
      </c>
      <c r="AA399" s="9">
        <f>ROUND(((Q399^0.5)/2)-(L399/2),2)</f>
        <v>3.74</v>
      </c>
      <c r="AB399" s="9">
        <f>ROUND((AA399*(AA399/2)*R399*(Q399^0.5)),0)</f>
        <v>320</v>
      </c>
      <c r="AC399" s="9">
        <f>ROUND((AB399*12000/(0.9*(Q399^0.5)*12*(N399^2))),2)</f>
        <v>37.770000000000003</v>
      </c>
      <c r="AD399" s="9">
        <f>(1-((1-(2.36*AC399/C399))^0.5))</f>
        <v>1.4968223862803498E-2</v>
      </c>
      <c r="AE399" s="9">
        <f>(AD399*C399)/(1.18*F399)</f>
        <v>6.3424677384760588E-4</v>
      </c>
      <c r="AF399" s="10">
        <f>200/F399</f>
        <v>3.3333333333333335E-3</v>
      </c>
      <c r="AG399" s="10">
        <f>(3*(C399)^0.5)/(F399)</f>
        <v>2.7386127875258306E-3</v>
      </c>
      <c r="AH399" s="10">
        <f>ROUND(MAX(AE399, AF399, AG399),6)</f>
        <v>3.333E-3</v>
      </c>
      <c r="AK399" s="10">
        <f>ROUND((AH399*(Q399^0.5)*12*N399),2)</f>
        <v>11.95</v>
      </c>
      <c r="AL399" s="13">
        <f>ROUND((Q399^0.5),2)</f>
        <v>9.49</v>
      </c>
      <c r="AM399" s="13">
        <f>ROUND((Q399^0.5),2)</f>
        <v>9.49</v>
      </c>
      <c r="AN399" s="19">
        <v>11</v>
      </c>
      <c r="AO399" s="10">
        <f>INDEX(AJ:AJ, MATCH(AN399, AI:AI, 0))</f>
        <v>1.56</v>
      </c>
      <c r="AP399" s="12">
        <f>ROUNDUP((AK399/AO399),0)</f>
        <v>8</v>
      </c>
      <c r="AQ399" s="12">
        <f>(AP399*AO399)</f>
        <v>12.48</v>
      </c>
      <c r="AR399" s="12">
        <f>IF(ROUNDDOWN((AL399*12 - (O399*12)) / (AP399 - 1), 0) &lt; 18, ROUNDDOWN((AL399*12 - (O399*12)) / (AP399 - 1), 0), 18)</f>
        <v>15</v>
      </c>
    </row>
    <row r="400" spans="1:44" x14ac:dyDescent="0.35">
      <c r="A400" s="11">
        <f t="shared" si="6"/>
        <v>399</v>
      </c>
      <c r="B400" s="14">
        <v>4100</v>
      </c>
      <c r="C400" s="14">
        <v>3000</v>
      </c>
      <c r="D400" s="14">
        <v>95</v>
      </c>
      <c r="E400" s="14">
        <v>140</v>
      </c>
      <c r="F400" s="14">
        <v>40000</v>
      </c>
      <c r="G400" s="14">
        <v>4.5</v>
      </c>
      <c r="H400" s="14">
        <v>95</v>
      </c>
      <c r="K400" s="14">
        <v>150</v>
      </c>
      <c r="L400" s="14">
        <v>1.58</v>
      </c>
      <c r="M400" s="9">
        <f>ROUNDUP((18*L400),0)</f>
        <v>29</v>
      </c>
      <c r="N400" s="9">
        <f>(M400-O400*12-1.5)</f>
        <v>24.5</v>
      </c>
      <c r="O400" s="14">
        <v>0.25</v>
      </c>
      <c r="P400" s="9">
        <f>ROUND(((B400)-(M400*K400/12)-(G400-(1.5*L400))*H400),0)</f>
        <v>3535</v>
      </c>
      <c r="Q400" s="9">
        <f>ROUNDDOWN((D400+E400)/(P400/1000),0)</f>
        <v>66</v>
      </c>
      <c r="R400" s="9">
        <f>ROUND((1.2*D400+1.6*E400)/(Q400),2)</f>
        <v>5.12</v>
      </c>
      <c r="S400" s="9">
        <f>CEILING((N400+(12*L400)),0.01)</f>
        <v>43.46</v>
      </c>
      <c r="T400" s="9">
        <f xml:space="preserve"> (4*S400)</f>
        <v>173.84</v>
      </c>
      <c r="U400" s="9">
        <f>ROUND((Q400-(S400/12)^2)*(R400),2)</f>
        <v>270.76</v>
      </c>
      <c r="V400" s="9">
        <f>ROUND((U400*1000)/(3*T400*(C400^0.5)),2)</f>
        <v>9.48</v>
      </c>
      <c r="W400" s="9" t="str">
        <f>IF(V400 &lt; N400, "Pass", "Fail")</f>
        <v>Pass</v>
      </c>
      <c r="X400" s="9">
        <f>CEILING(R400*(Q400^0.5)*((Q400^0.5/2)-(L400*0.5)-(N400/12)),0.01)</f>
        <v>51.18</v>
      </c>
      <c r="Y400" s="9">
        <f>ROUND((X400*1000)/(1.5*(Q400^0.5)*12*(C400^0.5)),2)</f>
        <v>6.39</v>
      </c>
      <c r="Z400" s="9" t="str">
        <f>IF(Y400&lt;N400,"Pass","Fail")</f>
        <v>Pass</v>
      </c>
      <c r="AA400" s="9">
        <f>ROUND(((Q400^0.5)/2)-(L400/2),2)</f>
        <v>3.27</v>
      </c>
      <c r="AB400" s="9">
        <f>ROUND((AA400*(AA400/2)*R400*(Q400^0.5)),0)</f>
        <v>222</v>
      </c>
      <c r="AC400" s="9">
        <f>ROUND((AB400*12000/(0.9*(Q400^0.5)*12*(N400^2))),2)</f>
        <v>50.58</v>
      </c>
      <c r="AD400" s="9">
        <f>(1-((1-(2.36*AC400/C400))^0.5))</f>
        <v>2.0096739468635105E-2</v>
      </c>
      <c r="AE400" s="9">
        <f>(AD400*C400)/(1.18*F400)</f>
        <v>1.2773351357183329E-3</v>
      </c>
      <c r="AF400" s="10">
        <f>200/F400</f>
        <v>5.0000000000000001E-3</v>
      </c>
      <c r="AG400" s="10">
        <f>(3*(C400)^0.5)/(F400)</f>
        <v>4.107919181288746E-3</v>
      </c>
      <c r="AH400" s="10">
        <f>ROUND(MAX(AE400, AF400, AG400),6)</f>
        <v>5.0000000000000001E-3</v>
      </c>
      <c r="AK400" s="10">
        <f>ROUND((AH400*(Q400^0.5)*12*N400),2)</f>
        <v>11.94</v>
      </c>
      <c r="AL400" s="13">
        <f>ROUND((Q400^0.5),2)</f>
        <v>8.1199999999999992</v>
      </c>
      <c r="AM400" s="13">
        <f>ROUND((Q400^0.5),2)</f>
        <v>8.1199999999999992</v>
      </c>
      <c r="AN400" s="19">
        <v>11</v>
      </c>
      <c r="AO400" s="10">
        <f>INDEX(AJ:AJ, MATCH(AN400, AI:AI, 0))</f>
        <v>1.56</v>
      </c>
      <c r="AP400" s="12">
        <f>ROUNDUP((AK400/AO400),0)</f>
        <v>8</v>
      </c>
      <c r="AQ400" s="12">
        <f>(AP400*AO400)</f>
        <v>12.48</v>
      </c>
      <c r="AR400" s="12">
        <f>IF(ROUNDDOWN((AL400*12 - (O400*12)) / (AP400 - 1), 0) &lt; 18, ROUNDDOWN((AL400*12 - (O400*12)) / (AP400 - 1), 0), 18)</f>
        <v>13</v>
      </c>
    </row>
    <row r="401" spans="1:44" x14ac:dyDescent="0.35">
      <c r="A401" s="11">
        <f t="shared" si="6"/>
        <v>400</v>
      </c>
      <c r="B401" s="14">
        <v>4100</v>
      </c>
      <c r="C401" s="14">
        <v>3000</v>
      </c>
      <c r="D401" s="14">
        <v>90</v>
      </c>
      <c r="E401" s="14">
        <v>100</v>
      </c>
      <c r="F401" s="14">
        <v>40000</v>
      </c>
      <c r="G401" s="14">
        <v>6</v>
      </c>
      <c r="H401" s="14">
        <v>90</v>
      </c>
      <c r="K401" s="14">
        <v>150</v>
      </c>
      <c r="L401" s="14">
        <v>1.33</v>
      </c>
      <c r="M401" s="9">
        <f>ROUNDUP((18*L401),0)</f>
        <v>24</v>
      </c>
      <c r="N401" s="9">
        <f>(M401-O401*12-1.5)</f>
        <v>19.5</v>
      </c>
      <c r="O401" s="14">
        <v>0.25</v>
      </c>
      <c r="P401" s="9">
        <f>ROUND(((B401)-(M401*K401/12)-(G401-(1.5*L401))*H401),0)</f>
        <v>3440</v>
      </c>
      <c r="Q401" s="9">
        <f>ROUNDDOWN((D401+E401)/(P401/1000),0)</f>
        <v>55</v>
      </c>
      <c r="R401" s="9">
        <f>ROUND((1.2*D401+1.6*E401)/(Q401),2)</f>
        <v>4.87</v>
      </c>
      <c r="S401" s="9">
        <f>CEILING((N401+(12*L401)),0.01)</f>
        <v>35.46</v>
      </c>
      <c r="T401" s="9">
        <f xml:space="preserve"> (4*S401)</f>
        <v>141.84</v>
      </c>
      <c r="U401" s="9">
        <f>ROUND((Q401-(S401/12)^2)*(R401),2)</f>
        <v>225.33</v>
      </c>
      <c r="V401" s="9">
        <f>ROUND((U401*1000)/(3*T401*(C401^0.5)),2)</f>
        <v>9.67</v>
      </c>
      <c r="W401" s="9" t="str">
        <f>IF(V401 &lt; N401, "Pass", "Fail")</f>
        <v>Pass</v>
      </c>
      <c r="X401" s="9">
        <f>CEILING(R401*(Q401^0.5)*((Q401^0.5/2)-(L401*0.5)-(N401/12)),0.01)</f>
        <v>51.22</v>
      </c>
      <c r="Y401" s="9">
        <f>ROUND((X401*1000)/(1.5*(Q401^0.5)*12*(C401^0.5)),2)</f>
        <v>7.01</v>
      </c>
      <c r="Z401" s="9" t="str">
        <f>IF(Y401&lt;N401,"Pass","Fail")</f>
        <v>Pass</v>
      </c>
      <c r="AA401" s="9">
        <f>ROUND(((Q401^0.5)/2)-(L401/2),2)</f>
        <v>3.04</v>
      </c>
      <c r="AB401" s="9">
        <f>ROUND((AA401*(AA401/2)*R401*(Q401^0.5)),0)</f>
        <v>167</v>
      </c>
      <c r="AC401" s="9">
        <f>ROUND((AB401*12000/(0.9*(Q401^0.5)*12*(N401^2))),2)</f>
        <v>65.8</v>
      </c>
      <c r="AD401" s="9">
        <f>(1-((1-(2.36*AC401/C401))^0.5))</f>
        <v>2.6225214264954722E-2</v>
      </c>
      <c r="AE401" s="9">
        <f>(AD401*C401)/(1.18*F401)</f>
        <v>1.6668568388742407E-3</v>
      </c>
      <c r="AF401" s="10">
        <f>200/F401</f>
        <v>5.0000000000000001E-3</v>
      </c>
      <c r="AG401" s="10">
        <f>(3*(C401)^0.5)/(F401)</f>
        <v>4.107919181288746E-3</v>
      </c>
      <c r="AH401" s="10">
        <f>ROUND(MAX(AE401, AF401, AG401),6)</f>
        <v>5.0000000000000001E-3</v>
      </c>
      <c r="AK401" s="10">
        <f>ROUND((AH401*(Q401^0.5)*12*N401),2)</f>
        <v>8.68</v>
      </c>
      <c r="AL401" s="13">
        <f>ROUND((Q401^0.5),2)</f>
        <v>7.42</v>
      </c>
      <c r="AM401" s="13">
        <f>ROUND((Q401^0.5),2)</f>
        <v>7.42</v>
      </c>
      <c r="AN401" s="19">
        <v>11</v>
      </c>
      <c r="AO401" s="10">
        <f>INDEX(AJ:AJ, MATCH(AN401, AI:AI, 0))</f>
        <v>1.56</v>
      </c>
      <c r="AP401" s="12">
        <f>ROUNDUP((AK401/AO401),0)</f>
        <v>6</v>
      </c>
      <c r="AQ401" s="12">
        <f>(AP401*AO401)</f>
        <v>9.36</v>
      </c>
      <c r="AR401" s="12">
        <f>IF(ROUNDDOWN((AL401*12 - (O401*12)) / (AP401 - 1), 0) &lt; 18, ROUNDDOWN((AL401*12 - (O401*12)) / (AP401 - 1), 0), 18)</f>
        <v>17</v>
      </c>
    </row>
    <row r="402" spans="1:44" x14ac:dyDescent="0.35">
      <c r="A402" s="11">
        <f t="shared" si="6"/>
        <v>401</v>
      </c>
      <c r="B402" s="14">
        <v>5400</v>
      </c>
      <c r="C402" s="14">
        <v>5000</v>
      </c>
      <c r="D402" s="14">
        <v>140</v>
      </c>
      <c r="E402" s="14">
        <v>170</v>
      </c>
      <c r="F402" s="14">
        <v>60000</v>
      </c>
      <c r="G402" s="14">
        <v>4.25</v>
      </c>
      <c r="H402" s="14">
        <v>95</v>
      </c>
      <c r="K402" s="14">
        <v>150</v>
      </c>
      <c r="L402" s="14">
        <v>1.67</v>
      </c>
      <c r="M402" s="9">
        <f>ROUNDUP((18*L402),0)</f>
        <v>31</v>
      </c>
      <c r="N402" s="9">
        <f>(M402-O402*12-1.5)</f>
        <v>26.5</v>
      </c>
      <c r="O402" s="14">
        <v>0.25</v>
      </c>
      <c r="P402" s="9">
        <f>ROUND(((B402)-(M402*K402/12)-(G402-(1.5*L402))*H402),0)</f>
        <v>4847</v>
      </c>
      <c r="Q402" s="9">
        <f>ROUNDDOWN((D402+E402)/(P402/1000),0)</f>
        <v>63</v>
      </c>
      <c r="R402" s="9">
        <f>ROUND((1.2*D402+1.6*E402)/(Q402),2)</f>
        <v>6.98</v>
      </c>
      <c r="S402" s="9">
        <f>CEILING((N402+(12*L402)),0.01)</f>
        <v>46.54</v>
      </c>
      <c r="T402" s="9">
        <f xml:space="preserve"> (4*S402)</f>
        <v>186.16</v>
      </c>
      <c r="U402" s="9">
        <f>ROUND((Q402-(S402/12)^2)*(R402),2)</f>
        <v>334.75</v>
      </c>
      <c r="V402" s="9">
        <f>ROUND((U402*1000)/(3*T402*(C402^0.5)),2)</f>
        <v>8.48</v>
      </c>
      <c r="W402" s="9" t="str">
        <f>IF(V402 &lt; N402, "Pass", "Fail")</f>
        <v>Pass</v>
      </c>
      <c r="X402" s="9">
        <f>CEILING(R402*(Q402^0.5)*((Q402^0.5/2)-(L402*0.5)-(N402/12)),0.01)</f>
        <v>51.27</v>
      </c>
      <c r="Y402" s="9">
        <f>ROUND((X402*1000)/(1.5*(Q402^0.5)*12*(C402^0.5)),2)</f>
        <v>5.07</v>
      </c>
      <c r="Z402" s="9" t="str">
        <f>IF(Y402&lt;N402,"Pass","Fail")</f>
        <v>Pass</v>
      </c>
      <c r="AA402" s="9">
        <f>ROUND(((Q402^0.5)/2)-(L402/2),2)</f>
        <v>3.13</v>
      </c>
      <c r="AB402" s="9">
        <f>ROUND((AA402*(AA402/2)*R402*(Q402^0.5)),0)</f>
        <v>271</v>
      </c>
      <c r="AC402" s="9">
        <f>ROUND((AB402*12000/(0.9*(Q402^0.5)*12*(N402^2))),2)</f>
        <v>54.02</v>
      </c>
      <c r="AD402" s="9">
        <f>(1-((1-(2.36*AC402/C402))^0.5))</f>
        <v>1.2831037765064224E-2</v>
      </c>
      <c r="AE402" s="9">
        <f>(AD402*C402)/(1.18*F402)</f>
        <v>9.0614673482091975E-4</v>
      </c>
      <c r="AF402" s="10">
        <f>200/F402</f>
        <v>3.3333333333333335E-3</v>
      </c>
      <c r="AG402" s="10">
        <f>(3*(C402)^0.5)/(F402)</f>
        <v>3.5355339059327377E-3</v>
      </c>
      <c r="AH402" s="10">
        <f>ROUND(MAX(AE402, AF402, AG402),6)</f>
        <v>3.5360000000000001E-3</v>
      </c>
      <c r="AK402" s="10">
        <f>ROUND((AH402*(Q402^0.5)*12*N402),2)</f>
        <v>8.93</v>
      </c>
      <c r="AL402" s="13">
        <f>ROUND((Q402^0.5),2)</f>
        <v>7.94</v>
      </c>
      <c r="AM402" s="13">
        <f>ROUND((Q402^0.5),2)</f>
        <v>7.94</v>
      </c>
      <c r="AN402" s="19">
        <v>8</v>
      </c>
      <c r="AO402" s="10">
        <f>INDEX(AJ:AJ, MATCH(AN402, AI:AI, 0))</f>
        <v>0.79</v>
      </c>
      <c r="AP402" s="12">
        <f>ROUNDUP((AK402/AO402),0)</f>
        <v>12</v>
      </c>
      <c r="AQ402" s="12">
        <f>(AP402*AO402)</f>
        <v>9.48</v>
      </c>
      <c r="AR402" s="12">
        <f>IF(ROUNDDOWN((AL402*12 - (O402*12)) / (AP402 - 1), 0) &lt; 18, ROUNDDOWN((AL402*12 - (O402*12)) / (AP402 - 1), 0), 18)</f>
        <v>8</v>
      </c>
    </row>
    <row r="403" spans="1:44" x14ac:dyDescent="0.35">
      <c r="A403" s="11">
        <f t="shared" si="6"/>
        <v>402</v>
      </c>
      <c r="B403" s="14">
        <v>4800</v>
      </c>
      <c r="C403" s="14">
        <v>5000</v>
      </c>
      <c r="D403" s="14">
        <v>120</v>
      </c>
      <c r="E403" s="14">
        <v>160</v>
      </c>
      <c r="F403" s="14">
        <v>60000</v>
      </c>
      <c r="G403" s="14">
        <v>4.75</v>
      </c>
      <c r="H403" s="14">
        <v>105</v>
      </c>
      <c r="K403" s="14">
        <v>150</v>
      </c>
      <c r="L403" s="14">
        <v>1.67</v>
      </c>
      <c r="M403" s="9">
        <f>ROUNDUP((18*L403),0)</f>
        <v>31</v>
      </c>
      <c r="N403" s="9">
        <f>(M403-O403*12-1.5)</f>
        <v>26.5</v>
      </c>
      <c r="O403" s="14">
        <v>0.25</v>
      </c>
      <c r="P403" s="9">
        <f>ROUND(((B403)-(M403*K403/12)-(G403-(1.5*L403))*H403),0)</f>
        <v>4177</v>
      </c>
      <c r="Q403" s="9">
        <f>ROUNDDOWN((D403+E403)/(P403/1000),0)</f>
        <v>67</v>
      </c>
      <c r="R403" s="9">
        <f>ROUND((1.2*D403+1.6*E403)/(Q403),2)</f>
        <v>5.97</v>
      </c>
      <c r="S403" s="9">
        <f>CEILING((N403+(12*L403)),0.01)</f>
        <v>46.54</v>
      </c>
      <c r="T403" s="9">
        <f xml:space="preserve"> (4*S403)</f>
        <v>186.16</v>
      </c>
      <c r="U403" s="9">
        <f>ROUND((Q403-(S403/12)^2)*(R403),2)</f>
        <v>310.19</v>
      </c>
      <c r="V403" s="9">
        <f>ROUND((U403*1000)/(3*T403*(C403^0.5)),2)</f>
        <v>7.85</v>
      </c>
      <c r="W403" s="9" t="str">
        <f>IF(V403 &lt; N403, "Pass", "Fail")</f>
        <v>Pass</v>
      </c>
      <c r="X403" s="9">
        <f>CEILING(R403*(Q403^0.5)*((Q403^0.5/2)-(L403*0.5)-(N403/12)),0.01)</f>
        <v>51.28</v>
      </c>
      <c r="Y403" s="9">
        <f>ROUND((X403*1000)/(1.5*(Q403^0.5)*12*(C403^0.5)),2)</f>
        <v>4.92</v>
      </c>
      <c r="Z403" s="9" t="str">
        <f>IF(Y403&lt;N403,"Pass","Fail")</f>
        <v>Pass</v>
      </c>
      <c r="AA403" s="9">
        <f>ROUND(((Q403^0.5)/2)-(L403/2),2)</f>
        <v>3.26</v>
      </c>
      <c r="AB403" s="9">
        <f>ROUND((AA403*(AA403/2)*R403*(Q403^0.5)),0)</f>
        <v>260</v>
      </c>
      <c r="AC403" s="9">
        <f>ROUND((AB403*12000/(0.9*(Q403^0.5)*12*(N403^2))),2)</f>
        <v>50.26</v>
      </c>
      <c r="AD403" s="9">
        <f>(1-((1-(2.36*AC403/C403))^0.5))</f>
        <v>1.1932552909468597E-2</v>
      </c>
      <c r="AE403" s="9">
        <f>(AD403*C403)/(1.18*F403)</f>
        <v>8.4269441451049413E-4</v>
      </c>
      <c r="AF403" s="10">
        <f>200/F403</f>
        <v>3.3333333333333335E-3</v>
      </c>
      <c r="AG403" s="10">
        <f>(3*(C403)^0.5)/(F403)</f>
        <v>3.5355339059327377E-3</v>
      </c>
      <c r="AH403" s="10">
        <f>ROUND(MAX(AE403, AF403, AG403),6)</f>
        <v>3.5360000000000001E-3</v>
      </c>
      <c r="AK403" s="10">
        <f>ROUND((AH403*(Q403^0.5)*12*N403),2)</f>
        <v>9.1999999999999993</v>
      </c>
      <c r="AL403" s="13">
        <f>ROUND((Q403^0.5),2)</f>
        <v>8.19</v>
      </c>
      <c r="AM403" s="13">
        <f>ROUND((Q403^0.5),2)</f>
        <v>8.19</v>
      </c>
      <c r="AN403" s="19">
        <v>11</v>
      </c>
      <c r="AO403" s="10">
        <f>INDEX(AJ:AJ, MATCH(AN403, AI:AI, 0))</f>
        <v>1.56</v>
      </c>
      <c r="AP403" s="12">
        <f>ROUNDUP((AK403/AO403),0)</f>
        <v>6</v>
      </c>
      <c r="AQ403" s="12">
        <f>(AP403*AO403)</f>
        <v>9.36</v>
      </c>
      <c r="AR403" s="12">
        <f>IF(ROUNDDOWN((AL403*12 - (O403*12)) / (AP403 - 1), 0) &lt; 18, ROUNDDOWN((AL403*12 - (O403*12)) / (AP403 - 1), 0), 18)</f>
        <v>18</v>
      </c>
    </row>
    <row r="404" spans="1:44" x14ac:dyDescent="0.35">
      <c r="A404" s="11">
        <f t="shared" si="6"/>
        <v>403</v>
      </c>
      <c r="B404" s="14">
        <v>5600</v>
      </c>
      <c r="C404" s="14">
        <v>3000</v>
      </c>
      <c r="D404" s="14">
        <v>90</v>
      </c>
      <c r="E404" s="14">
        <v>135</v>
      </c>
      <c r="F404" s="14">
        <v>40000</v>
      </c>
      <c r="G404" s="14">
        <v>5.5</v>
      </c>
      <c r="H404" s="14">
        <v>95</v>
      </c>
      <c r="K404" s="14">
        <v>150</v>
      </c>
      <c r="L404" s="14">
        <v>1.33</v>
      </c>
      <c r="M404" s="9">
        <f>ROUNDUP((18*L404),0)</f>
        <v>24</v>
      </c>
      <c r="N404" s="9">
        <f>(M404-O404*12-1.5)</f>
        <v>19.5</v>
      </c>
      <c r="O404" s="14">
        <v>0.25</v>
      </c>
      <c r="P404" s="9">
        <f>ROUND(((B404)-(M404*K404/12)-(G404-(1.5*L404))*H404),0)</f>
        <v>4967</v>
      </c>
      <c r="Q404" s="9">
        <f>ROUNDDOWN((D404+E404)/(P404/1000),0)</f>
        <v>45</v>
      </c>
      <c r="R404" s="9">
        <f>ROUND((1.2*D404+1.6*E404)/(Q404),2)</f>
        <v>7.2</v>
      </c>
      <c r="S404" s="9">
        <f>CEILING((N404+(12*L404)),0.01)</f>
        <v>35.46</v>
      </c>
      <c r="T404" s="9">
        <f xml:space="preserve"> (4*S404)</f>
        <v>141.84</v>
      </c>
      <c r="U404" s="9">
        <f>ROUND((Q404-(S404/12)^2)*(R404),2)</f>
        <v>261.13</v>
      </c>
      <c r="V404" s="9">
        <f>ROUND((U404*1000)/(3*T404*(C404^0.5)),2)</f>
        <v>11.2</v>
      </c>
      <c r="W404" s="9" t="str">
        <f>IF(V404 &lt; N404, "Pass", "Fail")</f>
        <v>Pass</v>
      </c>
      <c r="X404" s="9">
        <f>CEILING(R404*(Q404^0.5)*((Q404^0.5/2)-(L404*0.5)-(N404/12)),0.01)</f>
        <v>51.4</v>
      </c>
      <c r="Y404" s="9">
        <f>ROUND((X404*1000)/(1.5*(Q404^0.5)*12*(C404^0.5)),2)</f>
        <v>7.77</v>
      </c>
      <c r="Z404" s="9" t="str">
        <f>IF(Y404&lt;N404,"Pass","Fail")</f>
        <v>Pass</v>
      </c>
      <c r="AA404" s="9">
        <f>ROUND(((Q404^0.5)/2)-(L404/2),2)</f>
        <v>2.69</v>
      </c>
      <c r="AB404" s="9">
        <f>ROUND((AA404*(AA404/2)*R404*(Q404^0.5)),0)</f>
        <v>175</v>
      </c>
      <c r="AC404" s="9">
        <f>ROUND((AB404*12000/(0.9*(Q404^0.5)*12*(N404^2))),2)</f>
        <v>76.23</v>
      </c>
      <c r="AD404" s="9">
        <f>(1-((1-(2.36*AC404/C404))^0.5))</f>
        <v>3.0447319636524361E-2</v>
      </c>
      <c r="AE404" s="9">
        <f>(AD404*C404)/(1.18*F404)</f>
        <v>1.9352109938468873E-3</v>
      </c>
      <c r="AF404" s="10">
        <f>200/F404</f>
        <v>5.0000000000000001E-3</v>
      </c>
      <c r="AG404" s="10">
        <f>(3*(C404)^0.5)/(F404)</f>
        <v>4.107919181288746E-3</v>
      </c>
      <c r="AH404" s="10">
        <f>ROUND(MAX(AE404, AF404, AG404),6)</f>
        <v>5.0000000000000001E-3</v>
      </c>
      <c r="AK404" s="10">
        <f>ROUND((AH404*(Q404^0.5)*12*N404),2)</f>
        <v>7.85</v>
      </c>
      <c r="AL404" s="13">
        <f>ROUND((Q404^0.5),2)</f>
        <v>6.71</v>
      </c>
      <c r="AM404" s="13">
        <f>ROUND((Q404^0.5),2)</f>
        <v>6.71</v>
      </c>
      <c r="AN404" s="19">
        <v>11</v>
      </c>
      <c r="AO404" s="10">
        <f>INDEX(AJ:AJ, MATCH(AN404, AI:AI, 0))</f>
        <v>1.56</v>
      </c>
      <c r="AP404" s="12">
        <f>ROUNDUP((AK404/AO404),0)</f>
        <v>6</v>
      </c>
      <c r="AQ404" s="12">
        <f>(AP404*AO404)</f>
        <v>9.36</v>
      </c>
      <c r="AR404" s="12">
        <f>IF(ROUNDDOWN((AL404*12 - (O404*12)) / (AP404 - 1), 0) &lt; 18, ROUNDDOWN((AL404*12 - (O404*12)) / (AP404 - 1), 0), 18)</f>
        <v>15</v>
      </c>
    </row>
    <row r="405" spans="1:44" x14ac:dyDescent="0.35">
      <c r="A405" s="11">
        <f t="shared" si="6"/>
        <v>404</v>
      </c>
      <c r="B405" s="14">
        <v>4900</v>
      </c>
      <c r="C405" s="14">
        <v>5000</v>
      </c>
      <c r="D405" s="14">
        <v>145</v>
      </c>
      <c r="E405" s="14">
        <v>150</v>
      </c>
      <c r="F405" s="14">
        <v>60000</v>
      </c>
      <c r="G405" s="14">
        <v>6.5</v>
      </c>
      <c r="H405" s="14">
        <v>90</v>
      </c>
      <c r="K405" s="14">
        <v>150</v>
      </c>
      <c r="L405" s="14">
        <v>1.75</v>
      </c>
      <c r="M405" s="9">
        <f>ROUNDUP((18*L405),0)</f>
        <v>32</v>
      </c>
      <c r="N405" s="9">
        <f>(M405-O405*12-1.5)</f>
        <v>27.5</v>
      </c>
      <c r="O405" s="14">
        <v>0.25</v>
      </c>
      <c r="P405" s="9">
        <f>ROUND(((B405)-(M405*K405/12)-(G405-(1.5*L405))*H405),0)</f>
        <v>4151</v>
      </c>
      <c r="Q405" s="9">
        <f>ROUNDDOWN((D405+E405)/(P405/1000),0)</f>
        <v>71</v>
      </c>
      <c r="R405" s="9">
        <f>ROUND((1.2*D405+1.6*E405)/(Q405),2)</f>
        <v>5.83</v>
      </c>
      <c r="S405" s="9">
        <f>CEILING((N405+(12*L405)),0.01)</f>
        <v>48.5</v>
      </c>
      <c r="T405" s="9">
        <f xml:space="preserve"> (4*S405)</f>
        <v>194</v>
      </c>
      <c r="U405" s="9">
        <f>ROUND((Q405-(S405/12)^2)*(R405),2)</f>
        <v>318.7</v>
      </c>
      <c r="V405" s="9">
        <f>ROUND((U405*1000)/(3*T405*(C405^0.5)),2)</f>
        <v>7.74</v>
      </c>
      <c r="W405" s="9" t="str">
        <f>IF(V405 &lt; N405, "Pass", "Fail")</f>
        <v>Pass</v>
      </c>
      <c r="X405" s="9">
        <f>CEILING(R405*(Q405^0.5)*((Q405^0.5/2)-(L405*0.5)-(N405/12)),0.01)</f>
        <v>51.410000000000004</v>
      </c>
      <c r="Y405" s="9">
        <f>ROUND((X405*1000)/(1.5*(Q405^0.5)*12*(C405^0.5)),2)</f>
        <v>4.79</v>
      </c>
      <c r="Z405" s="9" t="str">
        <f>IF(Y405&lt;N405,"Pass","Fail")</f>
        <v>Pass</v>
      </c>
      <c r="AA405" s="9">
        <f>ROUND(((Q405^0.5)/2)-(L405/2),2)</f>
        <v>3.34</v>
      </c>
      <c r="AB405" s="9">
        <f>ROUND((AA405*(AA405/2)*R405*(Q405^0.5)),0)</f>
        <v>274</v>
      </c>
      <c r="AC405" s="9">
        <f>ROUND((AB405*12000/(0.9*(Q405^0.5)*12*(N405^2))),2)</f>
        <v>47.78</v>
      </c>
      <c r="AD405" s="9">
        <f>(1-((1-(2.36*AC405/C405))^0.5))</f>
        <v>1.1340382133466553E-2</v>
      </c>
      <c r="AE405" s="9">
        <f>(AD405*C405)/(1.18*F405)</f>
        <v>8.0087444445385266E-4</v>
      </c>
      <c r="AF405" s="10">
        <f>200/F405</f>
        <v>3.3333333333333335E-3</v>
      </c>
      <c r="AG405" s="10">
        <f>(3*(C405)^0.5)/(F405)</f>
        <v>3.5355339059327377E-3</v>
      </c>
      <c r="AH405" s="10">
        <f>ROUND(MAX(AE405, AF405, AG405),6)</f>
        <v>3.5360000000000001E-3</v>
      </c>
      <c r="AK405" s="10">
        <f>ROUND((AH405*(Q405^0.5)*12*N405),2)</f>
        <v>9.83</v>
      </c>
      <c r="AL405" s="13">
        <f>ROUND((Q405^0.5),2)</f>
        <v>8.43</v>
      </c>
      <c r="AM405" s="13">
        <f>ROUND((Q405^0.5),2)</f>
        <v>8.43</v>
      </c>
      <c r="AN405" s="19">
        <v>11</v>
      </c>
      <c r="AO405" s="10">
        <f>INDEX(AJ:AJ, MATCH(AN405, AI:AI, 0))</f>
        <v>1.56</v>
      </c>
      <c r="AP405" s="12">
        <f>ROUNDUP((AK405/AO405),0)</f>
        <v>7</v>
      </c>
      <c r="AQ405" s="12">
        <f>(AP405*AO405)</f>
        <v>10.92</v>
      </c>
      <c r="AR405" s="12">
        <f>IF(ROUNDDOWN((AL405*12 - (O405*12)) / (AP405 - 1), 0) &lt; 18, ROUNDDOWN((AL405*12 - (O405*12)) / (AP405 - 1), 0), 18)</f>
        <v>16</v>
      </c>
    </row>
    <row r="406" spans="1:44" x14ac:dyDescent="0.35">
      <c r="A406" s="11">
        <f t="shared" si="6"/>
        <v>405</v>
      </c>
      <c r="B406" s="14">
        <v>4000</v>
      </c>
      <c r="C406" s="14">
        <v>5000</v>
      </c>
      <c r="D406" s="14">
        <v>110</v>
      </c>
      <c r="E406" s="14">
        <v>105</v>
      </c>
      <c r="F406" s="14">
        <v>60000</v>
      </c>
      <c r="G406" s="14">
        <v>5.75</v>
      </c>
      <c r="H406" s="14">
        <v>100</v>
      </c>
      <c r="K406" s="14">
        <v>150</v>
      </c>
      <c r="L406" s="14">
        <v>1.5</v>
      </c>
      <c r="M406" s="9">
        <f>ROUNDUP((18*L406),0)</f>
        <v>27</v>
      </c>
      <c r="N406" s="9">
        <f>(M406-O406*12-1.5)</f>
        <v>22.5</v>
      </c>
      <c r="O406" s="14">
        <v>0.25</v>
      </c>
      <c r="P406" s="9">
        <f>ROUND(((B406)-(M406*K406/12)-(G406-(1.5*L406))*H406),0)</f>
        <v>3313</v>
      </c>
      <c r="Q406" s="9">
        <f>ROUNDDOWN((D406+E406)/(P406/1000),0)</f>
        <v>64</v>
      </c>
      <c r="R406" s="9">
        <f>ROUND((1.2*D406+1.6*E406)/(Q406),2)</f>
        <v>4.6900000000000004</v>
      </c>
      <c r="S406" s="9">
        <f>CEILING((N406+(12*L406)),0.01)</f>
        <v>40.5</v>
      </c>
      <c r="T406" s="9">
        <f xml:space="preserve"> (4*S406)</f>
        <v>162</v>
      </c>
      <c r="U406" s="9">
        <f>ROUND((Q406-(S406/12)^2)*(R406),2)</f>
        <v>246.74</v>
      </c>
      <c r="V406" s="9">
        <f>ROUND((U406*1000)/(3*T406*(C406^0.5)),2)</f>
        <v>7.18</v>
      </c>
      <c r="W406" s="9" t="str">
        <f>IF(V406 &lt; N406, "Pass", "Fail")</f>
        <v>Pass</v>
      </c>
      <c r="X406" s="9">
        <f>CEILING(R406*(Q406^0.5)*((Q406^0.5/2)-(L406*0.5)-(N406/12)),0.01)</f>
        <v>51.59</v>
      </c>
      <c r="Y406" s="9">
        <f>ROUND((X406*1000)/(1.5*(Q406^0.5)*12*(C406^0.5)),2)</f>
        <v>5.07</v>
      </c>
      <c r="Z406" s="9" t="str">
        <f>IF(Y406&lt;N406,"Pass","Fail")</f>
        <v>Pass</v>
      </c>
      <c r="AA406" s="9">
        <f>ROUND(((Q406^0.5)/2)-(L406/2),2)</f>
        <v>3.25</v>
      </c>
      <c r="AB406" s="9">
        <f>ROUND((AA406*(AA406/2)*R406*(Q406^0.5)),0)</f>
        <v>198</v>
      </c>
      <c r="AC406" s="9">
        <f>ROUND((AB406*12000/(0.9*(Q406^0.5)*12*(N406^2))),2)</f>
        <v>54.32</v>
      </c>
      <c r="AD406" s="9">
        <f>(1-((1-(2.36*AC406/C406))^0.5))</f>
        <v>1.2902760615753683E-2</v>
      </c>
      <c r="AE406" s="9">
        <f>(AD406*C406)/(1.18*F406)</f>
        <v>9.1121190789220932E-4</v>
      </c>
      <c r="AF406" s="10">
        <f>200/F406</f>
        <v>3.3333333333333335E-3</v>
      </c>
      <c r="AG406" s="10">
        <f>(3*(C406)^0.5)/(F406)</f>
        <v>3.5355339059327377E-3</v>
      </c>
      <c r="AH406" s="10">
        <f>ROUND(MAX(AE406, AF406, AG406),6)</f>
        <v>3.5360000000000001E-3</v>
      </c>
      <c r="AK406" s="10">
        <f>ROUND((AH406*(Q406^0.5)*12*N406),2)</f>
        <v>7.64</v>
      </c>
      <c r="AL406" s="13">
        <f>ROUND((Q406^0.5),2)</f>
        <v>8</v>
      </c>
      <c r="AM406" s="13">
        <f>ROUND((Q406^0.5),2)</f>
        <v>8</v>
      </c>
      <c r="AN406" s="19">
        <v>11</v>
      </c>
      <c r="AO406" s="10">
        <f>INDEX(AJ:AJ, MATCH(AN406, AI:AI, 0))</f>
        <v>1.56</v>
      </c>
      <c r="AP406" s="12">
        <f>ROUNDUP((AK406/AO406),0)</f>
        <v>5</v>
      </c>
      <c r="AQ406" s="12">
        <f>(AP406*AO406)</f>
        <v>7.8000000000000007</v>
      </c>
      <c r="AR406" s="12">
        <f>IF(ROUNDDOWN((AL406*12 - (O406*12)) / (AP406 - 1), 0) &lt; 18, ROUNDDOWN((AL406*12 - (O406*12)) / (AP406 - 1), 0), 18)</f>
        <v>18</v>
      </c>
    </row>
    <row r="407" spans="1:44" x14ac:dyDescent="0.35">
      <c r="A407" s="11">
        <f t="shared" si="6"/>
        <v>406</v>
      </c>
      <c r="B407" s="14">
        <v>5500</v>
      </c>
      <c r="C407" s="14">
        <v>4000</v>
      </c>
      <c r="D407" s="14">
        <v>195</v>
      </c>
      <c r="E407" s="14">
        <v>80</v>
      </c>
      <c r="F407" s="14">
        <v>60000</v>
      </c>
      <c r="G407" s="14">
        <v>4</v>
      </c>
      <c r="H407" s="14">
        <v>90</v>
      </c>
      <c r="K407" s="14">
        <v>150</v>
      </c>
      <c r="L407" s="14">
        <v>1.5</v>
      </c>
      <c r="M407" s="9">
        <f>ROUNDUP((18*L407),0)</f>
        <v>27</v>
      </c>
      <c r="N407" s="9">
        <f>(M407-O407*12-1.5)</f>
        <v>22.5</v>
      </c>
      <c r="O407" s="14">
        <v>0.25</v>
      </c>
      <c r="P407" s="9">
        <f>ROUND(((B407)-(M407*K407/12)-(G407-(1.5*L407))*H407),0)</f>
        <v>5005</v>
      </c>
      <c r="Q407" s="9">
        <f>ROUNDDOWN((D407+E407)/(P407/1000),0)</f>
        <v>54</v>
      </c>
      <c r="R407" s="9">
        <f>ROUND((1.2*D407+1.6*E407)/(Q407),2)</f>
        <v>6.7</v>
      </c>
      <c r="S407" s="9">
        <f>CEILING((N407+(12*L407)),0.01)</f>
        <v>40.5</v>
      </c>
      <c r="T407" s="9">
        <f xml:space="preserve"> (4*S407)</f>
        <v>162</v>
      </c>
      <c r="U407" s="9">
        <f>ROUND((Q407-(S407/12)^2)*(R407),2)</f>
        <v>285.48</v>
      </c>
      <c r="V407" s="9">
        <f>ROUND((U407*1000)/(3*T407*(C407^0.5)),2)</f>
        <v>9.2899999999999991</v>
      </c>
      <c r="W407" s="9" t="str">
        <f>IF(V407 &lt; N407, "Pass", "Fail")</f>
        <v>Pass</v>
      </c>
      <c r="X407" s="9">
        <f>CEILING(R407*(Q407^0.5)*((Q407^0.5/2)-(L407*0.5)-(N407/12)),0.01)</f>
        <v>51.660000000000004</v>
      </c>
      <c r="Y407" s="9">
        <f>ROUND((X407*1000)/(1.5*(Q407^0.5)*12*(C407^0.5)),2)</f>
        <v>6.18</v>
      </c>
      <c r="Z407" s="9" t="str">
        <f>IF(Y407&lt;N407,"Pass","Fail")</f>
        <v>Pass</v>
      </c>
      <c r="AA407" s="9">
        <f>ROUND(((Q407^0.5)/2)-(L407/2),2)</f>
        <v>2.92</v>
      </c>
      <c r="AB407" s="9">
        <f>ROUND((AA407*(AA407/2)*R407*(Q407^0.5)),0)</f>
        <v>210</v>
      </c>
      <c r="AC407" s="9">
        <f>ROUND((AB407*12000/(0.9*(Q407^0.5)*12*(N407^2))),2)</f>
        <v>62.72</v>
      </c>
      <c r="AD407" s="9">
        <f>(1-((1-(2.36*AC407/C407))^0.5))</f>
        <v>1.8676811646642033E-2</v>
      </c>
      <c r="AE407" s="9">
        <f>(AD407*C407)/(1.18*F407)</f>
        <v>1.0551870986803408E-3</v>
      </c>
      <c r="AF407" s="10">
        <f>200/F407</f>
        <v>3.3333333333333335E-3</v>
      </c>
      <c r="AG407" s="10">
        <f>(3*(C407)^0.5)/(F407)</f>
        <v>3.162277660168379E-3</v>
      </c>
      <c r="AH407" s="10">
        <f>ROUND(MAX(AE407, AF407, AG407),6)</f>
        <v>3.333E-3</v>
      </c>
      <c r="AK407" s="10">
        <f>ROUND((AH407*(Q407^0.5)*12*N407),2)</f>
        <v>6.61</v>
      </c>
      <c r="AL407" s="13">
        <f>ROUND((Q407^0.5),2)</f>
        <v>7.35</v>
      </c>
      <c r="AM407" s="13">
        <f>ROUND((Q407^0.5),2)</f>
        <v>7.35</v>
      </c>
      <c r="AN407" s="19">
        <v>8</v>
      </c>
      <c r="AO407" s="10">
        <f>INDEX(AJ:AJ, MATCH(AN407, AI:AI, 0))</f>
        <v>0.79</v>
      </c>
      <c r="AP407" s="12">
        <f>ROUNDUP((AK407/AO407),0)</f>
        <v>9</v>
      </c>
      <c r="AQ407" s="12">
        <f>(AP407*AO407)</f>
        <v>7.11</v>
      </c>
      <c r="AR407" s="12">
        <f>IF(ROUNDDOWN((AL407*12 - (O407*12)) / (AP407 - 1), 0) &lt; 18, ROUNDDOWN((AL407*12 - (O407*12)) / (AP407 - 1), 0), 18)</f>
        <v>10</v>
      </c>
    </row>
    <row r="408" spans="1:44" x14ac:dyDescent="0.35">
      <c r="A408" s="11">
        <f t="shared" si="6"/>
        <v>407</v>
      </c>
      <c r="B408" s="14">
        <v>5100</v>
      </c>
      <c r="C408" s="14">
        <v>3000</v>
      </c>
      <c r="D408" s="14">
        <v>95</v>
      </c>
      <c r="E408" s="14">
        <v>150</v>
      </c>
      <c r="F408" s="14">
        <v>60000</v>
      </c>
      <c r="G408" s="14">
        <v>6</v>
      </c>
      <c r="H408" s="14">
        <v>100</v>
      </c>
      <c r="K408" s="14">
        <v>150</v>
      </c>
      <c r="L408" s="14">
        <v>1.5</v>
      </c>
      <c r="M408" s="9">
        <f>ROUNDUP((18*L408),0)</f>
        <v>27</v>
      </c>
      <c r="N408" s="9">
        <f>(M408-O408*12-1.5)</f>
        <v>22.5</v>
      </c>
      <c r="O408" s="14">
        <v>0.25</v>
      </c>
      <c r="P408" s="9">
        <f>ROUND(((B408)-(M408*K408/12)-(G408-(1.5*L408))*H408),0)</f>
        <v>4388</v>
      </c>
      <c r="Q408" s="9">
        <f>ROUNDDOWN((D408+E408)/(P408/1000),0)</f>
        <v>55</v>
      </c>
      <c r="R408" s="9">
        <f>ROUND((1.2*D408+1.6*E408)/(Q408),2)</f>
        <v>6.44</v>
      </c>
      <c r="S408" s="9">
        <f>CEILING((N408+(12*L408)),0.01)</f>
        <v>40.5</v>
      </c>
      <c r="T408" s="9">
        <f xml:space="preserve"> (4*S408)</f>
        <v>162</v>
      </c>
      <c r="U408" s="9">
        <f>ROUND((Q408-(S408/12)^2)*(R408),2)</f>
        <v>280.83999999999997</v>
      </c>
      <c r="V408" s="9">
        <f>ROUND((U408*1000)/(3*T408*(C408^0.5)),2)</f>
        <v>10.55</v>
      </c>
      <c r="W408" s="9" t="str">
        <f>IF(V408 &lt; N408, "Pass", "Fail")</f>
        <v>Pass</v>
      </c>
      <c r="X408" s="9">
        <f>CEILING(R408*(Q408^0.5)*((Q408^0.5/2)-(L408*0.5)-(N408/12)),0.01)</f>
        <v>51.730000000000004</v>
      </c>
      <c r="Y408" s="9">
        <f>ROUND((X408*1000)/(1.5*(Q408^0.5)*12*(C408^0.5)),2)</f>
        <v>7.08</v>
      </c>
      <c r="Z408" s="9" t="str">
        <f>IF(Y408&lt;N408,"Pass","Fail")</f>
        <v>Pass</v>
      </c>
      <c r="AA408" s="9">
        <f>ROUND(((Q408^0.5)/2)-(L408/2),2)</f>
        <v>2.96</v>
      </c>
      <c r="AB408" s="9">
        <f>ROUND((AA408*(AA408/2)*R408*(Q408^0.5)),0)</f>
        <v>209</v>
      </c>
      <c r="AC408" s="9">
        <f>ROUND((AB408*12000/(0.9*(Q408^0.5)*12*(N408^2))),2)</f>
        <v>61.85</v>
      </c>
      <c r="AD408" s="9">
        <f>(1-((1-(2.36*AC408/C408))^0.5))</f>
        <v>2.4631009993312025E-2</v>
      </c>
      <c r="AE408" s="9">
        <f>(AD408*C408)/(1.18*F408)</f>
        <v>1.0436868641233909E-3</v>
      </c>
      <c r="AF408" s="10">
        <f>200/F408</f>
        <v>3.3333333333333335E-3</v>
      </c>
      <c r="AG408" s="10">
        <f>(3*(C408)^0.5)/(F408)</f>
        <v>2.7386127875258306E-3</v>
      </c>
      <c r="AH408" s="10">
        <f>ROUND(MAX(AE408, AF408, AG408),6)</f>
        <v>3.333E-3</v>
      </c>
      <c r="AK408" s="10">
        <f>ROUND((AH408*(Q408^0.5)*12*N408),2)</f>
        <v>6.67</v>
      </c>
      <c r="AL408" s="13">
        <f>ROUND((Q408^0.5),2)</f>
        <v>7.42</v>
      </c>
      <c r="AM408" s="13">
        <f>ROUND((Q408^0.5),2)</f>
        <v>7.42</v>
      </c>
      <c r="AN408" s="19">
        <v>8</v>
      </c>
      <c r="AO408" s="10">
        <f>INDEX(AJ:AJ, MATCH(AN408, AI:AI, 0))</f>
        <v>0.79</v>
      </c>
      <c r="AP408" s="12">
        <f>ROUNDUP((AK408/AO408),0)</f>
        <v>9</v>
      </c>
      <c r="AQ408" s="12">
        <f>(AP408*AO408)</f>
        <v>7.11</v>
      </c>
      <c r="AR408" s="12">
        <f>IF(ROUNDDOWN((AL408*12 - (O408*12)) / (AP408 - 1), 0) &lt; 18, ROUNDDOWN((AL408*12 - (O408*12)) / (AP408 - 1), 0), 18)</f>
        <v>10</v>
      </c>
    </row>
    <row r="409" spans="1:44" x14ac:dyDescent="0.35">
      <c r="A409" s="11">
        <f t="shared" si="6"/>
        <v>408</v>
      </c>
      <c r="B409" s="14">
        <v>5200</v>
      </c>
      <c r="C409" s="14">
        <v>4000</v>
      </c>
      <c r="D409" s="14">
        <v>170</v>
      </c>
      <c r="E409" s="14">
        <v>90</v>
      </c>
      <c r="F409" s="14">
        <v>60000</v>
      </c>
      <c r="G409" s="14">
        <v>4.5</v>
      </c>
      <c r="H409" s="14">
        <v>100</v>
      </c>
      <c r="K409" s="14">
        <v>150</v>
      </c>
      <c r="L409" s="14">
        <v>1.5</v>
      </c>
      <c r="M409" s="9">
        <f>ROUNDUP((18*L409),0)</f>
        <v>27</v>
      </c>
      <c r="N409" s="9">
        <f>(M409-O409*12-1.5)</f>
        <v>22.5</v>
      </c>
      <c r="O409" s="14">
        <v>0.25</v>
      </c>
      <c r="P409" s="9">
        <f>ROUND(((B409)-(M409*K409/12)-(G409-(1.5*L409))*H409),0)</f>
        <v>4638</v>
      </c>
      <c r="Q409" s="9">
        <f>ROUNDDOWN((D409+E409)/(P409/1000),0)</f>
        <v>56</v>
      </c>
      <c r="R409" s="9">
        <f>ROUND((1.2*D409+1.6*E409)/(Q409),2)</f>
        <v>6.21</v>
      </c>
      <c r="S409" s="9">
        <f>CEILING((N409+(12*L409)),0.01)</f>
        <v>40.5</v>
      </c>
      <c r="T409" s="9">
        <f xml:space="preserve"> (4*S409)</f>
        <v>162</v>
      </c>
      <c r="U409" s="9">
        <f>ROUND((Q409-(S409/12)^2)*(R409),2)</f>
        <v>277.02</v>
      </c>
      <c r="V409" s="9">
        <f>ROUND((U409*1000)/(3*T409*(C409^0.5)),2)</f>
        <v>9.01</v>
      </c>
      <c r="W409" s="9" t="str">
        <f>IF(V409 &lt; N409, "Pass", "Fail")</f>
        <v>Pass</v>
      </c>
      <c r="X409" s="9">
        <f>CEILING(R409*(Q409^0.5)*((Q409^0.5/2)-(L409*0.5)-(N409/12)),0.01)</f>
        <v>51.9</v>
      </c>
      <c r="Y409" s="9">
        <f>ROUND((X409*1000)/(1.5*(Q409^0.5)*12*(C409^0.5)),2)</f>
        <v>6.09</v>
      </c>
      <c r="Z409" s="9" t="str">
        <f>IF(Y409&lt;N409,"Pass","Fail")</f>
        <v>Pass</v>
      </c>
      <c r="AA409" s="9">
        <f>ROUND(((Q409^0.5)/2)-(L409/2),2)</f>
        <v>2.99</v>
      </c>
      <c r="AB409" s="9">
        <f>ROUND((AA409*(AA409/2)*R409*(Q409^0.5)),0)</f>
        <v>208</v>
      </c>
      <c r="AC409" s="9">
        <f>ROUND((AB409*12000/(0.9*(Q409^0.5)*12*(N409^2))),2)</f>
        <v>61</v>
      </c>
      <c r="AD409" s="9">
        <f>(1-((1-(2.36*AC409/C409))^0.5))</f>
        <v>1.8159890817247115E-2</v>
      </c>
      <c r="AE409" s="9">
        <f>(AD409*C409)/(1.18*F409)</f>
        <v>1.0259825320478597E-3</v>
      </c>
      <c r="AF409" s="10">
        <f>200/F409</f>
        <v>3.3333333333333335E-3</v>
      </c>
      <c r="AG409" s="10">
        <f>(3*(C409)^0.5)/(F409)</f>
        <v>3.162277660168379E-3</v>
      </c>
      <c r="AH409" s="10">
        <f>ROUND(MAX(AE409, AF409, AG409),6)</f>
        <v>3.333E-3</v>
      </c>
      <c r="AK409" s="10">
        <f>ROUND((AH409*(Q409^0.5)*12*N409),2)</f>
        <v>6.73</v>
      </c>
      <c r="AL409" s="13">
        <f>ROUND((Q409^0.5),2)</f>
        <v>7.48</v>
      </c>
      <c r="AM409" s="13">
        <f>ROUND((Q409^0.5),2)</f>
        <v>7.48</v>
      </c>
      <c r="AN409" s="19">
        <v>8</v>
      </c>
      <c r="AO409" s="10">
        <f>INDEX(AJ:AJ, MATCH(AN409, AI:AI, 0))</f>
        <v>0.79</v>
      </c>
      <c r="AP409" s="12">
        <f>ROUNDUP((AK409/AO409),0)</f>
        <v>9</v>
      </c>
      <c r="AQ409" s="12">
        <f>(AP409*AO409)</f>
        <v>7.11</v>
      </c>
      <c r="AR409" s="12">
        <f>IF(ROUNDDOWN((AL409*12 - (O409*12)) / (AP409 - 1), 0) &lt; 18, ROUNDDOWN((AL409*12 - (O409*12)) / (AP409 - 1), 0), 18)</f>
        <v>10</v>
      </c>
    </row>
    <row r="410" spans="1:44" x14ac:dyDescent="0.35">
      <c r="A410" s="11">
        <f t="shared" si="6"/>
        <v>409</v>
      </c>
      <c r="B410" s="14">
        <v>5100</v>
      </c>
      <c r="C410" s="14">
        <v>5000</v>
      </c>
      <c r="D410" s="14">
        <v>80</v>
      </c>
      <c r="E410" s="14">
        <v>120</v>
      </c>
      <c r="F410" s="14">
        <v>60000</v>
      </c>
      <c r="G410" s="14">
        <v>7</v>
      </c>
      <c r="H410" s="14">
        <v>105</v>
      </c>
      <c r="K410" s="14">
        <v>150</v>
      </c>
      <c r="L410" s="14">
        <v>1.25</v>
      </c>
      <c r="M410" s="9">
        <f>ROUNDUP((18*L410),0)</f>
        <v>23</v>
      </c>
      <c r="N410" s="9">
        <f>(M410-O410*12-1.5)</f>
        <v>18.5</v>
      </c>
      <c r="O410" s="14">
        <v>0.25</v>
      </c>
      <c r="P410" s="9">
        <f>ROUND(((B410)-(M410*K410/12)-(G410-(1.5*L410))*H410),0)</f>
        <v>4274</v>
      </c>
      <c r="Q410" s="9">
        <f>ROUNDDOWN((D410+E410)/(P410/1000),0)</f>
        <v>46</v>
      </c>
      <c r="R410" s="9">
        <f>ROUND((1.2*D410+1.6*E410)/(Q410),2)</f>
        <v>6.26</v>
      </c>
      <c r="S410" s="9">
        <f>CEILING((N410+(12*L410)),0.01)</f>
        <v>33.5</v>
      </c>
      <c r="T410" s="9">
        <f xml:space="preserve"> (4*S410)</f>
        <v>134</v>
      </c>
      <c r="U410" s="9">
        <f>ROUND((Q410-(S410/12)^2)*(R410),2)</f>
        <v>239.17</v>
      </c>
      <c r="V410" s="9">
        <f>ROUND((U410*1000)/(3*T410*(C410^0.5)),2)</f>
        <v>8.41</v>
      </c>
      <c r="W410" s="9" t="str">
        <f>IF(V410 &lt; N410, "Pass", "Fail")</f>
        <v>Pass</v>
      </c>
      <c r="X410" s="9">
        <f>CEILING(R410*(Q410^0.5)*((Q410^0.5/2)-(L410*0.5)-(N410/12)),0.01)</f>
        <v>51.99</v>
      </c>
      <c r="Y410" s="9">
        <f>ROUND((X410*1000)/(1.5*(Q410^0.5)*12*(C410^0.5)),2)</f>
        <v>6.02</v>
      </c>
      <c r="Z410" s="9" t="str">
        <f>IF(Y410&lt;N410,"Pass","Fail")</f>
        <v>Pass</v>
      </c>
      <c r="AA410" s="9">
        <f>ROUND(((Q410^0.5)/2)-(L410/2),2)</f>
        <v>2.77</v>
      </c>
      <c r="AB410" s="9">
        <f>ROUND((AA410*(AA410/2)*R410*(Q410^0.5)),0)</f>
        <v>163</v>
      </c>
      <c r="AC410" s="9">
        <f>ROUND((AB410*12000/(0.9*(Q410^0.5)*12*(N410^2))),2)</f>
        <v>78.02</v>
      </c>
      <c r="AD410" s="9">
        <f>(1-((1-(2.36*AC410/C410))^0.5))</f>
        <v>1.8585429087177197E-2</v>
      </c>
      <c r="AE410" s="9">
        <f>(AD410*C410)/(1.18*F410)</f>
        <v>1.3125303027667512E-3</v>
      </c>
      <c r="AF410" s="10">
        <f>200/F410</f>
        <v>3.3333333333333335E-3</v>
      </c>
      <c r="AG410" s="10">
        <f>(3*(C410)^0.5)/(F410)</f>
        <v>3.5355339059327377E-3</v>
      </c>
      <c r="AH410" s="10">
        <f>ROUND(MAX(AE410, AF410, AG410),6)</f>
        <v>3.5360000000000001E-3</v>
      </c>
      <c r="AK410" s="10">
        <f>ROUND((AH410*(Q410^0.5)*12*N410),2)</f>
        <v>5.32</v>
      </c>
      <c r="AL410" s="13">
        <f>ROUND((Q410^0.5),2)</f>
        <v>6.78</v>
      </c>
      <c r="AM410" s="13">
        <f>ROUND((Q410^0.5),2)</f>
        <v>6.78</v>
      </c>
      <c r="AN410" s="19">
        <v>8</v>
      </c>
      <c r="AO410" s="10">
        <f>INDEX(AJ:AJ, MATCH(AN410, AI:AI, 0))</f>
        <v>0.79</v>
      </c>
      <c r="AP410" s="12">
        <f>ROUNDUP((AK410/AO410),0)</f>
        <v>7</v>
      </c>
      <c r="AQ410" s="12">
        <f>(AP410*AO410)</f>
        <v>5.53</v>
      </c>
      <c r="AR410" s="12">
        <f>IF(ROUNDDOWN((AL410*12 - (O410*12)) / (AP410 - 1), 0) &lt; 18, ROUNDDOWN((AL410*12 - (O410*12)) / (AP410 - 1), 0), 18)</f>
        <v>13</v>
      </c>
    </row>
    <row r="411" spans="1:44" x14ac:dyDescent="0.35">
      <c r="A411" s="11">
        <f t="shared" si="6"/>
        <v>410</v>
      </c>
      <c r="B411" s="14">
        <v>5800</v>
      </c>
      <c r="C411" s="14">
        <v>3000</v>
      </c>
      <c r="D411" s="14">
        <v>135</v>
      </c>
      <c r="E411" s="14">
        <v>185</v>
      </c>
      <c r="F411" s="14">
        <v>40000</v>
      </c>
      <c r="G411" s="14">
        <v>5.75</v>
      </c>
      <c r="H411" s="14">
        <v>90</v>
      </c>
      <c r="K411" s="14">
        <v>150</v>
      </c>
      <c r="L411" s="14">
        <v>1.67</v>
      </c>
      <c r="M411" s="9">
        <f>ROUNDUP((18*L411),0)</f>
        <v>31</v>
      </c>
      <c r="N411" s="9">
        <f>(M411-O411*12-1.5)</f>
        <v>26.5</v>
      </c>
      <c r="O411" s="14">
        <v>0.25</v>
      </c>
      <c r="P411" s="9">
        <f>ROUND(((B411)-(M411*K411/12)-(G411-(1.5*L411))*H411),0)</f>
        <v>5120</v>
      </c>
      <c r="Q411" s="9">
        <f>ROUNDDOWN((D411+E411)/(P411/1000),0)</f>
        <v>62</v>
      </c>
      <c r="R411" s="9">
        <f>ROUND((1.2*D411+1.6*E411)/(Q411),2)</f>
        <v>7.39</v>
      </c>
      <c r="S411" s="9">
        <f>CEILING((N411+(12*L411)),0.01)</f>
        <v>46.54</v>
      </c>
      <c r="T411" s="9">
        <f xml:space="preserve"> (4*S411)</f>
        <v>186.16</v>
      </c>
      <c r="U411" s="9">
        <f>ROUND((Q411-(S411/12)^2)*(R411),2)</f>
        <v>347.02</v>
      </c>
      <c r="V411" s="9">
        <f>ROUND((U411*1000)/(3*T411*(C411^0.5)),2)</f>
        <v>11.34</v>
      </c>
      <c r="W411" s="9" t="str">
        <f>IF(V411 &lt; N411, "Pass", "Fail")</f>
        <v>Pass</v>
      </c>
      <c r="X411" s="9">
        <f>CEILING(R411*(Q411^0.5)*((Q411^0.5/2)-(L411*0.5)-(N411/12)),0.01)</f>
        <v>52.01</v>
      </c>
      <c r="Y411" s="9">
        <f>ROUND((X411*1000)/(1.5*(Q411^0.5)*12*(C411^0.5)),2)</f>
        <v>6.7</v>
      </c>
      <c r="Z411" s="9" t="str">
        <f>IF(Y411&lt;N411,"Pass","Fail")</f>
        <v>Pass</v>
      </c>
      <c r="AA411" s="9">
        <f>ROUND(((Q411^0.5)/2)-(L411/2),2)</f>
        <v>3.1</v>
      </c>
      <c r="AB411" s="9">
        <f>ROUND((AA411*(AA411/2)*R411*(Q411^0.5)),0)</f>
        <v>280</v>
      </c>
      <c r="AC411" s="9">
        <f>ROUND((AB411*12000/(0.9*(Q411^0.5)*12*(N411^2))),2)</f>
        <v>56.26</v>
      </c>
      <c r="AD411" s="9">
        <f>(1-((1-(2.36*AC411/C411))^0.5))</f>
        <v>2.2379351009128245E-2</v>
      </c>
      <c r="AE411" s="9">
        <f>(AD411*C411)/(1.18*F411)</f>
        <v>1.4224163776988294E-3</v>
      </c>
      <c r="AF411" s="10">
        <f>200/F411</f>
        <v>5.0000000000000001E-3</v>
      </c>
      <c r="AG411" s="10">
        <f>(3*(C411)^0.5)/(F411)</f>
        <v>4.107919181288746E-3</v>
      </c>
      <c r="AH411" s="10">
        <f>ROUND(MAX(AE411, AF411, AG411),6)</f>
        <v>5.0000000000000001E-3</v>
      </c>
      <c r="AK411" s="10">
        <f>ROUND((AH411*(Q411^0.5)*12*N411),2)</f>
        <v>12.52</v>
      </c>
      <c r="AL411" s="13">
        <f>ROUND((Q411^0.5),2)</f>
        <v>7.87</v>
      </c>
      <c r="AM411" s="13">
        <f>ROUND((Q411^0.5),2)</f>
        <v>7.87</v>
      </c>
      <c r="AN411" s="19">
        <v>11</v>
      </c>
      <c r="AO411" s="10">
        <f>INDEX(AJ:AJ, MATCH(AN411, AI:AI, 0))</f>
        <v>1.56</v>
      </c>
      <c r="AP411" s="12">
        <f>ROUNDUP((AK411/AO411),0)</f>
        <v>9</v>
      </c>
      <c r="AQ411" s="12">
        <f>(AP411*AO411)</f>
        <v>14.040000000000001</v>
      </c>
      <c r="AR411" s="12">
        <f>IF(ROUNDDOWN((AL411*12 - (O411*12)) / (AP411 - 1), 0) &lt; 18, ROUNDDOWN((AL411*12 - (O411*12)) / (AP411 - 1), 0), 18)</f>
        <v>11</v>
      </c>
    </row>
    <row r="412" spans="1:44" x14ac:dyDescent="0.35">
      <c r="A412" s="11">
        <f t="shared" si="6"/>
        <v>411</v>
      </c>
      <c r="B412" s="14">
        <v>4000</v>
      </c>
      <c r="C412" s="14">
        <v>4000</v>
      </c>
      <c r="D412" s="14">
        <v>95</v>
      </c>
      <c r="E412" s="14">
        <v>130</v>
      </c>
      <c r="F412" s="14">
        <v>60000</v>
      </c>
      <c r="G412" s="14">
        <v>6.5</v>
      </c>
      <c r="H412" s="14">
        <v>105</v>
      </c>
      <c r="K412" s="14">
        <v>150</v>
      </c>
      <c r="L412" s="14">
        <v>1.58</v>
      </c>
      <c r="M412" s="9">
        <f>ROUNDUP((18*L412),0)</f>
        <v>29</v>
      </c>
      <c r="N412" s="9">
        <f>(M412-O412*12-1.5)</f>
        <v>24.5</v>
      </c>
      <c r="O412" s="14">
        <v>0.25</v>
      </c>
      <c r="P412" s="9">
        <f>ROUND(((B412)-(M412*K412/12)-(G412-(1.5*L412))*H412),0)</f>
        <v>3204</v>
      </c>
      <c r="Q412" s="9">
        <f>ROUNDDOWN((D412+E412)/(P412/1000),0)</f>
        <v>70</v>
      </c>
      <c r="R412" s="9">
        <f>ROUND((1.2*D412+1.6*E412)/(Q412),2)</f>
        <v>4.5999999999999996</v>
      </c>
      <c r="S412" s="9">
        <f>CEILING((N412+(12*L412)),0.01)</f>
        <v>43.46</v>
      </c>
      <c r="T412" s="9">
        <f xml:space="preserve"> (4*S412)</f>
        <v>173.84</v>
      </c>
      <c r="U412" s="9">
        <f>ROUND((Q412-(S412/12)^2)*(R412),2)</f>
        <v>261.66000000000003</v>
      </c>
      <c r="V412" s="9">
        <f>ROUND((U412*1000)/(3*T412*(C412^0.5)),2)</f>
        <v>7.93</v>
      </c>
      <c r="W412" s="9" t="str">
        <f>IF(V412 &lt; N412, "Pass", "Fail")</f>
        <v>Pass</v>
      </c>
      <c r="X412" s="9">
        <f>CEILING(R412*(Q412^0.5)*((Q412^0.5/2)-(L412*0.5)-(N412/12)),0.01)</f>
        <v>52.02</v>
      </c>
      <c r="Y412" s="9">
        <f>ROUND((X412*1000)/(1.5*(Q412^0.5)*12*(C412^0.5)),2)</f>
        <v>5.46</v>
      </c>
      <c r="Z412" s="9" t="str">
        <f>IF(Y412&lt;N412,"Pass","Fail")</f>
        <v>Pass</v>
      </c>
      <c r="AA412" s="9">
        <f>ROUND(((Q412^0.5)/2)-(L412/2),2)</f>
        <v>3.39</v>
      </c>
      <c r="AB412" s="9">
        <f>ROUND((AA412*(AA412/2)*R412*(Q412^0.5)),0)</f>
        <v>221</v>
      </c>
      <c r="AC412" s="9">
        <f>ROUND((AB412*12000/(0.9*(Q412^0.5)*12*(N412^2))),2)</f>
        <v>48.9</v>
      </c>
      <c r="AD412" s="9">
        <f>(1-((1-(2.36*AC412/C412))^0.5))</f>
        <v>1.4531076086110151E-2</v>
      </c>
      <c r="AE412" s="9">
        <f>(AD412*C412)/(1.18*F412)</f>
        <v>8.2096475062769215E-4</v>
      </c>
      <c r="AF412" s="10">
        <f>200/F412</f>
        <v>3.3333333333333335E-3</v>
      </c>
      <c r="AG412" s="10">
        <f>(3*(C412)^0.5)/(F412)</f>
        <v>3.162277660168379E-3</v>
      </c>
      <c r="AH412" s="10">
        <f>ROUND(MAX(AE412, AF412, AG412),6)</f>
        <v>3.333E-3</v>
      </c>
      <c r="AK412" s="10">
        <f>ROUND((AH412*(Q412^0.5)*12*N412),2)</f>
        <v>8.1999999999999993</v>
      </c>
      <c r="AL412" s="13">
        <f>ROUND((Q412^0.5),2)</f>
        <v>8.3699999999999992</v>
      </c>
      <c r="AM412" s="13">
        <f>ROUND((Q412^0.5),2)</f>
        <v>8.3699999999999992</v>
      </c>
      <c r="AN412" s="19">
        <v>8</v>
      </c>
      <c r="AO412" s="10">
        <f>INDEX(AJ:AJ, MATCH(AN412, AI:AI, 0))</f>
        <v>0.79</v>
      </c>
      <c r="AP412" s="12">
        <f>ROUNDUP((AK412/AO412),0)</f>
        <v>11</v>
      </c>
      <c r="AQ412" s="12">
        <f>(AP412*AO412)</f>
        <v>8.6900000000000013</v>
      </c>
      <c r="AR412" s="12">
        <f>IF(ROUNDDOWN((AL412*12 - (O412*12)) / (AP412 - 1), 0) &lt; 18, ROUNDDOWN((AL412*12 - (O412*12)) / (AP412 - 1), 0), 18)</f>
        <v>9</v>
      </c>
    </row>
    <row r="413" spans="1:44" x14ac:dyDescent="0.35">
      <c r="A413" s="11">
        <f t="shared" si="6"/>
        <v>412</v>
      </c>
      <c r="B413" s="14">
        <v>6000</v>
      </c>
      <c r="C413" s="14">
        <v>3000</v>
      </c>
      <c r="D413" s="14">
        <v>130</v>
      </c>
      <c r="E413" s="14">
        <v>170</v>
      </c>
      <c r="F413" s="14">
        <v>40000</v>
      </c>
      <c r="G413" s="14">
        <v>5.5</v>
      </c>
      <c r="H413" s="14">
        <v>95</v>
      </c>
      <c r="K413" s="14">
        <v>150</v>
      </c>
      <c r="L413" s="14">
        <v>1.58</v>
      </c>
      <c r="M413" s="9">
        <f>ROUNDUP((18*L413),0)</f>
        <v>29</v>
      </c>
      <c r="N413" s="9">
        <f>(M413-O413*12-1.5)</f>
        <v>24.5</v>
      </c>
      <c r="O413" s="14">
        <v>0.25</v>
      </c>
      <c r="P413" s="9">
        <f>ROUND(((B413)-(M413*K413/12)-(G413-(1.5*L413))*H413),0)</f>
        <v>5340</v>
      </c>
      <c r="Q413" s="9">
        <f>ROUNDDOWN((D413+E413)/(P413/1000),0)</f>
        <v>56</v>
      </c>
      <c r="R413" s="9">
        <f>ROUND((1.2*D413+1.6*E413)/(Q413),2)</f>
        <v>7.64</v>
      </c>
      <c r="S413" s="9">
        <f>CEILING((N413+(12*L413)),0.01)</f>
        <v>43.46</v>
      </c>
      <c r="T413" s="9">
        <f xml:space="preserve"> (4*S413)</f>
        <v>173.84</v>
      </c>
      <c r="U413" s="9">
        <f>ROUND((Q413-(S413/12)^2)*(R413),2)</f>
        <v>327.63</v>
      </c>
      <c r="V413" s="9">
        <f>ROUND((U413*1000)/(3*T413*(C413^0.5)),2)</f>
        <v>11.47</v>
      </c>
      <c r="W413" s="9" t="str">
        <f>IF(V413 &lt; N413, "Pass", "Fail")</f>
        <v>Pass</v>
      </c>
      <c r="X413" s="9">
        <f>CEILING(R413*(Q413^0.5)*((Q413^0.5/2)-(L413*0.5)-(N413/12)),0.01)</f>
        <v>52.03</v>
      </c>
      <c r="Y413" s="9">
        <f>ROUND((X413*1000)/(1.5*(Q413^0.5)*12*(C413^0.5)),2)</f>
        <v>7.05</v>
      </c>
      <c r="Z413" s="9" t="str">
        <f>IF(Y413&lt;N413,"Pass","Fail")</f>
        <v>Pass</v>
      </c>
      <c r="AA413" s="9">
        <f>ROUND(((Q413^0.5)/2)-(L413/2),2)</f>
        <v>2.95</v>
      </c>
      <c r="AB413" s="9">
        <f>ROUND((AA413*(AA413/2)*R413*(Q413^0.5)),0)</f>
        <v>249</v>
      </c>
      <c r="AC413" s="9">
        <f>ROUND((AB413*12000/(0.9*(Q413^0.5)*12*(N413^2))),2)</f>
        <v>61.59</v>
      </c>
      <c r="AD413" s="9">
        <f>(1-((1-(2.36*AC413/C413))^0.5))</f>
        <v>2.4526166419621465E-2</v>
      </c>
      <c r="AE413" s="9">
        <f>(AD413*C413)/(1.18*F413)</f>
        <v>1.5588665097217033E-3</v>
      </c>
      <c r="AF413" s="10">
        <f>200/F413</f>
        <v>5.0000000000000001E-3</v>
      </c>
      <c r="AG413" s="10">
        <f>(3*(C413)^0.5)/(F413)</f>
        <v>4.107919181288746E-3</v>
      </c>
      <c r="AH413" s="10">
        <f>ROUND(MAX(AE413, AF413, AG413),6)</f>
        <v>5.0000000000000001E-3</v>
      </c>
      <c r="AI413" s="15"/>
      <c r="AJ413" s="15"/>
      <c r="AK413" s="10">
        <f>ROUND((AH413*(Q413^0.5)*12*N413),2)</f>
        <v>11</v>
      </c>
      <c r="AL413" s="13">
        <f>ROUND((Q413^0.5),2)</f>
        <v>7.48</v>
      </c>
      <c r="AM413" s="13">
        <f>ROUND((Q413^0.5),2)</f>
        <v>7.48</v>
      </c>
      <c r="AN413" s="19">
        <v>11</v>
      </c>
      <c r="AO413" s="10">
        <f>INDEX(AJ:AJ, MATCH(AN413, AI:AI, 0))</f>
        <v>1.56</v>
      </c>
      <c r="AP413" s="12">
        <f>ROUNDUP((AK413/AO413),0)</f>
        <v>8</v>
      </c>
      <c r="AQ413" s="12">
        <f>(AP413*AO413)</f>
        <v>12.48</v>
      </c>
      <c r="AR413" s="12">
        <f>IF(ROUNDDOWN((AL413*12 - (O413*12)) / (AP413 - 1), 0) &lt; 18, ROUNDDOWN((AL413*12 - (O413*12)) / (AP413 - 1), 0), 18)</f>
        <v>12</v>
      </c>
    </row>
    <row r="414" spans="1:44" x14ac:dyDescent="0.35">
      <c r="A414" s="11">
        <f t="shared" si="6"/>
        <v>413</v>
      </c>
      <c r="B414" s="14">
        <v>4800</v>
      </c>
      <c r="C414" s="14">
        <v>3000</v>
      </c>
      <c r="D414" s="14">
        <v>155</v>
      </c>
      <c r="E414" s="14">
        <v>195</v>
      </c>
      <c r="F414" s="14">
        <v>40000</v>
      </c>
      <c r="G414" s="14">
        <v>5.25</v>
      </c>
      <c r="H414" s="14">
        <v>95</v>
      </c>
      <c r="K414" s="14">
        <v>150</v>
      </c>
      <c r="L414" s="14">
        <v>2</v>
      </c>
      <c r="M414" s="9">
        <f>ROUNDUP((18*L414),0)</f>
        <v>36</v>
      </c>
      <c r="N414" s="9">
        <f>(M414-O414*12-1.5)</f>
        <v>31.5</v>
      </c>
      <c r="O414" s="14">
        <v>0.25</v>
      </c>
      <c r="P414" s="9">
        <f>ROUND(((B414)-(M414*K414/12)-(G414-(1.5*L414))*H414),0)</f>
        <v>4136</v>
      </c>
      <c r="Q414" s="9">
        <f>ROUNDDOWN((D414+E414)/(P414/1000),0)</f>
        <v>84</v>
      </c>
      <c r="R414" s="9">
        <f>ROUND((1.2*D414+1.6*E414)/(Q414),2)</f>
        <v>5.93</v>
      </c>
      <c r="S414" s="9">
        <f>CEILING((N414+(12*L414)),0.01)</f>
        <v>55.5</v>
      </c>
      <c r="T414" s="9">
        <f xml:space="preserve"> (4*S414)</f>
        <v>222</v>
      </c>
      <c r="U414" s="9">
        <f>ROUND((Q414-(S414/12)^2)*(R414),2)</f>
        <v>371.27</v>
      </c>
      <c r="V414" s="9">
        <f>ROUND((U414*1000)/(3*T414*(C414^0.5)),2)</f>
        <v>10.18</v>
      </c>
      <c r="W414" s="9" t="str">
        <f>IF(V414 &lt; N414, "Pass", "Fail")</f>
        <v>Pass</v>
      </c>
      <c r="X414" s="9">
        <f>CEILING(R414*(Q414^0.5)*((Q414^0.5/2)-(L414*0.5)-(N414/12)),0.01)</f>
        <v>52.050000000000004</v>
      </c>
      <c r="Y414" s="9">
        <f>ROUND((X414*1000)/(1.5*(Q414^0.5)*12*(C414^0.5)),2)</f>
        <v>5.76</v>
      </c>
      <c r="Z414" s="9" t="str">
        <f>IF(Y414&lt;N414,"Pass","Fail")</f>
        <v>Pass</v>
      </c>
      <c r="AA414" s="9">
        <f>ROUND(((Q414^0.5)/2)-(L414/2),2)</f>
        <v>3.58</v>
      </c>
      <c r="AB414" s="9">
        <f>ROUND((AA414*(AA414/2)*R414*(Q414^0.5)),0)</f>
        <v>348</v>
      </c>
      <c r="AC414" s="9">
        <f>ROUND((AB414*12000/(0.9*(Q414^0.5)*12*(N414^2))),2)</f>
        <v>42.52</v>
      </c>
      <c r="AD414" s="9">
        <f>(1-((1-(2.36*AC414/C414))^0.5))</f>
        <v>1.6866777423663049E-2</v>
      </c>
      <c r="AE414" s="9">
        <f>(AD414*C414)/(1.18*F414)</f>
        <v>1.0720409379446853E-3</v>
      </c>
      <c r="AF414" s="10">
        <f>200/F414</f>
        <v>5.0000000000000001E-3</v>
      </c>
      <c r="AG414" s="10">
        <f>(3*(C414)^0.5)/(F414)</f>
        <v>4.107919181288746E-3</v>
      </c>
      <c r="AH414" s="10">
        <f>ROUND(MAX(AE414, AF414, AG414),6)</f>
        <v>5.0000000000000001E-3</v>
      </c>
      <c r="AI414" s="15"/>
      <c r="AJ414" s="15"/>
      <c r="AK414" s="10">
        <f>ROUND((AH414*(Q414^0.5)*12*N414),2)</f>
        <v>17.32</v>
      </c>
      <c r="AL414" s="13">
        <f>ROUND((Q414^0.5),2)</f>
        <v>9.17</v>
      </c>
      <c r="AM414" s="13">
        <f>ROUND((Q414^0.5),2)</f>
        <v>9.17</v>
      </c>
      <c r="AN414" s="19">
        <v>14</v>
      </c>
      <c r="AO414" s="10">
        <f>INDEX(AJ:AJ, MATCH(AN414, AI:AI, 0))</f>
        <v>2.25</v>
      </c>
      <c r="AP414" s="12">
        <f>ROUNDUP((AK414/AO414),0)</f>
        <v>8</v>
      </c>
      <c r="AQ414" s="12">
        <f>(AP414*AO414)</f>
        <v>18</v>
      </c>
      <c r="AR414" s="12">
        <f>IF(ROUNDDOWN((AL414*12 - (O414*12)) / (AP414 - 1), 0) &lt; 18, ROUNDDOWN((AL414*12 - (O414*12)) / (AP414 - 1), 0), 18)</f>
        <v>15</v>
      </c>
    </row>
    <row r="415" spans="1:44" x14ac:dyDescent="0.35">
      <c r="A415" s="11">
        <f t="shared" si="6"/>
        <v>414</v>
      </c>
      <c r="B415" s="14">
        <v>4800</v>
      </c>
      <c r="C415" s="14">
        <v>3000</v>
      </c>
      <c r="D415" s="14">
        <v>110</v>
      </c>
      <c r="E415" s="14">
        <v>145</v>
      </c>
      <c r="F415" s="14">
        <v>60000</v>
      </c>
      <c r="G415" s="14">
        <v>6.75</v>
      </c>
      <c r="H415" s="14">
        <v>90</v>
      </c>
      <c r="K415" s="14">
        <v>150</v>
      </c>
      <c r="L415" s="14">
        <v>1.58</v>
      </c>
      <c r="M415" s="9">
        <f>ROUNDUP((18*L415),0)</f>
        <v>29</v>
      </c>
      <c r="N415" s="9">
        <f>(M415-O415*12-1.5)</f>
        <v>24.5</v>
      </c>
      <c r="O415" s="14">
        <v>0.25</v>
      </c>
      <c r="P415" s="9">
        <f>ROUND(((B415)-(M415*K415/12)-(G415-(1.5*L415))*H415),0)</f>
        <v>4043</v>
      </c>
      <c r="Q415" s="9">
        <f>ROUNDDOWN((D415+E415)/(P415/1000),0)</f>
        <v>63</v>
      </c>
      <c r="R415" s="9">
        <f>ROUND((1.2*D415+1.6*E415)/(Q415),2)</f>
        <v>5.78</v>
      </c>
      <c r="S415" s="9">
        <f>CEILING((N415+(12*L415)),0.01)</f>
        <v>43.46</v>
      </c>
      <c r="T415" s="9">
        <f xml:space="preserve"> (4*S415)</f>
        <v>173.84</v>
      </c>
      <c r="U415" s="9">
        <f>ROUND((Q415-(S415/12)^2)*(R415),2)</f>
        <v>288.33</v>
      </c>
      <c r="V415" s="9">
        <f>ROUND((U415*1000)/(3*T415*(C415^0.5)),2)</f>
        <v>10.09</v>
      </c>
      <c r="W415" s="9" t="str">
        <f>IF(V415 &lt; N415, "Pass", "Fail")</f>
        <v>Pass</v>
      </c>
      <c r="X415" s="9">
        <f>CEILING(R415*(Q415^0.5)*((Q415^0.5/2)-(L415*0.5)-(N415/12)),0.01)</f>
        <v>52.17</v>
      </c>
      <c r="Y415" s="9">
        <f>ROUND((X415*1000)/(1.5*(Q415^0.5)*12*(C415^0.5)),2)</f>
        <v>6.67</v>
      </c>
      <c r="Z415" s="9" t="str">
        <f>IF(Y415&lt;N415,"Pass","Fail")</f>
        <v>Pass</v>
      </c>
      <c r="AA415" s="9">
        <f>ROUND(((Q415^0.5)/2)-(L415/2),2)</f>
        <v>3.18</v>
      </c>
      <c r="AB415" s="9">
        <f>ROUND((AA415*(AA415/2)*R415*(Q415^0.5)),0)</f>
        <v>232</v>
      </c>
      <c r="AC415" s="9">
        <f>ROUND((AB415*12000/(0.9*(Q415^0.5)*12*(N415^2))),2)</f>
        <v>54.11</v>
      </c>
      <c r="AD415" s="9">
        <f>(1-((1-(2.36*AC415/C415))^0.5))</f>
        <v>2.1514707996759586E-2</v>
      </c>
      <c r="AE415" s="9">
        <f>(AD415*C415)/(1.18*F415)</f>
        <v>9.116401693542198E-4</v>
      </c>
      <c r="AF415" s="10">
        <f>200/F415</f>
        <v>3.3333333333333335E-3</v>
      </c>
      <c r="AG415" s="10">
        <f>(3*(C415)^0.5)/(F415)</f>
        <v>2.7386127875258306E-3</v>
      </c>
      <c r="AH415" s="10">
        <f>ROUND(MAX(AE415, AF415, AG415),6)</f>
        <v>3.333E-3</v>
      </c>
      <c r="AI415" s="15"/>
      <c r="AJ415" s="15"/>
      <c r="AK415" s="10">
        <f>ROUND((AH415*(Q415^0.5)*12*N415),2)</f>
        <v>7.78</v>
      </c>
      <c r="AL415" s="13">
        <f>ROUND((Q415^0.5),2)</f>
        <v>7.94</v>
      </c>
      <c r="AM415" s="13">
        <f>ROUND((Q415^0.5),2)</f>
        <v>7.94</v>
      </c>
      <c r="AN415" s="19">
        <v>11</v>
      </c>
      <c r="AO415" s="10">
        <f>INDEX(AJ:AJ, MATCH(AN415, AI:AI, 0))</f>
        <v>1.56</v>
      </c>
      <c r="AP415" s="12">
        <f>ROUNDUP((AK415/AO415),0)</f>
        <v>5</v>
      </c>
      <c r="AQ415" s="12">
        <f>(AP415*AO415)</f>
        <v>7.8000000000000007</v>
      </c>
      <c r="AR415" s="12">
        <f>IF(ROUNDDOWN((AL415*12 - (O415*12)) / (AP415 - 1), 0) &lt; 18, ROUNDDOWN((AL415*12 - (O415*12)) / (AP415 - 1), 0), 18)</f>
        <v>18</v>
      </c>
    </row>
    <row r="416" spans="1:44" x14ac:dyDescent="0.35">
      <c r="A416" s="11">
        <f t="shared" si="6"/>
        <v>415</v>
      </c>
      <c r="B416" s="14">
        <v>5100</v>
      </c>
      <c r="C416" s="14">
        <v>3000</v>
      </c>
      <c r="D416" s="14">
        <v>140</v>
      </c>
      <c r="E416" s="14">
        <v>110</v>
      </c>
      <c r="F416" s="14">
        <v>60000</v>
      </c>
      <c r="G416" s="14">
        <v>6.5</v>
      </c>
      <c r="H416" s="14">
        <v>105</v>
      </c>
      <c r="K416" s="14">
        <v>150</v>
      </c>
      <c r="L416" s="14">
        <v>1.5</v>
      </c>
      <c r="M416" s="9">
        <f>ROUNDUP((18*L416),0)</f>
        <v>27</v>
      </c>
      <c r="N416" s="9">
        <f>(M416-O416*12-1.5)</f>
        <v>22.5</v>
      </c>
      <c r="O416" s="14">
        <v>0.25</v>
      </c>
      <c r="P416" s="9">
        <f>ROUND(((B416)-(M416*K416/12)-(G416-(1.5*L416))*H416),0)</f>
        <v>4316</v>
      </c>
      <c r="Q416" s="9">
        <f>ROUNDDOWN((D416+E416)/(P416/1000),0)</f>
        <v>57</v>
      </c>
      <c r="R416" s="9">
        <f>ROUND((1.2*D416+1.6*E416)/(Q416),2)</f>
        <v>6.04</v>
      </c>
      <c r="S416" s="9">
        <f>CEILING((N416+(12*L416)),0.01)</f>
        <v>40.5</v>
      </c>
      <c r="T416" s="9">
        <f xml:space="preserve"> (4*S416)</f>
        <v>162</v>
      </c>
      <c r="U416" s="9">
        <f>ROUND((Q416-(S416/12)^2)*(R416),2)</f>
        <v>275.48</v>
      </c>
      <c r="V416" s="9">
        <f>ROUND((U416*1000)/(3*T416*(C416^0.5)),2)</f>
        <v>10.35</v>
      </c>
      <c r="W416" s="9" t="str">
        <f>IF(V416 &lt; N416, "Pass", "Fail")</f>
        <v>Pass</v>
      </c>
      <c r="X416" s="9">
        <f>CEILING(R416*(Q416^0.5)*((Q416^0.5/2)-(L416*0.5)-(N416/12)),0.01)</f>
        <v>52.44</v>
      </c>
      <c r="Y416" s="9">
        <f>ROUND((X416*1000)/(1.5*(Q416^0.5)*12*(C416^0.5)),2)</f>
        <v>7.05</v>
      </c>
      <c r="Z416" s="9" t="str">
        <f>IF(Y416&lt;N416,"Pass","Fail")</f>
        <v>Pass</v>
      </c>
      <c r="AA416" s="9">
        <f>ROUND(((Q416^0.5)/2)-(L416/2),2)</f>
        <v>3.02</v>
      </c>
      <c r="AB416" s="9">
        <f>ROUND((AA416*(AA416/2)*R416*(Q416^0.5)),0)</f>
        <v>208</v>
      </c>
      <c r="AC416" s="9">
        <f>ROUND((AB416*12000/(0.9*(Q416^0.5)*12*(N416^2))),2)</f>
        <v>60.47</v>
      </c>
      <c r="AD416" s="9">
        <f>(1-((1-(2.36*AC416/C416))^0.5))</f>
        <v>2.4074661325638735E-2</v>
      </c>
      <c r="AE416" s="9">
        <f>(AD416*C416)/(1.18*F416)</f>
        <v>1.0201127680355396E-3</v>
      </c>
      <c r="AF416" s="10">
        <f>200/F416</f>
        <v>3.3333333333333335E-3</v>
      </c>
      <c r="AG416" s="10">
        <f>(3*(C416)^0.5)/(F416)</f>
        <v>2.7386127875258306E-3</v>
      </c>
      <c r="AH416" s="10">
        <f>ROUND(MAX(AE416, AF416, AG416),6)</f>
        <v>3.333E-3</v>
      </c>
      <c r="AK416" s="10">
        <f>ROUND((AH416*(Q416^0.5)*12*N416),2)</f>
        <v>6.79</v>
      </c>
      <c r="AL416" s="13">
        <f>ROUND((Q416^0.5),2)</f>
        <v>7.55</v>
      </c>
      <c r="AM416" s="13">
        <f>ROUND((Q416^0.5),2)</f>
        <v>7.55</v>
      </c>
      <c r="AN416" s="19">
        <v>8</v>
      </c>
      <c r="AO416" s="10">
        <f>INDEX(AJ:AJ, MATCH(AN416, AI:AI, 0))</f>
        <v>0.79</v>
      </c>
      <c r="AP416" s="12">
        <f>ROUNDUP((AK416/AO416),0)</f>
        <v>9</v>
      </c>
      <c r="AQ416" s="12">
        <f>(AP416*AO416)</f>
        <v>7.11</v>
      </c>
      <c r="AR416" s="12">
        <f>IF(ROUNDDOWN((AL416*12 - (O416*12)) / (AP416 - 1), 0) &lt; 18, ROUNDDOWN((AL416*12 - (O416*12)) / (AP416 - 1), 0), 18)</f>
        <v>10</v>
      </c>
    </row>
    <row r="417" spans="1:44" x14ac:dyDescent="0.35">
      <c r="A417" s="11">
        <f t="shared" si="6"/>
        <v>416</v>
      </c>
      <c r="B417" s="14">
        <v>4900</v>
      </c>
      <c r="C417" s="14">
        <v>4000</v>
      </c>
      <c r="D417" s="14">
        <v>180</v>
      </c>
      <c r="E417" s="14">
        <v>180</v>
      </c>
      <c r="F417" s="14">
        <v>60000</v>
      </c>
      <c r="G417" s="14">
        <v>5</v>
      </c>
      <c r="H417" s="14">
        <v>105</v>
      </c>
      <c r="K417" s="14">
        <v>150</v>
      </c>
      <c r="L417" s="14">
        <v>2</v>
      </c>
      <c r="M417" s="9">
        <f>ROUNDUP((18*L417),0)</f>
        <v>36</v>
      </c>
      <c r="N417" s="9">
        <f>(M417-O417*12-1.5)</f>
        <v>31.5</v>
      </c>
      <c r="O417" s="14">
        <v>0.25</v>
      </c>
      <c r="P417" s="9">
        <f>ROUND(((B417)-(M417*K417/12)-(G417-(1.5*L417))*H417),0)</f>
        <v>4240</v>
      </c>
      <c r="Q417" s="9">
        <f>ROUNDDOWN((D417+E417)/(P417/1000),0)</f>
        <v>84</v>
      </c>
      <c r="R417" s="9">
        <f>ROUND((1.2*D417+1.6*E417)/(Q417),2)</f>
        <v>6</v>
      </c>
      <c r="S417" s="9">
        <f>CEILING((N417+(12*L417)),0.01)</f>
        <v>55.5</v>
      </c>
      <c r="T417" s="9">
        <f xml:space="preserve"> (4*S417)</f>
        <v>222</v>
      </c>
      <c r="U417" s="9">
        <f>ROUND((Q417-(S417/12)^2)*(R417),2)</f>
        <v>375.66</v>
      </c>
      <c r="V417" s="9">
        <f>ROUND((U417*1000)/(3*T417*(C417^0.5)),2)</f>
        <v>8.92</v>
      </c>
      <c r="W417" s="9" t="str">
        <f>IF(V417 &lt; N417, "Pass", "Fail")</f>
        <v>Pass</v>
      </c>
      <c r="X417" s="9">
        <f>CEILING(R417*(Q417^0.5)*((Q417^0.5/2)-(L417*0.5)-(N417/12)),0.01)</f>
        <v>52.660000000000004</v>
      </c>
      <c r="Y417" s="9">
        <f>ROUND((X417*1000)/(1.5*(Q417^0.5)*12*(C417^0.5)),2)</f>
        <v>5.05</v>
      </c>
      <c r="Z417" s="9" t="str">
        <f>IF(Y417&lt;N417,"Pass","Fail")</f>
        <v>Pass</v>
      </c>
      <c r="AA417" s="9">
        <f>ROUND(((Q417^0.5)/2)-(L417/2),2)</f>
        <v>3.58</v>
      </c>
      <c r="AB417" s="9">
        <f>ROUND((AA417*(AA417/2)*R417*(Q417^0.5)),0)</f>
        <v>352</v>
      </c>
      <c r="AC417" s="9">
        <f>ROUND((AB417*12000/(0.9*(Q417^0.5)*12*(N417^2))),2)</f>
        <v>43.01</v>
      </c>
      <c r="AD417" s="9">
        <f>(1-((1-(2.36*AC417/C417))^0.5))</f>
        <v>1.2769479807274164E-2</v>
      </c>
      <c r="AE417" s="9">
        <f>(AD417*C417)/(1.18*F417)</f>
        <v>7.2143953713413355E-4</v>
      </c>
      <c r="AF417" s="10">
        <f>200/F417</f>
        <v>3.3333333333333335E-3</v>
      </c>
      <c r="AG417" s="10">
        <f>(3*(C417)^0.5)/(F417)</f>
        <v>3.162277660168379E-3</v>
      </c>
      <c r="AH417" s="10">
        <f>ROUND(MAX(AE417, AF417, AG417),6)</f>
        <v>3.333E-3</v>
      </c>
      <c r="AK417" s="10">
        <f>ROUND((AH417*(Q417^0.5)*12*N417),2)</f>
        <v>11.55</v>
      </c>
      <c r="AL417" s="13">
        <f>ROUND((Q417^0.5),2)</f>
        <v>9.17</v>
      </c>
      <c r="AM417" s="13">
        <f>ROUND((Q417^0.5),2)</f>
        <v>9.17</v>
      </c>
      <c r="AN417" s="19">
        <v>11</v>
      </c>
      <c r="AO417" s="10">
        <f>INDEX(AJ:AJ, MATCH(AN417, AI:AI, 0))</f>
        <v>1.56</v>
      </c>
      <c r="AP417" s="12">
        <f>ROUNDUP((AK417/AO417),0)</f>
        <v>8</v>
      </c>
      <c r="AQ417" s="12">
        <f>(AP417*AO417)</f>
        <v>12.48</v>
      </c>
      <c r="AR417" s="12">
        <f>IF(ROUNDDOWN((AL417*12 - (O417*12)) / (AP417 - 1), 0) &lt; 18, ROUNDDOWN((AL417*12 - (O417*12)) / (AP417 - 1), 0), 18)</f>
        <v>15</v>
      </c>
    </row>
    <row r="418" spans="1:44" x14ac:dyDescent="0.35">
      <c r="A418" s="11">
        <f t="shared" si="6"/>
        <v>417</v>
      </c>
      <c r="B418" s="14">
        <v>5200</v>
      </c>
      <c r="C418" s="14">
        <v>3000</v>
      </c>
      <c r="D418" s="14">
        <v>170</v>
      </c>
      <c r="E418" s="14">
        <v>85</v>
      </c>
      <c r="F418" s="14">
        <v>40000</v>
      </c>
      <c r="G418" s="14">
        <v>7</v>
      </c>
      <c r="H418" s="14">
        <v>100</v>
      </c>
      <c r="K418" s="14">
        <v>150</v>
      </c>
      <c r="L418" s="14">
        <v>1.5</v>
      </c>
      <c r="M418" s="9">
        <f>ROUNDUP((18*L418),0)</f>
        <v>27</v>
      </c>
      <c r="N418" s="9">
        <f>(M418-O418*12-1.5)</f>
        <v>22.5</v>
      </c>
      <c r="O418" s="14">
        <v>0.25</v>
      </c>
      <c r="P418" s="9">
        <f>ROUND(((B418)-(M418*K418/12)-(G418-(1.5*L418))*H418),0)</f>
        <v>4388</v>
      </c>
      <c r="Q418" s="9">
        <f>ROUNDDOWN((D418+E418)/(P418/1000),0)</f>
        <v>58</v>
      </c>
      <c r="R418" s="9">
        <f>ROUND((1.2*D418+1.6*E418)/(Q418),2)</f>
        <v>5.86</v>
      </c>
      <c r="S418" s="9">
        <f>CEILING((N418+(12*L418)),0.01)</f>
        <v>40.5</v>
      </c>
      <c r="T418" s="9">
        <f xml:space="preserve"> (4*S418)</f>
        <v>162</v>
      </c>
      <c r="U418" s="9">
        <f>ROUND((Q418-(S418/12)^2)*(R418),2)</f>
        <v>273.13</v>
      </c>
      <c r="V418" s="9">
        <f>ROUND((U418*1000)/(3*T418*(C418^0.5)),2)</f>
        <v>10.26</v>
      </c>
      <c r="W418" s="9" t="str">
        <f>IF(V418 &lt; N418, "Pass", "Fail")</f>
        <v>Pass</v>
      </c>
      <c r="X418" s="9">
        <f>CEILING(R418*(Q418^0.5)*((Q418^0.5/2)-(L418*0.5)-(N418/12)),0.01)</f>
        <v>52.800000000000004</v>
      </c>
      <c r="Y418" s="9">
        <f>ROUND((X418*1000)/(1.5*(Q418^0.5)*12*(C418^0.5)),2)</f>
        <v>7.03</v>
      </c>
      <c r="Z418" s="9" t="str">
        <f>IF(Y418&lt;N418,"Pass","Fail")</f>
        <v>Pass</v>
      </c>
      <c r="AA418" s="9">
        <f>ROUND(((Q418^0.5)/2)-(L418/2),2)</f>
        <v>3.06</v>
      </c>
      <c r="AB418" s="9">
        <f>ROUND((AA418*(AA418/2)*R418*(Q418^0.5)),0)</f>
        <v>209</v>
      </c>
      <c r="AC418" s="9">
        <f>ROUND((AB418*12000/(0.9*(Q418^0.5)*12*(N418^2))),2)</f>
        <v>60.23</v>
      </c>
      <c r="AD418" s="9">
        <f>(1-((1-(2.36*AC418/C418))^0.5))</f>
        <v>2.3977937407833716E-2</v>
      </c>
      <c r="AE418" s="9">
        <f>(AD418*C418)/(1.18*F418)</f>
        <v>1.5240214454131599E-3</v>
      </c>
      <c r="AF418" s="10">
        <f>200/F418</f>
        <v>5.0000000000000001E-3</v>
      </c>
      <c r="AG418" s="10">
        <f>(3*(C418)^0.5)/(F418)</f>
        <v>4.107919181288746E-3</v>
      </c>
      <c r="AH418" s="10">
        <f>ROUND(MAX(AE418, AF418, AG418),6)</f>
        <v>5.0000000000000001E-3</v>
      </c>
      <c r="AK418" s="10">
        <f>ROUND((AH418*(Q418^0.5)*12*N418),2)</f>
        <v>10.28</v>
      </c>
      <c r="AL418" s="13">
        <f>ROUND((Q418^0.5),2)</f>
        <v>7.62</v>
      </c>
      <c r="AM418" s="13">
        <f>ROUND((Q418^0.5),2)</f>
        <v>7.62</v>
      </c>
      <c r="AN418" s="19">
        <v>11</v>
      </c>
      <c r="AO418" s="10">
        <f>INDEX(AJ:AJ, MATCH(AN418, AI:AI, 0))</f>
        <v>1.56</v>
      </c>
      <c r="AP418" s="12">
        <f>ROUNDUP((AK418/AO418),0)</f>
        <v>7</v>
      </c>
      <c r="AQ418" s="12">
        <f>(AP418*AO418)</f>
        <v>10.92</v>
      </c>
      <c r="AR418" s="12">
        <f>IF(ROUNDDOWN((AL418*12 - (O418*12)) / (AP418 - 1), 0) &lt; 18, ROUNDDOWN((AL418*12 - (O418*12)) / (AP418 - 1), 0), 18)</f>
        <v>14</v>
      </c>
    </row>
    <row r="419" spans="1:44" x14ac:dyDescent="0.35">
      <c r="A419" s="11">
        <f t="shared" si="6"/>
        <v>418</v>
      </c>
      <c r="B419" s="14">
        <v>5600</v>
      </c>
      <c r="C419" s="14">
        <v>4000</v>
      </c>
      <c r="D419" s="14">
        <v>115</v>
      </c>
      <c r="E419" s="14">
        <v>145</v>
      </c>
      <c r="F419" s="14">
        <v>40000</v>
      </c>
      <c r="G419" s="14">
        <v>7</v>
      </c>
      <c r="H419" s="14">
        <v>105</v>
      </c>
      <c r="K419" s="14">
        <v>150</v>
      </c>
      <c r="L419" s="14">
        <v>1.5</v>
      </c>
      <c r="M419" s="9">
        <f>ROUNDUP((18*L419),0)</f>
        <v>27</v>
      </c>
      <c r="N419" s="9">
        <f>(M419-O419*12-1.5)</f>
        <v>22.5</v>
      </c>
      <c r="O419" s="14">
        <v>0.25</v>
      </c>
      <c r="P419" s="9">
        <f>ROUND(((B419)-(M419*K419/12)-(G419-(1.5*L419))*H419),0)</f>
        <v>4764</v>
      </c>
      <c r="Q419" s="9">
        <f>ROUNDDOWN((D419+E419)/(P419/1000),0)</f>
        <v>54</v>
      </c>
      <c r="R419" s="9">
        <f>ROUND((1.2*D419+1.6*E419)/(Q419),2)</f>
        <v>6.85</v>
      </c>
      <c r="S419" s="9">
        <f>CEILING((N419+(12*L419)),0.01)</f>
        <v>40.5</v>
      </c>
      <c r="T419" s="9">
        <f xml:space="preserve"> (4*S419)</f>
        <v>162</v>
      </c>
      <c r="U419" s="9">
        <f>ROUND((Q419-(S419/12)^2)*(R419),2)</f>
        <v>291.87</v>
      </c>
      <c r="V419" s="9">
        <f>ROUND((U419*1000)/(3*T419*(C419^0.5)),2)</f>
        <v>9.5</v>
      </c>
      <c r="W419" s="9" t="str">
        <f>IF(V419 &lt; N419, "Pass", "Fail")</f>
        <v>Pass</v>
      </c>
      <c r="X419" s="9">
        <f>CEILING(R419*(Q419^0.5)*((Q419^0.5/2)-(L419*0.5)-(N419/12)),0.01)</f>
        <v>52.82</v>
      </c>
      <c r="Y419" s="9">
        <f>ROUND((X419*1000)/(1.5*(Q419^0.5)*12*(C419^0.5)),2)</f>
        <v>6.31</v>
      </c>
      <c r="Z419" s="9" t="str">
        <f>IF(Y419&lt;N419,"Pass","Fail")</f>
        <v>Pass</v>
      </c>
      <c r="AA419" s="9">
        <f>ROUND(((Q419^0.5)/2)-(L419/2),2)</f>
        <v>2.92</v>
      </c>
      <c r="AB419" s="9">
        <f>ROUND((AA419*(AA419/2)*R419*(Q419^0.5)),0)</f>
        <v>215</v>
      </c>
      <c r="AC419" s="9">
        <f>ROUND((AB419*12000/(0.9*(Q419^0.5)*12*(N419^2))),2)</f>
        <v>64.209999999999994</v>
      </c>
      <c r="AD419" s="9">
        <f>(1-((1-(2.36*AC419/C419))^0.5))</f>
        <v>1.912482955271011E-2</v>
      </c>
      <c r="AE419" s="9">
        <f>(AD419*C419)/(1.18*F419)</f>
        <v>1.6207482671788229E-3</v>
      </c>
      <c r="AF419" s="10">
        <f>200/F419</f>
        <v>5.0000000000000001E-3</v>
      </c>
      <c r="AG419" s="10">
        <f>(3*(C419)^0.5)/(F419)</f>
        <v>4.7434164902525689E-3</v>
      </c>
      <c r="AH419" s="10">
        <f>ROUND(MAX(AE419, AF419, AG419),6)</f>
        <v>5.0000000000000001E-3</v>
      </c>
      <c r="AK419" s="10">
        <f>ROUND((AH419*(Q419^0.5)*12*N419),2)</f>
        <v>9.92</v>
      </c>
      <c r="AL419" s="13">
        <f>ROUND((Q419^0.5),2)</f>
        <v>7.35</v>
      </c>
      <c r="AM419" s="13">
        <f>ROUND((Q419^0.5),2)</f>
        <v>7.35</v>
      </c>
      <c r="AN419" s="19">
        <v>11</v>
      </c>
      <c r="AO419" s="10">
        <f>INDEX(AJ:AJ, MATCH(AN419, AI:AI, 0))</f>
        <v>1.56</v>
      </c>
      <c r="AP419" s="12">
        <f>ROUNDUP((AK419/AO419),0)</f>
        <v>7</v>
      </c>
      <c r="AQ419" s="12">
        <f>(AP419*AO419)</f>
        <v>10.92</v>
      </c>
      <c r="AR419" s="12">
        <f>IF(ROUNDDOWN((AL419*12 - (O419*12)) / (AP419 - 1), 0) &lt; 18, ROUNDDOWN((AL419*12 - (O419*12)) / (AP419 - 1), 0), 18)</f>
        <v>14</v>
      </c>
    </row>
    <row r="420" spans="1:44" x14ac:dyDescent="0.35">
      <c r="A420" s="11">
        <f t="shared" si="6"/>
        <v>419</v>
      </c>
      <c r="B420" s="14">
        <v>4600</v>
      </c>
      <c r="C420" s="14">
        <v>5000</v>
      </c>
      <c r="D420" s="14">
        <v>180</v>
      </c>
      <c r="E420" s="14">
        <v>80</v>
      </c>
      <c r="F420" s="14">
        <v>40000</v>
      </c>
      <c r="G420" s="14">
        <v>6.25</v>
      </c>
      <c r="H420" s="14">
        <v>100</v>
      </c>
      <c r="K420" s="14">
        <v>150</v>
      </c>
      <c r="L420" s="14">
        <v>1.58</v>
      </c>
      <c r="M420" s="9">
        <f>ROUNDUP((18*L420),0)</f>
        <v>29</v>
      </c>
      <c r="N420" s="9">
        <f>(M420-O420*12-1.5)</f>
        <v>24.5</v>
      </c>
      <c r="O420" s="14">
        <v>0.25</v>
      </c>
      <c r="P420" s="9">
        <f>ROUND(((B420)-(M420*K420/12)-(G420-(1.5*L420))*H420),0)</f>
        <v>3850</v>
      </c>
      <c r="Q420" s="9">
        <f>ROUNDDOWN((D420+E420)/(P420/1000),0)</f>
        <v>67</v>
      </c>
      <c r="R420" s="9">
        <f>ROUND((1.2*D420+1.6*E420)/(Q420),2)</f>
        <v>5.13</v>
      </c>
      <c r="S420" s="9">
        <f>CEILING((N420+(12*L420)),0.01)</f>
        <v>43.46</v>
      </c>
      <c r="T420" s="9">
        <f xml:space="preserve"> (4*S420)</f>
        <v>173.84</v>
      </c>
      <c r="U420" s="9">
        <f>ROUND((Q420-(S420/12)^2)*(R420),2)</f>
        <v>276.42</v>
      </c>
      <c r="V420" s="9">
        <f>ROUND((U420*1000)/(3*T420*(C420^0.5)),2)</f>
        <v>7.5</v>
      </c>
      <c r="W420" s="9" t="str">
        <f>IF(V420 &lt; N420, "Pass", "Fail")</f>
        <v>Pass</v>
      </c>
      <c r="X420" s="9">
        <f>CEILING(R420*(Q420^0.5)*((Q420^0.5/2)-(L420*0.5)-(N420/12)),0.01)</f>
        <v>52.96</v>
      </c>
      <c r="Y420" s="9">
        <f>ROUND((X420*1000)/(1.5*(Q420^0.5)*12*(C420^0.5)),2)</f>
        <v>5.08</v>
      </c>
      <c r="Z420" s="9" t="str">
        <f>IF(Y420&lt;N420,"Pass","Fail")</f>
        <v>Pass</v>
      </c>
      <c r="AA420" s="9">
        <f>ROUND(((Q420^0.5)/2)-(L420/2),2)</f>
        <v>3.3</v>
      </c>
      <c r="AB420" s="9">
        <f>ROUND((AA420*(AA420/2)*R420*(Q420^0.5)),0)</f>
        <v>229</v>
      </c>
      <c r="AC420" s="9">
        <f>ROUND((AB420*12000/(0.9*(Q420^0.5)*12*(N420^2))),2)</f>
        <v>51.79</v>
      </c>
      <c r="AD420" s="9">
        <f>(1-((1-(2.36*AC420/C420))^0.5))</f>
        <v>1.2298061154074724E-2</v>
      </c>
      <c r="AE420" s="9">
        <f>(AD420*C420)/(1.18*F420)</f>
        <v>1.3027607154740175E-3</v>
      </c>
      <c r="AF420" s="10">
        <f>200/F420</f>
        <v>5.0000000000000001E-3</v>
      </c>
      <c r="AG420" s="10">
        <f>(3*(C420)^0.5)/(F420)</f>
        <v>5.3033008588991067E-3</v>
      </c>
      <c r="AH420" s="10">
        <f>ROUND(MAX(AE420, AF420, AG420),6)</f>
        <v>5.3030000000000004E-3</v>
      </c>
      <c r="AK420" s="10">
        <f>ROUND((AH420*(Q420^0.5)*12*N420),2)</f>
        <v>12.76</v>
      </c>
      <c r="AL420" s="13">
        <f>ROUND((Q420^0.5),2)</f>
        <v>8.19</v>
      </c>
      <c r="AM420" s="13">
        <f>ROUND((Q420^0.5),2)</f>
        <v>8.19</v>
      </c>
      <c r="AN420" s="19">
        <v>11</v>
      </c>
      <c r="AO420" s="10">
        <f>INDEX(AJ:AJ, MATCH(AN420, AI:AI, 0))</f>
        <v>1.56</v>
      </c>
      <c r="AP420" s="12">
        <f>ROUNDUP((AK420/AO420),0)</f>
        <v>9</v>
      </c>
      <c r="AQ420" s="12">
        <f>(AP420*AO420)</f>
        <v>14.040000000000001</v>
      </c>
      <c r="AR420" s="12">
        <f>IF(ROUNDDOWN((AL420*12 - (O420*12)) / (AP420 - 1), 0) &lt; 18, ROUNDDOWN((AL420*12 - (O420*12)) / (AP420 - 1), 0), 18)</f>
        <v>11</v>
      </c>
    </row>
    <row r="421" spans="1:44" x14ac:dyDescent="0.35">
      <c r="A421" s="11">
        <f t="shared" si="6"/>
        <v>420</v>
      </c>
      <c r="B421" s="14">
        <v>5700</v>
      </c>
      <c r="C421" s="14">
        <v>4000</v>
      </c>
      <c r="D421" s="14">
        <v>170</v>
      </c>
      <c r="E421" s="14">
        <v>125</v>
      </c>
      <c r="F421" s="14">
        <v>60000</v>
      </c>
      <c r="G421" s="14">
        <v>6.5</v>
      </c>
      <c r="H421" s="14">
        <v>100</v>
      </c>
      <c r="K421" s="14">
        <v>150</v>
      </c>
      <c r="L421" s="14">
        <v>1.58</v>
      </c>
      <c r="M421" s="9">
        <f>ROUNDUP((18*L421),0)</f>
        <v>29</v>
      </c>
      <c r="N421" s="9">
        <f>(M421-O421*12-1.5)</f>
        <v>24.5</v>
      </c>
      <c r="O421" s="14">
        <v>0.25</v>
      </c>
      <c r="P421" s="9">
        <f>ROUND(((B421)-(M421*K421/12)-(G421-(1.5*L421))*H421),0)</f>
        <v>4925</v>
      </c>
      <c r="Q421" s="9">
        <f>ROUNDDOWN((D421+E421)/(P421/1000),0)</f>
        <v>59</v>
      </c>
      <c r="R421" s="9">
        <f>ROUND((1.2*D421+1.6*E421)/(Q421),2)</f>
        <v>6.85</v>
      </c>
      <c r="S421" s="9">
        <f>CEILING((N421+(12*L421)),0.01)</f>
        <v>43.46</v>
      </c>
      <c r="T421" s="9">
        <f xml:space="preserve"> (4*S421)</f>
        <v>173.84</v>
      </c>
      <c r="U421" s="9">
        <f>ROUND((Q421-(S421/12)^2)*(R421),2)</f>
        <v>314.3</v>
      </c>
      <c r="V421" s="9">
        <f>ROUND((U421*1000)/(3*T421*(C421^0.5)),2)</f>
        <v>9.5299999999999994</v>
      </c>
      <c r="W421" s="9" t="str">
        <f>IF(V421 &lt; N421, "Pass", "Fail")</f>
        <v>Pass</v>
      </c>
      <c r="X421" s="9">
        <f>CEILING(R421*(Q421^0.5)*((Q421^0.5/2)-(L421*0.5)-(N421/12)),0.01)</f>
        <v>53.09</v>
      </c>
      <c r="Y421" s="9">
        <f>ROUND((X421*1000)/(1.5*(Q421^0.5)*12*(C421^0.5)),2)</f>
        <v>6.07</v>
      </c>
      <c r="Z421" s="9" t="str">
        <f>IF(Y421&lt;N421,"Pass","Fail")</f>
        <v>Pass</v>
      </c>
      <c r="AA421" s="9">
        <f>ROUND(((Q421^0.5)/2)-(L421/2),2)</f>
        <v>3.05</v>
      </c>
      <c r="AB421" s="9">
        <f>ROUND((AA421*(AA421/2)*R421*(Q421^0.5)),0)</f>
        <v>245</v>
      </c>
      <c r="AC421" s="9">
        <f>ROUND((AB421*12000/(0.9*(Q421^0.5)*12*(N421^2))),2)</f>
        <v>59.04</v>
      </c>
      <c r="AD421" s="9">
        <f>(1-((1-(2.36*AC421/C421))^0.5))</f>
        <v>1.7571173061376455E-2</v>
      </c>
      <c r="AE421" s="9">
        <f>(AD421*C421)/(1.18*F421)</f>
        <v>9.9272164188567548E-4</v>
      </c>
      <c r="AF421" s="10">
        <f>200/F421</f>
        <v>3.3333333333333335E-3</v>
      </c>
      <c r="AG421" s="10">
        <f>(3*(C421)^0.5)/(F421)</f>
        <v>3.162277660168379E-3</v>
      </c>
      <c r="AH421" s="10">
        <f>ROUND(MAX(AE421, AF421, AG421),6)</f>
        <v>3.333E-3</v>
      </c>
      <c r="AK421" s="10">
        <f>ROUND((AH421*(Q421^0.5)*12*N421),2)</f>
        <v>7.53</v>
      </c>
      <c r="AL421" s="13">
        <f>ROUND((Q421^0.5),2)</f>
        <v>7.68</v>
      </c>
      <c r="AM421" s="13">
        <f>ROUND((Q421^0.5),2)</f>
        <v>7.68</v>
      </c>
      <c r="AN421" s="19">
        <v>8</v>
      </c>
      <c r="AO421" s="10">
        <f>INDEX(AJ:AJ, MATCH(AN421, AI:AI, 0))</f>
        <v>0.79</v>
      </c>
      <c r="AP421" s="12">
        <f>ROUNDUP((AK421/AO421),0)</f>
        <v>10</v>
      </c>
      <c r="AQ421" s="12">
        <f>(AP421*AO421)</f>
        <v>7.9</v>
      </c>
      <c r="AR421" s="12">
        <f>IF(ROUNDDOWN((AL421*12 - (O421*12)) / (AP421 - 1), 0) &lt; 18, ROUNDDOWN((AL421*12 - (O421*12)) / (AP421 - 1), 0), 18)</f>
        <v>9</v>
      </c>
    </row>
    <row r="422" spans="1:44" x14ac:dyDescent="0.35">
      <c r="A422" s="11">
        <f t="shared" si="6"/>
        <v>421</v>
      </c>
      <c r="B422" s="14">
        <v>4000</v>
      </c>
      <c r="C422" s="14">
        <v>5000</v>
      </c>
      <c r="D422" s="14">
        <v>105</v>
      </c>
      <c r="E422" s="14">
        <v>190</v>
      </c>
      <c r="F422" s="14">
        <v>60000</v>
      </c>
      <c r="G422" s="14">
        <v>7</v>
      </c>
      <c r="H422" s="14">
        <v>95</v>
      </c>
      <c r="K422" s="14">
        <v>150</v>
      </c>
      <c r="L422" s="14">
        <v>2</v>
      </c>
      <c r="M422" s="9">
        <f>ROUNDUP((18*L422),0)</f>
        <v>36</v>
      </c>
      <c r="N422" s="9">
        <f>(M422-O422*12-1.5)</f>
        <v>31.5</v>
      </c>
      <c r="O422" s="14">
        <v>0.25</v>
      </c>
      <c r="P422" s="9">
        <f>ROUND(((B422)-(M422*K422/12)-(G422-(1.5*L422))*H422),0)</f>
        <v>3170</v>
      </c>
      <c r="Q422" s="9">
        <f>ROUNDDOWN((D422+E422)/(P422/1000),0)</f>
        <v>93</v>
      </c>
      <c r="R422" s="9">
        <f>ROUND((1.2*D422+1.6*E422)/(Q422),2)</f>
        <v>4.62</v>
      </c>
      <c r="S422" s="9">
        <f>CEILING((N422+(12*L422)),0.01)</f>
        <v>55.5</v>
      </c>
      <c r="T422" s="9">
        <f xml:space="preserve"> (4*S422)</f>
        <v>222</v>
      </c>
      <c r="U422" s="9">
        <f>ROUND((Q422-(S422/12)^2)*(R422),2)</f>
        <v>330.84</v>
      </c>
      <c r="V422" s="9">
        <f>ROUND((U422*1000)/(3*T422*(C422^0.5)),2)</f>
        <v>7.03</v>
      </c>
      <c r="W422" s="9" t="str">
        <f>IF(V422 &lt; N422, "Pass", "Fail")</f>
        <v>Pass</v>
      </c>
      <c r="X422" s="9">
        <f>CEILING(R422*(Q422^0.5)*((Q422^0.5/2)-(L422*0.5)-(N422/12)),0.01)</f>
        <v>53.33</v>
      </c>
      <c r="Y422" s="9">
        <f>ROUND((X422*1000)/(1.5*(Q422^0.5)*12*(C422^0.5)),2)</f>
        <v>4.34</v>
      </c>
      <c r="Z422" s="9" t="str">
        <f>IF(Y422&lt;N422,"Pass","Fail")</f>
        <v>Pass</v>
      </c>
      <c r="AA422" s="9">
        <f>ROUND(((Q422^0.5)/2)-(L422/2),2)</f>
        <v>3.82</v>
      </c>
      <c r="AB422" s="9">
        <f>ROUND((AA422*(AA422/2)*R422*(Q422^0.5)),0)</f>
        <v>325</v>
      </c>
      <c r="AC422" s="9">
        <f>ROUND((AB422*12000/(0.9*(Q422^0.5)*12*(N422^2))),2)</f>
        <v>37.74</v>
      </c>
      <c r="AD422" s="9">
        <f>(1-((1-(2.36*AC422/C422))^0.5))</f>
        <v>8.9466613748784285E-3</v>
      </c>
      <c r="AE422" s="9">
        <f>(AD422*C422)/(1.18*F422)</f>
        <v>6.3182636828237491E-4</v>
      </c>
      <c r="AF422" s="10">
        <f>200/F422</f>
        <v>3.3333333333333335E-3</v>
      </c>
      <c r="AG422" s="10">
        <f>(3*(C422)^0.5)/(F422)</f>
        <v>3.5355339059327377E-3</v>
      </c>
      <c r="AH422" s="10">
        <f>ROUND(MAX(AE422, AF422, AG422),6)</f>
        <v>3.5360000000000001E-3</v>
      </c>
      <c r="AK422" s="10">
        <f>ROUND((AH422*(Q422^0.5)*12*N422),2)</f>
        <v>12.89</v>
      </c>
      <c r="AL422" s="13">
        <f>ROUND((Q422^0.5),2)</f>
        <v>9.64</v>
      </c>
      <c r="AM422" s="13">
        <f>ROUND((Q422^0.5),2)</f>
        <v>9.64</v>
      </c>
      <c r="AN422" s="19">
        <v>11</v>
      </c>
      <c r="AO422" s="10">
        <f>INDEX(AJ:AJ, MATCH(AN422, AI:AI, 0))</f>
        <v>1.56</v>
      </c>
      <c r="AP422" s="12">
        <f>ROUNDUP((AK422/AO422),0)</f>
        <v>9</v>
      </c>
      <c r="AQ422" s="12">
        <f>(AP422*AO422)</f>
        <v>14.040000000000001</v>
      </c>
      <c r="AR422" s="12">
        <f>IF(ROUNDDOWN((AL422*12 - (O422*12)) / (AP422 - 1), 0) &lt; 18, ROUNDDOWN((AL422*12 - (O422*12)) / (AP422 - 1), 0), 18)</f>
        <v>14</v>
      </c>
    </row>
    <row r="423" spans="1:44" x14ac:dyDescent="0.35">
      <c r="A423" s="11">
        <f t="shared" si="6"/>
        <v>422</v>
      </c>
      <c r="B423" s="14">
        <v>4100</v>
      </c>
      <c r="C423" s="14">
        <v>3000</v>
      </c>
      <c r="D423" s="14">
        <v>140</v>
      </c>
      <c r="E423" s="14">
        <v>135</v>
      </c>
      <c r="F423" s="14">
        <v>40000</v>
      </c>
      <c r="G423" s="14">
        <v>7</v>
      </c>
      <c r="H423" s="14">
        <v>90</v>
      </c>
      <c r="K423" s="14">
        <v>150</v>
      </c>
      <c r="L423" s="14">
        <v>1.83</v>
      </c>
      <c r="M423" s="9">
        <f>ROUNDUP((18*L423),0)</f>
        <v>33</v>
      </c>
      <c r="N423" s="9">
        <f>(M423-O423*12-1.5)</f>
        <v>28.5</v>
      </c>
      <c r="O423" s="14">
        <v>0.25</v>
      </c>
      <c r="P423" s="9">
        <f>ROUND(((B423)-(M423*K423/12)-(G423-(1.5*L423))*H423),0)</f>
        <v>3305</v>
      </c>
      <c r="Q423" s="9">
        <f>ROUNDDOWN((D423+E423)/(P423/1000),0)</f>
        <v>83</v>
      </c>
      <c r="R423" s="9">
        <f>ROUND((1.2*D423+1.6*E423)/(Q423),2)</f>
        <v>4.63</v>
      </c>
      <c r="S423" s="9">
        <f>CEILING((N423+(12*L423)),0.01)</f>
        <v>50.46</v>
      </c>
      <c r="T423" s="9">
        <f xml:space="preserve"> (4*S423)</f>
        <v>201.84</v>
      </c>
      <c r="U423" s="9">
        <f>ROUND((Q423-(S423/12)^2)*(R423),2)</f>
        <v>302.42</v>
      </c>
      <c r="V423" s="9">
        <f>ROUND((U423*1000)/(3*T423*(C423^0.5)),2)</f>
        <v>9.1199999999999992</v>
      </c>
      <c r="W423" s="9" t="str">
        <f>IF(V423 &lt; N423, "Pass", "Fail")</f>
        <v>Pass</v>
      </c>
      <c r="X423" s="9">
        <f>CEILING(R423*(Q423^0.5)*((Q423^0.5/2)-(L423*0.5)-(N423/12)),0.01)</f>
        <v>53.370000000000005</v>
      </c>
      <c r="Y423" s="9">
        <f>ROUND((X423*1000)/(1.5*(Q423^0.5)*12*(C423^0.5)),2)</f>
        <v>5.94</v>
      </c>
      <c r="Z423" s="9" t="str">
        <f>IF(Y423&lt;N423,"Pass","Fail")</f>
        <v>Pass</v>
      </c>
      <c r="AA423" s="9">
        <f>ROUND(((Q423^0.5)/2)-(L423/2),2)</f>
        <v>3.64</v>
      </c>
      <c r="AB423" s="9">
        <f>ROUND((AA423*(AA423/2)*R423*(Q423^0.5)),0)</f>
        <v>279</v>
      </c>
      <c r="AC423" s="9">
        <f>ROUND((AB423*12000/(0.9*(Q423^0.5)*12*(N423^2))),2)</f>
        <v>41.89</v>
      </c>
      <c r="AD423" s="9">
        <f>(1-((1-(2.36*AC423/C423))^0.5))</f>
        <v>1.6614758432213717E-2</v>
      </c>
      <c r="AE423" s="9">
        <f>(AD423*C423)/(1.18*F423)</f>
        <v>1.0560227817084989E-3</v>
      </c>
      <c r="AF423" s="10">
        <f>200/F423</f>
        <v>5.0000000000000001E-3</v>
      </c>
      <c r="AG423" s="10">
        <f>(3*(C423)^0.5)/(F423)</f>
        <v>4.107919181288746E-3</v>
      </c>
      <c r="AH423" s="10">
        <f>ROUND(MAX(AE423, AF423, AG423),6)</f>
        <v>5.0000000000000001E-3</v>
      </c>
      <c r="AK423" s="10">
        <f>ROUND((AH423*(Q423^0.5)*12*N423),2)</f>
        <v>15.58</v>
      </c>
      <c r="AL423" s="13">
        <f>ROUND((Q423^0.5),2)</f>
        <v>9.11</v>
      </c>
      <c r="AM423" s="13">
        <f>ROUND((Q423^0.5),2)</f>
        <v>9.11</v>
      </c>
      <c r="AN423" s="19">
        <v>14</v>
      </c>
      <c r="AO423" s="10">
        <f>INDEX(AJ:AJ, MATCH(AN423, AI:AI, 0))</f>
        <v>2.25</v>
      </c>
      <c r="AP423" s="12">
        <f>ROUNDUP((AK423/AO423),0)</f>
        <v>7</v>
      </c>
      <c r="AQ423" s="12">
        <f>(AP423*AO423)</f>
        <v>15.75</v>
      </c>
      <c r="AR423" s="12">
        <f>IF(ROUNDDOWN((AL423*12 - (O423*12)) / (AP423 - 1), 0) &lt; 18, ROUNDDOWN((AL423*12 - (O423*12)) / (AP423 - 1), 0), 18)</f>
        <v>17</v>
      </c>
    </row>
    <row r="424" spans="1:44" x14ac:dyDescent="0.35">
      <c r="A424" s="11">
        <f t="shared" si="6"/>
        <v>423</v>
      </c>
      <c r="B424" s="14">
        <v>5400</v>
      </c>
      <c r="C424" s="14">
        <v>5000</v>
      </c>
      <c r="D424" s="14">
        <v>200</v>
      </c>
      <c r="E424" s="14">
        <v>125</v>
      </c>
      <c r="F424" s="14">
        <v>60000</v>
      </c>
      <c r="G424" s="14">
        <v>6.25</v>
      </c>
      <c r="H424" s="14">
        <v>105</v>
      </c>
      <c r="K424" s="14">
        <v>150</v>
      </c>
      <c r="L424" s="14">
        <v>1.75</v>
      </c>
      <c r="M424" s="9">
        <f>ROUNDUP((18*L424),0)</f>
        <v>32</v>
      </c>
      <c r="N424" s="9">
        <f>(M424-O424*12-1.5)</f>
        <v>27.5</v>
      </c>
      <c r="O424" s="14">
        <v>0.25</v>
      </c>
      <c r="P424" s="9">
        <f>ROUND(((B424)-(M424*K424/12)-(G424-(1.5*L424))*H424),0)</f>
        <v>4619</v>
      </c>
      <c r="Q424" s="9">
        <f>ROUNDDOWN((D424+E424)/(P424/1000),0)</f>
        <v>70</v>
      </c>
      <c r="R424" s="9">
        <f>ROUND((1.2*D424+1.6*E424)/(Q424),2)</f>
        <v>6.29</v>
      </c>
      <c r="S424" s="9">
        <f>CEILING((N424+(12*L424)),0.01)</f>
        <v>48.5</v>
      </c>
      <c r="T424" s="9">
        <f xml:space="preserve"> (4*S424)</f>
        <v>194</v>
      </c>
      <c r="U424" s="9">
        <f>ROUND((Q424-(S424/12)^2)*(R424),2)</f>
        <v>337.55</v>
      </c>
      <c r="V424" s="9">
        <f>ROUND((U424*1000)/(3*T424*(C424^0.5)),2)</f>
        <v>8.1999999999999993</v>
      </c>
      <c r="W424" s="9" t="str">
        <f>IF(V424 &lt; N424, "Pass", "Fail")</f>
        <v>Pass</v>
      </c>
      <c r="X424" s="9">
        <f>CEILING(R424*(Q424^0.5)*((Q424^0.5/2)-(L424*0.5)-(N424/12)),0.01)</f>
        <v>53.51</v>
      </c>
      <c r="Y424" s="9">
        <f>ROUND((X424*1000)/(1.5*(Q424^0.5)*12*(C424^0.5)),2)</f>
        <v>5.0199999999999996</v>
      </c>
      <c r="Z424" s="9" t="str">
        <f>IF(Y424&lt;N424,"Pass","Fail")</f>
        <v>Pass</v>
      </c>
      <c r="AA424" s="9">
        <f>ROUND(((Q424^0.5)/2)-(L424/2),2)</f>
        <v>3.31</v>
      </c>
      <c r="AB424" s="9">
        <f>ROUND((AA424*(AA424/2)*R424*(Q424^0.5)),0)</f>
        <v>288</v>
      </c>
      <c r="AC424" s="9">
        <f>ROUND((AB424*12000/(0.9*(Q424^0.5)*12*(N424^2))),2)</f>
        <v>50.57</v>
      </c>
      <c r="AD424" s="9">
        <f>(1-((1-(2.36*AC424/C424))^0.5))</f>
        <v>1.2006599212322722E-2</v>
      </c>
      <c r="AE424" s="9">
        <f>(AD424*C424)/(1.18*F424)</f>
        <v>8.4792367318663295E-4</v>
      </c>
      <c r="AF424" s="10">
        <f>200/F424</f>
        <v>3.3333333333333335E-3</v>
      </c>
      <c r="AG424" s="10">
        <f>(3*(C424)^0.5)/(F424)</f>
        <v>3.5355339059327377E-3</v>
      </c>
      <c r="AH424" s="10">
        <f>ROUND(MAX(AE424, AF424, AG424),6)</f>
        <v>3.5360000000000001E-3</v>
      </c>
      <c r="AK424" s="10">
        <f>ROUND((AH424*(Q424^0.5)*12*N424),2)</f>
        <v>9.76</v>
      </c>
      <c r="AL424" s="13">
        <f>ROUND((Q424^0.5),2)</f>
        <v>8.3699999999999992</v>
      </c>
      <c r="AM424" s="13">
        <f>ROUND((Q424^0.5),2)</f>
        <v>8.3699999999999992</v>
      </c>
      <c r="AN424" s="19">
        <v>11</v>
      </c>
      <c r="AO424" s="10">
        <f>INDEX(AJ:AJ, MATCH(AN424, AI:AI, 0))</f>
        <v>1.56</v>
      </c>
      <c r="AP424" s="12">
        <f>ROUNDUP((AK424/AO424),0)</f>
        <v>7</v>
      </c>
      <c r="AQ424" s="12">
        <f>(AP424*AO424)</f>
        <v>10.92</v>
      </c>
      <c r="AR424" s="12">
        <f>IF(ROUNDDOWN((AL424*12 - (O424*12)) / (AP424 - 1), 0) &lt; 18, ROUNDDOWN((AL424*12 - (O424*12)) / (AP424 - 1), 0), 18)</f>
        <v>16</v>
      </c>
    </row>
    <row r="425" spans="1:44" x14ac:dyDescent="0.35">
      <c r="A425" s="11">
        <f t="shared" si="6"/>
        <v>424</v>
      </c>
      <c r="B425" s="14">
        <v>4900</v>
      </c>
      <c r="C425" s="14">
        <v>4000</v>
      </c>
      <c r="D425" s="14">
        <v>160</v>
      </c>
      <c r="E425" s="14">
        <v>110</v>
      </c>
      <c r="F425" s="14">
        <v>40000</v>
      </c>
      <c r="G425" s="14">
        <v>5.75</v>
      </c>
      <c r="H425" s="14">
        <v>95</v>
      </c>
      <c r="K425" s="14">
        <v>150</v>
      </c>
      <c r="L425" s="14">
        <v>1.58</v>
      </c>
      <c r="M425" s="9">
        <f>ROUNDUP((18*L425),0)</f>
        <v>29</v>
      </c>
      <c r="N425" s="9">
        <f>(M425-O425*12-1.5)</f>
        <v>24.5</v>
      </c>
      <c r="O425" s="14">
        <v>0.25</v>
      </c>
      <c r="P425" s="9">
        <f>ROUND(((B425)-(M425*K425/12)-(G425-(1.5*L425))*H425),0)</f>
        <v>4216</v>
      </c>
      <c r="Q425" s="9">
        <f>ROUNDDOWN((D425+E425)/(P425/1000),0)</f>
        <v>64</v>
      </c>
      <c r="R425" s="9">
        <f>ROUND((1.2*D425+1.6*E425)/(Q425),2)</f>
        <v>5.75</v>
      </c>
      <c r="S425" s="9">
        <f>CEILING((N425+(12*L425)),0.01)</f>
        <v>43.46</v>
      </c>
      <c r="T425" s="9">
        <f xml:space="preserve"> (4*S425)</f>
        <v>173.84</v>
      </c>
      <c r="U425" s="9">
        <f>ROUND((Q425-(S425/12)^2)*(R425),2)</f>
        <v>292.58</v>
      </c>
      <c r="V425" s="9">
        <f>ROUND((U425*1000)/(3*T425*(C425^0.5)),2)</f>
        <v>8.8699999999999992</v>
      </c>
      <c r="W425" s="9" t="str">
        <f>IF(V425 &lt; N425, "Pass", "Fail")</f>
        <v>Pass</v>
      </c>
      <c r="X425" s="9">
        <f>CEILING(R425*(Q425^0.5)*((Q425^0.5/2)-(L425*0.5)-(N425/12)),0.01)</f>
        <v>53.75</v>
      </c>
      <c r="Y425" s="9">
        <f>ROUND((X425*1000)/(1.5*(Q425^0.5)*12*(C425^0.5)),2)</f>
        <v>5.9</v>
      </c>
      <c r="Z425" s="9" t="str">
        <f>IF(Y425&lt;N425,"Pass","Fail")</f>
        <v>Pass</v>
      </c>
      <c r="AA425" s="9">
        <f>ROUND(((Q425^0.5)/2)-(L425/2),2)</f>
        <v>3.21</v>
      </c>
      <c r="AB425" s="9">
        <f>ROUND((AA425*(AA425/2)*R425*(Q425^0.5)),0)</f>
        <v>237</v>
      </c>
      <c r="AC425" s="9">
        <f>ROUND((AB425*12000/(0.9*(Q425^0.5)*12*(N425^2))),2)</f>
        <v>54.84</v>
      </c>
      <c r="AD425" s="9">
        <f>(1-((1-(2.36*AC425/C425))^0.5))</f>
        <v>1.6310821448156876E-2</v>
      </c>
      <c r="AE425" s="9">
        <f>(AD425*C425)/(1.18*F425)</f>
        <v>1.3822730040810912E-3</v>
      </c>
      <c r="AF425" s="10">
        <f>200/F425</f>
        <v>5.0000000000000001E-3</v>
      </c>
      <c r="AG425" s="10">
        <f>(3*(C425)^0.5)/(F425)</f>
        <v>4.7434164902525689E-3</v>
      </c>
      <c r="AH425" s="10">
        <f>ROUND(MAX(AE425, AF425, AG425),6)</f>
        <v>5.0000000000000001E-3</v>
      </c>
      <c r="AK425" s="10">
        <f>ROUND((AH425*(Q425^0.5)*12*N425),2)</f>
        <v>11.76</v>
      </c>
      <c r="AL425" s="13">
        <f>ROUND((Q425^0.5),2)</f>
        <v>8</v>
      </c>
      <c r="AM425" s="13">
        <f>ROUND((Q425^0.5),2)</f>
        <v>8</v>
      </c>
      <c r="AN425" s="19">
        <v>11</v>
      </c>
      <c r="AO425" s="10">
        <f>INDEX(AJ:AJ, MATCH(AN425, AI:AI, 0))</f>
        <v>1.56</v>
      </c>
      <c r="AP425" s="12">
        <f>ROUNDUP((AK425/AO425),0)</f>
        <v>8</v>
      </c>
      <c r="AQ425" s="12">
        <f>(AP425*AO425)</f>
        <v>12.48</v>
      </c>
      <c r="AR425" s="12">
        <f>IF(ROUNDDOWN((AL425*12 - (O425*12)) / (AP425 - 1), 0) &lt; 18, ROUNDDOWN((AL425*12 - (O425*12)) / (AP425 - 1), 0), 18)</f>
        <v>13</v>
      </c>
    </row>
    <row r="426" spans="1:44" x14ac:dyDescent="0.35">
      <c r="A426" s="11">
        <f t="shared" si="6"/>
        <v>425</v>
      </c>
      <c r="B426" s="14">
        <v>4700</v>
      </c>
      <c r="C426" s="14">
        <v>5000</v>
      </c>
      <c r="D426" s="14">
        <v>145</v>
      </c>
      <c r="E426" s="14">
        <v>155</v>
      </c>
      <c r="F426" s="14">
        <v>40000</v>
      </c>
      <c r="G426" s="14">
        <v>7</v>
      </c>
      <c r="H426" s="14">
        <v>105</v>
      </c>
      <c r="K426" s="14">
        <v>150</v>
      </c>
      <c r="L426" s="14">
        <v>1.83</v>
      </c>
      <c r="M426" s="9">
        <f>ROUNDUP((18*L426),0)</f>
        <v>33</v>
      </c>
      <c r="N426" s="9">
        <f>(M426-O426*12-1.5)</f>
        <v>28.5</v>
      </c>
      <c r="O426" s="14">
        <v>0.25</v>
      </c>
      <c r="P426" s="9">
        <f>ROUND(((B426)-(M426*K426/12)-(G426-(1.5*L426))*H426),0)</f>
        <v>3841</v>
      </c>
      <c r="Q426" s="9">
        <f>ROUNDDOWN((D426+E426)/(P426/1000),0)</f>
        <v>78</v>
      </c>
      <c r="R426" s="9">
        <f>ROUND((1.2*D426+1.6*E426)/(Q426),2)</f>
        <v>5.41</v>
      </c>
      <c r="S426" s="9">
        <f>CEILING((N426+(12*L426)),0.01)</f>
        <v>50.46</v>
      </c>
      <c r="T426" s="9">
        <f xml:space="preserve"> (4*S426)</f>
        <v>201.84</v>
      </c>
      <c r="U426" s="9">
        <f>ROUND((Q426-(S426/12)^2)*(R426),2)</f>
        <v>326.32</v>
      </c>
      <c r="V426" s="9">
        <f>ROUND((U426*1000)/(3*T426*(C426^0.5)),2)</f>
        <v>7.62</v>
      </c>
      <c r="W426" s="9" t="str">
        <f>IF(V426 &lt; N426, "Pass", "Fail")</f>
        <v>Pass</v>
      </c>
      <c r="X426" s="9">
        <f>CEILING(R426*(Q426^0.5)*((Q426^0.5/2)-(L426*0.5)-(N426/12)),0.01)</f>
        <v>53.800000000000004</v>
      </c>
      <c r="Y426" s="9">
        <f>ROUND((X426*1000)/(1.5*(Q426^0.5)*12*(C426^0.5)),2)</f>
        <v>4.79</v>
      </c>
      <c r="Z426" s="9" t="str">
        <f>IF(Y426&lt;N426,"Pass","Fail")</f>
        <v>Pass</v>
      </c>
      <c r="AA426" s="9">
        <f>ROUND(((Q426^0.5)/2)-(L426/2),2)</f>
        <v>3.5</v>
      </c>
      <c r="AB426" s="9">
        <f>ROUND((AA426*(AA426/2)*R426*(Q426^0.5)),0)</f>
        <v>293</v>
      </c>
      <c r="AC426" s="9">
        <f>ROUND((AB426*12000/(0.9*(Q426^0.5)*12*(N426^2))),2)</f>
        <v>45.38</v>
      </c>
      <c r="AD426" s="9">
        <f>(1-((1-(2.36*AC426/C426))^0.5))</f>
        <v>1.0767651155705438E-2</v>
      </c>
      <c r="AE426" s="9">
        <f>(AD426*C426)/(1.18*F426)</f>
        <v>1.140641012256932E-3</v>
      </c>
      <c r="AF426" s="10">
        <f>200/F426</f>
        <v>5.0000000000000001E-3</v>
      </c>
      <c r="AG426" s="10">
        <f>(3*(C426)^0.5)/(F426)</f>
        <v>5.3033008588991067E-3</v>
      </c>
      <c r="AH426" s="10">
        <f>ROUND(MAX(AE426, AF426, AG426),6)</f>
        <v>5.3030000000000004E-3</v>
      </c>
      <c r="AK426" s="10">
        <f>ROUND((AH426*(Q426^0.5)*12*N426),2)</f>
        <v>16.02</v>
      </c>
      <c r="AL426" s="13">
        <f>ROUND((Q426^0.5),2)</f>
        <v>8.83</v>
      </c>
      <c r="AM426" s="13">
        <f>ROUND((Q426^0.5),2)</f>
        <v>8.83</v>
      </c>
      <c r="AN426" s="19">
        <v>14</v>
      </c>
      <c r="AO426" s="10">
        <f>INDEX(AJ:AJ, MATCH(AN426, AI:AI, 0))</f>
        <v>2.25</v>
      </c>
      <c r="AP426" s="12">
        <f>ROUNDUP((AK426/AO426),0)</f>
        <v>8</v>
      </c>
      <c r="AQ426" s="12">
        <f>(AP426*AO426)</f>
        <v>18</v>
      </c>
      <c r="AR426" s="12">
        <f>IF(ROUNDDOWN((AL426*12 - (O426*12)) / (AP426 - 1), 0) &lt; 18, ROUNDDOWN((AL426*12 - (O426*12)) / (AP426 - 1), 0), 18)</f>
        <v>14</v>
      </c>
    </row>
    <row r="427" spans="1:44" x14ac:dyDescent="0.35">
      <c r="A427" s="11">
        <f t="shared" si="6"/>
        <v>426</v>
      </c>
      <c r="B427" s="14">
        <v>5400</v>
      </c>
      <c r="C427" s="14">
        <v>5000</v>
      </c>
      <c r="D427" s="14">
        <v>135</v>
      </c>
      <c r="E427" s="14">
        <v>180</v>
      </c>
      <c r="F427" s="14">
        <v>40000</v>
      </c>
      <c r="G427" s="14">
        <v>4</v>
      </c>
      <c r="H427" s="14">
        <v>100</v>
      </c>
      <c r="K427" s="14">
        <v>150</v>
      </c>
      <c r="L427" s="14">
        <v>1.67</v>
      </c>
      <c r="M427" s="9">
        <f>ROUNDUP((18*L427),0)</f>
        <v>31</v>
      </c>
      <c r="N427" s="9">
        <f>(M427-O427*12-1.5)</f>
        <v>26.5</v>
      </c>
      <c r="O427" s="14">
        <v>0.25</v>
      </c>
      <c r="P427" s="9">
        <f>ROUND(((B427)-(M427*K427/12)-(G427-(1.5*L427))*H427),0)</f>
        <v>4863</v>
      </c>
      <c r="Q427" s="9">
        <f>ROUNDDOWN((D427+E427)/(P427/1000),0)</f>
        <v>64</v>
      </c>
      <c r="R427" s="9">
        <f>ROUND((1.2*D427+1.6*E427)/(Q427),2)</f>
        <v>7.03</v>
      </c>
      <c r="S427" s="9">
        <f>CEILING((N427+(12*L427)),0.01)</f>
        <v>46.54</v>
      </c>
      <c r="T427" s="9">
        <f xml:space="preserve"> (4*S427)</f>
        <v>186.16</v>
      </c>
      <c r="U427" s="9">
        <f>ROUND((Q427-(S427/12)^2)*(R427),2)</f>
        <v>344.18</v>
      </c>
      <c r="V427" s="9">
        <f>ROUND((U427*1000)/(3*T427*(C427^0.5)),2)</f>
        <v>8.7200000000000006</v>
      </c>
      <c r="W427" s="9" t="str">
        <f>IF(V427 &lt; N427, "Pass", "Fail")</f>
        <v>Pass</v>
      </c>
      <c r="X427" s="9">
        <f>CEILING(R427*(Q427^0.5)*((Q427^0.5/2)-(L427*0.5)-(N427/12)),0.01)</f>
        <v>53.81</v>
      </c>
      <c r="Y427" s="9">
        <f>ROUND((X427*1000)/(1.5*(Q427^0.5)*12*(C427^0.5)),2)</f>
        <v>5.28</v>
      </c>
      <c r="Z427" s="9" t="str">
        <f>IF(Y427&lt;N427,"Pass","Fail")</f>
        <v>Pass</v>
      </c>
      <c r="AA427" s="9">
        <f>ROUND(((Q427^0.5)/2)-(L427/2),2)</f>
        <v>3.17</v>
      </c>
      <c r="AB427" s="9">
        <f>ROUND((AA427*(AA427/2)*R427*(Q427^0.5)),0)</f>
        <v>283</v>
      </c>
      <c r="AC427" s="9">
        <f>ROUND((AB427*12000/(0.9*(Q427^0.5)*12*(N427^2))),2)</f>
        <v>55.97</v>
      </c>
      <c r="AD427" s="9">
        <f>(1-((1-(2.36*AC427/C427))^0.5))</f>
        <v>1.3297329485726039E-2</v>
      </c>
      <c r="AE427" s="9">
        <f>(AD427*C427)/(1.18*F427)</f>
        <v>1.4086154116235211E-3</v>
      </c>
      <c r="AF427" s="10">
        <f>200/F427</f>
        <v>5.0000000000000001E-3</v>
      </c>
      <c r="AG427" s="10">
        <f>(3*(C427)^0.5)/(F427)</f>
        <v>5.3033008588991067E-3</v>
      </c>
      <c r="AH427" s="10">
        <f>ROUND(MAX(AE427, AF427, AG427),6)</f>
        <v>5.3030000000000004E-3</v>
      </c>
      <c r="AK427" s="10">
        <f>ROUND((AH427*(Q427^0.5)*12*N427),2)</f>
        <v>13.49</v>
      </c>
      <c r="AL427" s="13">
        <f>ROUND((Q427^0.5),2)</f>
        <v>8</v>
      </c>
      <c r="AM427" s="13">
        <f>ROUND((Q427^0.5),2)</f>
        <v>8</v>
      </c>
      <c r="AN427" s="19">
        <v>11</v>
      </c>
      <c r="AO427" s="10">
        <f>INDEX(AJ:AJ, MATCH(AN427, AI:AI, 0))</f>
        <v>1.56</v>
      </c>
      <c r="AP427" s="12">
        <f>ROUNDUP((AK427/AO427),0)</f>
        <v>9</v>
      </c>
      <c r="AQ427" s="12">
        <f>(AP427*AO427)</f>
        <v>14.040000000000001</v>
      </c>
      <c r="AR427" s="12">
        <f>IF(ROUNDDOWN((AL427*12 - (O427*12)) / (AP427 - 1), 0) &lt; 18, ROUNDDOWN((AL427*12 - (O427*12)) / (AP427 - 1), 0), 18)</f>
        <v>11</v>
      </c>
    </row>
    <row r="428" spans="1:44" x14ac:dyDescent="0.35">
      <c r="A428" s="11">
        <f t="shared" si="6"/>
        <v>427</v>
      </c>
      <c r="B428" s="14">
        <v>5300</v>
      </c>
      <c r="C428" s="14">
        <v>5000</v>
      </c>
      <c r="D428" s="14">
        <v>145</v>
      </c>
      <c r="E428" s="14">
        <v>90</v>
      </c>
      <c r="F428" s="14">
        <v>60000</v>
      </c>
      <c r="G428" s="14">
        <v>4</v>
      </c>
      <c r="H428" s="14">
        <v>95</v>
      </c>
      <c r="K428" s="14">
        <v>150</v>
      </c>
      <c r="L428" s="14">
        <v>1.33</v>
      </c>
      <c r="M428" s="9">
        <f>ROUNDUP((18*L428),0)</f>
        <v>24</v>
      </c>
      <c r="N428" s="9">
        <f>(M428-O428*12-1.5)</f>
        <v>19.5</v>
      </c>
      <c r="O428" s="14">
        <v>0.25</v>
      </c>
      <c r="P428" s="9">
        <f>ROUND(((B428)-(M428*K428/12)-(G428-(1.5*L428))*H428),0)</f>
        <v>4810</v>
      </c>
      <c r="Q428" s="9">
        <f>ROUNDDOWN((D428+E428)/(P428/1000),0)</f>
        <v>48</v>
      </c>
      <c r="R428" s="9">
        <f>ROUND((1.2*D428+1.6*E428)/(Q428),2)</f>
        <v>6.63</v>
      </c>
      <c r="S428" s="9">
        <f>CEILING((N428+(12*L428)),0.01)</f>
        <v>35.46</v>
      </c>
      <c r="T428" s="9">
        <f xml:space="preserve"> (4*S428)</f>
        <v>141.84</v>
      </c>
      <c r="U428" s="9">
        <f>ROUND((Q428-(S428/12)^2)*(R428),2)</f>
        <v>260.35000000000002</v>
      </c>
      <c r="V428" s="9">
        <f>ROUND((U428*1000)/(3*T428*(C428^0.5)),2)</f>
        <v>8.65</v>
      </c>
      <c r="W428" s="9" t="str">
        <f>IF(V428 &lt; N428, "Pass", "Fail")</f>
        <v>Pass</v>
      </c>
      <c r="X428" s="9">
        <f>CEILING(R428*(Q428^0.5)*((Q428^0.5/2)-(L428*0.5)-(N428/12)),0.01)</f>
        <v>53.94</v>
      </c>
      <c r="Y428" s="9">
        <f>ROUND((X428*1000)/(1.5*(Q428^0.5)*12*(C428^0.5)),2)</f>
        <v>6.12</v>
      </c>
      <c r="Z428" s="9" t="str">
        <f>IF(Y428&lt;N428,"Pass","Fail")</f>
        <v>Pass</v>
      </c>
      <c r="AA428" s="9">
        <f>ROUND(((Q428^0.5)/2)-(L428/2),2)</f>
        <v>2.8</v>
      </c>
      <c r="AB428" s="9">
        <f>ROUND((AA428*(AA428/2)*R428*(Q428^0.5)),0)</f>
        <v>180</v>
      </c>
      <c r="AC428" s="9">
        <f>ROUND((AB428*12000/(0.9*(Q428^0.5)*12*(N428^2))),2)</f>
        <v>75.92</v>
      </c>
      <c r="AD428" s="9">
        <f>(1-((1-(2.36*AC428/C428))^0.5))</f>
        <v>1.8080573570315783E-2</v>
      </c>
      <c r="AE428" s="9">
        <f>(AD428*C428)/(1.18*F428)</f>
        <v>1.2768766645703236E-3</v>
      </c>
      <c r="AF428" s="10">
        <f>200/F428</f>
        <v>3.3333333333333335E-3</v>
      </c>
      <c r="AG428" s="10">
        <f>(3*(C428)^0.5)/(F428)</f>
        <v>3.5355339059327377E-3</v>
      </c>
      <c r="AH428" s="10">
        <f>ROUND(MAX(AE428, AF428, AG428),6)</f>
        <v>3.5360000000000001E-3</v>
      </c>
      <c r="AK428" s="10">
        <f>ROUND((AH428*(Q428^0.5)*12*N428),2)</f>
        <v>5.73</v>
      </c>
      <c r="AL428" s="13">
        <f>ROUND((Q428^0.5),2)</f>
        <v>6.93</v>
      </c>
      <c r="AM428" s="13">
        <f>ROUND((Q428^0.5),2)</f>
        <v>6.93</v>
      </c>
      <c r="AN428" s="19">
        <v>8</v>
      </c>
      <c r="AO428" s="10">
        <f>INDEX(AJ:AJ, MATCH(AN428, AI:AI, 0))</f>
        <v>0.79</v>
      </c>
      <c r="AP428" s="12">
        <f>ROUNDUP((AK428/AO428),0)</f>
        <v>8</v>
      </c>
      <c r="AQ428" s="12">
        <f>(AP428*AO428)</f>
        <v>6.32</v>
      </c>
      <c r="AR428" s="12">
        <f>IF(ROUNDDOWN((AL428*12 - (O428*12)) / (AP428 - 1), 0) &lt; 18, ROUNDDOWN((AL428*12 - (O428*12)) / (AP428 - 1), 0), 18)</f>
        <v>11</v>
      </c>
    </row>
    <row r="429" spans="1:44" x14ac:dyDescent="0.35">
      <c r="A429" s="11">
        <f t="shared" si="6"/>
        <v>428</v>
      </c>
      <c r="B429" s="14">
        <v>4600</v>
      </c>
      <c r="C429" s="14">
        <v>5000</v>
      </c>
      <c r="D429" s="14">
        <v>145</v>
      </c>
      <c r="E429" s="14">
        <v>135</v>
      </c>
      <c r="F429" s="14">
        <v>40000</v>
      </c>
      <c r="G429" s="14">
        <v>6</v>
      </c>
      <c r="H429" s="14">
        <v>90</v>
      </c>
      <c r="K429" s="14">
        <v>150</v>
      </c>
      <c r="L429" s="14">
        <v>1.67</v>
      </c>
      <c r="M429" s="9">
        <f>ROUNDUP((18*L429),0)</f>
        <v>31</v>
      </c>
      <c r="N429" s="9">
        <f>(M429-O429*12-1.5)</f>
        <v>26.5</v>
      </c>
      <c r="O429" s="14">
        <v>0.25</v>
      </c>
      <c r="P429" s="9">
        <f>ROUND(((B429)-(M429*K429/12)-(G429-(1.5*L429))*H429),0)</f>
        <v>3898</v>
      </c>
      <c r="Q429" s="9">
        <f>ROUNDDOWN((D429+E429)/(P429/1000),0)</f>
        <v>71</v>
      </c>
      <c r="R429" s="9">
        <f>ROUND((1.2*D429+1.6*E429)/(Q429),2)</f>
        <v>5.49</v>
      </c>
      <c r="S429" s="9">
        <f>CEILING((N429+(12*L429)),0.01)</f>
        <v>46.54</v>
      </c>
      <c r="T429" s="9">
        <f xml:space="preserve"> (4*S429)</f>
        <v>186.16</v>
      </c>
      <c r="U429" s="9">
        <f>ROUND((Q429-(S429/12)^2)*(R429),2)</f>
        <v>307.20999999999998</v>
      </c>
      <c r="V429" s="9">
        <f>ROUND((U429*1000)/(3*T429*(C429^0.5)),2)</f>
        <v>7.78</v>
      </c>
      <c r="W429" s="9" t="str">
        <f>IF(V429 &lt; N429, "Pass", "Fail")</f>
        <v>Pass</v>
      </c>
      <c r="X429" s="9">
        <f>CEILING(R429*(Q429^0.5)*((Q429^0.5/2)-(L429*0.5)-(N429/12)),0.01)</f>
        <v>54.120000000000005</v>
      </c>
      <c r="Y429" s="9">
        <f>ROUND((X429*1000)/(1.5*(Q429^0.5)*12*(C429^0.5)),2)</f>
        <v>5.05</v>
      </c>
      <c r="Z429" s="9" t="str">
        <f>IF(Y429&lt;N429,"Pass","Fail")</f>
        <v>Pass</v>
      </c>
      <c r="AA429" s="9">
        <f>ROUND(((Q429^0.5)/2)-(L429/2),2)</f>
        <v>3.38</v>
      </c>
      <c r="AB429" s="9">
        <f>ROUND((AA429*(AA429/2)*R429*(Q429^0.5)),0)</f>
        <v>264</v>
      </c>
      <c r="AC429" s="9">
        <f>ROUND((AB429*12000/(0.9*(Q429^0.5)*12*(N429^2))),2)</f>
        <v>49.57</v>
      </c>
      <c r="AD429" s="9">
        <f>(1-((1-(2.36*AC429/C429))^0.5))</f>
        <v>1.1767760088753243E-2</v>
      </c>
      <c r="AE429" s="9">
        <f>(AD429*C429)/(1.18*F429)</f>
        <v>1.2465847551645386E-3</v>
      </c>
      <c r="AF429" s="10">
        <f>200/F429</f>
        <v>5.0000000000000001E-3</v>
      </c>
      <c r="AG429" s="10">
        <f>(3*(C429)^0.5)/(F429)</f>
        <v>5.3033008588991067E-3</v>
      </c>
      <c r="AH429" s="10">
        <f>ROUND(MAX(AE429, AF429, AG429),6)</f>
        <v>5.3030000000000004E-3</v>
      </c>
      <c r="AK429" s="10">
        <f>ROUND((AH429*(Q429^0.5)*12*N429),2)</f>
        <v>14.21</v>
      </c>
      <c r="AL429" s="13">
        <f>ROUND((Q429^0.5),2)</f>
        <v>8.43</v>
      </c>
      <c r="AM429" s="13">
        <f>ROUND((Q429^0.5),2)</f>
        <v>8.43</v>
      </c>
      <c r="AN429" s="19">
        <v>14</v>
      </c>
      <c r="AO429" s="10">
        <f>INDEX(AJ:AJ, MATCH(AN429, AI:AI, 0))</f>
        <v>2.25</v>
      </c>
      <c r="AP429" s="12">
        <f>ROUNDUP((AK429/AO429),0)</f>
        <v>7</v>
      </c>
      <c r="AQ429" s="12">
        <f>(AP429*AO429)</f>
        <v>15.75</v>
      </c>
      <c r="AR429" s="12">
        <f>IF(ROUNDDOWN((AL429*12 - (O429*12)) / (AP429 - 1), 0) &lt; 18, ROUNDDOWN((AL429*12 - (O429*12)) / (AP429 - 1), 0), 18)</f>
        <v>16</v>
      </c>
    </row>
    <row r="430" spans="1:44" x14ac:dyDescent="0.35">
      <c r="A430" s="11">
        <f t="shared" si="6"/>
        <v>429</v>
      </c>
      <c r="B430" s="14">
        <v>4600</v>
      </c>
      <c r="C430" s="14">
        <v>5000</v>
      </c>
      <c r="D430" s="14">
        <v>145</v>
      </c>
      <c r="E430" s="14">
        <v>190</v>
      </c>
      <c r="F430" s="14">
        <v>60000</v>
      </c>
      <c r="G430" s="14">
        <v>4</v>
      </c>
      <c r="H430" s="14">
        <v>90</v>
      </c>
      <c r="K430" s="14">
        <v>150</v>
      </c>
      <c r="L430" s="14">
        <v>1.92</v>
      </c>
      <c r="M430" s="9">
        <f>ROUNDUP((18*L430),0)</f>
        <v>35</v>
      </c>
      <c r="N430" s="9">
        <f>(M430-O430*12-1.5)</f>
        <v>30.5</v>
      </c>
      <c r="O430" s="14">
        <v>0.25</v>
      </c>
      <c r="P430" s="9">
        <f>ROUND(((B430)-(M430*K430/12)-(G430-(1.5*L430))*H430),0)</f>
        <v>4062</v>
      </c>
      <c r="Q430" s="9">
        <f>ROUNDDOWN((D430+E430)/(P430/1000),0)</f>
        <v>82</v>
      </c>
      <c r="R430" s="9">
        <f>ROUND((1.2*D430+1.6*E430)/(Q430),2)</f>
        <v>5.83</v>
      </c>
      <c r="S430" s="9">
        <f>CEILING((N430+(12*L430)),0.01)</f>
        <v>53.54</v>
      </c>
      <c r="T430" s="9">
        <f xml:space="preserve"> (4*S430)</f>
        <v>214.16</v>
      </c>
      <c r="U430" s="9">
        <f>ROUND((Q430-(S430/12)^2)*(R430),2)</f>
        <v>362.01</v>
      </c>
      <c r="V430" s="9">
        <f>ROUND((U430*1000)/(3*T430*(C430^0.5)),2)</f>
        <v>7.97</v>
      </c>
      <c r="W430" s="9" t="str">
        <f>IF(V430 &lt; N430, "Pass", "Fail")</f>
        <v>Pass</v>
      </c>
      <c r="X430" s="9">
        <f>CEILING(R430*(Q430^0.5)*((Q430^0.5/2)-(L430*0.5)-(N430/12)),0.01)</f>
        <v>54.17</v>
      </c>
      <c r="Y430" s="9">
        <f>ROUND((X430*1000)/(1.5*(Q430^0.5)*12*(C430^0.5)),2)</f>
        <v>4.7</v>
      </c>
      <c r="Z430" s="9" t="str">
        <f>IF(Y430&lt;N430,"Pass","Fail")</f>
        <v>Pass</v>
      </c>
      <c r="AA430" s="9">
        <f>ROUND(((Q430^0.5)/2)-(L430/2),2)</f>
        <v>3.57</v>
      </c>
      <c r="AB430" s="9">
        <f>ROUND((AA430*(AA430/2)*R430*(Q430^0.5)),0)</f>
        <v>336</v>
      </c>
      <c r="AC430" s="9">
        <f>ROUND((AB430*12000/(0.9*(Q430^0.5)*12*(N430^2))),2)</f>
        <v>44.32</v>
      </c>
      <c r="AD430" s="9">
        <f>(1-((1-(2.36*AC430/C430))^0.5))</f>
        <v>1.0514800514934475E-2</v>
      </c>
      <c r="AE430" s="9">
        <f>(AD430*C430)/(1.18*F430)</f>
        <v>7.4257065783435558E-4</v>
      </c>
      <c r="AF430" s="10">
        <f>200/F430</f>
        <v>3.3333333333333335E-3</v>
      </c>
      <c r="AG430" s="10">
        <f>(3*(C430)^0.5)/(F430)</f>
        <v>3.5355339059327377E-3</v>
      </c>
      <c r="AH430" s="10">
        <f>ROUND(MAX(AE430, AF430, AG430),6)</f>
        <v>3.5360000000000001E-3</v>
      </c>
      <c r="AK430" s="10">
        <f>ROUND((AH430*(Q430^0.5)*12*N430),2)</f>
        <v>11.72</v>
      </c>
      <c r="AL430" s="13">
        <f>ROUND((Q430^0.5),2)</f>
        <v>9.06</v>
      </c>
      <c r="AM430" s="13">
        <f>ROUND((Q430^0.5),2)</f>
        <v>9.06</v>
      </c>
      <c r="AN430" s="19">
        <v>11</v>
      </c>
      <c r="AO430" s="10">
        <f>INDEX(AJ:AJ, MATCH(AN430, AI:AI, 0))</f>
        <v>1.56</v>
      </c>
      <c r="AP430" s="12">
        <f>ROUNDUP((AK430/AO430),0)</f>
        <v>8</v>
      </c>
      <c r="AQ430" s="12">
        <f>(AP430*AO430)</f>
        <v>12.48</v>
      </c>
      <c r="AR430" s="12">
        <f>IF(ROUNDDOWN((AL430*12 - (O430*12)) / (AP430 - 1), 0) &lt; 18, ROUNDDOWN((AL430*12 - (O430*12)) / (AP430 - 1), 0), 18)</f>
        <v>15</v>
      </c>
    </row>
    <row r="431" spans="1:44" x14ac:dyDescent="0.35">
      <c r="A431" s="11">
        <f t="shared" si="6"/>
        <v>430</v>
      </c>
      <c r="B431" s="14">
        <v>5900</v>
      </c>
      <c r="C431" s="14">
        <v>5000</v>
      </c>
      <c r="D431" s="14">
        <v>145</v>
      </c>
      <c r="E431" s="14">
        <v>135</v>
      </c>
      <c r="F431" s="14">
        <v>40000</v>
      </c>
      <c r="G431" s="14">
        <v>6.25</v>
      </c>
      <c r="H431" s="14">
        <v>90</v>
      </c>
      <c r="K431" s="14">
        <v>150</v>
      </c>
      <c r="L431" s="14">
        <v>1.5</v>
      </c>
      <c r="M431" s="9">
        <f>ROUNDUP((18*L431),0)</f>
        <v>27</v>
      </c>
      <c r="N431" s="9">
        <f>(M431-O431*12-1.5)</f>
        <v>22.5</v>
      </c>
      <c r="O431" s="14">
        <v>0.25</v>
      </c>
      <c r="P431" s="9">
        <f>ROUND(((B431)-(M431*K431/12)-(G431-(1.5*L431))*H431),0)</f>
        <v>5203</v>
      </c>
      <c r="Q431" s="9">
        <f>ROUNDDOWN((D431+E431)/(P431/1000),0)</f>
        <v>53</v>
      </c>
      <c r="R431" s="9">
        <f>ROUND((1.2*D431+1.6*E431)/(Q431),2)</f>
        <v>7.36</v>
      </c>
      <c r="S431" s="9">
        <f>CEILING((N431+(12*L431)),0.01)</f>
        <v>40.5</v>
      </c>
      <c r="T431" s="9">
        <f xml:space="preserve"> (4*S431)</f>
        <v>162</v>
      </c>
      <c r="U431" s="9">
        <f>ROUND((Q431-(S431/12)^2)*(R431),2)</f>
        <v>306.25</v>
      </c>
      <c r="V431" s="9">
        <f>ROUND((U431*1000)/(3*T431*(C431^0.5)),2)</f>
        <v>8.91</v>
      </c>
      <c r="W431" s="9" t="str">
        <f>IF(V431 &lt; N431, "Pass", "Fail")</f>
        <v>Pass</v>
      </c>
      <c r="X431" s="9">
        <f>CEILING(R431*(Q431^0.5)*((Q431^0.5/2)-(L431*0.5)-(N431/12)),0.01)</f>
        <v>54.39</v>
      </c>
      <c r="Y431" s="9">
        <f>ROUND((X431*1000)/(1.5*(Q431^0.5)*12*(C431^0.5)),2)</f>
        <v>5.87</v>
      </c>
      <c r="Z431" s="9" t="str">
        <f>IF(Y431&lt;N431,"Pass","Fail")</f>
        <v>Pass</v>
      </c>
      <c r="AA431" s="9">
        <f>ROUND(((Q431^0.5)/2)-(L431/2),2)</f>
        <v>2.89</v>
      </c>
      <c r="AB431" s="9">
        <f>ROUND((AA431*(AA431/2)*R431*(Q431^0.5)),0)</f>
        <v>224</v>
      </c>
      <c r="AC431" s="9">
        <f>ROUND((AB431*12000/(0.9*(Q431^0.5)*12*(N431^2))),2)</f>
        <v>67.53</v>
      </c>
      <c r="AD431" s="9">
        <f>(1-((1-(2.36*AC431/C431))^0.5))</f>
        <v>1.6066140434226162E-2</v>
      </c>
      <c r="AE431" s="9">
        <f>(AD431*C431)/(1.18*F431)</f>
        <v>1.7019216561680256E-3</v>
      </c>
      <c r="AF431" s="10">
        <f>200/F431</f>
        <v>5.0000000000000001E-3</v>
      </c>
      <c r="AG431" s="10">
        <f>(3*(C431)^0.5)/(F431)</f>
        <v>5.3033008588991067E-3</v>
      </c>
      <c r="AH431" s="10">
        <f>ROUND(MAX(AE431, AF431, AG431),6)</f>
        <v>5.3030000000000004E-3</v>
      </c>
      <c r="AK431" s="10">
        <f>ROUND((AH431*(Q431^0.5)*12*N431),2)</f>
        <v>10.42</v>
      </c>
      <c r="AL431" s="13">
        <f>ROUND((Q431^0.5),2)</f>
        <v>7.28</v>
      </c>
      <c r="AM431" s="13">
        <f>ROUND((Q431^0.5),2)</f>
        <v>7.28</v>
      </c>
      <c r="AN431" s="19">
        <v>11</v>
      </c>
      <c r="AO431" s="10">
        <f>INDEX(AJ:AJ, MATCH(AN431, AI:AI, 0))</f>
        <v>1.56</v>
      </c>
      <c r="AP431" s="12">
        <f>ROUNDUP((AK431/AO431),0)</f>
        <v>7</v>
      </c>
      <c r="AQ431" s="12">
        <f>(AP431*AO431)</f>
        <v>10.92</v>
      </c>
      <c r="AR431" s="12">
        <f>IF(ROUNDDOWN((AL431*12 - (O431*12)) / (AP431 - 1), 0) &lt; 18, ROUNDDOWN((AL431*12 - (O431*12)) / (AP431 - 1), 0), 18)</f>
        <v>14</v>
      </c>
    </row>
    <row r="432" spans="1:44" x14ac:dyDescent="0.35">
      <c r="A432" s="11">
        <f t="shared" si="6"/>
        <v>431</v>
      </c>
      <c r="B432" s="14">
        <v>4700</v>
      </c>
      <c r="C432" s="14">
        <v>3000</v>
      </c>
      <c r="D432" s="14">
        <v>150</v>
      </c>
      <c r="E432" s="14">
        <v>95</v>
      </c>
      <c r="F432" s="14">
        <v>60000</v>
      </c>
      <c r="G432" s="14">
        <v>5.75</v>
      </c>
      <c r="H432" s="14">
        <v>105</v>
      </c>
      <c r="K432" s="14">
        <v>150</v>
      </c>
      <c r="L432" s="14">
        <v>1.5</v>
      </c>
      <c r="M432" s="9">
        <f>ROUNDUP((18*L432),0)</f>
        <v>27</v>
      </c>
      <c r="N432" s="9">
        <f>(M432-O432*12-1.5)</f>
        <v>22.5</v>
      </c>
      <c r="O432" s="14">
        <v>0.25</v>
      </c>
      <c r="P432" s="9">
        <f>ROUND(((B432)-(M432*K432/12)-(G432-(1.5*L432))*H432),0)</f>
        <v>3995</v>
      </c>
      <c r="Q432" s="9">
        <f>ROUNDDOWN((D432+E432)/(P432/1000),0)</f>
        <v>61</v>
      </c>
      <c r="R432" s="9">
        <f>ROUND((1.2*D432+1.6*E432)/(Q432),2)</f>
        <v>5.44</v>
      </c>
      <c r="S432" s="9">
        <f>CEILING((N432+(12*L432)),0.01)</f>
        <v>40.5</v>
      </c>
      <c r="T432" s="9">
        <f xml:space="preserve"> (4*S432)</f>
        <v>162</v>
      </c>
      <c r="U432" s="9">
        <f>ROUND((Q432-(S432/12)^2)*(R432),2)</f>
        <v>269.88</v>
      </c>
      <c r="V432" s="9">
        <f>ROUND((U432*1000)/(3*T432*(C432^0.5)),2)</f>
        <v>10.14</v>
      </c>
      <c r="W432" s="9" t="str">
        <f>IF(V432 &lt; N432, "Pass", "Fail")</f>
        <v>Pass</v>
      </c>
      <c r="X432" s="9">
        <f>CEILING(R432*(Q432^0.5)*((Q432^0.5/2)-(L432*0.5)-(N432/12)),0.01)</f>
        <v>54.39</v>
      </c>
      <c r="Y432" s="9">
        <f>ROUND((X432*1000)/(1.5*(Q432^0.5)*12*(C432^0.5)),2)</f>
        <v>7.06</v>
      </c>
      <c r="Z432" s="9" t="str">
        <f>IF(Y432&lt;N432,"Pass","Fail")</f>
        <v>Pass</v>
      </c>
      <c r="AA432" s="9">
        <f>ROUND(((Q432^0.5)/2)-(L432/2),2)</f>
        <v>3.16</v>
      </c>
      <c r="AB432" s="9">
        <f>ROUND((AA432*(AA432/2)*R432*(Q432^0.5)),0)</f>
        <v>212</v>
      </c>
      <c r="AC432" s="9">
        <f>ROUND((AB432*12000/(0.9*(Q432^0.5)*12*(N432^2))),2)</f>
        <v>59.57</v>
      </c>
      <c r="AD432" s="9">
        <f>(1-((1-(2.36*AC432/C432))^0.5))</f>
        <v>2.3711996044882944E-2</v>
      </c>
      <c r="AE432" s="9">
        <f>(AD432*C432)/(1.18*F432)</f>
        <v>1.0047455951221586E-3</v>
      </c>
      <c r="AF432" s="10">
        <f>200/F432</f>
        <v>3.3333333333333335E-3</v>
      </c>
      <c r="AG432" s="10">
        <f>(3*(C432)^0.5)/(F432)</f>
        <v>2.7386127875258306E-3</v>
      </c>
      <c r="AH432" s="10">
        <f>ROUND(MAX(AE432, AF432, AG432),6)</f>
        <v>3.333E-3</v>
      </c>
      <c r="AK432" s="10">
        <f>ROUND((AH432*(Q432^0.5)*12*N432),2)</f>
        <v>7.03</v>
      </c>
      <c r="AL432" s="13">
        <f>ROUND((Q432^0.5),2)</f>
        <v>7.81</v>
      </c>
      <c r="AM432" s="13">
        <f>ROUND((Q432^0.5),2)</f>
        <v>7.81</v>
      </c>
      <c r="AN432" s="19">
        <v>8</v>
      </c>
      <c r="AO432" s="10">
        <f>INDEX(AJ:AJ, MATCH(AN432, AI:AI, 0))</f>
        <v>0.79</v>
      </c>
      <c r="AP432" s="12">
        <f>ROUNDUP((AK432/AO432),0)</f>
        <v>9</v>
      </c>
      <c r="AQ432" s="12">
        <f>(AP432*AO432)</f>
        <v>7.11</v>
      </c>
      <c r="AR432" s="12">
        <f>IF(ROUNDDOWN((AL432*12 - (O432*12)) / (AP432 - 1), 0) &lt; 18, ROUNDDOWN((AL432*12 - (O432*12)) / (AP432 - 1), 0), 18)</f>
        <v>11</v>
      </c>
    </row>
    <row r="433" spans="1:44" x14ac:dyDescent="0.35">
      <c r="A433" s="11">
        <f t="shared" si="6"/>
        <v>432</v>
      </c>
      <c r="B433" s="14">
        <v>4300</v>
      </c>
      <c r="C433" s="14">
        <v>5000</v>
      </c>
      <c r="D433" s="14">
        <v>110</v>
      </c>
      <c r="E433" s="14">
        <v>110</v>
      </c>
      <c r="F433" s="14">
        <v>60000</v>
      </c>
      <c r="G433" s="14">
        <v>5.75</v>
      </c>
      <c r="H433" s="14">
        <v>100</v>
      </c>
      <c r="K433" s="14">
        <v>150</v>
      </c>
      <c r="L433" s="14">
        <v>1.42</v>
      </c>
      <c r="M433" s="9">
        <f>ROUNDUP((18*L433),0)</f>
        <v>26</v>
      </c>
      <c r="N433" s="9">
        <f>(M433-O433*12-1.5)</f>
        <v>21.5</v>
      </c>
      <c r="O433" s="14">
        <v>0.25</v>
      </c>
      <c r="P433" s="9">
        <f>ROUND(((B433)-(M433*K433/12)-(G433-(1.5*L433))*H433),0)</f>
        <v>3613</v>
      </c>
      <c r="Q433" s="9">
        <f>ROUNDDOWN((D433+E433)/(P433/1000),0)</f>
        <v>60</v>
      </c>
      <c r="R433" s="9">
        <f>ROUND((1.2*D433+1.6*E433)/(Q433),2)</f>
        <v>5.13</v>
      </c>
      <c r="S433" s="9">
        <f>CEILING((N433+(12*L433)),0.01)</f>
        <v>38.54</v>
      </c>
      <c r="T433" s="9">
        <f xml:space="preserve"> (4*S433)</f>
        <v>154.16</v>
      </c>
      <c r="U433" s="9">
        <f>ROUND((Q433-(S433/12)^2)*(R433),2)</f>
        <v>254.89</v>
      </c>
      <c r="V433" s="9">
        <f>ROUND((U433*1000)/(3*T433*(C433^0.5)),2)</f>
        <v>7.79</v>
      </c>
      <c r="W433" s="9" t="str">
        <f>IF(V433 &lt; N433, "Pass", "Fail")</f>
        <v>Pass</v>
      </c>
      <c r="X433" s="9">
        <f>CEILING(R433*(Q433^0.5)*((Q433^0.5/2)-(L433*0.5)-(N433/12)),0.01)</f>
        <v>54.5</v>
      </c>
      <c r="Y433" s="9">
        <f>ROUND((X433*1000)/(1.5*(Q433^0.5)*12*(C433^0.5)),2)</f>
        <v>5.53</v>
      </c>
      <c r="Z433" s="9" t="str">
        <f>IF(Y433&lt;N433,"Pass","Fail")</f>
        <v>Pass</v>
      </c>
      <c r="AA433" s="9">
        <f>ROUND(((Q433^0.5)/2)-(L433/2),2)</f>
        <v>3.16</v>
      </c>
      <c r="AB433" s="9">
        <f>ROUND((AA433*(AA433/2)*R433*(Q433^0.5)),0)</f>
        <v>198</v>
      </c>
      <c r="AC433" s="9">
        <f>ROUND((AB433*12000/(0.9*(Q433^0.5)*12*(N433^2))),2)</f>
        <v>61.44</v>
      </c>
      <c r="AD433" s="9">
        <f>(1-((1-(2.36*AC433/C433))^0.5))</f>
        <v>1.4606515142301157E-2</v>
      </c>
      <c r="AE433" s="9">
        <f>(AD433*C433)/(1.18*F433)</f>
        <v>1.0315335552472569E-3</v>
      </c>
      <c r="AF433" s="10">
        <f>200/F433</f>
        <v>3.3333333333333335E-3</v>
      </c>
      <c r="AG433" s="10">
        <f>(3*(C433)^0.5)/(F433)</f>
        <v>3.5355339059327377E-3</v>
      </c>
      <c r="AH433" s="10">
        <f>ROUND(MAX(AE433, AF433, AG433),6)</f>
        <v>3.5360000000000001E-3</v>
      </c>
      <c r="AK433" s="10">
        <f>ROUND((AH433*(Q433^0.5)*12*N433),2)</f>
        <v>7.07</v>
      </c>
      <c r="AL433" s="13">
        <f>ROUND((Q433^0.5),2)</f>
        <v>7.75</v>
      </c>
      <c r="AM433" s="13">
        <f>ROUND((Q433^0.5),2)</f>
        <v>7.75</v>
      </c>
      <c r="AN433" s="19">
        <v>11</v>
      </c>
      <c r="AO433" s="10">
        <f>INDEX(AJ:AJ, MATCH(AN433, AI:AI, 0))</f>
        <v>1.56</v>
      </c>
      <c r="AP433" s="12">
        <f>ROUNDUP((AK433/AO433),0)</f>
        <v>5</v>
      </c>
      <c r="AQ433" s="12">
        <f>(AP433*AO433)</f>
        <v>7.8000000000000007</v>
      </c>
      <c r="AR433" s="12">
        <f>IF(ROUNDDOWN((AL433*12 - (O433*12)) / (AP433 - 1), 0) &lt; 18, ROUNDDOWN((AL433*12 - (O433*12)) / (AP433 - 1), 0), 18)</f>
        <v>18</v>
      </c>
    </row>
    <row r="434" spans="1:44" x14ac:dyDescent="0.35">
      <c r="A434" s="11">
        <f t="shared" si="6"/>
        <v>433</v>
      </c>
      <c r="B434" s="14">
        <v>4400</v>
      </c>
      <c r="C434" s="14">
        <v>3000</v>
      </c>
      <c r="D434" s="14">
        <v>105</v>
      </c>
      <c r="E434" s="14">
        <v>85</v>
      </c>
      <c r="F434" s="14">
        <v>60000</v>
      </c>
      <c r="G434" s="14">
        <v>5</v>
      </c>
      <c r="H434" s="14">
        <v>90</v>
      </c>
      <c r="K434" s="14">
        <v>150</v>
      </c>
      <c r="L434" s="14">
        <v>1.17</v>
      </c>
      <c r="M434" s="9">
        <f>ROUNDUP((18*L434),0)</f>
        <v>22</v>
      </c>
      <c r="N434" s="9">
        <f>(M434-O434*12-1.5)</f>
        <v>17.5</v>
      </c>
      <c r="O434" s="14">
        <v>0.25</v>
      </c>
      <c r="P434" s="9">
        <f>ROUND(((B434)-(M434*K434/12)-(G434-(1.5*L434))*H434),0)</f>
        <v>3833</v>
      </c>
      <c r="Q434" s="9">
        <f>ROUNDDOWN((D434+E434)/(P434/1000),0)</f>
        <v>49</v>
      </c>
      <c r="R434" s="9">
        <f>ROUND((1.2*D434+1.6*E434)/(Q434),2)</f>
        <v>5.35</v>
      </c>
      <c r="S434" s="9">
        <f>CEILING((N434+(12*L434)),0.01)</f>
        <v>31.54</v>
      </c>
      <c r="T434" s="9">
        <f xml:space="preserve"> (4*S434)</f>
        <v>126.16</v>
      </c>
      <c r="U434" s="9">
        <f>ROUND((Q434-(S434/12)^2)*(R434),2)</f>
        <v>225.19</v>
      </c>
      <c r="V434" s="9">
        <f>ROUND((U434*1000)/(3*T434*(C434^0.5)),2)</f>
        <v>10.86</v>
      </c>
      <c r="W434" s="9" t="str">
        <f>IF(V434 &lt; N434, "Pass", "Fail")</f>
        <v>Pass</v>
      </c>
      <c r="X434" s="9">
        <f>CEILING(R434*(Q434^0.5)*((Q434^0.5/2)-(L434*0.5)-(N434/12)),0.01)</f>
        <v>54.56</v>
      </c>
      <c r="Y434" s="9">
        <f>ROUND((X434*1000)/(1.5*(Q434^0.5)*12*(C434^0.5)),2)</f>
        <v>7.91</v>
      </c>
      <c r="Z434" s="9" t="str">
        <f>IF(Y434&lt;N434,"Pass","Fail")</f>
        <v>Pass</v>
      </c>
      <c r="AA434" s="9">
        <f>ROUND(((Q434^0.5)/2)-(L434/2),2)</f>
        <v>2.92</v>
      </c>
      <c r="AB434" s="9">
        <f>ROUND((AA434*(AA434/2)*R434*(Q434^0.5)),0)</f>
        <v>160</v>
      </c>
      <c r="AC434" s="9">
        <f>ROUND((AB434*12000/(0.9*(Q434^0.5)*12*(N434^2))),2)</f>
        <v>82.93</v>
      </c>
      <c r="AD434" s="9">
        <f>(1-((1-(2.36*AC434/C434))^0.5))</f>
        <v>3.3169232319671504E-2</v>
      </c>
      <c r="AE434" s="9">
        <f>(AD434*C434)/(1.18*F434)</f>
        <v>1.4054759457487924E-3</v>
      </c>
      <c r="AF434" s="10">
        <f>200/F434</f>
        <v>3.3333333333333335E-3</v>
      </c>
      <c r="AG434" s="10">
        <f>(3*(C434)^0.5)/(F434)</f>
        <v>2.7386127875258306E-3</v>
      </c>
      <c r="AH434" s="10">
        <f>ROUND(MAX(AE434, AF434, AG434),6)</f>
        <v>3.333E-3</v>
      </c>
      <c r="AK434" s="10">
        <f>ROUND((AH434*(Q434^0.5)*12*N434),2)</f>
        <v>4.9000000000000004</v>
      </c>
      <c r="AL434" s="13">
        <f>ROUND((Q434^0.5),2)</f>
        <v>7</v>
      </c>
      <c r="AM434" s="13">
        <f>ROUND((Q434^0.5),2)</f>
        <v>7</v>
      </c>
      <c r="AN434" s="19">
        <v>8</v>
      </c>
      <c r="AO434" s="10">
        <f>INDEX(AJ:AJ, MATCH(AN434, AI:AI, 0))</f>
        <v>0.79</v>
      </c>
      <c r="AP434" s="12">
        <f>ROUNDUP((AK434/AO434),0)</f>
        <v>7</v>
      </c>
      <c r="AQ434" s="12">
        <f>(AP434*AO434)</f>
        <v>5.53</v>
      </c>
      <c r="AR434" s="12">
        <f>IF(ROUNDDOWN((AL434*12 - (O434*12)) / (AP434 - 1), 0) &lt; 18, ROUNDDOWN((AL434*12 - (O434*12)) / (AP434 - 1), 0), 18)</f>
        <v>13</v>
      </c>
    </row>
    <row r="435" spans="1:44" x14ac:dyDescent="0.35">
      <c r="A435" s="11">
        <f t="shared" si="6"/>
        <v>434</v>
      </c>
      <c r="B435" s="14">
        <v>4200</v>
      </c>
      <c r="C435" s="14">
        <v>3000</v>
      </c>
      <c r="D435" s="14">
        <v>175</v>
      </c>
      <c r="E435" s="14">
        <v>110</v>
      </c>
      <c r="F435" s="14">
        <v>40000</v>
      </c>
      <c r="G435" s="14">
        <v>4.5</v>
      </c>
      <c r="H435" s="14">
        <v>100</v>
      </c>
      <c r="K435" s="14">
        <v>150</v>
      </c>
      <c r="L435" s="14">
        <v>1.75</v>
      </c>
      <c r="M435" s="9">
        <f>ROUNDUP((18*L435),0)</f>
        <v>32</v>
      </c>
      <c r="N435" s="9">
        <f>(M435-O435*12-1.5)</f>
        <v>27.5</v>
      </c>
      <c r="O435" s="14">
        <v>0.25</v>
      </c>
      <c r="P435" s="9">
        <f>ROUND(((B435)-(M435*K435/12)-(G435-(1.5*L435))*H435),0)</f>
        <v>3613</v>
      </c>
      <c r="Q435" s="9">
        <f>ROUNDDOWN((D435+E435)/(P435/1000),0)</f>
        <v>78</v>
      </c>
      <c r="R435" s="9">
        <f>ROUND((1.2*D435+1.6*E435)/(Q435),2)</f>
        <v>4.95</v>
      </c>
      <c r="S435" s="9">
        <f>CEILING((N435+(12*L435)),0.01)</f>
        <v>48.5</v>
      </c>
      <c r="T435" s="9">
        <f xml:space="preserve"> (4*S435)</f>
        <v>194</v>
      </c>
      <c r="U435" s="9">
        <f>ROUND((Q435-(S435/12)^2)*(R435),2)</f>
        <v>305.24</v>
      </c>
      <c r="V435" s="9">
        <f>ROUND((U435*1000)/(3*T435*(C435^0.5)),2)</f>
        <v>9.58</v>
      </c>
      <c r="W435" s="9" t="str">
        <f>IF(V435 &lt; N435, "Pass", "Fail")</f>
        <v>Pass</v>
      </c>
      <c r="X435" s="9">
        <f>CEILING(R435*(Q435^0.5)*((Q435^0.5/2)-(L435*0.5)-(N435/12)),0.01)</f>
        <v>54.620000000000005</v>
      </c>
      <c r="Y435" s="9">
        <f>ROUND((X435*1000)/(1.5*(Q435^0.5)*12*(C435^0.5)),2)</f>
        <v>6.27</v>
      </c>
      <c r="Z435" s="9" t="str">
        <f>IF(Y435&lt;N435,"Pass","Fail")</f>
        <v>Pass</v>
      </c>
      <c r="AA435" s="9">
        <f>ROUND(((Q435^0.5)/2)-(L435/2),2)</f>
        <v>3.54</v>
      </c>
      <c r="AB435" s="9">
        <f>ROUND((AA435*(AA435/2)*R435*(Q435^0.5)),0)</f>
        <v>274</v>
      </c>
      <c r="AC435" s="9">
        <f>ROUND((AB435*12000/(0.9*(Q435^0.5)*12*(N435^2))),2)</f>
        <v>45.58</v>
      </c>
      <c r="AD435" s="9">
        <f>(1-((1-(2.36*AC435/C435))^0.5))</f>
        <v>1.8091789761724542E-2</v>
      </c>
      <c r="AE435" s="9">
        <f>(AD435*C435)/(1.18*F435)</f>
        <v>1.1499018916350345E-3</v>
      </c>
      <c r="AF435" s="10">
        <f>200/F435</f>
        <v>5.0000000000000001E-3</v>
      </c>
      <c r="AG435" s="10">
        <f>(3*(C435)^0.5)/(F435)</f>
        <v>4.107919181288746E-3</v>
      </c>
      <c r="AH435" s="10">
        <f>ROUND(MAX(AE435, AF435, AG435),6)</f>
        <v>5.0000000000000001E-3</v>
      </c>
      <c r="AK435" s="10">
        <f>ROUND((AH435*(Q435^0.5)*12*N435),2)</f>
        <v>14.57</v>
      </c>
      <c r="AL435" s="13">
        <f>ROUND((Q435^0.5),2)</f>
        <v>8.83</v>
      </c>
      <c r="AM435" s="13">
        <f>ROUND((Q435^0.5),2)</f>
        <v>8.83</v>
      </c>
      <c r="AN435" s="19">
        <v>11</v>
      </c>
      <c r="AO435" s="10">
        <f>INDEX(AJ:AJ, MATCH(AN435, AI:AI, 0))</f>
        <v>1.56</v>
      </c>
      <c r="AP435" s="12">
        <f>ROUNDUP((AK435/AO435),0)</f>
        <v>10</v>
      </c>
      <c r="AQ435" s="12">
        <f>(AP435*AO435)</f>
        <v>15.600000000000001</v>
      </c>
      <c r="AR435" s="12">
        <f>IF(ROUNDDOWN((AL435*12 - (O435*12)) / (AP435 - 1), 0) &lt; 18, ROUNDDOWN((AL435*12 - (O435*12)) / (AP435 - 1), 0), 18)</f>
        <v>11</v>
      </c>
    </row>
    <row r="436" spans="1:44" x14ac:dyDescent="0.35">
      <c r="A436" s="11">
        <f t="shared" si="6"/>
        <v>435</v>
      </c>
      <c r="B436" s="14">
        <v>5500</v>
      </c>
      <c r="C436" s="14">
        <v>5000</v>
      </c>
      <c r="D436" s="14">
        <v>185</v>
      </c>
      <c r="E436" s="14">
        <v>80</v>
      </c>
      <c r="F436" s="14">
        <v>40000</v>
      </c>
      <c r="G436" s="14">
        <v>4</v>
      </c>
      <c r="H436" s="14">
        <v>95</v>
      </c>
      <c r="K436" s="14">
        <v>150</v>
      </c>
      <c r="L436" s="14">
        <v>1.42</v>
      </c>
      <c r="M436" s="9">
        <f>ROUNDUP((18*L436),0)</f>
        <v>26</v>
      </c>
      <c r="N436" s="9">
        <f>(M436-O436*12-1.5)</f>
        <v>21.5</v>
      </c>
      <c r="O436" s="14">
        <v>0.25</v>
      </c>
      <c r="P436" s="9">
        <f>ROUND(((B436)-(M436*K436/12)-(G436-(1.5*L436))*H436),0)</f>
        <v>4997</v>
      </c>
      <c r="Q436" s="9">
        <f>ROUNDDOWN((D436+E436)/(P436/1000),0)</f>
        <v>53</v>
      </c>
      <c r="R436" s="9">
        <f>ROUND((1.2*D436+1.6*E436)/(Q436),2)</f>
        <v>6.6</v>
      </c>
      <c r="S436" s="9">
        <f>CEILING((N436+(12*L436)),0.01)</f>
        <v>38.54</v>
      </c>
      <c r="T436" s="9">
        <f xml:space="preserve"> (4*S436)</f>
        <v>154.16</v>
      </c>
      <c r="U436" s="9">
        <f>ROUND((Q436-(S436/12)^2)*(R436),2)</f>
        <v>281.72000000000003</v>
      </c>
      <c r="V436" s="9">
        <f>ROUND((U436*1000)/(3*T436*(C436^0.5)),2)</f>
        <v>8.61</v>
      </c>
      <c r="W436" s="9" t="str">
        <f>IF(V436 &lt; N436, "Pass", "Fail")</f>
        <v>Pass</v>
      </c>
      <c r="X436" s="9">
        <f>CEILING(R436*(Q436^0.5)*((Q436^0.5/2)-(L436*0.5)-(N436/12)),0.01)</f>
        <v>54.7</v>
      </c>
      <c r="Y436" s="9">
        <f>ROUND((X436*1000)/(1.5*(Q436^0.5)*12*(C436^0.5)),2)</f>
        <v>5.9</v>
      </c>
      <c r="Z436" s="9" t="str">
        <f>IF(Y436&lt;N436,"Pass","Fail")</f>
        <v>Pass</v>
      </c>
      <c r="AA436" s="9">
        <f>ROUND(((Q436^0.5)/2)-(L436/2),2)</f>
        <v>2.93</v>
      </c>
      <c r="AB436" s="9">
        <f>ROUND((AA436*(AA436/2)*R436*(Q436^0.5)),0)</f>
        <v>206</v>
      </c>
      <c r="AC436" s="9">
        <f>ROUND((AB436*12000/(0.9*(Q436^0.5)*12*(N436^2))),2)</f>
        <v>68.02</v>
      </c>
      <c r="AD436" s="9">
        <f>(1-((1-(2.36*AC436/C436))^0.5))</f>
        <v>1.6183675679245502E-2</v>
      </c>
      <c r="AE436" s="9">
        <f>(AD436*C436)/(1.18*F436)</f>
        <v>1.7143724236488879E-3</v>
      </c>
      <c r="AF436" s="10">
        <f>200/F436</f>
        <v>5.0000000000000001E-3</v>
      </c>
      <c r="AG436" s="10">
        <f>(3*(C436)^0.5)/(F436)</f>
        <v>5.3033008588991067E-3</v>
      </c>
      <c r="AH436" s="10">
        <f>ROUND(MAX(AE436, AF436, AG436),6)</f>
        <v>5.3030000000000004E-3</v>
      </c>
      <c r="AK436" s="10">
        <f>ROUND((AH436*(Q436^0.5)*12*N436),2)</f>
        <v>9.9600000000000009</v>
      </c>
      <c r="AL436" s="13">
        <f>ROUND((Q436^0.5),2)</f>
        <v>7.28</v>
      </c>
      <c r="AM436" s="13">
        <f>ROUND((Q436^0.5),2)</f>
        <v>7.28</v>
      </c>
      <c r="AN436" s="19">
        <v>11</v>
      </c>
      <c r="AO436" s="10">
        <f>INDEX(AJ:AJ, MATCH(AN436, AI:AI, 0))</f>
        <v>1.56</v>
      </c>
      <c r="AP436" s="12">
        <f>ROUNDUP((AK436/AO436),0)</f>
        <v>7</v>
      </c>
      <c r="AQ436" s="12">
        <f>(AP436*AO436)</f>
        <v>10.92</v>
      </c>
      <c r="AR436" s="12">
        <f>IF(ROUNDDOWN((AL436*12 - (O436*12)) / (AP436 - 1), 0) &lt; 18, ROUNDDOWN((AL436*12 - (O436*12)) / (AP436 - 1), 0), 18)</f>
        <v>14</v>
      </c>
    </row>
    <row r="437" spans="1:44" x14ac:dyDescent="0.35">
      <c r="A437" s="11">
        <f t="shared" si="6"/>
        <v>436</v>
      </c>
      <c r="B437" s="14">
        <v>4500</v>
      </c>
      <c r="C437" s="14">
        <v>3000</v>
      </c>
      <c r="D437" s="14">
        <v>110</v>
      </c>
      <c r="E437" s="14">
        <v>130</v>
      </c>
      <c r="F437" s="14">
        <v>60000</v>
      </c>
      <c r="G437" s="14">
        <v>4.5</v>
      </c>
      <c r="H437" s="14">
        <v>90</v>
      </c>
      <c r="K437" s="14">
        <v>150</v>
      </c>
      <c r="L437" s="14">
        <v>1.5</v>
      </c>
      <c r="M437" s="9">
        <f>ROUNDUP((18*L437),0)</f>
        <v>27</v>
      </c>
      <c r="N437" s="9">
        <f>(M437-O437*12-1.5)</f>
        <v>22.5</v>
      </c>
      <c r="O437" s="14">
        <v>0.25</v>
      </c>
      <c r="P437" s="9">
        <f>ROUND(((B437)-(M437*K437/12)-(G437-(1.5*L437))*H437),0)</f>
        <v>3960</v>
      </c>
      <c r="Q437" s="9">
        <f>ROUNDDOWN((D437+E437)/(P437/1000),0)</f>
        <v>60</v>
      </c>
      <c r="R437" s="9">
        <f>ROUND((1.2*D437+1.6*E437)/(Q437),2)</f>
        <v>5.67</v>
      </c>
      <c r="S437" s="9">
        <f>CEILING((N437+(12*L437)),0.01)</f>
        <v>40.5</v>
      </c>
      <c r="T437" s="9">
        <f xml:space="preserve"> (4*S437)</f>
        <v>162</v>
      </c>
      <c r="U437" s="9">
        <f>ROUND((Q437-(S437/12)^2)*(R437),2)</f>
        <v>275.62</v>
      </c>
      <c r="V437" s="9">
        <f>ROUND((U437*1000)/(3*T437*(C437^0.5)),2)</f>
        <v>10.35</v>
      </c>
      <c r="W437" s="9" t="str">
        <f>IF(V437 &lt; N437, "Pass", "Fail")</f>
        <v>Pass</v>
      </c>
      <c r="X437" s="9">
        <f>CEILING(R437*(Q437^0.5)*((Q437^0.5/2)-(L437*0.5)-(N437/12)),0.01)</f>
        <v>54.82</v>
      </c>
      <c r="Y437" s="9">
        <f>ROUND((X437*1000)/(1.5*(Q437^0.5)*12*(C437^0.5)),2)</f>
        <v>7.18</v>
      </c>
      <c r="Z437" s="9" t="str">
        <f>IF(Y437&lt;N437,"Pass","Fail")</f>
        <v>Pass</v>
      </c>
      <c r="AA437" s="9">
        <f>ROUND(((Q437^0.5)/2)-(L437/2),2)</f>
        <v>3.12</v>
      </c>
      <c r="AB437" s="9">
        <f>ROUND((AA437*(AA437/2)*R437*(Q437^0.5)),0)</f>
        <v>214</v>
      </c>
      <c r="AC437" s="9">
        <f>ROUND((AB437*12000/(0.9*(Q437^0.5)*12*(N437^2))),2)</f>
        <v>60.64</v>
      </c>
      <c r="AD437" s="9">
        <f>(1-((1-(2.36*AC437/C437))^0.5))</f>
        <v>2.4143179901204292E-2</v>
      </c>
      <c r="AE437" s="9">
        <f>(AD437*C437)/(1.18*F437)</f>
        <v>1.0230160975086564E-3</v>
      </c>
      <c r="AF437" s="10">
        <f>200/F437</f>
        <v>3.3333333333333335E-3</v>
      </c>
      <c r="AG437" s="10">
        <f>(3*(C437)^0.5)/(F437)</f>
        <v>2.7386127875258306E-3</v>
      </c>
      <c r="AH437" s="10">
        <f>ROUND(MAX(AE437, AF437, AG437),6)</f>
        <v>3.333E-3</v>
      </c>
      <c r="AK437" s="10">
        <f>ROUND((AH437*(Q437^0.5)*12*N437),2)</f>
        <v>6.97</v>
      </c>
      <c r="AL437" s="13">
        <f>ROUND((Q437^0.5),2)</f>
        <v>7.75</v>
      </c>
      <c r="AM437" s="13">
        <f>ROUND((Q437^0.5),2)</f>
        <v>7.75</v>
      </c>
      <c r="AN437" s="19">
        <v>8</v>
      </c>
      <c r="AO437" s="10">
        <f>INDEX(AJ:AJ, MATCH(AN437, AI:AI, 0))</f>
        <v>0.79</v>
      </c>
      <c r="AP437" s="12">
        <f>ROUNDUP((AK437/AO437),0)</f>
        <v>9</v>
      </c>
      <c r="AQ437" s="12">
        <f>(AP437*AO437)</f>
        <v>7.11</v>
      </c>
      <c r="AR437" s="12">
        <f>IF(ROUNDDOWN((AL437*12 - (O437*12)) / (AP437 - 1), 0) &lt; 18, ROUNDDOWN((AL437*12 - (O437*12)) / (AP437 - 1), 0), 18)</f>
        <v>11</v>
      </c>
    </row>
    <row r="438" spans="1:44" x14ac:dyDescent="0.35">
      <c r="A438" s="11">
        <f t="shared" si="6"/>
        <v>437</v>
      </c>
      <c r="B438" s="14">
        <v>5700</v>
      </c>
      <c r="C438" s="14">
        <v>4000</v>
      </c>
      <c r="D438" s="14">
        <v>200</v>
      </c>
      <c r="E438" s="14">
        <v>85</v>
      </c>
      <c r="F438" s="14">
        <v>60000</v>
      </c>
      <c r="G438" s="14">
        <v>4.25</v>
      </c>
      <c r="H438" s="14">
        <v>105</v>
      </c>
      <c r="K438" s="14">
        <v>150</v>
      </c>
      <c r="L438" s="14">
        <v>1.5</v>
      </c>
      <c r="M438" s="9">
        <f>ROUNDUP((18*L438),0)</f>
        <v>27</v>
      </c>
      <c r="N438" s="9">
        <f>(M438-O438*12-1.5)</f>
        <v>22.5</v>
      </c>
      <c r="O438" s="14">
        <v>0.25</v>
      </c>
      <c r="P438" s="9">
        <f>ROUND(((B438)-(M438*K438/12)-(G438-(1.5*L438))*H438),0)</f>
        <v>5153</v>
      </c>
      <c r="Q438" s="9">
        <f>ROUNDDOWN((D438+E438)/(P438/1000),0)</f>
        <v>55</v>
      </c>
      <c r="R438" s="9">
        <f>ROUND((1.2*D438+1.6*E438)/(Q438),2)</f>
        <v>6.84</v>
      </c>
      <c r="S438" s="9">
        <f>CEILING((N438+(12*L438)),0.01)</f>
        <v>40.5</v>
      </c>
      <c r="T438" s="9">
        <f xml:space="preserve"> (4*S438)</f>
        <v>162</v>
      </c>
      <c r="U438" s="9">
        <f>ROUND((Q438-(S438/12)^2)*(R438),2)</f>
        <v>298.29000000000002</v>
      </c>
      <c r="V438" s="9">
        <f>ROUND((U438*1000)/(3*T438*(C438^0.5)),2)</f>
        <v>9.6999999999999993</v>
      </c>
      <c r="W438" s="9" t="str">
        <f>IF(V438 &lt; N438, "Pass", "Fail")</f>
        <v>Pass</v>
      </c>
      <c r="X438" s="9">
        <f>CEILING(R438*(Q438^0.5)*((Q438^0.5/2)-(L438*0.5)-(N438/12)),0.01)</f>
        <v>54.95</v>
      </c>
      <c r="Y438" s="9">
        <f>ROUND((X438*1000)/(1.5*(Q438^0.5)*12*(C438^0.5)),2)</f>
        <v>6.51</v>
      </c>
      <c r="Z438" s="9" t="str">
        <f>IF(Y438&lt;N438,"Pass","Fail")</f>
        <v>Pass</v>
      </c>
      <c r="AA438" s="9">
        <f>ROUND(((Q438^0.5)/2)-(L438/2),2)</f>
        <v>2.96</v>
      </c>
      <c r="AB438" s="9">
        <f>ROUND((AA438*(AA438/2)*R438*(Q438^0.5)),0)</f>
        <v>222</v>
      </c>
      <c r="AC438" s="9">
        <f>ROUND((AB438*12000/(0.9*(Q438^0.5)*12*(N438^2))),2)</f>
        <v>65.7</v>
      </c>
      <c r="AD438" s="9">
        <f>(1-((1-(2.36*AC438/C438))^0.5))</f>
        <v>1.9573052185936746E-2</v>
      </c>
      <c r="AE438" s="9">
        <f>(AD438*C438)/(1.18*F438)</f>
        <v>1.1058221573975562E-3</v>
      </c>
      <c r="AF438" s="10">
        <f>200/F438</f>
        <v>3.3333333333333335E-3</v>
      </c>
      <c r="AG438" s="10">
        <f>(3*(C438)^0.5)/(F438)</f>
        <v>3.162277660168379E-3</v>
      </c>
      <c r="AH438" s="10">
        <f>ROUND(MAX(AE438, AF438, AG438),6)</f>
        <v>3.333E-3</v>
      </c>
      <c r="AK438" s="10">
        <f>ROUND((AH438*(Q438^0.5)*12*N438),2)</f>
        <v>6.67</v>
      </c>
      <c r="AL438" s="13">
        <f>ROUND((Q438^0.5),2)</f>
        <v>7.42</v>
      </c>
      <c r="AM438" s="13">
        <f>ROUND((Q438^0.5),2)</f>
        <v>7.42</v>
      </c>
      <c r="AN438" s="19">
        <v>8</v>
      </c>
      <c r="AO438" s="10">
        <f>INDEX(AJ:AJ, MATCH(AN438, AI:AI, 0))</f>
        <v>0.79</v>
      </c>
      <c r="AP438" s="12">
        <f>ROUNDUP((AK438/AO438),0)</f>
        <v>9</v>
      </c>
      <c r="AQ438" s="12">
        <f>(AP438*AO438)</f>
        <v>7.11</v>
      </c>
      <c r="AR438" s="12">
        <f>IF(ROUNDDOWN((AL438*12 - (O438*12)) / (AP438 - 1), 0) &lt; 18, ROUNDDOWN((AL438*12 - (O438*12)) / (AP438 - 1), 0), 18)</f>
        <v>10</v>
      </c>
    </row>
    <row r="439" spans="1:44" x14ac:dyDescent="0.35">
      <c r="A439" s="11">
        <f t="shared" si="6"/>
        <v>438</v>
      </c>
      <c r="B439" s="14">
        <v>5200</v>
      </c>
      <c r="C439" s="14">
        <v>5000</v>
      </c>
      <c r="D439" s="14">
        <v>140</v>
      </c>
      <c r="E439" s="14">
        <v>90</v>
      </c>
      <c r="F439" s="14">
        <v>60000</v>
      </c>
      <c r="G439" s="14">
        <v>5.25</v>
      </c>
      <c r="H439" s="14">
        <v>100</v>
      </c>
      <c r="K439" s="14">
        <v>150</v>
      </c>
      <c r="L439" s="14">
        <v>1.33</v>
      </c>
      <c r="M439" s="9">
        <f>ROUNDUP((18*L439),0)</f>
        <v>24</v>
      </c>
      <c r="N439" s="9">
        <f>(M439-O439*12-1.5)</f>
        <v>19.5</v>
      </c>
      <c r="O439" s="14">
        <v>0.25</v>
      </c>
      <c r="P439" s="9">
        <f>ROUND(((B439)-(M439*K439/12)-(G439-(1.5*L439))*H439),0)</f>
        <v>4575</v>
      </c>
      <c r="Q439" s="9">
        <f>ROUNDDOWN((D439+E439)/(P439/1000),0)</f>
        <v>50</v>
      </c>
      <c r="R439" s="9">
        <f>ROUND((1.2*D439+1.6*E439)/(Q439),2)</f>
        <v>6.24</v>
      </c>
      <c r="S439" s="9">
        <f>CEILING((N439+(12*L439)),0.01)</f>
        <v>35.46</v>
      </c>
      <c r="T439" s="9">
        <f xml:space="preserve"> (4*S439)</f>
        <v>141.84</v>
      </c>
      <c r="U439" s="9">
        <f>ROUND((Q439-(S439/12)^2)*(R439),2)</f>
        <v>257.51</v>
      </c>
      <c r="V439" s="9">
        <f>ROUND((U439*1000)/(3*T439*(C439^0.5)),2)</f>
        <v>8.56</v>
      </c>
      <c r="W439" s="9" t="str">
        <f>IF(V439 &lt; N439, "Pass", "Fail")</f>
        <v>Pass</v>
      </c>
      <c r="X439" s="9">
        <f>CEILING(R439*(Q439^0.5)*((Q439^0.5/2)-(L439*0.5)-(N439/12)),0.01)</f>
        <v>54.96</v>
      </c>
      <c r="Y439" s="9">
        <f>ROUND((X439*1000)/(1.5*(Q439^0.5)*12*(C439^0.5)),2)</f>
        <v>6.11</v>
      </c>
      <c r="Z439" s="9" t="str">
        <f>IF(Y439&lt;N439,"Pass","Fail")</f>
        <v>Pass</v>
      </c>
      <c r="AA439" s="9">
        <f>ROUND(((Q439^0.5)/2)-(L439/2),2)</f>
        <v>2.87</v>
      </c>
      <c r="AB439" s="9">
        <f>ROUND((AA439*(AA439/2)*R439*(Q439^0.5)),0)</f>
        <v>182</v>
      </c>
      <c r="AC439" s="9">
        <f>ROUND((AB439*12000/(0.9*(Q439^0.5)*12*(N439^2))),2)</f>
        <v>75.209999999999994</v>
      </c>
      <c r="AD439" s="9">
        <f>(1-((1-(2.36*AC439/C439))^0.5))</f>
        <v>1.7909943029662867E-2</v>
      </c>
      <c r="AE439" s="9">
        <f>(AD439*C439)/(1.18*F439)</f>
        <v>1.2648264851456827E-3</v>
      </c>
      <c r="AF439" s="10">
        <f>200/F439</f>
        <v>3.3333333333333335E-3</v>
      </c>
      <c r="AG439" s="10">
        <f>(3*(C439)^0.5)/(F439)</f>
        <v>3.5355339059327377E-3</v>
      </c>
      <c r="AH439" s="10">
        <f>ROUND(MAX(AE439, AF439, AG439),6)</f>
        <v>3.5360000000000001E-3</v>
      </c>
      <c r="AK439" s="10">
        <f>ROUND((AH439*(Q439^0.5)*12*N439),2)</f>
        <v>5.85</v>
      </c>
      <c r="AL439" s="13">
        <f>ROUND((Q439^0.5),2)</f>
        <v>7.07</v>
      </c>
      <c r="AM439" s="13">
        <f>ROUND((Q439^0.5),2)</f>
        <v>7.07</v>
      </c>
      <c r="AN439" s="19">
        <v>8</v>
      </c>
      <c r="AO439" s="10">
        <f>INDEX(AJ:AJ, MATCH(AN439, AI:AI, 0))</f>
        <v>0.79</v>
      </c>
      <c r="AP439" s="12">
        <f>ROUNDUP((AK439/AO439),0)</f>
        <v>8</v>
      </c>
      <c r="AQ439" s="12">
        <f>(AP439*AO439)</f>
        <v>6.32</v>
      </c>
      <c r="AR439" s="12">
        <f>IF(ROUNDDOWN((AL439*12 - (O439*12)) / (AP439 - 1), 0) &lt; 18, ROUNDDOWN((AL439*12 - (O439*12)) / (AP439 - 1), 0), 18)</f>
        <v>11</v>
      </c>
    </row>
    <row r="440" spans="1:44" x14ac:dyDescent="0.35">
      <c r="A440" s="11">
        <f t="shared" si="6"/>
        <v>439</v>
      </c>
      <c r="B440" s="14">
        <v>4400</v>
      </c>
      <c r="C440" s="14">
        <v>4000</v>
      </c>
      <c r="D440" s="14">
        <v>120</v>
      </c>
      <c r="E440" s="14">
        <v>110</v>
      </c>
      <c r="F440" s="14">
        <v>40000</v>
      </c>
      <c r="G440" s="14">
        <v>7</v>
      </c>
      <c r="H440" s="14">
        <v>100</v>
      </c>
      <c r="K440" s="14">
        <v>150</v>
      </c>
      <c r="L440" s="14">
        <v>1.5</v>
      </c>
      <c r="M440" s="9">
        <f>ROUNDUP((18*L440),0)</f>
        <v>27</v>
      </c>
      <c r="N440" s="9">
        <f>(M440-O440*12-1.5)</f>
        <v>22.5</v>
      </c>
      <c r="O440" s="14">
        <v>0.25</v>
      </c>
      <c r="P440" s="9">
        <f>ROUND(((B440)-(M440*K440/12)-(G440-(1.5*L440))*H440),0)</f>
        <v>3588</v>
      </c>
      <c r="Q440" s="9">
        <f>ROUNDDOWN((D440+E440)/(P440/1000),0)</f>
        <v>64</v>
      </c>
      <c r="R440" s="9">
        <f>ROUND((1.2*D440+1.6*E440)/(Q440),2)</f>
        <v>5</v>
      </c>
      <c r="S440" s="9">
        <f>CEILING((N440+(12*L440)),0.01)</f>
        <v>40.5</v>
      </c>
      <c r="T440" s="9">
        <f xml:space="preserve"> (4*S440)</f>
        <v>162</v>
      </c>
      <c r="U440" s="9">
        <f>ROUND((Q440-(S440/12)^2)*(R440),2)</f>
        <v>263.05</v>
      </c>
      <c r="V440" s="9">
        <f>ROUND((U440*1000)/(3*T440*(C440^0.5)),2)</f>
        <v>8.56</v>
      </c>
      <c r="W440" s="9" t="str">
        <f>IF(V440 &lt; N440, "Pass", "Fail")</f>
        <v>Pass</v>
      </c>
      <c r="X440" s="9">
        <f>CEILING(R440*(Q440^0.5)*((Q440^0.5/2)-(L440*0.5)-(N440/12)),0.01)</f>
        <v>55</v>
      </c>
      <c r="Y440" s="9">
        <f>ROUND((X440*1000)/(1.5*(Q440^0.5)*12*(C440^0.5)),2)</f>
        <v>6.04</v>
      </c>
      <c r="Z440" s="9" t="str">
        <f>IF(Y440&lt;N440,"Pass","Fail")</f>
        <v>Pass</v>
      </c>
      <c r="AA440" s="9">
        <f>ROUND(((Q440^0.5)/2)-(L440/2),2)</f>
        <v>3.25</v>
      </c>
      <c r="AB440" s="9">
        <f>ROUND((AA440*(AA440/2)*R440*(Q440^0.5)),0)</f>
        <v>211</v>
      </c>
      <c r="AC440" s="9">
        <f>ROUND((AB440*12000/(0.9*(Q440^0.5)*12*(N440^2))),2)</f>
        <v>57.89</v>
      </c>
      <c r="AD440" s="9">
        <f>(1-((1-(2.36*AC440/C440))^0.5))</f>
        <v>1.7225916092614924E-2</v>
      </c>
      <c r="AE440" s="9">
        <f>(AD440*C440)/(1.18*F440)</f>
        <v>1.4598233976792308E-3</v>
      </c>
      <c r="AF440" s="10">
        <f>200/F440</f>
        <v>5.0000000000000001E-3</v>
      </c>
      <c r="AG440" s="10">
        <f>(3*(C440)^0.5)/(F440)</f>
        <v>4.7434164902525689E-3</v>
      </c>
      <c r="AH440" s="10">
        <f>ROUND(MAX(AE440, AF440, AG440),6)</f>
        <v>5.0000000000000001E-3</v>
      </c>
      <c r="AK440" s="10">
        <f>ROUND((AH440*(Q440^0.5)*12*N440),2)</f>
        <v>10.8</v>
      </c>
      <c r="AL440" s="13">
        <f>ROUND((Q440^0.5),2)</f>
        <v>8</v>
      </c>
      <c r="AM440" s="13">
        <f>ROUND((Q440^0.5),2)</f>
        <v>8</v>
      </c>
      <c r="AN440" s="19">
        <v>11</v>
      </c>
      <c r="AO440" s="10">
        <f>INDEX(AJ:AJ, MATCH(AN440, AI:AI, 0))</f>
        <v>1.56</v>
      </c>
      <c r="AP440" s="12">
        <f>ROUNDUP((AK440/AO440),0)</f>
        <v>7</v>
      </c>
      <c r="AQ440" s="12">
        <f>(AP440*AO440)</f>
        <v>10.92</v>
      </c>
      <c r="AR440" s="12">
        <f>IF(ROUNDDOWN((AL440*12 - (O440*12)) / (AP440 - 1), 0) &lt; 18, ROUNDDOWN((AL440*12 - (O440*12)) / (AP440 - 1), 0), 18)</f>
        <v>15</v>
      </c>
    </row>
    <row r="441" spans="1:44" x14ac:dyDescent="0.35">
      <c r="A441" s="11">
        <f t="shared" si="6"/>
        <v>440</v>
      </c>
      <c r="B441" s="14">
        <v>5000</v>
      </c>
      <c r="C441" s="14">
        <v>5000</v>
      </c>
      <c r="D441" s="14">
        <v>125</v>
      </c>
      <c r="E441" s="14">
        <v>90</v>
      </c>
      <c r="F441" s="14">
        <v>60000</v>
      </c>
      <c r="G441" s="14">
        <v>4.75</v>
      </c>
      <c r="H441" s="14">
        <v>90</v>
      </c>
      <c r="K441" s="14">
        <v>150</v>
      </c>
      <c r="L441" s="14">
        <v>1.25</v>
      </c>
      <c r="M441" s="9">
        <f>ROUNDUP((18*L441),0)</f>
        <v>23</v>
      </c>
      <c r="N441" s="9">
        <f>(M441-O441*12-1.5)</f>
        <v>18.5</v>
      </c>
      <c r="O441" s="14">
        <v>0.25</v>
      </c>
      <c r="P441" s="9">
        <f>ROUND(((B441)-(M441*K441/12)-(G441-(1.5*L441))*H441),0)</f>
        <v>4454</v>
      </c>
      <c r="Q441" s="9">
        <f>ROUNDDOWN((D441+E441)/(P441/1000),0)</f>
        <v>48</v>
      </c>
      <c r="R441" s="9">
        <f>ROUND((1.2*D441+1.6*E441)/(Q441),2)</f>
        <v>6.13</v>
      </c>
      <c r="S441" s="9">
        <f>CEILING((N441+(12*L441)),0.01)</f>
        <v>33.5</v>
      </c>
      <c r="T441" s="9">
        <f xml:space="preserve"> (4*S441)</f>
        <v>134</v>
      </c>
      <c r="U441" s="9">
        <f>ROUND((Q441-(S441/12)^2)*(R441),2)</f>
        <v>246.47</v>
      </c>
      <c r="V441" s="9">
        <f>ROUND((U441*1000)/(3*T441*(C441^0.5)),2)</f>
        <v>8.67</v>
      </c>
      <c r="W441" s="9" t="str">
        <f>IF(V441 &lt; N441, "Pass", "Fail")</f>
        <v>Pass</v>
      </c>
      <c r="X441" s="9">
        <f>CEILING(R441*(Q441^0.5)*((Q441^0.5/2)-(L441*0.5)-(N441/12)),0.01)</f>
        <v>55.11</v>
      </c>
      <c r="Y441" s="9">
        <f>ROUND((X441*1000)/(1.5*(Q441^0.5)*12*(C441^0.5)),2)</f>
        <v>6.25</v>
      </c>
      <c r="Z441" s="9" t="str">
        <f>IF(Y441&lt;N441,"Pass","Fail")</f>
        <v>Pass</v>
      </c>
      <c r="AA441" s="9">
        <f>ROUND(((Q441^0.5)/2)-(L441/2),2)</f>
        <v>2.84</v>
      </c>
      <c r="AB441" s="9">
        <f>ROUND((AA441*(AA441/2)*R441*(Q441^0.5)),0)</f>
        <v>171</v>
      </c>
      <c r="AC441" s="9">
        <f>ROUND((AB441*12000/(0.9*(Q441^0.5)*12*(N441^2))),2)</f>
        <v>80.13</v>
      </c>
      <c r="AD441" s="9">
        <f>(1-((1-(2.36*AC441/C441))^0.5))</f>
        <v>1.9092950377050277E-2</v>
      </c>
      <c r="AE441" s="9">
        <f>(AD441*C441)/(1.18*F441)</f>
        <v>1.3483722017690874E-3</v>
      </c>
      <c r="AF441" s="10">
        <f>200/F441</f>
        <v>3.3333333333333335E-3</v>
      </c>
      <c r="AG441" s="10">
        <f>(3*(C441)^0.5)/(F441)</f>
        <v>3.5355339059327377E-3</v>
      </c>
      <c r="AH441" s="10">
        <f>ROUND(MAX(AE441, AF441, AG441),6)</f>
        <v>3.5360000000000001E-3</v>
      </c>
      <c r="AK441" s="10">
        <f>ROUND((AH441*(Q441^0.5)*12*N441),2)</f>
        <v>5.44</v>
      </c>
      <c r="AL441" s="13">
        <f>ROUND((Q441^0.5),2)</f>
        <v>6.93</v>
      </c>
      <c r="AM441" s="13">
        <f>ROUND((Q441^0.5),2)</f>
        <v>6.93</v>
      </c>
      <c r="AN441" s="19">
        <v>8</v>
      </c>
      <c r="AO441" s="10">
        <f>INDEX(AJ:AJ, MATCH(AN441, AI:AI, 0))</f>
        <v>0.79</v>
      </c>
      <c r="AP441" s="12">
        <f>ROUNDUP((AK441/AO441),0)</f>
        <v>7</v>
      </c>
      <c r="AQ441" s="12">
        <f>(AP441*AO441)</f>
        <v>5.53</v>
      </c>
      <c r="AR441" s="12">
        <f>IF(ROUNDDOWN((AL441*12 - (O441*12)) / (AP441 - 1), 0) &lt; 18, ROUNDDOWN((AL441*12 - (O441*12)) / (AP441 - 1), 0), 18)</f>
        <v>13</v>
      </c>
    </row>
    <row r="442" spans="1:44" x14ac:dyDescent="0.35">
      <c r="A442" s="11">
        <f t="shared" si="6"/>
        <v>441</v>
      </c>
      <c r="B442" s="14">
        <v>5700</v>
      </c>
      <c r="C442" s="14">
        <v>5000</v>
      </c>
      <c r="D442" s="14">
        <v>85</v>
      </c>
      <c r="E442" s="14">
        <v>135</v>
      </c>
      <c r="F442" s="14">
        <v>60000</v>
      </c>
      <c r="G442" s="14">
        <v>6.75</v>
      </c>
      <c r="H442" s="14">
        <v>90</v>
      </c>
      <c r="K442" s="14">
        <v>150</v>
      </c>
      <c r="L442" s="14">
        <v>1.25</v>
      </c>
      <c r="M442" s="9">
        <f>ROUNDUP((18*L442),0)</f>
        <v>23</v>
      </c>
      <c r="N442" s="9">
        <f>(M442-O442*12-1.5)</f>
        <v>18.5</v>
      </c>
      <c r="O442" s="14">
        <v>0.25</v>
      </c>
      <c r="P442" s="9">
        <f>ROUND(((B442)-(M442*K442/12)-(G442-(1.5*L442))*H442),0)</f>
        <v>4974</v>
      </c>
      <c r="Q442" s="9">
        <f>ROUNDDOWN((D442+E442)/(P442/1000),0)</f>
        <v>44</v>
      </c>
      <c r="R442" s="9">
        <f>ROUND((1.2*D442+1.6*E442)/(Q442),2)</f>
        <v>7.23</v>
      </c>
      <c r="S442" s="9">
        <f>CEILING((N442+(12*L442)),0.01)</f>
        <v>33.5</v>
      </c>
      <c r="T442" s="9">
        <f xml:space="preserve"> (4*S442)</f>
        <v>134</v>
      </c>
      <c r="U442" s="9">
        <f>ROUND((Q442-(S442/12)^2)*(R442),2)</f>
        <v>261.77</v>
      </c>
      <c r="V442" s="9">
        <f>ROUND((U442*1000)/(3*T442*(C442^0.5)),2)</f>
        <v>9.2100000000000009</v>
      </c>
      <c r="W442" s="9" t="str">
        <f>IF(V442 &lt; N442, "Pass", "Fail")</f>
        <v>Pass</v>
      </c>
      <c r="X442" s="9">
        <f>CEILING(R442*(Q442^0.5)*((Q442^0.5/2)-(L442*0.5)-(N442/12)),0.01)</f>
        <v>55.160000000000004</v>
      </c>
      <c r="Y442" s="9">
        <f>ROUND((X442*1000)/(1.5*(Q442^0.5)*12*(C442^0.5)),2)</f>
        <v>6.53</v>
      </c>
      <c r="Z442" s="9" t="str">
        <f>IF(Y442&lt;N442,"Pass","Fail")</f>
        <v>Pass</v>
      </c>
      <c r="AA442" s="9">
        <f>ROUND(((Q442^0.5)/2)-(L442/2),2)</f>
        <v>2.69</v>
      </c>
      <c r="AB442" s="9">
        <f>ROUND((AA442*(AA442/2)*R442*(Q442^0.5)),0)</f>
        <v>174</v>
      </c>
      <c r="AC442" s="9">
        <f>ROUND((AB442*12000/(0.9*(Q442^0.5)*12*(N442^2))),2)</f>
        <v>85.16</v>
      </c>
      <c r="AD442" s="9">
        <f>(1-((1-(2.36*AC442/C442))^0.5))</f>
        <v>2.030388384969084E-2</v>
      </c>
      <c r="AE442" s="9">
        <f>(AD442*C442)/(1.18*F442)</f>
        <v>1.4338901023792966E-3</v>
      </c>
      <c r="AF442" s="10">
        <f>200/F442</f>
        <v>3.3333333333333335E-3</v>
      </c>
      <c r="AG442" s="10">
        <f>(3*(C442)^0.5)/(F442)</f>
        <v>3.5355339059327377E-3</v>
      </c>
      <c r="AH442" s="10">
        <f>ROUND(MAX(AE442, AF442, AG442),6)</f>
        <v>3.5360000000000001E-3</v>
      </c>
      <c r="AK442" s="10">
        <f>ROUND((AH442*(Q442^0.5)*12*N442),2)</f>
        <v>5.21</v>
      </c>
      <c r="AL442" s="13">
        <f>ROUND((Q442^0.5),2)</f>
        <v>6.63</v>
      </c>
      <c r="AM442" s="13">
        <f>ROUND((Q442^0.5),2)</f>
        <v>6.63</v>
      </c>
      <c r="AN442" s="19">
        <v>8</v>
      </c>
      <c r="AO442" s="10">
        <f>INDEX(AJ:AJ, MATCH(AN442, AI:AI, 0))</f>
        <v>0.79</v>
      </c>
      <c r="AP442" s="12">
        <f>ROUNDUP((AK442/AO442),0)</f>
        <v>7</v>
      </c>
      <c r="AQ442" s="12">
        <f>(AP442*AO442)</f>
        <v>5.53</v>
      </c>
      <c r="AR442" s="12">
        <f>IF(ROUNDDOWN((AL442*12 - (O442*12)) / (AP442 - 1), 0) &lt; 18, ROUNDDOWN((AL442*12 - (O442*12)) / (AP442 - 1), 0), 18)</f>
        <v>12</v>
      </c>
    </row>
    <row r="443" spans="1:44" x14ac:dyDescent="0.35">
      <c r="A443" s="11">
        <f t="shared" si="6"/>
        <v>442</v>
      </c>
      <c r="B443" s="14">
        <v>5400</v>
      </c>
      <c r="C443" s="14">
        <v>3000</v>
      </c>
      <c r="D443" s="14">
        <v>135</v>
      </c>
      <c r="E443" s="14">
        <v>135</v>
      </c>
      <c r="F443" s="14">
        <v>60000</v>
      </c>
      <c r="G443" s="14">
        <v>4</v>
      </c>
      <c r="H443" s="14">
        <v>95</v>
      </c>
      <c r="K443" s="14">
        <v>150</v>
      </c>
      <c r="L443" s="14">
        <v>1.5</v>
      </c>
      <c r="M443" s="9">
        <f>ROUNDUP((18*L443),0)</f>
        <v>27</v>
      </c>
      <c r="N443" s="9">
        <f>(M443-O443*12-1.5)</f>
        <v>22.5</v>
      </c>
      <c r="O443" s="14">
        <v>0.25</v>
      </c>
      <c r="P443" s="9">
        <f>ROUND(((B443)-(M443*K443/12)-(G443-(1.5*L443))*H443),0)</f>
        <v>4896</v>
      </c>
      <c r="Q443" s="9">
        <f>ROUNDDOWN((D443+E443)/(P443/1000),0)</f>
        <v>55</v>
      </c>
      <c r="R443" s="9">
        <f>ROUND((1.2*D443+1.6*E443)/(Q443),2)</f>
        <v>6.87</v>
      </c>
      <c r="S443" s="9">
        <f>CEILING((N443+(12*L443)),0.01)</f>
        <v>40.5</v>
      </c>
      <c r="T443" s="9">
        <f xml:space="preserve"> (4*S443)</f>
        <v>162</v>
      </c>
      <c r="U443" s="9">
        <f>ROUND((Q443-(S443/12)^2)*(R443),2)</f>
        <v>299.60000000000002</v>
      </c>
      <c r="V443" s="9">
        <f>ROUND((U443*1000)/(3*T443*(C443^0.5)),2)</f>
        <v>11.25</v>
      </c>
      <c r="W443" s="9" t="str">
        <f>IF(V443 &lt; N443, "Pass", "Fail")</f>
        <v>Pass</v>
      </c>
      <c r="X443" s="9">
        <f>CEILING(R443*(Q443^0.5)*((Q443^0.5/2)-(L443*0.5)-(N443/12)),0.01)</f>
        <v>55.19</v>
      </c>
      <c r="Y443" s="9">
        <f>ROUND((X443*1000)/(1.5*(Q443^0.5)*12*(C443^0.5)),2)</f>
        <v>7.55</v>
      </c>
      <c r="Z443" s="9" t="str">
        <f>IF(Y443&lt;N443,"Pass","Fail")</f>
        <v>Pass</v>
      </c>
      <c r="AA443" s="9">
        <f>ROUND(((Q443^0.5)/2)-(L443/2),2)</f>
        <v>2.96</v>
      </c>
      <c r="AB443" s="9">
        <f>ROUND((AA443*(AA443/2)*R443*(Q443^0.5)),0)</f>
        <v>223</v>
      </c>
      <c r="AC443" s="9">
        <f>ROUND((AB443*12000/(0.9*(Q443^0.5)*12*(N443^2))),2)</f>
        <v>66</v>
      </c>
      <c r="AD443" s="9">
        <f>(1-((1-(2.36*AC443/C443))^0.5))</f>
        <v>2.6306002894133096E-2</v>
      </c>
      <c r="AE443" s="9">
        <f>(AD443*C443)/(1.18*F443)</f>
        <v>1.1146611395819108E-3</v>
      </c>
      <c r="AF443" s="10">
        <f>200/F443</f>
        <v>3.3333333333333335E-3</v>
      </c>
      <c r="AG443" s="10">
        <f>(3*(C443)^0.5)/(F443)</f>
        <v>2.7386127875258306E-3</v>
      </c>
      <c r="AH443" s="10">
        <f>ROUND(MAX(AE443, AF443, AG443),6)</f>
        <v>3.333E-3</v>
      </c>
      <c r="AK443" s="10">
        <f>ROUND((AH443*(Q443^0.5)*12*N443),2)</f>
        <v>6.67</v>
      </c>
      <c r="AL443" s="13">
        <f>ROUND((Q443^0.5),2)</f>
        <v>7.42</v>
      </c>
      <c r="AM443" s="13">
        <f>ROUND((Q443^0.5),2)</f>
        <v>7.42</v>
      </c>
      <c r="AN443" s="19">
        <v>11</v>
      </c>
      <c r="AO443" s="10">
        <f>INDEX(AJ:AJ, MATCH(AN443, AI:AI, 0))</f>
        <v>1.56</v>
      </c>
      <c r="AP443" s="12">
        <f>ROUNDUP((AK443/AO443),0)</f>
        <v>5</v>
      </c>
      <c r="AQ443" s="12">
        <f>(AP443*AO443)</f>
        <v>7.8000000000000007</v>
      </c>
      <c r="AR443" s="12">
        <f>IF(ROUNDDOWN((AL443*12 - (O443*12)) / (AP443 - 1), 0) &lt; 18, ROUNDDOWN((AL443*12 - (O443*12)) / (AP443 - 1), 0), 18)</f>
        <v>18</v>
      </c>
    </row>
    <row r="444" spans="1:44" x14ac:dyDescent="0.35">
      <c r="A444" s="11">
        <f t="shared" si="6"/>
        <v>443</v>
      </c>
      <c r="B444" s="14">
        <v>5500</v>
      </c>
      <c r="C444" s="14">
        <v>4000</v>
      </c>
      <c r="D444" s="14">
        <v>155</v>
      </c>
      <c r="E444" s="14">
        <v>115</v>
      </c>
      <c r="F444" s="14">
        <v>60000</v>
      </c>
      <c r="G444" s="14">
        <v>6.25</v>
      </c>
      <c r="H444" s="14">
        <v>105</v>
      </c>
      <c r="K444" s="14">
        <v>150</v>
      </c>
      <c r="L444" s="14">
        <v>1.5</v>
      </c>
      <c r="M444" s="9">
        <f>ROUNDUP((18*L444),0)</f>
        <v>27</v>
      </c>
      <c r="N444" s="9">
        <f>(M444-O444*12-1.5)</f>
        <v>22.5</v>
      </c>
      <c r="O444" s="14">
        <v>0.25</v>
      </c>
      <c r="P444" s="9">
        <f>ROUND(((B444)-(M444*K444/12)-(G444-(1.5*L444))*H444),0)</f>
        <v>4743</v>
      </c>
      <c r="Q444" s="9">
        <f>ROUNDDOWN((D444+E444)/(P444/1000),0)</f>
        <v>56</v>
      </c>
      <c r="R444" s="9">
        <f>ROUND((1.2*D444+1.6*E444)/(Q444),2)</f>
        <v>6.61</v>
      </c>
      <c r="S444" s="9">
        <f>CEILING((N444+(12*L444)),0.01)</f>
        <v>40.5</v>
      </c>
      <c r="T444" s="9">
        <f xml:space="preserve"> (4*S444)</f>
        <v>162</v>
      </c>
      <c r="U444" s="9">
        <f>ROUND((Q444-(S444/12)^2)*(R444),2)</f>
        <v>294.87</v>
      </c>
      <c r="V444" s="9">
        <f>ROUND((U444*1000)/(3*T444*(C444^0.5)),2)</f>
        <v>9.59</v>
      </c>
      <c r="W444" s="9" t="str">
        <f>IF(V444 &lt; N444, "Pass", "Fail")</f>
        <v>Pass</v>
      </c>
      <c r="X444" s="9">
        <f>CEILING(R444*(Q444^0.5)*((Q444^0.5/2)-(L444*0.5)-(N444/12)),0.01)</f>
        <v>55.24</v>
      </c>
      <c r="Y444" s="9">
        <f>ROUND((X444*1000)/(1.5*(Q444^0.5)*12*(C444^0.5)),2)</f>
        <v>6.48</v>
      </c>
      <c r="Z444" s="9" t="str">
        <f>IF(Y444&lt;N444,"Pass","Fail")</f>
        <v>Pass</v>
      </c>
      <c r="AA444" s="9">
        <f>ROUND(((Q444^0.5)/2)-(L444/2),2)</f>
        <v>2.99</v>
      </c>
      <c r="AB444" s="9">
        <f>ROUND((AA444*(AA444/2)*R444*(Q444^0.5)),0)</f>
        <v>221</v>
      </c>
      <c r="AC444" s="9">
        <f>ROUND((AB444*12000/(0.9*(Q444^0.5)*12*(N444^2))),2)</f>
        <v>64.819999999999993</v>
      </c>
      <c r="AD444" s="9">
        <f>(1-((1-(2.36*AC444/C444))^0.5))</f>
        <v>1.9308305327306319E-2</v>
      </c>
      <c r="AE444" s="9">
        <f>(AD444*C444)/(1.18*F444)</f>
        <v>1.0908647077574191E-3</v>
      </c>
      <c r="AF444" s="10">
        <f>200/F444</f>
        <v>3.3333333333333335E-3</v>
      </c>
      <c r="AG444" s="10">
        <f>(3*(C444)^0.5)/(F444)</f>
        <v>3.162277660168379E-3</v>
      </c>
      <c r="AH444" s="10">
        <f>ROUND(MAX(AE444, AF444, AG444),6)</f>
        <v>3.333E-3</v>
      </c>
      <c r="AK444" s="10">
        <f>ROUND((AH444*(Q444^0.5)*12*N444),2)</f>
        <v>6.73</v>
      </c>
      <c r="AL444" s="13">
        <f>ROUND((Q444^0.5),2)</f>
        <v>7.48</v>
      </c>
      <c r="AM444" s="13">
        <f>ROUND((Q444^0.5),2)</f>
        <v>7.48</v>
      </c>
      <c r="AN444" s="19">
        <v>8</v>
      </c>
      <c r="AO444" s="10">
        <f>INDEX(AJ:AJ, MATCH(AN444, AI:AI, 0))</f>
        <v>0.79</v>
      </c>
      <c r="AP444" s="12">
        <f>ROUNDUP((AK444/AO444),0)</f>
        <v>9</v>
      </c>
      <c r="AQ444" s="12">
        <f>(AP444*AO444)</f>
        <v>7.11</v>
      </c>
      <c r="AR444" s="12">
        <f>IF(ROUNDDOWN((AL444*12 - (O444*12)) / (AP444 - 1), 0) &lt; 18, ROUNDDOWN((AL444*12 - (O444*12)) / (AP444 - 1), 0), 18)</f>
        <v>10</v>
      </c>
    </row>
    <row r="445" spans="1:44" x14ac:dyDescent="0.35">
      <c r="A445" s="11">
        <f t="shared" si="6"/>
        <v>444</v>
      </c>
      <c r="B445" s="14">
        <v>4500</v>
      </c>
      <c r="C445" s="14">
        <v>4000</v>
      </c>
      <c r="D445" s="14">
        <v>105</v>
      </c>
      <c r="E445" s="14">
        <v>170</v>
      </c>
      <c r="F445" s="14">
        <v>40000</v>
      </c>
      <c r="G445" s="14">
        <v>5.75</v>
      </c>
      <c r="H445" s="14">
        <v>90</v>
      </c>
      <c r="K445" s="14">
        <v>150</v>
      </c>
      <c r="L445" s="14">
        <v>1.67</v>
      </c>
      <c r="M445" s="9">
        <f>ROUNDUP((18*L445),0)</f>
        <v>31</v>
      </c>
      <c r="N445" s="9">
        <f>(M445-O445*12-1.5)</f>
        <v>26.5</v>
      </c>
      <c r="O445" s="14">
        <v>0.25</v>
      </c>
      <c r="P445" s="9">
        <f>ROUND(((B445)-(M445*K445/12)-(G445-(1.5*L445))*H445),0)</f>
        <v>3820</v>
      </c>
      <c r="Q445" s="9">
        <f>ROUNDDOWN((D445+E445)/(P445/1000),0)</f>
        <v>71</v>
      </c>
      <c r="R445" s="9">
        <f>ROUND((1.2*D445+1.6*E445)/(Q445),2)</f>
        <v>5.61</v>
      </c>
      <c r="S445" s="9">
        <f>CEILING((N445+(12*L445)),0.01)</f>
        <v>46.54</v>
      </c>
      <c r="T445" s="9">
        <f xml:space="preserve"> (4*S445)</f>
        <v>186.16</v>
      </c>
      <c r="U445" s="9">
        <f>ROUND((Q445-(S445/12)^2)*(R445),2)</f>
        <v>313.93</v>
      </c>
      <c r="V445" s="9">
        <f>ROUND((U445*1000)/(3*T445*(C445^0.5)),2)</f>
        <v>8.89</v>
      </c>
      <c r="W445" s="9" t="str">
        <f>IF(V445 &lt; N445, "Pass", "Fail")</f>
        <v>Pass</v>
      </c>
      <c r="X445" s="9">
        <f>CEILING(R445*(Q445^0.5)*((Q445^0.5/2)-(L445*0.5)-(N445/12)),0.01)</f>
        <v>55.300000000000004</v>
      </c>
      <c r="Y445" s="9">
        <f>ROUND((X445*1000)/(1.5*(Q445^0.5)*12*(C445^0.5)),2)</f>
        <v>5.76</v>
      </c>
      <c r="Z445" s="9" t="str">
        <f>IF(Y445&lt;N445,"Pass","Fail")</f>
        <v>Pass</v>
      </c>
      <c r="AA445" s="9">
        <f>ROUND(((Q445^0.5)/2)-(L445/2),2)</f>
        <v>3.38</v>
      </c>
      <c r="AB445" s="9">
        <f>ROUND((AA445*(AA445/2)*R445*(Q445^0.5)),0)</f>
        <v>270</v>
      </c>
      <c r="AC445" s="9">
        <f>ROUND((AB445*12000/(0.9*(Q445^0.5)*12*(N445^2))),2)</f>
        <v>50.7</v>
      </c>
      <c r="AD445" s="9">
        <f>(1-((1-(2.36*AC445/C445))^0.5))</f>
        <v>1.5070053252516868E-2</v>
      </c>
      <c r="AE445" s="9">
        <f>(AD445*C445)/(1.18*F445)</f>
        <v>1.2771231569929549E-3</v>
      </c>
      <c r="AF445" s="10">
        <f>200/F445</f>
        <v>5.0000000000000001E-3</v>
      </c>
      <c r="AG445" s="10">
        <f>(3*(C445)^0.5)/(F445)</f>
        <v>4.7434164902525689E-3</v>
      </c>
      <c r="AH445" s="10">
        <f>ROUND(MAX(AE445, AF445, AG445),6)</f>
        <v>5.0000000000000001E-3</v>
      </c>
      <c r="AK445" s="10">
        <f>ROUND((AH445*(Q445^0.5)*12*N445),2)</f>
        <v>13.4</v>
      </c>
      <c r="AL445" s="13">
        <f>ROUND((Q445^0.5),2)</f>
        <v>8.43</v>
      </c>
      <c r="AM445" s="13">
        <f>ROUND((Q445^0.5),2)</f>
        <v>8.43</v>
      </c>
      <c r="AN445" s="19">
        <v>11</v>
      </c>
      <c r="AO445" s="10">
        <f>INDEX(AJ:AJ, MATCH(AN445, AI:AI, 0))</f>
        <v>1.56</v>
      </c>
      <c r="AP445" s="12">
        <f>ROUNDUP((AK445/AO445),0)</f>
        <v>9</v>
      </c>
      <c r="AQ445" s="12">
        <f>(AP445*AO445)</f>
        <v>14.040000000000001</v>
      </c>
      <c r="AR445" s="12">
        <f>IF(ROUNDDOWN((AL445*12 - (O445*12)) / (AP445 - 1), 0) &lt; 18, ROUNDDOWN((AL445*12 - (O445*12)) / (AP445 - 1), 0), 18)</f>
        <v>12</v>
      </c>
    </row>
    <row r="446" spans="1:44" x14ac:dyDescent="0.35">
      <c r="A446" s="11">
        <f t="shared" si="6"/>
        <v>445</v>
      </c>
      <c r="B446" s="14">
        <v>4800</v>
      </c>
      <c r="C446" s="14">
        <v>4000</v>
      </c>
      <c r="D446" s="14">
        <v>110</v>
      </c>
      <c r="E446" s="14">
        <v>140</v>
      </c>
      <c r="F446" s="14">
        <v>60000</v>
      </c>
      <c r="G446" s="14">
        <v>4.75</v>
      </c>
      <c r="H446" s="14">
        <v>90</v>
      </c>
      <c r="K446" s="14">
        <v>150</v>
      </c>
      <c r="L446" s="14">
        <v>1.5</v>
      </c>
      <c r="M446" s="9">
        <f>ROUNDUP((18*L446),0)</f>
        <v>27</v>
      </c>
      <c r="N446" s="9">
        <f>(M446-O446*12-1.5)</f>
        <v>22.5</v>
      </c>
      <c r="O446" s="14">
        <v>0.25</v>
      </c>
      <c r="P446" s="9">
        <f>ROUND(((B446)-(M446*K446/12)-(G446-(1.5*L446))*H446),0)</f>
        <v>4238</v>
      </c>
      <c r="Q446" s="9">
        <f>ROUNDDOWN((D446+E446)/(P446/1000),0)</f>
        <v>58</v>
      </c>
      <c r="R446" s="9">
        <f>ROUND((1.2*D446+1.6*E446)/(Q446),2)</f>
        <v>6.14</v>
      </c>
      <c r="S446" s="9">
        <f>CEILING((N446+(12*L446)),0.01)</f>
        <v>40.5</v>
      </c>
      <c r="T446" s="9">
        <f xml:space="preserve"> (4*S446)</f>
        <v>162</v>
      </c>
      <c r="U446" s="9">
        <f>ROUND((Q446-(S446/12)^2)*(R446),2)</f>
        <v>286.18</v>
      </c>
      <c r="V446" s="9">
        <f>ROUND((U446*1000)/(3*T446*(C446^0.5)),2)</f>
        <v>9.31</v>
      </c>
      <c r="W446" s="9" t="str">
        <f>IF(V446 &lt; N446, "Pass", "Fail")</f>
        <v>Pass</v>
      </c>
      <c r="X446" s="9">
        <f>CEILING(R446*(Q446^0.5)*((Q446^0.5/2)-(L446*0.5)-(N446/12)),0.01)</f>
        <v>55.32</v>
      </c>
      <c r="Y446" s="9">
        <f>ROUND((X446*1000)/(1.5*(Q446^0.5)*12*(C446^0.5)),2)</f>
        <v>6.38</v>
      </c>
      <c r="Z446" s="9" t="str">
        <f>IF(Y446&lt;N446,"Pass","Fail")</f>
        <v>Pass</v>
      </c>
      <c r="AA446" s="9">
        <f>ROUND(((Q446^0.5)/2)-(L446/2),2)</f>
        <v>3.06</v>
      </c>
      <c r="AB446" s="9">
        <f>ROUND((AA446*(AA446/2)*R446*(Q446^0.5)),0)</f>
        <v>219</v>
      </c>
      <c r="AC446" s="9">
        <f>ROUND((AB446*12000/(0.9*(Q446^0.5)*12*(N446^2))),2)</f>
        <v>63.11</v>
      </c>
      <c r="AD446" s="9">
        <f>(1-((1-(2.36*AC446/C446))^0.5))</f>
        <v>1.8794058313954087E-2</v>
      </c>
      <c r="AE446" s="9">
        <f>(AD446*C446)/(1.18*F446)</f>
        <v>1.0618112041781971E-3</v>
      </c>
      <c r="AF446" s="10">
        <f>200/F446</f>
        <v>3.3333333333333335E-3</v>
      </c>
      <c r="AG446" s="10">
        <f>(3*(C446)^0.5)/(F446)</f>
        <v>3.162277660168379E-3</v>
      </c>
      <c r="AH446" s="10">
        <f>ROUND(MAX(AE446, AF446, AG446),6)</f>
        <v>3.333E-3</v>
      </c>
      <c r="AK446" s="10">
        <f>ROUND((AH446*(Q446^0.5)*12*N446),2)</f>
        <v>6.85</v>
      </c>
      <c r="AL446" s="13">
        <f>ROUND((Q446^0.5),2)</f>
        <v>7.62</v>
      </c>
      <c r="AM446" s="13">
        <f>ROUND((Q446^0.5),2)</f>
        <v>7.62</v>
      </c>
      <c r="AN446" s="19">
        <v>8</v>
      </c>
      <c r="AO446" s="10">
        <f>INDEX(AJ:AJ, MATCH(AN446, AI:AI, 0))</f>
        <v>0.79</v>
      </c>
      <c r="AP446" s="12">
        <f>ROUNDUP((AK446/AO446),0)</f>
        <v>9</v>
      </c>
      <c r="AQ446" s="12">
        <f>(AP446*AO446)</f>
        <v>7.11</v>
      </c>
      <c r="AR446" s="12">
        <f>IF(ROUNDDOWN((AL446*12 - (O446*12)) / (AP446 - 1), 0) &lt; 18, ROUNDDOWN((AL446*12 - (O446*12)) / (AP446 - 1), 0), 18)</f>
        <v>11</v>
      </c>
    </row>
    <row r="447" spans="1:44" x14ac:dyDescent="0.35">
      <c r="A447" s="11">
        <f t="shared" si="6"/>
        <v>446</v>
      </c>
      <c r="B447" s="14">
        <v>4200</v>
      </c>
      <c r="C447" s="14">
        <v>3000</v>
      </c>
      <c r="D447" s="14">
        <v>140</v>
      </c>
      <c r="E447" s="14">
        <v>85</v>
      </c>
      <c r="F447" s="14">
        <v>40000</v>
      </c>
      <c r="G447" s="14">
        <v>4.75</v>
      </c>
      <c r="H447" s="14">
        <v>95</v>
      </c>
      <c r="K447" s="14">
        <v>150</v>
      </c>
      <c r="L447" s="14">
        <v>1.42</v>
      </c>
      <c r="M447" s="9">
        <f>ROUNDUP((18*L447),0)</f>
        <v>26</v>
      </c>
      <c r="N447" s="9">
        <f>(M447-O447*12-1.5)</f>
        <v>21.5</v>
      </c>
      <c r="O447" s="14">
        <v>0.25</v>
      </c>
      <c r="P447" s="9">
        <f>ROUND(((B447)-(M447*K447/12)-(G447-(1.5*L447))*H447),0)</f>
        <v>3626</v>
      </c>
      <c r="Q447" s="9">
        <f>ROUNDDOWN((D447+E447)/(P447/1000),0)</f>
        <v>62</v>
      </c>
      <c r="R447" s="9">
        <f>ROUND((1.2*D447+1.6*E447)/(Q447),2)</f>
        <v>4.9000000000000004</v>
      </c>
      <c r="S447" s="9">
        <f>CEILING((N447+(12*L447)),0.01)</f>
        <v>38.54</v>
      </c>
      <c r="T447" s="9">
        <f xml:space="preserve"> (4*S447)</f>
        <v>154.16</v>
      </c>
      <c r="U447" s="9">
        <f>ROUND((Q447-(S447/12)^2)*(R447),2)</f>
        <v>253.26</v>
      </c>
      <c r="V447" s="9">
        <f>ROUND((U447*1000)/(3*T447*(C447^0.5)),2)</f>
        <v>10</v>
      </c>
      <c r="W447" s="9" t="str">
        <f>IF(V447 &lt; N447, "Pass", "Fail")</f>
        <v>Pass</v>
      </c>
      <c r="X447" s="9">
        <f>CEILING(R447*(Q447^0.5)*((Q447^0.5/2)-(L447*0.5)-(N447/12)),0.01)</f>
        <v>55.38</v>
      </c>
      <c r="Y447" s="9">
        <f>ROUND((X447*1000)/(1.5*(Q447^0.5)*12*(C447^0.5)),2)</f>
        <v>7.13</v>
      </c>
      <c r="Z447" s="9" t="str">
        <f>IF(Y447&lt;N447,"Pass","Fail")</f>
        <v>Pass</v>
      </c>
      <c r="AA447" s="9">
        <f>ROUND(((Q447^0.5)/2)-(L447/2),2)</f>
        <v>3.23</v>
      </c>
      <c r="AB447" s="9">
        <f>ROUND((AA447*(AA447/2)*R447*(Q447^0.5)),0)</f>
        <v>201</v>
      </c>
      <c r="AC447" s="9">
        <f>ROUND((AB447*12000/(0.9*(Q447^0.5)*12*(N447^2))),2)</f>
        <v>61.36</v>
      </c>
      <c r="AD447" s="9">
        <f>(1-((1-(2.36*AC447/C447))^0.5))</f>
        <v>2.4433429573699761E-2</v>
      </c>
      <c r="AE447" s="9">
        <f>(AD447*C447)/(1.18*F447)</f>
        <v>1.5529722186673576E-3</v>
      </c>
      <c r="AF447" s="10">
        <f>200/F447</f>
        <v>5.0000000000000001E-3</v>
      </c>
      <c r="AG447" s="10">
        <f>(3*(C447)^0.5)/(F447)</f>
        <v>4.107919181288746E-3</v>
      </c>
      <c r="AH447" s="10">
        <f>ROUND(MAX(AE447, AF447, AG447),6)</f>
        <v>5.0000000000000001E-3</v>
      </c>
      <c r="AK447" s="10">
        <f>ROUND((AH447*(Q447^0.5)*12*N447),2)</f>
        <v>10.16</v>
      </c>
      <c r="AL447" s="13">
        <f>ROUND((Q447^0.5),2)</f>
        <v>7.87</v>
      </c>
      <c r="AM447" s="13">
        <f>ROUND((Q447^0.5),2)</f>
        <v>7.87</v>
      </c>
      <c r="AN447" s="19">
        <v>11</v>
      </c>
      <c r="AO447" s="10">
        <f>INDEX(AJ:AJ, MATCH(AN447, AI:AI, 0))</f>
        <v>1.56</v>
      </c>
      <c r="AP447" s="12">
        <f>ROUNDUP((AK447/AO447),0)</f>
        <v>7</v>
      </c>
      <c r="AQ447" s="12">
        <f>(AP447*AO447)</f>
        <v>10.92</v>
      </c>
      <c r="AR447" s="12">
        <f>IF(ROUNDDOWN((AL447*12 - (O447*12)) / (AP447 - 1), 0) &lt; 18, ROUNDDOWN((AL447*12 - (O447*12)) / (AP447 - 1), 0), 18)</f>
        <v>15</v>
      </c>
    </row>
    <row r="448" spans="1:44" x14ac:dyDescent="0.35">
      <c r="A448" s="11">
        <f t="shared" si="6"/>
        <v>447</v>
      </c>
      <c r="B448" s="14">
        <v>5700</v>
      </c>
      <c r="C448" s="14">
        <v>4000</v>
      </c>
      <c r="D448" s="14">
        <v>135</v>
      </c>
      <c r="E448" s="14">
        <v>95</v>
      </c>
      <c r="F448" s="14">
        <v>60000</v>
      </c>
      <c r="G448" s="14">
        <v>5.25</v>
      </c>
      <c r="H448" s="14">
        <v>100</v>
      </c>
      <c r="K448" s="14">
        <v>150</v>
      </c>
      <c r="L448" s="14">
        <v>1.25</v>
      </c>
      <c r="M448" s="9">
        <f>ROUNDUP((18*L448),0)</f>
        <v>23</v>
      </c>
      <c r="N448" s="9">
        <f>(M448-O448*12-1.5)</f>
        <v>18.5</v>
      </c>
      <c r="O448" s="14">
        <v>0.25</v>
      </c>
      <c r="P448" s="9">
        <f>ROUND(((B448)-(M448*K448/12)-(G448-(1.5*L448))*H448),0)</f>
        <v>5075</v>
      </c>
      <c r="Q448" s="9">
        <f>ROUNDDOWN((D448+E448)/(P448/1000),0)</f>
        <v>45</v>
      </c>
      <c r="R448" s="9">
        <f>ROUND((1.2*D448+1.6*E448)/(Q448),2)</f>
        <v>6.98</v>
      </c>
      <c r="S448" s="9">
        <f>CEILING((N448+(12*L448)),0.01)</f>
        <v>33.5</v>
      </c>
      <c r="T448" s="9">
        <f xml:space="preserve"> (4*S448)</f>
        <v>134</v>
      </c>
      <c r="U448" s="9">
        <f>ROUND((Q448-(S448/12)^2)*(R448),2)</f>
        <v>259.7</v>
      </c>
      <c r="V448" s="9">
        <f>ROUND((U448*1000)/(3*T448*(C448^0.5)),2)</f>
        <v>10.210000000000001</v>
      </c>
      <c r="W448" s="9" t="str">
        <f>IF(V448 &lt; N448, "Pass", "Fail")</f>
        <v>Pass</v>
      </c>
      <c r="X448" s="9">
        <f>CEILING(R448*(Q448^0.5)*((Q448^0.5/2)-(L448*0.5)-(N448/12)),0.01)</f>
        <v>55.6</v>
      </c>
      <c r="Y448" s="9">
        <f>ROUND((X448*1000)/(1.5*(Q448^0.5)*12*(C448^0.5)),2)</f>
        <v>7.28</v>
      </c>
      <c r="Z448" s="9" t="str">
        <f>IF(Y448&lt;N448,"Pass","Fail")</f>
        <v>Pass</v>
      </c>
      <c r="AA448" s="9">
        <f>ROUND(((Q448^0.5)/2)-(L448/2),2)</f>
        <v>2.73</v>
      </c>
      <c r="AB448" s="9">
        <f>ROUND((AA448*(AA448/2)*R448*(Q448^0.5)),0)</f>
        <v>174</v>
      </c>
      <c r="AC448" s="9">
        <f>ROUND((AB448*12000/(0.9*(Q448^0.5)*12*(N448^2))),2)</f>
        <v>84.21</v>
      </c>
      <c r="AD448" s="9">
        <f>(1-((1-(2.36*AC448/C448))^0.5))</f>
        <v>2.5158423127121687E-2</v>
      </c>
      <c r="AE448" s="9">
        <f>(AD448*C448)/(1.18*F448)</f>
        <v>1.4213798376904907E-3</v>
      </c>
      <c r="AF448" s="10">
        <f>200/F448</f>
        <v>3.3333333333333335E-3</v>
      </c>
      <c r="AG448" s="10">
        <f>(3*(C448)^0.5)/(F448)</f>
        <v>3.162277660168379E-3</v>
      </c>
      <c r="AH448" s="10">
        <f>ROUND(MAX(AE448, AF448, AG448),6)</f>
        <v>3.333E-3</v>
      </c>
      <c r="AK448" s="10">
        <f>ROUND((AH448*(Q448^0.5)*12*N448),2)</f>
        <v>4.96</v>
      </c>
      <c r="AL448" s="13">
        <f>ROUND((Q448^0.5),2)</f>
        <v>6.71</v>
      </c>
      <c r="AM448" s="13">
        <f>ROUND((Q448^0.5),2)</f>
        <v>6.71</v>
      </c>
      <c r="AN448" s="19">
        <v>8</v>
      </c>
      <c r="AO448" s="10">
        <f>INDEX(AJ:AJ, MATCH(AN448, AI:AI, 0))</f>
        <v>0.79</v>
      </c>
      <c r="AP448" s="12">
        <f>ROUNDUP((AK448/AO448),0)</f>
        <v>7</v>
      </c>
      <c r="AQ448" s="12">
        <f>(AP448*AO448)</f>
        <v>5.53</v>
      </c>
      <c r="AR448" s="12">
        <f>IF(ROUNDDOWN((AL448*12 - (O448*12)) / (AP448 - 1), 0) &lt; 18, ROUNDDOWN((AL448*12 - (O448*12)) / (AP448 - 1), 0), 18)</f>
        <v>12</v>
      </c>
    </row>
    <row r="449" spans="1:44" x14ac:dyDescent="0.35">
      <c r="A449" s="11">
        <f t="shared" si="6"/>
        <v>448</v>
      </c>
      <c r="B449" s="14">
        <v>4700</v>
      </c>
      <c r="C449" s="14">
        <v>5000</v>
      </c>
      <c r="D449" s="14">
        <v>110</v>
      </c>
      <c r="E449" s="14">
        <v>120</v>
      </c>
      <c r="F449" s="14">
        <v>40000</v>
      </c>
      <c r="G449" s="14">
        <v>6.5</v>
      </c>
      <c r="H449" s="14">
        <v>95</v>
      </c>
      <c r="K449" s="14">
        <v>150</v>
      </c>
      <c r="L449" s="14">
        <v>1.42</v>
      </c>
      <c r="M449" s="9">
        <f>ROUNDUP((18*L449),0)</f>
        <v>26</v>
      </c>
      <c r="N449" s="9">
        <f>(M449-O449*12-1.5)</f>
        <v>21.5</v>
      </c>
      <c r="O449" s="14">
        <v>0.25</v>
      </c>
      <c r="P449" s="9">
        <f>ROUND(((B449)-(M449*K449/12)-(G449-(1.5*L449))*H449),0)</f>
        <v>3960</v>
      </c>
      <c r="Q449" s="9">
        <f>ROUNDDOWN((D449+E449)/(P449/1000),0)</f>
        <v>58</v>
      </c>
      <c r="R449" s="9">
        <f>ROUND((1.2*D449+1.6*E449)/(Q449),2)</f>
        <v>5.59</v>
      </c>
      <c r="S449" s="9">
        <f>CEILING((N449+(12*L449)),0.01)</f>
        <v>38.54</v>
      </c>
      <c r="T449" s="9">
        <f xml:space="preserve"> (4*S449)</f>
        <v>154.16</v>
      </c>
      <c r="U449" s="9">
        <f>ROUND((Q449-(S449/12)^2)*(R449),2)</f>
        <v>266.56</v>
      </c>
      <c r="V449" s="9">
        <f>ROUND((U449*1000)/(3*T449*(C449^0.5)),2)</f>
        <v>8.15</v>
      </c>
      <c r="W449" s="9" t="str">
        <f>IF(V449 &lt; N449, "Pass", "Fail")</f>
        <v>Pass</v>
      </c>
      <c r="X449" s="9">
        <f>CEILING(R449*(Q449^0.5)*((Q449^0.5/2)-(L449*0.5)-(N449/12)),0.01)</f>
        <v>55.61</v>
      </c>
      <c r="Y449" s="9">
        <f>ROUND((X449*1000)/(1.5*(Q449^0.5)*12*(C449^0.5)),2)</f>
        <v>5.74</v>
      </c>
      <c r="Z449" s="9" t="str">
        <f>IF(Y449&lt;N449,"Pass","Fail")</f>
        <v>Pass</v>
      </c>
      <c r="AA449" s="9">
        <f>ROUND(((Q449^0.5)/2)-(L449/2),2)</f>
        <v>3.1</v>
      </c>
      <c r="AB449" s="9">
        <f>ROUND((AA449*(AA449/2)*R449*(Q449^0.5)),0)</f>
        <v>205</v>
      </c>
      <c r="AC449" s="9">
        <f>ROUND((AB449*12000/(0.9*(Q449^0.5)*12*(N449^2))),2)</f>
        <v>64.7</v>
      </c>
      <c r="AD449" s="9">
        <f>(1-((1-(2.36*AC449/C449))^0.5))</f>
        <v>1.5387588946797814E-2</v>
      </c>
      <c r="AE449" s="9">
        <f>(AD449*C449)/(1.18*F449)</f>
        <v>1.630041201991294E-3</v>
      </c>
      <c r="AF449" s="10">
        <f>200/F449</f>
        <v>5.0000000000000001E-3</v>
      </c>
      <c r="AG449" s="10">
        <f>(3*(C449)^0.5)/(F449)</f>
        <v>5.3033008588991067E-3</v>
      </c>
      <c r="AH449" s="10">
        <f>ROUND(MAX(AE449, AF449, AG449),6)</f>
        <v>5.3030000000000004E-3</v>
      </c>
      <c r="AK449" s="10">
        <f>ROUND((AH449*(Q449^0.5)*12*N449),2)</f>
        <v>10.42</v>
      </c>
      <c r="AL449" s="13">
        <f>ROUND((Q449^0.5),2)</f>
        <v>7.62</v>
      </c>
      <c r="AM449" s="13">
        <f>ROUND((Q449^0.5),2)</f>
        <v>7.62</v>
      </c>
      <c r="AN449" s="19">
        <v>11</v>
      </c>
      <c r="AO449" s="10">
        <f>INDEX(AJ:AJ, MATCH(AN449, AI:AI, 0))</f>
        <v>1.56</v>
      </c>
      <c r="AP449" s="12">
        <f>ROUNDUP((AK449/AO449),0)</f>
        <v>7</v>
      </c>
      <c r="AQ449" s="12">
        <f>(AP449*AO449)</f>
        <v>10.92</v>
      </c>
      <c r="AR449" s="12">
        <f>IF(ROUNDDOWN((AL449*12 - (O449*12)) / (AP449 - 1), 0) &lt; 18, ROUNDDOWN((AL449*12 - (O449*12)) / (AP449 - 1), 0), 18)</f>
        <v>14</v>
      </c>
    </row>
    <row r="450" spans="1:44" x14ac:dyDescent="0.35">
      <c r="A450" s="11">
        <f t="shared" si="6"/>
        <v>449</v>
      </c>
      <c r="B450" s="14">
        <v>4400</v>
      </c>
      <c r="C450" s="14">
        <v>5000</v>
      </c>
      <c r="D450" s="14">
        <v>185</v>
      </c>
      <c r="E450" s="14">
        <v>120</v>
      </c>
      <c r="F450" s="14">
        <v>40000</v>
      </c>
      <c r="G450" s="14">
        <v>5.25</v>
      </c>
      <c r="H450" s="14">
        <v>95</v>
      </c>
      <c r="K450" s="14">
        <v>150</v>
      </c>
      <c r="L450" s="14">
        <v>1.83</v>
      </c>
      <c r="M450" s="9">
        <f>ROUNDUP((18*L450),0)</f>
        <v>33</v>
      </c>
      <c r="N450" s="9">
        <f>(M450-O450*12-1.5)</f>
        <v>28.5</v>
      </c>
      <c r="O450" s="14">
        <v>0.25</v>
      </c>
      <c r="P450" s="9">
        <f>ROUND(((B450)-(M450*K450/12)-(G450-(1.5*L450))*H450),0)</f>
        <v>3750</v>
      </c>
      <c r="Q450" s="9">
        <f>ROUNDDOWN((D450+E450)/(P450/1000),0)</f>
        <v>81</v>
      </c>
      <c r="R450" s="9">
        <f>ROUND((1.2*D450+1.6*E450)/(Q450),2)</f>
        <v>5.1100000000000003</v>
      </c>
      <c r="S450" s="9">
        <f>CEILING((N450+(12*L450)),0.01)</f>
        <v>50.46</v>
      </c>
      <c r="T450" s="9">
        <f xml:space="preserve"> (4*S450)</f>
        <v>201.84</v>
      </c>
      <c r="U450" s="9">
        <f>ROUND((Q450-(S450/12)^2)*(R450),2)</f>
        <v>323.55</v>
      </c>
      <c r="V450" s="9">
        <f>ROUND((U450*1000)/(3*T450*(C450^0.5)),2)</f>
        <v>7.56</v>
      </c>
      <c r="W450" s="9" t="str">
        <f>IF(V450 &lt; N450, "Pass", "Fail")</f>
        <v>Pass</v>
      </c>
      <c r="X450" s="9">
        <f>CEILING(R450*(Q450^0.5)*((Q450^0.5/2)-(L450*0.5)-(N450/12)),0.01)</f>
        <v>55.65</v>
      </c>
      <c r="Y450" s="9">
        <f>ROUND((X450*1000)/(1.5*(Q450^0.5)*12*(C450^0.5)),2)</f>
        <v>4.8600000000000003</v>
      </c>
      <c r="Z450" s="9" t="str">
        <f>IF(Y450&lt;N450,"Pass","Fail")</f>
        <v>Pass</v>
      </c>
      <c r="AA450" s="9">
        <f>ROUND(((Q450^0.5)/2)-(L450/2),2)</f>
        <v>3.59</v>
      </c>
      <c r="AB450" s="9">
        <f>ROUND((AA450*(AA450/2)*R450*(Q450^0.5)),0)</f>
        <v>296</v>
      </c>
      <c r="AC450" s="9">
        <f>ROUND((AB450*12000/(0.9*(Q450^0.5)*12*(N450^2))),2)</f>
        <v>44.99</v>
      </c>
      <c r="AD450" s="9">
        <f>(1-((1-(2.36*AC450/C450))^0.5))</f>
        <v>1.0674613688701484E-2</v>
      </c>
      <c r="AE450" s="9">
        <f>(AD450*C450)/(1.18*F450)</f>
        <v>1.1307853483793946E-3</v>
      </c>
      <c r="AF450" s="10">
        <f>200/F450</f>
        <v>5.0000000000000001E-3</v>
      </c>
      <c r="AG450" s="10">
        <f>(3*(C450)^0.5)/(F450)</f>
        <v>5.3033008588991067E-3</v>
      </c>
      <c r="AH450" s="10">
        <f>ROUND(MAX(AE450, AF450, AG450),6)</f>
        <v>5.3030000000000004E-3</v>
      </c>
      <c r="AK450" s="10">
        <f>ROUND((AH450*(Q450^0.5)*12*N450),2)</f>
        <v>16.32</v>
      </c>
      <c r="AL450" s="13">
        <f>ROUND((Q450^0.5),2)</f>
        <v>9</v>
      </c>
      <c r="AM450" s="13">
        <f>ROUND((Q450^0.5),2)</f>
        <v>9</v>
      </c>
      <c r="AN450" s="19">
        <v>14</v>
      </c>
      <c r="AO450" s="10">
        <f>INDEX(AJ:AJ, MATCH(AN450, AI:AI, 0))</f>
        <v>2.25</v>
      </c>
      <c r="AP450" s="12">
        <f>ROUNDUP((AK450/AO450),0)</f>
        <v>8</v>
      </c>
      <c r="AQ450" s="12">
        <f>(AP450*AO450)</f>
        <v>18</v>
      </c>
      <c r="AR450" s="12">
        <f>IF(ROUNDDOWN((AL450*12 - (O450*12)) / (AP450 - 1), 0) &lt; 18, ROUNDDOWN((AL450*12 - (O450*12)) / (AP450 - 1), 0), 18)</f>
        <v>15</v>
      </c>
    </row>
    <row r="451" spans="1:44" x14ac:dyDescent="0.35">
      <c r="A451" s="11">
        <f t="shared" si="6"/>
        <v>450</v>
      </c>
      <c r="B451" s="14">
        <v>4800</v>
      </c>
      <c r="C451" s="14">
        <v>4000</v>
      </c>
      <c r="D451" s="14">
        <v>145</v>
      </c>
      <c r="E451" s="14">
        <v>130</v>
      </c>
      <c r="F451" s="14">
        <v>40000</v>
      </c>
      <c r="G451" s="14">
        <v>4.25</v>
      </c>
      <c r="H451" s="14">
        <v>105</v>
      </c>
      <c r="K451" s="14">
        <v>150</v>
      </c>
      <c r="L451" s="14">
        <v>1.58</v>
      </c>
      <c r="M451" s="9">
        <f>ROUNDUP((18*L451),0)</f>
        <v>29</v>
      </c>
      <c r="N451" s="9">
        <f>(M451-O451*12-1.5)</f>
        <v>24.5</v>
      </c>
      <c r="O451" s="14">
        <v>0.25</v>
      </c>
      <c r="P451" s="9">
        <f>ROUND(((B451)-(M451*K451/12)-(G451-(1.5*L451))*H451),0)</f>
        <v>4240</v>
      </c>
      <c r="Q451" s="9">
        <f>ROUNDDOWN((D451+E451)/(P451/1000),0)</f>
        <v>64</v>
      </c>
      <c r="R451" s="9">
        <f>ROUND((1.2*D451+1.6*E451)/(Q451),2)</f>
        <v>5.97</v>
      </c>
      <c r="S451" s="9">
        <f>CEILING((N451+(12*L451)),0.01)</f>
        <v>43.46</v>
      </c>
      <c r="T451" s="9">
        <f xml:space="preserve"> (4*S451)</f>
        <v>173.84</v>
      </c>
      <c r="U451" s="9">
        <f>ROUND((Q451-(S451/12)^2)*(R451),2)</f>
        <v>303.77</v>
      </c>
      <c r="V451" s="9">
        <f>ROUND((U451*1000)/(3*T451*(C451^0.5)),2)</f>
        <v>9.2100000000000009</v>
      </c>
      <c r="W451" s="9" t="str">
        <f>IF(V451 &lt; N451, "Pass", "Fail")</f>
        <v>Pass</v>
      </c>
      <c r="X451" s="9">
        <f>CEILING(R451*(Q451^0.5)*((Q451^0.5/2)-(L451*0.5)-(N451/12)),0.01)</f>
        <v>55.800000000000004</v>
      </c>
      <c r="Y451" s="9">
        <f>ROUND((X451*1000)/(1.5*(Q451^0.5)*12*(C451^0.5)),2)</f>
        <v>6.13</v>
      </c>
      <c r="Z451" s="9" t="str">
        <f>IF(Y451&lt;N451,"Pass","Fail")</f>
        <v>Pass</v>
      </c>
      <c r="AA451" s="9">
        <f>ROUND(((Q451^0.5)/2)-(L451/2),2)</f>
        <v>3.21</v>
      </c>
      <c r="AB451" s="9">
        <f>ROUND((AA451*(AA451/2)*R451*(Q451^0.5)),0)</f>
        <v>246</v>
      </c>
      <c r="AC451" s="9">
        <f>ROUND((AB451*12000/(0.9*(Q451^0.5)*12*(N451^2))),2)</f>
        <v>56.92</v>
      </c>
      <c r="AD451" s="9">
        <f>(1-((1-(2.36*AC451/C451))^0.5))</f>
        <v>1.6934793617432553E-2</v>
      </c>
      <c r="AE451" s="9">
        <f>(AD451*C451)/(1.18*F451)</f>
        <v>1.4351520014773351E-3</v>
      </c>
      <c r="AF451" s="10">
        <f>200/F451</f>
        <v>5.0000000000000001E-3</v>
      </c>
      <c r="AG451" s="10">
        <f>(3*(C451)^0.5)/(F451)</f>
        <v>4.7434164902525689E-3</v>
      </c>
      <c r="AH451" s="10">
        <f>ROUND(MAX(AE451, AF451, AG451),6)</f>
        <v>5.0000000000000001E-3</v>
      </c>
      <c r="AK451" s="10">
        <f>ROUND((AH451*(Q451^0.5)*12*N451),2)</f>
        <v>11.76</v>
      </c>
      <c r="AL451" s="13">
        <f>ROUND((Q451^0.5),2)</f>
        <v>8</v>
      </c>
      <c r="AM451" s="13">
        <f>ROUND((Q451^0.5),2)</f>
        <v>8</v>
      </c>
      <c r="AN451" s="19">
        <v>11</v>
      </c>
      <c r="AO451" s="10">
        <f>INDEX(AJ:AJ, MATCH(AN451, AI:AI, 0))</f>
        <v>1.56</v>
      </c>
      <c r="AP451" s="12">
        <f>ROUNDUP((AK451/AO451),0)</f>
        <v>8</v>
      </c>
      <c r="AQ451" s="12">
        <f>(AP451*AO451)</f>
        <v>12.48</v>
      </c>
      <c r="AR451" s="12">
        <f>IF(ROUNDDOWN((AL451*12 - (O451*12)) / (AP451 - 1), 0) &lt; 18, ROUNDDOWN((AL451*12 - (O451*12)) / (AP451 - 1), 0), 18)</f>
        <v>13</v>
      </c>
    </row>
    <row r="452" spans="1:44" x14ac:dyDescent="0.35">
      <c r="A452" s="11">
        <f t="shared" ref="A452:A515" si="7">(A451+1)</f>
        <v>451</v>
      </c>
      <c r="B452" s="14">
        <v>4600</v>
      </c>
      <c r="C452" s="14">
        <v>4000</v>
      </c>
      <c r="D452" s="14">
        <v>120</v>
      </c>
      <c r="E452" s="14">
        <v>80</v>
      </c>
      <c r="F452" s="14">
        <v>40000</v>
      </c>
      <c r="G452" s="14">
        <v>4.25</v>
      </c>
      <c r="H452" s="14">
        <v>90</v>
      </c>
      <c r="K452" s="14">
        <v>150</v>
      </c>
      <c r="L452" s="14">
        <v>1.17</v>
      </c>
      <c r="M452" s="9">
        <f>ROUNDUP((18*L452),0)</f>
        <v>22</v>
      </c>
      <c r="N452" s="9">
        <f>(M452-O452*12-1.5)</f>
        <v>17.5</v>
      </c>
      <c r="O452" s="14">
        <v>0.25</v>
      </c>
      <c r="P452" s="9">
        <f>ROUND(((B452)-(M452*K452/12)-(G452-(1.5*L452))*H452),0)</f>
        <v>4100</v>
      </c>
      <c r="Q452" s="9">
        <f>ROUNDDOWN((D452+E452)/(P452/1000),0)</f>
        <v>48</v>
      </c>
      <c r="R452" s="9">
        <f>ROUND((1.2*D452+1.6*E452)/(Q452),2)</f>
        <v>5.67</v>
      </c>
      <c r="S452" s="9">
        <f>CEILING((N452+(12*L452)),0.01)</f>
        <v>31.54</v>
      </c>
      <c r="T452" s="9">
        <f xml:space="preserve"> (4*S452)</f>
        <v>126.16</v>
      </c>
      <c r="U452" s="9">
        <f>ROUND((Q452-(S452/12)^2)*(R452),2)</f>
        <v>232.99</v>
      </c>
      <c r="V452" s="9">
        <f>ROUND((U452*1000)/(3*T452*(C452^0.5)),2)</f>
        <v>9.73</v>
      </c>
      <c r="W452" s="9" t="str">
        <f>IF(V452 &lt; N452, "Pass", "Fail")</f>
        <v>Pass</v>
      </c>
      <c r="X452" s="9">
        <f>CEILING(R452*(Q452^0.5)*((Q452^0.5/2)-(L452*0.5)-(N452/12)),0.01)</f>
        <v>55.82</v>
      </c>
      <c r="Y452" s="9">
        <f>ROUND((X452*1000)/(1.5*(Q452^0.5)*12*(C452^0.5)),2)</f>
        <v>7.08</v>
      </c>
      <c r="Z452" s="9" t="str">
        <f>IF(Y452&lt;N452,"Pass","Fail")</f>
        <v>Pass</v>
      </c>
      <c r="AA452" s="9">
        <f>ROUND(((Q452^0.5)/2)-(L452/2),2)</f>
        <v>2.88</v>
      </c>
      <c r="AB452" s="9">
        <f>ROUND((AA452*(AA452/2)*R452*(Q452^0.5)),0)</f>
        <v>163</v>
      </c>
      <c r="AC452" s="9">
        <f>ROUND((AB452*12000/(0.9*(Q452^0.5)*12*(N452^2))),2)</f>
        <v>85.36</v>
      </c>
      <c r="AD452" s="9">
        <f>(1-((1-(2.36*AC452/C452))^0.5))</f>
        <v>2.5506490529567438E-2</v>
      </c>
      <c r="AE452" s="9">
        <f>(AD452*C452)/(1.18*F452)</f>
        <v>2.1615669940311388E-3</v>
      </c>
      <c r="AF452" s="10">
        <f>200/F452</f>
        <v>5.0000000000000001E-3</v>
      </c>
      <c r="AG452" s="10">
        <f>(3*(C452)^0.5)/(F452)</f>
        <v>4.7434164902525689E-3</v>
      </c>
      <c r="AH452" s="10">
        <f>ROUND(MAX(AE452, AF452, AG452),6)</f>
        <v>5.0000000000000001E-3</v>
      </c>
      <c r="AK452" s="10">
        <f>ROUND((AH452*(Q452^0.5)*12*N452),2)</f>
        <v>7.27</v>
      </c>
      <c r="AL452" s="13">
        <f>ROUND((Q452^0.5),2)</f>
        <v>6.93</v>
      </c>
      <c r="AM452" s="13">
        <f>ROUND((Q452^0.5),2)</f>
        <v>6.93</v>
      </c>
      <c r="AN452" s="19">
        <v>11</v>
      </c>
      <c r="AO452" s="10">
        <f>INDEX(AJ:AJ, MATCH(AN452, AI:AI, 0))</f>
        <v>1.56</v>
      </c>
      <c r="AP452" s="12">
        <f>ROUNDUP((AK452/AO452),0)</f>
        <v>5</v>
      </c>
      <c r="AQ452" s="12">
        <f>(AP452*AO452)</f>
        <v>7.8000000000000007</v>
      </c>
      <c r="AR452" s="12">
        <f>IF(ROUNDDOWN((AL452*12 - (O452*12)) / (AP452 - 1), 0) &lt; 18, ROUNDDOWN((AL452*12 - (O452*12)) / (AP452 - 1), 0), 18)</f>
        <v>18</v>
      </c>
    </row>
    <row r="453" spans="1:44" x14ac:dyDescent="0.35">
      <c r="A453" s="11">
        <f t="shared" si="7"/>
        <v>452</v>
      </c>
      <c r="B453" s="14">
        <v>4100</v>
      </c>
      <c r="C453" s="14">
        <v>3000</v>
      </c>
      <c r="D453" s="14">
        <v>170</v>
      </c>
      <c r="E453" s="14">
        <v>105</v>
      </c>
      <c r="F453" s="14">
        <v>40000</v>
      </c>
      <c r="G453" s="14">
        <v>6.75</v>
      </c>
      <c r="H453" s="14">
        <v>90</v>
      </c>
      <c r="K453" s="14">
        <v>150</v>
      </c>
      <c r="L453" s="14">
        <v>1.75</v>
      </c>
      <c r="M453" s="9">
        <f>ROUNDUP((18*L453),0)</f>
        <v>32</v>
      </c>
      <c r="N453" s="9">
        <f>(M453-O453*12-1.5)</f>
        <v>27.5</v>
      </c>
      <c r="O453" s="14">
        <v>0.25</v>
      </c>
      <c r="P453" s="9">
        <f>ROUND(((B453)-(M453*K453/12)-(G453-(1.5*L453))*H453),0)</f>
        <v>3329</v>
      </c>
      <c r="Q453" s="9">
        <f>ROUNDDOWN((D453+E453)/(P453/1000),0)</f>
        <v>82</v>
      </c>
      <c r="R453" s="9">
        <f>ROUND((1.2*D453+1.6*E453)/(Q453),2)</f>
        <v>4.54</v>
      </c>
      <c r="S453" s="9">
        <f>CEILING((N453+(12*L453)),0.01)</f>
        <v>48.5</v>
      </c>
      <c r="T453" s="9">
        <f xml:space="preserve"> (4*S453)</f>
        <v>194</v>
      </c>
      <c r="U453" s="9">
        <f>ROUND((Q453-(S453/12)^2)*(R453),2)</f>
        <v>298.12</v>
      </c>
      <c r="V453" s="9">
        <f>ROUND((U453*1000)/(3*T453*(C453^0.5)),2)</f>
        <v>9.35</v>
      </c>
      <c r="W453" s="9" t="str">
        <f>IF(V453 &lt; N453, "Pass", "Fail")</f>
        <v>Pass</v>
      </c>
      <c r="X453" s="9">
        <f>CEILING(R453*(Q453^0.5)*((Q453^0.5/2)-(L453*0.5)-(N453/12)),0.01)</f>
        <v>55.96</v>
      </c>
      <c r="Y453" s="9">
        <f>ROUND((X453*1000)/(1.5*(Q453^0.5)*12*(C453^0.5)),2)</f>
        <v>6.27</v>
      </c>
      <c r="Z453" s="9" t="str">
        <f>IF(Y453&lt;N453,"Pass","Fail")</f>
        <v>Pass</v>
      </c>
      <c r="AA453" s="9">
        <f>ROUND(((Q453^0.5)/2)-(L453/2),2)</f>
        <v>3.65</v>
      </c>
      <c r="AB453" s="9">
        <f>ROUND((AA453*(AA453/2)*R453*(Q453^0.5)),0)</f>
        <v>274</v>
      </c>
      <c r="AC453" s="9">
        <f>ROUND((AB453*12000/(0.9*(Q453^0.5)*12*(N453^2))),2)</f>
        <v>44.46</v>
      </c>
      <c r="AD453" s="9">
        <f>(1-((1-(2.36*AC453/C453))^0.5))</f>
        <v>1.764324199402989E-2</v>
      </c>
      <c r="AE453" s="9">
        <f>(AD453*C453)/(1.18*F453)</f>
        <v>1.1213924996205439E-3</v>
      </c>
      <c r="AF453" s="10">
        <f>200/F453</f>
        <v>5.0000000000000001E-3</v>
      </c>
      <c r="AG453" s="10">
        <f>(3*(C453)^0.5)/(F453)</f>
        <v>4.107919181288746E-3</v>
      </c>
      <c r="AH453" s="10">
        <f>ROUND(MAX(AE453, AF453, AG453),6)</f>
        <v>5.0000000000000001E-3</v>
      </c>
      <c r="AK453" s="10">
        <f>ROUND((AH453*(Q453^0.5)*12*N453),2)</f>
        <v>14.94</v>
      </c>
      <c r="AL453" s="13">
        <f>ROUND((Q453^0.5),2)</f>
        <v>9.06</v>
      </c>
      <c r="AM453" s="13">
        <f>ROUND((Q453^0.5),2)</f>
        <v>9.06</v>
      </c>
      <c r="AN453" s="19">
        <v>14</v>
      </c>
      <c r="AO453" s="10">
        <f>INDEX(AJ:AJ, MATCH(AN453, AI:AI, 0))</f>
        <v>2.25</v>
      </c>
      <c r="AP453" s="12">
        <f>ROUNDUP((AK453/AO453),0)</f>
        <v>7</v>
      </c>
      <c r="AQ453" s="12">
        <f>(AP453*AO453)</f>
        <v>15.75</v>
      </c>
      <c r="AR453" s="12">
        <f>IF(ROUNDDOWN((AL453*12 - (O453*12)) / (AP453 - 1), 0) &lt; 18, ROUNDDOWN((AL453*12 - (O453*12)) / (AP453 - 1), 0), 18)</f>
        <v>17</v>
      </c>
    </row>
    <row r="454" spans="1:44" x14ac:dyDescent="0.35">
      <c r="A454" s="11">
        <f t="shared" si="7"/>
        <v>453</v>
      </c>
      <c r="B454" s="14">
        <v>5100</v>
      </c>
      <c r="C454" s="14">
        <v>3000</v>
      </c>
      <c r="D454" s="14">
        <v>160</v>
      </c>
      <c r="E454" s="14">
        <v>120</v>
      </c>
      <c r="F454" s="14">
        <v>40000</v>
      </c>
      <c r="G454" s="14">
        <v>6</v>
      </c>
      <c r="H454" s="14">
        <v>100</v>
      </c>
      <c r="K454" s="14">
        <v>150</v>
      </c>
      <c r="L454" s="14">
        <v>1.58</v>
      </c>
      <c r="M454" s="9">
        <f>ROUNDUP((18*L454),0)</f>
        <v>29</v>
      </c>
      <c r="N454" s="9">
        <f>(M454-O454*12-1.5)</f>
        <v>24.5</v>
      </c>
      <c r="O454" s="14">
        <v>0.25</v>
      </c>
      <c r="P454" s="9">
        <f>ROUND(((B454)-(M454*K454/12)-(G454-(1.5*L454))*H454),0)</f>
        <v>4375</v>
      </c>
      <c r="Q454" s="9">
        <f>ROUNDDOWN((D454+E454)/(P454/1000),0)</f>
        <v>64</v>
      </c>
      <c r="R454" s="9">
        <f>ROUND((1.2*D454+1.6*E454)/(Q454),2)</f>
        <v>6</v>
      </c>
      <c r="S454" s="9">
        <f>CEILING((N454+(12*L454)),0.01)</f>
        <v>43.46</v>
      </c>
      <c r="T454" s="9">
        <f xml:space="preserve"> (4*S454)</f>
        <v>173.84</v>
      </c>
      <c r="U454" s="9">
        <f>ROUND((Q454-(S454/12)^2)*(R454),2)</f>
        <v>305.3</v>
      </c>
      <c r="V454" s="9">
        <f>ROUND((U454*1000)/(3*T454*(C454^0.5)),2)</f>
        <v>10.69</v>
      </c>
      <c r="W454" s="9" t="str">
        <f>IF(V454 &lt; N454, "Pass", "Fail")</f>
        <v>Pass</v>
      </c>
      <c r="X454" s="9">
        <f>CEILING(R454*(Q454^0.5)*((Q454^0.5/2)-(L454*0.5)-(N454/12)),0.01)</f>
        <v>56.08</v>
      </c>
      <c r="Y454" s="9">
        <f>ROUND((X454*1000)/(1.5*(Q454^0.5)*12*(C454^0.5)),2)</f>
        <v>7.11</v>
      </c>
      <c r="Z454" s="9" t="str">
        <f>IF(Y454&lt;N454,"Pass","Fail")</f>
        <v>Pass</v>
      </c>
      <c r="AA454" s="9">
        <f>ROUND(((Q454^0.5)/2)-(L454/2),2)</f>
        <v>3.21</v>
      </c>
      <c r="AB454" s="9">
        <f>ROUND((AA454*(AA454/2)*R454*(Q454^0.5)),0)</f>
        <v>247</v>
      </c>
      <c r="AC454" s="9">
        <f>ROUND((AB454*12000/(0.9*(Q454^0.5)*12*(N454^2))),2)</f>
        <v>57.15</v>
      </c>
      <c r="AD454" s="9">
        <f>(1-((1-(2.36*AC454/C454))^0.5))</f>
        <v>2.2737496882234809E-2</v>
      </c>
      <c r="AE454" s="9">
        <f>(AD454*C454)/(1.18*F454)</f>
        <v>1.4451798865827209E-3</v>
      </c>
      <c r="AF454" s="10">
        <f>200/F454</f>
        <v>5.0000000000000001E-3</v>
      </c>
      <c r="AG454" s="10">
        <f>(3*(C454)^0.5)/(F454)</f>
        <v>4.107919181288746E-3</v>
      </c>
      <c r="AH454" s="10">
        <f>ROUND(MAX(AE454, AF454, AG454),6)</f>
        <v>5.0000000000000001E-3</v>
      </c>
      <c r="AK454" s="10">
        <f>ROUND((AH454*(Q454^0.5)*12*N454),2)</f>
        <v>11.76</v>
      </c>
      <c r="AL454" s="13">
        <f>ROUND((Q454^0.5),2)</f>
        <v>8</v>
      </c>
      <c r="AM454" s="13">
        <f>ROUND((Q454^0.5),2)</f>
        <v>8</v>
      </c>
      <c r="AN454" s="19">
        <v>11</v>
      </c>
      <c r="AO454" s="10">
        <f>INDEX(AJ:AJ, MATCH(AN454, AI:AI, 0))</f>
        <v>1.56</v>
      </c>
      <c r="AP454" s="12">
        <f>ROUNDUP((AK454/AO454),0)</f>
        <v>8</v>
      </c>
      <c r="AQ454" s="12">
        <f>(AP454*AO454)</f>
        <v>12.48</v>
      </c>
      <c r="AR454" s="12">
        <f>IF(ROUNDDOWN((AL454*12 - (O454*12)) / (AP454 - 1), 0) &lt; 18, ROUNDDOWN((AL454*12 - (O454*12)) / (AP454 - 1), 0), 18)</f>
        <v>13</v>
      </c>
    </row>
    <row r="455" spans="1:44" x14ac:dyDescent="0.35">
      <c r="A455" s="11">
        <f t="shared" si="7"/>
        <v>454</v>
      </c>
      <c r="B455" s="14">
        <v>5700</v>
      </c>
      <c r="C455" s="14">
        <v>4000</v>
      </c>
      <c r="D455" s="14">
        <v>170</v>
      </c>
      <c r="E455" s="14">
        <v>175</v>
      </c>
      <c r="F455" s="14">
        <v>40000</v>
      </c>
      <c r="G455" s="14">
        <v>5.25</v>
      </c>
      <c r="H455" s="14">
        <v>90</v>
      </c>
      <c r="K455" s="14">
        <v>150</v>
      </c>
      <c r="L455" s="14">
        <v>1.75</v>
      </c>
      <c r="M455" s="9">
        <f>ROUNDUP((18*L455),0)</f>
        <v>32</v>
      </c>
      <c r="N455" s="9">
        <f>(M455-O455*12-1.5)</f>
        <v>27.5</v>
      </c>
      <c r="O455" s="14">
        <v>0.25</v>
      </c>
      <c r="P455" s="9">
        <f>ROUND(((B455)-(M455*K455/12)-(G455-(1.5*L455))*H455),0)</f>
        <v>5064</v>
      </c>
      <c r="Q455" s="9">
        <f>ROUNDDOWN((D455+E455)/(P455/1000),0)</f>
        <v>68</v>
      </c>
      <c r="R455" s="9">
        <f>ROUND((1.2*D455+1.6*E455)/(Q455),2)</f>
        <v>7.12</v>
      </c>
      <c r="S455" s="9">
        <f>CEILING((N455+(12*L455)),0.01)</f>
        <v>48.5</v>
      </c>
      <c r="T455" s="9">
        <f xml:space="preserve"> (4*S455)</f>
        <v>194</v>
      </c>
      <c r="U455" s="9">
        <f>ROUND((Q455-(S455/12)^2)*(R455),2)</f>
        <v>367.85</v>
      </c>
      <c r="V455" s="9">
        <f>ROUND((U455*1000)/(3*T455*(C455^0.5)),2)</f>
        <v>9.99</v>
      </c>
      <c r="W455" s="9" t="str">
        <f>IF(V455 &lt; N455, "Pass", "Fail")</f>
        <v>Pass</v>
      </c>
      <c r="X455" s="9">
        <f>CEILING(R455*(Q455^0.5)*((Q455^0.5/2)-(L455*0.5)-(N455/12)),0.01)</f>
        <v>56.160000000000004</v>
      </c>
      <c r="Y455" s="9">
        <f>ROUND((X455*1000)/(1.5*(Q455^0.5)*12*(C455^0.5)),2)</f>
        <v>5.98</v>
      </c>
      <c r="Z455" s="9" t="str">
        <f>IF(Y455&lt;N455,"Pass","Fail")</f>
        <v>Pass</v>
      </c>
      <c r="AA455" s="9">
        <f>ROUND(((Q455^0.5)/2)-(L455/2),2)</f>
        <v>3.25</v>
      </c>
      <c r="AB455" s="9">
        <f>ROUND((AA455*(AA455/2)*R455*(Q455^0.5)),0)</f>
        <v>310</v>
      </c>
      <c r="AC455" s="9">
        <f>ROUND((AB455*12000/(0.9*(Q455^0.5)*12*(N455^2))),2)</f>
        <v>55.23</v>
      </c>
      <c r="AD455" s="9">
        <f>(1-((1-(2.36*AC455/C455))^0.5))</f>
        <v>1.6427786077707451E-2</v>
      </c>
      <c r="AE455" s="9">
        <f>(AD455*C455)/(1.18*F455)</f>
        <v>1.3921852608226655E-3</v>
      </c>
      <c r="AF455" s="10">
        <f>200/F455</f>
        <v>5.0000000000000001E-3</v>
      </c>
      <c r="AG455" s="10">
        <f>(3*(C455)^0.5)/(F455)</f>
        <v>4.7434164902525689E-3</v>
      </c>
      <c r="AH455" s="10">
        <f>ROUND(MAX(AE455, AF455, AG455),6)</f>
        <v>5.0000000000000001E-3</v>
      </c>
      <c r="AK455" s="10">
        <f>ROUND((AH455*(Q455^0.5)*12*N455),2)</f>
        <v>13.61</v>
      </c>
      <c r="AL455" s="13">
        <f>ROUND((Q455^0.5),2)</f>
        <v>8.25</v>
      </c>
      <c r="AM455" s="13">
        <f>ROUND((Q455^0.5),2)</f>
        <v>8.25</v>
      </c>
      <c r="AN455" s="19">
        <v>11</v>
      </c>
      <c r="AO455" s="10">
        <f>INDEX(AJ:AJ, MATCH(AN455, AI:AI, 0))</f>
        <v>1.56</v>
      </c>
      <c r="AP455" s="12">
        <f>ROUNDUP((AK455/AO455),0)</f>
        <v>9</v>
      </c>
      <c r="AQ455" s="12">
        <f>(AP455*AO455)</f>
        <v>14.040000000000001</v>
      </c>
      <c r="AR455" s="12">
        <f>IF(ROUNDDOWN((AL455*12 - (O455*12)) / (AP455 - 1), 0) &lt; 18, ROUNDDOWN((AL455*12 - (O455*12)) / (AP455 - 1), 0), 18)</f>
        <v>12</v>
      </c>
    </row>
    <row r="456" spans="1:44" x14ac:dyDescent="0.35">
      <c r="A456" s="11">
        <f t="shared" si="7"/>
        <v>455</v>
      </c>
      <c r="B456" s="14">
        <v>5100</v>
      </c>
      <c r="C456" s="14">
        <v>3000</v>
      </c>
      <c r="D456" s="14">
        <v>135</v>
      </c>
      <c r="E456" s="14">
        <v>115</v>
      </c>
      <c r="F456" s="14">
        <v>40000</v>
      </c>
      <c r="G456" s="14">
        <v>4.5</v>
      </c>
      <c r="H456" s="14">
        <v>100</v>
      </c>
      <c r="K456" s="14">
        <v>150</v>
      </c>
      <c r="L456" s="14">
        <v>1.42</v>
      </c>
      <c r="M456" s="9">
        <f>ROUNDUP((18*L456),0)</f>
        <v>26</v>
      </c>
      <c r="N456" s="9">
        <f>(M456-O456*12-1.5)</f>
        <v>21.5</v>
      </c>
      <c r="O456" s="14">
        <v>0.25</v>
      </c>
      <c r="P456" s="9">
        <f>ROUND(((B456)-(M456*K456/12)-(G456-(1.5*L456))*H456),0)</f>
        <v>4538</v>
      </c>
      <c r="Q456" s="9">
        <f>ROUNDDOWN((D456+E456)/(P456/1000),0)</f>
        <v>55</v>
      </c>
      <c r="R456" s="9">
        <f>ROUND((1.2*D456+1.6*E456)/(Q456),2)</f>
        <v>6.29</v>
      </c>
      <c r="S456" s="9">
        <f>CEILING((N456+(12*L456)),0.01)</f>
        <v>38.54</v>
      </c>
      <c r="T456" s="9">
        <f xml:space="preserve"> (4*S456)</f>
        <v>154.16</v>
      </c>
      <c r="U456" s="9">
        <f>ROUND((Q456-(S456/12)^2)*(R456),2)</f>
        <v>281.07</v>
      </c>
      <c r="V456" s="9">
        <f>ROUND((U456*1000)/(3*T456*(C456^0.5)),2)</f>
        <v>11.1</v>
      </c>
      <c r="W456" s="9" t="str">
        <f>IF(V456 &lt; N456, "Pass", "Fail")</f>
        <v>Pass</v>
      </c>
      <c r="X456" s="9">
        <f>CEILING(R456*(Q456^0.5)*((Q456^0.5/2)-(L456*0.5)-(N456/12)),0.01)</f>
        <v>56.28</v>
      </c>
      <c r="Y456" s="9">
        <f>ROUND((X456*1000)/(1.5*(Q456^0.5)*12*(C456^0.5)),2)</f>
        <v>7.7</v>
      </c>
      <c r="Z456" s="9" t="str">
        <f>IF(Y456&lt;N456,"Pass","Fail")</f>
        <v>Pass</v>
      </c>
      <c r="AA456" s="9">
        <f>ROUND(((Q456^0.5)/2)-(L456/2),2)</f>
        <v>3</v>
      </c>
      <c r="AB456" s="9">
        <f>ROUND((AA456*(AA456/2)*R456*(Q456^0.5)),0)</f>
        <v>210</v>
      </c>
      <c r="AC456" s="9">
        <f>ROUND((AB456*12000/(0.9*(Q456^0.5)*12*(N456^2))),2)</f>
        <v>68.06</v>
      </c>
      <c r="AD456" s="9">
        <f>(1-((1-(2.36*AC456/C456))^0.5))</f>
        <v>2.713851619736396E-2</v>
      </c>
      <c r="AE456" s="9">
        <f>(AD456*C456)/(1.18*F456)</f>
        <v>1.7249056905104213E-3</v>
      </c>
      <c r="AF456" s="10">
        <f>200/F456</f>
        <v>5.0000000000000001E-3</v>
      </c>
      <c r="AG456" s="10">
        <f>(3*(C456)^0.5)/(F456)</f>
        <v>4.107919181288746E-3</v>
      </c>
      <c r="AH456" s="10">
        <f>ROUND(MAX(AE456, AF456, AG456),6)</f>
        <v>5.0000000000000001E-3</v>
      </c>
      <c r="AK456" s="10">
        <f>ROUND((AH456*(Q456^0.5)*12*N456),2)</f>
        <v>9.57</v>
      </c>
      <c r="AL456" s="13">
        <f>ROUND((Q456^0.5),2)</f>
        <v>7.42</v>
      </c>
      <c r="AM456" s="13">
        <f>ROUND((Q456^0.5),2)</f>
        <v>7.42</v>
      </c>
      <c r="AN456" s="19">
        <v>11</v>
      </c>
      <c r="AO456" s="10">
        <f>INDEX(AJ:AJ, MATCH(AN456, AI:AI, 0))</f>
        <v>1.56</v>
      </c>
      <c r="AP456" s="12">
        <f>ROUNDUP((AK456/AO456),0)</f>
        <v>7</v>
      </c>
      <c r="AQ456" s="12">
        <f>(AP456*AO456)</f>
        <v>10.92</v>
      </c>
      <c r="AR456" s="12">
        <f>IF(ROUNDDOWN((AL456*12 - (O456*12)) / (AP456 - 1), 0) &lt; 18, ROUNDDOWN((AL456*12 - (O456*12)) / (AP456 - 1), 0), 18)</f>
        <v>14</v>
      </c>
    </row>
    <row r="457" spans="1:44" x14ac:dyDescent="0.35">
      <c r="A457" s="11">
        <f t="shared" si="7"/>
        <v>456</v>
      </c>
      <c r="B457" s="14">
        <v>4000</v>
      </c>
      <c r="C457" s="14">
        <v>4000</v>
      </c>
      <c r="D457" s="14">
        <v>160</v>
      </c>
      <c r="E457" s="14">
        <v>110</v>
      </c>
      <c r="F457" s="14">
        <v>40000</v>
      </c>
      <c r="G457" s="14">
        <v>4</v>
      </c>
      <c r="H457" s="14">
        <v>100</v>
      </c>
      <c r="K457" s="14">
        <v>150</v>
      </c>
      <c r="L457" s="14">
        <v>1.67</v>
      </c>
      <c r="M457" s="9">
        <f>ROUNDUP((18*L457),0)</f>
        <v>31</v>
      </c>
      <c r="N457" s="9">
        <f>(M457-O457*12-1.5)</f>
        <v>26.5</v>
      </c>
      <c r="O457" s="14">
        <v>0.25</v>
      </c>
      <c r="P457" s="9">
        <f>ROUND(((B457)-(M457*K457/12)-(G457-(1.5*L457))*H457),0)</f>
        <v>3463</v>
      </c>
      <c r="Q457" s="9">
        <f>ROUNDDOWN((D457+E457)/(P457/1000),0)</f>
        <v>77</v>
      </c>
      <c r="R457" s="9">
        <f>ROUND((1.2*D457+1.6*E457)/(Q457),2)</f>
        <v>4.78</v>
      </c>
      <c r="S457" s="9">
        <f>CEILING((N457+(12*L457)),0.01)</f>
        <v>46.54</v>
      </c>
      <c r="T457" s="9">
        <f xml:space="preserve"> (4*S457)</f>
        <v>186.16</v>
      </c>
      <c r="U457" s="9">
        <f>ROUND((Q457-(S457/12)^2)*(R457),2)</f>
        <v>296.16000000000003</v>
      </c>
      <c r="V457" s="9">
        <f>ROUND((U457*1000)/(3*T457*(C457^0.5)),2)</f>
        <v>8.3800000000000008</v>
      </c>
      <c r="W457" s="9" t="str">
        <f>IF(V457 &lt; N457, "Pass", "Fail")</f>
        <v>Pass</v>
      </c>
      <c r="X457" s="9">
        <f>CEILING(R457*(Q457^0.5)*((Q457^0.5/2)-(L457*0.5)-(N457/12)),0.01)</f>
        <v>56.38</v>
      </c>
      <c r="Y457" s="9">
        <f>ROUND((X457*1000)/(1.5*(Q457^0.5)*12*(C457^0.5)),2)</f>
        <v>5.64</v>
      </c>
      <c r="Z457" s="9" t="str">
        <f>IF(Y457&lt;N457,"Pass","Fail")</f>
        <v>Pass</v>
      </c>
      <c r="AA457" s="9">
        <f>ROUND(((Q457^0.5)/2)-(L457/2),2)</f>
        <v>3.55</v>
      </c>
      <c r="AB457" s="9">
        <f>ROUND((AA457*(AA457/2)*R457*(Q457^0.5)),0)</f>
        <v>264</v>
      </c>
      <c r="AC457" s="9">
        <f>ROUND((AB457*12000/(0.9*(Q457^0.5)*12*(N457^2))),2)</f>
        <v>47.6</v>
      </c>
      <c r="AD457" s="9">
        <f>(1-((1-(2.36*AC457/C457))^0.5))</f>
        <v>1.4141998054486571E-2</v>
      </c>
      <c r="AE457" s="9">
        <f>(AD457*C457)/(1.18*F457)</f>
        <v>1.1984744113971669E-3</v>
      </c>
      <c r="AF457" s="10">
        <f>200/F457</f>
        <v>5.0000000000000001E-3</v>
      </c>
      <c r="AG457" s="10">
        <f>(3*(C457)^0.5)/(F457)</f>
        <v>4.7434164902525689E-3</v>
      </c>
      <c r="AH457" s="10">
        <f>ROUND(MAX(AE457, AF457, AG457),6)</f>
        <v>5.0000000000000001E-3</v>
      </c>
      <c r="AK457" s="10">
        <f>ROUND((AH457*(Q457^0.5)*12*N457),2)</f>
        <v>13.95</v>
      </c>
      <c r="AL457" s="13">
        <f>ROUND((Q457^0.5),2)</f>
        <v>8.77</v>
      </c>
      <c r="AM457" s="13">
        <f>ROUND((Q457^0.5),2)</f>
        <v>8.77</v>
      </c>
      <c r="AN457" s="19">
        <v>11</v>
      </c>
      <c r="AO457" s="10">
        <f>INDEX(AJ:AJ, MATCH(AN457, AI:AI, 0))</f>
        <v>1.56</v>
      </c>
      <c r="AP457" s="12">
        <f>ROUNDUP((AK457/AO457),0)</f>
        <v>9</v>
      </c>
      <c r="AQ457" s="12">
        <f>(AP457*AO457)</f>
        <v>14.040000000000001</v>
      </c>
      <c r="AR457" s="12">
        <f>IF(ROUNDDOWN((AL457*12 - (O457*12)) / (AP457 - 1), 0) &lt; 18, ROUNDDOWN((AL457*12 - (O457*12)) / (AP457 - 1), 0), 18)</f>
        <v>12</v>
      </c>
    </row>
    <row r="458" spans="1:44" x14ac:dyDescent="0.35">
      <c r="A458" s="11">
        <f t="shared" si="7"/>
        <v>457</v>
      </c>
      <c r="B458" s="14">
        <v>5700</v>
      </c>
      <c r="C458" s="14">
        <v>5000</v>
      </c>
      <c r="D458" s="14">
        <v>200</v>
      </c>
      <c r="E458" s="14">
        <v>200</v>
      </c>
      <c r="F458" s="14">
        <v>60000</v>
      </c>
      <c r="G458" s="14">
        <v>4.25</v>
      </c>
      <c r="H458" s="14">
        <v>90</v>
      </c>
      <c r="K458" s="14">
        <v>150</v>
      </c>
      <c r="L458" s="14">
        <v>1.92</v>
      </c>
      <c r="M458" s="9">
        <f>ROUNDUP((18*L458),0)</f>
        <v>35</v>
      </c>
      <c r="N458" s="9">
        <f>(M458-O458*12-1.5)</f>
        <v>30.5</v>
      </c>
      <c r="O458" s="14">
        <v>0.25</v>
      </c>
      <c r="P458" s="9">
        <f>ROUND(((B458)-(M458*K458/12)-(G458-(1.5*L458))*H458),0)</f>
        <v>5139</v>
      </c>
      <c r="Q458" s="9">
        <f>ROUNDDOWN((D458+E458)/(P458/1000),0)</f>
        <v>77</v>
      </c>
      <c r="R458" s="9">
        <f>ROUND((1.2*D458+1.6*E458)/(Q458),2)</f>
        <v>7.27</v>
      </c>
      <c r="S458" s="9">
        <f>CEILING((N458+(12*L458)),0.01)</f>
        <v>53.54</v>
      </c>
      <c r="T458" s="9">
        <f xml:space="preserve"> (4*S458)</f>
        <v>214.16</v>
      </c>
      <c r="U458" s="9">
        <f>ROUND((Q458-(S458/12)^2)*(R458),2)</f>
        <v>415.07</v>
      </c>
      <c r="V458" s="9">
        <f>ROUND((U458*1000)/(3*T458*(C458^0.5)),2)</f>
        <v>9.14</v>
      </c>
      <c r="W458" s="9" t="str">
        <f>IF(V458 &lt; N458, "Pass", "Fail")</f>
        <v>Pass</v>
      </c>
      <c r="X458" s="9">
        <f>CEILING(R458*(Q458^0.5)*((Q458^0.5/2)-(L458*0.5)-(N458/12)),0.01)</f>
        <v>56.51</v>
      </c>
      <c r="Y458" s="9">
        <f>ROUND((X458*1000)/(1.5*(Q458^0.5)*12*(C458^0.5)),2)</f>
        <v>5.0599999999999996</v>
      </c>
      <c r="Z458" s="9" t="str">
        <f>IF(Y458&lt;N458,"Pass","Fail")</f>
        <v>Pass</v>
      </c>
      <c r="AA458" s="9">
        <f>ROUND(((Q458^0.5)/2)-(L458/2),2)</f>
        <v>3.43</v>
      </c>
      <c r="AB458" s="9">
        <f>ROUND((AA458*(AA458/2)*R458*(Q458^0.5)),0)</f>
        <v>375</v>
      </c>
      <c r="AC458" s="9">
        <f>ROUND((AB458*12000/(0.9*(Q458^0.5)*12*(N458^2))),2)</f>
        <v>51.04</v>
      </c>
      <c r="AD458" s="9">
        <f>(1-((1-(2.36*AC458/C458))^0.5))</f>
        <v>1.2118873548036646E-2</v>
      </c>
      <c r="AE458" s="9">
        <f>(AD458*C458)/(1.18*F458)</f>
        <v>8.558526516975033E-4</v>
      </c>
      <c r="AF458" s="10">
        <f>200/F458</f>
        <v>3.3333333333333335E-3</v>
      </c>
      <c r="AG458" s="10">
        <f>(3*(C458)^0.5)/(F458)</f>
        <v>3.5355339059327377E-3</v>
      </c>
      <c r="AH458" s="10">
        <f>ROUND(MAX(AE458, AF458, AG458),6)</f>
        <v>3.5360000000000001E-3</v>
      </c>
      <c r="AK458" s="10">
        <f>ROUND((AH458*(Q458^0.5)*12*N458),2)</f>
        <v>11.36</v>
      </c>
      <c r="AL458" s="13">
        <f>ROUND((Q458^0.5),2)</f>
        <v>8.77</v>
      </c>
      <c r="AM458" s="13">
        <f>ROUND((Q458^0.5),2)</f>
        <v>8.77</v>
      </c>
      <c r="AN458" s="19">
        <v>11</v>
      </c>
      <c r="AO458" s="10">
        <f>INDEX(AJ:AJ, MATCH(AN458, AI:AI, 0))</f>
        <v>1.56</v>
      </c>
      <c r="AP458" s="12">
        <f>ROUNDUP((AK458/AO458),0)</f>
        <v>8</v>
      </c>
      <c r="AQ458" s="12">
        <f>(AP458*AO458)</f>
        <v>12.48</v>
      </c>
      <c r="AR458" s="12">
        <f>IF(ROUNDDOWN((AL458*12 - (O458*12)) / (AP458 - 1), 0) &lt; 18, ROUNDDOWN((AL458*12 - (O458*12)) / (AP458 - 1), 0), 18)</f>
        <v>14</v>
      </c>
    </row>
    <row r="459" spans="1:44" x14ac:dyDescent="0.35">
      <c r="A459" s="11">
        <f t="shared" si="7"/>
        <v>458</v>
      </c>
      <c r="B459" s="14">
        <v>5800</v>
      </c>
      <c r="C459" s="14">
        <v>5000</v>
      </c>
      <c r="D459" s="14">
        <v>130</v>
      </c>
      <c r="E459" s="14">
        <v>90</v>
      </c>
      <c r="F459" s="14">
        <v>60000</v>
      </c>
      <c r="G459" s="14">
        <v>7</v>
      </c>
      <c r="H459" s="14">
        <v>100</v>
      </c>
      <c r="K459" s="14">
        <v>150</v>
      </c>
      <c r="L459" s="14">
        <v>1.17</v>
      </c>
      <c r="M459" s="9">
        <f>ROUNDUP((18*L459),0)</f>
        <v>22</v>
      </c>
      <c r="N459" s="9">
        <f>(M459-O459*12-1.5)</f>
        <v>17.5</v>
      </c>
      <c r="O459" s="14">
        <v>0.25</v>
      </c>
      <c r="P459" s="9">
        <f>ROUND(((B459)-(M459*K459/12)-(G459-(1.5*L459))*H459),0)</f>
        <v>5001</v>
      </c>
      <c r="Q459" s="9">
        <f>ROUNDDOWN((D459+E459)/(P459/1000),0)</f>
        <v>43</v>
      </c>
      <c r="R459" s="9">
        <f>ROUND((1.2*D459+1.6*E459)/(Q459),2)</f>
        <v>6.98</v>
      </c>
      <c r="S459" s="9">
        <f>CEILING((N459+(12*L459)),0.01)</f>
        <v>31.54</v>
      </c>
      <c r="T459" s="9">
        <f xml:space="preserve"> (4*S459)</f>
        <v>126.16</v>
      </c>
      <c r="U459" s="9">
        <f>ROUND((Q459-(S459/12)^2)*(R459),2)</f>
        <v>251.92</v>
      </c>
      <c r="V459" s="9">
        <f>ROUND((U459*1000)/(3*T459*(C459^0.5)),2)</f>
        <v>9.41</v>
      </c>
      <c r="W459" s="9" t="str">
        <f>IF(V459 &lt; N459, "Pass", "Fail")</f>
        <v>Pass</v>
      </c>
      <c r="X459" s="9">
        <f>CEILING(R459*(Q459^0.5)*((Q459^0.5/2)-(L459*0.5)-(N459/12)),0.01)</f>
        <v>56.550000000000004</v>
      </c>
      <c r="Y459" s="9">
        <f>ROUND((X459*1000)/(1.5*(Q459^0.5)*12*(C459^0.5)),2)</f>
        <v>6.78</v>
      </c>
      <c r="Z459" s="9" t="str">
        <f>IF(Y459&lt;N459,"Pass","Fail")</f>
        <v>Pass</v>
      </c>
      <c r="AA459" s="9">
        <f>ROUND(((Q459^0.5)/2)-(L459/2),2)</f>
        <v>2.69</v>
      </c>
      <c r="AB459" s="9">
        <f>ROUND((AA459*(AA459/2)*R459*(Q459^0.5)),0)</f>
        <v>166</v>
      </c>
      <c r="AC459" s="9">
        <f>ROUND((AB459*12000/(0.9*(Q459^0.5)*12*(N459^2))),2)</f>
        <v>91.84</v>
      </c>
      <c r="AD459" s="9">
        <f>(1-((1-(2.36*AC459/C459))^0.5))</f>
        <v>2.1914359577853704E-2</v>
      </c>
      <c r="AE459" s="9">
        <f>(AD459*C459)/(1.18*F459)</f>
        <v>1.5476242639727192E-3</v>
      </c>
      <c r="AF459" s="10">
        <f>200/F459</f>
        <v>3.3333333333333335E-3</v>
      </c>
      <c r="AG459" s="10">
        <f>(3*(C459)^0.5)/(F459)</f>
        <v>3.5355339059327377E-3</v>
      </c>
      <c r="AH459" s="10">
        <f>ROUND(MAX(AE459, AF459, AG459),6)</f>
        <v>3.5360000000000001E-3</v>
      </c>
      <c r="AK459" s="10">
        <f>ROUND((AH459*(Q459^0.5)*12*N459),2)</f>
        <v>4.87</v>
      </c>
      <c r="AL459" s="13">
        <f>ROUND((Q459^0.5),2)</f>
        <v>6.56</v>
      </c>
      <c r="AM459" s="13">
        <f>ROUND((Q459^0.5),2)</f>
        <v>6.56</v>
      </c>
      <c r="AN459" s="19">
        <v>8</v>
      </c>
      <c r="AO459" s="10">
        <f>INDEX(AJ:AJ, MATCH(AN459, AI:AI, 0))</f>
        <v>0.79</v>
      </c>
      <c r="AP459" s="12">
        <f>ROUNDUP((AK459/AO459),0)</f>
        <v>7</v>
      </c>
      <c r="AQ459" s="12">
        <f>(AP459*AO459)</f>
        <v>5.53</v>
      </c>
      <c r="AR459" s="12">
        <f>IF(ROUNDDOWN((AL459*12 - (O459*12)) / (AP459 - 1), 0) &lt; 18, ROUNDDOWN((AL459*12 - (O459*12)) / (AP459 - 1), 0), 18)</f>
        <v>12</v>
      </c>
    </row>
    <row r="460" spans="1:44" x14ac:dyDescent="0.35">
      <c r="A460" s="11">
        <f t="shared" si="7"/>
        <v>459</v>
      </c>
      <c r="B460" s="14">
        <v>4500</v>
      </c>
      <c r="C460" s="14">
        <v>4000</v>
      </c>
      <c r="D460" s="14">
        <v>140</v>
      </c>
      <c r="E460" s="14">
        <v>195</v>
      </c>
      <c r="F460" s="14">
        <v>40000</v>
      </c>
      <c r="G460" s="14">
        <v>6.5</v>
      </c>
      <c r="H460" s="14">
        <v>95</v>
      </c>
      <c r="K460" s="14">
        <v>150</v>
      </c>
      <c r="L460" s="14">
        <v>2</v>
      </c>
      <c r="M460" s="9">
        <f>ROUNDUP((18*L460),0)</f>
        <v>36</v>
      </c>
      <c r="N460" s="9">
        <f>(M460-O460*12-1.5)</f>
        <v>31.5</v>
      </c>
      <c r="O460" s="14">
        <v>0.25</v>
      </c>
      <c r="P460" s="9">
        <f>ROUND(((B460)-(M460*K460/12)-(G460-(1.5*L460))*H460),0)</f>
        <v>3718</v>
      </c>
      <c r="Q460" s="9">
        <f>ROUNDDOWN((D460+E460)/(P460/1000),0)</f>
        <v>90</v>
      </c>
      <c r="R460" s="9">
        <f>ROUND((1.2*D460+1.6*E460)/(Q460),2)</f>
        <v>5.33</v>
      </c>
      <c r="S460" s="9">
        <f>CEILING((N460+(12*L460)),0.01)</f>
        <v>55.5</v>
      </c>
      <c r="T460" s="9">
        <f xml:space="preserve"> (4*S460)</f>
        <v>222</v>
      </c>
      <c r="U460" s="9">
        <f>ROUND((Q460-(S460/12)^2)*(R460),2)</f>
        <v>365.69</v>
      </c>
      <c r="V460" s="9">
        <f>ROUND((U460*1000)/(3*T460*(C460^0.5)),2)</f>
        <v>8.68</v>
      </c>
      <c r="W460" s="9" t="str">
        <f>IF(V460 &lt; N460, "Pass", "Fail")</f>
        <v>Pass</v>
      </c>
      <c r="X460" s="9">
        <f>CEILING(R460*(Q460^0.5)*((Q460^0.5/2)-(L460*0.5)-(N460/12)),0.01)</f>
        <v>56.56</v>
      </c>
      <c r="Y460" s="9">
        <f>ROUND((X460*1000)/(1.5*(Q460^0.5)*12*(C460^0.5)),2)</f>
        <v>5.24</v>
      </c>
      <c r="Z460" s="9" t="str">
        <f>IF(Y460&lt;N460,"Pass","Fail")</f>
        <v>Pass</v>
      </c>
      <c r="AA460" s="9">
        <f>ROUND(((Q460^0.5)/2)-(L460/2),2)</f>
        <v>3.74</v>
      </c>
      <c r="AB460" s="9">
        <f>ROUND((AA460*(AA460/2)*R460*(Q460^0.5)),0)</f>
        <v>354</v>
      </c>
      <c r="AC460" s="9">
        <f>ROUND((AB460*12000/(0.9*(Q460^0.5)*12*(N460^2))),2)</f>
        <v>41.78</v>
      </c>
      <c r="AD460" s="9">
        <f>(1-((1-(2.36*AC460/C460))^0.5))</f>
        <v>1.2402004862302252E-2</v>
      </c>
      <c r="AE460" s="9">
        <f>(AD460*C460)/(1.18*F460)</f>
        <v>1.0510173612120553E-3</v>
      </c>
      <c r="AF460" s="10">
        <f>200/F460</f>
        <v>5.0000000000000001E-3</v>
      </c>
      <c r="AG460" s="10">
        <f>(3*(C460)^0.5)/(F460)</f>
        <v>4.7434164902525689E-3</v>
      </c>
      <c r="AH460" s="10">
        <f>ROUND(MAX(AE460, AF460, AG460),6)</f>
        <v>5.0000000000000001E-3</v>
      </c>
      <c r="AK460" s="10">
        <f>ROUND((AH460*(Q460^0.5)*12*N460),2)</f>
        <v>17.93</v>
      </c>
      <c r="AL460" s="13">
        <f>ROUND((Q460^0.5),2)</f>
        <v>9.49</v>
      </c>
      <c r="AM460" s="13">
        <f>ROUND((Q460^0.5),2)</f>
        <v>9.49</v>
      </c>
      <c r="AN460" s="19">
        <v>14</v>
      </c>
      <c r="AO460" s="10">
        <f>INDEX(AJ:AJ, MATCH(AN460, AI:AI, 0))</f>
        <v>2.25</v>
      </c>
      <c r="AP460" s="12">
        <f>ROUNDUP((AK460/AO460),0)</f>
        <v>8</v>
      </c>
      <c r="AQ460" s="12">
        <f>(AP460*AO460)</f>
        <v>18</v>
      </c>
      <c r="AR460" s="12">
        <f>IF(ROUNDDOWN((AL460*12 - (O460*12)) / (AP460 - 1), 0) &lt; 18, ROUNDDOWN((AL460*12 - (O460*12)) / (AP460 - 1), 0), 18)</f>
        <v>15</v>
      </c>
    </row>
    <row r="461" spans="1:44" x14ac:dyDescent="0.35">
      <c r="A461" s="11">
        <f t="shared" si="7"/>
        <v>460</v>
      </c>
      <c r="B461" s="14">
        <v>4000</v>
      </c>
      <c r="C461" s="14">
        <v>5000</v>
      </c>
      <c r="D461" s="14">
        <v>120</v>
      </c>
      <c r="E461" s="14">
        <v>195</v>
      </c>
      <c r="F461" s="14">
        <v>40000</v>
      </c>
      <c r="G461" s="14">
        <v>5</v>
      </c>
      <c r="H461" s="14">
        <v>95</v>
      </c>
      <c r="K461" s="14">
        <v>150</v>
      </c>
      <c r="L461" s="14">
        <v>2</v>
      </c>
      <c r="M461" s="9">
        <f>ROUNDUP((18*L461),0)</f>
        <v>36</v>
      </c>
      <c r="N461" s="9">
        <f>(M461-O461*12-1.5)</f>
        <v>31.5</v>
      </c>
      <c r="O461" s="14">
        <v>0.25</v>
      </c>
      <c r="P461" s="9">
        <f>ROUND(((B461)-(M461*K461/12)-(G461-(1.5*L461))*H461),0)</f>
        <v>3360</v>
      </c>
      <c r="Q461" s="9">
        <f>ROUNDDOWN((D461+E461)/(P461/1000),0)</f>
        <v>93</v>
      </c>
      <c r="R461" s="9">
        <f>ROUND((1.2*D461+1.6*E461)/(Q461),2)</f>
        <v>4.9000000000000004</v>
      </c>
      <c r="S461" s="9">
        <f>CEILING((N461+(12*L461)),0.01)</f>
        <v>55.5</v>
      </c>
      <c r="T461" s="9">
        <f xml:space="preserve"> (4*S461)</f>
        <v>222</v>
      </c>
      <c r="U461" s="9">
        <f>ROUND((Q461-(S461/12)^2)*(R461),2)</f>
        <v>350.89</v>
      </c>
      <c r="V461" s="9">
        <f>ROUND((U461*1000)/(3*T461*(C461^0.5)),2)</f>
        <v>7.45</v>
      </c>
      <c r="W461" s="9" t="str">
        <f>IF(V461 &lt; N461, "Pass", "Fail")</f>
        <v>Pass</v>
      </c>
      <c r="X461" s="9">
        <f>CEILING(R461*(Q461^0.5)*((Q461^0.5/2)-(L461*0.5)-(N461/12)),0.01)</f>
        <v>56.56</v>
      </c>
      <c r="Y461" s="9">
        <f>ROUND((X461*1000)/(1.5*(Q461^0.5)*12*(C461^0.5)),2)</f>
        <v>4.6100000000000003</v>
      </c>
      <c r="Z461" s="9" t="str">
        <f>IF(Y461&lt;N461,"Pass","Fail")</f>
        <v>Pass</v>
      </c>
      <c r="AA461" s="9">
        <f>ROUND(((Q461^0.5)/2)-(L461/2),2)</f>
        <v>3.82</v>
      </c>
      <c r="AB461" s="9">
        <f>ROUND((AA461*(AA461/2)*R461*(Q461^0.5)),0)</f>
        <v>345</v>
      </c>
      <c r="AC461" s="9">
        <f>ROUND((AB461*12000/(0.9*(Q461^0.5)*12*(N461^2))),2)</f>
        <v>40.06</v>
      </c>
      <c r="AD461" s="9">
        <f>(1-((1-(2.36*AC461/C461))^0.5))</f>
        <v>9.4992781426154194E-3</v>
      </c>
      <c r="AE461" s="9">
        <f>(AD461*C461)/(1.18*F461)</f>
        <v>1.0062794642601079E-3</v>
      </c>
      <c r="AF461" s="10">
        <f>200/F461</f>
        <v>5.0000000000000001E-3</v>
      </c>
      <c r="AG461" s="10">
        <f>(3*(C461)^0.5)/(F461)</f>
        <v>5.3033008588991067E-3</v>
      </c>
      <c r="AH461" s="10">
        <f>ROUND(MAX(AE461, AF461, AG461),6)</f>
        <v>5.3030000000000004E-3</v>
      </c>
      <c r="AK461" s="10">
        <f>ROUND((AH461*(Q461^0.5)*12*N461),2)</f>
        <v>19.329999999999998</v>
      </c>
      <c r="AL461" s="13">
        <f>ROUND((Q461^0.5),2)</f>
        <v>9.64</v>
      </c>
      <c r="AM461" s="13">
        <f>ROUND((Q461^0.5),2)</f>
        <v>9.64</v>
      </c>
      <c r="AN461" s="19">
        <v>14</v>
      </c>
      <c r="AO461" s="10">
        <f>INDEX(AJ:AJ, MATCH(AN461, AI:AI, 0))</f>
        <v>2.25</v>
      </c>
      <c r="AP461" s="12">
        <f>ROUNDUP((AK461/AO461),0)</f>
        <v>9</v>
      </c>
      <c r="AQ461" s="12">
        <f>(AP461*AO461)</f>
        <v>20.25</v>
      </c>
      <c r="AR461" s="12">
        <f>IF(ROUNDDOWN((AL461*12 - (O461*12)) / (AP461 - 1), 0) &lt; 18, ROUNDDOWN((AL461*12 - (O461*12)) / (AP461 - 1), 0), 18)</f>
        <v>14</v>
      </c>
    </row>
    <row r="462" spans="1:44" x14ac:dyDescent="0.35">
      <c r="A462" s="11">
        <f t="shared" si="7"/>
        <v>461</v>
      </c>
      <c r="B462" s="14">
        <v>4800</v>
      </c>
      <c r="C462" s="14">
        <v>3000</v>
      </c>
      <c r="D462" s="14">
        <v>130</v>
      </c>
      <c r="E462" s="14">
        <v>80</v>
      </c>
      <c r="F462" s="14">
        <v>40000</v>
      </c>
      <c r="G462" s="14">
        <v>6.5</v>
      </c>
      <c r="H462" s="14">
        <v>105</v>
      </c>
      <c r="K462" s="14">
        <v>150</v>
      </c>
      <c r="L462" s="14">
        <v>1.25</v>
      </c>
      <c r="M462" s="9">
        <f>ROUNDUP((18*L462),0)</f>
        <v>23</v>
      </c>
      <c r="N462" s="9">
        <f>(M462-O462*12-1.5)</f>
        <v>18.5</v>
      </c>
      <c r="O462" s="14">
        <v>0.25</v>
      </c>
      <c r="P462" s="9">
        <f>ROUND(((B462)-(M462*K462/12)-(G462-(1.5*L462))*H462),0)</f>
        <v>4027</v>
      </c>
      <c r="Q462" s="9">
        <f>ROUNDDOWN((D462+E462)/(P462/1000),0)</f>
        <v>52</v>
      </c>
      <c r="R462" s="9">
        <f>ROUND((1.2*D462+1.6*E462)/(Q462),2)</f>
        <v>5.46</v>
      </c>
      <c r="S462" s="9">
        <f>CEILING((N462+(12*L462)),0.01)</f>
        <v>33.5</v>
      </c>
      <c r="T462" s="9">
        <f xml:space="preserve"> (4*S462)</f>
        <v>134</v>
      </c>
      <c r="U462" s="9">
        <f>ROUND((Q462-(S462/12)^2)*(R462),2)</f>
        <v>241.37</v>
      </c>
      <c r="V462" s="9">
        <f>ROUND((U462*1000)/(3*T462*(C462^0.5)),2)</f>
        <v>10.96</v>
      </c>
      <c r="W462" s="9" t="str">
        <f>IF(V462 &lt; N462, "Pass", "Fail")</f>
        <v>Pass</v>
      </c>
      <c r="X462" s="9">
        <f>CEILING(R462*(Q462^0.5)*((Q462^0.5/2)-(L462*0.5)-(N462/12)),0.01)</f>
        <v>56.660000000000004</v>
      </c>
      <c r="Y462" s="9">
        <f>ROUND((X462*1000)/(1.5*(Q462^0.5)*12*(C462^0.5)),2)</f>
        <v>7.97</v>
      </c>
      <c r="Z462" s="9" t="str">
        <f>IF(Y462&lt;N462,"Pass","Fail")</f>
        <v>Pass</v>
      </c>
      <c r="AA462" s="9">
        <f>ROUND(((Q462^0.5)/2)-(L462/2),2)</f>
        <v>2.98</v>
      </c>
      <c r="AB462" s="9">
        <f>ROUND((AA462*(AA462/2)*R462*(Q462^0.5)),0)</f>
        <v>175</v>
      </c>
      <c r="AC462" s="9">
        <f>ROUND((AB462*12000/(0.9*(Q462^0.5)*12*(N462^2))),2)</f>
        <v>78.790000000000006</v>
      </c>
      <c r="AD462" s="9">
        <f>(1-((1-(2.36*AC462/C462))^0.5))</f>
        <v>3.1486431001953696E-2</v>
      </c>
      <c r="AE462" s="9">
        <f>(AD462*C462)/(1.18*F462)</f>
        <v>2.0012562077512943E-3</v>
      </c>
      <c r="AF462" s="10">
        <f>200/F462</f>
        <v>5.0000000000000001E-3</v>
      </c>
      <c r="AG462" s="10">
        <f>(3*(C462)^0.5)/(F462)</f>
        <v>4.107919181288746E-3</v>
      </c>
      <c r="AH462" s="10">
        <f>ROUND(MAX(AE462, AF462, AG462),6)</f>
        <v>5.0000000000000001E-3</v>
      </c>
      <c r="AK462" s="10">
        <f>ROUND((AH462*(Q462^0.5)*12*N462),2)</f>
        <v>8</v>
      </c>
      <c r="AL462" s="13">
        <f>ROUND((Q462^0.5),2)</f>
        <v>7.21</v>
      </c>
      <c r="AM462" s="13">
        <f>ROUND((Q462^0.5),2)</f>
        <v>7.21</v>
      </c>
      <c r="AN462" s="19">
        <v>11</v>
      </c>
      <c r="AO462" s="10">
        <f>INDEX(AJ:AJ, MATCH(AN462, AI:AI, 0))</f>
        <v>1.56</v>
      </c>
      <c r="AP462" s="12">
        <f>ROUNDUP((AK462/AO462),0)</f>
        <v>6</v>
      </c>
      <c r="AQ462" s="12">
        <f>(AP462*AO462)</f>
        <v>9.36</v>
      </c>
      <c r="AR462" s="12">
        <f>IF(ROUNDDOWN((AL462*12 - (O462*12)) / (AP462 - 1), 0) &lt; 18, ROUNDDOWN((AL462*12 - (O462*12)) / (AP462 - 1), 0), 18)</f>
        <v>16</v>
      </c>
    </row>
    <row r="463" spans="1:44" x14ac:dyDescent="0.35">
      <c r="A463" s="11">
        <f t="shared" si="7"/>
        <v>462</v>
      </c>
      <c r="B463" s="14">
        <v>4500</v>
      </c>
      <c r="C463" s="14">
        <v>3000</v>
      </c>
      <c r="D463" s="14">
        <v>130</v>
      </c>
      <c r="E463" s="14">
        <v>80</v>
      </c>
      <c r="F463" s="14">
        <v>60000</v>
      </c>
      <c r="G463" s="14">
        <v>4</v>
      </c>
      <c r="H463" s="14">
        <v>90</v>
      </c>
      <c r="K463" s="14">
        <v>150</v>
      </c>
      <c r="L463" s="14">
        <v>1.25</v>
      </c>
      <c r="M463" s="9">
        <f>ROUNDUP((18*L463),0)</f>
        <v>23</v>
      </c>
      <c r="N463" s="9">
        <f>(M463-O463*12-1.5)</f>
        <v>18.5</v>
      </c>
      <c r="O463" s="14">
        <v>0.25</v>
      </c>
      <c r="P463" s="9">
        <f>ROUND(((B463)-(M463*K463/12)-(G463-(1.5*L463))*H463),0)</f>
        <v>4021</v>
      </c>
      <c r="Q463" s="9">
        <f>ROUNDDOWN((D463+E463)/(P463/1000),0)</f>
        <v>52</v>
      </c>
      <c r="R463" s="9">
        <f>ROUND((1.2*D463+1.6*E463)/(Q463),2)</f>
        <v>5.46</v>
      </c>
      <c r="S463" s="9">
        <f>CEILING((N463+(12*L463)),0.01)</f>
        <v>33.5</v>
      </c>
      <c r="T463" s="9">
        <f xml:space="preserve"> (4*S463)</f>
        <v>134</v>
      </c>
      <c r="U463" s="9">
        <f>ROUND((Q463-(S463/12)^2)*(R463),2)</f>
        <v>241.37</v>
      </c>
      <c r="V463" s="9">
        <f>ROUND((U463*1000)/(3*T463*(C463^0.5)),2)</f>
        <v>10.96</v>
      </c>
      <c r="W463" s="9" t="str">
        <f>IF(V463 &lt; N463, "Pass", "Fail")</f>
        <v>Pass</v>
      </c>
      <c r="X463" s="9">
        <f>CEILING(R463*(Q463^0.5)*((Q463^0.5/2)-(L463*0.5)-(N463/12)),0.01)</f>
        <v>56.660000000000004</v>
      </c>
      <c r="Y463" s="9">
        <f>ROUND((X463*1000)/(1.5*(Q463^0.5)*12*(C463^0.5)),2)</f>
        <v>7.97</v>
      </c>
      <c r="Z463" s="9" t="str">
        <f>IF(Y463&lt;N463,"Pass","Fail")</f>
        <v>Pass</v>
      </c>
      <c r="AA463" s="9">
        <f>ROUND(((Q463^0.5)/2)-(L463/2),2)</f>
        <v>2.98</v>
      </c>
      <c r="AB463" s="9">
        <f>ROUND((AA463*(AA463/2)*R463*(Q463^0.5)),0)</f>
        <v>175</v>
      </c>
      <c r="AC463" s="9">
        <f>ROUND((AB463*12000/(0.9*(Q463^0.5)*12*(N463^2))),2)</f>
        <v>78.790000000000006</v>
      </c>
      <c r="AD463" s="9">
        <f>(1-((1-(2.36*AC463/C463))^0.5))</f>
        <v>3.1486431001953696E-2</v>
      </c>
      <c r="AE463" s="9">
        <f>(AD463*C463)/(1.18*F463)</f>
        <v>1.3341708051675294E-3</v>
      </c>
      <c r="AF463" s="10">
        <f>200/F463</f>
        <v>3.3333333333333335E-3</v>
      </c>
      <c r="AG463" s="10">
        <f>(3*(C463)^0.5)/(F463)</f>
        <v>2.7386127875258306E-3</v>
      </c>
      <c r="AH463" s="10">
        <f>ROUND(MAX(AE463, AF463, AG463),6)</f>
        <v>3.333E-3</v>
      </c>
      <c r="AK463" s="10">
        <f>ROUND((AH463*(Q463^0.5)*12*N463),2)</f>
        <v>5.34</v>
      </c>
      <c r="AL463" s="13">
        <f>ROUND((Q463^0.5),2)</f>
        <v>7.21</v>
      </c>
      <c r="AM463" s="13">
        <f>ROUND((Q463^0.5),2)</f>
        <v>7.21</v>
      </c>
      <c r="AN463" s="19">
        <v>8</v>
      </c>
      <c r="AO463" s="10">
        <f>INDEX(AJ:AJ, MATCH(AN463, AI:AI, 0))</f>
        <v>0.79</v>
      </c>
      <c r="AP463" s="12">
        <f>ROUNDUP((AK463/AO463),0)</f>
        <v>7</v>
      </c>
      <c r="AQ463" s="12">
        <f>(AP463*AO463)</f>
        <v>5.53</v>
      </c>
      <c r="AR463" s="12">
        <f>IF(ROUNDDOWN((AL463*12 - (O463*12)) / (AP463 - 1), 0) &lt; 18, ROUNDDOWN((AL463*12 - (O463*12)) / (AP463 - 1), 0), 18)</f>
        <v>13</v>
      </c>
    </row>
    <row r="464" spans="1:44" x14ac:dyDescent="0.35">
      <c r="A464" s="11">
        <f t="shared" si="7"/>
        <v>463</v>
      </c>
      <c r="B464" s="14">
        <v>4700</v>
      </c>
      <c r="C464" s="14">
        <v>4000</v>
      </c>
      <c r="D464" s="14">
        <v>135</v>
      </c>
      <c r="E464" s="14">
        <v>150</v>
      </c>
      <c r="F464" s="14">
        <v>40000</v>
      </c>
      <c r="G464" s="14">
        <v>6.75</v>
      </c>
      <c r="H464" s="14">
        <v>95</v>
      </c>
      <c r="K464" s="14">
        <v>150</v>
      </c>
      <c r="L464" s="14">
        <v>1.67</v>
      </c>
      <c r="M464" s="9">
        <f>ROUNDUP((18*L464),0)</f>
        <v>31</v>
      </c>
      <c r="N464" s="9">
        <f>(M464-O464*12-1.5)</f>
        <v>26.5</v>
      </c>
      <c r="O464" s="14">
        <v>0.25</v>
      </c>
      <c r="P464" s="9">
        <f>ROUND(((B464)-(M464*K464/12)-(G464-(1.5*L464))*H464),0)</f>
        <v>3909</v>
      </c>
      <c r="Q464" s="9">
        <f>ROUNDDOWN((D464+E464)/(P464/1000),0)</f>
        <v>72</v>
      </c>
      <c r="R464" s="9">
        <f>ROUND((1.2*D464+1.6*E464)/(Q464),2)</f>
        <v>5.58</v>
      </c>
      <c r="S464" s="9">
        <f>CEILING((N464+(12*L464)),0.01)</f>
        <v>46.54</v>
      </c>
      <c r="T464" s="9">
        <f xml:space="preserve"> (4*S464)</f>
        <v>186.16</v>
      </c>
      <c r="U464" s="9">
        <f>ROUND((Q464-(S464/12)^2)*(R464),2)</f>
        <v>317.83</v>
      </c>
      <c r="V464" s="9">
        <f>ROUND((U464*1000)/(3*T464*(C464^0.5)),2)</f>
        <v>9</v>
      </c>
      <c r="W464" s="9" t="str">
        <f>IF(V464 &lt; N464, "Pass", "Fail")</f>
        <v>Pass</v>
      </c>
      <c r="X464" s="9">
        <f>CEILING(R464*(Q464^0.5)*((Q464^0.5/2)-(L464*0.5)-(N464/12)),0.01)</f>
        <v>56.79</v>
      </c>
      <c r="Y464" s="9">
        <f>ROUND((X464*1000)/(1.5*(Q464^0.5)*12*(C464^0.5)),2)</f>
        <v>5.88</v>
      </c>
      <c r="Z464" s="9" t="str">
        <f>IF(Y464&lt;N464,"Pass","Fail")</f>
        <v>Pass</v>
      </c>
      <c r="AA464" s="9">
        <f>ROUND(((Q464^0.5)/2)-(L464/2),2)</f>
        <v>3.41</v>
      </c>
      <c r="AB464" s="9">
        <f>ROUND((AA464*(AA464/2)*R464*(Q464^0.5)),0)</f>
        <v>275</v>
      </c>
      <c r="AC464" s="9">
        <f>ROUND((AB464*12000/(0.9*(Q464^0.5)*12*(N464^2))),2)</f>
        <v>51.28</v>
      </c>
      <c r="AD464" s="9">
        <f>(1-((1-(2.36*AC464/C464))^0.5))</f>
        <v>1.524378651363667E-2</v>
      </c>
      <c r="AE464" s="9">
        <f>(AD464*C464)/(1.18*F464)</f>
        <v>1.2918463147149721E-3</v>
      </c>
      <c r="AF464" s="10">
        <f>200/F464</f>
        <v>5.0000000000000001E-3</v>
      </c>
      <c r="AG464" s="10">
        <f>(3*(C464)^0.5)/(F464)</f>
        <v>4.7434164902525689E-3</v>
      </c>
      <c r="AH464" s="10">
        <f>ROUND(MAX(AE464, AF464, AG464),6)</f>
        <v>5.0000000000000001E-3</v>
      </c>
      <c r="AK464" s="10">
        <f>ROUND((AH464*(Q464^0.5)*12*N464),2)</f>
        <v>13.49</v>
      </c>
      <c r="AL464" s="13">
        <f>ROUND((Q464^0.5),2)</f>
        <v>8.49</v>
      </c>
      <c r="AM464" s="13">
        <f>ROUND((Q464^0.5),2)</f>
        <v>8.49</v>
      </c>
      <c r="AN464" s="19">
        <v>11</v>
      </c>
      <c r="AO464" s="10">
        <f>INDEX(AJ:AJ, MATCH(AN464, AI:AI, 0))</f>
        <v>1.56</v>
      </c>
      <c r="AP464" s="12">
        <f>ROUNDUP((AK464/AO464),0)</f>
        <v>9</v>
      </c>
      <c r="AQ464" s="12">
        <f>(AP464*AO464)</f>
        <v>14.040000000000001</v>
      </c>
      <c r="AR464" s="12">
        <f>IF(ROUNDDOWN((AL464*12 - (O464*12)) / (AP464 - 1), 0) &lt; 18, ROUNDDOWN((AL464*12 - (O464*12)) / (AP464 - 1), 0), 18)</f>
        <v>12</v>
      </c>
    </row>
    <row r="465" spans="1:44" x14ac:dyDescent="0.35">
      <c r="A465" s="11">
        <f t="shared" si="7"/>
        <v>464</v>
      </c>
      <c r="B465" s="14">
        <v>5800</v>
      </c>
      <c r="C465" s="14">
        <v>4000</v>
      </c>
      <c r="D465" s="14">
        <v>145</v>
      </c>
      <c r="E465" s="14">
        <v>140</v>
      </c>
      <c r="F465" s="14">
        <v>40000</v>
      </c>
      <c r="G465" s="14">
        <v>4.5</v>
      </c>
      <c r="H465" s="14">
        <v>95</v>
      </c>
      <c r="K465" s="14">
        <v>150</v>
      </c>
      <c r="L465" s="14">
        <v>1.5</v>
      </c>
      <c r="M465" s="9">
        <f>ROUNDUP((18*L465),0)</f>
        <v>27</v>
      </c>
      <c r="N465" s="9">
        <f>(M465-O465*12-1.5)</f>
        <v>22.5</v>
      </c>
      <c r="O465" s="14">
        <v>0.25</v>
      </c>
      <c r="P465" s="9">
        <f>ROUND(((B465)-(M465*K465/12)-(G465-(1.5*L465))*H465),0)</f>
        <v>5249</v>
      </c>
      <c r="Q465" s="9">
        <f>ROUNDDOWN((D465+E465)/(P465/1000),0)</f>
        <v>54</v>
      </c>
      <c r="R465" s="9">
        <f>ROUND((1.2*D465+1.6*E465)/(Q465),2)</f>
        <v>7.37</v>
      </c>
      <c r="S465" s="9">
        <f>CEILING((N465+(12*L465)),0.01)</f>
        <v>40.5</v>
      </c>
      <c r="T465" s="9">
        <f xml:space="preserve"> (4*S465)</f>
        <v>162</v>
      </c>
      <c r="U465" s="9">
        <f>ROUND((Q465-(S465/12)^2)*(R465),2)</f>
        <v>314.02999999999997</v>
      </c>
      <c r="V465" s="9">
        <f>ROUND((U465*1000)/(3*T465*(C465^0.5)),2)</f>
        <v>10.220000000000001</v>
      </c>
      <c r="W465" s="9" t="str">
        <f>IF(V465 &lt; N465, "Pass", "Fail")</f>
        <v>Pass</v>
      </c>
      <c r="X465" s="9">
        <f>CEILING(R465*(Q465^0.5)*((Q465^0.5/2)-(L465*0.5)-(N465/12)),0.01)</f>
        <v>56.83</v>
      </c>
      <c r="Y465" s="9">
        <f>ROUND((X465*1000)/(1.5*(Q465^0.5)*12*(C465^0.5)),2)</f>
        <v>6.79</v>
      </c>
      <c r="Z465" s="9" t="str">
        <f>IF(Y465&lt;N465,"Pass","Fail")</f>
        <v>Pass</v>
      </c>
      <c r="AA465" s="9">
        <f>ROUND(((Q465^0.5)/2)-(L465/2),2)</f>
        <v>2.92</v>
      </c>
      <c r="AB465" s="9">
        <f>ROUND((AA465*(AA465/2)*R465*(Q465^0.5)),0)</f>
        <v>231</v>
      </c>
      <c r="AC465" s="9">
        <f>ROUND((AB465*12000/(0.9*(Q465^0.5)*12*(N465^2))),2)</f>
        <v>68.989999999999995</v>
      </c>
      <c r="AD465" s="9">
        <f>(1-((1-(2.36*AC465/C465))^0.5))</f>
        <v>2.0563478320315021E-2</v>
      </c>
      <c r="AE465" s="9">
        <f>(AD465*C465)/(1.18*F465)</f>
        <v>1.7426676542639848E-3</v>
      </c>
      <c r="AF465" s="10">
        <f>200/F465</f>
        <v>5.0000000000000001E-3</v>
      </c>
      <c r="AG465" s="10">
        <f>(3*(C465)^0.5)/(F465)</f>
        <v>4.7434164902525689E-3</v>
      </c>
      <c r="AH465" s="10">
        <f>ROUND(MAX(AE465, AF465, AG465),6)</f>
        <v>5.0000000000000001E-3</v>
      </c>
      <c r="AK465" s="10">
        <f>ROUND((AH465*(Q465^0.5)*12*N465),2)</f>
        <v>9.92</v>
      </c>
      <c r="AL465" s="13">
        <f>ROUND((Q465^0.5),2)</f>
        <v>7.35</v>
      </c>
      <c r="AM465" s="13">
        <f>ROUND((Q465^0.5),2)</f>
        <v>7.35</v>
      </c>
      <c r="AN465" s="19">
        <v>11</v>
      </c>
      <c r="AO465" s="10">
        <f>INDEX(AJ:AJ, MATCH(AN465, AI:AI, 0))</f>
        <v>1.56</v>
      </c>
      <c r="AP465" s="12">
        <f>ROUNDUP((AK465/AO465),0)</f>
        <v>7</v>
      </c>
      <c r="AQ465" s="12">
        <f>(AP465*AO465)</f>
        <v>10.92</v>
      </c>
      <c r="AR465" s="12">
        <f>IF(ROUNDDOWN((AL465*12 - (O465*12)) / (AP465 - 1), 0) &lt; 18, ROUNDDOWN((AL465*12 - (O465*12)) / (AP465 - 1), 0), 18)</f>
        <v>14</v>
      </c>
    </row>
    <row r="466" spans="1:44" x14ac:dyDescent="0.35">
      <c r="A466" s="11">
        <f t="shared" si="7"/>
        <v>465</v>
      </c>
      <c r="B466" s="14">
        <v>5200</v>
      </c>
      <c r="C466" s="14">
        <v>5000</v>
      </c>
      <c r="D466" s="14">
        <v>85</v>
      </c>
      <c r="E466" s="14">
        <v>170</v>
      </c>
      <c r="F466" s="14">
        <v>60000</v>
      </c>
      <c r="G466" s="14">
        <v>6.5</v>
      </c>
      <c r="H466" s="14">
        <v>105</v>
      </c>
      <c r="K466" s="14">
        <v>150</v>
      </c>
      <c r="L466" s="14">
        <v>1.5</v>
      </c>
      <c r="M466" s="9">
        <f>ROUNDUP((18*L466),0)</f>
        <v>27</v>
      </c>
      <c r="N466" s="9">
        <f>(M466-O466*12-1.5)</f>
        <v>22.5</v>
      </c>
      <c r="O466" s="14">
        <v>0.25</v>
      </c>
      <c r="P466" s="9">
        <f>ROUND(((B466)-(M466*K466/12)-(G466-(1.5*L466))*H466),0)</f>
        <v>4416</v>
      </c>
      <c r="Q466" s="9">
        <f>ROUNDDOWN((D466+E466)/(P466/1000),0)</f>
        <v>57</v>
      </c>
      <c r="R466" s="9">
        <f>ROUND((1.2*D466+1.6*E466)/(Q466),2)</f>
        <v>6.56</v>
      </c>
      <c r="S466" s="9">
        <f>CEILING((N466+(12*L466)),0.01)</f>
        <v>40.5</v>
      </c>
      <c r="T466" s="9">
        <f xml:space="preserve"> (4*S466)</f>
        <v>162</v>
      </c>
      <c r="U466" s="9">
        <f>ROUND((Q466-(S466/12)^2)*(R466),2)</f>
        <v>299.2</v>
      </c>
      <c r="V466" s="9">
        <f>ROUND((U466*1000)/(3*T466*(C466^0.5)),2)</f>
        <v>8.7100000000000009</v>
      </c>
      <c r="W466" s="9" t="str">
        <f>IF(V466 &lt; N466, "Pass", "Fail")</f>
        <v>Pass</v>
      </c>
      <c r="X466" s="9">
        <f>CEILING(R466*(Q466^0.5)*((Q466^0.5/2)-(L466*0.5)-(N466/12)),0.01)</f>
        <v>56.96</v>
      </c>
      <c r="Y466" s="9">
        <f>ROUND((X466*1000)/(1.5*(Q466^0.5)*12*(C466^0.5)),2)</f>
        <v>5.93</v>
      </c>
      <c r="Z466" s="9" t="str">
        <f>IF(Y466&lt;N466,"Pass","Fail")</f>
        <v>Pass</v>
      </c>
      <c r="AA466" s="9">
        <f>ROUND(((Q466^0.5)/2)-(L466/2),2)</f>
        <v>3.02</v>
      </c>
      <c r="AB466" s="9">
        <f>ROUND((AA466*(AA466/2)*R466*(Q466^0.5)),0)</f>
        <v>226</v>
      </c>
      <c r="AC466" s="9">
        <f>ROUND((AB466*12000/(0.9*(Q466^0.5)*12*(N466^2))),2)</f>
        <v>65.7</v>
      </c>
      <c r="AD466" s="9">
        <f>(1-((1-(2.36*AC466/C466))^0.5))</f>
        <v>1.5627306351908232E-2</v>
      </c>
      <c r="AE466" s="9">
        <f>(AD466*C466)/(1.18*F466)</f>
        <v>1.1036233299370219E-3</v>
      </c>
      <c r="AF466" s="10">
        <f>200/F466</f>
        <v>3.3333333333333335E-3</v>
      </c>
      <c r="AG466" s="10">
        <f>(3*(C466)^0.5)/(F466)</f>
        <v>3.5355339059327377E-3</v>
      </c>
      <c r="AH466" s="10">
        <f>ROUND(MAX(AE466, AF466, AG466),6)</f>
        <v>3.5360000000000001E-3</v>
      </c>
      <c r="AK466" s="10">
        <f>ROUND((AH466*(Q466^0.5)*12*N466),2)</f>
        <v>7.21</v>
      </c>
      <c r="AL466" s="13">
        <f>ROUND((Q466^0.5),2)</f>
        <v>7.55</v>
      </c>
      <c r="AM466" s="13">
        <f>ROUND((Q466^0.5),2)</f>
        <v>7.55</v>
      </c>
      <c r="AN466" s="19">
        <v>8</v>
      </c>
      <c r="AO466" s="10">
        <f>INDEX(AJ:AJ, MATCH(AN466, AI:AI, 0))</f>
        <v>0.79</v>
      </c>
      <c r="AP466" s="12">
        <f>ROUNDUP((AK466/AO466),0)</f>
        <v>10</v>
      </c>
      <c r="AQ466" s="12">
        <f>(AP466*AO466)</f>
        <v>7.9</v>
      </c>
      <c r="AR466" s="12">
        <f>IF(ROUNDDOWN((AL466*12 - (O466*12)) / (AP466 - 1), 0) &lt; 18, ROUNDDOWN((AL466*12 - (O466*12)) / (AP466 - 1), 0), 18)</f>
        <v>9</v>
      </c>
    </row>
    <row r="467" spans="1:44" x14ac:dyDescent="0.35">
      <c r="A467" s="11">
        <f t="shared" si="7"/>
        <v>466</v>
      </c>
      <c r="B467" s="14">
        <v>4100</v>
      </c>
      <c r="C467" s="14">
        <v>3000</v>
      </c>
      <c r="D467" s="14">
        <v>155</v>
      </c>
      <c r="E467" s="14">
        <v>85</v>
      </c>
      <c r="F467" s="14">
        <v>60000</v>
      </c>
      <c r="G467" s="14">
        <v>4</v>
      </c>
      <c r="H467" s="14">
        <v>95</v>
      </c>
      <c r="K467" s="14">
        <v>150</v>
      </c>
      <c r="L467" s="14">
        <v>1.5</v>
      </c>
      <c r="M467" s="9">
        <f>ROUNDUP((18*L467),0)</f>
        <v>27</v>
      </c>
      <c r="N467" s="9">
        <f>(M467-O467*12-1.5)</f>
        <v>22.5</v>
      </c>
      <c r="O467" s="14">
        <v>0.25</v>
      </c>
      <c r="P467" s="9">
        <f>ROUND(((B467)-(M467*K467/12)-(G467-(1.5*L467))*H467),0)</f>
        <v>3596</v>
      </c>
      <c r="Q467" s="9">
        <f>ROUNDDOWN((D467+E467)/(P467/1000),0)</f>
        <v>66</v>
      </c>
      <c r="R467" s="9">
        <f>ROUND((1.2*D467+1.6*E467)/(Q467),2)</f>
        <v>4.88</v>
      </c>
      <c r="S467" s="9">
        <f>CEILING((N467+(12*L467)),0.01)</f>
        <v>40.5</v>
      </c>
      <c r="T467" s="9">
        <f xml:space="preserve"> (4*S467)</f>
        <v>162</v>
      </c>
      <c r="U467" s="9">
        <f>ROUND((Q467-(S467/12)^2)*(R467),2)</f>
        <v>266.49</v>
      </c>
      <c r="V467" s="9">
        <f>ROUND((U467*1000)/(3*T467*(C467^0.5)),2)</f>
        <v>10.01</v>
      </c>
      <c r="W467" s="9" t="str">
        <f>IF(V467 &lt; N467, "Pass", "Fail")</f>
        <v>Pass</v>
      </c>
      <c r="X467" s="9">
        <f>CEILING(R467*(Q467^0.5)*((Q467^0.5/2)-(L467*0.5)-(N467/12)),0.01)</f>
        <v>56.980000000000004</v>
      </c>
      <c r="Y467" s="9">
        <f>ROUND((X467*1000)/(1.5*(Q467^0.5)*12*(C467^0.5)),2)</f>
        <v>7.11</v>
      </c>
      <c r="Z467" s="9" t="str">
        <f>IF(Y467&lt;N467,"Pass","Fail")</f>
        <v>Pass</v>
      </c>
      <c r="AA467" s="9">
        <f>ROUND(((Q467^0.5)/2)-(L467/2),2)</f>
        <v>3.31</v>
      </c>
      <c r="AB467" s="9">
        <f>ROUND((AA467*(AA467/2)*R467*(Q467^0.5)),0)</f>
        <v>217</v>
      </c>
      <c r="AC467" s="9">
        <f>ROUND((AB467*12000/(0.9*(Q467^0.5)*12*(N467^2))),2)</f>
        <v>58.62</v>
      </c>
      <c r="AD467" s="9">
        <f>(1-((1-(2.36*AC467/C467))^0.5))</f>
        <v>2.3329328790917314E-2</v>
      </c>
      <c r="AE467" s="9">
        <f>(AD467*C467)/(1.18*F467)</f>
        <v>9.8853088097107262E-4</v>
      </c>
      <c r="AF467" s="10">
        <f>200/F467</f>
        <v>3.3333333333333335E-3</v>
      </c>
      <c r="AG467" s="10">
        <f>(3*(C467)^0.5)/(F467)</f>
        <v>2.7386127875258306E-3</v>
      </c>
      <c r="AH467" s="10">
        <f>ROUND(MAX(AE467, AF467, AG467),6)</f>
        <v>3.333E-3</v>
      </c>
      <c r="AK467" s="10">
        <f>ROUND((AH467*(Q467^0.5)*12*N467),2)</f>
        <v>7.31</v>
      </c>
      <c r="AL467" s="13">
        <f>ROUND((Q467^0.5),2)</f>
        <v>8.1199999999999992</v>
      </c>
      <c r="AM467" s="13">
        <f>ROUND((Q467^0.5),2)</f>
        <v>8.1199999999999992</v>
      </c>
      <c r="AN467" s="19">
        <v>11</v>
      </c>
      <c r="AO467" s="10">
        <f>INDEX(AJ:AJ, MATCH(AN467, AI:AI, 0))</f>
        <v>1.56</v>
      </c>
      <c r="AP467" s="12">
        <f>ROUNDUP((AK467/AO467),0)</f>
        <v>5</v>
      </c>
      <c r="AQ467" s="12">
        <f>(AP467*AO467)</f>
        <v>7.8000000000000007</v>
      </c>
      <c r="AR467" s="12">
        <f>IF(ROUNDDOWN((AL467*12 - (O467*12)) / (AP467 - 1), 0) &lt; 18, ROUNDDOWN((AL467*12 - (O467*12)) / (AP467 - 1), 0), 18)</f>
        <v>18</v>
      </c>
    </row>
    <row r="468" spans="1:44" x14ac:dyDescent="0.35">
      <c r="A468" s="11">
        <f t="shared" si="7"/>
        <v>467</v>
      </c>
      <c r="B468" s="14">
        <v>5000</v>
      </c>
      <c r="C468" s="14">
        <v>3000</v>
      </c>
      <c r="D468" s="14">
        <v>195</v>
      </c>
      <c r="E468" s="14">
        <v>130</v>
      </c>
      <c r="F468" s="14">
        <v>60000</v>
      </c>
      <c r="G468" s="14">
        <v>4.5</v>
      </c>
      <c r="H468" s="14">
        <v>100</v>
      </c>
      <c r="K468" s="14">
        <v>150</v>
      </c>
      <c r="L468" s="14">
        <v>1.75</v>
      </c>
      <c r="M468" s="9">
        <f>ROUNDUP((18*L468),0)</f>
        <v>32</v>
      </c>
      <c r="N468" s="9">
        <f>(M468-O468*12-1.5)</f>
        <v>27.5</v>
      </c>
      <c r="O468" s="14">
        <v>0.25</v>
      </c>
      <c r="P468" s="9">
        <f>ROUND(((B468)-(M468*K468/12)-(G468-(1.5*L468))*H468),0)</f>
        <v>4413</v>
      </c>
      <c r="Q468" s="9">
        <f>ROUNDDOWN((D468+E468)/(P468/1000),0)</f>
        <v>73</v>
      </c>
      <c r="R468" s="9">
        <f>ROUND((1.2*D468+1.6*E468)/(Q468),2)</f>
        <v>6.05</v>
      </c>
      <c r="S468" s="9">
        <f>CEILING((N468+(12*L468)),0.01)</f>
        <v>48.5</v>
      </c>
      <c r="T468" s="9">
        <f xml:space="preserve"> (4*S468)</f>
        <v>194</v>
      </c>
      <c r="U468" s="9">
        <f>ROUND((Q468-(S468/12)^2)*(R468),2)</f>
        <v>342.82</v>
      </c>
      <c r="V468" s="9">
        <f>ROUND((U468*1000)/(3*T468*(C468^0.5)),2)</f>
        <v>10.75</v>
      </c>
      <c r="W468" s="9" t="str">
        <f>IF(V468 &lt; N468, "Pass", "Fail")</f>
        <v>Pass</v>
      </c>
      <c r="X468" s="9">
        <f>CEILING(R468*(Q468^0.5)*((Q468^0.5/2)-(L468*0.5)-(N468/12)),0.01)</f>
        <v>57.14</v>
      </c>
      <c r="Y468" s="9">
        <f>ROUND((X468*1000)/(1.5*(Q468^0.5)*12*(C468^0.5)),2)</f>
        <v>6.78</v>
      </c>
      <c r="Z468" s="9" t="str">
        <f>IF(Y468&lt;N468,"Pass","Fail")</f>
        <v>Pass</v>
      </c>
      <c r="AA468" s="9">
        <f>ROUND(((Q468^0.5)/2)-(L468/2),2)</f>
        <v>3.4</v>
      </c>
      <c r="AB468" s="9">
        <f>ROUND((AA468*(AA468/2)*R468*(Q468^0.5)),0)</f>
        <v>299</v>
      </c>
      <c r="AC468" s="9">
        <f>ROUND((AB468*12000/(0.9*(Q468^0.5)*12*(N468^2))),2)</f>
        <v>51.42</v>
      </c>
      <c r="AD468" s="9">
        <f>(1-((1-(2.36*AC468/C468))^0.5))</f>
        <v>2.0433973639346736E-2</v>
      </c>
      <c r="AE468" s="9">
        <f>(AD468*C468)/(1.18*F468)</f>
        <v>8.6584634065028541E-4</v>
      </c>
      <c r="AF468" s="10">
        <f>200/F468</f>
        <v>3.3333333333333335E-3</v>
      </c>
      <c r="AG468" s="10">
        <f>(3*(C468)^0.5)/(F468)</f>
        <v>2.7386127875258306E-3</v>
      </c>
      <c r="AH468" s="10">
        <f>ROUND(MAX(AE468, AF468, AG468),6)</f>
        <v>3.333E-3</v>
      </c>
      <c r="AK468" s="10">
        <f>ROUND((AH468*(Q468^0.5)*12*N468),2)</f>
        <v>9.4</v>
      </c>
      <c r="AL468" s="13">
        <f>ROUND((Q468^0.5),2)</f>
        <v>8.5399999999999991</v>
      </c>
      <c r="AM468" s="13">
        <f>ROUND((Q468^0.5),2)</f>
        <v>8.5399999999999991</v>
      </c>
      <c r="AN468" s="19">
        <v>11</v>
      </c>
      <c r="AO468" s="10">
        <f>INDEX(AJ:AJ, MATCH(AN468, AI:AI, 0))</f>
        <v>1.56</v>
      </c>
      <c r="AP468" s="12">
        <f>ROUNDUP((AK468/AO468),0)</f>
        <v>7</v>
      </c>
      <c r="AQ468" s="12">
        <f>(AP468*AO468)</f>
        <v>10.92</v>
      </c>
      <c r="AR468" s="12">
        <f>IF(ROUNDDOWN((AL468*12 - (O468*12)) / (AP468 - 1), 0) &lt; 18, ROUNDDOWN((AL468*12 - (O468*12)) / (AP468 - 1), 0), 18)</f>
        <v>16</v>
      </c>
    </row>
    <row r="469" spans="1:44" x14ac:dyDescent="0.35">
      <c r="A469" s="11">
        <f t="shared" si="7"/>
        <v>468</v>
      </c>
      <c r="B469" s="14">
        <v>4000</v>
      </c>
      <c r="C469" s="14">
        <v>3000</v>
      </c>
      <c r="D469" s="14">
        <v>145</v>
      </c>
      <c r="E469" s="14">
        <v>160</v>
      </c>
      <c r="F469" s="14">
        <v>60000</v>
      </c>
      <c r="G469" s="14">
        <v>5.5</v>
      </c>
      <c r="H469" s="14">
        <v>90</v>
      </c>
      <c r="K469" s="14">
        <v>150</v>
      </c>
      <c r="L469" s="14">
        <v>1.92</v>
      </c>
      <c r="M469" s="9">
        <f>ROUNDUP((18*L469),0)</f>
        <v>35</v>
      </c>
      <c r="N469" s="9">
        <f>(M469-O469*12-1.5)</f>
        <v>30.5</v>
      </c>
      <c r="O469" s="14">
        <v>0.25</v>
      </c>
      <c r="P469" s="9">
        <f>ROUND(((B469)-(M469*K469/12)-(G469-(1.5*L469))*H469),0)</f>
        <v>3327</v>
      </c>
      <c r="Q469" s="9">
        <f>ROUNDDOWN((D469+E469)/(P469/1000),0)</f>
        <v>91</v>
      </c>
      <c r="R469" s="9">
        <f>ROUND((1.2*D469+1.6*E469)/(Q469),2)</f>
        <v>4.7300000000000004</v>
      </c>
      <c r="S469" s="9">
        <f>CEILING((N469+(12*L469)),0.01)</f>
        <v>53.54</v>
      </c>
      <c r="T469" s="9">
        <f xml:space="preserve"> (4*S469)</f>
        <v>214.16</v>
      </c>
      <c r="U469" s="9">
        <f>ROUND((Q469-(S469/12)^2)*(R469),2)</f>
        <v>336.27</v>
      </c>
      <c r="V469" s="9">
        <f>ROUND((U469*1000)/(3*T469*(C469^0.5)),2)</f>
        <v>9.56</v>
      </c>
      <c r="W469" s="9" t="str">
        <f>IF(V469 &lt; N469, "Pass", "Fail")</f>
        <v>Pass</v>
      </c>
      <c r="X469" s="9">
        <f>CEILING(R469*(Q469^0.5)*((Q469^0.5/2)-(L469*0.5)-(N469/12)),0.01)</f>
        <v>57.22</v>
      </c>
      <c r="Y469" s="9">
        <f>ROUND((X469*1000)/(1.5*(Q469^0.5)*12*(C469^0.5)),2)</f>
        <v>6.08</v>
      </c>
      <c r="Z469" s="9" t="str">
        <f>IF(Y469&lt;N469,"Pass","Fail")</f>
        <v>Pass</v>
      </c>
      <c r="AA469" s="9">
        <f>ROUND(((Q469^0.5)/2)-(L469/2),2)</f>
        <v>3.81</v>
      </c>
      <c r="AB469" s="9">
        <f>ROUND((AA469*(AA469/2)*R469*(Q469^0.5)),0)</f>
        <v>327</v>
      </c>
      <c r="AC469" s="9">
        <f>ROUND((AB469*12000/(0.9*(Q469^0.5)*12*(N469^2))),2)</f>
        <v>40.94</v>
      </c>
      <c r="AD469" s="9">
        <f>(1-((1-(2.36*AC469/C469))^0.5))</f>
        <v>1.6234851874357803E-2</v>
      </c>
      <c r="AE469" s="9">
        <f>(AD469*C469)/(1.18*F469)</f>
        <v>6.8791745230329672E-4</v>
      </c>
      <c r="AF469" s="10">
        <f>200/F469</f>
        <v>3.3333333333333335E-3</v>
      </c>
      <c r="AG469" s="10">
        <f>(3*(C469)^0.5)/(F469)</f>
        <v>2.7386127875258306E-3</v>
      </c>
      <c r="AH469" s="10">
        <f>ROUND(MAX(AE469, AF469, AG469),6)</f>
        <v>3.333E-3</v>
      </c>
      <c r="AK469" s="10">
        <f>ROUND((AH469*(Q469^0.5)*12*N469),2)</f>
        <v>11.64</v>
      </c>
      <c r="AL469" s="13">
        <f>ROUND((Q469^0.5),2)</f>
        <v>9.5399999999999991</v>
      </c>
      <c r="AM469" s="13">
        <f>ROUND((Q469^0.5),2)</f>
        <v>9.5399999999999991</v>
      </c>
      <c r="AN469" s="19">
        <v>11</v>
      </c>
      <c r="AO469" s="10">
        <f>INDEX(AJ:AJ, MATCH(AN469, AI:AI, 0))</f>
        <v>1.56</v>
      </c>
      <c r="AP469" s="12">
        <f>ROUNDUP((AK469/AO469),0)</f>
        <v>8</v>
      </c>
      <c r="AQ469" s="12">
        <f>(AP469*AO469)</f>
        <v>12.48</v>
      </c>
      <c r="AR469" s="12">
        <f>IF(ROUNDDOWN((AL469*12 - (O469*12)) / (AP469 - 1), 0) &lt; 18, ROUNDDOWN((AL469*12 - (O469*12)) / (AP469 - 1), 0), 18)</f>
        <v>15</v>
      </c>
    </row>
    <row r="470" spans="1:44" x14ac:dyDescent="0.35">
      <c r="A470" s="11">
        <f t="shared" si="7"/>
        <v>469</v>
      </c>
      <c r="B470" s="14">
        <v>5500</v>
      </c>
      <c r="C470" s="14">
        <v>5000</v>
      </c>
      <c r="D470" s="14">
        <v>155</v>
      </c>
      <c r="E470" s="14">
        <v>195</v>
      </c>
      <c r="F470" s="14">
        <v>60000</v>
      </c>
      <c r="G470" s="14">
        <v>6.25</v>
      </c>
      <c r="H470" s="14">
        <v>90</v>
      </c>
      <c r="K470" s="14">
        <v>150</v>
      </c>
      <c r="L470" s="14">
        <v>1.83</v>
      </c>
      <c r="M470" s="9">
        <f>ROUNDUP((18*L470),0)</f>
        <v>33</v>
      </c>
      <c r="N470" s="9">
        <f>(M470-O470*12-1.5)</f>
        <v>28.5</v>
      </c>
      <c r="O470" s="14">
        <v>0.25</v>
      </c>
      <c r="P470" s="9">
        <f>ROUND(((B470)-(M470*K470/12)-(G470-(1.5*L470))*H470),0)</f>
        <v>4772</v>
      </c>
      <c r="Q470" s="9">
        <f>ROUNDDOWN((D470+E470)/(P470/1000),0)</f>
        <v>73</v>
      </c>
      <c r="R470" s="9">
        <f>ROUND((1.2*D470+1.6*E470)/(Q470),2)</f>
        <v>6.82</v>
      </c>
      <c r="S470" s="9">
        <f>CEILING((N470+(12*L470)),0.01)</f>
        <v>50.46</v>
      </c>
      <c r="T470" s="9">
        <f xml:space="preserve"> (4*S470)</f>
        <v>201.84</v>
      </c>
      <c r="U470" s="9">
        <f>ROUND((Q470-(S470/12)^2)*(R470),2)</f>
        <v>377.27</v>
      </c>
      <c r="V470" s="9">
        <f>ROUND((U470*1000)/(3*T470*(C470^0.5)),2)</f>
        <v>8.81</v>
      </c>
      <c r="W470" s="9" t="str">
        <f>IF(V470 &lt; N470, "Pass", "Fail")</f>
        <v>Pass</v>
      </c>
      <c r="X470" s="9">
        <f>CEILING(R470*(Q470^0.5)*((Q470^0.5/2)-(L470*0.5)-(N470/12)),0.01)</f>
        <v>57.230000000000004</v>
      </c>
      <c r="Y470" s="9">
        <f>ROUND((X470*1000)/(1.5*(Q470^0.5)*12*(C470^0.5)),2)</f>
        <v>5.26</v>
      </c>
      <c r="Z470" s="9" t="str">
        <f>IF(Y470&lt;N470,"Pass","Fail")</f>
        <v>Pass</v>
      </c>
      <c r="AA470" s="9">
        <f>ROUND(((Q470^0.5)/2)-(L470/2),2)</f>
        <v>3.36</v>
      </c>
      <c r="AB470" s="9">
        <f>ROUND((AA470*(AA470/2)*R470*(Q470^0.5)),0)</f>
        <v>329</v>
      </c>
      <c r="AC470" s="9">
        <f>ROUND((AB470*12000/(0.9*(Q470^0.5)*12*(N470^2))),2)</f>
        <v>52.67</v>
      </c>
      <c r="AD470" s="9">
        <f>(1-((1-(2.36*AC470/C470))^0.5))</f>
        <v>1.2508349402386099E-2</v>
      </c>
      <c r="AE470" s="9">
        <f>(AD470*C470)/(1.18*F470)</f>
        <v>8.8335800864308613E-4</v>
      </c>
      <c r="AF470" s="10">
        <f>200/F470</f>
        <v>3.3333333333333335E-3</v>
      </c>
      <c r="AG470" s="10">
        <f>(3*(C470)^0.5)/(F470)</f>
        <v>3.5355339059327377E-3</v>
      </c>
      <c r="AH470" s="10">
        <f>ROUND(MAX(AE470, AF470, AG470),6)</f>
        <v>3.5360000000000001E-3</v>
      </c>
      <c r="AK470" s="10">
        <f>ROUND((AH470*(Q470^0.5)*12*N470),2)</f>
        <v>10.33</v>
      </c>
      <c r="AL470" s="13">
        <f>ROUND((Q470^0.5),2)</f>
        <v>8.5399999999999991</v>
      </c>
      <c r="AM470" s="13">
        <f>ROUND((Q470^0.5),2)</f>
        <v>8.5399999999999991</v>
      </c>
      <c r="AN470" s="19">
        <v>11</v>
      </c>
      <c r="AO470" s="10">
        <f>INDEX(AJ:AJ, MATCH(AN470, AI:AI, 0))</f>
        <v>1.56</v>
      </c>
      <c r="AP470" s="12">
        <f>ROUNDUP((AK470/AO470),0)</f>
        <v>7</v>
      </c>
      <c r="AQ470" s="12">
        <f>(AP470*AO470)</f>
        <v>10.92</v>
      </c>
      <c r="AR470" s="12">
        <f>IF(ROUNDDOWN((AL470*12 - (O470*12)) / (AP470 - 1), 0) &lt; 18, ROUNDDOWN((AL470*12 - (O470*12)) / (AP470 - 1), 0), 18)</f>
        <v>16</v>
      </c>
    </row>
    <row r="471" spans="1:44" x14ac:dyDescent="0.35">
      <c r="A471" s="11">
        <f t="shared" si="7"/>
        <v>470</v>
      </c>
      <c r="B471" s="14">
        <v>5200</v>
      </c>
      <c r="C471" s="14">
        <v>5000</v>
      </c>
      <c r="D471" s="14">
        <v>100</v>
      </c>
      <c r="E471" s="14">
        <v>145</v>
      </c>
      <c r="F471" s="14">
        <v>60000</v>
      </c>
      <c r="G471" s="14">
        <v>6.75</v>
      </c>
      <c r="H471" s="14">
        <v>105</v>
      </c>
      <c r="K471" s="14">
        <v>150</v>
      </c>
      <c r="L471" s="14">
        <v>1.42</v>
      </c>
      <c r="M471" s="9">
        <f>ROUNDUP((18*L471),0)</f>
        <v>26</v>
      </c>
      <c r="N471" s="9">
        <f>(M471-O471*12-1.5)</f>
        <v>21.5</v>
      </c>
      <c r="O471" s="14">
        <v>0.25</v>
      </c>
      <c r="P471" s="9">
        <f>ROUND(((B471)-(M471*K471/12)-(G471-(1.5*L471))*H471),0)</f>
        <v>4390</v>
      </c>
      <c r="Q471" s="9">
        <f>ROUNDDOWN((D471+E471)/(P471/1000),0)</f>
        <v>55</v>
      </c>
      <c r="R471" s="9">
        <f>ROUND((1.2*D471+1.6*E471)/(Q471),2)</f>
        <v>6.4</v>
      </c>
      <c r="S471" s="9">
        <f>CEILING((N471+(12*L471)),0.01)</f>
        <v>38.54</v>
      </c>
      <c r="T471" s="9">
        <f xml:space="preserve"> (4*S471)</f>
        <v>154.16</v>
      </c>
      <c r="U471" s="9">
        <f>ROUND((Q471-(S471/12)^2)*(R471),2)</f>
        <v>285.99</v>
      </c>
      <c r="V471" s="9">
        <f>ROUND((U471*1000)/(3*T471*(C471^0.5)),2)</f>
        <v>8.75</v>
      </c>
      <c r="W471" s="9" t="str">
        <f>IF(V471 &lt; N471, "Pass", "Fail")</f>
        <v>Pass</v>
      </c>
      <c r="X471" s="9">
        <f>CEILING(R471*(Q471^0.5)*((Q471^0.5/2)-(L471*0.5)-(N471/12)),0.01)</f>
        <v>57.27</v>
      </c>
      <c r="Y471" s="9">
        <f>ROUND((X471*1000)/(1.5*(Q471^0.5)*12*(C471^0.5)),2)</f>
        <v>6.07</v>
      </c>
      <c r="Z471" s="9" t="str">
        <f>IF(Y471&lt;N471,"Pass","Fail")</f>
        <v>Pass</v>
      </c>
      <c r="AA471" s="9">
        <f>ROUND(((Q471^0.5)/2)-(L471/2),2)</f>
        <v>3</v>
      </c>
      <c r="AB471" s="9">
        <f>ROUND((AA471*(AA471/2)*R471*(Q471^0.5)),0)</f>
        <v>214</v>
      </c>
      <c r="AC471" s="9">
        <f>ROUND((AB471*12000/(0.9*(Q471^0.5)*12*(N471^2))),2)</f>
        <v>69.36</v>
      </c>
      <c r="AD471" s="9">
        <f>(1-((1-(2.36*AC471/C471))^0.5))</f>
        <v>1.6505170323707241E-2</v>
      </c>
      <c r="AE471" s="9">
        <f>(AD471*C471)/(1.18*F471)</f>
        <v>1.1656193731431669E-3</v>
      </c>
      <c r="AF471" s="10">
        <f>200/F471</f>
        <v>3.3333333333333335E-3</v>
      </c>
      <c r="AG471" s="10">
        <f>(3*(C471)^0.5)/(F471)</f>
        <v>3.5355339059327377E-3</v>
      </c>
      <c r="AH471" s="10">
        <f>ROUND(MAX(AE471, AF471, AG471),6)</f>
        <v>3.5360000000000001E-3</v>
      </c>
      <c r="AK471" s="10">
        <f>ROUND((AH471*(Q471^0.5)*12*N471),2)</f>
        <v>6.77</v>
      </c>
      <c r="AL471" s="13">
        <f>ROUND((Q471^0.5),2)</f>
        <v>7.42</v>
      </c>
      <c r="AM471" s="13">
        <f>ROUND((Q471^0.5),2)</f>
        <v>7.42</v>
      </c>
      <c r="AN471" s="19">
        <v>8</v>
      </c>
      <c r="AO471" s="10">
        <f>INDEX(AJ:AJ, MATCH(AN471, AI:AI, 0))</f>
        <v>0.79</v>
      </c>
      <c r="AP471" s="12">
        <f>ROUNDUP((AK471/AO471),0)</f>
        <v>9</v>
      </c>
      <c r="AQ471" s="12">
        <f>(AP471*AO471)</f>
        <v>7.11</v>
      </c>
      <c r="AR471" s="12">
        <f>IF(ROUNDDOWN((AL471*12 - (O471*12)) / (AP471 - 1), 0) &lt; 18, ROUNDDOWN((AL471*12 - (O471*12)) / (AP471 - 1), 0), 18)</f>
        <v>10</v>
      </c>
    </row>
    <row r="472" spans="1:44" x14ac:dyDescent="0.35">
      <c r="A472" s="11">
        <f t="shared" si="7"/>
        <v>471</v>
      </c>
      <c r="B472" s="14">
        <v>5000</v>
      </c>
      <c r="C472" s="14">
        <v>4000</v>
      </c>
      <c r="D472" s="14">
        <v>140</v>
      </c>
      <c r="E472" s="14">
        <v>145</v>
      </c>
      <c r="F472" s="14">
        <v>40000</v>
      </c>
      <c r="G472" s="14">
        <v>4</v>
      </c>
      <c r="H472" s="14">
        <v>95</v>
      </c>
      <c r="K472" s="14">
        <v>150</v>
      </c>
      <c r="L472" s="14">
        <v>1.58</v>
      </c>
      <c r="M472" s="9">
        <f>ROUNDUP((18*L472),0)</f>
        <v>29</v>
      </c>
      <c r="N472" s="9">
        <f>(M472-O472*12-1.5)</f>
        <v>24.5</v>
      </c>
      <c r="O472" s="14">
        <v>0.25</v>
      </c>
      <c r="P472" s="9">
        <f>ROUND(((B472)-(M472*K472/12)-(G472-(1.5*L472))*H472),0)</f>
        <v>4483</v>
      </c>
      <c r="Q472" s="9">
        <f>ROUNDDOWN((D472+E472)/(P472/1000),0)</f>
        <v>63</v>
      </c>
      <c r="R472" s="9">
        <f>ROUND((1.2*D472+1.6*E472)/(Q472),2)</f>
        <v>6.35</v>
      </c>
      <c r="S472" s="9">
        <f>CEILING((N472+(12*L472)),0.01)</f>
        <v>43.46</v>
      </c>
      <c r="T472" s="9">
        <f xml:space="preserve"> (4*S472)</f>
        <v>173.84</v>
      </c>
      <c r="U472" s="9">
        <f>ROUND((Q472-(S472/12)^2)*(R472),2)</f>
        <v>316.76</v>
      </c>
      <c r="V472" s="9">
        <f>ROUND((U472*1000)/(3*T472*(C472^0.5)),2)</f>
        <v>9.6</v>
      </c>
      <c r="W472" s="9" t="str">
        <f>IF(V472 &lt; N472, "Pass", "Fail")</f>
        <v>Pass</v>
      </c>
      <c r="X472" s="9">
        <f>CEILING(R472*(Q472^0.5)*((Q472^0.5/2)-(L472*0.5)-(N472/12)),0.01)</f>
        <v>57.31</v>
      </c>
      <c r="Y472" s="9">
        <f>ROUND((X472*1000)/(1.5*(Q472^0.5)*12*(C472^0.5)),2)</f>
        <v>6.34</v>
      </c>
      <c r="Z472" s="9" t="str">
        <f>IF(Y472&lt;N472,"Pass","Fail")</f>
        <v>Pass</v>
      </c>
      <c r="AA472" s="9">
        <f>ROUND(((Q472^0.5)/2)-(L472/2),2)</f>
        <v>3.18</v>
      </c>
      <c r="AB472" s="9">
        <f>ROUND((AA472*(AA472/2)*R472*(Q472^0.5)),0)</f>
        <v>255</v>
      </c>
      <c r="AC472" s="9">
        <f>ROUND((AB472*12000/(0.9*(Q472^0.5)*12*(N472^2))),2)</f>
        <v>59.47</v>
      </c>
      <c r="AD472" s="9">
        <f>(1-((1-(2.36*AC472/C472))^0.5))</f>
        <v>1.7700300315631745E-2</v>
      </c>
      <c r="AE472" s="9">
        <f>(AD472*C472)/(1.18*F472)</f>
        <v>1.5000254504772665E-3</v>
      </c>
      <c r="AF472" s="10">
        <f>200/F472</f>
        <v>5.0000000000000001E-3</v>
      </c>
      <c r="AG472" s="10">
        <f>(3*(C472)^0.5)/(F472)</f>
        <v>4.7434164902525689E-3</v>
      </c>
      <c r="AH472" s="10">
        <f>ROUND(MAX(AE472, AF472, AG472),6)</f>
        <v>5.0000000000000001E-3</v>
      </c>
      <c r="AK472" s="10">
        <f>ROUND((AH472*(Q472^0.5)*12*N472),2)</f>
        <v>11.67</v>
      </c>
      <c r="AL472" s="13">
        <f>ROUND((Q472^0.5),2)</f>
        <v>7.94</v>
      </c>
      <c r="AM472" s="13">
        <f>ROUND((Q472^0.5),2)</f>
        <v>7.94</v>
      </c>
      <c r="AN472" s="19">
        <v>11</v>
      </c>
      <c r="AO472" s="10">
        <f>INDEX(AJ:AJ, MATCH(AN472, AI:AI, 0))</f>
        <v>1.56</v>
      </c>
      <c r="AP472" s="12">
        <f>ROUNDUP((AK472/AO472),0)</f>
        <v>8</v>
      </c>
      <c r="AQ472" s="12">
        <f>(AP472*AO472)</f>
        <v>12.48</v>
      </c>
      <c r="AR472" s="12">
        <f>IF(ROUNDDOWN((AL472*12 - (O472*12)) / (AP472 - 1), 0) &lt; 18, ROUNDDOWN((AL472*12 - (O472*12)) / (AP472 - 1), 0), 18)</f>
        <v>13</v>
      </c>
    </row>
    <row r="473" spans="1:44" x14ac:dyDescent="0.35">
      <c r="A473" s="11">
        <f t="shared" si="7"/>
        <v>472</v>
      </c>
      <c r="B473" s="14">
        <v>6000</v>
      </c>
      <c r="C473" s="14">
        <v>3000</v>
      </c>
      <c r="D473" s="14">
        <v>100</v>
      </c>
      <c r="E473" s="14">
        <v>170</v>
      </c>
      <c r="F473" s="14">
        <v>60000</v>
      </c>
      <c r="G473" s="14">
        <v>5.5</v>
      </c>
      <c r="H473" s="14">
        <v>105</v>
      </c>
      <c r="K473" s="14">
        <v>150</v>
      </c>
      <c r="L473" s="14">
        <v>1.42</v>
      </c>
      <c r="M473" s="9">
        <f>ROUNDUP((18*L473),0)</f>
        <v>26</v>
      </c>
      <c r="N473" s="9">
        <f>(M473-O473*12-1.5)</f>
        <v>21.5</v>
      </c>
      <c r="O473" s="14">
        <v>0.25</v>
      </c>
      <c r="P473" s="9">
        <f>ROUND(((B473)-(M473*K473/12)-(G473-(1.5*L473))*H473),0)</f>
        <v>5321</v>
      </c>
      <c r="Q473" s="9">
        <f>ROUNDDOWN((D473+E473)/(P473/1000),0)</f>
        <v>50</v>
      </c>
      <c r="R473" s="9">
        <f>ROUND((1.2*D473+1.6*E473)/(Q473),2)</f>
        <v>7.84</v>
      </c>
      <c r="S473" s="9">
        <f>CEILING((N473+(12*L473)),0.01)</f>
        <v>38.54</v>
      </c>
      <c r="T473" s="9">
        <f xml:space="preserve"> (4*S473)</f>
        <v>154.16</v>
      </c>
      <c r="U473" s="9">
        <f>ROUND((Q473-(S473/12)^2)*(R473),2)</f>
        <v>311.13</v>
      </c>
      <c r="V473" s="9">
        <f>ROUND((U473*1000)/(3*T473*(C473^0.5)),2)</f>
        <v>12.28</v>
      </c>
      <c r="W473" s="9" t="str">
        <f>IF(V473 &lt; N473, "Pass", "Fail")</f>
        <v>Pass</v>
      </c>
      <c r="X473" s="9">
        <f>CEILING(R473*(Q473^0.5)*((Q473^0.5/2)-(L473*0.5)-(N473/12)),0.01)</f>
        <v>57.32</v>
      </c>
      <c r="Y473" s="9">
        <f>ROUND((X473*1000)/(1.5*(Q473^0.5)*12*(C473^0.5)),2)</f>
        <v>8.2200000000000006</v>
      </c>
      <c r="Z473" s="9" t="str">
        <f>IF(Y473&lt;N473,"Pass","Fail")</f>
        <v>Pass</v>
      </c>
      <c r="AA473" s="9">
        <f>ROUND(((Q473^0.5)/2)-(L473/2),2)</f>
        <v>2.83</v>
      </c>
      <c r="AB473" s="9">
        <f>ROUND((AA473*(AA473/2)*R473*(Q473^0.5)),0)</f>
        <v>222</v>
      </c>
      <c r="AC473" s="9">
        <f>ROUND((AB473*12000/(0.9*(Q473^0.5)*12*(N473^2))),2)</f>
        <v>75.47</v>
      </c>
      <c r="AD473" s="9">
        <f>(1-((1-(2.36*AC473/C473))^0.5))</f>
        <v>3.0139047766811755E-2</v>
      </c>
      <c r="AE473" s="9">
        <f>(AD473*C473)/(1.18*F473)</f>
        <v>1.2770782952038881E-3</v>
      </c>
      <c r="AF473" s="10">
        <f>200/F473</f>
        <v>3.3333333333333335E-3</v>
      </c>
      <c r="AG473" s="10">
        <f>(3*(C473)^0.5)/(F473)</f>
        <v>2.7386127875258306E-3</v>
      </c>
      <c r="AH473" s="10">
        <f>ROUND(MAX(AE473, AF473, AG473),6)</f>
        <v>3.333E-3</v>
      </c>
      <c r="AK473" s="10">
        <f>ROUND((AH473*(Q473^0.5)*12*N473),2)</f>
        <v>6.08</v>
      </c>
      <c r="AL473" s="13">
        <f>ROUND((Q473^0.5),2)</f>
        <v>7.07</v>
      </c>
      <c r="AM473" s="13">
        <f>ROUND((Q473^0.5),2)</f>
        <v>7.07</v>
      </c>
      <c r="AN473" s="19">
        <v>8</v>
      </c>
      <c r="AO473" s="10">
        <f>INDEX(AJ:AJ, MATCH(AN473, AI:AI, 0))</f>
        <v>0.79</v>
      </c>
      <c r="AP473" s="12">
        <f>ROUNDUP((AK473/AO473),0)</f>
        <v>8</v>
      </c>
      <c r="AQ473" s="12">
        <f>(AP473*AO473)</f>
        <v>6.32</v>
      </c>
      <c r="AR473" s="12">
        <f>IF(ROUNDDOWN((AL473*12 - (O473*12)) / (AP473 - 1), 0) &lt; 18, ROUNDDOWN((AL473*12 - (O473*12)) / (AP473 - 1), 0), 18)</f>
        <v>11</v>
      </c>
    </row>
    <row r="474" spans="1:44" x14ac:dyDescent="0.35">
      <c r="A474" s="11">
        <f t="shared" si="7"/>
        <v>473</v>
      </c>
      <c r="B474" s="14">
        <v>5600</v>
      </c>
      <c r="C474" s="14">
        <v>5000</v>
      </c>
      <c r="D474" s="14">
        <v>160</v>
      </c>
      <c r="E474" s="14">
        <v>120</v>
      </c>
      <c r="F474" s="14">
        <v>40000</v>
      </c>
      <c r="G474" s="14">
        <v>5</v>
      </c>
      <c r="H474" s="14">
        <v>100</v>
      </c>
      <c r="K474" s="14">
        <v>150</v>
      </c>
      <c r="L474" s="14">
        <v>1.5</v>
      </c>
      <c r="M474" s="9">
        <f>ROUNDUP((18*L474),0)</f>
        <v>27</v>
      </c>
      <c r="N474" s="9">
        <f>(M474-O474*12-1.5)</f>
        <v>22.5</v>
      </c>
      <c r="O474" s="14">
        <v>0.25</v>
      </c>
      <c r="P474" s="9">
        <f>ROUND(((B474)-(M474*K474/12)-(G474-(1.5*L474))*H474),0)</f>
        <v>4988</v>
      </c>
      <c r="Q474" s="9">
        <f>ROUNDDOWN((D474+E474)/(P474/1000),0)</f>
        <v>56</v>
      </c>
      <c r="R474" s="9">
        <f>ROUND((1.2*D474+1.6*E474)/(Q474),2)</f>
        <v>6.86</v>
      </c>
      <c r="S474" s="9">
        <f>CEILING((N474+(12*L474)),0.01)</f>
        <v>40.5</v>
      </c>
      <c r="T474" s="9">
        <f xml:space="preserve"> (4*S474)</f>
        <v>162</v>
      </c>
      <c r="U474" s="9">
        <f>ROUND((Q474-(S474/12)^2)*(R474),2)</f>
        <v>306.02</v>
      </c>
      <c r="V474" s="9">
        <f>ROUND((U474*1000)/(3*T474*(C474^0.5)),2)</f>
        <v>8.9</v>
      </c>
      <c r="W474" s="9" t="str">
        <f>IF(V474 &lt; N474, "Pass", "Fail")</f>
        <v>Pass</v>
      </c>
      <c r="X474" s="9">
        <f>CEILING(R474*(Q474^0.5)*((Q474^0.5/2)-(L474*0.5)-(N474/12)),0.01)</f>
        <v>57.33</v>
      </c>
      <c r="Y474" s="9">
        <f>ROUND((X474*1000)/(1.5*(Q474^0.5)*12*(C474^0.5)),2)</f>
        <v>6.02</v>
      </c>
      <c r="Z474" s="9" t="str">
        <f>IF(Y474&lt;N474,"Pass","Fail")</f>
        <v>Pass</v>
      </c>
      <c r="AA474" s="9">
        <f>ROUND(((Q474^0.5)/2)-(L474/2),2)</f>
        <v>2.99</v>
      </c>
      <c r="AB474" s="9">
        <f>ROUND((AA474*(AA474/2)*R474*(Q474^0.5)),0)</f>
        <v>229</v>
      </c>
      <c r="AC474" s="9">
        <f>ROUND((AB474*12000/(0.9*(Q474^0.5)*12*(N474^2))),2)</f>
        <v>67.16</v>
      </c>
      <c r="AD474" s="9">
        <f>(1-((1-(2.36*AC474/C474))^0.5))</f>
        <v>1.5977398633547635E-2</v>
      </c>
      <c r="AE474" s="9">
        <f>(AD474*C474)/(1.18*F474)</f>
        <v>1.6925210416893679E-3</v>
      </c>
      <c r="AF474" s="10">
        <f>200/F474</f>
        <v>5.0000000000000001E-3</v>
      </c>
      <c r="AG474" s="10">
        <f>(3*(C474)^0.5)/(F474)</f>
        <v>5.3033008588991067E-3</v>
      </c>
      <c r="AH474" s="10">
        <f>ROUND(MAX(AE474, AF474, AG474),6)</f>
        <v>5.3030000000000004E-3</v>
      </c>
      <c r="AK474" s="10">
        <f>ROUND((AH474*(Q474^0.5)*12*N474),2)</f>
        <v>10.71</v>
      </c>
      <c r="AL474" s="13">
        <f>ROUND((Q474^0.5),2)</f>
        <v>7.48</v>
      </c>
      <c r="AM474" s="13">
        <f>ROUND((Q474^0.5),2)</f>
        <v>7.48</v>
      </c>
      <c r="AN474" s="19">
        <v>11</v>
      </c>
      <c r="AO474" s="10">
        <f>INDEX(AJ:AJ, MATCH(AN474, AI:AI, 0))</f>
        <v>1.56</v>
      </c>
      <c r="AP474" s="12">
        <f>ROUNDUP((AK474/AO474),0)</f>
        <v>7</v>
      </c>
      <c r="AQ474" s="12">
        <f>(AP474*AO474)</f>
        <v>10.92</v>
      </c>
      <c r="AR474" s="12">
        <f>IF(ROUNDDOWN((AL474*12 - (O474*12)) / (AP474 - 1), 0) &lt; 18, ROUNDDOWN((AL474*12 - (O474*12)) / (AP474 - 1), 0), 18)</f>
        <v>14</v>
      </c>
    </row>
    <row r="475" spans="1:44" x14ac:dyDescent="0.35">
      <c r="A475" s="11">
        <f t="shared" si="7"/>
        <v>474</v>
      </c>
      <c r="B475" s="14">
        <v>4500</v>
      </c>
      <c r="C475" s="14">
        <v>5000</v>
      </c>
      <c r="D475" s="14">
        <v>115</v>
      </c>
      <c r="E475" s="14">
        <v>185</v>
      </c>
      <c r="F475" s="14">
        <v>40000</v>
      </c>
      <c r="G475" s="14">
        <v>6.75</v>
      </c>
      <c r="H475" s="14">
        <v>95</v>
      </c>
      <c r="K475" s="14">
        <v>150</v>
      </c>
      <c r="L475" s="14">
        <v>1.83</v>
      </c>
      <c r="M475" s="9">
        <f>ROUNDUP((18*L475),0)</f>
        <v>33</v>
      </c>
      <c r="N475" s="9">
        <f>(M475-O475*12-1.5)</f>
        <v>28.5</v>
      </c>
      <c r="O475" s="14">
        <v>0.25</v>
      </c>
      <c r="P475" s="9">
        <f>ROUND(((B475)-(M475*K475/12)-(G475-(1.5*L475))*H475),0)</f>
        <v>3707</v>
      </c>
      <c r="Q475" s="9">
        <f>ROUNDDOWN((D475+E475)/(P475/1000),0)</f>
        <v>80</v>
      </c>
      <c r="R475" s="9">
        <f>ROUND((1.2*D475+1.6*E475)/(Q475),2)</f>
        <v>5.43</v>
      </c>
      <c r="S475" s="9">
        <f>CEILING((N475+(12*L475)),0.01)</f>
        <v>50.46</v>
      </c>
      <c r="T475" s="9">
        <f xml:space="preserve"> (4*S475)</f>
        <v>201.84</v>
      </c>
      <c r="U475" s="9">
        <f>ROUND((Q475-(S475/12)^2)*(R475),2)</f>
        <v>338.39</v>
      </c>
      <c r="V475" s="9">
        <f>ROUND((U475*1000)/(3*T475*(C475^0.5)),2)</f>
        <v>7.9</v>
      </c>
      <c r="W475" s="9" t="str">
        <f>IF(V475 &lt; N475, "Pass", "Fail")</f>
        <v>Pass</v>
      </c>
      <c r="X475" s="9">
        <f>CEILING(R475*(Q475^0.5)*((Q475^0.5/2)-(L475*0.5)-(N475/12)),0.01)</f>
        <v>57.42</v>
      </c>
      <c r="Y475" s="9">
        <f>ROUND((X475*1000)/(1.5*(Q475^0.5)*12*(C475^0.5)),2)</f>
        <v>5.04</v>
      </c>
      <c r="Z475" s="9" t="str">
        <f>IF(Y475&lt;N475,"Pass","Fail")</f>
        <v>Pass</v>
      </c>
      <c r="AA475" s="9">
        <f>ROUND(((Q475^0.5)/2)-(L475/2),2)</f>
        <v>3.56</v>
      </c>
      <c r="AB475" s="9">
        <f>ROUND((AA475*(AA475/2)*R475*(Q475^0.5)),0)</f>
        <v>308</v>
      </c>
      <c r="AC475" s="9">
        <f>ROUND((AB475*12000/(0.9*(Q475^0.5)*12*(N475^2))),2)</f>
        <v>47.11</v>
      </c>
      <c r="AD475" s="9">
        <f>(1-((1-(2.36*AC475/C475))^0.5))</f>
        <v>1.118046135808981E-2</v>
      </c>
      <c r="AE475" s="9">
        <f>(AD475*C475)/(1.18*F475)</f>
        <v>1.1843709065773105E-3</v>
      </c>
      <c r="AF475" s="10">
        <f>200/F475</f>
        <v>5.0000000000000001E-3</v>
      </c>
      <c r="AG475" s="10">
        <f>(3*(C475)^0.5)/(F475)</f>
        <v>5.3033008588991067E-3</v>
      </c>
      <c r="AH475" s="10">
        <f>ROUND(MAX(AE475, AF475, AG475),6)</f>
        <v>5.3030000000000004E-3</v>
      </c>
      <c r="AK475" s="10">
        <f>ROUND((AH475*(Q475^0.5)*12*N475),2)</f>
        <v>16.22</v>
      </c>
      <c r="AL475" s="13">
        <f>ROUND((Q475^0.5),2)</f>
        <v>8.94</v>
      </c>
      <c r="AM475" s="13">
        <f>ROUND((Q475^0.5),2)</f>
        <v>8.94</v>
      </c>
      <c r="AN475" s="19">
        <v>14</v>
      </c>
      <c r="AO475" s="10">
        <f>INDEX(AJ:AJ, MATCH(AN475, AI:AI, 0))</f>
        <v>2.25</v>
      </c>
      <c r="AP475" s="12">
        <f>ROUNDUP((AK475/AO475),0)</f>
        <v>8</v>
      </c>
      <c r="AQ475" s="12">
        <f>(AP475*AO475)</f>
        <v>18</v>
      </c>
      <c r="AR475" s="12">
        <f>IF(ROUNDDOWN((AL475*12 - (O475*12)) / (AP475 - 1), 0) &lt; 18, ROUNDDOWN((AL475*12 - (O475*12)) / (AP475 - 1), 0), 18)</f>
        <v>14</v>
      </c>
    </row>
    <row r="476" spans="1:44" x14ac:dyDescent="0.35">
      <c r="A476" s="11">
        <f t="shared" si="7"/>
        <v>475</v>
      </c>
      <c r="B476" s="14">
        <v>4500</v>
      </c>
      <c r="C476" s="14">
        <v>4000</v>
      </c>
      <c r="D476" s="14">
        <v>160</v>
      </c>
      <c r="E476" s="14">
        <v>80</v>
      </c>
      <c r="F476" s="14">
        <v>60000</v>
      </c>
      <c r="G476" s="14">
        <v>5.25</v>
      </c>
      <c r="H476" s="14">
        <v>90</v>
      </c>
      <c r="K476" s="14">
        <v>150</v>
      </c>
      <c r="L476" s="14">
        <v>1.42</v>
      </c>
      <c r="M476" s="9">
        <f>ROUNDUP((18*L476),0)</f>
        <v>26</v>
      </c>
      <c r="N476" s="9">
        <f>(M476-O476*12-1.5)</f>
        <v>21.5</v>
      </c>
      <c r="O476" s="14">
        <v>0.25</v>
      </c>
      <c r="P476" s="9">
        <f>ROUND(((B476)-(M476*K476/12)-(G476-(1.5*L476))*H476),0)</f>
        <v>3894</v>
      </c>
      <c r="Q476" s="9">
        <f>ROUNDDOWN((D476+E476)/(P476/1000),0)</f>
        <v>61</v>
      </c>
      <c r="R476" s="9">
        <f>ROUND((1.2*D476+1.6*E476)/(Q476),2)</f>
        <v>5.25</v>
      </c>
      <c r="S476" s="9">
        <f>CEILING((N476+(12*L476)),0.01)</f>
        <v>38.54</v>
      </c>
      <c r="T476" s="9">
        <f xml:space="preserve"> (4*S476)</f>
        <v>154.16</v>
      </c>
      <c r="U476" s="9">
        <f>ROUND((Q476-(S476/12)^2)*(R476),2)</f>
        <v>266.10000000000002</v>
      </c>
      <c r="V476" s="9">
        <f>ROUND((U476*1000)/(3*T476*(C476^0.5)),2)</f>
        <v>9.1</v>
      </c>
      <c r="W476" s="9" t="str">
        <f>IF(V476 &lt; N476, "Pass", "Fail")</f>
        <v>Pass</v>
      </c>
      <c r="X476" s="9">
        <f>CEILING(R476*(Q476^0.5)*((Q476^0.5/2)-(L476*0.5)-(N476/12)),0.01)</f>
        <v>57.550000000000004</v>
      </c>
      <c r="Y476" s="9">
        <f>ROUND((X476*1000)/(1.5*(Q476^0.5)*12*(C476^0.5)),2)</f>
        <v>6.47</v>
      </c>
      <c r="Z476" s="9" t="str">
        <f>IF(Y476&lt;N476,"Pass","Fail")</f>
        <v>Pass</v>
      </c>
      <c r="AA476" s="9">
        <f>ROUND(((Q476^0.5)/2)-(L476/2),2)</f>
        <v>3.2</v>
      </c>
      <c r="AB476" s="9">
        <f>ROUND((AA476*(AA476/2)*R476*(Q476^0.5)),0)</f>
        <v>210</v>
      </c>
      <c r="AC476" s="9">
        <f>ROUND((AB476*12000/(0.9*(Q476^0.5)*12*(N476^2))),2)</f>
        <v>64.63</v>
      </c>
      <c r="AD476" s="9">
        <f>(1-((1-(2.36*AC476/C476))^0.5))</f>
        <v>1.9251153454667547E-2</v>
      </c>
      <c r="AE476" s="9">
        <f>(AD476*C476)/(1.18*F476)</f>
        <v>1.0876357883992964E-3</v>
      </c>
      <c r="AF476" s="10">
        <f>200/F476</f>
        <v>3.3333333333333335E-3</v>
      </c>
      <c r="AG476" s="10">
        <f>(3*(C476)^0.5)/(F476)</f>
        <v>3.162277660168379E-3</v>
      </c>
      <c r="AH476" s="10">
        <f>ROUND(MAX(AE476, AF476, AG476),6)</f>
        <v>3.333E-3</v>
      </c>
      <c r="AK476" s="10">
        <f>ROUND((AH476*(Q476^0.5)*12*N476),2)</f>
        <v>6.72</v>
      </c>
      <c r="AL476" s="13">
        <f>ROUND((Q476^0.5),2)</f>
        <v>7.81</v>
      </c>
      <c r="AM476" s="13">
        <f>ROUND((Q476^0.5),2)</f>
        <v>7.81</v>
      </c>
      <c r="AN476" s="19">
        <v>11</v>
      </c>
      <c r="AO476" s="10">
        <f>INDEX(AJ:AJ, MATCH(AN476, AI:AI, 0))</f>
        <v>1.56</v>
      </c>
      <c r="AP476" s="12">
        <f>ROUNDUP((AK476/AO476),0)</f>
        <v>5</v>
      </c>
      <c r="AQ476" s="12">
        <f>(AP476*AO476)</f>
        <v>7.8000000000000007</v>
      </c>
      <c r="AR476" s="12">
        <f>IF(ROUNDDOWN((AL476*12 - (O476*12)) / (AP476 - 1), 0) &lt; 18, ROUNDDOWN((AL476*12 - (O476*12)) / (AP476 - 1), 0), 18)</f>
        <v>18</v>
      </c>
    </row>
    <row r="477" spans="1:44" x14ac:dyDescent="0.35">
      <c r="A477" s="11">
        <f t="shared" si="7"/>
        <v>476</v>
      </c>
      <c r="B477" s="14">
        <v>5000</v>
      </c>
      <c r="C477" s="14">
        <v>4000</v>
      </c>
      <c r="D477" s="14">
        <v>95</v>
      </c>
      <c r="E477" s="14">
        <v>175</v>
      </c>
      <c r="F477" s="14">
        <v>40000</v>
      </c>
      <c r="G477" s="14">
        <v>6.75</v>
      </c>
      <c r="H477" s="14">
        <v>105</v>
      </c>
      <c r="K477" s="14">
        <v>150</v>
      </c>
      <c r="L477" s="14">
        <v>1.58</v>
      </c>
      <c r="M477" s="9">
        <f>ROUNDUP((18*L477),0)</f>
        <v>29</v>
      </c>
      <c r="N477" s="9">
        <f>(M477-O477*12-1.5)</f>
        <v>24.5</v>
      </c>
      <c r="O477" s="14">
        <v>0.25</v>
      </c>
      <c r="P477" s="9">
        <f>ROUND(((B477)-(M477*K477/12)-(G477-(1.5*L477))*H477),0)</f>
        <v>4178</v>
      </c>
      <c r="Q477" s="9">
        <f>ROUNDDOWN((D477+E477)/(P477/1000),0)</f>
        <v>64</v>
      </c>
      <c r="R477" s="9">
        <f>ROUND((1.2*D477+1.6*E477)/(Q477),2)</f>
        <v>6.16</v>
      </c>
      <c r="S477" s="9">
        <f>CEILING((N477+(12*L477)),0.01)</f>
        <v>43.46</v>
      </c>
      <c r="T477" s="9">
        <f xml:space="preserve"> (4*S477)</f>
        <v>173.84</v>
      </c>
      <c r="U477" s="9">
        <f>ROUND((Q477-(S477/12)^2)*(R477),2)</f>
        <v>313.44</v>
      </c>
      <c r="V477" s="9">
        <f>ROUND((U477*1000)/(3*T477*(C477^0.5)),2)</f>
        <v>9.5</v>
      </c>
      <c r="W477" s="9" t="str">
        <f>IF(V477 &lt; N477, "Pass", "Fail")</f>
        <v>Pass</v>
      </c>
      <c r="X477" s="9">
        <f>CEILING(R477*(Q477^0.5)*((Q477^0.5/2)-(L477*0.5)-(N477/12)),0.01)</f>
        <v>57.58</v>
      </c>
      <c r="Y477" s="9">
        <f>ROUND((X477*1000)/(1.5*(Q477^0.5)*12*(C477^0.5)),2)</f>
        <v>6.32</v>
      </c>
      <c r="Z477" s="9" t="str">
        <f>IF(Y477&lt;N477,"Pass","Fail")</f>
        <v>Pass</v>
      </c>
      <c r="AA477" s="9">
        <f>ROUND(((Q477^0.5)/2)-(L477/2),2)</f>
        <v>3.21</v>
      </c>
      <c r="AB477" s="9">
        <f>ROUND((AA477*(AA477/2)*R477*(Q477^0.5)),0)</f>
        <v>254</v>
      </c>
      <c r="AC477" s="9">
        <f>ROUND((AB477*12000/(0.9*(Q477^0.5)*12*(N477^2))),2)</f>
        <v>58.77</v>
      </c>
      <c r="AD477" s="9">
        <f>(1-((1-(2.36*AC477/C477))^0.5))</f>
        <v>1.7490101831029947E-2</v>
      </c>
      <c r="AE477" s="9">
        <f>(AD477*C477)/(1.18*F477)</f>
        <v>1.482212019578809E-3</v>
      </c>
      <c r="AF477" s="10">
        <f>200/F477</f>
        <v>5.0000000000000001E-3</v>
      </c>
      <c r="AG477" s="10">
        <f>(3*(C477)^0.5)/(F477)</f>
        <v>4.7434164902525689E-3</v>
      </c>
      <c r="AH477" s="10">
        <f>ROUND(MAX(AE477, AF477, AG477),6)</f>
        <v>5.0000000000000001E-3</v>
      </c>
      <c r="AK477" s="10">
        <f>ROUND((AH477*(Q477^0.5)*12*N477),2)</f>
        <v>11.76</v>
      </c>
      <c r="AL477" s="13">
        <f>ROUND((Q477^0.5),2)</f>
        <v>8</v>
      </c>
      <c r="AM477" s="13">
        <f>ROUND((Q477^0.5),2)</f>
        <v>8</v>
      </c>
      <c r="AN477" s="19">
        <v>11</v>
      </c>
      <c r="AO477" s="10">
        <f>INDEX(AJ:AJ, MATCH(AN477, AI:AI, 0))</f>
        <v>1.56</v>
      </c>
      <c r="AP477" s="12">
        <f>ROUNDUP((AK477/AO477),0)</f>
        <v>8</v>
      </c>
      <c r="AQ477" s="12">
        <f>(AP477*AO477)</f>
        <v>12.48</v>
      </c>
      <c r="AR477" s="12">
        <f>IF(ROUNDDOWN((AL477*12 - (O477*12)) / (AP477 - 1), 0) &lt; 18, ROUNDDOWN((AL477*12 - (O477*12)) / (AP477 - 1), 0), 18)</f>
        <v>13</v>
      </c>
    </row>
    <row r="478" spans="1:44" x14ac:dyDescent="0.35">
      <c r="A478" s="11">
        <f t="shared" si="7"/>
        <v>477</v>
      </c>
      <c r="B478" s="14">
        <v>5700</v>
      </c>
      <c r="C478" s="14">
        <v>3000</v>
      </c>
      <c r="D478" s="14">
        <v>155</v>
      </c>
      <c r="E478" s="14">
        <v>125</v>
      </c>
      <c r="F478" s="14">
        <v>40000</v>
      </c>
      <c r="G478" s="14">
        <v>6.25</v>
      </c>
      <c r="H478" s="14">
        <v>95</v>
      </c>
      <c r="K478" s="14">
        <v>150</v>
      </c>
      <c r="L478" s="14">
        <v>1.5</v>
      </c>
      <c r="M478" s="9">
        <f>ROUNDUP((18*L478),0)</f>
        <v>27</v>
      </c>
      <c r="N478" s="9">
        <f>(M478-O478*12-1.5)</f>
        <v>22.5</v>
      </c>
      <c r="O478" s="14">
        <v>0.25</v>
      </c>
      <c r="P478" s="9">
        <f>ROUND(((B478)-(M478*K478/12)-(G478-(1.5*L478))*H478),0)</f>
        <v>4983</v>
      </c>
      <c r="Q478" s="9">
        <f>ROUNDDOWN((D478+E478)/(P478/1000),0)</f>
        <v>56</v>
      </c>
      <c r="R478" s="9">
        <f>ROUND((1.2*D478+1.6*E478)/(Q478),2)</f>
        <v>6.89</v>
      </c>
      <c r="S478" s="9">
        <f>CEILING((N478+(12*L478)),0.01)</f>
        <v>40.5</v>
      </c>
      <c r="T478" s="9">
        <f xml:space="preserve"> (4*S478)</f>
        <v>162</v>
      </c>
      <c r="U478" s="9">
        <f>ROUND((Q478-(S478/12)^2)*(R478),2)</f>
        <v>307.36</v>
      </c>
      <c r="V478" s="9">
        <f>ROUND((U478*1000)/(3*T478*(C478^0.5)),2)</f>
        <v>11.55</v>
      </c>
      <c r="W478" s="9" t="str">
        <f>IF(V478 &lt; N478, "Pass", "Fail")</f>
        <v>Pass</v>
      </c>
      <c r="X478" s="9">
        <f>CEILING(R478*(Q478^0.5)*((Q478^0.5/2)-(L478*0.5)-(N478/12)),0.01)</f>
        <v>57.58</v>
      </c>
      <c r="Y478" s="9">
        <f>ROUND((X478*1000)/(1.5*(Q478^0.5)*12*(C478^0.5)),2)</f>
        <v>7.8</v>
      </c>
      <c r="Z478" s="9" t="str">
        <f>IF(Y478&lt;N478,"Pass","Fail")</f>
        <v>Pass</v>
      </c>
      <c r="AA478" s="9">
        <f>ROUND(((Q478^0.5)/2)-(L478/2),2)</f>
        <v>2.99</v>
      </c>
      <c r="AB478" s="9">
        <f>ROUND((AA478*(AA478/2)*R478*(Q478^0.5)),0)</f>
        <v>230</v>
      </c>
      <c r="AC478" s="9">
        <f>ROUND((AB478*12000/(0.9*(Q478^0.5)*12*(N478^2))),2)</f>
        <v>67.459999999999994</v>
      </c>
      <c r="AD478" s="9">
        <f>(1-((1-(2.36*AC478/C478))^0.5))</f>
        <v>2.6895963081713048E-2</v>
      </c>
      <c r="AE478" s="9">
        <f>(AD478*C478)/(1.18*F478)</f>
        <v>1.7094891789224396E-3</v>
      </c>
      <c r="AF478" s="10">
        <f>200/F478</f>
        <v>5.0000000000000001E-3</v>
      </c>
      <c r="AG478" s="10">
        <f>(3*(C478)^0.5)/(F478)</f>
        <v>4.107919181288746E-3</v>
      </c>
      <c r="AH478" s="10">
        <f>ROUND(MAX(AE478, AF478, AG478),6)</f>
        <v>5.0000000000000001E-3</v>
      </c>
      <c r="AK478" s="10">
        <f>ROUND((AH478*(Q478^0.5)*12*N478),2)</f>
        <v>10.1</v>
      </c>
      <c r="AL478" s="13">
        <f>ROUND((Q478^0.5),2)</f>
        <v>7.48</v>
      </c>
      <c r="AM478" s="13">
        <f>ROUND((Q478^0.5),2)</f>
        <v>7.48</v>
      </c>
      <c r="AN478" s="19">
        <v>11</v>
      </c>
      <c r="AO478" s="10">
        <f>INDEX(AJ:AJ, MATCH(AN478, AI:AI, 0))</f>
        <v>1.56</v>
      </c>
      <c r="AP478" s="12">
        <f>ROUNDUP((AK478/AO478),0)</f>
        <v>7</v>
      </c>
      <c r="AQ478" s="12">
        <f>(AP478*AO478)</f>
        <v>10.92</v>
      </c>
      <c r="AR478" s="12">
        <f>IF(ROUNDDOWN((AL478*12 - (O478*12)) / (AP478 - 1), 0) &lt; 18, ROUNDDOWN((AL478*12 - (O478*12)) / (AP478 - 1), 0), 18)</f>
        <v>14</v>
      </c>
    </row>
    <row r="479" spans="1:44" x14ac:dyDescent="0.35">
      <c r="A479" s="11">
        <f t="shared" si="7"/>
        <v>478</v>
      </c>
      <c r="B479" s="14">
        <v>5100</v>
      </c>
      <c r="C479" s="14">
        <v>5000</v>
      </c>
      <c r="D479" s="14">
        <v>115</v>
      </c>
      <c r="E479" s="14">
        <v>95</v>
      </c>
      <c r="F479" s="14">
        <v>40000</v>
      </c>
      <c r="G479" s="14">
        <v>5</v>
      </c>
      <c r="H479" s="14">
        <v>100</v>
      </c>
      <c r="K479" s="14">
        <v>150</v>
      </c>
      <c r="L479" s="14">
        <v>1.17</v>
      </c>
      <c r="M479" s="9">
        <f>ROUNDUP((18*L479),0)</f>
        <v>22</v>
      </c>
      <c r="N479" s="9">
        <f>(M479-O479*12-1.5)</f>
        <v>17.5</v>
      </c>
      <c r="O479" s="14">
        <v>0.25</v>
      </c>
      <c r="P479" s="9">
        <f>ROUND(((B479)-(M479*K479/12)-(G479-(1.5*L479))*H479),0)</f>
        <v>4501</v>
      </c>
      <c r="Q479" s="9">
        <f>ROUNDDOWN((D479+E479)/(P479/1000),0)</f>
        <v>46</v>
      </c>
      <c r="R479" s="9">
        <f>ROUND((1.2*D479+1.6*E479)/(Q479),2)</f>
        <v>6.3</v>
      </c>
      <c r="S479" s="9">
        <f>CEILING((N479+(12*L479)),0.01)</f>
        <v>31.54</v>
      </c>
      <c r="T479" s="9">
        <f xml:space="preserve"> (4*S479)</f>
        <v>126.16</v>
      </c>
      <c r="U479" s="9">
        <f>ROUND((Q479-(S479/12)^2)*(R479),2)</f>
        <v>246.28</v>
      </c>
      <c r="V479" s="9">
        <f>ROUND((U479*1000)/(3*T479*(C479^0.5)),2)</f>
        <v>9.1999999999999993</v>
      </c>
      <c r="W479" s="9" t="str">
        <f>IF(V479 &lt; N479, "Pass", "Fail")</f>
        <v>Pass</v>
      </c>
      <c r="X479" s="9">
        <f>CEILING(R479*(Q479^0.5)*((Q479^0.5/2)-(L479*0.5)-(N479/12)),0.01)</f>
        <v>57.6</v>
      </c>
      <c r="Y479" s="9">
        <f>ROUND((X479*1000)/(1.5*(Q479^0.5)*12*(C479^0.5)),2)</f>
        <v>6.67</v>
      </c>
      <c r="Z479" s="9" t="str">
        <f>IF(Y479&lt;N479,"Pass","Fail")</f>
        <v>Pass</v>
      </c>
      <c r="AA479" s="9">
        <f>ROUND(((Q479^0.5)/2)-(L479/2),2)</f>
        <v>2.81</v>
      </c>
      <c r="AB479" s="9">
        <f>ROUND((AA479*(AA479/2)*R479*(Q479^0.5)),0)</f>
        <v>169</v>
      </c>
      <c r="AC479" s="9">
        <f>ROUND((AB479*12000/(0.9*(Q479^0.5)*12*(N479^2))),2)</f>
        <v>90.4</v>
      </c>
      <c r="AD479" s="9">
        <f>(1-((1-(2.36*AC479/C479))^0.5))</f>
        <v>2.1566967033512241E-2</v>
      </c>
      <c r="AE479" s="9">
        <f>(AD479*C479)/(1.18*F479)</f>
        <v>2.2846363382957881E-3</v>
      </c>
      <c r="AF479" s="10">
        <f>200/F479</f>
        <v>5.0000000000000001E-3</v>
      </c>
      <c r="AG479" s="10">
        <f>(3*(C479)^0.5)/(F479)</f>
        <v>5.3033008588991067E-3</v>
      </c>
      <c r="AH479" s="10">
        <f>ROUND(MAX(AE479, AF479, AG479),6)</f>
        <v>5.3030000000000004E-3</v>
      </c>
      <c r="AK479" s="10">
        <f>ROUND((AH479*(Q479^0.5)*12*N479),2)</f>
        <v>7.55</v>
      </c>
      <c r="AL479" s="13">
        <f>ROUND((Q479^0.5),2)</f>
        <v>6.78</v>
      </c>
      <c r="AM479" s="13">
        <f>ROUND((Q479^0.5),2)</f>
        <v>6.78</v>
      </c>
      <c r="AN479" s="19">
        <v>8</v>
      </c>
      <c r="AO479" s="10">
        <f>INDEX(AJ:AJ, MATCH(AN479, AI:AI, 0))</f>
        <v>0.79</v>
      </c>
      <c r="AP479" s="12">
        <f>ROUNDUP((AK479/AO479),0)</f>
        <v>10</v>
      </c>
      <c r="AQ479" s="12">
        <f>(AP479*AO479)</f>
        <v>7.9</v>
      </c>
      <c r="AR479" s="12">
        <f>IF(ROUNDDOWN((AL479*12 - (O479*12)) / (AP479 - 1), 0) &lt; 18, ROUNDDOWN((AL479*12 - (O479*12)) / (AP479 - 1), 0), 18)</f>
        <v>8</v>
      </c>
    </row>
    <row r="480" spans="1:44" x14ac:dyDescent="0.35">
      <c r="A480" s="11">
        <f t="shared" si="7"/>
        <v>479</v>
      </c>
      <c r="B480" s="14">
        <v>5600</v>
      </c>
      <c r="C480" s="14">
        <v>4000</v>
      </c>
      <c r="D480" s="14">
        <v>90</v>
      </c>
      <c r="E480" s="14">
        <v>185</v>
      </c>
      <c r="F480" s="14">
        <v>60000</v>
      </c>
      <c r="G480" s="14">
        <v>4</v>
      </c>
      <c r="H480" s="14">
        <v>105</v>
      </c>
      <c r="K480" s="14">
        <v>150</v>
      </c>
      <c r="L480" s="14">
        <v>1.5</v>
      </c>
      <c r="M480" s="9">
        <f>ROUNDUP((18*L480),0)</f>
        <v>27</v>
      </c>
      <c r="N480" s="9">
        <f>(M480-O480*12-1.5)</f>
        <v>22.5</v>
      </c>
      <c r="O480" s="14">
        <v>0.25</v>
      </c>
      <c r="P480" s="9">
        <f>ROUND(((B480)-(M480*K480/12)-(G480-(1.5*L480))*H480),0)</f>
        <v>5079</v>
      </c>
      <c r="Q480" s="9">
        <f>ROUNDDOWN((D480+E480)/(P480/1000),0)</f>
        <v>54</v>
      </c>
      <c r="R480" s="9">
        <f>ROUND((1.2*D480+1.6*E480)/(Q480),2)</f>
        <v>7.48</v>
      </c>
      <c r="S480" s="9">
        <f>CEILING((N480+(12*L480)),0.01)</f>
        <v>40.5</v>
      </c>
      <c r="T480" s="9">
        <f xml:space="preserve"> (4*S480)</f>
        <v>162</v>
      </c>
      <c r="U480" s="9">
        <f>ROUND((Q480-(S480/12)^2)*(R480),2)</f>
        <v>318.72000000000003</v>
      </c>
      <c r="V480" s="9">
        <f>ROUND((U480*1000)/(3*T480*(C480^0.5)),2)</f>
        <v>10.37</v>
      </c>
      <c r="W480" s="9" t="str">
        <f>IF(V480 &lt; N480, "Pass", "Fail")</f>
        <v>Pass</v>
      </c>
      <c r="X480" s="9">
        <f>CEILING(R480*(Q480^0.5)*((Q480^0.5/2)-(L480*0.5)-(N480/12)),0.01)</f>
        <v>57.68</v>
      </c>
      <c r="Y480" s="9">
        <f>ROUND((X480*1000)/(1.5*(Q480^0.5)*12*(C480^0.5)),2)</f>
        <v>6.89</v>
      </c>
      <c r="Z480" s="9" t="str">
        <f>IF(Y480&lt;N480,"Pass","Fail")</f>
        <v>Pass</v>
      </c>
      <c r="AA480" s="9">
        <f>ROUND(((Q480^0.5)/2)-(L480/2),2)</f>
        <v>2.92</v>
      </c>
      <c r="AB480" s="9">
        <f>ROUND((AA480*(AA480/2)*R480*(Q480^0.5)),0)</f>
        <v>234</v>
      </c>
      <c r="AC480" s="9">
        <f>ROUND((AB480*12000/(0.9*(Q480^0.5)*12*(N480^2))),2)</f>
        <v>69.89</v>
      </c>
      <c r="AD480" s="9">
        <f>(1-((1-(2.36*AC480/C480))^0.5))</f>
        <v>2.0834590071728498E-2</v>
      </c>
      <c r="AE480" s="9">
        <f>(AD480*C480)/(1.18*F480)</f>
        <v>1.1770954842784463E-3</v>
      </c>
      <c r="AF480" s="10">
        <f>200/F480</f>
        <v>3.3333333333333335E-3</v>
      </c>
      <c r="AG480" s="10">
        <f>(3*(C480)^0.5)/(F480)</f>
        <v>3.162277660168379E-3</v>
      </c>
      <c r="AH480" s="10">
        <f>ROUND(MAX(AE480, AF480, AG480),6)</f>
        <v>3.333E-3</v>
      </c>
      <c r="AK480" s="10">
        <f>ROUND((AH480*(Q480^0.5)*12*N480),2)</f>
        <v>6.61</v>
      </c>
      <c r="AL480" s="13">
        <f>ROUND((Q480^0.5),2)</f>
        <v>7.35</v>
      </c>
      <c r="AM480" s="13">
        <f>ROUND((Q480^0.5),2)</f>
        <v>7.35</v>
      </c>
      <c r="AN480" s="19">
        <v>8</v>
      </c>
      <c r="AO480" s="10">
        <f>INDEX(AJ:AJ, MATCH(AN480, AI:AI, 0))</f>
        <v>0.79</v>
      </c>
      <c r="AP480" s="12">
        <f>ROUNDUP((AK480/AO480),0)</f>
        <v>9</v>
      </c>
      <c r="AQ480" s="12">
        <f>(AP480*AO480)</f>
        <v>7.11</v>
      </c>
      <c r="AR480" s="12">
        <f>IF(ROUNDDOWN((AL480*12 - (O480*12)) / (AP480 - 1), 0) &lt; 18, ROUNDDOWN((AL480*12 - (O480*12)) / (AP480 - 1), 0), 18)</f>
        <v>10</v>
      </c>
    </row>
    <row r="481" spans="1:44" x14ac:dyDescent="0.35">
      <c r="A481" s="11">
        <f t="shared" si="7"/>
        <v>480</v>
      </c>
      <c r="B481" s="14">
        <v>4300</v>
      </c>
      <c r="C481" s="14">
        <v>4000</v>
      </c>
      <c r="D481" s="14">
        <v>105</v>
      </c>
      <c r="E481" s="14">
        <v>95</v>
      </c>
      <c r="F481" s="14">
        <v>60000</v>
      </c>
      <c r="G481" s="14">
        <v>6.75</v>
      </c>
      <c r="H481" s="14">
        <v>90</v>
      </c>
      <c r="K481" s="14">
        <v>150</v>
      </c>
      <c r="L481" s="14">
        <v>1.25</v>
      </c>
      <c r="M481" s="9">
        <f>ROUNDUP((18*L481),0)</f>
        <v>23</v>
      </c>
      <c r="N481" s="9">
        <f>(M481-O481*12-1.5)</f>
        <v>18.5</v>
      </c>
      <c r="O481" s="14">
        <v>0.25</v>
      </c>
      <c r="P481" s="9">
        <f>ROUND(((B481)-(M481*K481/12)-(G481-(1.5*L481))*H481),0)</f>
        <v>3574</v>
      </c>
      <c r="Q481" s="9">
        <f>ROUNDDOWN((D481+E481)/(P481/1000),0)</f>
        <v>55</v>
      </c>
      <c r="R481" s="9">
        <f>ROUND((1.2*D481+1.6*E481)/(Q481),2)</f>
        <v>5.05</v>
      </c>
      <c r="S481" s="9">
        <f>CEILING((N481+(12*L481)),0.01)</f>
        <v>33.5</v>
      </c>
      <c r="T481" s="9">
        <f xml:space="preserve"> (4*S481)</f>
        <v>134</v>
      </c>
      <c r="U481" s="9">
        <f>ROUND((Q481-(S481/12)^2)*(R481),2)</f>
        <v>238.39</v>
      </c>
      <c r="V481" s="9">
        <f>ROUND((U481*1000)/(3*T481*(C481^0.5)),2)</f>
        <v>9.3800000000000008</v>
      </c>
      <c r="W481" s="9" t="str">
        <f>IF(V481 &lt; N481, "Pass", "Fail")</f>
        <v>Pass</v>
      </c>
      <c r="X481" s="9">
        <f>CEILING(R481*(Q481^0.5)*((Q481^0.5/2)-(L481*0.5)-(N481/12)),0.01)</f>
        <v>57.730000000000004</v>
      </c>
      <c r="Y481" s="9">
        <f>ROUND((X481*1000)/(1.5*(Q481^0.5)*12*(C481^0.5)),2)</f>
        <v>6.84</v>
      </c>
      <c r="Z481" s="9" t="str">
        <f>IF(Y481&lt;N481,"Pass","Fail")</f>
        <v>Pass</v>
      </c>
      <c r="AA481" s="9">
        <f>ROUND(((Q481^0.5)/2)-(L481/2),2)</f>
        <v>3.08</v>
      </c>
      <c r="AB481" s="9">
        <f>ROUND((AA481*(AA481/2)*R481*(Q481^0.5)),0)</f>
        <v>178</v>
      </c>
      <c r="AC481" s="9">
        <f>ROUND((AB481*12000/(0.9*(Q481^0.5)*12*(N481^2))),2)</f>
        <v>77.92</v>
      </c>
      <c r="AD481" s="9">
        <f>(1-((1-(2.36*AC481/C481))^0.5))</f>
        <v>2.3256840310616811E-2</v>
      </c>
      <c r="AE481" s="9">
        <f>(AD481*C481)/(1.18*F481)</f>
        <v>1.3139457802608366E-3</v>
      </c>
      <c r="AF481" s="10">
        <f>200/F481</f>
        <v>3.3333333333333335E-3</v>
      </c>
      <c r="AG481" s="10">
        <f>(3*(C481)^0.5)/(F481)</f>
        <v>3.162277660168379E-3</v>
      </c>
      <c r="AH481" s="10">
        <f>ROUND(MAX(AE481, AF481, AG481),6)</f>
        <v>3.333E-3</v>
      </c>
      <c r="AK481" s="10">
        <f>ROUND((AH481*(Q481^0.5)*12*N481),2)</f>
        <v>5.49</v>
      </c>
      <c r="AL481" s="13">
        <f>ROUND((Q481^0.5),2)</f>
        <v>7.42</v>
      </c>
      <c r="AM481" s="13">
        <f>ROUND((Q481^0.5),2)</f>
        <v>7.42</v>
      </c>
      <c r="AN481" s="19">
        <v>8</v>
      </c>
      <c r="AO481" s="10">
        <f>INDEX(AJ:AJ, MATCH(AN481, AI:AI, 0))</f>
        <v>0.79</v>
      </c>
      <c r="AP481" s="12">
        <f>ROUNDUP((AK481/AO481),0)</f>
        <v>7</v>
      </c>
      <c r="AQ481" s="12">
        <f>(AP481*AO481)</f>
        <v>5.53</v>
      </c>
      <c r="AR481" s="12">
        <f>IF(ROUNDDOWN((AL481*12 - (O481*12)) / (AP481 - 1), 0) &lt; 18, ROUNDDOWN((AL481*12 - (O481*12)) / (AP481 - 1), 0), 18)</f>
        <v>14</v>
      </c>
    </row>
    <row r="482" spans="1:44" x14ac:dyDescent="0.35">
      <c r="A482" s="11">
        <f t="shared" si="7"/>
        <v>481</v>
      </c>
      <c r="B482" s="14">
        <v>4200</v>
      </c>
      <c r="C482" s="14">
        <v>3000</v>
      </c>
      <c r="D482" s="14">
        <v>135</v>
      </c>
      <c r="E482" s="14">
        <v>185</v>
      </c>
      <c r="F482" s="14">
        <v>60000</v>
      </c>
      <c r="G482" s="14">
        <v>6.75</v>
      </c>
      <c r="H482" s="14">
        <v>95</v>
      </c>
      <c r="K482" s="14">
        <v>150</v>
      </c>
      <c r="L482" s="14">
        <v>2</v>
      </c>
      <c r="M482" s="9">
        <f>ROUNDUP((18*L482),0)</f>
        <v>36</v>
      </c>
      <c r="N482" s="9">
        <f>(M482-O482*12-1.5)</f>
        <v>31.5</v>
      </c>
      <c r="O482" s="14">
        <v>0.25</v>
      </c>
      <c r="P482" s="9">
        <f>ROUND(((B482)-(M482*K482/12)-(G482-(1.5*L482))*H482),0)</f>
        <v>3394</v>
      </c>
      <c r="Q482" s="9">
        <f>ROUNDDOWN((D482+E482)/(P482/1000),0)</f>
        <v>94</v>
      </c>
      <c r="R482" s="9">
        <f>ROUND((1.2*D482+1.6*E482)/(Q482),2)</f>
        <v>4.87</v>
      </c>
      <c r="S482" s="9">
        <f>CEILING((N482+(12*L482)),0.01)</f>
        <v>55.5</v>
      </c>
      <c r="T482" s="9">
        <f xml:space="preserve"> (4*S482)</f>
        <v>222</v>
      </c>
      <c r="U482" s="9">
        <f>ROUND((Q482-(S482/12)^2)*(R482),2)</f>
        <v>353.61</v>
      </c>
      <c r="V482" s="9">
        <f>ROUND((U482*1000)/(3*T482*(C482^0.5)),2)</f>
        <v>9.69</v>
      </c>
      <c r="W482" s="9" t="str">
        <f>IF(V482 &lt; N482, "Pass", "Fail")</f>
        <v>Pass</v>
      </c>
      <c r="X482" s="9">
        <f>CEILING(R482*(Q482^0.5)*((Q482^0.5/2)-(L482*0.5)-(N482/12)),0.01)</f>
        <v>57.74</v>
      </c>
      <c r="Y482" s="9">
        <f>ROUND((X482*1000)/(1.5*(Q482^0.5)*12*(C482^0.5)),2)</f>
        <v>6.04</v>
      </c>
      <c r="Z482" s="9" t="str">
        <f>IF(Y482&lt;N482,"Pass","Fail")</f>
        <v>Pass</v>
      </c>
      <c r="AA482" s="9">
        <f>ROUND(((Q482^0.5)/2)-(L482/2),2)</f>
        <v>3.85</v>
      </c>
      <c r="AB482" s="9">
        <f>ROUND((AA482*(AA482/2)*R482*(Q482^0.5)),0)</f>
        <v>350</v>
      </c>
      <c r="AC482" s="9">
        <f>ROUND((AB482*12000/(0.9*(Q482^0.5)*12*(N482^2))),2)</f>
        <v>40.42</v>
      </c>
      <c r="AD482" s="9">
        <f>(1-((1-(2.36*AC482/C482))^0.5))</f>
        <v>1.602696513911861E-2</v>
      </c>
      <c r="AE482" s="9">
        <f>(AD482*C482)/(1.18*F482)</f>
        <v>6.7910869233553427E-4</v>
      </c>
      <c r="AF482" s="10">
        <f>200/F482</f>
        <v>3.3333333333333335E-3</v>
      </c>
      <c r="AG482" s="10">
        <f>(3*(C482)^0.5)/(F482)</f>
        <v>2.7386127875258306E-3</v>
      </c>
      <c r="AH482" s="10">
        <f>ROUND(MAX(AE482, AF482, AG482),6)</f>
        <v>3.333E-3</v>
      </c>
      <c r="AK482" s="10">
        <f>ROUND((AH482*(Q482^0.5)*12*N482),2)</f>
        <v>12.21</v>
      </c>
      <c r="AL482" s="13">
        <f>ROUND((Q482^0.5),2)</f>
        <v>9.6999999999999993</v>
      </c>
      <c r="AM482" s="13">
        <f>ROUND((Q482^0.5),2)</f>
        <v>9.6999999999999993</v>
      </c>
      <c r="AN482" s="19">
        <v>11</v>
      </c>
      <c r="AO482" s="10">
        <f>INDEX(AJ:AJ, MATCH(AN482, AI:AI, 0))</f>
        <v>1.56</v>
      </c>
      <c r="AP482" s="12">
        <f>ROUNDUP((AK482/AO482),0)</f>
        <v>8</v>
      </c>
      <c r="AQ482" s="12">
        <f>(AP482*AO482)</f>
        <v>12.48</v>
      </c>
      <c r="AR482" s="12">
        <f>IF(ROUNDDOWN((AL482*12 - (O482*12)) / (AP482 - 1), 0) &lt; 18, ROUNDDOWN((AL482*12 - (O482*12)) / (AP482 - 1), 0), 18)</f>
        <v>16</v>
      </c>
    </row>
    <row r="483" spans="1:44" x14ac:dyDescent="0.35">
      <c r="A483" s="11">
        <f t="shared" si="7"/>
        <v>482</v>
      </c>
      <c r="B483" s="14">
        <v>5100</v>
      </c>
      <c r="C483" s="14">
        <v>4000</v>
      </c>
      <c r="D483" s="14">
        <v>160</v>
      </c>
      <c r="E483" s="14">
        <v>170</v>
      </c>
      <c r="F483" s="14">
        <v>40000</v>
      </c>
      <c r="G483" s="14">
        <v>7</v>
      </c>
      <c r="H483" s="14">
        <v>95</v>
      </c>
      <c r="K483" s="14">
        <v>150</v>
      </c>
      <c r="L483" s="14">
        <v>1.83</v>
      </c>
      <c r="M483" s="9">
        <f>ROUNDUP((18*L483),0)</f>
        <v>33</v>
      </c>
      <c r="N483" s="9">
        <f>(M483-O483*12-1.5)</f>
        <v>28.5</v>
      </c>
      <c r="O483" s="14">
        <v>0.25</v>
      </c>
      <c r="P483" s="9">
        <f>ROUND(((B483)-(M483*K483/12)-(G483-(1.5*L483))*H483),0)</f>
        <v>4283</v>
      </c>
      <c r="Q483" s="9">
        <f>ROUNDDOWN((D483+E483)/(P483/1000),0)</f>
        <v>77</v>
      </c>
      <c r="R483" s="9">
        <f>ROUND((1.2*D483+1.6*E483)/(Q483),2)</f>
        <v>6.03</v>
      </c>
      <c r="S483" s="9">
        <f>CEILING((N483+(12*L483)),0.01)</f>
        <v>50.46</v>
      </c>
      <c r="T483" s="9">
        <f xml:space="preserve"> (4*S483)</f>
        <v>201.84</v>
      </c>
      <c r="U483" s="9">
        <f>ROUND((Q483-(S483/12)^2)*(R483),2)</f>
        <v>357.69</v>
      </c>
      <c r="V483" s="9">
        <f>ROUND((U483*1000)/(3*T483*(C483^0.5)),2)</f>
        <v>9.34</v>
      </c>
      <c r="W483" s="9" t="str">
        <f>IF(V483 &lt; N483, "Pass", "Fail")</f>
        <v>Pass</v>
      </c>
      <c r="X483" s="9">
        <f>CEILING(R483*(Q483^0.5)*((Q483^0.5/2)-(L483*0.5)-(N483/12)),0.01)</f>
        <v>58.08</v>
      </c>
      <c r="Y483" s="9">
        <f>ROUND((X483*1000)/(1.5*(Q483^0.5)*12*(C483^0.5)),2)</f>
        <v>5.81</v>
      </c>
      <c r="Z483" s="9" t="str">
        <f>IF(Y483&lt;N483,"Pass","Fail")</f>
        <v>Pass</v>
      </c>
      <c r="AA483" s="9">
        <f>ROUND(((Q483^0.5)/2)-(L483/2),2)</f>
        <v>3.47</v>
      </c>
      <c r="AB483" s="9">
        <f>ROUND((AA483*(AA483/2)*R483*(Q483^0.5)),0)</f>
        <v>319</v>
      </c>
      <c r="AC483" s="9">
        <f>ROUND((AB483*12000/(0.9*(Q483^0.5)*12*(N483^2))),2)</f>
        <v>49.73</v>
      </c>
      <c r="AD483" s="9">
        <f>(1-((1-(2.36*AC483/C483))^0.5))</f>
        <v>1.4779567812360117E-2</v>
      </c>
      <c r="AE483" s="9">
        <f>(AD483*C483)/(1.18*F483)</f>
        <v>1.2525057468101793E-3</v>
      </c>
      <c r="AF483" s="10">
        <f>200/F483</f>
        <v>5.0000000000000001E-3</v>
      </c>
      <c r="AG483" s="10">
        <f>(3*(C483)^0.5)/(F483)</f>
        <v>4.7434164902525689E-3</v>
      </c>
      <c r="AH483" s="10">
        <f>ROUND(MAX(AE483, AF483, AG483),6)</f>
        <v>5.0000000000000001E-3</v>
      </c>
      <c r="AK483" s="10">
        <f>ROUND((AH483*(Q483^0.5)*12*N483),2)</f>
        <v>15.01</v>
      </c>
      <c r="AL483" s="13">
        <f>ROUND((Q483^0.5),2)</f>
        <v>8.77</v>
      </c>
      <c r="AM483" s="13">
        <f>ROUND((Q483^0.5),2)</f>
        <v>8.77</v>
      </c>
      <c r="AN483" s="19">
        <v>11</v>
      </c>
      <c r="AO483" s="10">
        <f>INDEX(AJ:AJ, MATCH(AN483, AI:AI, 0))</f>
        <v>1.56</v>
      </c>
      <c r="AP483" s="12">
        <f>ROUNDUP((AK483/AO483),0)</f>
        <v>10</v>
      </c>
      <c r="AQ483" s="12">
        <f>(AP483*AO483)</f>
        <v>15.600000000000001</v>
      </c>
      <c r="AR483" s="12">
        <f>IF(ROUNDDOWN((AL483*12 - (O483*12)) / (AP483 - 1), 0) &lt; 18, ROUNDDOWN((AL483*12 - (O483*12)) / (AP483 - 1), 0), 18)</f>
        <v>11</v>
      </c>
    </row>
    <row r="484" spans="1:44" x14ac:dyDescent="0.35">
      <c r="A484" s="11">
        <f t="shared" si="7"/>
        <v>483</v>
      </c>
      <c r="B484" s="14">
        <v>5000</v>
      </c>
      <c r="C484" s="14">
        <v>5000</v>
      </c>
      <c r="D484" s="14">
        <v>105</v>
      </c>
      <c r="E484" s="14">
        <v>155</v>
      </c>
      <c r="F484" s="14">
        <v>60000</v>
      </c>
      <c r="G484" s="14">
        <v>4.25</v>
      </c>
      <c r="H484" s="14">
        <v>105</v>
      </c>
      <c r="K484" s="14">
        <v>150</v>
      </c>
      <c r="L484" s="14">
        <v>1.5</v>
      </c>
      <c r="M484" s="9">
        <f>ROUNDUP((18*L484),0)</f>
        <v>27</v>
      </c>
      <c r="N484" s="9">
        <f>(M484-O484*12-1.5)</f>
        <v>22.5</v>
      </c>
      <c r="O484" s="14">
        <v>0.25</v>
      </c>
      <c r="P484" s="9">
        <f>ROUND(((B484)-(M484*K484/12)-(G484-(1.5*L484))*H484),0)</f>
        <v>4453</v>
      </c>
      <c r="Q484" s="9">
        <f>ROUNDDOWN((D484+E484)/(P484/1000),0)</f>
        <v>58</v>
      </c>
      <c r="R484" s="9">
        <f>ROUND((1.2*D484+1.6*E484)/(Q484),2)</f>
        <v>6.45</v>
      </c>
      <c r="S484" s="9">
        <f>CEILING((N484+(12*L484)),0.01)</f>
        <v>40.5</v>
      </c>
      <c r="T484" s="9">
        <f xml:space="preserve"> (4*S484)</f>
        <v>162</v>
      </c>
      <c r="U484" s="9">
        <f>ROUND((Q484-(S484/12)^2)*(R484),2)</f>
        <v>300.63</v>
      </c>
      <c r="V484" s="9">
        <f>ROUND((U484*1000)/(3*T484*(C484^0.5)),2)</f>
        <v>8.75</v>
      </c>
      <c r="W484" s="9" t="str">
        <f>IF(V484 &lt; N484, "Pass", "Fail")</f>
        <v>Pass</v>
      </c>
      <c r="X484" s="9">
        <f>CEILING(R484*(Q484^0.5)*((Q484^0.5/2)-(L484*0.5)-(N484/12)),0.01)</f>
        <v>58.11</v>
      </c>
      <c r="Y484" s="9">
        <f>ROUND((X484*1000)/(1.5*(Q484^0.5)*12*(C484^0.5)),2)</f>
        <v>5.99</v>
      </c>
      <c r="Z484" s="9" t="str">
        <f>IF(Y484&lt;N484,"Pass","Fail")</f>
        <v>Pass</v>
      </c>
      <c r="AA484" s="9">
        <f>ROUND(((Q484^0.5)/2)-(L484/2),2)</f>
        <v>3.06</v>
      </c>
      <c r="AB484" s="9">
        <f>ROUND((AA484*(AA484/2)*R484*(Q484^0.5)),0)</f>
        <v>230</v>
      </c>
      <c r="AC484" s="9">
        <f>ROUND((AB484*12000/(0.9*(Q484^0.5)*12*(N484^2))),2)</f>
        <v>66.28</v>
      </c>
      <c r="AD484" s="9">
        <f>(1-((1-(2.36*AC484/C484))^0.5))</f>
        <v>1.5766369198857322E-2</v>
      </c>
      <c r="AE484" s="9">
        <f>(AD484*C484)/(1.18*F484)</f>
        <v>1.1134441524616753E-3</v>
      </c>
      <c r="AF484" s="10">
        <f>200/F484</f>
        <v>3.3333333333333335E-3</v>
      </c>
      <c r="AG484" s="10">
        <f>(3*(C484)^0.5)/(F484)</f>
        <v>3.5355339059327377E-3</v>
      </c>
      <c r="AH484" s="10">
        <f>ROUND(MAX(AE484, AF484, AG484),6)</f>
        <v>3.5360000000000001E-3</v>
      </c>
      <c r="AK484" s="10">
        <f>ROUND((AH484*(Q484^0.5)*12*N484),2)</f>
        <v>7.27</v>
      </c>
      <c r="AL484" s="13">
        <f>ROUND((Q484^0.5),2)</f>
        <v>7.62</v>
      </c>
      <c r="AM484" s="13">
        <f>ROUND((Q484^0.5),2)</f>
        <v>7.62</v>
      </c>
      <c r="AN484" s="19">
        <v>8</v>
      </c>
      <c r="AO484" s="10">
        <f>INDEX(AJ:AJ, MATCH(AN484, AI:AI, 0))</f>
        <v>0.79</v>
      </c>
      <c r="AP484" s="12">
        <f>ROUNDUP((AK484/AO484),0)</f>
        <v>10</v>
      </c>
      <c r="AQ484" s="12">
        <f>(AP484*AO484)</f>
        <v>7.9</v>
      </c>
      <c r="AR484" s="12">
        <f>IF(ROUNDDOWN((AL484*12 - (O484*12)) / (AP484 - 1), 0) &lt; 18, ROUNDDOWN((AL484*12 - (O484*12)) / (AP484 - 1), 0), 18)</f>
        <v>9</v>
      </c>
    </row>
    <row r="485" spans="1:44" x14ac:dyDescent="0.35">
      <c r="A485" s="11">
        <f t="shared" si="7"/>
        <v>484</v>
      </c>
      <c r="B485" s="14">
        <v>4500</v>
      </c>
      <c r="C485" s="14">
        <v>3000</v>
      </c>
      <c r="D485" s="14">
        <v>110</v>
      </c>
      <c r="E485" s="14">
        <v>90</v>
      </c>
      <c r="F485" s="14">
        <v>40000</v>
      </c>
      <c r="G485" s="14">
        <v>4.75</v>
      </c>
      <c r="H485" s="14">
        <v>100</v>
      </c>
      <c r="K485" s="14">
        <v>150</v>
      </c>
      <c r="L485" s="14">
        <v>1.17</v>
      </c>
      <c r="M485" s="9">
        <f>ROUNDUP((18*L485),0)</f>
        <v>22</v>
      </c>
      <c r="N485" s="9">
        <f>(M485-O485*12-1.5)</f>
        <v>17.5</v>
      </c>
      <c r="O485" s="14">
        <v>0.25</v>
      </c>
      <c r="P485" s="9">
        <f>ROUND(((B485)-(M485*K485/12)-(G485-(1.5*L485))*H485),0)</f>
        <v>3926</v>
      </c>
      <c r="Q485" s="9">
        <f>ROUNDDOWN((D485+E485)/(P485/1000),0)</f>
        <v>50</v>
      </c>
      <c r="R485" s="9">
        <f>ROUND((1.2*D485+1.6*E485)/(Q485),2)</f>
        <v>5.52</v>
      </c>
      <c r="S485" s="9">
        <f>CEILING((N485+(12*L485)),0.01)</f>
        <v>31.54</v>
      </c>
      <c r="T485" s="9">
        <f xml:space="preserve"> (4*S485)</f>
        <v>126.16</v>
      </c>
      <c r="U485" s="9">
        <f>ROUND((Q485-(S485/12)^2)*(R485),2)</f>
        <v>237.87</v>
      </c>
      <c r="V485" s="9">
        <f>ROUND((U485*1000)/(3*T485*(C485^0.5)),2)</f>
        <v>11.47</v>
      </c>
      <c r="W485" s="9" t="str">
        <f>IF(V485 &lt; N485, "Pass", "Fail")</f>
        <v>Pass</v>
      </c>
      <c r="X485" s="9">
        <f>CEILING(R485*(Q485^0.5)*((Q485^0.5/2)-(L485*0.5)-(N485/12)),0.01)</f>
        <v>58.25</v>
      </c>
      <c r="Y485" s="9">
        <f>ROUND((X485*1000)/(1.5*(Q485^0.5)*12*(C485^0.5)),2)</f>
        <v>8.36</v>
      </c>
      <c r="Z485" s="9" t="str">
        <f>IF(Y485&lt;N485,"Pass","Fail")</f>
        <v>Pass</v>
      </c>
      <c r="AA485" s="9">
        <f>ROUND(((Q485^0.5)/2)-(L485/2),2)</f>
        <v>2.95</v>
      </c>
      <c r="AB485" s="9">
        <f>ROUND((AA485*(AA485/2)*R485*(Q485^0.5)),0)</f>
        <v>170</v>
      </c>
      <c r="AC485" s="9">
        <f>ROUND((AB485*12000/(0.9*(Q485^0.5)*12*(N485^2))),2)</f>
        <v>87.23</v>
      </c>
      <c r="AD485" s="9">
        <f>(1-((1-(2.36*AC485/C485))^0.5))</f>
        <v>3.492017601305808E-2</v>
      </c>
      <c r="AE485" s="9">
        <f>(AD485*C485)/(1.18*F485)</f>
        <v>2.2195027126943692E-3</v>
      </c>
      <c r="AF485" s="10">
        <f>200/F485</f>
        <v>5.0000000000000001E-3</v>
      </c>
      <c r="AG485" s="10">
        <f>(3*(C485)^0.5)/(F485)</f>
        <v>4.107919181288746E-3</v>
      </c>
      <c r="AH485" s="10">
        <f>ROUND(MAX(AE485, AF485, AG485),6)</f>
        <v>5.0000000000000001E-3</v>
      </c>
      <c r="AK485" s="10">
        <f>ROUND((AH485*(Q485^0.5)*12*N485),2)</f>
        <v>7.42</v>
      </c>
      <c r="AL485" s="13">
        <f>ROUND((Q485^0.5),2)</f>
        <v>7.07</v>
      </c>
      <c r="AM485" s="13">
        <f>ROUND((Q485^0.5),2)</f>
        <v>7.07</v>
      </c>
      <c r="AN485" s="19">
        <v>11</v>
      </c>
      <c r="AO485" s="10">
        <f>INDEX(AJ:AJ, MATCH(AN485, AI:AI, 0))</f>
        <v>1.56</v>
      </c>
      <c r="AP485" s="12">
        <f>ROUNDUP((AK485/AO485),0)</f>
        <v>5</v>
      </c>
      <c r="AQ485" s="12">
        <f>(AP485*AO485)</f>
        <v>7.8000000000000007</v>
      </c>
      <c r="AR485" s="12">
        <f>IF(ROUNDDOWN((AL485*12 - (O485*12)) / (AP485 - 1), 0) &lt; 18, ROUNDDOWN((AL485*12 - (O485*12)) / (AP485 - 1), 0), 18)</f>
        <v>18</v>
      </c>
    </row>
    <row r="486" spans="1:44" x14ac:dyDescent="0.35">
      <c r="A486" s="11">
        <f t="shared" si="7"/>
        <v>485</v>
      </c>
      <c r="B486" s="14">
        <v>5000</v>
      </c>
      <c r="C486" s="14">
        <v>3000</v>
      </c>
      <c r="D486" s="14">
        <v>175</v>
      </c>
      <c r="E486" s="14">
        <v>145</v>
      </c>
      <c r="F486" s="14">
        <v>40000</v>
      </c>
      <c r="G486" s="14">
        <v>5.75</v>
      </c>
      <c r="H486" s="14">
        <v>90</v>
      </c>
      <c r="K486" s="14">
        <v>150</v>
      </c>
      <c r="L486" s="14">
        <v>1.75</v>
      </c>
      <c r="M486" s="9">
        <f>ROUNDUP((18*L486),0)</f>
        <v>32</v>
      </c>
      <c r="N486" s="9">
        <f>(M486-O486*12-1.5)</f>
        <v>27.5</v>
      </c>
      <c r="O486" s="14">
        <v>0.25</v>
      </c>
      <c r="P486" s="9">
        <f>ROUND(((B486)-(M486*K486/12)-(G486-(1.5*L486))*H486),0)</f>
        <v>4319</v>
      </c>
      <c r="Q486" s="9">
        <f>ROUNDDOWN((D486+E486)/(P486/1000),0)</f>
        <v>74</v>
      </c>
      <c r="R486" s="9">
        <f>ROUND((1.2*D486+1.6*E486)/(Q486),2)</f>
        <v>5.97</v>
      </c>
      <c r="S486" s="9">
        <f>CEILING((N486+(12*L486)),0.01)</f>
        <v>48.5</v>
      </c>
      <c r="T486" s="9">
        <f xml:space="preserve"> (4*S486)</f>
        <v>194</v>
      </c>
      <c r="U486" s="9">
        <f>ROUND((Q486-(S486/12)^2)*(R486),2)</f>
        <v>344.26</v>
      </c>
      <c r="V486" s="9">
        <f>ROUND((U486*1000)/(3*T486*(C486^0.5)),2)</f>
        <v>10.8</v>
      </c>
      <c r="W486" s="9" t="str">
        <f>IF(V486 &lt; N486, "Pass", "Fail")</f>
        <v>Pass</v>
      </c>
      <c r="X486" s="9">
        <f>CEILING(R486*(Q486^0.5)*((Q486^0.5/2)-(L486*0.5)-(N486/12)),0.01)</f>
        <v>58.27</v>
      </c>
      <c r="Y486" s="9">
        <f>ROUND((X486*1000)/(1.5*(Q486^0.5)*12*(C486^0.5)),2)</f>
        <v>6.87</v>
      </c>
      <c r="Z486" s="9" t="str">
        <f>IF(Y486&lt;N486,"Pass","Fail")</f>
        <v>Pass</v>
      </c>
      <c r="AA486" s="9">
        <f>ROUND(((Q486^0.5)/2)-(L486/2),2)</f>
        <v>3.43</v>
      </c>
      <c r="AB486" s="9">
        <f>ROUND((AA486*(AA486/2)*R486*(Q486^0.5)),0)</f>
        <v>302</v>
      </c>
      <c r="AC486" s="9">
        <f>ROUND((AB486*12000/(0.9*(Q486^0.5)*12*(N486^2))),2)</f>
        <v>51.58</v>
      </c>
      <c r="AD486" s="9">
        <f>(1-((1-(2.36*AC486/C486))^0.5))</f>
        <v>2.0498221883526457E-2</v>
      </c>
      <c r="AE486" s="9">
        <f>(AD486*C486)/(1.18*F486)</f>
        <v>1.3028530858173596E-3</v>
      </c>
      <c r="AF486" s="10">
        <f>200/F486</f>
        <v>5.0000000000000001E-3</v>
      </c>
      <c r="AG486" s="10">
        <f>(3*(C486)^0.5)/(F486)</f>
        <v>4.107919181288746E-3</v>
      </c>
      <c r="AH486" s="10">
        <f>ROUND(MAX(AE486, AF486, AG486),6)</f>
        <v>5.0000000000000001E-3</v>
      </c>
      <c r="AK486" s="10">
        <f>ROUND((AH486*(Q486^0.5)*12*N486),2)</f>
        <v>14.19</v>
      </c>
      <c r="AL486" s="13">
        <f>ROUND((Q486^0.5),2)</f>
        <v>8.6</v>
      </c>
      <c r="AM486" s="13">
        <f>ROUND((Q486^0.5),2)</f>
        <v>8.6</v>
      </c>
      <c r="AN486" s="19">
        <v>14</v>
      </c>
      <c r="AO486" s="10">
        <f>INDEX(AJ:AJ, MATCH(AN486, AI:AI, 0))</f>
        <v>2.25</v>
      </c>
      <c r="AP486" s="12">
        <f>ROUNDUP((AK486/AO486),0)</f>
        <v>7</v>
      </c>
      <c r="AQ486" s="12">
        <f>(AP486*AO486)</f>
        <v>15.75</v>
      </c>
      <c r="AR486" s="12">
        <f>IF(ROUNDDOWN((AL486*12 - (O486*12)) / (AP486 - 1), 0) &lt; 18, ROUNDDOWN((AL486*12 - (O486*12)) / (AP486 - 1), 0), 18)</f>
        <v>16</v>
      </c>
    </row>
    <row r="487" spans="1:44" x14ac:dyDescent="0.35">
      <c r="A487" s="11">
        <f t="shared" si="7"/>
        <v>486</v>
      </c>
      <c r="B487" s="14">
        <v>4500</v>
      </c>
      <c r="C487" s="14">
        <v>3000</v>
      </c>
      <c r="D487" s="14">
        <v>130</v>
      </c>
      <c r="E487" s="14">
        <v>80</v>
      </c>
      <c r="F487" s="14">
        <v>40000</v>
      </c>
      <c r="G487" s="14">
        <v>5.25</v>
      </c>
      <c r="H487" s="14">
        <v>100</v>
      </c>
      <c r="K487" s="14">
        <v>150</v>
      </c>
      <c r="L487" s="14">
        <v>1.25</v>
      </c>
      <c r="M487" s="9">
        <f>ROUNDUP((18*L487),0)</f>
        <v>23</v>
      </c>
      <c r="N487" s="9">
        <f>(M487-O487*12-1.5)</f>
        <v>18.5</v>
      </c>
      <c r="O487" s="14">
        <v>0.25</v>
      </c>
      <c r="P487" s="9">
        <f>ROUND(((B487)-(M487*K487/12)-(G487-(1.5*L487))*H487),0)</f>
        <v>3875</v>
      </c>
      <c r="Q487" s="9">
        <f>ROUNDDOWN((D487+E487)/(P487/1000),0)</f>
        <v>54</v>
      </c>
      <c r="R487" s="9">
        <f>ROUND((1.2*D487+1.6*E487)/(Q487),2)</f>
        <v>5.26</v>
      </c>
      <c r="S487" s="9">
        <f>CEILING((N487+(12*L487)),0.01)</f>
        <v>33.5</v>
      </c>
      <c r="T487" s="9">
        <f xml:space="preserve"> (4*S487)</f>
        <v>134</v>
      </c>
      <c r="U487" s="9">
        <f>ROUND((Q487-(S487/12)^2)*(R487),2)</f>
        <v>243.05</v>
      </c>
      <c r="V487" s="9">
        <f>ROUND((U487*1000)/(3*T487*(C487^0.5)),2)</f>
        <v>11.04</v>
      </c>
      <c r="W487" s="9" t="str">
        <f>IF(V487 &lt; N487, "Pass", "Fail")</f>
        <v>Pass</v>
      </c>
      <c r="X487" s="9">
        <f>CEILING(R487*(Q487^0.5)*((Q487^0.5/2)-(L487*0.5)-(N487/12)),0.01)</f>
        <v>58.28</v>
      </c>
      <c r="Y487" s="9">
        <f>ROUND((X487*1000)/(1.5*(Q487^0.5)*12*(C487^0.5)),2)</f>
        <v>8.0399999999999991</v>
      </c>
      <c r="Z487" s="9" t="str">
        <f>IF(Y487&lt;N487,"Pass","Fail")</f>
        <v>Pass</v>
      </c>
      <c r="AA487" s="9">
        <f>ROUND(((Q487^0.5)/2)-(L487/2),2)</f>
        <v>3.05</v>
      </c>
      <c r="AB487" s="9">
        <f>ROUND((AA487*(AA487/2)*R487*(Q487^0.5)),0)</f>
        <v>180</v>
      </c>
      <c r="AC487" s="9">
        <f>ROUND((AB487*12000/(0.9*(Q487^0.5)*12*(N487^2))),2)</f>
        <v>79.52</v>
      </c>
      <c r="AD487" s="9">
        <f>(1-((1-(2.36*AC487/C487))^0.5))</f>
        <v>3.17829444454788E-2</v>
      </c>
      <c r="AE487" s="9">
        <f>(AD487*C487)/(1.18*F487)</f>
        <v>2.0201024011956862E-3</v>
      </c>
      <c r="AF487" s="10">
        <f>200/F487</f>
        <v>5.0000000000000001E-3</v>
      </c>
      <c r="AG487" s="10">
        <f>(3*(C487)^0.5)/(F487)</f>
        <v>4.107919181288746E-3</v>
      </c>
      <c r="AH487" s="10">
        <f>ROUND(MAX(AE487, AF487, AG487),6)</f>
        <v>5.0000000000000001E-3</v>
      </c>
      <c r="AK487" s="10">
        <f>ROUND((AH487*(Q487^0.5)*12*N487),2)</f>
        <v>8.16</v>
      </c>
      <c r="AL487" s="13">
        <f>ROUND((Q487^0.5),2)</f>
        <v>7.35</v>
      </c>
      <c r="AM487" s="13">
        <f>ROUND((Q487^0.5),2)</f>
        <v>7.35</v>
      </c>
      <c r="AN487" s="19">
        <v>11</v>
      </c>
      <c r="AO487" s="10">
        <f>INDEX(AJ:AJ, MATCH(AN487, AI:AI, 0))</f>
        <v>1.56</v>
      </c>
      <c r="AP487" s="12">
        <f>ROUNDUP((AK487/AO487),0)</f>
        <v>6</v>
      </c>
      <c r="AQ487" s="12">
        <f>(AP487*AO487)</f>
        <v>9.36</v>
      </c>
      <c r="AR487" s="12">
        <f>IF(ROUNDDOWN((AL487*12 - (O487*12)) / (AP487 - 1), 0) &lt; 18, ROUNDDOWN((AL487*12 - (O487*12)) / (AP487 - 1), 0), 18)</f>
        <v>17</v>
      </c>
    </row>
    <row r="488" spans="1:44" x14ac:dyDescent="0.35">
      <c r="A488" s="11">
        <f t="shared" si="7"/>
        <v>487</v>
      </c>
      <c r="B488" s="14">
        <v>5000</v>
      </c>
      <c r="C488" s="14">
        <v>3000</v>
      </c>
      <c r="D488" s="14">
        <v>100</v>
      </c>
      <c r="E488" s="14">
        <v>145</v>
      </c>
      <c r="F488" s="14">
        <v>60000</v>
      </c>
      <c r="G488" s="14">
        <v>5</v>
      </c>
      <c r="H488" s="14">
        <v>105</v>
      </c>
      <c r="K488" s="14">
        <v>150</v>
      </c>
      <c r="L488" s="14">
        <v>1.42</v>
      </c>
      <c r="M488" s="9">
        <f>ROUNDUP((18*L488),0)</f>
        <v>26</v>
      </c>
      <c r="N488" s="9">
        <f>(M488-O488*12-1.5)</f>
        <v>21.5</v>
      </c>
      <c r="O488" s="14">
        <v>0.25</v>
      </c>
      <c r="P488" s="9">
        <f>ROUND(((B488)-(M488*K488/12)-(G488-(1.5*L488))*H488),0)</f>
        <v>4374</v>
      </c>
      <c r="Q488" s="9">
        <f>ROUNDDOWN((D488+E488)/(P488/1000),0)</f>
        <v>56</v>
      </c>
      <c r="R488" s="9">
        <f>ROUND((1.2*D488+1.6*E488)/(Q488),2)</f>
        <v>6.29</v>
      </c>
      <c r="S488" s="9">
        <f>CEILING((N488+(12*L488)),0.01)</f>
        <v>38.54</v>
      </c>
      <c r="T488" s="9">
        <f xml:space="preserve"> (4*S488)</f>
        <v>154.16</v>
      </c>
      <c r="U488" s="9">
        <f>ROUND((Q488-(S488/12)^2)*(R488),2)</f>
        <v>287.36</v>
      </c>
      <c r="V488" s="9">
        <f>ROUND((U488*1000)/(3*T488*(C488^0.5)),2)</f>
        <v>11.34</v>
      </c>
      <c r="W488" s="9" t="str">
        <f>IF(V488 &lt; N488, "Pass", "Fail")</f>
        <v>Pass</v>
      </c>
      <c r="X488" s="9">
        <f>CEILING(R488*(Q488^0.5)*((Q488^0.5/2)-(L488*0.5)-(N488/12)),0.01)</f>
        <v>58.370000000000005</v>
      </c>
      <c r="Y488" s="9">
        <f>ROUND((X488*1000)/(1.5*(Q488^0.5)*12*(C488^0.5)),2)</f>
        <v>7.91</v>
      </c>
      <c r="Z488" s="9" t="str">
        <f>IF(Y488&lt;N488,"Pass","Fail")</f>
        <v>Pass</v>
      </c>
      <c r="AA488" s="9">
        <f>ROUND(((Q488^0.5)/2)-(L488/2),2)</f>
        <v>3.03</v>
      </c>
      <c r="AB488" s="9">
        <f>ROUND((AA488*(AA488/2)*R488*(Q488^0.5)),0)</f>
        <v>216</v>
      </c>
      <c r="AC488" s="9">
        <f>ROUND((AB488*12000/(0.9*(Q488^0.5)*12*(N488^2))),2)</f>
        <v>69.38</v>
      </c>
      <c r="AD488" s="9">
        <f>(1-((1-(2.36*AC488/C488))^0.5))</f>
        <v>2.7672346034184447E-2</v>
      </c>
      <c r="AE488" s="9">
        <f>(AD488*C488)/(1.18*F488)</f>
        <v>1.1725570353467987E-3</v>
      </c>
      <c r="AF488" s="10">
        <f>200/F488</f>
        <v>3.3333333333333335E-3</v>
      </c>
      <c r="AG488" s="10">
        <f>(3*(C488)^0.5)/(F488)</f>
        <v>2.7386127875258306E-3</v>
      </c>
      <c r="AH488" s="10">
        <f>ROUND(MAX(AE488, AF488, AG488),6)</f>
        <v>3.333E-3</v>
      </c>
      <c r="AK488" s="10">
        <f>ROUND((AH488*(Q488^0.5)*12*N488),2)</f>
        <v>6.44</v>
      </c>
      <c r="AL488" s="13">
        <f>ROUND((Q488^0.5),2)</f>
        <v>7.48</v>
      </c>
      <c r="AM488" s="13">
        <f>ROUND((Q488^0.5),2)</f>
        <v>7.48</v>
      </c>
      <c r="AN488" s="19">
        <v>8</v>
      </c>
      <c r="AO488" s="10">
        <f>INDEX(AJ:AJ, MATCH(AN488, AI:AI, 0))</f>
        <v>0.79</v>
      </c>
      <c r="AP488" s="12">
        <f>ROUNDUP((AK488/AO488),0)</f>
        <v>9</v>
      </c>
      <c r="AQ488" s="12">
        <f>(AP488*AO488)</f>
        <v>7.11</v>
      </c>
      <c r="AR488" s="12">
        <f>IF(ROUNDDOWN((AL488*12 - (O488*12)) / (AP488 - 1), 0) &lt; 18, ROUNDDOWN((AL488*12 - (O488*12)) / (AP488 - 1), 0), 18)</f>
        <v>10</v>
      </c>
    </row>
    <row r="489" spans="1:44" x14ac:dyDescent="0.35">
      <c r="A489" s="11">
        <f t="shared" si="7"/>
        <v>488</v>
      </c>
      <c r="B489" s="14">
        <v>5400</v>
      </c>
      <c r="C489" s="14">
        <v>5000</v>
      </c>
      <c r="D489" s="14">
        <v>120</v>
      </c>
      <c r="E489" s="14">
        <v>105</v>
      </c>
      <c r="F489" s="14">
        <v>60000</v>
      </c>
      <c r="G489" s="14">
        <v>6.75</v>
      </c>
      <c r="H489" s="14">
        <v>100</v>
      </c>
      <c r="K489" s="14">
        <v>150</v>
      </c>
      <c r="L489" s="14">
        <v>1.25</v>
      </c>
      <c r="M489" s="9">
        <f>ROUNDUP((18*L489),0)</f>
        <v>23</v>
      </c>
      <c r="N489" s="9">
        <f>(M489-O489*12-1.5)</f>
        <v>18.5</v>
      </c>
      <c r="O489" s="14">
        <v>0.25</v>
      </c>
      <c r="P489" s="9">
        <f>ROUND(((B489)-(M489*K489/12)-(G489-(1.5*L489))*H489),0)</f>
        <v>4625</v>
      </c>
      <c r="Q489" s="9">
        <f>ROUNDDOWN((D489+E489)/(P489/1000),0)</f>
        <v>48</v>
      </c>
      <c r="R489" s="9">
        <f>ROUND((1.2*D489+1.6*E489)/(Q489),2)</f>
        <v>6.5</v>
      </c>
      <c r="S489" s="9">
        <f>CEILING((N489+(12*L489)),0.01)</f>
        <v>33.5</v>
      </c>
      <c r="T489" s="9">
        <f xml:space="preserve"> (4*S489)</f>
        <v>134</v>
      </c>
      <c r="U489" s="9">
        <f>ROUND((Q489-(S489/12)^2)*(R489),2)</f>
        <v>261.33999999999997</v>
      </c>
      <c r="V489" s="9">
        <f>ROUND((U489*1000)/(3*T489*(C489^0.5)),2)</f>
        <v>9.19</v>
      </c>
      <c r="W489" s="9" t="str">
        <f>IF(V489 &lt; N489, "Pass", "Fail")</f>
        <v>Pass</v>
      </c>
      <c r="X489" s="9">
        <f>CEILING(R489*(Q489^0.5)*((Q489^0.5/2)-(L489*0.5)-(N489/12)),0.01)</f>
        <v>58.43</v>
      </c>
      <c r="Y489" s="9">
        <f>ROUND((X489*1000)/(1.5*(Q489^0.5)*12*(C489^0.5)),2)</f>
        <v>6.63</v>
      </c>
      <c r="Z489" s="9" t="str">
        <f>IF(Y489&lt;N489,"Pass","Fail")</f>
        <v>Pass</v>
      </c>
      <c r="AA489" s="9">
        <f>ROUND(((Q489^0.5)/2)-(L489/2),2)</f>
        <v>2.84</v>
      </c>
      <c r="AB489" s="9">
        <f>ROUND((AA489*(AA489/2)*R489*(Q489^0.5)),0)</f>
        <v>182</v>
      </c>
      <c r="AC489" s="9">
        <f>ROUND((AB489*12000/(0.9*(Q489^0.5)*12*(N489^2))),2)</f>
        <v>85.28</v>
      </c>
      <c r="AD489" s="9">
        <f>(1-((1-(2.36*AC489/C489))^0.5))</f>
        <v>2.0332791198970468E-2</v>
      </c>
      <c r="AE489" s="9">
        <f>(AD489*C489)/(1.18*F489)</f>
        <v>1.4359315818481969E-3</v>
      </c>
      <c r="AF489" s="10">
        <f>200/F489</f>
        <v>3.3333333333333335E-3</v>
      </c>
      <c r="AG489" s="10">
        <f>(3*(C489)^0.5)/(F489)</f>
        <v>3.5355339059327377E-3</v>
      </c>
      <c r="AH489" s="10">
        <f>ROUND(MAX(AE489, AF489, AG489),6)</f>
        <v>3.5360000000000001E-3</v>
      </c>
      <c r="AK489" s="10">
        <f>ROUND((AH489*(Q489^0.5)*12*N489),2)</f>
        <v>5.44</v>
      </c>
      <c r="AL489" s="13">
        <f>ROUND((Q489^0.5),2)</f>
        <v>6.93</v>
      </c>
      <c r="AM489" s="13">
        <f>ROUND((Q489^0.5),2)</f>
        <v>6.93</v>
      </c>
      <c r="AN489" s="19">
        <v>8</v>
      </c>
      <c r="AO489" s="10">
        <f>INDEX(AJ:AJ, MATCH(AN489, AI:AI, 0))</f>
        <v>0.79</v>
      </c>
      <c r="AP489" s="12">
        <f>ROUNDUP((AK489/AO489),0)</f>
        <v>7</v>
      </c>
      <c r="AQ489" s="12">
        <f>(AP489*AO489)</f>
        <v>5.53</v>
      </c>
      <c r="AR489" s="12">
        <f>IF(ROUNDDOWN((AL489*12 - (O489*12)) / (AP489 - 1), 0) &lt; 18, ROUNDDOWN((AL489*12 - (O489*12)) / (AP489 - 1), 0), 18)</f>
        <v>13</v>
      </c>
    </row>
    <row r="490" spans="1:44" x14ac:dyDescent="0.35">
      <c r="A490" s="11">
        <f t="shared" si="7"/>
        <v>489</v>
      </c>
      <c r="B490" s="14">
        <v>5700</v>
      </c>
      <c r="C490" s="14">
        <v>4000</v>
      </c>
      <c r="D490" s="14">
        <v>115</v>
      </c>
      <c r="E490" s="14">
        <v>130</v>
      </c>
      <c r="F490" s="14">
        <v>60000</v>
      </c>
      <c r="G490" s="14">
        <v>5</v>
      </c>
      <c r="H490" s="14">
        <v>105</v>
      </c>
      <c r="K490" s="14">
        <v>150</v>
      </c>
      <c r="L490" s="14">
        <v>1.33</v>
      </c>
      <c r="M490" s="9">
        <f>ROUNDUP((18*L490),0)</f>
        <v>24</v>
      </c>
      <c r="N490" s="9">
        <f>(M490-O490*12-1.5)</f>
        <v>19.5</v>
      </c>
      <c r="O490" s="14">
        <v>0.25</v>
      </c>
      <c r="P490" s="9">
        <f>ROUND(((B490)-(M490*K490/12)-(G490-(1.5*L490))*H490),0)</f>
        <v>5084</v>
      </c>
      <c r="Q490" s="9">
        <f>ROUNDDOWN((D490+E490)/(P490/1000),0)</f>
        <v>48</v>
      </c>
      <c r="R490" s="9">
        <f>ROUND((1.2*D490+1.6*E490)/(Q490),2)</f>
        <v>7.21</v>
      </c>
      <c r="S490" s="9">
        <f>CEILING((N490+(12*L490)),0.01)</f>
        <v>35.46</v>
      </c>
      <c r="T490" s="9">
        <f xml:space="preserve"> (4*S490)</f>
        <v>141.84</v>
      </c>
      <c r="U490" s="9">
        <f>ROUND((Q490-(S490/12)^2)*(R490),2)</f>
        <v>283.12</v>
      </c>
      <c r="V490" s="9">
        <f>ROUND((U490*1000)/(3*T490*(C490^0.5)),2)</f>
        <v>10.52</v>
      </c>
      <c r="W490" s="9" t="str">
        <f>IF(V490 &lt; N490, "Pass", "Fail")</f>
        <v>Pass</v>
      </c>
      <c r="X490" s="9">
        <f>CEILING(R490*(Q490^0.5)*((Q490^0.5/2)-(L490*0.5)-(N490/12)),0.01)</f>
        <v>58.65</v>
      </c>
      <c r="Y490" s="9">
        <f>ROUND((X490*1000)/(1.5*(Q490^0.5)*12*(C490^0.5)),2)</f>
        <v>7.44</v>
      </c>
      <c r="Z490" s="9" t="str">
        <f>IF(Y490&lt;N490,"Pass","Fail")</f>
        <v>Pass</v>
      </c>
      <c r="AA490" s="9">
        <f>ROUND(((Q490^0.5)/2)-(L490/2),2)</f>
        <v>2.8</v>
      </c>
      <c r="AB490" s="9">
        <f>ROUND((AA490*(AA490/2)*R490*(Q490^0.5)),0)</f>
        <v>196</v>
      </c>
      <c r="AC490" s="9">
        <f>ROUND((AB490*12000/(0.9*(Q490^0.5)*12*(N490^2))),2)</f>
        <v>82.67</v>
      </c>
      <c r="AD490" s="9">
        <f>(1-((1-(2.36*AC490/C490))^0.5))</f>
        <v>2.4692510025684289E-2</v>
      </c>
      <c r="AE490" s="9">
        <f>(AD490*C490)/(1.18*F490)</f>
        <v>1.3950570635979825E-3</v>
      </c>
      <c r="AF490" s="10">
        <f>200/F490</f>
        <v>3.3333333333333335E-3</v>
      </c>
      <c r="AG490" s="10">
        <f>(3*(C490)^0.5)/(F490)</f>
        <v>3.162277660168379E-3</v>
      </c>
      <c r="AH490" s="10">
        <f>ROUND(MAX(AE490, AF490, AG490),6)</f>
        <v>3.333E-3</v>
      </c>
      <c r="AK490" s="10">
        <f>ROUND((AH490*(Q490^0.5)*12*N490),2)</f>
        <v>5.4</v>
      </c>
      <c r="AL490" s="13">
        <f>ROUND((Q490^0.5),2)</f>
        <v>6.93</v>
      </c>
      <c r="AM490" s="13">
        <f>ROUND((Q490^0.5),2)</f>
        <v>6.93</v>
      </c>
      <c r="AN490" s="19">
        <v>8</v>
      </c>
      <c r="AO490" s="10">
        <f>INDEX(AJ:AJ, MATCH(AN490, AI:AI, 0))</f>
        <v>0.79</v>
      </c>
      <c r="AP490" s="12">
        <f>ROUNDUP((AK490/AO490),0)</f>
        <v>7</v>
      </c>
      <c r="AQ490" s="12">
        <f>(AP490*AO490)</f>
        <v>5.53</v>
      </c>
      <c r="AR490" s="12">
        <f>IF(ROUNDDOWN((AL490*12 - (O490*12)) / (AP490 - 1), 0) &lt; 18, ROUNDDOWN((AL490*12 - (O490*12)) / (AP490 - 1), 0), 18)</f>
        <v>13</v>
      </c>
    </row>
    <row r="491" spans="1:44" x14ac:dyDescent="0.35">
      <c r="A491" s="11">
        <f t="shared" si="7"/>
        <v>490</v>
      </c>
      <c r="B491" s="14">
        <v>4100</v>
      </c>
      <c r="C491" s="14">
        <v>5000</v>
      </c>
      <c r="D491" s="14">
        <v>110</v>
      </c>
      <c r="E491" s="14">
        <v>165</v>
      </c>
      <c r="F491" s="14">
        <v>60000</v>
      </c>
      <c r="G491" s="14">
        <v>6</v>
      </c>
      <c r="H491" s="14">
        <v>100</v>
      </c>
      <c r="K491" s="14">
        <v>150</v>
      </c>
      <c r="L491" s="14">
        <v>1.75</v>
      </c>
      <c r="M491" s="9">
        <f>ROUNDUP((18*L491),0)</f>
        <v>32</v>
      </c>
      <c r="N491" s="9">
        <f>(M491-O491*12-1.5)</f>
        <v>27.5</v>
      </c>
      <c r="O491" s="14">
        <v>0.25</v>
      </c>
      <c r="P491" s="9">
        <f>ROUND(((B491)-(M491*K491/12)-(G491-(1.5*L491))*H491),0)</f>
        <v>3363</v>
      </c>
      <c r="Q491" s="9">
        <f>ROUNDDOWN((D491+E491)/(P491/1000),0)</f>
        <v>81</v>
      </c>
      <c r="R491" s="9">
        <f>ROUND((1.2*D491+1.6*E491)/(Q491),2)</f>
        <v>4.8899999999999997</v>
      </c>
      <c r="S491" s="9">
        <f>CEILING((N491+(12*L491)),0.01)</f>
        <v>48.5</v>
      </c>
      <c r="T491" s="9">
        <f xml:space="preserve"> (4*S491)</f>
        <v>194</v>
      </c>
      <c r="U491" s="9">
        <f>ROUND((Q491-(S491/12)^2)*(R491),2)</f>
        <v>316.20999999999998</v>
      </c>
      <c r="V491" s="9">
        <f>ROUND((U491*1000)/(3*T491*(C491^0.5)),2)</f>
        <v>7.68</v>
      </c>
      <c r="W491" s="9" t="str">
        <f>IF(V491 &lt; N491, "Pass", "Fail")</f>
        <v>Pass</v>
      </c>
      <c r="X491" s="9">
        <f>CEILING(R491*(Q491^0.5)*((Q491^0.5/2)-(L491*0.5)-(N491/12)),0.01)</f>
        <v>58.68</v>
      </c>
      <c r="Y491" s="9">
        <f>ROUND((X491*1000)/(1.5*(Q491^0.5)*12*(C491^0.5)),2)</f>
        <v>5.12</v>
      </c>
      <c r="Z491" s="9" t="str">
        <f>IF(Y491&lt;N491,"Pass","Fail")</f>
        <v>Pass</v>
      </c>
      <c r="AA491" s="9">
        <f>ROUND(((Q491^0.5)/2)-(L491/2),2)</f>
        <v>3.63</v>
      </c>
      <c r="AB491" s="9">
        <f>ROUND((AA491*(AA491/2)*R491*(Q491^0.5)),0)</f>
        <v>290</v>
      </c>
      <c r="AC491" s="9">
        <f>ROUND((AB491*12000/(0.9*(Q491^0.5)*12*(N491^2))),2)</f>
        <v>47.34</v>
      </c>
      <c r="AD491" s="9">
        <f>(1-((1-(2.36*AC491/C491))^0.5))</f>
        <v>1.123535661918007E-2</v>
      </c>
      <c r="AE491" s="9">
        <f>(AD491*C491)/(1.18*F491)</f>
        <v>7.9345738836017444E-4</v>
      </c>
      <c r="AF491" s="10">
        <f>200/F491</f>
        <v>3.3333333333333335E-3</v>
      </c>
      <c r="AG491" s="10">
        <f>(3*(C491)^0.5)/(F491)</f>
        <v>3.5355339059327377E-3</v>
      </c>
      <c r="AH491" s="10">
        <f>ROUND(MAX(AE491, AF491, AG491),6)</f>
        <v>3.5360000000000001E-3</v>
      </c>
      <c r="AK491" s="10">
        <f>ROUND((AH491*(Q491^0.5)*12*N491),2)</f>
        <v>10.5</v>
      </c>
      <c r="AL491" s="13">
        <f>ROUND((Q491^0.5),2)</f>
        <v>9</v>
      </c>
      <c r="AM491" s="13">
        <f>ROUND((Q491^0.5),2)</f>
        <v>9</v>
      </c>
      <c r="AN491" s="19">
        <v>11</v>
      </c>
      <c r="AO491" s="10">
        <f>INDEX(AJ:AJ, MATCH(AN491, AI:AI, 0))</f>
        <v>1.56</v>
      </c>
      <c r="AP491" s="12">
        <f>ROUNDUP((AK491/AO491),0)</f>
        <v>7</v>
      </c>
      <c r="AQ491" s="12">
        <f>(AP491*AO491)</f>
        <v>10.92</v>
      </c>
      <c r="AR491" s="12">
        <f>IF(ROUNDDOWN((AL491*12 - (O491*12)) / (AP491 - 1), 0) &lt; 18, ROUNDDOWN((AL491*12 - (O491*12)) / (AP491 - 1), 0), 18)</f>
        <v>17</v>
      </c>
    </row>
    <row r="492" spans="1:44" x14ac:dyDescent="0.35">
      <c r="A492" s="11">
        <f t="shared" si="7"/>
        <v>491</v>
      </c>
      <c r="B492" s="14">
        <v>4000</v>
      </c>
      <c r="C492" s="14">
        <v>3000</v>
      </c>
      <c r="D492" s="14">
        <v>145</v>
      </c>
      <c r="E492" s="14">
        <v>80</v>
      </c>
      <c r="F492" s="14">
        <v>40000</v>
      </c>
      <c r="G492" s="14">
        <v>5.5</v>
      </c>
      <c r="H492" s="14">
        <v>95</v>
      </c>
      <c r="K492" s="14">
        <v>150</v>
      </c>
      <c r="L492" s="14">
        <v>1.42</v>
      </c>
      <c r="M492" s="9">
        <f>ROUNDUP((18*L492),0)</f>
        <v>26</v>
      </c>
      <c r="N492" s="9">
        <f>(M492-O492*12-1.5)</f>
        <v>21.5</v>
      </c>
      <c r="O492" s="14">
        <v>0.25</v>
      </c>
      <c r="P492" s="9">
        <f>ROUND(((B492)-(M492*K492/12)-(G492-(1.5*L492))*H492),0)</f>
        <v>3355</v>
      </c>
      <c r="Q492" s="9">
        <f>ROUNDDOWN((D492+E492)/(P492/1000),0)</f>
        <v>67</v>
      </c>
      <c r="R492" s="9">
        <f>ROUND((1.2*D492+1.6*E492)/(Q492),2)</f>
        <v>4.51</v>
      </c>
      <c r="S492" s="9">
        <f>CEILING((N492+(12*L492)),0.01)</f>
        <v>38.54</v>
      </c>
      <c r="T492" s="9">
        <f xml:space="preserve"> (4*S492)</f>
        <v>154.16</v>
      </c>
      <c r="U492" s="9">
        <f>ROUND((Q492-(S492/12)^2)*(R492),2)</f>
        <v>255.65</v>
      </c>
      <c r="V492" s="9">
        <f>ROUND((U492*1000)/(3*T492*(C492^0.5)),2)</f>
        <v>10.09</v>
      </c>
      <c r="W492" s="9" t="str">
        <f>IF(V492 &lt; N492, "Pass", "Fail")</f>
        <v>Pass</v>
      </c>
      <c r="X492" s="9">
        <f>CEILING(R492*(Q492^0.5)*((Q492^0.5/2)-(L492*0.5)-(N492/12)),0.01)</f>
        <v>58.74</v>
      </c>
      <c r="Y492" s="9">
        <f>ROUND((X492*1000)/(1.5*(Q492^0.5)*12*(C492^0.5)),2)</f>
        <v>7.28</v>
      </c>
      <c r="Z492" s="9" t="str">
        <f>IF(Y492&lt;N492,"Pass","Fail")</f>
        <v>Pass</v>
      </c>
      <c r="AA492" s="9">
        <f>ROUND(((Q492^0.5)/2)-(L492/2),2)</f>
        <v>3.38</v>
      </c>
      <c r="AB492" s="9">
        <f>ROUND((AA492*(AA492/2)*R492*(Q492^0.5)),0)</f>
        <v>211</v>
      </c>
      <c r="AC492" s="9">
        <f>ROUND((AB492*12000/(0.9*(Q492^0.5)*12*(N492^2))),2)</f>
        <v>61.96</v>
      </c>
      <c r="AD492" s="9">
        <f>(1-((1-(2.36*AC492/C492))^0.5))</f>
        <v>2.4675370282625675E-2</v>
      </c>
      <c r="AE492" s="9">
        <f>(AD492*C492)/(1.18*F492)</f>
        <v>1.5683498060990895E-3</v>
      </c>
      <c r="AF492" s="10">
        <f>200/F492</f>
        <v>5.0000000000000001E-3</v>
      </c>
      <c r="AG492" s="10">
        <f>(3*(C492)^0.5)/(F492)</f>
        <v>4.107919181288746E-3</v>
      </c>
      <c r="AH492" s="10">
        <f>ROUND(MAX(AE492, AF492, AG492),6)</f>
        <v>5.0000000000000001E-3</v>
      </c>
      <c r="AK492" s="10">
        <f>ROUND((AH492*(Q492^0.5)*12*N492),2)</f>
        <v>10.56</v>
      </c>
      <c r="AL492" s="13">
        <f>ROUND((Q492^0.5),2)</f>
        <v>8.19</v>
      </c>
      <c r="AM492" s="13">
        <f>ROUND((Q492^0.5),2)</f>
        <v>8.19</v>
      </c>
      <c r="AN492" s="19">
        <v>11</v>
      </c>
      <c r="AO492" s="10">
        <f>INDEX(AJ:AJ, MATCH(AN492, AI:AI, 0))</f>
        <v>1.56</v>
      </c>
      <c r="AP492" s="12">
        <f>ROUNDUP((AK492/AO492),0)</f>
        <v>7</v>
      </c>
      <c r="AQ492" s="12">
        <f>(AP492*AO492)</f>
        <v>10.92</v>
      </c>
      <c r="AR492" s="12">
        <f>IF(ROUNDDOWN((AL492*12 - (O492*12)) / (AP492 - 1), 0) &lt; 18, ROUNDDOWN((AL492*12 - (O492*12)) / (AP492 - 1), 0), 18)</f>
        <v>15</v>
      </c>
    </row>
    <row r="493" spans="1:44" x14ac:dyDescent="0.35">
      <c r="A493" s="11">
        <f t="shared" si="7"/>
        <v>492</v>
      </c>
      <c r="B493" s="14">
        <v>4200</v>
      </c>
      <c r="C493" s="14">
        <v>4000</v>
      </c>
      <c r="D493" s="14">
        <v>180</v>
      </c>
      <c r="E493" s="14">
        <v>80</v>
      </c>
      <c r="F493" s="14">
        <v>60000</v>
      </c>
      <c r="G493" s="14">
        <v>6.25</v>
      </c>
      <c r="H493" s="14">
        <v>95</v>
      </c>
      <c r="K493" s="14">
        <v>150</v>
      </c>
      <c r="L493" s="14">
        <v>1.58</v>
      </c>
      <c r="M493" s="9">
        <f>ROUNDUP((18*L493),0)</f>
        <v>29</v>
      </c>
      <c r="N493" s="9">
        <f>(M493-O493*12-1.5)</f>
        <v>24.5</v>
      </c>
      <c r="O493" s="14">
        <v>0.25</v>
      </c>
      <c r="P493" s="9">
        <f>ROUND(((B493)-(M493*K493/12)-(G493-(1.5*L493))*H493),0)</f>
        <v>3469</v>
      </c>
      <c r="Q493" s="9">
        <f>ROUNDDOWN((D493+E493)/(P493/1000),0)</f>
        <v>74</v>
      </c>
      <c r="R493" s="9">
        <f>ROUND((1.2*D493+1.6*E493)/(Q493),2)</f>
        <v>4.6500000000000004</v>
      </c>
      <c r="S493" s="9">
        <f>CEILING((N493+(12*L493)),0.01)</f>
        <v>43.46</v>
      </c>
      <c r="T493" s="9">
        <f xml:space="preserve"> (4*S493)</f>
        <v>173.84</v>
      </c>
      <c r="U493" s="9">
        <f>ROUND((Q493-(S493/12)^2)*(R493),2)</f>
        <v>283.11</v>
      </c>
      <c r="V493" s="9">
        <f>ROUND((U493*1000)/(3*T493*(C493^0.5)),2)</f>
        <v>8.58</v>
      </c>
      <c r="W493" s="9" t="str">
        <f>IF(V493 &lt; N493, "Pass", "Fail")</f>
        <v>Pass</v>
      </c>
      <c r="X493" s="9">
        <f>CEILING(R493*(Q493^0.5)*((Q493^0.5/2)-(L493*0.5)-(N493/12)),0.01)</f>
        <v>58.79</v>
      </c>
      <c r="Y493" s="9">
        <f>ROUND((X493*1000)/(1.5*(Q493^0.5)*12*(C493^0.5)),2)</f>
        <v>6</v>
      </c>
      <c r="Z493" s="9" t="str">
        <f>IF(Y493&lt;N493,"Pass","Fail")</f>
        <v>Pass</v>
      </c>
      <c r="AA493" s="9">
        <f>ROUND(((Q493^0.5)/2)-(L493/2),2)</f>
        <v>3.51</v>
      </c>
      <c r="AB493" s="9">
        <f>ROUND((AA493*(AA493/2)*R493*(Q493^0.5)),0)</f>
        <v>246</v>
      </c>
      <c r="AC493" s="9">
        <f>ROUND((AB493*12000/(0.9*(Q493^0.5)*12*(N493^2))),2)</f>
        <v>52.94</v>
      </c>
      <c r="AD493" s="9">
        <f>(1-((1-(2.36*AC493/C493))^0.5))</f>
        <v>1.5741192571791074E-2</v>
      </c>
      <c r="AE493" s="9">
        <f>(AD493*C493)/(1.18*F493)</f>
        <v>8.8933291366051265E-4</v>
      </c>
      <c r="AF493" s="10">
        <f>200/F493</f>
        <v>3.3333333333333335E-3</v>
      </c>
      <c r="AG493" s="10">
        <f>(3*(C493)^0.5)/(F493)</f>
        <v>3.162277660168379E-3</v>
      </c>
      <c r="AH493" s="10">
        <f>ROUND(MAX(AE493, AF493, AG493),6)</f>
        <v>3.333E-3</v>
      </c>
      <c r="AK493" s="10">
        <f>ROUND((AH493*(Q493^0.5)*12*N493),2)</f>
        <v>8.43</v>
      </c>
      <c r="AL493" s="13">
        <f>ROUND((Q493^0.5),2)</f>
        <v>8.6</v>
      </c>
      <c r="AM493" s="13">
        <f>ROUND((Q493^0.5),2)</f>
        <v>8.6</v>
      </c>
      <c r="AN493" s="19">
        <v>11</v>
      </c>
      <c r="AO493" s="10">
        <f>INDEX(AJ:AJ, MATCH(AN493, AI:AI, 0))</f>
        <v>1.56</v>
      </c>
      <c r="AP493" s="12">
        <f>ROUNDUP((AK493/AO493),0)</f>
        <v>6</v>
      </c>
      <c r="AQ493" s="12">
        <f>(AP493*AO493)</f>
        <v>9.36</v>
      </c>
      <c r="AR493" s="12">
        <f>IF(ROUNDDOWN((AL493*12 - (O493*12)) / (AP493 - 1), 0) &lt; 18, ROUNDDOWN((AL493*12 - (O493*12)) / (AP493 - 1), 0), 18)</f>
        <v>18</v>
      </c>
    </row>
    <row r="494" spans="1:44" x14ac:dyDescent="0.35">
      <c r="A494" s="11">
        <f t="shared" si="7"/>
        <v>493</v>
      </c>
      <c r="B494" s="14">
        <v>4100</v>
      </c>
      <c r="C494" s="14">
        <v>5000</v>
      </c>
      <c r="D494" s="14">
        <v>100</v>
      </c>
      <c r="E494" s="14">
        <v>150</v>
      </c>
      <c r="F494" s="14">
        <v>60000</v>
      </c>
      <c r="G494" s="14">
        <v>4.75</v>
      </c>
      <c r="H494" s="14">
        <v>105</v>
      </c>
      <c r="K494" s="14">
        <v>150</v>
      </c>
      <c r="L494" s="14">
        <v>1.58</v>
      </c>
      <c r="M494" s="9">
        <f>ROUNDUP((18*L494),0)</f>
        <v>29</v>
      </c>
      <c r="N494" s="9">
        <f>(M494-O494*12-1.5)</f>
        <v>24.5</v>
      </c>
      <c r="O494" s="14">
        <v>0.25</v>
      </c>
      <c r="P494" s="9">
        <f>ROUND(((B494)-(M494*K494/12)-(G494-(1.5*L494))*H494),0)</f>
        <v>3488</v>
      </c>
      <c r="Q494" s="9">
        <f>ROUNDDOWN((D494+E494)/(P494/1000),0)</f>
        <v>71</v>
      </c>
      <c r="R494" s="9">
        <f>ROUND((1.2*D494+1.6*E494)/(Q494),2)</f>
        <v>5.07</v>
      </c>
      <c r="S494" s="9">
        <f>CEILING((N494+(12*L494)),0.01)</f>
        <v>43.46</v>
      </c>
      <c r="T494" s="9">
        <f xml:space="preserve"> (4*S494)</f>
        <v>173.84</v>
      </c>
      <c r="U494" s="9">
        <f>ROUND((Q494-(S494/12)^2)*(R494),2)</f>
        <v>293.47000000000003</v>
      </c>
      <c r="V494" s="9">
        <f>ROUND((U494*1000)/(3*T494*(C494^0.5)),2)</f>
        <v>7.96</v>
      </c>
      <c r="W494" s="9" t="str">
        <f>IF(V494 &lt; N494, "Pass", "Fail")</f>
        <v>Pass</v>
      </c>
      <c r="X494" s="9">
        <f>CEILING(R494*(Q494^0.5)*((Q494^0.5/2)-(L494*0.5)-(N494/12)),0.01)</f>
        <v>59.02</v>
      </c>
      <c r="Y494" s="9">
        <f>ROUND((X494*1000)/(1.5*(Q494^0.5)*12*(C494^0.5)),2)</f>
        <v>5.5</v>
      </c>
      <c r="Z494" s="9" t="str">
        <f>IF(Y494&lt;N494,"Pass","Fail")</f>
        <v>Pass</v>
      </c>
      <c r="AA494" s="9">
        <f>ROUND(((Q494^0.5)/2)-(L494/2),2)</f>
        <v>3.42</v>
      </c>
      <c r="AB494" s="9">
        <f>ROUND((AA494*(AA494/2)*R494*(Q494^0.5)),0)</f>
        <v>250</v>
      </c>
      <c r="AC494" s="9">
        <f>ROUND((AB494*12000/(0.9*(Q494^0.5)*12*(N494^2))),2)</f>
        <v>54.92</v>
      </c>
      <c r="AD494" s="9">
        <f>(1-((1-(2.36*AC494/C494))^0.5))</f>
        <v>1.3046221953631698E-2</v>
      </c>
      <c r="AE494" s="9">
        <f>(AD494*C494)/(1.18*F494)</f>
        <v>9.213433583073233E-4</v>
      </c>
      <c r="AF494" s="10">
        <f>200/F494</f>
        <v>3.3333333333333335E-3</v>
      </c>
      <c r="AG494" s="10">
        <f>(3*(C494)^0.5)/(F494)</f>
        <v>3.5355339059327377E-3</v>
      </c>
      <c r="AH494" s="10">
        <f>ROUND(MAX(AE494, AF494, AG494),6)</f>
        <v>3.5360000000000001E-3</v>
      </c>
      <c r="AK494" s="10">
        <f>ROUND((AH494*(Q494^0.5)*12*N494),2)</f>
        <v>8.76</v>
      </c>
      <c r="AL494" s="13">
        <f>ROUND((Q494^0.5),2)</f>
        <v>8.43</v>
      </c>
      <c r="AM494" s="13">
        <f>ROUND((Q494^0.5),2)</f>
        <v>8.43</v>
      </c>
      <c r="AN494" s="19">
        <v>11</v>
      </c>
      <c r="AO494" s="10">
        <f>INDEX(AJ:AJ, MATCH(AN494, AI:AI, 0))</f>
        <v>1.56</v>
      </c>
      <c r="AP494" s="12">
        <f>ROUNDUP((AK494/AO494),0)</f>
        <v>6</v>
      </c>
      <c r="AQ494" s="12">
        <f>(AP494*AO494)</f>
        <v>9.36</v>
      </c>
      <c r="AR494" s="12">
        <f>IF(ROUNDDOWN((AL494*12 - (O494*12)) / (AP494 - 1), 0) &lt; 18, ROUNDDOWN((AL494*12 - (O494*12)) / (AP494 - 1), 0), 18)</f>
        <v>18</v>
      </c>
    </row>
    <row r="495" spans="1:44" x14ac:dyDescent="0.35">
      <c r="A495" s="11">
        <f t="shared" si="7"/>
        <v>494</v>
      </c>
      <c r="B495" s="14">
        <v>5900</v>
      </c>
      <c r="C495" s="14">
        <v>3000</v>
      </c>
      <c r="D495" s="14">
        <v>190</v>
      </c>
      <c r="E495" s="14">
        <v>105</v>
      </c>
      <c r="F495" s="14">
        <v>40000</v>
      </c>
      <c r="G495" s="14">
        <v>6.25</v>
      </c>
      <c r="H495" s="14">
        <v>95</v>
      </c>
      <c r="K495" s="14">
        <v>150</v>
      </c>
      <c r="L495" s="14">
        <v>1.5</v>
      </c>
      <c r="M495" s="9">
        <f>ROUNDUP((18*L495),0)</f>
        <v>27</v>
      </c>
      <c r="N495" s="9">
        <f>(M495-O495*12-1.5)</f>
        <v>22.5</v>
      </c>
      <c r="O495" s="14">
        <v>0.25</v>
      </c>
      <c r="P495" s="9">
        <f>ROUND(((B495)-(M495*K495/12)-(G495-(1.5*L495))*H495),0)</f>
        <v>5183</v>
      </c>
      <c r="Q495" s="9">
        <f>ROUNDDOWN((D495+E495)/(P495/1000),0)</f>
        <v>56</v>
      </c>
      <c r="R495" s="9">
        <f>ROUND((1.2*D495+1.6*E495)/(Q495),2)</f>
        <v>7.07</v>
      </c>
      <c r="S495" s="9">
        <f>CEILING((N495+(12*L495)),0.01)</f>
        <v>40.5</v>
      </c>
      <c r="T495" s="9">
        <f xml:space="preserve"> (4*S495)</f>
        <v>162</v>
      </c>
      <c r="U495" s="9">
        <f>ROUND((Q495-(S495/12)^2)*(R495),2)</f>
        <v>315.39</v>
      </c>
      <c r="V495" s="9">
        <f>ROUND((U495*1000)/(3*T495*(C495^0.5)),2)</f>
        <v>11.85</v>
      </c>
      <c r="W495" s="9" t="str">
        <f>IF(V495 &lt; N495, "Pass", "Fail")</f>
        <v>Pass</v>
      </c>
      <c r="X495" s="9">
        <f>CEILING(R495*(Q495^0.5)*((Q495^0.5/2)-(L495*0.5)-(N495/12)),0.01)</f>
        <v>59.08</v>
      </c>
      <c r="Y495" s="9">
        <f>ROUND((X495*1000)/(1.5*(Q495^0.5)*12*(C495^0.5)),2)</f>
        <v>8.01</v>
      </c>
      <c r="Z495" s="9" t="str">
        <f>IF(Y495&lt;N495,"Pass","Fail")</f>
        <v>Pass</v>
      </c>
      <c r="AA495" s="9">
        <f>ROUND(((Q495^0.5)/2)-(L495/2),2)</f>
        <v>2.99</v>
      </c>
      <c r="AB495" s="9">
        <f>ROUND((AA495*(AA495/2)*R495*(Q495^0.5)),0)</f>
        <v>236</v>
      </c>
      <c r="AC495" s="9">
        <f>ROUND((AB495*12000/(0.9*(Q495^0.5)*12*(N495^2))),2)</f>
        <v>69.22</v>
      </c>
      <c r="AD495" s="9">
        <f>(1-((1-(2.36*AC495/C495))^0.5))</f>
        <v>2.7607623778686086E-2</v>
      </c>
      <c r="AE495" s="9">
        <f>(AD495*C495)/(1.18*F495)</f>
        <v>1.7547218503402174E-3</v>
      </c>
      <c r="AF495" s="10">
        <f>200/F495</f>
        <v>5.0000000000000001E-3</v>
      </c>
      <c r="AG495" s="10">
        <f>(3*(C495)^0.5)/(F495)</f>
        <v>4.107919181288746E-3</v>
      </c>
      <c r="AH495" s="10">
        <f>ROUND(MAX(AE495, AF495, AG495),6)</f>
        <v>5.0000000000000001E-3</v>
      </c>
      <c r="AK495" s="10">
        <f>ROUND((AH495*(Q495^0.5)*12*N495),2)</f>
        <v>10.1</v>
      </c>
      <c r="AL495" s="13">
        <f>ROUND((Q495^0.5),2)</f>
        <v>7.48</v>
      </c>
      <c r="AM495" s="13">
        <f>ROUND((Q495^0.5),2)</f>
        <v>7.48</v>
      </c>
      <c r="AN495" s="19">
        <v>11</v>
      </c>
      <c r="AO495" s="10">
        <f>INDEX(AJ:AJ, MATCH(AN495, AI:AI, 0))</f>
        <v>1.56</v>
      </c>
      <c r="AP495" s="12">
        <f>ROUNDUP((AK495/AO495),0)</f>
        <v>7</v>
      </c>
      <c r="AQ495" s="12">
        <f>(AP495*AO495)</f>
        <v>10.92</v>
      </c>
      <c r="AR495" s="12">
        <f>IF(ROUNDDOWN((AL495*12 - (O495*12)) / (AP495 - 1), 0) &lt; 18, ROUNDDOWN((AL495*12 - (O495*12)) / (AP495 - 1), 0), 18)</f>
        <v>14</v>
      </c>
    </row>
    <row r="496" spans="1:44" x14ac:dyDescent="0.35">
      <c r="A496" s="11">
        <f t="shared" si="7"/>
        <v>495</v>
      </c>
      <c r="B496" s="14">
        <v>5400</v>
      </c>
      <c r="C496" s="14">
        <v>5000</v>
      </c>
      <c r="D496" s="14">
        <v>170</v>
      </c>
      <c r="E496" s="14">
        <v>180</v>
      </c>
      <c r="F496" s="14">
        <v>40000</v>
      </c>
      <c r="G496" s="14">
        <v>6.75</v>
      </c>
      <c r="H496" s="14">
        <v>90</v>
      </c>
      <c r="K496" s="14">
        <v>150</v>
      </c>
      <c r="L496" s="14">
        <v>1.83</v>
      </c>
      <c r="M496" s="9">
        <f>ROUNDUP((18*L496),0)</f>
        <v>33</v>
      </c>
      <c r="N496" s="9">
        <f>(M496-O496*12-1.5)</f>
        <v>28.5</v>
      </c>
      <c r="O496" s="14">
        <v>0.25</v>
      </c>
      <c r="P496" s="9">
        <f>ROUND(((B496)-(M496*K496/12)-(G496-(1.5*L496))*H496),0)</f>
        <v>4627</v>
      </c>
      <c r="Q496" s="9">
        <f>ROUNDDOWN((D496+E496)/(P496/1000),0)</f>
        <v>75</v>
      </c>
      <c r="R496" s="9">
        <f>ROUND((1.2*D496+1.6*E496)/(Q496),2)</f>
        <v>6.56</v>
      </c>
      <c r="S496" s="9">
        <f>CEILING((N496+(12*L496)),0.01)</f>
        <v>50.46</v>
      </c>
      <c r="T496" s="9">
        <f xml:space="preserve"> (4*S496)</f>
        <v>201.84</v>
      </c>
      <c r="U496" s="9">
        <f>ROUND((Q496-(S496/12)^2)*(R496),2)</f>
        <v>376.01</v>
      </c>
      <c r="V496" s="9">
        <f>ROUND((U496*1000)/(3*T496*(C496^0.5)),2)</f>
        <v>8.7799999999999994</v>
      </c>
      <c r="W496" s="9" t="str">
        <f>IF(V496 &lt; N496, "Pass", "Fail")</f>
        <v>Pass</v>
      </c>
      <c r="X496" s="9">
        <f>CEILING(R496*(Q496^0.5)*((Q496^0.5/2)-(L496*0.5)-(N496/12)),0.01)</f>
        <v>59.1</v>
      </c>
      <c r="Y496" s="9">
        <f>ROUND((X496*1000)/(1.5*(Q496^0.5)*12*(C496^0.5)),2)</f>
        <v>5.36</v>
      </c>
      <c r="Z496" s="9" t="str">
        <f>IF(Y496&lt;N496,"Pass","Fail")</f>
        <v>Pass</v>
      </c>
      <c r="AA496" s="9">
        <f>ROUND(((Q496^0.5)/2)-(L496/2),2)</f>
        <v>3.42</v>
      </c>
      <c r="AB496" s="9">
        <f>ROUND((AA496*(AA496/2)*R496*(Q496^0.5)),0)</f>
        <v>332</v>
      </c>
      <c r="AC496" s="9">
        <f>ROUND((AB496*12000/(0.9*(Q496^0.5)*12*(N496^2))),2)</f>
        <v>52.44</v>
      </c>
      <c r="AD496" s="9">
        <f>(1-((1-(2.36*AC496/C496))^0.5))</f>
        <v>1.245338337878954E-2</v>
      </c>
      <c r="AE496" s="9">
        <f>(AD496*C496)/(1.18*F496)</f>
        <v>1.3192143409734682E-3</v>
      </c>
      <c r="AF496" s="10">
        <f>200/F496</f>
        <v>5.0000000000000001E-3</v>
      </c>
      <c r="AG496" s="10">
        <f>(3*(C496)^0.5)/(F496)</f>
        <v>5.3033008588991067E-3</v>
      </c>
      <c r="AH496" s="10">
        <f>ROUND(MAX(AE496, AF496, AG496),6)</f>
        <v>5.3030000000000004E-3</v>
      </c>
      <c r="AK496" s="10">
        <f>ROUND((AH496*(Q496^0.5)*12*N496),2)</f>
        <v>15.71</v>
      </c>
      <c r="AL496" s="13">
        <f>ROUND((Q496^0.5),2)</f>
        <v>8.66</v>
      </c>
      <c r="AM496" s="13">
        <f>ROUND((Q496^0.5),2)</f>
        <v>8.66</v>
      </c>
      <c r="AN496" s="19">
        <v>14</v>
      </c>
      <c r="AO496" s="10">
        <f>INDEX(AJ:AJ, MATCH(AN496, AI:AI, 0))</f>
        <v>2.25</v>
      </c>
      <c r="AP496" s="12">
        <f>ROUNDUP((AK496/AO496),0)</f>
        <v>7</v>
      </c>
      <c r="AQ496" s="12">
        <f>(AP496*AO496)</f>
        <v>15.75</v>
      </c>
      <c r="AR496" s="12">
        <f>IF(ROUNDDOWN((AL496*12 - (O496*12)) / (AP496 - 1), 0) &lt; 18, ROUNDDOWN((AL496*12 - (O496*12)) / (AP496 - 1), 0), 18)</f>
        <v>16</v>
      </c>
    </row>
    <row r="497" spans="1:44" x14ac:dyDescent="0.35">
      <c r="A497" s="11">
        <f t="shared" si="7"/>
        <v>496</v>
      </c>
      <c r="B497" s="14">
        <v>4600</v>
      </c>
      <c r="C497" s="14">
        <v>3000</v>
      </c>
      <c r="D497" s="14">
        <v>180</v>
      </c>
      <c r="E497" s="14">
        <v>80</v>
      </c>
      <c r="F497" s="14">
        <v>40000</v>
      </c>
      <c r="G497" s="14">
        <v>4.5</v>
      </c>
      <c r="H497" s="14">
        <v>90</v>
      </c>
      <c r="K497" s="14">
        <v>150</v>
      </c>
      <c r="L497" s="14">
        <v>1.5</v>
      </c>
      <c r="M497" s="9">
        <f>ROUNDUP((18*L497),0)</f>
        <v>27</v>
      </c>
      <c r="N497" s="9">
        <f>(M497-O497*12-1.5)</f>
        <v>22.5</v>
      </c>
      <c r="O497" s="14">
        <v>0.25</v>
      </c>
      <c r="P497" s="9">
        <f>ROUND(((B497)-(M497*K497/12)-(G497-(1.5*L497))*H497),0)</f>
        <v>4060</v>
      </c>
      <c r="Q497" s="9">
        <f>ROUNDDOWN((D497+E497)/(P497/1000),0)</f>
        <v>64</v>
      </c>
      <c r="R497" s="9">
        <f>ROUND((1.2*D497+1.6*E497)/(Q497),2)</f>
        <v>5.38</v>
      </c>
      <c r="S497" s="9">
        <f>CEILING((N497+(12*L497)),0.01)</f>
        <v>40.5</v>
      </c>
      <c r="T497" s="9">
        <f xml:space="preserve"> (4*S497)</f>
        <v>162</v>
      </c>
      <c r="U497" s="9">
        <f>ROUND((Q497-(S497/12)^2)*(R497),2)</f>
        <v>283.04000000000002</v>
      </c>
      <c r="V497" s="9">
        <f>ROUND((U497*1000)/(3*T497*(C497^0.5)),2)</f>
        <v>10.63</v>
      </c>
      <c r="W497" s="9" t="str">
        <f>IF(V497 &lt; N497, "Pass", "Fail")</f>
        <v>Pass</v>
      </c>
      <c r="X497" s="9">
        <f>CEILING(R497*(Q497^0.5)*((Q497^0.5/2)-(L497*0.5)-(N497/12)),0.01)</f>
        <v>59.18</v>
      </c>
      <c r="Y497" s="9">
        <f>ROUND((X497*1000)/(1.5*(Q497^0.5)*12*(C497^0.5)),2)</f>
        <v>7.5</v>
      </c>
      <c r="Z497" s="9" t="str">
        <f>IF(Y497&lt;N497,"Pass","Fail")</f>
        <v>Pass</v>
      </c>
      <c r="AA497" s="9">
        <f>ROUND(((Q497^0.5)/2)-(L497/2),2)</f>
        <v>3.25</v>
      </c>
      <c r="AB497" s="9">
        <f>ROUND((AA497*(AA497/2)*R497*(Q497^0.5)),0)</f>
        <v>227</v>
      </c>
      <c r="AC497" s="9">
        <f>ROUND((AB497*12000/(0.9*(Q497^0.5)*12*(N497^2))),2)</f>
        <v>62.28</v>
      </c>
      <c r="AD497" s="9">
        <f>(1-((1-(2.36*AC497/C497))^0.5))</f>
        <v>2.4804429870602829E-2</v>
      </c>
      <c r="AE497" s="9">
        <f>(AD497*C497)/(1.18*F497)</f>
        <v>1.5765527460128916E-3</v>
      </c>
      <c r="AF497" s="10">
        <f>200/F497</f>
        <v>5.0000000000000001E-3</v>
      </c>
      <c r="AG497" s="10">
        <f>(3*(C497)^0.5)/(F497)</f>
        <v>4.107919181288746E-3</v>
      </c>
      <c r="AH497" s="10">
        <f>ROUND(MAX(AE497, AF497, AG497),6)</f>
        <v>5.0000000000000001E-3</v>
      </c>
      <c r="AK497" s="10">
        <f>ROUND((AH497*(Q497^0.5)*12*N497),2)</f>
        <v>10.8</v>
      </c>
      <c r="AL497" s="13">
        <f>ROUND((Q497^0.5),2)</f>
        <v>8</v>
      </c>
      <c r="AM497" s="13">
        <f>ROUND((Q497^0.5),2)</f>
        <v>8</v>
      </c>
      <c r="AN497" s="19">
        <v>11</v>
      </c>
      <c r="AO497" s="10">
        <f>INDEX(AJ:AJ, MATCH(AN497, AI:AI, 0))</f>
        <v>1.56</v>
      </c>
      <c r="AP497" s="12">
        <f>ROUNDUP((AK497/AO497),0)</f>
        <v>7</v>
      </c>
      <c r="AQ497" s="12">
        <f>(AP497*AO497)</f>
        <v>10.92</v>
      </c>
      <c r="AR497" s="12">
        <f>IF(ROUNDDOWN((AL497*12 - (O497*12)) / (AP497 - 1), 0) &lt; 18, ROUNDDOWN((AL497*12 - (O497*12)) / (AP497 - 1), 0), 18)</f>
        <v>15</v>
      </c>
    </row>
    <row r="498" spans="1:44" x14ac:dyDescent="0.35">
      <c r="A498" s="11">
        <f t="shared" si="7"/>
        <v>497</v>
      </c>
      <c r="B498" s="14">
        <v>4700</v>
      </c>
      <c r="C498" s="14">
        <v>4000</v>
      </c>
      <c r="D498" s="14">
        <v>90</v>
      </c>
      <c r="E498" s="14">
        <v>155</v>
      </c>
      <c r="F498" s="14">
        <v>60000</v>
      </c>
      <c r="G498" s="14">
        <v>6.5</v>
      </c>
      <c r="H498" s="14">
        <v>100</v>
      </c>
      <c r="K498" s="14">
        <v>150</v>
      </c>
      <c r="L498" s="14">
        <v>1.5</v>
      </c>
      <c r="M498" s="9">
        <f>ROUNDUP((18*L498),0)</f>
        <v>27</v>
      </c>
      <c r="N498" s="9">
        <f>(M498-O498*12-1.5)</f>
        <v>22.5</v>
      </c>
      <c r="O498" s="14">
        <v>0.25</v>
      </c>
      <c r="P498" s="9">
        <f>ROUND(((B498)-(M498*K498/12)-(G498-(1.5*L498))*H498),0)</f>
        <v>3938</v>
      </c>
      <c r="Q498" s="9">
        <f>ROUNDDOWN((D498+E498)/(P498/1000),0)</f>
        <v>62</v>
      </c>
      <c r="R498" s="9">
        <f>ROUND((1.2*D498+1.6*E498)/(Q498),2)</f>
        <v>5.74</v>
      </c>
      <c r="S498" s="9">
        <f>CEILING((N498+(12*L498)),0.01)</f>
        <v>40.5</v>
      </c>
      <c r="T498" s="9">
        <f xml:space="preserve"> (4*S498)</f>
        <v>162</v>
      </c>
      <c r="U498" s="9">
        <f>ROUND((Q498-(S498/12)^2)*(R498),2)</f>
        <v>290.5</v>
      </c>
      <c r="V498" s="9">
        <f>ROUND((U498*1000)/(3*T498*(C498^0.5)),2)</f>
        <v>9.4499999999999993</v>
      </c>
      <c r="W498" s="9" t="str">
        <f>IF(V498 &lt; N498, "Pass", "Fail")</f>
        <v>Pass</v>
      </c>
      <c r="X498" s="9">
        <f>CEILING(R498*(Q498^0.5)*((Q498^0.5/2)-(L498*0.5)-(N498/12)),0.01)</f>
        <v>59.300000000000004</v>
      </c>
      <c r="Y498" s="9">
        <f>ROUND((X498*1000)/(1.5*(Q498^0.5)*12*(C498^0.5)),2)</f>
        <v>6.62</v>
      </c>
      <c r="Z498" s="9" t="str">
        <f>IF(Y498&lt;N498,"Pass","Fail")</f>
        <v>Pass</v>
      </c>
      <c r="AA498" s="9">
        <f>ROUND(((Q498^0.5)/2)-(L498/2),2)</f>
        <v>3.19</v>
      </c>
      <c r="AB498" s="9">
        <f>ROUND((AA498*(AA498/2)*R498*(Q498^0.5)),0)</f>
        <v>230</v>
      </c>
      <c r="AC498" s="9">
        <f>ROUND((AB498*12000/(0.9*(Q498^0.5)*12*(N498^2))),2)</f>
        <v>64.11</v>
      </c>
      <c r="AD498" s="9">
        <f>(1-((1-(2.36*AC498/C498))^0.5))</f>
        <v>1.9094754831028515E-2</v>
      </c>
      <c r="AE498" s="9">
        <f>(AD498*C498)/(1.18*F498)</f>
        <v>1.0787997079677127E-3</v>
      </c>
      <c r="AF498" s="10">
        <f>200/F498</f>
        <v>3.3333333333333335E-3</v>
      </c>
      <c r="AG498" s="10">
        <f>(3*(C498)^0.5)/(F498)</f>
        <v>3.162277660168379E-3</v>
      </c>
      <c r="AH498" s="10">
        <f>ROUND(MAX(AE498, AF498, AG498),6)</f>
        <v>3.333E-3</v>
      </c>
      <c r="AK498" s="10">
        <f>ROUND((AH498*(Q498^0.5)*12*N498),2)</f>
        <v>7.09</v>
      </c>
      <c r="AL498" s="13">
        <f>ROUND((Q498^0.5),2)</f>
        <v>7.87</v>
      </c>
      <c r="AM498" s="13">
        <f>ROUND((Q498^0.5),2)</f>
        <v>7.87</v>
      </c>
      <c r="AN498" s="19">
        <v>8</v>
      </c>
      <c r="AO498" s="10">
        <f>INDEX(AJ:AJ, MATCH(AN498, AI:AI, 0))</f>
        <v>0.79</v>
      </c>
      <c r="AP498" s="12">
        <f>ROUNDUP((AK498/AO498),0)</f>
        <v>9</v>
      </c>
      <c r="AQ498" s="12">
        <f>(AP498*AO498)</f>
        <v>7.11</v>
      </c>
      <c r="AR498" s="12">
        <f>IF(ROUNDDOWN((AL498*12 - (O498*12)) / (AP498 - 1), 0) &lt; 18, ROUNDDOWN((AL498*12 - (O498*12)) / (AP498 - 1), 0), 18)</f>
        <v>11</v>
      </c>
    </row>
    <row r="499" spans="1:44" x14ac:dyDescent="0.35">
      <c r="A499" s="11">
        <f t="shared" si="7"/>
        <v>498</v>
      </c>
      <c r="B499" s="14">
        <v>5400</v>
      </c>
      <c r="C499" s="14">
        <v>4000</v>
      </c>
      <c r="D499" s="14">
        <v>185</v>
      </c>
      <c r="E499" s="14">
        <v>100</v>
      </c>
      <c r="F499" s="14">
        <v>40000</v>
      </c>
      <c r="G499" s="14">
        <v>4</v>
      </c>
      <c r="H499" s="14">
        <v>105</v>
      </c>
      <c r="K499" s="14">
        <v>150</v>
      </c>
      <c r="L499" s="14">
        <v>1.5</v>
      </c>
      <c r="M499" s="9">
        <f>ROUNDUP((18*L499),0)</f>
        <v>27</v>
      </c>
      <c r="N499" s="9">
        <f>(M499-O499*12-1.5)</f>
        <v>22.5</v>
      </c>
      <c r="O499" s="14">
        <v>0.25</v>
      </c>
      <c r="P499" s="9">
        <f>ROUND(((B499)-(M499*K499/12)-(G499-(1.5*L499))*H499),0)</f>
        <v>4879</v>
      </c>
      <c r="Q499" s="9">
        <f>ROUNDDOWN((D499+E499)/(P499/1000),0)</f>
        <v>58</v>
      </c>
      <c r="R499" s="9">
        <f>ROUND((1.2*D499+1.6*E499)/(Q499),2)</f>
        <v>6.59</v>
      </c>
      <c r="S499" s="9">
        <f>CEILING((N499+(12*L499)),0.01)</f>
        <v>40.5</v>
      </c>
      <c r="T499" s="9">
        <f xml:space="preserve"> (4*S499)</f>
        <v>162</v>
      </c>
      <c r="U499" s="9">
        <f>ROUND((Q499-(S499/12)^2)*(R499),2)</f>
        <v>307.16000000000003</v>
      </c>
      <c r="V499" s="9">
        <f>ROUND((U499*1000)/(3*T499*(C499^0.5)),2)</f>
        <v>9.99</v>
      </c>
      <c r="W499" s="9" t="str">
        <f>IF(V499 &lt; N499, "Pass", "Fail")</f>
        <v>Pass</v>
      </c>
      <c r="X499" s="9">
        <f>CEILING(R499*(Q499^0.5)*((Q499^0.5/2)-(L499*0.5)-(N499/12)),0.01)</f>
        <v>59.370000000000005</v>
      </c>
      <c r="Y499" s="9">
        <f>ROUND((X499*1000)/(1.5*(Q499^0.5)*12*(C499^0.5)),2)</f>
        <v>6.85</v>
      </c>
      <c r="Z499" s="9" t="str">
        <f>IF(Y499&lt;N499,"Pass","Fail")</f>
        <v>Pass</v>
      </c>
      <c r="AA499" s="9">
        <f>ROUND(((Q499^0.5)/2)-(L499/2),2)</f>
        <v>3.06</v>
      </c>
      <c r="AB499" s="9">
        <f>ROUND((AA499*(AA499/2)*R499*(Q499^0.5)),0)</f>
        <v>235</v>
      </c>
      <c r="AC499" s="9">
        <f>ROUND((AB499*12000/(0.9*(Q499^0.5)*12*(N499^2))),2)</f>
        <v>67.72</v>
      </c>
      <c r="AD499" s="9">
        <f>(1-((1-(2.36*AC499/C499))^0.5))</f>
        <v>2.0181037129817558E-2</v>
      </c>
      <c r="AE499" s="9">
        <f>(AD499*C499)/(1.18*F499)</f>
        <v>1.7102573838828439E-3</v>
      </c>
      <c r="AF499" s="10">
        <f>200/F499</f>
        <v>5.0000000000000001E-3</v>
      </c>
      <c r="AG499" s="10">
        <f>(3*(C499)^0.5)/(F499)</f>
        <v>4.7434164902525689E-3</v>
      </c>
      <c r="AH499" s="10">
        <f>ROUND(MAX(AE499, AF499, AG499),6)</f>
        <v>5.0000000000000001E-3</v>
      </c>
      <c r="AK499" s="10">
        <f>ROUND((AH499*(Q499^0.5)*12*N499),2)</f>
        <v>10.28</v>
      </c>
      <c r="AL499" s="13">
        <f>ROUND((Q499^0.5),2)</f>
        <v>7.62</v>
      </c>
      <c r="AM499" s="13">
        <f>ROUND((Q499^0.5),2)</f>
        <v>7.62</v>
      </c>
      <c r="AN499" s="19">
        <v>11</v>
      </c>
      <c r="AO499" s="10">
        <f>INDEX(AJ:AJ, MATCH(AN499, AI:AI, 0))</f>
        <v>1.56</v>
      </c>
      <c r="AP499" s="12">
        <f>ROUNDUP((AK499/AO499),0)</f>
        <v>7</v>
      </c>
      <c r="AQ499" s="12">
        <f>(AP499*AO499)</f>
        <v>10.92</v>
      </c>
      <c r="AR499" s="12">
        <f>IF(ROUNDDOWN((AL499*12 - (O499*12)) / (AP499 - 1), 0) &lt; 18, ROUNDDOWN((AL499*12 - (O499*12)) / (AP499 - 1), 0), 18)</f>
        <v>14</v>
      </c>
    </row>
    <row r="500" spans="1:44" x14ac:dyDescent="0.35">
      <c r="A500" s="11">
        <f t="shared" si="7"/>
        <v>499</v>
      </c>
      <c r="B500" s="14">
        <v>4900</v>
      </c>
      <c r="C500" s="14">
        <v>4000</v>
      </c>
      <c r="D500" s="14">
        <v>140</v>
      </c>
      <c r="E500" s="14">
        <v>140</v>
      </c>
      <c r="F500" s="14">
        <v>60000</v>
      </c>
      <c r="G500" s="14">
        <v>6</v>
      </c>
      <c r="H500" s="14">
        <v>95</v>
      </c>
      <c r="K500" s="14">
        <v>150</v>
      </c>
      <c r="L500" s="14">
        <v>1.58</v>
      </c>
      <c r="M500" s="9">
        <f>ROUNDUP((18*L500),0)</f>
        <v>29</v>
      </c>
      <c r="N500" s="9">
        <f>(M500-O500*12-1.5)</f>
        <v>24.5</v>
      </c>
      <c r="O500" s="14">
        <v>0.25</v>
      </c>
      <c r="P500" s="9">
        <f>ROUND(((B500)-(M500*K500/12)-(G500-(1.5*L500))*H500),0)</f>
        <v>4193</v>
      </c>
      <c r="Q500" s="9">
        <f>ROUNDDOWN((D500+E500)/(P500/1000),0)</f>
        <v>66</v>
      </c>
      <c r="R500" s="9">
        <f>ROUND((1.2*D500+1.6*E500)/(Q500),2)</f>
        <v>5.94</v>
      </c>
      <c r="S500" s="9">
        <f>CEILING((N500+(12*L500)),0.01)</f>
        <v>43.46</v>
      </c>
      <c r="T500" s="9">
        <f xml:space="preserve"> (4*S500)</f>
        <v>173.84</v>
      </c>
      <c r="U500" s="9">
        <f>ROUND((Q500-(S500/12)^2)*(R500),2)</f>
        <v>314.13</v>
      </c>
      <c r="V500" s="9">
        <f>ROUND((U500*1000)/(3*T500*(C500^0.5)),2)</f>
        <v>9.52</v>
      </c>
      <c r="W500" s="9" t="str">
        <f>IF(V500 &lt; N500, "Pass", "Fail")</f>
        <v>Pass</v>
      </c>
      <c r="X500" s="9">
        <f>CEILING(R500*(Q500^0.5)*((Q500^0.5/2)-(L500*0.5)-(N500/12)),0.01)</f>
        <v>59.38</v>
      </c>
      <c r="Y500" s="9">
        <f>ROUND((X500*1000)/(1.5*(Q500^0.5)*12*(C500^0.5)),2)</f>
        <v>6.42</v>
      </c>
      <c r="Z500" s="9" t="str">
        <f>IF(Y500&lt;N500,"Pass","Fail")</f>
        <v>Pass</v>
      </c>
      <c r="AA500" s="9">
        <f>ROUND(((Q500^0.5)/2)-(L500/2),2)</f>
        <v>3.27</v>
      </c>
      <c r="AB500" s="9">
        <f>ROUND((AA500*(AA500/2)*R500*(Q500^0.5)),0)</f>
        <v>258</v>
      </c>
      <c r="AC500" s="9">
        <f>ROUND((AB500*12000/(0.9*(Q500^0.5)*12*(N500^2))),2)</f>
        <v>58.79</v>
      </c>
      <c r="AD500" s="9">
        <f>(1-((1-(2.36*AC500/C500))^0.5))</f>
        <v>1.749610687794223E-2</v>
      </c>
      <c r="AE500" s="9">
        <f>(AD500*C500)/(1.18*F500)</f>
        <v>9.8848061457300742E-4</v>
      </c>
      <c r="AF500" s="10">
        <f>200/F500</f>
        <v>3.3333333333333335E-3</v>
      </c>
      <c r="AG500" s="10">
        <f>(3*(C500)^0.5)/(F500)</f>
        <v>3.162277660168379E-3</v>
      </c>
      <c r="AH500" s="10">
        <f>ROUND(MAX(AE500, AF500, AG500),6)</f>
        <v>3.333E-3</v>
      </c>
      <c r="AK500" s="10">
        <f>ROUND((AH500*(Q500^0.5)*12*N500),2)</f>
        <v>7.96</v>
      </c>
      <c r="AL500" s="13">
        <f>ROUND((Q500^0.5),2)</f>
        <v>8.1199999999999992</v>
      </c>
      <c r="AM500" s="13">
        <f>ROUND((Q500^0.5),2)</f>
        <v>8.1199999999999992</v>
      </c>
      <c r="AN500" s="19">
        <v>8</v>
      </c>
      <c r="AO500" s="10">
        <f>INDEX(AJ:AJ, MATCH(AN500, AI:AI, 0))</f>
        <v>0.79</v>
      </c>
      <c r="AP500" s="12">
        <f>ROUNDUP((AK500/AO500),0)</f>
        <v>11</v>
      </c>
      <c r="AQ500" s="12">
        <f>(AP500*AO500)</f>
        <v>8.6900000000000013</v>
      </c>
      <c r="AR500" s="12">
        <f>IF(ROUNDDOWN((AL500*12 - (O500*12)) / (AP500 - 1), 0) &lt; 18, ROUNDDOWN((AL500*12 - (O500*12)) / (AP500 - 1), 0), 18)</f>
        <v>9</v>
      </c>
    </row>
    <row r="501" spans="1:44" x14ac:dyDescent="0.35">
      <c r="A501" s="11">
        <f t="shared" si="7"/>
        <v>500</v>
      </c>
      <c r="B501" s="14">
        <v>5000</v>
      </c>
      <c r="C501" s="14">
        <v>4000</v>
      </c>
      <c r="D501" s="14">
        <v>150</v>
      </c>
      <c r="E501" s="14">
        <v>85</v>
      </c>
      <c r="F501" s="14">
        <v>60000</v>
      </c>
      <c r="G501" s="14">
        <v>5.75</v>
      </c>
      <c r="H501" s="14">
        <v>95</v>
      </c>
      <c r="K501" s="14">
        <v>150</v>
      </c>
      <c r="L501" s="14">
        <v>1.33</v>
      </c>
      <c r="M501" s="9">
        <f>ROUNDUP((18*L501),0)</f>
        <v>24</v>
      </c>
      <c r="N501" s="9">
        <f>(M501-O501*12-1.5)</f>
        <v>19.5</v>
      </c>
      <c r="O501" s="14">
        <v>0.25</v>
      </c>
      <c r="P501" s="9">
        <f>ROUND(((B501)-(M501*K501/12)-(G501-(1.5*L501))*H501),0)</f>
        <v>4343</v>
      </c>
      <c r="Q501" s="9">
        <f>ROUNDDOWN((D501+E501)/(P501/1000),0)</f>
        <v>54</v>
      </c>
      <c r="R501" s="9">
        <f>ROUND((1.2*D501+1.6*E501)/(Q501),2)</f>
        <v>5.85</v>
      </c>
      <c r="S501" s="9">
        <f>CEILING((N501+(12*L501)),0.01)</f>
        <v>35.46</v>
      </c>
      <c r="T501" s="9">
        <f xml:space="preserve"> (4*S501)</f>
        <v>141.84</v>
      </c>
      <c r="U501" s="9">
        <f>ROUND((Q501-(S501/12)^2)*(R501),2)</f>
        <v>264.82</v>
      </c>
      <c r="V501" s="9">
        <f>ROUND((U501*1000)/(3*T501*(C501^0.5)),2)</f>
        <v>9.84</v>
      </c>
      <c r="W501" s="9" t="str">
        <f>IF(V501 &lt; N501, "Pass", "Fail")</f>
        <v>Pass</v>
      </c>
      <c r="X501" s="9">
        <f>CEILING(R501*(Q501^0.5)*((Q501^0.5/2)-(L501*0.5)-(N501/12)),0.01)</f>
        <v>59.51</v>
      </c>
      <c r="Y501" s="9">
        <f>ROUND((X501*1000)/(1.5*(Q501^0.5)*12*(C501^0.5)),2)</f>
        <v>7.11</v>
      </c>
      <c r="Z501" s="9" t="str">
        <f>IF(Y501&lt;N501,"Pass","Fail")</f>
        <v>Pass</v>
      </c>
      <c r="AA501" s="9">
        <f>ROUND(((Q501^0.5)/2)-(L501/2),2)</f>
        <v>3.01</v>
      </c>
      <c r="AB501" s="9">
        <f>ROUND((AA501*(AA501/2)*R501*(Q501^0.5)),0)</f>
        <v>195</v>
      </c>
      <c r="AC501" s="9">
        <f>ROUND((AB501*12000/(0.9*(Q501^0.5)*12*(N501^2))),2)</f>
        <v>77.540000000000006</v>
      </c>
      <c r="AD501" s="9">
        <f>(1-((1-(2.36*AC501/C501))^0.5))</f>
        <v>2.3142077884403922E-2</v>
      </c>
      <c r="AE501" s="9">
        <f>(AD501*C501)/(1.18*F501)</f>
        <v>1.3074620273674533E-3</v>
      </c>
      <c r="AF501" s="10">
        <f>200/F501</f>
        <v>3.3333333333333335E-3</v>
      </c>
      <c r="AG501" s="10">
        <f>(3*(C501)^0.5)/(F501)</f>
        <v>3.162277660168379E-3</v>
      </c>
      <c r="AH501" s="10">
        <f>ROUND(MAX(AE501, AF501, AG501),6)</f>
        <v>3.333E-3</v>
      </c>
      <c r="AK501" s="10">
        <f>ROUND((AH501*(Q501^0.5)*12*N501),2)</f>
        <v>5.73</v>
      </c>
      <c r="AL501" s="13">
        <f>ROUND((Q501^0.5),2)</f>
        <v>7.35</v>
      </c>
      <c r="AM501" s="13">
        <f>ROUND((Q501^0.5),2)</f>
        <v>7.35</v>
      </c>
      <c r="AN501" s="19">
        <v>8</v>
      </c>
      <c r="AO501" s="10">
        <f>INDEX(AJ:AJ, MATCH(AN501, AI:AI, 0))</f>
        <v>0.79</v>
      </c>
      <c r="AP501" s="12">
        <f>ROUNDUP((AK501/AO501),0)</f>
        <v>8</v>
      </c>
      <c r="AQ501" s="12">
        <f>(AP501*AO501)</f>
        <v>6.32</v>
      </c>
      <c r="AR501" s="12">
        <f>IF(ROUNDDOWN((AL501*12 - (O501*12)) / (AP501 - 1), 0) &lt; 18, ROUNDDOWN((AL501*12 - (O501*12)) / (AP501 - 1), 0), 18)</f>
        <v>12</v>
      </c>
    </row>
    <row r="502" spans="1:44" x14ac:dyDescent="0.35">
      <c r="A502" s="11">
        <f t="shared" si="7"/>
        <v>501</v>
      </c>
      <c r="B502" s="14">
        <v>5600</v>
      </c>
      <c r="C502" s="14">
        <v>3000</v>
      </c>
      <c r="D502" s="14">
        <v>100</v>
      </c>
      <c r="E502" s="14">
        <v>175</v>
      </c>
      <c r="F502" s="14">
        <v>60000</v>
      </c>
      <c r="G502" s="14">
        <v>6.25</v>
      </c>
      <c r="H502" s="14">
        <v>95</v>
      </c>
      <c r="K502" s="14">
        <v>150</v>
      </c>
      <c r="L502" s="14">
        <v>1.5</v>
      </c>
      <c r="M502" s="9">
        <f>ROUNDUP((18*L502),0)</f>
        <v>27</v>
      </c>
      <c r="N502" s="9">
        <f>(M502-O502*12-1.5)</f>
        <v>22.5</v>
      </c>
      <c r="O502" s="14">
        <v>0.25</v>
      </c>
      <c r="P502" s="9">
        <f>ROUND(((B502)-(M502*K502/12)-(G502-(1.5*L502))*H502),0)</f>
        <v>4883</v>
      </c>
      <c r="Q502" s="9">
        <f>ROUNDDOWN((D502+E502)/(P502/1000),0)</f>
        <v>56</v>
      </c>
      <c r="R502" s="9">
        <f>ROUND((1.2*D502+1.6*E502)/(Q502),2)</f>
        <v>7.14</v>
      </c>
      <c r="S502" s="9">
        <f>CEILING((N502+(12*L502)),0.01)</f>
        <v>40.5</v>
      </c>
      <c r="T502" s="9">
        <f xml:space="preserve"> (4*S502)</f>
        <v>162</v>
      </c>
      <c r="U502" s="9">
        <f>ROUND((Q502-(S502/12)^2)*(R502),2)</f>
        <v>318.51</v>
      </c>
      <c r="V502" s="9">
        <f>ROUND((U502*1000)/(3*T502*(C502^0.5)),2)</f>
        <v>11.97</v>
      </c>
      <c r="W502" s="9" t="str">
        <f>IF(V502 &lt; N502, "Pass", "Fail")</f>
        <v>Pass</v>
      </c>
      <c r="X502" s="9">
        <f>CEILING(R502*(Q502^0.5)*((Q502^0.5/2)-(L502*0.5)-(N502/12)),0.01)</f>
        <v>59.67</v>
      </c>
      <c r="Y502" s="9">
        <f>ROUND((X502*1000)/(1.5*(Q502^0.5)*12*(C502^0.5)),2)</f>
        <v>8.09</v>
      </c>
      <c r="Z502" s="9" t="str">
        <f>IF(Y502&lt;N502,"Pass","Fail")</f>
        <v>Pass</v>
      </c>
      <c r="AA502" s="9">
        <f>ROUND(((Q502^0.5)/2)-(L502/2),2)</f>
        <v>2.99</v>
      </c>
      <c r="AB502" s="9">
        <f>ROUND((AA502*(AA502/2)*R502*(Q502^0.5)),0)</f>
        <v>239</v>
      </c>
      <c r="AC502" s="9">
        <f>ROUND((AB502*12000/(0.9*(Q502^0.5)*12*(N502^2))),2)</f>
        <v>70.099999999999994</v>
      </c>
      <c r="AD502" s="9">
        <f>(1-((1-(2.36*AC502/C502))^0.5))</f>
        <v>2.7963649513730093E-2</v>
      </c>
      <c r="AE502" s="9">
        <f>(AD502*C502)/(1.18*F502)</f>
        <v>1.1849004031241565E-3</v>
      </c>
      <c r="AF502" s="10">
        <f>200/F502</f>
        <v>3.3333333333333335E-3</v>
      </c>
      <c r="AG502" s="10">
        <f>(3*(C502)^0.5)/(F502)</f>
        <v>2.7386127875258306E-3</v>
      </c>
      <c r="AH502" s="10">
        <f>ROUND(MAX(AE502, AF502, AG502),6)</f>
        <v>3.333E-3</v>
      </c>
      <c r="AK502" s="10">
        <f>ROUND((AH502*(Q502^0.5)*12*N502),2)</f>
        <v>6.73</v>
      </c>
      <c r="AL502" s="13">
        <f>ROUND((Q502^0.5),2)</f>
        <v>7.48</v>
      </c>
      <c r="AM502" s="13">
        <f>ROUND((Q502^0.5),2)</f>
        <v>7.48</v>
      </c>
      <c r="AN502" s="19">
        <v>8</v>
      </c>
      <c r="AO502" s="10">
        <f>INDEX(AJ:AJ, MATCH(AN502, AI:AI, 0))</f>
        <v>0.79</v>
      </c>
      <c r="AP502" s="12">
        <f>ROUNDUP((AK502/AO502),0)</f>
        <v>9</v>
      </c>
      <c r="AQ502" s="12">
        <f>(AP502*AO502)</f>
        <v>7.11</v>
      </c>
      <c r="AR502" s="12">
        <f>IF(ROUNDDOWN((AL502*12 - (O502*12)) / (AP502 - 1), 0) &lt; 18, ROUNDDOWN((AL502*12 - (O502*12)) / (AP502 - 1), 0), 18)</f>
        <v>10</v>
      </c>
    </row>
    <row r="503" spans="1:44" x14ac:dyDescent="0.35">
      <c r="A503" s="11">
        <f t="shared" si="7"/>
        <v>502</v>
      </c>
      <c r="B503" s="14">
        <v>4100</v>
      </c>
      <c r="C503" s="14">
        <v>4000</v>
      </c>
      <c r="D503" s="14">
        <v>105</v>
      </c>
      <c r="E503" s="14">
        <v>150</v>
      </c>
      <c r="F503" s="14">
        <v>40000</v>
      </c>
      <c r="G503" s="14">
        <v>4.25</v>
      </c>
      <c r="H503" s="14">
        <v>95</v>
      </c>
      <c r="K503" s="14">
        <v>150</v>
      </c>
      <c r="L503" s="14">
        <v>1.58</v>
      </c>
      <c r="M503" s="9">
        <f>ROUNDUP((18*L503),0)</f>
        <v>29</v>
      </c>
      <c r="N503" s="9">
        <f>(M503-O503*12-1.5)</f>
        <v>24.5</v>
      </c>
      <c r="O503" s="14">
        <v>0.25</v>
      </c>
      <c r="P503" s="9">
        <f>ROUND(((B503)-(M503*K503/12)-(G503-(1.5*L503))*H503),0)</f>
        <v>3559</v>
      </c>
      <c r="Q503" s="9">
        <f>ROUNDDOWN((D503+E503)/(P503/1000),0)</f>
        <v>71</v>
      </c>
      <c r="R503" s="9">
        <f>ROUND((1.2*D503+1.6*E503)/(Q503),2)</f>
        <v>5.15</v>
      </c>
      <c r="S503" s="9">
        <f>CEILING((N503+(12*L503)),0.01)</f>
        <v>43.46</v>
      </c>
      <c r="T503" s="9">
        <f xml:space="preserve"> (4*S503)</f>
        <v>173.84</v>
      </c>
      <c r="U503" s="9">
        <f>ROUND((Q503-(S503/12)^2)*(R503),2)</f>
        <v>298.10000000000002</v>
      </c>
      <c r="V503" s="9">
        <f>ROUND((U503*1000)/(3*T503*(C503^0.5)),2)</f>
        <v>9.0399999999999991</v>
      </c>
      <c r="W503" s="9" t="str">
        <f>IF(V503 &lt; N503, "Pass", "Fail")</f>
        <v>Pass</v>
      </c>
      <c r="X503" s="9">
        <f>CEILING(R503*(Q503^0.5)*((Q503^0.5/2)-(L503*0.5)-(N503/12)),0.01)</f>
        <v>59.95</v>
      </c>
      <c r="Y503" s="9">
        <f>ROUND((X503*1000)/(1.5*(Q503^0.5)*12*(C503^0.5)),2)</f>
        <v>6.25</v>
      </c>
      <c r="Z503" s="9" t="str">
        <f>IF(Y503&lt;N503,"Pass","Fail")</f>
        <v>Pass</v>
      </c>
      <c r="AA503" s="9">
        <f>ROUND(((Q503^0.5)/2)-(L503/2),2)</f>
        <v>3.42</v>
      </c>
      <c r="AB503" s="9">
        <f>ROUND((AA503*(AA503/2)*R503*(Q503^0.5)),0)</f>
        <v>254</v>
      </c>
      <c r="AC503" s="9">
        <f>ROUND((AB503*12000/(0.9*(Q503^0.5)*12*(N503^2))),2)</f>
        <v>55.8</v>
      </c>
      <c r="AD503" s="9">
        <f>(1-((1-(2.36*AC503/C503))^0.5))</f>
        <v>1.6598759406924457E-2</v>
      </c>
      <c r="AE503" s="9">
        <f>(AD503*C503)/(1.18*F503)</f>
        <v>1.4066745260105473E-3</v>
      </c>
      <c r="AF503" s="10">
        <f>200/F503</f>
        <v>5.0000000000000001E-3</v>
      </c>
      <c r="AG503" s="10">
        <f>(3*(C503)^0.5)/(F503)</f>
        <v>4.7434164902525689E-3</v>
      </c>
      <c r="AH503" s="10">
        <f>ROUND(MAX(AE503, AF503, AG503),6)</f>
        <v>5.0000000000000001E-3</v>
      </c>
      <c r="AK503" s="10">
        <f>ROUND((AH503*(Q503^0.5)*12*N503),2)</f>
        <v>12.39</v>
      </c>
      <c r="AL503" s="13">
        <f>ROUND((Q503^0.5),2)</f>
        <v>8.43</v>
      </c>
      <c r="AM503" s="13">
        <f>ROUND((Q503^0.5),2)</f>
        <v>8.43</v>
      </c>
      <c r="AN503" s="19">
        <v>11</v>
      </c>
      <c r="AO503" s="10">
        <f>INDEX(AJ:AJ, MATCH(AN503, AI:AI, 0))</f>
        <v>1.56</v>
      </c>
      <c r="AP503" s="12">
        <f>ROUNDUP((AK503/AO503),0)</f>
        <v>8</v>
      </c>
      <c r="AQ503" s="12">
        <f>(AP503*AO503)</f>
        <v>12.48</v>
      </c>
      <c r="AR503" s="12">
        <f>IF(ROUNDDOWN((AL503*12 - (O503*12)) / (AP503 - 1), 0) &lt; 18, ROUNDDOWN((AL503*12 - (O503*12)) / (AP503 - 1), 0), 18)</f>
        <v>14</v>
      </c>
    </row>
    <row r="504" spans="1:44" x14ac:dyDescent="0.35">
      <c r="A504" s="11">
        <f t="shared" si="7"/>
        <v>503</v>
      </c>
      <c r="B504" s="14">
        <v>4500</v>
      </c>
      <c r="C504" s="14">
        <v>4000</v>
      </c>
      <c r="D504" s="14">
        <v>190</v>
      </c>
      <c r="E504" s="14">
        <v>155</v>
      </c>
      <c r="F504" s="14">
        <v>60000</v>
      </c>
      <c r="G504" s="14">
        <v>6.75</v>
      </c>
      <c r="H504" s="14">
        <v>105</v>
      </c>
      <c r="K504" s="14">
        <v>150</v>
      </c>
      <c r="L504" s="14">
        <v>2</v>
      </c>
      <c r="M504" s="9">
        <f>ROUNDUP((18*L504),0)</f>
        <v>36</v>
      </c>
      <c r="N504" s="9">
        <f>(M504-O504*12-1.5)</f>
        <v>31.5</v>
      </c>
      <c r="O504" s="14">
        <v>0.25</v>
      </c>
      <c r="P504" s="9">
        <f>ROUND(((B504)-(M504*K504/12)-(G504-(1.5*L504))*H504),0)</f>
        <v>3656</v>
      </c>
      <c r="Q504" s="9">
        <f>ROUNDDOWN((D504+E504)/(P504/1000),0)</f>
        <v>94</v>
      </c>
      <c r="R504" s="9">
        <f>ROUND((1.2*D504+1.6*E504)/(Q504),2)</f>
        <v>5.0599999999999996</v>
      </c>
      <c r="S504" s="9">
        <f>CEILING((N504+(12*L504)),0.01)</f>
        <v>55.5</v>
      </c>
      <c r="T504" s="9">
        <f xml:space="preserve"> (4*S504)</f>
        <v>222</v>
      </c>
      <c r="U504" s="9">
        <f>ROUND((Q504-(S504/12)^2)*(R504),2)</f>
        <v>367.4</v>
      </c>
      <c r="V504" s="9">
        <f>ROUND((U504*1000)/(3*T504*(C504^0.5)),2)</f>
        <v>8.7200000000000006</v>
      </c>
      <c r="W504" s="9" t="str">
        <f>IF(V504 &lt; N504, "Pass", "Fail")</f>
        <v>Pass</v>
      </c>
      <c r="X504" s="9">
        <f>CEILING(R504*(Q504^0.5)*((Q504^0.5/2)-(L504*0.5)-(N504/12)),0.01)</f>
        <v>59.99</v>
      </c>
      <c r="Y504" s="9">
        <f>ROUND((X504*1000)/(1.5*(Q504^0.5)*12*(C504^0.5)),2)</f>
        <v>5.44</v>
      </c>
      <c r="Z504" s="9" t="str">
        <f>IF(Y504&lt;N504,"Pass","Fail")</f>
        <v>Pass</v>
      </c>
      <c r="AA504" s="9">
        <f>ROUND(((Q504^0.5)/2)-(L504/2),2)</f>
        <v>3.85</v>
      </c>
      <c r="AB504" s="9">
        <f>ROUND((AA504*(AA504/2)*R504*(Q504^0.5)),0)</f>
        <v>364</v>
      </c>
      <c r="AC504" s="9">
        <f>ROUND((AB504*12000/(0.9*(Q504^0.5)*12*(N504^2))),2)</f>
        <v>42.04</v>
      </c>
      <c r="AD504" s="9">
        <f>(1-((1-(2.36*AC504/C504))^0.5))</f>
        <v>1.2479671095323774E-2</v>
      </c>
      <c r="AE504" s="9">
        <f>(AD504*C504)/(1.18*F504)</f>
        <v>7.0506616357761431E-4</v>
      </c>
      <c r="AF504" s="10">
        <f>200/F504</f>
        <v>3.3333333333333335E-3</v>
      </c>
      <c r="AG504" s="10">
        <f>(3*(C504)^0.5)/(F504)</f>
        <v>3.162277660168379E-3</v>
      </c>
      <c r="AH504" s="10">
        <f>ROUND(MAX(AE504, AF504, AG504),6)</f>
        <v>3.333E-3</v>
      </c>
      <c r="AK504" s="10">
        <f>ROUND((AH504*(Q504^0.5)*12*N504),2)</f>
        <v>12.21</v>
      </c>
      <c r="AL504" s="13">
        <f>ROUND((Q504^0.5),2)</f>
        <v>9.6999999999999993</v>
      </c>
      <c r="AM504" s="13">
        <f>ROUND((Q504^0.5),2)</f>
        <v>9.6999999999999993</v>
      </c>
      <c r="AN504" s="19">
        <v>11</v>
      </c>
      <c r="AO504" s="10">
        <f>INDEX(AJ:AJ, MATCH(AN504, AI:AI, 0))</f>
        <v>1.56</v>
      </c>
      <c r="AP504" s="12">
        <f>ROUNDUP((AK504/AO504),0)</f>
        <v>8</v>
      </c>
      <c r="AQ504" s="12">
        <f>(AP504*AO504)</f>
        <v>12.48</v>
      </c>
      <c r="AR504" s="12">
        <f>IF(ROUNDDOWN((AL504*12 - (O504*12)) / (AP504 - 1), 0) &lt; 18, ROUNDDOWN((AL504*12 - (O504*12)) / (AP504 - 1), 0), 18)</f>
        <v>16</v>
      </c>
    </row>
    <row r="505" spans="1:44" x14ac:dyDescent="0.35">
      <c r="A505" s="11">
        <f t="shared" si="7"/>
        <v>504</v>
      </c>
      <c r="B505" s="14">
        <v>5000</v>
      </c>
      <c r="C505" s="14">
        <v>4000</v>
      </c>
      <c r="D505" s="14">
        <v>180</v>
      </c>
      <c r="E505" s="14">
        <v>90</v>
      </c>
      <c r="F505" s="14">
        <v>40000</v>
      </c>
      <c r="G505" s="14">
        <v>5.75</v>
      </c>
      <c r="H505" s="14">
        <v>90</v>
      </c>
      <c r="K505" s="14">
        <v>150</v>
      </c>
      <c r="L505" s="14">
        <v>1.5</v>
      </c>
      <c r="M505" s="9">
        <f>ROUNDUP((18*L505),0)</f>
        <v>27</v>
      </c>
      <c r="N505" s="9">
        <f>(M505-O505*12-1.5)</f>
        <v>22.5</v>
      </c>
      <c r="O505" s="14">
        <v>0.25</v>
      </c>
      <c r="P505" s="9">
        <f>ROUND(((B505)-(M505*K505/12)-(G505-(1.5*L505))*H505),0)</f>
        <v>4348</v>
      </c>
      <c r="Q505" s="9">
        <f>ROUNDDOWN((D505+E505)/(P505/1000),0)</f>
        <v>62</v>
      </c>
      <c r="R505" s="9">
        <f>ROUND((1.2*D505+1.6*E505)/(Q505),2)</f>
        <v>5.81</v>
      </c>
      <c r="S505" s="9">
        <f>CEILING((N505+(12*L505)),0.01)</f>
        <v>40.5</v>
      </c>
      <c r="T505" s="9">
        <f xml:space="preserve"> (4*S505)</f>
        <v>162</v>
      </c>
      <c r="U505" s="9">
        <f>ROUND((Q505-(S505/12)^2)*(R505),2)</f>
        <v>294.04000000000002</v>
      </c>
      <c r="V505" s="9">
        <f>ROUND((U505*1000)/(3*T505*(C505^0.5)),2)</f>
        <v>9.57</v>
      </c>
      <c r="W505" s="9" t="str">
        <f>IF(V505 &lt; N505, "Pass", "Fail")</f>
        <v>Pass</v>
      </c>
      <c r="X505" s="9">
        <f>CEILING(R505*(Q505^0.5)*((Q505^0.5/2)-(L505*0.5)-(N505/12)),0.01)</f>
        <v>60.03</v>
      </c>
      <c r="Y505" s="9">
        <f>ROUND((X505*1000)/(1.5*(Q505^0.5)*12*(C505^0.5)),2)</f>
        <v>6.7</v>
      </c>
      <c r="Z505" s="9" t="str">
        <f>IF(Y505&lt;N505,"Pass","Fail")</f>
        <v>Pass</v>
      </c>
      <c r="AA505" s="9">
        <f>ROUND(((Q505^0.5)/2)-(L505/2),2)</f>
        <v>3.19</v>
      </c>
      <c r="AB505" s="9">
        <f>ROUND((AA505*(AA505/2)*R505*(Q505^0.5)),0)</f>
        <v>233</v>
      </c>
      <c r="AC505" s="9">
        <f>ROUND((AB505*12000/(0.9*(Q505^0.5)*12*(N505^2))),2)</f>
        <v>64.95</v>
      </c>
      <c r="AD505" s="9">
        <f>(1-((1-(2.36*AC505/C505))^0.5))</f>
        <v>1.9347411159283179E-2</v>
      </c>
      <c r="AE505" s="9">
        <f>(AD505*C505)/(1.18*F505)</f>
        <v>1.6396111151934897E-3</v>
      </c>
      <c r="AF505" s="10">
        <f>200/F505</f>
        <v>5.0000000000000001E-3</v>
      </c>
      <c r="AG505" s="10">
        <f>(3*(C505)^0.5)/(F505)</f>
        <v>4.7434164902525689E-3</v>
      </c>
      <c r="AH505" s="10">
        <f>ROUND(MAX(AE505, AF505, AG505),6)</f>
        <v>5.0000000000000001E-3</v>
      </c>
      <c r="AK505" s="10">
        <f>ROUND((AH505*(Q505^0.5)*12*N505),2)</f>
        <v>10.63</v>
      </c>
      <c r="AL505" s="13">
        <f>ROUND((Q505^0.5),2)</f>
        <v>7.87</v>
      </c>
      <c r="AM505" s="13">
        <f>ROUND((Q505^0.5),2)</f>
        <v>7.87</v>
      </c>
      <c r="AN505" s="19">
        <v>11</v>
      </c>
      <c r="AO505" s="10">
        <f>INDEX(AJ:AJ, MATCH(AN505, AI:AI, 0))</f>
        <v>1.56</v>
      </c>
      <c r="AP505" s="12">
        <f>ROUNDUP((AK505/AO505),0)</f>
        <v>7</v>
      </c>
      <c r="AQ505" s="12">
        <f>(AP505*AO505)</f>
        <v>10.92</v>
      </c>
      <c r="AR505" s="12">
        <f>IF(ROUNDDOWN((AL505*12 - (O505*12)) / (AP505 - 1), 0) &lt; 18, ROUNDDOWN((AL505*12 - (O505*12)) / (AP505 - 1), 0), 18)</f>
        <v>15</v>
      </c>
    </row>
    <row r="506" spans="1:44" x14ac:dyDescent="0.35">
      <c r="A506" s="11">
        <f t="shared" si="7"/>
        <v>505</v>
      </c>
      <c r="B506" s="14">
        <v>5300</v>
      </c>
      <c r="C506" s="14">
        <v>3000</v>
      </c>
      <c r="D506" s="14">
        <v>150</v>
      </c>
      <c r="E506" s="14">
        <v>150</v>
      </c>
      <c r="F506" s="14">
        <v>60000</v>
      </c>
      <c r="G506" s="14">
        <v>4.25</v>
      </c>
      <c r="H506" s="14">
        <v>105</v>
      </c>
      <c r="K506" s="14">
        <v>150</v>
      </c>
      <c r="L506" s="14">
        <v>1.58</v>
      </c>
      <c r="M506" s="9">
        <f>ROUNDUP((18*L506),0)</f>
        <v>29</v>
      </c>
      <c r="N506" s="9">
        <f>(M506-O506*12-1.5)</f>
        <v>24.5</v>
      </c>
      <c r="O506" s="14">
        <v>0.25</v>
      </c>
      <c r="P506" s="9">
        <f>ROUND(((B506)-(M506*K506/12)-(G506-(1.5*L506))*H506),0)</f>
        <v>4740</v>
      </c>
      <c r="Q506" s="9">
        <f>ROUNDDOWN((D506+E506)/(P506/1000),0)</f>
        <v>63</v>
      </c>
      <c r="R506" s="9">
        <f>ROUND((1.2*D506+1.6*E506)/(Q506),2)</f>
        <v>6.67</v>
      </c>
      <c r="S506" s="9">
        <f>CEILING((N506+(12*L506)),0.01)</f>
        <v>43.46</v>
      </c>
      <c r="T506" s="9">
        <f xml:space="preserve"> (4*S506)</f>
        <v>173.84</v>
      </c>
      <c r="U506" s="9">
        <f>ROUND((Q506-(S506/12)^2)*(R506),2)</f>
        <v>332.72</v>
      </c>
      <c r="V506" s="9">
        <f>ROUND((U506*1000)/(3*T506*(C506^0.5)),2)</f>
        <v>11.65</v>
      </c>
      <c r="W506" s="9" t="str">
        <f>IF(V506 &lt; N506, "Pass", "Fail")</f>
        <v>Pass</v>
      </c>
      <c r="X506" s="9">
        <f>CEILING(R506*(Q506^0.5)*((Q506^0.5/2)-(L506*0.5)-(N506/12)),0.01)</f>
        <v>60.2</v>
      </c>
      <c r="Y506" s="9">
        <f>ROUND((X506*1000)/(1.5*(Q506^0.5)*12*(C506^0.5)),2)</f>
        <v>7.69</v>
      </c>
      <c r="Z506" s="9" t="str">
        <f>IF(Y506&lt;N506,"Pass","Fail")</f>
        <v>Pass</v>
      </c>
      <c r="AA506" s="9">
        <f>ROUND(((Q506^0.5)/2)-(L506/2),2)</f>
        <v>3.18</v>
      </c>
      <c r="AB506" s="9">
        <f>ROUND((AA506*(AA506/2)*R506*(Q506^0.5)),0)</f>
        <v>268</v>
      </c>
      <c r="AC506" s="9">
        <f>ROUND((AB506*12000/(0.9*(Q506^0.5)*12*(N506^2))),2)</f>
        <v>62.5</v>
      </c>
      <c r="AD506" s="9">
        <f>(1-((1-(2.36*AC506/C506))^0.5))</f>
        <v>2.4893168245995079E-2</v>
      </c>
      <c r="AE506" s="9">
        <f>(AD506*C506)/(1.18*F506)</f>
        <v>1.0547952646608085E-3</v>
      </c>
      <c r="AF506" s="10">
        <f>200/F506</f>
        <v>3.3333333333333335E-3</v>
      </c>
      <c r="AG506" s="10">
        <f>(3*(C506)^0.5)/(F506)</f>
        <v>2.7386127875258306E-3</v>
      </c>
      <c r="AH506" s="10">
        <f>ROUND(MAX(AE506, AF506, AG506),6)</f>
        <v>3.333E-3</v>
      </c>
      <c r="AK506" s="10">
        <f>ROUND((AH506*(Q506^0.5)*12*N506),2)</f>
        <v>7.78</v>
      </c>
      <c r="AL506" s="13">
        <f>ROUND((Q506^0.5),2)</f>
        <v>7.94</v>
      </c>
      <c r="AM506" s="13">
        <f>ROUND((Q506^0.5),2)</f>
        <v>7.94</v>
      </c>
      <c r="AN506" s="19">
        <v>8</v>
      </c>
      <c r="AO506" s="10">
        <f>INDEX(AJ:AJ, MATCH(AN506, AI:AI, 0))</f>
        <v>0.79</v>
      </c>
      <c r="AP506" s="12">
        <f>ROUNDUP((AK506/AO506),0)</f>
        <v>10</v>
      </c>
      <c r="AQ506" s="12">
        <f>(AP506*AO506)</f>
        <v>7.9</v>
      </c>
      <c r="AR506" s="12">
        <f>IF(ROUNDDOWN((AL506*12 - (O506*12)) / (AP506 - 1), 0) &lt; 18, ROUNDDOWN((AL506*12 - (O506*12)) / (AP506 - 1), 0), 18)</f>
        <v>10</v>
      </c>
    </row>
    <row r="507" spans="1:44" x14ac:dyDescent="0.35">
      <c r="A507" s="11">
        <f t="shared" si="7"/>
        <v>506</v>
      </c>
      <c r="B507" s="14">
        <v>5100</v>
      </c>
      <c r="C507" s="14">
        <v>3000</v>
      </c>
      <c r="D507" s="14">
        <v>165</v>
      </c>
      <c r="E507" s="14">
        <v>110</v>
      </c>
      <c r="F507" s="14">
        <v>60000</v>
      </c>
      <c r="G507" s="14">
        <v>4.5</v>
      </c>
      <c r="H507" s="14">
        <v>105</v>
      </c>
      <c r="K507" s="14">
        <v>150</v>
      </c>
      <c r="L507" s="14">
        <v>1.5</v>
      </c>
      <c r="M507" s="9">
        <f>ROUNDUP((18*L507),0)</f>
        <v>27</v>
      </c>
      <c r="N507" s="9">
        <f>(M507-O507*12-1.5)</f>
        <v>22.5</v>
      </c>
      <c r="O507" s="14">
        <v>0.25</v>
      </c>
      <c r="P507" s="9">
        <f>ROUND(((B507)-(M507*K507/12)-(G507-(1.5*L507))*H507),0)</f>
        <v>4526</v>
      </c>
      <c r="Q507" s="9">
        <f>ROUNDDOWN((D507+E507)/(P507/1000),0)</f>
        <v>60</v>
      </c>
      <c r="R507" s="9">
        <f>ROUND((1.2*D507+1.6*E507)/(Q507),2)</f>
        <v>6.23</v>
      </c>
      <c r="S507" s="9">
        <f>CEILING((N507+(12*L507)),0.01)</f>
        <v>40.5</v>
      </c>
      <c r="T507" s="9">
        <f xml:space="preserve"> (4*S507)</f>
        <v>162</v>
      </c>
      <c r="U507" s="9">
        <f>ROUND((Q507-(S507/12)^2)*(R507),2)</f>
        <v>302.83999999999997</v>
      </c>
      <c r="V507" s="9">
        <f>ROUND((U507*1000)/(3*T507*(C507^0.5)),2)</f>
        <v>11.38</v>
      </c>
      <c r="W507" s="9" t="str">
        <f>IF(V507 &lt; N507, "Pass", "Fail")</f>
        <v>Pass</v>
      </c>
      <c r="X507" s="9">
        <f>CEILING(R507*(Q507^0.5)*((Q507^0.5/2)-(L507*0.5)-(N507/12)),0.01)</f>
        <v>60.230000000000004</v>
      </c>
      <c r="Y507" s="9">
        <f>ROUND((X507*1000)/(1.5*(Q507^0.5)*12*(C507^0.5)),2)</f>
        <v>7.89</v>
      </c>
      <c r="Z507" s="9" t="str">
        <f>IF(Y507&lt;N507,"Pass","Fail")</f>
        <v>Pass</v>
      </c>
      <c r="AA507" s="9">
        <f>ROUND(((Q507^0.5)/2)-(L507/2),2)</f>
        <v>3.12</v>
      </c>
      <c r="AB507" s="9">
        <f>ROUND((AA507*(AA507/2)*R507*(Q507^0.5)),0)</f>
        <v>235</v>
      </c>
      <c r="AC507" s="9">
        <f>ROUND((AB507*12000/(0.9*(Q507^0.5)*12*(N507^2))),2)</f>
        <v>66.59</v>
      </c>
      <c r="AD507" s="9">
        <f>(1-((1-(2.36*AC507/C507))^0.5))</f>
        <v>2.6544368413913499E-2</v>
      </c>
      <c r="AE507" s="9">
        <f>(AD507*C507)/(1.18*F507)</f>
        <v>1.124761373470911E-3</v>
      </c>
      <c r="AF507" s="10">
        <f>200/F507</f>
        <v>3.3333333333333335E-3</v>
      </c>
      <c r="AG507" s="10">
        <f>(3*(C507)^0.5)/(F507)</f>
        <v>2.7386127875258306E-3</v>
      </c>
      <c r="AH507" s="10">
        <f>ROUND(MAX(AE507, AF507, AG507),6)</f>
        <v>3.333E-3</v>
      </c>
      <c r="AK507" s="10">
        <f>ROUND((AH507*(Q507^0.5)*12*N507),2)</f>
        <v>6.97</v>
      </c>
      <c r="AL507" s="13">
        <f>ROUND((Q507^0.5),2)</f>
        <v>7.75</v>
      </c>
      <c r="AM507" s="13">
        <f>ROUND((Q507^0.5),2)</f>
        <v>7.75</v>
      </c>
      <c r="AN507" s="19">
        <v>8</v>
      </c>
      <c r="AO507" s="10">
        <f>INDEX(AJ:AJ, MATCH(AN507, AI:AI, 0))</f>
        <v>0.79</v>
      </c>
      <c r="AP507" s="12">
        <f>ROUNDUP((AK507/AO507),0)</f>
        <v>9</v>
      </c>
      <c r="AQ507" s="12">
        <f>(AP507*AO507)</f>
        <v>7.11</v>
      </c>
      <c r="AR507" s="12">
        <f>IF(ROUNDDOWN((AL507*12 - (O507*12)) / (AP507 - 1), 0) &lt; 18, ROUNDDOWN((AL507*12 - (O507*12)) / (AP507 - 1), 0), 18)</f>
        <v>11</v>
      </c>
    </row>
    <row r="508" spans="1:44" x14ac:dyDescent="0.35">
      <c r="A508" s="11">
        <f t="shared" si="7"/>
        <v>507</v>
      </c>
      <c r="B508" s="14">
        <v>5400</v>
      </c>
      <c r="C508" s="14">
        <v>3000</v>
      </c>
      <c r="D508" s="14">
        <v>110</v>
      </c>
      <c r="E508" s="14">
        <v>160</v>
      </c>
      <c r="F508" s="14">
        <v>60000</v>
      </c>
      <c r="G508" s="14">
        <v>6.5</v>
      </c>
      <c r="H508" s="14">
        <v>105</v>
      </c>
      <c r="K508" s="14">
        <v>150</v>
      </c>
      <c r="L508" s="14">
        <v>1.5</v>
      </c>
      <c r="M508" s="9">
        <f>ROUNDUP((18*L508),0)</f>
        <v>27</v>
      </c>
      <c r="N508" s="9">
        <f>(M508-O508*12-1.5)</f>
        <v>22.5</v>
      </c>
      <c r="O508" s="14">
        <v>0.25</v>
      </c>
      <c r="P508" s="9">
        <f>ROUND(((B508)-(M508*K508/12)-(G508-(1.5*L508))*H508),0)</f>
        <v>4616</v>
      </c>
      <c r="Q508" s="9">
        <f>ROUNDDOWN((D508+E508)/(P508/1000),0)</f>
        <v>58</v>
      </c>
      <c r="R508" s="9">
        <f>ROUND((1.2*D508+1.6*E508)/(Q508),2)</f>
        <v>6.69</v>
      </c>
      <c r="S508" s="9">
        <f>CEILING((N508+(12*L508)),0.01)</f>
        <v>40.5</v>
      </c>
      <c r="T508" s="9">
        <f xml:space="preserve"> (4*S508)</f>
        <v>162</v>
      </c>
      <c r="U508" s="9">
        <f>ROUND((Q508-(S508/12)^2)*(R508),2)</f>
        <v>311.82</v>
      </c>
      <c r="V508" s="9">
        <f>ROUND((U508*1000)/(3*T508*(C508^0.5)),2)</f>
        <v>11.71</v>
      </c>
      <c r="W508" s="9" t="str">
        <f>IF(V508 &lt; N508, "Pass", "Fail")</f>
        <v>Pass</v>
      </c>
      <c r="X508" s="9">
        <f>CEILING(R508*(Q508^0.5)*((Q508^0.5/2)-(L508*0.5)-(N508/12)),0.01)</f>
        <v>60.27</v>
      </c>
      <c r="Y508" s="9">
        <f>ROUND((X508*1000)/(1.5*(Q508^0.5)*12*(C508^0.5)),2)</f>
        <v>8.0299999999999994</v>
      </c>
      <c r="Z508" s="9" t="str">
        <f>IF(Y508&lt;N508,"Pass","Fail")</f>
        <v>Pass</v>
      </c>
      <c r="AA508" s="9">
        <f>ROUND(((Q508^0.5)/2)-(L508/2),2)</f>
        <v>3.06</v>
      </c>
      <c r="AB508" s="9">
        <f>ROUND((AA508*(AA508/2)*R508*(Q508^0.5)),0)</f>
        <v>239</v>
      </c>
      <c r="AC508" s="9">
        <f>ROUND((AB508*12000/(0.9*(Q508^0.5)*12*(N508^2))),2)</f>
        <v>68.88</v>
      </c>
      <c r="AD508" s="9">
        <f>(1-((1-(2.36*AC508/C508))^0.5))</f>
        <v>2.7470103287307701E-2</v>
      </c>
      <c r="AE508" s="9">
        <f>(AD508*C508)/(1.18*F508)</f>
        <v>1.1639874274282924E-3</v>
      </c>
      <c r="AF508" s="10">
        <f>200/F508</f>
        <v>3.3333333333333335E-3</v>
      </c>
      <c r="AG508" s="10">
        <f>(3*(C508)^0.5)/(F508)</f>
        <v>2.7386127875258306E-3</v>
      </c>
      <c r="AH508" s="10">
        <f>ROUND(MAX(AE508, AF508, AG508),6)</f>
        <v>3.333E-3</v>
      </c>
      <c r="AK508" s="10">
        <f>ROUND((AH508*(Q508^0.5)*12*N508),2)</f>
        <v>6.85</v>
      </c>
      <c r="AL508" s="13">
        <f>ROUND((Q508^0.5),2)</f>
        <v>7.62</v>
      </c>
      <c r="AM508" s="13">
        <f>ROUND((Q508^0.5),2)</f>
        <v>7.62</v>
      </c>
      <c r="AN508" s="19">
        <v>11</v>
      </c>
      <c r="AO508" s="10">
        <f>INDEX(AJ:AJ, MATCH(AN508, AI:AI, 0))</f>
        <v>1.56</v>
      </c>
      <c r="AP508" s="12">
        <f>ROUNDUP((AK508/AO508),0)</f>
        <v>5</v>
      </c>
      <c r="AQ508" s="12">
        <f>(AP508*AO508)</f>
        <v>7.8000000000000007</v>
      </c>
      <c r="AR508" s="12">
        <f>IF(ROUNDDOWN((AL508*12 - (O508*12)) / (AP508 - 1), 0) &lt; 18, ROUNDDOWN((AL508*12 - (O508*12)) / (AP508 - 1), 0), 18)</f>
        <v>18</v>
      </c>
    </row>
    <row r="509" spans="1:44" x14ac:dyDescent="0.35">
      <c r="A509" s="11">
        <f t="shared" si="7"/>
        <v>508</v>
      </c>
      <c r="B509" s="14">
        <v>4900</v>
      </c>
      <c r="C509" s="14">
        <v>3000</v>
      </c>
      <c r="D509" s="14">
        <v>160</v>
      </c>
      <c r="E509" s="14">
        <v>90</v>
      </c>
      <c r="F509" s="14">
        <v>60000</v>
      </c>
      <c r="G509" s="14">
        <v>7</v>
      </c>
      <c r="H509" s="14">
        <v>105</v>
      </c>
      <c r="K509" s="14">
        <v>150</v>
      </c>
      <c r="L509" s="14">
        <v>1.42</v>
      </c>
      <c r="M509" s="9">
        <f>ROUNDUP((18*L509),0)</f>
        <v>26</v>
      </c>
      <c r="N509" s="9">
        <f>(M509-O509*12-1.5)</f>
        <v>21.5</v>
      </c>
      <c r="O509" s="14">
        <v>0.25</v>
      </c>
      <c r="P509" s="9">
        <f>ROUND(((B509)-(M509*K509/12)-(G509-(1.5*L509))*H509),0)</f>
        <v>4064</v>
      </c>
      <c r="Q509" s="9">
        <f>ROUNDDOWN((D509+E509)/(P509/1000),0)</f>
        <v>61</v>
      </c>
      <c r="R509" s="9">
        <f>ROUND((1.2*D509+1.6*E509)/(Q509),2)</f>
        <v>5.51</v>
      </c>
      <c r="S509" s="9">
        <f>CEILING((N509+(12*L509)),0.01)</f>
        <v>38.54</v>
      </c>
      <c r="T509" s="9">
        <f xml:space="preserve"> (4*S509)</f>
        <v>154.16</v>
      </c>
      <c r="U509" s="9">
        <f>ROUND((Q509-(S509/12)^2)*(R509),2)</f>
        <v>279.27999999999997</v>
      </c>
      <c r="V509" s="9">
        <f>ROUND((U509*1000)/(3*T509*(C509^0.5)),2)</f>
        <v>11.03</v>
      </c>
      <c r="W509" s="9" t="str">
        <f>IF(V509 &lt; N509, "Pass", "Fail")</f>
        <v>Pass</v>
      </c>
      <c r="X509" s="9">
        <f>CEILING(R509*(Q509^0.5)*((Q509^0.5/2)-(L509*0.5)-(N509/12)),0.01)</f>
        <v>60.4</v>
      </c>
      <c r="Y509" s="9">
        <f>ROUND((X509*1000)/(1.5*(Q509^0.5)*12*(C509^0.5)),2)</f>
        <v>7.84</v>
      </c>
      <c r="Z509" s="9" t="str">
        <f>IF(Y509&lt;N509,"Pass","Fail")</f>
        <v>Pass</v>
      </c>
      <c r="AA509" s="9">
        <f>ROUND(((Q509^0.5)/2)-(L509/2),2)</f>
        <v>3.2</v>
      </c>
      <c r="AB509" s="9">
        <f>ROUND((AA509*(AA509/2)*R509*(Q509^0.5)),0)</f>
        <v>220</v>
      </c>
      <c r="AC509" s="9">
        <f>ROUND((AB509*12000/(0.9*(Q509^0.5)*12*(N509^2))),2)</f>
        <v>67.709999999999994</v>
      </c>
      <c r="AD509" s="9">
        <f>(1-((1-(2.36*AC509/C509))^0.5))</f>
        <v>2.6997019531800226E-2</v>
      </c>
      <c r="AE509" s="9">
        <f>(AD509*C509)/(1.18*F509)</f>
        <v>1.1439415055847554E-3</v>
      </c>
      <c r="AF509" s="10">
        <f>200/F509</f>
        <v>3.3333333333333335E-3</v>
      </c>
      <c r="AG509" s="10">
        <f>(3*(C509)^0.5)/(F509)</f>
        <v>2.7386127875258306E-3</v>
      </c>
      <c r="AH509" s="10">
        <f>ROUND(MAX(AE509, AF509, AG509),6)</f>
        <v>3.333E-3</v>
      </c>
      <c r="AK509" s="10">
        <f>ROUND((AH509*(Q509^0.5)*12*N509),2)</f>
        <v>6.72</v>
      </c>
      <c r="AL509" s="13">
        <f>ROUND((Q509^0.5),2)</f>
        <v>7.81</v>
      </c>
      <c r="AM509" s="13">
        <f>ROUND((Q509^0.5),2)</f>
        <v>7.81</v>
      </c>
      <c r="AN509" s="19">
        <v>11</v>
      </c>
      <c r="AO509" s="10">
        <f>INDEX(AJ:AJ, MATCH(AN509, AI:AI, 0))</f>
        <v>1.56</v>
      </c>
      <c r="AP509" s="12">
        <f>ROUNDUP((AK509/AO509),0)</f>
        <v>5</v>
      </c>
      <c r="AQ509" s="12">
        <f>(AP509*AO509)</f>
        <v>7.8000000000000007</v>
      </c>
      <c r="AR509" s="12">
        <f>IF(ROUNDDOWN((AL509*12 - (O509*12)) / (AP509 - 1), 0) &lt; 18, ROUNDDOWN((AL509*12 - (O509*12)) / (AP509 - 1), 0), 18)</f>
        <v>18</v>
      </c>
    </row>
    <row r="510" spans="1:44" x14ac:dyDescent="0.35">
      <c r="A510" s="11">
        <f t="shared" si="7"/>
        <v>509</v>
      </c>
      <c r="B510" s="14">
        <v>5400</v>
      </c>
      <c r="C510" s="14">
        <v>3000</v>
      </c>
      <c r="D510" s="14">
        <v>125</v>
      </c>
      <c r="E510" s="14">
        <v>150</v>
      </c>
      <c r="F510" s="14">
        <v>40000</v>
      </c>
      <c r="G510" s="14">
        <v>5.5</v>
      </c>
      <c r="H510" s="14">
        <v>105</v>
      </c>
      <c r="K510" s="14">
        <v>150</v>
      </c>
      <c r="L510" s="14">
        <v>1.5</v>
      </c>
      <c r="M510" s="9">
        <f>ROUNDUP((18*L510),0)</f>
        <v>27</v>
      </c>
      <c r="N510" s="9">
        <f>(M510-O510*12-1.5)</f>
        <v>22.5</v>
      </c>
      <c r="O510" s="14">
        <v>0.25</v>
      </c>
      <c r="P510" s="9">
        <f>ROUND(((B510)-(M510*K510/12)-(G510-(1.5*L510))*H510),0)</f>
        <v>4721</v>
      </c>
      <c r="Q510" s="9">
        <f>ROUNDDOWN((D510+E510)/(P510/1000),0)</f>
        <v>58</v>
      </c>
      <c r="R510" s="9">
        <f>ROUND((1.2*D510+1.6*E510)/(Q510),2)</f>
        <v>6.72</v>
      </c>
      <c r="S510" s="9">
        <f>CEILING((N510+(12*L510)),0.01)</f>
        <v>40.5</v>
      </c>
      <c r="T510" s="9">
        <f xml:space="preserve"> (4*S510)</f>
        <v>162</v>
      </c>
      <c r="U510" s="9">
        <f>ROUND((Q510-(S510/12)^2)*(R510),2)</f>
        <v>313.22000000000003</v>
      </c>
      <c r="V510" s="9">
        <f>ROUND((U510*1000)/(3*T510*(C510^0.5)),2)</f>
        <v>11.77</v>
      </c>
      <c r="W510" s="9" t="str">
        <f>IF(V510 &lt; N510, "Pass", "Fail")</f>
        <v>Pass</v>
      </c>
      <c r="X510" s="9">
        <f>CEILING(R510*(Q510^0.5)*((Q510^0.5/2)-(L510*0.5)-(N510/12)),0.01)</f>
        <v>60.54</v>
      </c>
      <c r="Y510" s="9">
        <f>ROUND((X510*1000)/(1.5*(Q510^0.5)*12*(C510^0.5)),2)</f>
        <v>8.06</v>
      </c>
      <c r="Z510" s="9" t="str">
        <f>IF(Y510&lt;N510,"Pass","Fail")</f>
        <v>Pass</v>
      </c>
      <c r="AA510" s="9">
        <f>ROUND(((Q510^0.5)/2)-(L510/2),2)</f>
        <v>3.06</v>
      </c>
      <c r="AB510" s="9">
        <f>ROUND((AA510*(AA510/2)*R510*(Q510^0.5)),0)</f>
        <v>240</v>
      </c>
      <c r="AC510" s="9">
        <f>ROUND((AB510*12000/(0.9*(Q510^0.5)*12*(N510^2))),2)</f>
        <v>69.17</v>
      </c>
      <c r="AD510" s="9">
        <f>(1-((1-(2.36*AC510/C510))^0.5))</f>
        <v>2.7587398957280795E-2</v>
      </c>
      <c r="AE510" s="9">
        <f>(AD510*C510)/(1.18*F510)</f>
        <v>1.7534363744034405E-3</v>
      </c>
      <c r="AF510" s="10">
        <f>200/F510</f>
        <v>5.0000000000000001E-3</v>
      </c>
      <c r="AG510" s="10">
        <f>(3*(C510)^0.5)/(F510)</f>
        <v>4.107919181288746E-3</v>
      </c>
      <c r="AH510" s="10">
        <f>ROUND(MAX(AE510, AF510, AG510),6)</f>
        <v>5.0000000000000001E-3</v>
      </c>
      <c r="AK510" s="10">
        <f>ROUND((AH510*(Q510^0.5)*12*N510),2)</f>
        <v>10.28</v>
      </c>
      <c r="AL510" s="13">
        <f>ROUND((Q510^0.5),2)</f>
        <v>7.62</v>
      </c>
      <c r="AM510" s="13">
        <f>ROUND((Q510^0.5),2)</f>
        <v>7.62</v>
      </c>
      <c r="AN510" s="19">
        <v>11</v>
      </c>
      <c r="AO510" s="10">
        <f>INDEX(AJ:AJ, MATCH(AN510, AI:AI, 0))</f>
        <v>1.56</v>
      </c>
      <c r="AP510" s="12">
        <f>ROUNDUP((AK510/AO510),0)</f>
        <v>7</v>
      </c>
      <c r="AQ510" s="12">
        <f>(AP510*AO510)</f>
        <v>10.92</v>
      </c>
      <c r="AR510" s="12">
        <f>IF(ROUNDDOWN((AL510*12 - (O510*12)) / (AP510 - 1), 0) &lt; 18, ROUNDDOWN((AL510*12 - (O510*12)) / (AP510 - 1), 0), 18)</f>
        <v>14</v>
      </c>
    </row>
    <row r="511" spans="1:44" x14ac:dyDescent="0.35">
      <c r="A511" s="11">
        <f t="shared" si="7"/>
        <v>510</v>
      </c>
      <c r="B511" s="14">
        <v>5700</v>
      </c>
      <c r="C511" s="14">
        <v>5000</v>
      </c>
      <c r="D511" s="14">
        <v>105</v>
      </c>
      <c r="E511" s="14">
        <v>170</v>
      </c>
      <c r="F511" s="14">
        <v>40000</v>
      </c>
      <c r="G511" s="14">
        <v>4</v>
      </c>
      <c r="H511" s="14">
        <v>95</v>
      </c>
      <c r="K511" s="14">
        <v>150</v>
      </c>
      <c r="L511" s="14">
        <v>1.42</v>
      </c>
      <c r="M511" s="9">
        <f>ROUNDUP((18*L511),0)</f>
        <v>26</v>
      </c>
      <c r="N511" s="9">
        <f>(M511-O511*12-1.5)</f>
        <v>21.5</v>
      </c>
      <c r="O511" s="14">
        <v>0.25</v>
      </c>
      <c r="P511" s="9">
        <f>ROUND(((B511)-(M511*K511/12)-(G511-(1.5*L511))*H511),0)</f>
        <v>5197</v>
      </c>
      <c r="Q511" s="9">
        <f>ROUNDDOWN((D511+E511)/(P511/1000),0)</f>
        <v>52</v>
      </c>
      <c r="R511" s="9">
        <f>ROUND((1.2*D511+1.6*E511)/(Q511),2)</f>
        <v>7.65</v>
      </c>
      <c r="S511" s="9">
        <f>CEILING((N511+(12*L511)),0.01)</f>
        <v>38.54</v>
      </c>
      <c r="T511" s="9">
        <f xml:space="preserve"> (4*S511)</f>
        <v>154.16</v>
      </c>
      <c r="U511" s="9">
        <f>ROUND((Q511-(S511/12)^2)*(R511),2)</f>
        <v>318.89</v>
      </c>
      <c r="V511" s="9">
        <f>ROUND((U511*1000)/(3*T511*(C511^0.5)),2)</f>
        <v>9.75</v>
      </c>
      <c r="W511" s="9" t="str">
        <f>IF(V511 &lt; N511, "Pass", "Fail")</f>
        <v>Pass</v>
      </c>
      <c r="X511" s="9">
        <f>CEILING(R511*(Q511^0.5)*((Q511^0.5/2)-(L511*0.5)-(N511/12)),0.01)</f>
        <v>60.9</v>
      </c>
      <c r="Y511" s="9">
        <f>ROUND((X511*1000)/(1.5*(Q511^0.5)*12*(C511^0.5)),2)</f>
        <v>6.64</v>
      </c>
      <c r="Z511" s="9" t="str">
        <f>IF(Y511&lt;N511,"Pass","Fail")</f>
        <v>Pass</v>
      </c>
      <c r="AA511" s="9">
        <f>ROUND(((Q511^0.5)/2)-(L511/2),2)</f>
        <v>2.9</v>
      </c>
      <c r="AB511" s="9">
        <f>ROUND((AA511*(AA511/2)*R511*(Q511^0.5)),0)</f>
        <v>232</v>
      </c>
      <c r="AC511" s="9">
        <f>ROUND((AB511*12000/(0.9*(Q511^0.5)*12*(N511^2))),2)</f>
        <v>77.33</v>
      </c>
      <c r="AD511" s="9">
        <f>(1-((1-(2.36*AC511/C511))^0.5))</f>
        <v>1.8419519346477675E-2</v>
      </c>
      <c r="AE511" s="9">
        <f>(AD511*C511)/(1.18*F511)</f>
        <v>1.9512202697539911E-3</v>
      </c>
      <c r="AF511" s="10">
        <f>200/F511</f>
        <v>5.0000000000000001E-3</v>
      </c>
      <c r="AG511" s="10">
        <f>(3*(C511)^0.5)/(F511)</f>
        <v>5.3033008588991067E-3</v>
      </c>
      <c r="AH511" s="10">
        <f>ROUND(MAX(AE511, AF511, AG511),6)</f>
        <v>5.3030000000000004E-3</v>
      </c>
      <c r="AK511" s="10">
        <f>ROUND((AH511*(Q511^0.5)*12*N511),2)</f>
        <v>9.8699999999999992</v>
      </c>
      <c r="AL511" s="13">
        <f>ROUND((Q511^0.5),2)</f>
        <v>7.21</v>
      </c>
      <c r="AM511" s="13">
        <f>ROUND((Q511^0.5),2)</f>
        <v>7.21</v>
      </c>
      <c r="AN511" s="19">
        <v>11</v>
      </c>
      <c r="AO511" s="10">
        <f>INDEX(AJ:AJ, MATCH(AN511, AI:AI, 0))</f>
        <v>1.56</v>
      </c>
      <c r="AP511" s="12">
        <f>ROUNDUP((AK511/AO511),0)</f>
        <v>7</v>
      </c>
      <c r="AQ511" s="12">
        <f>(AP511*AO511)</f>
        <v>10.92</v>
      </c>
      <c r="AR511" s="12">
        <f>IF(ROUNDDOWN((AL511*12 - (O511*12)) / (AP511 - 1), 0) &lt; 18, ROUNDDOWN((AL511*12 - (O511*12)) / (AP511 - 1), 0), 18)</f>
        <v>13</v>
      </c>
    </row>
    <row r="512" spans="1:44" x14ac:dyDescent="0.35">
      <c r="A512" s="11">
        <f t="shared" si="7"/>
        <v>511</v>
      </c>
      <c r="B512" s="14">
        <v>4500</v>
      </c>
      <c r="C512" s="14">
        <v>4000</v>
      </c>
      <c r="D512" s="14">
        <v>150</v>
      </c>
      <c r="E512" s="14">
        <v>100</v>
      </c>
      <c r="F512" s="14">
        <v>40000</v>
      </c>
      <c r="G512" s="14">
        <v>6.75</v>
      </c>
      <c r="H512" s="14">
        <v>105</v>
      </c>
      <c r="K512" s="14">
        <v>150</v>
      </c>
      <c r="L512" s="14">
        <v>1.5</v>
      </c>
      <c r="M512" s="9">
        <f>ROUNDUP((18*L512),0)</f>
        <v>27</v>
      </c>
      <c r="N512" s="9">
        <f>(M512-O512*12-1.5)</f>
        <v>22.5</v>
      </c>
      <c r="O512" s="14">
        <v>0.25</v>
      </c>
      <c r="P512" s="9">
        <f>ROUND(((B512)-(M512*K512/12)-(G512-(1.5*L512))*H512),0)</f>
        <v>3690</v>
      </c>
      <c r="Q512" s="9">
        <f>ROUNDDOWN((D512+E512)/(P512/1000),0)</f>
        <v>67</v>
      </c>
      <c r="R512" s="9">
        <f>ROUND((1.2*D512+1.6*E512)/(Q512),2)</f>
        <v>5.07</v>
      </c>
      <c r="S512" s="9">
        <f>CEILING((N512+(12*L512)),0.01)</f>
        <v>40.5</v>
      </c>
      <c r="T512" s="9">
        <f xml:space="preserve"> (4*S512)</f>
        <v>162</v>
      </c>
      <c r="U512" s="9">
        <f>ROUND((Q512-(S512/12)^2)*(R512),2)</f>
        <v>281.94</v>
      </c>
      <c r="V512" s="9">
        <f>ROUND((U512*1000)/(3*T512*(C512^0.5)),2)</f>
        <v>9.17</v>
      </c>
      <c r="W512" s="9" t="str">
        <f>IF(V512 &lt; N512, "Pass", "Fail")</f>
        <v>Pass</v>
      </c>
      <c r="X512" s="9">
        <f>CEILING(R512*(Q512^0.5)*((Q512^0.5/2)-(L512*0.5)-(N512/12)),0.01)</f>
        <v>60.910000000000004</v>
      </c>
      <c r="Y512" s="9">
        <f>ROUND((X512*1000)/(1.5*(Q512^0.5)*12*(C512^0.5)),2)</f>
        <v>6.54</v>
      </c>
      <c r="Z512" s="9" t="str">
        <f>IF(Y512&lt;N512,"Pass","Fail")</f>
        <v>Pass</v>
      </c>
      <c r="AA512" s="9">
        <f>ROUND(((Q512^0.5)/2)-(L512/2),2)</f>
        <v>3.34</v>
      </c>
      <c r="AB512" s="9">
        <f>ROUND((AA512*(AA512/2)*R512*(Q512^0.5)),0)</f>
        <v>231</v>
      </c>
      <c r="AC512" s="9">
        <f>ROUND((AB512*12000/(0.9*(Q512^0.5)*12*(N512^2))),2)</f>
        <v>61.94</v>
      </c>
      <c r="AD512" s="9">
        <f>(1-((1-(2.36*AC512/C512))^0.5))</f>
        <v>1.8442360327219465E-2</v>
      </c>
      <c r="AE512" s="9">
        <f>(AD512*C512)/(1.18*F512)</f>
        <v>1.5629118921372427E-3</v>
      </c>
      <c r="AF512" s="10">
        <f>200/F512</f>
        <v>5.0000000000000001E-3</v>
      </c>
      <c r="AG512" s="10">
        <f>(3*(C512)^0.5)/(F512)</f>
        <v>4.7434164902525689E-3</v>
      </c>
      <c r="AH512" s="10">
        <f>ROUND(MAX(AE512, AF512, AG512),6)</f>
        <v>5.0000000000000001E-3</v>
      </c>
      <c r="AK512" s="10">
        <f>ROUND((AH512*(Q512^0.5)*12*N512),2)</f>
        <v>11.05</v>
      </c>
      <c r="AL512" s="13">
        <f>ROUND((Q512^0.5),2)</f>
        <v>8.19</v>
      </c>
      <c r="AM512" s="13">
        <f>ROUND((Q512^0.5),2)</f>
        <v>8.19</v>
      </c>
      <c r="AN512" s="19">
        <v>11</v>
      </c>
      <c r="AO512" s="10">
        <f>INDEX(AJ:AJ, MATCH(AN512, AI:AI, 0))</f>
        <v>1.56</v>
      </c>
      <c r="AP512" s="12">
        <f>ROUNDUP((AK512/AO512),0)</f>
        <v>8</v>
      </c>
      <c r="AQ512" s="12">
        <f>(AP512*AO512)</f>
        <v>12.48</v>
      </c>
      <c r="AR512" s="12">
        <f>IF(ROUNDDOWN((AL512*12 - (O512*12)) / (AP512 - 1), 0) &lt; 18, ROUNDDOWN((AL512*12 - (O512*12)) / (AP512 - 1), 0), 18)</f>
        <v>13</v>
      </c>
    </row>
    <row r="513" spans="1:44" x14ac:dyDescent="0.35">
      <c r="A513" s="11">
        <f t="shared" si="7"/>
        <v>512</v>
      </c>
      <c r="B513" s="14">
        <v>5500</v>
      </c>
      <c r="C513" s="14">
        <v>5000</v>
      </c>
      <c r="D513" s="14">
        <v>135</v>
      </c>
      <c r="E513" s="14">
        <v>170</v>
      </c>
      <c r="F513" s="14">
        <v>40000</v>
      </c>
      <c r="G513" s="14">
        <v>5.25</v>
      </c>
      <c r="H513" s="14">
        <v>100</v>
      </c>
      <c r="K513" s="14">
        <v>150</v>
      </c>
      <c r="L513" s="14">
        <v>1.58</v>
      </c>
      <c r="M513" s="9">
        <f>ROUNDUP((18*L513),0)</f>
        <v>29</v>
      </c>
      <c r="N513" s="9">
        <f>(M513-O513*12-1.5)</f>
        <v>24.5</v>
      </c>
      <c r="O513" s="14">
        <v>0.25</v>
      </c>
      <c r="P513" s="9">
        <f>ROUND(((B513)-(M513*K513/12)-(G513-(1.5*L513))*H513),0)</f>
        <v>4850</v>
      </c>
      <c r="Q513" s="9">
        <f>ROUNDDOWN((D513+E513)/(P513/1000),0)</f>
        <v>62</v>
      </c>
      <c r="R513" s="9">
        <f>ROUND((1.2*D513+1.6*E513)/(Q513),2)</f>
        <v>7</v>
      </c>
      <c r="S513" s="9">
        <f>CEILING((N513+(12*L513)),0.01)</f>
        <v>43.46</v>
      </c>
      <c r="T513" s="9">
        <f xml:space="preserve"> (4*S513)</f>
        <v>173.84</v>
      </c>
      <c r="U513" s="9">
        <f>ROUND((Q513-(S513/12)^2)*(R513),2)</f>
        <v>342.18</v>
      </c>
      <c r="V513" s="9">
        <f>ROUND((U513*1000)/(3*T513*(C513^0.5)),2)</f>
        <v>9.2799999999999994</v>
      </c>
      <c r="W513" s="9" t="str">
        <f>IF(V513 &lt; N513, "Pass", "Fail")</f>
        <v>Pass</v>
      </c>
      <c r="X513" s="9">
        <f>CEILING(R513*(Q513^0.5)*((Q513^0.5/2)-(L513*0.5)-(N513/12)),0.01)</f>
        <v>60.93</v>
      </c>
      <c r="Y513" s="9">
        <f>ROUND((X513*1000)/(1.5*(Q513^0.5)*12*(C513^0.5)),2)</f>
        <v>6.08</v>
      </c>
      <c r="Z513" s="9" t="str">
        <f>IF(Y513&lt;N513,"Pass","Fail")</f>
        <v>Pass</v>
      </c>
      <c r="AA513" s="9">
        <f>ROUND(((Q513^0.5)/2)-(L513/2),2)</f>
        <v>3.15</v>
      </c>
      <c r="AB513" s="9">
        <f>ROUND((AA513*(AA513/2)*R513*(Q513^0.5)),0)</f>
        <v>273</v>
      </c>
      <c r="AC513" s="9">
        <f>ROUND((AB513*12000/(0.9*(Q513^0.5)*12*(N513^2))),2)</f>
        <v>64.180000000000007</v>
      </c>
      <c r="AD513" s="9">
        <f>(1-((1-(2.36*AC513/C513))^0.5))</f>
        <v>1.5262958958078054E-2</v>
      </c>
      <c r="AE513" s="9">
        <f>(AD513*C513)/(1.18*F513)</f>
        <v>1.6168388726777599E-3</v>
      </c>
      <c r="AF513" s="10">
        <f>200/F513</f>
        <v>5.0000000000000001E-3</v>
      </c>
      <c r="AG513" s="10">
        <f>(3*(C513)^0.5)/(F513)</f>
        <v>5.3033008588991067E-3</v>
      </c>
      <c r="AH513" s="10">
        <f>ROUND(MAX(AE513, AF513, AG513),6)</f>
        <v>5.3030000000000004E-3</v>
      </c>
      <c r="AK513" s="10">
        <f>ROUND((AH513*(Q513^0.5)*12*N513),2)</f>
        <v>12.28</v>
      </c>
      <c r="AL513" s="13">
        <f>ROUND((Q513^0.5),2)</f>
        <v>7.87</v>
      </c>
      <c r="AM513" s="13">
        <f>ROUND((Q513^0.5),2)</f>
        <v>7.87</v>
      </c>
      <c r="AN513" s="19">
        <v>11</v>
      </c>
      <c r="AO513" s="10">
        <f>INDEX(AJ:AJ, MATCH(AN513, AI:AI, 0))</f>
        <v>1.56</v>
      </c>
      <c r="AP513" s="12">
        <f>ROUNDUP((AK513/AO513),0)</f>
        <v>8</v>
      </c>
      <c r="AQ513" s="12">
        <f>(AP513*AO513)</f>
        <v>12.48</v>
      </c>
      <c r="AR513" s="12">
        <f>IF(ROUNDDOWN((AL513*12 - (O513*12)) / (AP513 - 1), 0) &lt; 18, ROUNDDOWN((AL513*12 - (O513*12)) / (AP513 - 1), 0), 18)</f>
        <v>13</v>
      </c>
    </row>
    <row r="514" spans="1:44" x14ac:dyDescent="0.35">
      <c r="A514" s="11">
        <f t="shared" si="7"/>
        <v>513</v>
      </c>
      <c r="B514" s="14">
        <v>5700</v>
      </c>
      <c r="C514" s="14">
        <v>4000</v>
      </c>
      <c r="D514" s="14">
        <v>140</v>
      </c>
      <c r="E514" s="14">
        <v>145</v>
      </c>
      <c r="F514" s="14">
        <v>40000</v>
      </c>
      <c r="G514" s="14">
        <v>7</v>
      </c>
      <c r="H514" s="14">
        <v>90</v>
      </c>
      <c r="K514" s="14">
        <v>150</v>
      </c>
      <c r="L514" s="14">
        <v>1.5</v>
      </c>
      <c r="M514" s="9">
        <f>ROUNDUP((18*L514),0)</f>
        <v>27</v>
      </c>
      <c r="N514" s="9">
        <f>(M514-O514*12-1.5)</f>
        <v>22.5</v>
      </c>
      <c r="O514" s="14">
        <v>0.25</v>
      </c>
      <c r="P514" s="9">
        <f>ROUND(((B514)-(M514*K514/12)-(G514-(1.5*L514))*H514),0)</f>
        <v>4935</v>
      </c>
      <c r="Q514" s="9">
        <f>ROUNDDOWN((D514+E514)/(P514/1000),0)</f>
        <v>57</v>
      </c>
      <c r="R514" s="9">
        <f>ROUND((1.2*D514+1.6*E514)/(Q514),2)</f>
        <v>7.02</v>
      </c>
      <c r="S514" s="9">
        <f>CEILING((N514+(12*L514)),0.01)</f>
        <v>40.5</v>
      </c>
      <c r="T514" s="9">
        <f xml:space="preserve"> (4*S514)</f>
        <v>162</v>
      </c>
      <c r="U514" s="9">
        <f>ROUND((Q514-(S514/12)^2)*(R514),2)</f>
        <v>320.18</v>
      </c>
      <c r="V514" s="9">
        <f>ROUND((U514*1000)/(3*T514*(C514^0.5)),2)</f>
        <v>10.42</v>
      </c>
      <c r="W514" s="9" t="str">
        <f>IF(V514 &lt; N514, "Pass", "Fail")</f>
        <v>Pass</v>
      </c>
      <c r="X514" s="9">
        <f>CEILING(R514*(Q514^0.5)*((Q514^0.5/2)-(L514*0.5)-(N514/12)),0.01)</f>
        <v>60.95</v>
      </c>
      <c r="Y514" s="9">
        <f>ROUND((X514*1000)/(1.5*(Q514^0.5)*12*(C514^0.5)),2)</f>
        <v>7.09</v>
      </c>
      <c r="Z514" s="9" t="str">
        <f>IF(Y514&lt;N514,"Pass","Fail")</f>
        <v>Pass</v>
      </c>
      <c r="AA514" s="9">
        <f>ROUND(((Q514^0.5)/2)-(L514/2),2)</f>
        <v>3.02</v>
      </c>
      <c r="AB514" s="9">
        <f>ROUND((AA514*(AA514/2)*R514*(Q514^0.5)),0)</f>
        <v>242</v>
      </c>
      <c r="AC514" s="9">
        <f>ROUND((AB514*12000/(0.9*(Q514^0.5)*12*(N514^2))),2)</f>
        <v>70.349999999999994</v>
      </c>
      <c r="AD514" s="9">
        <f>(1-((1-(2.36*AC514/C514))^0.5))</f>
        <v>2.0973187292605333E-2</v>
      </c>
      <c r="AE514" s="9">
        <f>(AD514*C514)/(1.18*F514)</f>
        <v>1.7773887536106214E-3</v>
      </c>
      <c r="AF514" s="10">
        <f>200/F514</f>
        <v>5.0000000000000001E-3</v>
      </c>
      <c r="AG514" s="10">
        <f>(3*(C514)^0.5)/(F514)</f>
        <v>4.7434164902525689E-3</v>
      </c>
      <c r="AH514" s="10">
        <f>ROUND(MAX(AE514, AF514, AG514),6)</f>
        <v>5.0000000000000001E-3</v>
      </c>
      <c r="AK514" s="10">
        <f>ROUND((AH514*(Q514^0.5)*12*N514),2)</f>
        <v>10.19</v>
      </c>
      <c r="AL514" s="13">
        <f>ROUND((Q514^0.5),2)</f>
        <v>7.55</v>
      </c>
      <c r="AM514" s="13">
        <f>ROUND((Q514^0.5),2)</f>
        <v>7.55</v>
      </c>
      <c r="AN514" s="19">
        <v>11</v>
      </c>
      <c r="AO514" s="10">
        <f>INDEX(AJ:AJ, MATCH(AN514, AI:AI, 0))</f>
        <v>1.56</v>
      </c>
      <c r="AP514" s="12">
        <f>ROUNDUP((AK514/AO514),0)</f>
        <v>7</v>
      </c>
      <c r="AQ514" s="12">
        <f>(AP514*AO514)</f>
        <v>10.92</v>
      </c>
      <c r="AR514" s="12">
        <f>IF(ROUNDDOWN((AL514*12 - (O514*12)) / (AP514 - 1), 0) &lt; 18, ROUNDDOWN((AL514*12 - (O514*12)) / (AP514 - 1), 0), 18)</f>
        <v>14</v>
      </c>
    </row>
    <row r="515" spans="1:44" x14ac:dyDescent="0.35">
      <c r="A515" s="11">
        <f t="shared" si="7"/>
        <v>514</v>
      </c>
      <c r="B515" s="14">
        <v>5300</v>
      </c>
      <c r="C515" s="14">
        <v>3000</v>
      </c>
      <c r="D515" s="14">
        <v>120</v>
      </c>
      <c r="E515" s="14">
        <v>195</v>
      </c>
      <c r="F515" s="14">
        <v>60000</v>
      </c>
      <c r="G515" s="14">
        <v>6</v>
      </c>
      <c r="H515" s="14">
        <v>105</v>
      </c>
      <c r="K515" s="14">
        <v>150</v>
      </c>
      <c r="L515" s="14">
        <v>1.67</v>
      </c>
      <c r="M515" s="9">
        <f>ROUNDUP((18*L515),0)</f>
        <v>31</v>
      </c>
      <c r="N515" s="9">
        <f>(M515-O515*12-1.5)</f>
        <v>26.5</v>
      </c>
      <c r="O515" s="14">
        <v>0.25</v>
      </c>
      <c r="P515" s="9">
        <f>ROUND(((B515)-(M515*K515/12)-(G515-(1.5*L515))*H515),0)</f>
        <v>4546</v>
      </c>
      <c r="Q515" s="9">
        <f>ROUNDDOWN((D515+E515)/(P515/1000),0)</f>
        <v>69</v>
      </c>
      <c r="R515" s="9">
        <f>ROUND((1.2*D515+1.6*E515)/(Q515),2)</f>
        <v>6.61</v>
      </c>
      <c r="S515" s="9">
        <f>CEILING((N515+(12*L515)),0.01)</f>
        <v>46.54</v>
      </c>
      <c r="T515" s="9">
        <f xml:space="preserve"> (4*S515)</f>
        <v>186.16</v>
      </c>
      <c r="U515" s="9">
        <f>ROUND((Q515-(S515/12)^2)*(R515),2)</f>
        <v>356.67</v>
      </c>
      <c r="V515" s="9">
        <f>ROUND((U515*1000)/(3*T515*(C515^0.5)),2)</f>
        <v>11.66</v>
      </c>
      <c r="W515" s="9" t="str">
        <f>IF(V515 &lt; N515, "Pass", "Fail")</f>
        <v>Pass</v>
      </c>
      <c r="X515" s="9">
        <f>CEILING(R515*(Q515^0.5)*((Q515^0.5/2)-(L515*0.5)-(N515/12)),0.01)</f>
        <v>60.95</v>
      </c>
      <c r="Y515" s="9">
        <f>ROUND((X515*1000)/(1.5*(Q515^0.5)*12*(C515^0.5)),2)</f>
        <v>7.44</v>
      </c>
      <c r="Z515" s="9" t="str">
        <f>IF(Y515&lt;N515,"Pass","Fail")</f>
        <v>Pass</v>
      </c>
      <c r="AA515" s="9">
        <f>ROUND(((Q515^0.5)/2)-(L515/2),2)</f>
        <v>3.32</v>
      </c>
      <c r="AB515" s="9">
        <f>ROUND((AA515*(AA515/2)*R515*(Q515^0.5)),0)</f>
        <v>303</v>
      </c>
      <c r="AC515" s="9">
        <f>ROUND((AB515*12000/(0.9*(Q515^0.5)*12*(N515^2))),2)</f>
        <v>57.71</v>
      </c>
      <c r="AD515" s="9">
        <f>(1-((1-(2.36*AC515/C515))^0.5))</f>
        <v>2.2962914385197597E-2</v>
      </c>
      <c r="AE515" s="9">
        <f>(AD515*C515)/(1.18*F515)</f>
        <v>9.7300484683040666E-4</v>
      </c>
      <c r="AF515" s="10">
        <f>200/F515</f>
        <v>3.3333333333333335E-3</v>
      </c>
      <c r="AG515" s="10">
        <f>(3*(C515)^0.5)/(F515)</f>
        <v>2.7386127875258306E-3</v>
      </c>
      <c r="AH515" s="10">
        <f>ROUND(MAX(AE515, AF515, AG515),6)</f>
        <v>3.333E-3</v>
      </c>
      <c r="AK515" s="10">
        <f>ROUND((AH515*(Q515^0.5)*12*N515),2)</f>
        <v>8.8000000000000007</v>
      </c>
      <c r="AL515" s="13">
        <f>ROUND((Q515^0.5),2)</f>
        <v>8.31</v>
      </c>
      <c r="AM515" s="13">
        <f>ROUND((Q515^0.5),2)</f>
        <v>8.31</v>
      </c>
      <c r="AN515" s="19">
        <v>11</v>
      </c>
      <c r="AO515" s="10">
        <f>INDEX(AJ:AJ, MATCH(AN515, AI:AI, 0))</f>
        <v>1.56</v>
      </c>
      <c r="AP515" s="12">
        <f>ROUNDUP((AK515/AO515),0)</f>
        <v>6</v>
      </c>
      <c r="AQ515" s="12">
        <f>(AP515*AO515)</f>
        <v>9.36</v>
      </c>
      <c r="AR515" s="12">
        <f>IF(ROUNDDOWN((AL515*12 - (O515*12)) / (AP515 - 1), 0) &lt; 18, ROUNDDOWN((AL515*12 - (O515*12)) / (AP515 - 1), 0), 18)</f>
        <v>18</v>
      </c>
    </row>
    <row r="516" spans="1:44" x14ac:dyDescent="0.35">
      <c r="A516" s="11">
        <f t="shared" ref="A516:A579" si="8">(A515+1)</f>
        <v>515</v>
      </c>
      <c r="B516" s="14">
        <v>4700</v>
      </c>
      <c r="C516" s="14">
        <v>5000</v>
      </c>
      <c r="D516" s="14">
        <v>110</v>
      </c>
      <c r="E516" s="14">
        <v>130</v>
      </c>
      <c r="F516" s="14">
        <v>40000</v>
      </c>
      <c r="G516" s="14">
        <v>6.5</v>
      </c>
      <c r="H516" s="14">
        <v>105</v>
      </c>
      <c r="K516" s="14">
        <v>150</v>
      </c>
      <c r="L516" s="14">
        <v>1.42</v>
      </c>
      <c r="M516" s="9">
        <f>ROUNDUP((18*L516),0)</f>
        <v>26</v>
      </c>
      <c r="N516" s="9">
        <f>(M516-O516*12-1.5)</f>
        <v>21.5</v>
      </c>
      <c r="O516" s="14">
        <v>0.25</v>
      </c>
      <c r="P516" s="9">
        <f>ROUND(((B516)-(M516*K516/12)-(G516-(1.5*L516))*H516),0)</f>
        <v>3916</v>
      </c>
      <c r="Q516" s="9">
        <f>ROUNDDOWN((D516+E516)/(P516/1000),0)</f>
        <v>61</v>
      </c>
      <c r="R516" s="9">
        <f>ROUND((1.2*D516+1.6*E516)/(Q516),2)</f>
        <v>5.57</v>
      </c>
      <c r="S516" s="9">
        <f>CEILING((N516+(12*L516)),0.01)</f>
        <v>38.54</v>
      </c>
      <c r="T516" s="9">
        <f xml:space="preserve"> (4*S516)</f>
        <v>154.16</v>
      </c>
      <c r="U516" s="9">
        <f>ROUND((Q516-(S516/12)^2)*(R516),2)</f>
        <v>282.32</v>
      </c>
      <c r="V516" s="9">
        <f>ROUND((U516*1000)/(3*T516*(C516^0.5)),2)</f>
        <v>8.6300000000000008</v>
      </c>
      <c r="W516" s="9" t="str">
        <f>IF(V516 &lt; N516, "Pass", "Fail")</f>
        <v>Pass</v>
      </c>
      <c r="X516" s="9">
        <f>CEILING(R516*(Q516^0.5)*((Q516^0.5/2)-(L516*0.5)-(N516/12)),0.01)</f>
        <v>61.06</v>
      </c>
      <c r="Y516" s="9">
        <f>ROUND((X516*1000)/(1.5*(Q516^0.5)*12*(C516^0.5)),2)</f>
        <v>6.14</v>
      </c>
      <c r="Z516" s="9" t="str">
        <f>IF(Y516&lt;N516,"Pass","Fail")</f>
        <v>Pass</v>
      </c>
      <c r="AA516" s="9">
        <f>ROUND(((Q516^0.5)/2)-(L516/2),2)</f>
        <v>3.2</v>
      </c>
      <c r="AB516" s="9">
        <f>ROUND((AA516*(AA516/2)*R516*(Q516^0.5)),0)</f>
        <v>223</v>
      </c>
      <c r="AC516" s="9">
        <f>ROUND((AB516*12000/(0.9*(Q516^0.5)*12*(N516^2))),2)</f>
        <v>68.63</v>
      </c>
      <c r="AD516" s="9">
        <f>(1-((1-(2.36*AC516/C516))^0.5))</f>
        <v>1.633001468988593E-2</v>
      </c>
      <c r="AE516" s="9">
        <f>(AD516*C516)/(1.18*F516)</f>
        <v>1.7298744374879165E-3</v>
      </c>
      <c r="AF516" s="10">
        <f>200/F516</f>
        <v>5.0000000000000001E-3</v>
      </c>
      <c r="AG516" s="10">
        <f>(3*(C516)^0.5)/(F516)</f>
        <v>5.3033008588991067E-3</v>
      </c>
      <c r="AH516" s="10">
        <f>ROUND(MAX(AE516, AF516, AG516),6)</f>
        <v>5.3030000000000004E-3</v>
      </c>
      <c r="AK516" s="10">
        <f>ROUND((AH516*(Q516^0.5)*12*N516),2)</f>
        <v>10.69</v>
      </c>
      <c r="AL516" s="13">
        <f>ROUND((Q516^0.5),2)</f>
        <v>7.81</v>
      </c>
      <c r="AM516" s="13">
        <f>ROUND((Q516^0.5),2)</f>
        <v>7.81</v>
      </c>
      <c r="AN516" s="19">
        <v>11</v>
      </c>
      <c r="AO516" s="10">
        <f>INDEX(AJ:AJ, MATCH(AN516, AI:AI, 0))</f>
        <v>1.56</v>
      </c>
      <c r="AP516" s="12">
        <f>ROUNDUP((AK516/AO516),0)</f>
        <v>7</v>
      </c>
      <c r="AQ516" s="12">
        <f>(AP516*AO516)</f>
        <v>10.92</v>
      </c>
      <c r="AR516" s="12">
        <f>IF(ROUNDDOWN((AL516*12 - (O516*12)) / (AP516 - 1), 0) &lt; 18, ROUNDDOWN((AL516*12 - (O516*12)) / (AP516 - 1), 0), 18)</f>
        <v>15</v>
      </c>
    </row>
    <row r="517" spans="1:44" x14ac:dyDescent="0.35">
      <c r="A517" s="11">
        <f t="shared" si="8"/>
        <v>516</v>
      </c>
      <c r="B517" s="14">
        <v>4000</v>
      </c>
      <c r="C517" s="14">
        <v>5000</v>
      </c>
      <c r="D517" s="14">
        <v>150</v>
      </c>
      <c r="E517" s="14">
        <v>155</v>
      </c>
      <c r="F517" s="14">
        <v>60000</v>
      </c>
      <c r="G517" s="14">
        <v>7</v>
      </c>
      <c r="H517" s="14">
        <v>100</v>
      </c>
      <c r="K517" s="14">
        <v>150</v>
      </c>
      <c r="L517" s="14">
        <v>1.92</v>
      </c>
      <c r="M517" s="9">
        <f>ROUNDUP((18*L517),0)</f>
        <v>35</v>
      </c>
      <c r="N517" s="9">
        <f>(M517-O517*12-1.5)</f>
        <v>30.5</v>
      </c>
      <c r="O517" s="14">
        <v>0.25</v>
      </c>
      <c r="P517" s="9">
        <f>ROUND(((B517)-(M517*K517/12)-(G517-(1.5*L517))*H517),0)</f>
        <v>3151</v>
      </c>
      <c r="Q517" s="9">
        <f>ROUNDDOWN((D517+E517)/(P517/1000),0)</f>
        <v>96</v>
      </c>
      <c r="R517" s="9">
        <f>ROUND((1.2*D517+1.6*E517)/(Q517),2)</f>
        <v>4.46</v>
      </c>
      <c r="S517" s="9">
        <f>CEILING((N517+(12*L517)),0.01)</f>
        <v>53.54</v>
      </c>
      <c r="T517" s="9">
        <f xml:space="preserve"> (4*S517)</f>
        <v>214.16</v>
      </c>
      <c r="U517" s="9">
        <f>ROUND((Q517-(S517/12)^2)*(R517),2)</f>
        <v>339.38</v>
      </c>
      <c r="V517" s="9">
        <f>ROUND((U517*1000)/(3*T517*(C517^0.5)),2)</f>
        <v>7.47</v>
      </c>
      <c r="W517" s="9" t="str">
        <f>IF(V517 &lt; N517, "Pass", "Fail")</f>
        <v>Pass</v>
      </c>
      <c r="X517" s="9">
        <f>CEILING(R517*(Q517^0.5)*((Q517^0.5/2)-(L517*0.5)-(N517/12)),0.01)</f>
        <v>61.07</v>
      </c>
      <c r="Y517" s="9">
        <f>ROUND((X517*1000)/(1.5*(Q517^0.5)*12*(C517^0.5)),2)</f>
        <v>4.9000000000000004</v>
      </c>
      <c r="Z517" s="9" t="str">
        <f>IF(Y517&lt;N517,"Pass","Fail")</f>
        <v>Pass</v>
      </c>
      <c r="AA517" s="9">
        <f>ROUND(((Q517^0.5)/2)-(L517/2),2)</f>
        <v>3.94</v>
      </c>
      <c r="AB517" s="9">
        <f>ROUND((AA517*(AA517/2)*R517*(Q517^0.5)),0)</f>
        <v>339</v>
      </c>
      <c r="AC517" s="9">
        <f>ROUND((AB517*12000/(0.9*(Q517^0.5)*12*(N517^2))),2)</f>
        <v>41.33</v>
      </c>
      <c r="AD517" s="9">
        <f>(1-((1-(2.36*AC517/C517))^0.5))</f>
        <v>9.8019188061411189E-3</v>
      </c>
      <c r="AE517" s="9">
        <f>(AD517*C517)/(1.18*F517)</f>
        <v>6.9222590438849712E-4</v>
      </c>
      <c r="AF517" s="10">
        <f>200/F517</f>
        <v>3.3333333333333335E-3</v>
      </c>
      <c r="AG517" s="10">
        <f>(3*(C517)^0.5)/(F517)</f>
        <v>3.5355339059327377E-3</v>
      </c>
      <c r="AH517" s="10">
        <f>ROUND(MAX(AE517, AF517, AG517),6)</f>
        <v>3.5360000000000001E-3</v>
      </c>
      <c r="AK517" s="10">
        <f>ROUND((AH517*(Q517^0.5)*12*N517),2)</f>
        <v>12.68</v>
      </c>
      <c r="AL517" s="13">
        <f>ROUND((Q517^0.5),2)</f>
        <v>9.8000000000000007</v>
      </c>
      <c r="AM517" s="13">
        <f>ROUND((Q517^0.5),2)</f>
        <v>9.8000000000000007</v>
      </c>
      <c r="AN517" s="19">
        <v>11</v>
      </c>
      <c r="AO517" s="10">
        <f>INDEX(AJ:AJ, MATCH(AN517, AI:AI, 0))</f>
        <v>1.56</v>
      </c>
      <c r="AP517" s="12">
        <f>ROUNDUP((AK517/AO517),0)</f>
        <v>9</v>
      </c>
      <c r="AQ517" s="12">
        <f>(AP517*AO517)</f>
        <v>14.040000000000001</v>
      </c>
      <c r="AR517" s="12">
        <f>IF(ROUNDDOWN((AL517*12 - (O517*12)) / (AP517 - 1), 0) &lt; 18, ROUNDDOWN((AL517*12 - (O517*12)) / (AP517 - 1), 0), 18)</f>
        <v>14</v>
      </c>
    </row>
    <row r="518" spans="1:44" x14ac:dyDescent="0.35">
      <c r="A518" s="11">
        <f t="shared" si="8"/>
        <v>517</v>
      </c>
      <c r="B518" s="14">
        <v>4900</v>
      </c>
      <c r="C518" s="14">
        <v>5000</v>
      </c>
      <c r="D518" s="14">
        <v>170</v>
      </c>
      <c r="E518" s="14">
        <v>95</v>
      </c>
      <c r="F518" s="14">
        <v>60000</v>
      </c>
      <c r="G518" s="14">
        <v>6.5</v>
      </c>
      <c r="H518" s="14">
        <v>105</v>
      </c>
      <c r="K518" s="14">
        <v>150</v>
      </c>
      <c r="L518" s="14">
        <v>1.5</v>
      </c>
      <c r="M518" s="9">
        <f>ROUNDUP((18*L518),0)</f>
        <v>27</v>
      </c>
      <c r="N518" s="9">
        <f>(M518-O518*12-1.5)</f>
        <v>22.5</v>
      </c>
      <c r="O518" s="14">
        <v>0.25</v>
      </c>
      <c r="P518" s="9">
        <f>ROUND(((B518)-(M518*K518/12)-(G518-(1.5*L518))*H518),0)</f>
        <v>4116</v>
      </c>
      <c r="Q518" s="9">
        <f>ROUNDDOWN((D518+E518)/(P518/1000),0)</f>
        <v>64</v>
      </c>
      <c r="R518" s="9">
        <f>ROUND((1.2*D518+1.6*E518)/(Q518),2)</f>
        <v>5.56</v>
      </c>
      <c r="S518" s="9">
        <f>CEILING((N518+(12*L518)),0.01)</f>
        <v>40.5</v>
      </c>
      <c r="T518" s="9">
        <f xml:space="preserve"> (4*S518)</f>
        <v>162</v>
      </c>
      <c r="U518" s="9">
        <f>ROUND((Q518-(S518/12)^2)*(R518),2)</f>
        <v>292.51</v>
      </c>
      <c r="V518" s="9">
        <f>ROUND((U518*1000)/(3*T518*(C518^0.5)),2)</f>
        <v>8.51</v>
      </c>
      <c r="W518" s="9" t="str">
        <f>IF(V518 &lt; N518, "Pass", "Fail")</f>
        <v>Pass</v>
      </c>
      <c r="X518" s="9">
        <f>CEILING(R518*(Q518^0.5)*((Q518^0.5/2)-(L518*0.5)-(N518/12)),0.01)</f>
        <v>61.160000000000004</v>
      </c>
      <c r="Y518" s="9">
        <f>ROUND((X518*1000)/(1.5*(Q518^0.5)*12*(C518^0.5)),2)</f>
        <v>6.01</v>
      </c>
      <c r="Z518" s="9" t="str">
        <f>IF(Y518&lt;N518,"Pass","Fail")</f>
        <v>Pass</v>
      </c>
      <c r="AA518" s="9">
        <f>ROUND(((Q518^0.5)/2)-(L518/2),2)</f>
        <v>3.25</v>
      </c>
      <c r="AB518" s="9">
        <f>ROUND((AA518*(AA518/2)*R518*(Q518^0.5)),0)</f>
        <v>235</v>
      </c>
      <c r="AC518" s="9">
        <f>ROUND((AB518*12000/(0.9*(Q518^0.5)*12*(N518^2))),2)</f>
        <v>64.47</v>
      </c>
      <c r="AD518" s="9">
        <f>(1-((1-(2.36*AC518/C518))^0.5))</f>
        <v>1.5332462198534791E-2</v>
      </c>
      <c r="AE518" s="9">
        <f>(AD518*C518)/(1.18*F518)</f>
        <v>1.0828010027213834E-3</v>
      </c>
      <c r="AF518" s="10">
        <f>200/F518</f>
        <v>3.3333333333333335E-3</v>
      </c>
      <c r="AG518" s="10">
        <f>(3*(C518)^0.5)/(F518)</f>
        <v>3.5355339059327377E-3</v>
      </c>
      <c r="AH518" s="10">
        <f>ROUND(MAX(AE518, AF518, AG518),6)</f>
        <v>3.5360000000000001E-3</v>
      </c>
      <c r="AK518" s="10">
        <f>ROUND((AH518*(Q518^0.5)*12*N518),2)</f>
        <v>7.64</v>
      </c>
      <c r="AL518" s="13">
        <f>ROUND((Q518^0.5),2)</f>
        <v>8</v>
      </c>
      <c r="AM518" s="13">
        <f>ROUND((Q518^0.5),2)</f>
        <v>8</v>
      </c>
      <c r="AN518" s="19">
        <v>11</v>
      </c>
      <c r="AO518" s="10">
        <f>INDEX(AJ:AJ, MATCH(AN518, AI:AI, 0))</f>
        <v>1.56</v>
      </c>
      <c r="AP518" s="12">
        <f>ROUNDUP((AK518/AO518),0)</f>
        <v>5</v>
      </c>
      <c r="AQ518" s="12">
        <f>(AP518*AO518)</f>
        <v>7.8000000000000007</v>
      </c>
      <c r="AR518" s="12">
        <f>IF(ROUNDDOWN((AL518*12 - (O518*12)) / (AP518 - 1), 0) &lt; 18, ROUNDDOWN((AL518*12 - (O518*12)) / (AP518 - 1), 0), 18)</f>
        <v>18</v>
      </c>
    </row>
    <row r="519" spans="1:44" x14ac:dyDescent="0.35">
      <c r="A519" s="11">
        <f t="shared" si="8"/>
        <v>518</v>
      </c>
      <c r="B519" s="14">
        <v>5600</v>
      </c>
      <c r="C519" s="14">
        <v>5000</v>
      </c>
      <c r="D519" s="14">
        <v>175</v>
      </c>
      <c r="E519" s="14">
        <v>115</v>
      </c>
      <c r="F519" s="14">
        <v>60000</v>
      </c>
      <c r="G519" s="14">
        <v>5.25</v>
      </c>
      <c r="H519" s="14">
        <v>105</v>
      </c>
      <c r="K519" s="14">
        <v>150</v>
      </c>
      <c r="L519" s="14">
        <v>1.5</v>
      </c>
      <c r="M519" s="9">
        <f>ROUNDUP((18*L519),0)</f>
        <v>27</v>
      </c>
      <c r="N519" s="9">
        <f>(M519-O519*12-1.5)</f>
        <v>22.5</v>
      </c>
      <c r="O519" s="14">
        <v>0.25</v>
      </c>
      <c r="P519" s="9">
        <f>ROUND(((B519)-(M519*K519/12)-(G519-(1.5*L519))*H519),0)</f>
        <v>4948</v>
      </c>
      <c r="Q519" s="9">
        <f>ROUNDDOWN((D519+E519)/(P519/1000),0)</f>
        <v>58</v>
      </c>
      <c r="R519" s="9">
        <f>ROUND((1.2*D519+1.6*E519)/(Q519),2)</f>
        <v>6.79</v>
      </c>
      <c r="S519" s="9">
        <f>CEILING((N519+(12*L519)),0.01)</f>
        <v>40.5</v>
      </c>
      <c r="T519" s="9">
        <f xml:space="preserve"> (4*S519)</f>
        <v>162</v>
      </c>
      <c r="U519" s="9">
        <f>ROUND((Q519-(S519/12)^2)*(R519),2)</f>
        <v>316.48</v>
      </c>
      <c r="V519" s="9">
        <f>ROUND((U519*1000)/(3*T519*(C519^0.5)),2)</f>
        <v>9.2100000000000009</v>
      </c>
      <c r="W519" s="9" t="str">
        <f>IF(V519 &lt; N519, "Pass", "Fail")</f>
        <v>Pass</v>
      </c>
      <c r="X519" s="9">
        <f>CEILING(R519*(Q519^0.5)*((Q519^0.5/2)-(L519*0.5)-(N519/12)),0.01)</f>
        <v>61.17</v>
      </c>
      <c r="Y519" s="9">
        <f>ROUND((X519*1000)/(1.5*(Q519^0.5)*12*(C519^0.5)),2)</f>
        <v>6.31</v>
      </c>
      <c r="Z519" s="9" t="str">
        <f>IF(Y519&lt;N519,"Pass","Fail")</f>
        <v>Pass</v>
      </c>
      <c r="AA519" s="9">
        <f>ROUND(((Q519^0.5)/2)-(L519/2),2)</f>
        <v>3.06</v>
      </c>
      <c r="AB519" s="9">
        <f>ROUND((AA519*(AA519/2)*R519*(Q519^0.5)),0)</f>
        <v>242</v>
      </c>
      <c r="AC519" s="9">
        <f>ROUND((AB519*12000/(0.9*(Q519^0.5)*12*(N519^2))),2)</f>
        <v>69.739999999999995</v>
      </c>
      <c r="AD519" s="9">
        <f>(1-((1-(2.36*AC519/C519))^0.5))</f>
        <v>1.6596359575580921E-2</v>
      </c>
      <c r="AE519" s="9">
        <f>(AD519*C519)/(1.18*F519)</f>
        <v>1.1720592920607996E-3</v>
      </c>
      <c r="AF519" s="10">
        <f>200/F519</f>
        <v>3.3333333333333335E-3</v>
      </c>
      <c r="AG519" s="10">
        <f>(3*(C519)^0.5)/(F519)</f>
        <v>3.5355339059327377E-3</v>
      </c>
      <c r="AH519" s="10">
        <f>ROUND(MAX(AE519, AF519, AG519),6)</f>
        <v>3.5360000000000001E-3</v>
      </c>
      <c r="AK519" s="10">
        <f>ROUND((AH519*(Q519^0.5)*12*N519),2)</f>
        <v>7.27</v>
      </c>
      <c r="AL519" s="13">
        <f>ROUND((Q519^0.5),2)</f>
        <v>7.62</v>
      </c>
      <c r="AM519" s="13">
        <f>ROUND((Q519^0.5),2)</f>
        <v>7.62</v>
      </c>
      <c r="AN519" s="19">
        <v>8</v>
      </c>
      <c r="AO519" s="10">
        <f>INDEX(AJ:AJ, MATCH(AN519, AI:AI, 0))</f>
        <v>0.79</v>
      </c>
      <c r="AP519" s="12">
        <f>ROUNDUP((AK519/AO519),0)</f>
        <v>10</v>
      </c>
      <c r="AQ519" s="12">
        <f>(AP519*AO519)</f>
        <v>7.9</v>
      </c>
      <c r="AR519" s="12">
        <f>IF(ROUNDDOWN((AL519*12 - (O519*12)) / (AP519 - 1), 0) &lt; 18, ROUNDDOWN((AL519*12 - (O519*12)) / (AP519 - 1), 0), 18)</f>
        <v>9</v>
      </c>
    </row>
    <row r="520" spans="1:44" x14ac:dyDescent="0.35">
      <c r="A520" s="11">
        <f t="shared" si="8"/>
        <v>519</v>
      </c>
      <c r="B520" s="14">
        <v>4000</v>
      </c>
      <c r="C520" s="14">
        <v>5000</v>
      </c>
      <c r="D520" s="14">
        <v>165</v>
      </c>
      <c r="E520" s="14">
        <v>160</v>
      </c>
      <c r="F520" s="14">
        <v>60000</v>
      </c>
      <c r="G520" s="14">
        <v>5.75</v>
      </c>
      <c r="H520" s="14">
        <v>105</v>
      </c>
      <c r="K520" s="14">
        <v>150</v>
      </c>
      <c r="L520" s="14">
        <v>2</v>
      </c>
      <c r="M520" s="9">
        <f>ROUNDUP((18*L520),0)</f>
        <v>36</v>
      </c>
      <c r="N520" s="9">
        <f>(M520-O520*12-1.5)</f>
        <v>31.5</v>
      </c>
      <c r="O520" s="14">
        <v>0.25</v>
      </c>
      <c r="P520" s="9">
        <f>ROUND(((B520)-(M520*K520/12)-(G520-(1.5*L520))*H520),0)</f>
        <v>3261</v>
      </c>
      <c r="Q520" s="9">
        <f>ROUNDDOWN((D520+E520)/(P520/1000),0)</f>
        <v>99</v>
      </c>
      <c r="R520" s="9">
        <f>ROUND((1.2*D520+1.6*E520)/(Q520),2)</f>
        <v>4.59</v>
      </c>
      <c r="S520" s="9">
        <f>CEILING((N520+(12*L520)),0.01)</f>
        <v>55.5</v>
      </c>
      <c r="T520" s="9">
        <f xml:space="preserve"> (4*S520)</f>
        <v>222</v>
      </c>
      <c r="U520" s="9">
        <f>ROUND((Q520-(S520/12)^2)*(R520),2)</f>
        <v>356.23</v>
      </c>
      <c r="V520" s="9">
        <f>ROUND((U520*1000)/(3*T520*(C520^0.5)),2)</f>
        <v>7.56</v>
      </c>
      <c r="W520" s="9" t="str">
        <f>IF(V520 &lt; N520, "Pass", "Fail")</f>
        <v>Pass</v>
      </c>
      <c r="X520" s="9">
        <f>CEILING(R520*(Q520^0.5)*((Q520^0.5/2)-(L520*0.5)-(N520/12)),0.01)</f>
        <v>61.660000000000004</v>
      </c>
      <c r="Y520" s="9">
        <f>ROUND((X520*1000)/(1.5*(Q520^0.5)*12*(C520^0.5)),2)</f>
        <v>4.87</v>
      </c>
      <c r="Z520" s="9" t="str">
        <f>IF(Y520&lt;N520,"Pass","Fail")</f>
        <v>Pass</v>
      </c>
      <c r="AA520" s="9">
        <f>ROUND(((Q520^0.5)/2)-(L520/2),2)</f>
        <v>3.97</v>
      </c>
      <c r="AB520" s="9">
        <f>ROUND((AA520*(AA520/2)*R520*(Q520^0.5)),0)</f>
        <v>360</v>
      </c>
      <c r="AC520" s="9">
        <f>ROUND((AB520*12000/(0.9*(Q520^0.5)*12*(N520^2))),2)</f>
        <v>40.520000000000003</v>
      </c>
      <c r="AD520" s="9">
        <f>(1-((1-(2.36*AC520/C520))^0.5))</f>
        <v>9.6088853387263917E-3</v>
      </c>
      <c r="AE520" s="9">
        <f>(AD520*C520)/(1.18*F520)</f>
        <v>6.7859359736768311E-4</v>
      </c>
      <c r="AF520" s="10">
        <f>200/F520</f>
        <v>3.3333333333333335E-3</v>
      </c>
      <c r="AG520" s="10">
        <f>(3*(C520)^0.5)/(F520)</f>
        <v>3.5355339059327377E-3</v>
      </c>
      <c r="AH520" s="10">
        <f>ROUND(MAX(AE520, AF520, AG520),6)</f>
        <v>3.5360000000000001E-3</v>
      </c>
      <c r="AK520" s="10">
        <f>ROUND((AH520*(Q520^0.5)*12*N520),2)</f>
        <v>13.3</v>
      </c>
      <c r="AL520" s="13">
        <f>ROUND((Q520^0.5),2)</f>
        <v>9.9499999999999993</v>
      </c>
      <c r="AM520" s="13">
        <f>ROUND((Q520^0.5),2)</f>
        <v>9.9499999999999993</v>
      </c>
      <c r="AN520" s="19">
        <v>11</v>
      </c>
      <c r="AO520" s="10">
        <f>INDEX(AJ:AJ, MATCH(AN520, AI:AI, 0))</f>
        <v>1.56</v>
      </c>
      <c r="AP520" s="12">
        <f>ROUNDUP((AK520/AO520),0)</f>
        <v>9</v>
      </c>
      <c r="AQ520" s="12">
        <f>(AP520*AO520)</f>
        <v>14.040000000000001</v>
      </c>
      <c r="AR520" s="12">
        <f>IF(ROUNDDOWN((AL520*12 - (O520*12)) / (AP520 - 1), 0) &lt; 18, ROUNDDOWN((AL520*12 - (O520*12)) / (AP520 - 1), 0), 18)</f>
        <v>14</v>
      </c>
    </row>
    <row r="521" spans="1:44" x14ac:dyDescent="0.35">
      <c r="A521" s="11">
        <f t="shared" si="8"/>
        <v>520</v>
      </c>
      <c r="B521" s="14">
        <v>5300</v>
      </c>
      <c r="C521" s="14">
        <v>3000</v>
      </c>
      <c r="D521" s="14">
        <v>140</v>
      </c>
      <c r="E521" s="14">
        <v>155</v>
      </c>
      <c r="F521" s="14">
        <v>60000</v>
      </c>
      <c r="G521" s="14">
        <v>6.25</v>
      </c>
      <c r="H521" s="14">
        <v>105</v>
      </c>
      <c r="K521" s="14">
        <v>150</v>
      </c>
      <c r="L521" s="14">
        <v>1.58</v>
      </c>
      <c r="M521" s="9">
        <f>ROUNDUP((18*L521),0)</f>
        <v>29</v>
      </c>
      <c r="N521" s="9">
        <f>(M521-O521*12-1.5)</f>
        <v>24.5</v>
      </c>
      <c r="O521" s="14">
        <v>0.25</v>
      </c>
      <c r="P521" s="9">
        <f>ROUND(((B521)-(M521*K521/12)-(G521-(1.5*L521))*H521),0)</f>
        <v>4530</v>
      </c>
      <c r="Q521" s="9">
        <f>ROUNDDOWN((D521+E521)/(P521/1000),0)</f>
        <v>65</v>
      </c>
      <c r="R521" s="9">
        <f>ROUND((1.2*D521+1.6*E521)/(Q521),2)</f>
        <v>6.4</v>
      </c>
      <c r="S521" s="9">
        <f>CEILING((N521+(12*L521)),0.01)</f>
        <v>43.46</v>
      </c>
      <c r="T521" s="9">
        <f xml:space="preserve"> (4*S521)</f>
        <v>173.84</v>
      </c>
      <c r="U521" s="9">
        <f>ROUND((Q521-(S521/12)^2)*(R521),2)</f>
        <v>332.05</v>
      </c>
      <c r="V521" s="9">
        <f>ROUND((U521*1000)/(3*T521*(C521^0.5)),2)</f>
        <v>11.62</v>
      </c>
      <c r="W521" s="9" t="str">
        <f>IF(V521 &lt; N521, "Pass", "Fail")</f>
        <v>Pass</v>
      </c>
      <c r="X521" s="9">
        <f>CEILING(R521*(Q521^0.5)*((Q521^0.5/2)-(L521*0.5)-(N521/12)),0.01)</f>
        <v>61.9</v>
      </c>
      <c r="Y521" s="9">
        <f>ROUND((X521*1000)/(1.5*(Q521^0.5)*12*(C521^0.5)),2)</f>
        <v>7.79</v>
      </c>
      <c r="Z521" s="9" t="str">
        <f>IF(Y521&lt;N521,"Pass","Fail")</f>
        <v>Pass</v>
      </c>
      <c r="AA521" s="9">
        <f>ROUND(((Q521^0.5)/2)-(L521/2),2)</f>
        <v>3.24</v>
      </c>
      <c r="AB521" s="9">
        <f>ROUND((AA521*(AA521/2)*R521*(Q521^0.5)),0)</f>
        <v>271</v>
      </c>
      <c r="AC521" s="9">
        <f>ROUND((AB521*12000/(0.9*(Q521^0.5)*12*(N521^2))),2)</f>
        <v>62.22</v>
      </c>
      <c r="AD521" s="9">
        <f>(1-((1-(2.36*AC521/C521))^0.5))</f>
        <v>2.4780229896870898E-2</v>
      </c>
      <c r="AE521" s="9">
        <f>(AD521*C521)/(1.18*F521)</f>
        <v>1.0500097413928347E-3</v>
      </c>
      <c r="AF521" s="10">
        <f>200/F521</f>
        <v>3.3333333333333335E-3</v>
      </c>
      <c r="AG521" s="10">
        <f>(3*(C521)^0.5)/(F521)</f>
        <v>2.7386127875258306E-3</v>
      </c>
      <c r="AH521" s="10">
        <f>ROUND(MAX(AE521, AF521, AG521),6)</f>
        <v>3.333E-3</v>
      </c>
      <c r="AK521" s="10">
        <f>ROUND((AH521*(Q521^0.5)*12*N521),2)</f>
        <v>7.9</v>
      </c>
      <c r="AL521" s="13">
        <f>ROUND((Q521^0.5),2)</f>
        <v>8.06</v>
      </c>
      <c r="AM521" s="13">
        <f>ROUND((Q521^0.5),2)</f>
        <v>8.06</v>
      </c>
      <c r="AN521" s="19">
        <v>8</v>
      </c>
      <c r="AO521" s="10">
        <f>INDEX(AJ:AJ, MATCH(AN521, AI:AI, 0))</f>
        <v>0.79</v>
      </c>
      <c r="AP521" s="12">
        <f>ROUNDUP((AK521/AO521),0)</f>
        <v>10</v>
      </c>
      <c r="AQ521" s="12">
        <f>(AP521*AO521)</f>
        <v>7.9</v>
      </c>
      <c r="AR521" s="12">
        <f>IF(ROUNDDOWN((AL521*12 - (O521*12)) / (AP521 - 1), 0) &lt; 18, ROUNDDOWN((AL521*12 - (O521*12)) / (AP521 - 1), 0), 18)</f>
        <v>10</v>
      </c>
    </row>
    <row r="522" spans="1:44" x14ac:dyDescent="0.35">
      <c r="A522" s="11">
        <f t="shared" si="8"/>
        <v>521</v>
      </c>
      <c r="B522" s="14">
        <v>4400</v>
      </c>
      <c r="C522" s="14">
        <v>4000</v>
      </c>
      <c r="D522" s="14">
        <v>80</v>
      </c>
      <c r="E522" s="14">
        <v>165</v>
      </c>
      <c r="F522" s="14">
        <v>40000</v>
      </c>
      <c r="G522" s="14">
        <v>5.5</v>
      </c>
      <c r="H522" s="14">
        <v>90</v>
      </c>
      <c r="K522" s="14">
        <v>150</v>
      </c>
      <c r="L522" s="14">
        <v>1.5</v>
      </c>
      <c r="M522" s="9">
        <f>ROUNDUP((18*L522),0)</f>
        <v>27</v>
      </c>
      <c r="N522" s="9">
        <f>(M522-O522*12-1.5)</f>
        <v>22.5</v>
      </c>
      <c r="O522" s="14">
        <v>0.25</v>
      </c>
      <c r="P522" s="9">
        <f>ROUND(((B522)-(M522*K522/12)-(G522-(1.5*L522))*H522),0)</f>
        <v>3770</v>
      </c>
      <c r="Q522" s="9">
        <f>ROUNDDOWN((D522+E522)/(P522/1000),0)</f>
        <v>64</v>
      </c>
      <c r="R522" s="9">
        <f>ROUND((1.2*D522+1.6*E522)/(Q522),2)</f>
        <v>5.63</v>
      </c>
      <c r="S522" s="9">
        <f>CEILING((N522+(12*L522)),0.01)</f>
        <v>40.5</v>
      </c>
      <c r="T522" s="9">
        <f xml:space="preserve"> (4*S522)</f>
        <v>162</v>
      </c>
      <c r="U522" s="9">
        <f>ROUND((Q522-(S522/12)^2)*(R522),2)</f>
        <v>296.19</v>
      </c>
      <c r="V522" s="9">
        <f>ROUND((U522*1000)/(3*T522*(C522^0.5)),2)</f>
        <v>9.64</v>
      </c>
      <c r="W522" s="9" t="str">
        <f>IF(V522 &lt; N522, "Pass", "Fail")</f>
        <v>Pass</v>
      </c>
      <c r="X522" s="9">
        <f>CEILING(R522*(Q522^0.5)*((Q522^0.5/2)-(L522*0.5)-(N522/12)),0.01)</f>
        <v>61.93</v>
      </c>
      <c r="Y522" s="9">
        <f>ROUND((X522*1000)/(1.5*(Q522^0.5)*12*(C522^0.5)),2)</f>
        <v>6.8</v>
      </c>
      <c r="Z522" s="9" t="str">
        <f>IF(Y522&lt;N522,"Pass","Fail")</f>
        <v>Pass</v>
      </c>
      <c r="AA522" s="9">
        <f>ROUND(((Q522^0.5)/2)-(L522/2),2)</f>
        <v>3.25</v>
      </c>
      <c r="AB522" s="9">
        <f>ROUND((AA522*(AA522/2)*R522*(Q522^0.5)),0)</f>
        <v>238</v>
      </c>
      <c r="AC522" s="9">
        <f>ROUND((AB522*12000/(0.9*(Q522^0.5)*12*(N522^2))),2)</f>
        <v>65.290000000000006</v>
      </c>
      <c r="AD522" s="9">
        <f>(1-((1-(2.36*AC522/C522))^0.5))</f>
        <v>1.9449695324100125E-2</v>
      </c>
      <c r="AE522" s="9">
        <f>(AD522*C522)/(1.18*F522)</f>
        <v>1.6482792647542479E-3</v>
      </c>
      <c r="AF522" s="10">
        <f>200/F522</f>
        <v>5.0000000000000001E-3</v>
      </c>
      <c r="AG522" s="10">
        <f>(3*(C522)^0.5)/(F522)</f>
        <v>4.7434164902525689E-3</v>
      </c>
      <c r="AH522" s="10">
        <f>ROUND(MAX(AE522, AF522, AG522),6)</f>
        <v>5.0000000000000001E-3</v>
      </c>
      <c r="AK522" s="10">
        <f>ROUND((AH522*(Q522^0.5)*12*N522),2)</f>
        <v>10.8</v>
      </c>
      <c r="AL522" s="13">
        <f>ROUND((Q522^0.5),2)</f>
        <v>8</v>
      </c>
      <c r="AM522" s="13">
        <f>ROUND((Q522^0.5),2)</f>
        <v>8</v>
      </c>
      <c r="AN522" s="19">
        <v>11</v>
      </c>
      <c r="AO522" s="10">
        <f>INDEX(AJ:AJ, MATCH(AN522, AI:AI, 0))</f>
        <v>1.56</v>
      </c>
      <c r="AP522" s="12">
        <f>ROUNDUP((AK522/AO522),0)</f>
        <v>7</v>
      </c>
      <c r="AQ522" s="12">
        <f>(AP522*AO522)</f>
        <v>10.92</v>
      </c>
      <c r="AR522" s="12">
        <f>IF(ROUNDDOWN((AL522*12 - (O522*12)) / (AP522 - 1), 0) &lt; 18, ROUNDDOWN((AL522*12 - (O522*12)) / (AP522 - 1), 0), 18)</f>
        <v>15</v>
      </c>
    </row>
    <row r="523" spans="1:44" x14ac:dyDescent="0.35">
      <c r="A523" s="11">
        <f t="shared" si="8"/>
        <v>522</v>
      </c>
      <c r="B523" s="14">
        <v>5200</v>
      </c>
      <c r="C523" s="14">
        <v>5000</v>
      </c>
      <c r="D523" s="14">
        <v>195</v>
      </c>
      <c r="E523" s="14">
        <v>105</v>
      </c>
      <c r="F523" s="14">
        <v>60000</v>
      </c>
      <c r="G523" s="14">
        <v>6.5</v>
      </c>
      <c r="H523" s="14">
        <v>100</v>
      </c>
      <c r="K523" s="14">
        <v>150</v>
      </c>
      <c r="L523" s="14">
        <v>1.58</v>
      </c>
      <c r="M523" s="9">
        <f>ROUNDUP((18*L523),0)</f>
        <v>29</v>
      </c>
      <c r="N523" s="9">
        <f>(M523-O523*12-1.5)</f>
        <v>24.5</v>
      </c>
      <c r="O523" s="14">
        <v>0.25</v>
      </c>
      <c r="P523" s="9">
        <f>ROUND(((B523)-(M523*K523/12)-(G523-(1.5*L523))*H523),0)</f>
        <v>4425</v>
      </c>
      <c r="Q523" s="9">
        <f>ROUNDDOWN((D523+E523)/(P523/1000),0)</f>
        <v>67</v>
      </c>
      <c r="R523" s="9">
        <f>ROUND((1.2*D523+1.6*E523)/(Q523),2)</f>
        <v>6</v>
      </c>
      <c r="S523" s="9">
        <f>CEILING((N523+(12*L523)),0.01)</f>
        <v>43.46</v>
      </c>
      <c r="T523" s="9">
        <f xml:space="preserve"> (4*S523)</f>
        <v>173.84</v>
      </c>
      <c r="U523" s="9">
        <f>ROUND((Q523-(S523/12)^2)*(R523),2)</f>
        <v>323.3</v>
      </c>
      <c r="V523" s="9">
        <f>ROUND((U523*1000)/(3*T523*(C523^0.5)),2)</f>
        <v>8.77</v>
      </c>
      <c r="W523" s="9" t="str">
        <f>IF(V523 &lt; N523, "Pass", "Fail")</f>
        <v>Pass</v>
      </c>
      <c r="X523" s="9">
        <f>CEILING(R523*(Q523^0.5)*((Q523^0.5/2)-(L523*0.5)-(N523/12)),0.01)</f>
        <v>61.940000000000005</v>
      </c>
      <c r="Y523" s="9">
        <f>ROUND((X523*1000)/(1.5*(Q523^0.5)*12*(C523^0.5)),2)</f>
        <v>5.95</v>
      </c>
      <c r="Z523" s="9" t="str">
        <f>IF(Y523&lt;N523,"Pass","Fail")</f>
        <v>Pass</v>
      </c>
      <c r="AA523" s="9">
        <f>ROUND(((Q523^0.5)/2)-(L523/2),2)</f>
        <v>3.3</v>
      </c>
      <c r="AB523" s="9">
        <f>ROUND((AA523*(AA523/2)*R523*(Q523^0.5)),0)</f>
        <v>267</v>
      </c>
      <c r="AC523" s="9">
        <f>ROUND((AB523*12000/(0.9*(Q523^0.5)*12*(N523^2))),2)</f>
        <v>60.38</v>
      </c>
      <c r="AD523" s="9">
        <f>(1-((1-(2.36*AC523/C523))^0.5))</f>
        <v>1.4352679707391514E-2</v>
      </c>
      <c r="AE523" s="9">
        <f>(AD523*C523)/(1.18*F523)</f>
        <v>1.0136073239683271E-3</v>
      </c>
      <c r="AF523" s="10">
        <f>200/F523</f>
        <v>3.3333333333333335E-3</v>
      </c>
      <c r="AG523" s="10">
        <f>(3*(C523)^0.5)/(F523)</f>
        <v>3.5355339059327377E-3</v>
      </c>
      <c r="AH523" s="10">
        <f>ROUND(MAX(AE523, AF523, AG523),6)</f>
        <v>3.5360000000000001E-3</v>
      </c>
      <c r="AK523" s="10">
        <f>ROUND((AH523*(Q523^0.5)*12*N523),2)</f>
        <v>8.51</v>
      </c>
      <c r="AL523" s="13">
        <f>ROUND((Q523^0.5),2)</f>
        <v>8.19</v>
      </c>
      <c r="AM523" s="13">
        <f>ROUND((Q523^0.5),2)</f>
        <v>8.19</v>
      </c>
      <c r="AN523" s="19">
        <v>11</v>
      </c>
      <c r="AO523" s="10">
        <f>INDEX(AJ:AJ, MATCH(AN523, AI:AI, 0))</f>
        <v>1.56</v>
      </c>
      <c r="AP523" s="12">
        <f>ROUNDUP((AK523/AO523),0)</f>
        <v>6</v>
      </c>
      <c r="AQ523" s="12">
        <f>(AP523*AO523)</f>
        <v>9.36</v>
      </c>
      <c r="AR523" s="12">
        <f>IF(ROUNDDOWN((AL523*12 - (O523*12)) / (AP523 - 1), 0) &lt; 18, ROUNDDOWN((AL523*12 - (O523*12)) / (AP523 - 1), 0), 18)</f>
        <v>18</v>
      </c>
    </row>
    <row r="524" spans="1:44" x14ac:dyDescent="0.35">
      <c r="A524" s="11">
        <f t="shared" si="8"/>
        <v>523</v>
      </c>
      <c r="B524" s="14">
        <v>4300</v>
      </c>
      <c r="C524" s="14">
        <v>5000</v>
      </c>
      <c r="D524" s="14">
        <v>155</v>
      </c>
      <c r="E524" s="14">
        <v>100</v>
      </c>
      <c r="F524" s="14">
        <v>60000</v>
      </c>
      <c r="G524" s="14">
        <v>4.5</v>
      </c>
      <c r="H524" s="14">
        <v>90</v>
      </c>
      <c r="K524" s="14">
        <v>150</v>
      </c>
      <c r="L524" s="14">
        <v>1.5</v>
      </c>
      <c r="M524" s="9">
        <f>ROUNDUP((18*L524),0)</f>
        <v>27</v>
      </c>
      <c r="N524" s="9">
        <f>(M524-O524*12-1.5)</f>
        <v>22.5</v>
      </c>
      <c r="O524" s="14">
        <v>0.25</v>
      </c>
      <c r="P524" s="9">
        <f>ROUND(((B524)-(M524*K524/12)-(G524-(1.5*L524))*H524),0)</f>
        <v>3760</v>
      </c>
      <c r="Q524" s="9">
        <f>ROUNDDOWN((D524+E524)/(P524/1000),0)</f>
        <v>67</v>
      </c>
      <c r="R524" s="9">
        <f>ROUND((1.2*D524+1.6*E524)/(Q524),2)</f>
        <v>5.16</v>
      </c>
      <c r="S524" s="9">
        <f>CEILING((N524+(12*L524)),0.01)</f>
        <v>40.5</v>
      </c>
      <c r="T524" s="9">
        <f xml:space="preserve"> (4*S524)</f>
        <v>162</v>
      </c>
      <c r="U524" s="9">
        <f>ROUND((Q524-(S524/12)^2)*(R524),2)</f>
        <v>286.94</v>
      </c>
      <c r="V524" s="9">
        <f>ROUND((U524*1000)/(3*T524*(C524^0.5)),2)</f>
        <v>8.35</v>
      </c>
      <c r="W524" s="9" t="str">
        <f>IF(V524 &lt; N524, "Pass", "Fail")</f>
        <v>Pass</v>
      </c>
      <c r="X524" s="9">
        <f>CEILING(R524*(Q524^0.5)*((Q524^0.5/2)-(L524*0.5)-(N524/12)),0.01)</f>
        <v>61.99</v>
      </c>
      <c r="Y524" s="9">
        <f>ROUND((X524*1000)/(1.5*(Q524^0.5)*12*(C524^0.5)),2)</f>
        <v>5.95</v>
      </c>
      <c r="Z524" s="9" t="str">
        <f>IF(Y524&lt;N524,"Pass","Fail")</f>
        <v>Pass</v>
      </c>
      <c r="AA524" s="9">
        <f>ROUND(((Q524^0.5)/2)-(L524/2),2)</f>
        <v>3.34</v>
      </c>
      <c r="AB524" s="9">
        <f>ROUND((AA524*(AA524/2)*R524*(Q524^0.5)),0)</f>
        <v>236</v>
      </c>
      <c r="AC524" s="9">
        <f>ROUND((AB524*12000/(0.9*(Q524^0.5)*12*(N524^2))),2)</f>
        <v>63.28</v>
      </c>
      <c r="AD524" s="9">
        <f>(1-((1-(2.36*AC524/C524))^0.5))</f>
        <v>1.5047290475324382E-2</v>
      </c>
      <c r="AE524" s="9">
        <f>(AD524*C524)/(1.18*F524)</f>
        <v>1.0626617567319478E-3</v>
      </c>
      <c r="AF524" s="10">
        <f>200/F524</f>
        <v>3.3333333333333335E-3</v>
      </c>
      <c r="AG524" s="10">
        <f>(3*(C524)^0.5)/(F524)</f>
        <v>3.5355339059327377E-3</v>
      </c>
      <c r="AH524" s="10">
        <f>ROUND(MAX(AE524, AF524, AG524),6)</f>
        <v>3.5360000000000001E-3</v>
      </c>
      <c r="AK524" s="10">
        <f>ROUND((AH524*(Q524^0.5)*12*N524),2)</f>
        <v>7.81</v>
      </c>
      <c r="AL524" s="13">
        <f>ROUND((Q524^0.5),2)</f>
        <v>8.19</v>
      </c>
      <c r="AM524" s="13">
        <f>ROUND((Q524^0.5),2)</f>
        <v>8.19</v>
      </c>
      <c r="AN524" s="19">
        <v>11</v>
      </c>
      <c r="AO524" s="10">
        <f>INDEX(AJ:AJ, MATCH(AN524, AI:AI, 0))</f>
        <v>1.56</v>
      </c>
      <c r="AP524" s="12">
        <f>ROUNDUP((AK524/AO524),0)</f>
        <v>6</v>
      </c>
      <c r="AQ524" s="12">
        <f>(AP524*AO524)</f>
        <v>9.36</v>
      </c>
      <c r="AR524" s="12">
        <f>IF(ROUNDDOWN((AL524*12 - (O524*12)) / (AP524 - 1), 0) &lt; 18, ROUNDDOWN((AL524*12 - (O524*12)) / (AP524 - 1), 0), 18)</f>
        <v>18</v>
      </c>
    </row>
    <row r="525" spans="1:44" x14ac:dyDescent="0.35">
      <c r="A525" s="11">
        <f t="shared" si="8"/>
        <v>524</v>
      </c>
      <c r="B525" s="14">
        <v>4600</v>
      </c>
      <c r="C525" s="14">
        <v>4000</v>
      </c>
      <c r="D525" s="14">
        <v>90</v>
      </c>
      <c r="E525" s="14">
        <v>165</v>
      </c>
      <c r="F525" s="14">
        <v>60000</v>
      </c>
      <c r="G525" s="14">
        <v>4.25</v>
      </c>
      <c r="H525" s="14">
        <v>90</v>
      </c>
      <c r="K525" s="14">
        <v>150</v>
      </c>
      <c r="L525" s="14">
        <v>1.5</v>
      </c>
      <c r="M525" s="9">
        <f>ROUNDUP((18*L525),0)</f>
        <v>27</v>
      </c>
      <c r="N525" s="9">
        <f>(M525-O525*12-1.5)</f>
        <v>22.5</v>
      </c>
      <c r="O525" s="14">
        <v>0.25</v>
      </c>
      <c r="P525" s="9">
        <f>ROUND(((B525)-(M525*K525/12)-(G525-(1.5*L525))*H525),0)</f>
        <v>4083</v>
      </c>
      <c r="Q525" s="9">
        <f>ROUNDDOWN((D525+E525)/(P525/1000),0)</f>
        <v>62</v>
      </c>
      <c r="R525" s="9">
        <f>ROUND((1.2*D525+1.6*E525)/(Q525),2)</f>
        <v>6</v>
      </c>
      <c r="S525" s="9">
        <f>CEILING((N525+(12*L525)),0.01)</f>
        <v>40.5</v>
      </c>
      <c r="T525" s="9">
        <f xml:space="preserve"> (4*S525)</f>
        <v>162</v>
      </c>
      <c r="U525" s="9">
        <f>ROUND((Q525-(S525/12)^2)*(R525),2)</f>
        <v>303.66000000000003</v>
      </c>
      <c r="V525" s="9">
        <f>ROUND((U525*1000)/(3*T525*(C525^0.5)),2)</f>
        <v>9.8800000000000008</v>
      </c>
      <c r="W525" s="9" t="str">
        <f>IF(V525 &lt; N525, "Pass", "Fail")</f>
        <v>Pass</v>
      </c>
      <c r="X525" s="9">
        <f>CEILING(R525*(Q525^0.5)*((Q525^0.5/2)-(L525*0.5)-(N525/12)),0.01)</f>
        <v>61.99</v>
      </c>
      <c r="Y525" s="9">
        <f>ROUND((X525*1000)/(1.5*(Q525^0.5)*12*(C525^0.5)),2)</f>
        <v>6.92</v>
      </c>
      <c r="Z525" s="9" t="str">
        <f>IF(Y525&lt;N525,"Pass","Fail")</f>
        <v>Pass</v>
      </c>
      <c r="AA525" s="9">
        <f>ROUND(((Q525^0.5)/2)-(L525/2),2)</f>
        <v>3.19</v>
      </c>
      <c r="AB525" s="9">
        <f>ROUND((AA525*(AA525/2)*R525*(Q525^0.5)),0)</f>
        <v>240</v>
      </c>
      <c r="AC525" s="9">
        <f>ROUND((AB525*12000/(0.9*(Q525^0.5)*12*(N525^2))),2)</f>
        <v>66.900000000000006</v>
      </c>
      <c r="AD525" s="9">
        <f>(1-((1-(2.36*AC525/C525))^0.5))</f>
        <v>1.9934185883417332E-2</v>
      </c>
      <c r="AE525" s="9">
        <f>(AD525*C525)/(1.18*F525)</f>
        <v>1.1262251911535216E-3</v>
      </c>
      <c r="AF525" s="10">
        <f>200/F525</f>
        <v>3.3333333333333335E-3</v>
      </c>
      <c r="AG525" s="10">
        <f>(3*(C525)^0.5)/(F525)</f>
        <v>3.162277660168379E-3</v>
      </c>
      <c r="AH525" s="10">
        <f>ROUND(MAX(AE525, AF525, AG525),6)</f>
        <v>3.333E-3</v>
      </c>
      <c r="AK525" s="10">
        <f>ROUND((AH525*(Q525^0.5)*12*N525),2)</f>
        <v>7.09</v>
      </c>
      <c r="AL525" s="13">
        <f>ROUND((Q525^0.5),2)</f>
        <v>7.87</v>
      </c>
      <c r="AM525" s="13">
        <f>ROUND((Q525^0.5),2)</f>
        <v>7.87</v>
      </c>
      <c r="AN525" s="19">
        <v>11</v>
      </c>
      <c r="AO525" s="10">
        <f>INDEX(AJ:AJ, MATCH(AN525, AI:AI, 0))</f>
        <v>1.56</v>
      </c>
      <c r="AP525" s="12">
        <f>ROUNDUP((AK525/AO525),0)</f>
        <v>5</v>
      </c>
      <c r="AQ525" s="12">
        <f>(AP525*AO525)</f>
        <v>7.8000000000000007</v>
      </c>
      <c r="AR525" s="12">
        <f>IF(ROUNDDOWN((AL525*12 - (O525*12)) / (AP525 - 1), 0) &lt; 18, ROUNDDOWN((AL525*12 - (O525*12)) / (AP525 - 1), 0), 18)</f>
        <v>18</v>
      </c>
    </row>
    <row r="526" spans="1:44" x14ac:dyDescent="0.35">
      <c r="A526" s="11">
        <f t="shared" si="8"/>
        <v>525</v>
      </c>
      <c r="B526" s="14">
        <v>4200</v>
      </c>
      <c r="C526" s="14">
        <v>3000</v>
      </c>
      <c r="D526" s="14">
        <v>125</v>
      </c>
      <c r="E526" s="14">
        <v>200</v>
      </c>
      <c r="F526" s="14">
        <v>40000</v>
      </c>
      <c r="G526" s="14">
        <v>7</v>
      </c>
      <c r="H526" s="14">
        <v>100</v>
      </c>
      <c r="K526" s="14">
        <v>150</v>
      </c>
      <c r="L526" s="14">
        <v>2</v>
      </c>
      <c r="M526" s="9">
        <f>ROUNDUP((18*L526),0)</f>
        <v>36</v>
      </c>
      <c r="N526" s="9">
        <f>(M526-O526*12-1.5)</f>
        <v>31.5</v>
      </c>
      <c r="O526" s="14">
        <v>0.25</v>
      </c>
      <c r="P526" s="9">
        <f>ROUND(((B526)-(M526*K526/12)-(G526-(1.5*L526))*H526),0)</f>
        <v>3350</v>
      </c>
      <c r="Q526" s="9">
        <f>ROUNDDOWN((D526+E526)/(P526/1000),0)</f>
        <v>97</v>
      </c>
      <c r="R526" s="9">
        <f>ROUND((1.2*D526+1.6*E526)/(Q526),2)</f>
        <v>4.8499999999999996</v>
      </c>
      <c r="S526" s="9">
        <f>CEILING((N526+(12*L526)),0.01)</f>
        <v>55.5</v>
      </c>
      <c r="T526" s="9">
        <f xml:space="preserve"> (4*S526)</f>
        <v>222</v>
      </c>
      <c r="U526" s="9">
        <f>ROUND((Q526-(S526/12)^2)*(R526),2)</f>
        <v>366.71</v>
      </c>
      <c r="V526" s="9">
        <f>ROUND((U526*1000)/(3*T526*(C526^0.5)),2)</f>
        <v>10.050000000000001</v>
      </c>
      <c r="W526" s="9" t="str">
        <f>IF(V526 &lt; N526, "Pass", "Fail")</f>
        <v>Pass</v>
      </c>
      <c r="X526" s="9">
        <f>CEILING(R526*(Q526^0.5)*((Q526^0.5/2)-(L526*0.5)-(N526/12)),0.01)</f>
        <v>62.07</v>
      </c>
      <c r="Y526" s="9">
        <f>ROUND((X526*1000)/(1.5*(Q526^0.5)*12*(C526^0.5)),2)</f>
        <v>6.39</v>
      </c>
      <c r="Z526" s="9" t="str">
        <f>IF(Y526&lt;N526,"Pass","Fail")</f>
        <v>Pass</v>
      </c>
      <c r="AA526" s="9">
        <f>ROUND(((Q526^0.5)/2)-(L526/2),2)</f>
        <v>3.92</v>
      </c>
      <c r="AB526" s="9">
        <f>ROUND((AA526*(AA526/2)*R526*(Q526^0.5)),0)</f>
        <v>367</v>
      </c>
      <c r="AC526" s="9">
        <f>ROUND((AB526*12000/(0.9*(Q526^0.5)*12*(N526^2))),2)</f>
        <v>41.73</v>
      </c>
      <c r="AD526" s="9">
        <f>(1-((1-(2.36*AC526/C526))^0.5))</f>
        <v>1.6550763892716147E-2</v>
      </c>
      <c r="AE526" s="9">
        <f>(AD526*C526)/(1.18*F526)</f>
        <v>1.0519553321641619E-3</v>
      </c>
      <c r="AF526" s="10">
        <f>200/F526</f>
        <v>5.0000000000000001E-3</v>
      </c>
      <c r="AG526" s="10">
        <f>(3*(C526)^0.5)/(F526)</f>
        <v>4.107919181288746E-3</v>
      </c>
      <c r="AH526" s="10">
        <f>ROUND(MAX(AE526, AF526, AG526),6)</f>
        <v>5.0000000000000001E-3</v>
      </c>
      <c r="AK526" s="10">
        <f>ROUND((AH526*(Q526^0.5)*12*N526),2)</f>
        <v>18.61</v>
      </c>
      <c r="AL526" s="13">
        <f>ROUND((Q526^0.5),2)</f>
        <v>9.85</v>
      </c>
      <c r="AM526" s="13">
        <f>ROUND((Q526^0.5),2)</f>
        <v>9.85</v>
      </c>
      <c r="AN526" s="19">
        <v>14</v>
      </c>
      <c r="AO526" s="10">
        <f>INDEX(AJ:AJ, MATCH(AN526, AI:AI, 0))</f>
        <v>2.25</v>
      </c>
      <c r="AP526" s="12">
        <f>ROUNDUP((AK526/AO526),0)</f>
        <v>9</v>
      </c>
      <c r="AQ526" s="12">
        <f>(AP526*AO526)</f>
        <v>20.25</v>
      </c>
      <c r="AR526" s="12">
        <f>IF(ROUNDDOWN((AL526*12 - (O526*12)) / (AP526 - 1), 0) &lt; 18, ROUNDDOWN((AL526*12 - (O526*12)) / (AP526 - 1), 0), 18)</f>
        <v>14</v>
      </c>
    </row>
    <row r="527" spans="1:44" x14ac:dyDescent="0.35">
      <c r="A527" s="11">
        <f t="shared" si="8"/>
        <v>526</v>
      </c>
      <c r="B527" s="14">
        <v>6000</v>
      </c>
      <c r="C527" s="14">
        <v>5000</v>
      </c>
      <c r="D527" s="14">
        <v>140</v>
      </c>
      <c r="E527" s="14">
        <v>155</v>
      </c>
      <c r="F527" s="14">
        <v>40000</v>
      </c>
      <c r="G527" s="14">
        <v>7</v>
      </c>
      <c r="H527" s="14">
        <v>90</v>
      </c>
      <c r="K527" s="14">
        <v>150</v>
      </c>
      <c r="L527" s="14">
        <v>1.5</v>
      </c>
      <c r="M527" s="9">
        <f>ROUNDUP((18*L527),0)</f>
        <v>27</v>
      </c>
      <c r="N527" s="9">
        <f>(M527-O527*12-1.5)</f>
        <v>22.5</v>
      </c>
      <c r="O527" s="14">
        <v>0.25</v>
      </c>
      <c r="P527" s="9">
        <f>ROUND(((B527)-(M527*K527/12)-(G527-(1.5*L527))*H527),0)</f>
        <v>5235</v>
      </c>
      <c r="Q527" s="9">
        <f>ROUNDDOWN((D527+E527)/(P527/1000),0)</f>
        <v>56</v>
      </c>
      <c r="R527" s="9">
        <f>ROUND((1.2*D527+1.6*E527)/(Q527),2)</f>
        <v>7.43</v>
      </c>
      <c r="S527" s="9">
        <f>CEILING((N527+(12*L527)),0.01)</f>
        <v>40.5</v>
      </c>
      <c r="T527" s="9">
        <f xml:space="preserve"> (4*S527)</f>
        <v>162</v>
      </c>
      <c r="U527" s="9">
        <f>ROUND((Q527-(S527/12)^2)*(R527),2)</f>
        <v>331.45</v>
      </c>
      <c r="V527" s="9">
        <f>ROUND((U527*1000)/(3*T527*(C527^0.5)),2)</f>
        <v>9.64</v>
      </c>
      <c r="W527" s="9" t="str">
        <f>IF(V527 &lt; N527, "Pass", "Fail")</f>
        <v>Pass</v>
      </c>
      <c r="X527" s="9">
        <f>CEILING(R527*(Q527^0.5)*((Q527^0.5/2)-(L527*0.5)-(N527/12)),0.01)</f>
        <v>62.09</v>
      </c>
      <c r="Y527" s="9">
        <f>ROUND((X527*1000)/(1.5*(Q527^0.5)*12*(C527^0.5)),2)</f>
        <v>6.52</v>
      </c>
      <c r="Z527" s="9" t="str">
        <f>IF(Y527&lt;N527,"Pass","Fail")</f>
        <v>Pass</v>
      </c>
      <c r="AA527" s="9">
        <f>ROUND(((Q527^0.5)/2)-(L527/2),2)</f>
        <v>2.99</v>
      </c>
      <c r="AB527" s="9">
        <f>ROUND((AA527*(AA527/2)*R527*(Q527^0.5)),0)</f>
        <v>249</v>
      </c>
      <c r="AC527" s="9">
        <f>ROUND((AB527*12000/(0.9*(Q527^0.5)*12*(N527^2))),2)</f>
        <v>73.03</v>
      </c>
      <c r="AD527" s="9">
        <f>(1-((1-(2.36*AC527/C527))^0.5))</f>
        <v>1.7386220328658331E-2</v>
      </c>
      <c r="AE527" s="9">
        <f>(AD527*C527)/(1.18*F527)</f>
        <v>1.8417606280358401E-3</v>
      </c>
      <c r="AF527" s="10">
        <f>200/F527</f>
        <v>5.0000000000000001E-3</v>
      </c>
      <c r="AG527" s="10">
        <f>(3*(C527)^0.5)/(F527)</f>
        <v>5.3033008588991067E-3</v>
      </c>
      <c r="AH527" s="10">
        <f>ROUND(MAX(AE527, AF527, AG527),6)</f>
        <v>5.3030000000000004E-3</v>
      </c>
      <c r="AK527" s="10">
        <f>ROUND((AH527*(Q527^0.5)*12*N527),2)</f>
        <v>10.71</v>
      </c>
      <c r="AL527" s="13">
        <f>ROUND((Q527^0.5),2)</f>
        <v>7.48</v>
      </c>
      <c r="AM527" s="13">
        <f>ROUND((Q527^0.5),2)</f>
        <v>7.48</v>
      </c>
      <c r="AN527" s="19">
        <v>11</v>
      </c>
      <c r="AO527" s="10">
        <f>INDEX(AJ:AJ, MATCH(AN527, AI:AI, 0))</f>
        <v>1.56</v>
      </c>
      <c r="AP527" s="12">
        <f>ROUNDUP((AK527/AO527),0)</f>
        <v>7</v>
      </c>
      <c r="AQ527" s="12">
        <f>(AP527*AO527)</f>
        <v>10.92</v>
      </c>
      <c r="AR527" s="12">
        <f>IF(ROUNDDOWN((AL527*12 - (O527*12)) / (AP527 - 1), 0) &lt; 18, ROUNDDOWN((AL527*12 - (O527*12)) / (AP527 - 1), 0), 18)</f>
        <v>14</v>
      </c>
    </row>
    <row r="528" spans="1:44" x14ac:dyDescent="0.35">
      <c r="A528" s="11">
        <f t="shared" si="8"/>
        <v>527</v>
      </c>
      <c r="B528" s="14">
        <v>5600</v>
      </c>
      <c r="C528" s="14">
        <v>4000</v>
      </c>
      <c r="D528" s="14">
        <v>95</v>
      </c>
      <c r="E528" s="14">
        <v>140</v>
      </c>
      <c r="F528" s="14">
        <v>40000</v>
      </c>
      <c r="G528" s="14">
        <v>5.75</v>
      </c>
      <c r="H528" s="14">
        <v>105</v>
      </c>
      <c r="K528" s="14">
        <v>150</v>
      </c>
      <c r="L528" s="14">
        <v>1.25</v>
      </c>
      <c r="M528" s="9">
        <f>ROUNDUP((18*L528),0)</f>
        <v>23</v>
      </c>
      <c r="N528" s="9">
        <f>(M528-O528*12-1.5)</f>
        <v>18.5</v>
      </c>
      <c r="O528" s="14">
        <v>0.25</v>
      </c>
      <c r="P528" s="9">
        <f>ROUND(((B528)-(M528*K528/12)-(G528-(1.5*L528))*H528),0)</f>
        <v>4906</v>
      </c>
      <c r="Q528" s="9">
        <f>ROUNDDOWN((D528+E528)/(P528/1000),0)</f>
        <v>47</v>
      </c>
      <c r="R528" s="9">
        <f>ROUND((1.2*D528+1.6*E528)/(Q528),2)</f>
        <v>7.19</v>
      </c>
      <c r="S528" s="9">
        <f>CEILING((N528+(12*L528)),0.01)</f>
        <v>33.5</v>
      </c>
      <c r="T528" s="9">
        <f xml:space="preserve"> (4*S528)</f>
        <v>134</v>
      </c>
      <c r="U528" s="9">
        <f>ROUND((Q528-(S528/12)^2)*(R528),2)</f>
        <v>281.89999999999998</v>
      </c>
      <c r="V528" s="9">
        <f>ROUND((U528*1000)/(3*T528*(C528^0.5)),2)</f>
        <v>11.09</v>
      </c>
      <c r="W528" s="9" t="str">
        <f>IF(V528 &lt; N528, "Pass", "Fail")</f>
        <v>Pass</v>
      </c>
      <c r="X528" s="9">
        <f>CEILING(R528*(Q528^0.5)*((Q528^0.5/2)-(L528*0.5)-(N528/12)),0.01)</f>
        <v>62.17</v>
      </c>
      <c r="Y528" s="9">
        <f>ROUND((X528*1000)/(1.5*(Q528^0.5)*12*(C528^0.5)),2)</f>
        <v>7.97</v>
      </c>
      <c r="Z528" s="9" t="str">
        <f>IF(Y528&lt;N528,"Pass","Fail")</f>
        <v>Pass</v>
      </c>
      <c r="AA528" s="9">
        <f>ROUND(((Q528^0.5)/2)-(L528/2),2)</f>
        <v>2.8</v>
      </c>
      <c r="AB528" s="9">
        <f>ROUND((AA528*(AA528/2)*R528*(Q528^0.5)),0)</f>
        <v>193</v>
      </c>
      <c r="AC528" s="9">
        <f>ROUND((AB528*12000/(0.9*(Q528^0.5)*12*(N528^2))),2)</f>
        <v>91.39</v>
      </c>
      <c r="AD528" s="9">
        <f>(1-((1-(2.36*AC528/C528))^0.5))</f>
        <v>2.733361320543215E-2</v>
      </c>
      <c r="AE528" s="9">
        <f>(AD528*C528)/(1.18*F528)</f>
        <v>2.3164078987654366E-3</v>
      </c>
      <c r="AF528" s="10">
        <f>200/F528</f>
        <v>5.0000000000000001E-3</v>
      </c>
      <c r="AG528" s="10">
        <f>(3*(C528)^0.5)/(F528)</f>
        <v>4.7434164902525689E-3</v>
      </c>
      <c r="AH528" s="10">
        <f>ROUND(MAX(AE528, AF528, AG528),6)</f>
        <v>5.0000000000000001E-3</v>
      </c>
      <c r="AK528" s="10">
        <f>ROUND((AH528*(Q528^0.5)*12*N528),2)</f>
        <v>7.61</v>
      </c>
      <c r="AL528" s="13">
        <f>ROUND((Q528^0.5),2)</f>
        <v>6.86</v>
      </c>
      <c r="AM528" s="13">
        <f>ROUND((Q528^0.5),2)</f>
        <v>6.86</v>
      </c>
      <c r="AN528" s="19">
        <v>11</v>
      </c>
      <c r="AO528" s="10">
        <f>INDEX(AJ:AJ, MATCH(AN528, AI:AI, 0))</f>
        <v>1.56</v>
      </c>
      <c r="AP528" s="12">
        <f>ROUNDUP((AK528/AO528),0)</f>
        <v>5</v>
      </c>
      <c r="AQ528" s="12">
        <f>(AP528*AO528)</f>
        <v>7.8000000000000007</v>
      </c>
      <c r="AR528" s="12">
        <f>IF(ROUNDDOWN((AL528*12 - (O528*12)) / (AP528 - 1), 0) &lt; 18, ROUNDDOWN((AL528*12 - (O528*12)) / (AP528 - 1), 0), 18)</f>
        <v>18</v>
      </c>
    </row>
    <row r="529" spans="1:44" x14ac:dyDescent="0.35">
      <c r="A529" s="11">
        <f t="shared" si="8"/>
        <v>528</v>
      </c>
      <c r="B529" s="14">
        <v>4100</v>
      </c>
      <c r="C529" s="14">
        <v>4000</v>
      </c>
      <c r="D529" s="14">
        <v>160</v>
      </c>
      <c r="E529" s="14">
        <v>105</v>
      </c>
      <c r="F529" s="14">
        <v>40000</v>
      </c>
      <c r="G529" s="14">
        <v>5</v>
      </c>
      <c r="H529" s="14">
        <v>95</v>
      </c>
      <c r="K529" s="14">
        <v>150</v>
      </c>
      <c r="L529" s="14">
        <v>1.58</v>
      </c>
      <c r="M529" s="9">
        <f>ROUNDUP((18*L529),0)</f>
        <v>29</v>
      </c>
      <c r="N529" s="9">
        <f>(M529-O529*12-1.5)</f>
        <v>24.5</v>
      </c>
      <c r="O529" s="14">
        <v>0.25</v>
      </c>
      <c r="P529" s="9">
        <f>ROUND(((B529)-(M529*K529/12)-(G529-(1.5*L529))*H529),0)</f>
        <v>3488</v>
      </c>
      <c r="Q529" s="9">
        <f>ROUNDDOWN((D529+E529)/(P529/1000),0)</f>
        <v>75</v>
      </c>
      <c r="R529" s="9">
        <f>ROUND((1.2*D529+1.6*E529)/(Q529),2)</f>
        <v>4.8</v>
      </c>
      <c r="S529" s="9">
        <f>CEILING((N529+(12*L529)),0.01)</f>
        <v>43.46</v>
      </c>
      <c r="T529" s="9">
        <f xml:space="preserve"> (4*S529)</f>
        <v>173.84</v>
      </c>
      <c r="U529" s="9">
        <f>ROUND((Q529-(S529/12)^2)*(R529),2)</f>
        <v>297.04000000000002</v>
      </c>
      <c r="V529" s="9">
        <f>ROUND((U529*1000)/(3*T529*(C529^0.5)),2)</f>
        <v>9.01</v>
      </c>
      <c r="W529" s="9" t="str">
        <f>IF(V529 &lt; N529, "Pass", "Fail")</f>
        <v>Pass</v>
      </c>
      <c r="X529" s="9">
        <f>CEILING(R529*(Q529^0.5)*((Q529^0.5/2)-(L529*0.5)-(N529/12)),0.01)</f>
        <v>62.29</v>
      </c>
      <c r="Y529" s="9">
        <f>ROUND((X529*1000)/(1.5*(Q529^0.5)*12*(C529^0.5)),2)</f>
        <v>6.32</v>
      </c>
      <c r="Z529" s="9" t="str">
        <f>IF(Y529&lt;N529,"Pass","Fail")</f>
        <v>Pass</v>
      </c>
      <c r="AA529" s="9">
        <f>ROUND(((Q529^0.5)/2)-(L529/2),2)</f>
        <v>3.54</v>
      </c>
      <c r="AB529" s="9">
        <f>ROUND((AA529*(AA529/2)*R529*(Q529^0.5)),0)</f>
        <v>260</v>
      </c>
      <c r="AC529" s="9">
        <f>ROUND((AB529*12000/(0.9*(Q529^0.5)*12*(N529^2))),2)</f>
        <v>55.57</v>
      </c>
      <c r="AD529" s="9">
        <f>(1-((1-(2.36*AC529/C529))^0.5))</f>
        <v>1.6529766591789508E-2</v>
      </c>
      <c r="AE529" s="9">
        <f>(AD529*C529)/(1.18*F529)</f>
        <v>1.4008276772702972E-3</v>
      </c>
      <c r="AF529" s="10">
        <f>200/F529</f>
        <v>5.0000000000000001E-3</v>
      </c>
      <c r="AG529" s="10">
        <f>(3*(C529)^0.5)/(F529)</f>
        <v>4.7434164902525689E-3</v>
      </c>
      <c r="AH529" s="10">
        <f>ROUND(MAX(AE529, AF529, AG529),6)</f>
        <v>5.0000000000000001E-3</v>
      </c>
      <c r="AK529" s="10">
        <f>ROUND((AH529*(Q529^0.5)*12*N529),2)</f>
        <v>12.73</v>
      </c>
      <c r="AL529" s="13">
        <f>ROUND((Q529^0.5),2)</f>
        <v>8.66</v>
      </c>
      <c r="AM529" s="13">
        <f>ROUND((Q529^0.5),2)</f>
        <v>8.66</v>
      </c>
      <c r="AN529" s="19">
        <v>11</v>
      </c>
      <c r="AO529" s="10">
        <f>INDEX(AJ:AJ, MATCH(AN529, AI:AI, 0))</f>
        <v>1.56</v>
      </c>
      <c r="AP529" s="12">
        <f>ROUNDUP((AK529/AO529),0)</f>
        <v>9</v>
      </c>
      <c r="AQ529" s="12">
        <f>(AP529*AO529)</f>
        <v>14.040000000000001</v>
      </c>
      <c r="AR529" s="12">
        <f>IF(ROUNDDOWN((AL529*12 - (O529*12)) / (AP529 - 1), 0) &lt; 18, ROUNDDOWN((AL529*12 - (O529*12)) / (AP529 - 1), 0), 18)</f>
        <v>12</v>
      </c>
    </row>
    <row r="530" spans="1:44" x14ac:dyDescent="0.35">
      <c r="A530" s="11">
        <f t="shared" si="8"/>
        <v>529</v>
      </c>
      <c r="B530" s="14">
        <v>4700</v>
      </c>
      <c r="C530" s="14">
        <v>5000</v>
      </c>
      <c r="D530" s="14">
        <v>170</v>
      </c>
      <c r="E530" s="14">
        <v>100</v>
      </c>
      <c r="F530" s="14">
        <v>40000</v>
      </c>
      <c r="G530" s="14">
        <v>4</v>
      </c>
      <c r="H530" s="14">
        <v>95</v>
      </c>
      <c r="K530" s="14">
        <v>150</v>
      </c>
      <c r="L530" s="14">
        <v>1.5</v>
      </c>
      <c r="M530" s="9">
        <f>ROUNDUP((18*L530),0)</f>
        <v>27</v>
      </c>
      <c r="N530" s="9">
        <f>(M530-O530*12-1.5)</f>
        <v>22.5</v>
      </c>
      <c r="O530" s="14">
        <v>0.25</v>
      </c>
      <c r="P530" s="9">
        <f>ROUND(((B530)-(M530*K530/12)-(G530-(1.5*L530))*H530),0)</f>
        <v>4196</v>
      </c>
      <c r="Q530" s="9">
        <f>ROUNDDOWN((D530+E530)/(P530/1000),0)</f>
        <v>64</v>
      </c>
      <c r="R530" s="9">
        <f>ROUND((1.2*D530+1.6*E530)/(Q530),2)</f>
        <v>5.69</v>
      </c>
      <c r="S530" s="9">
        <f>CEILING((N530+(12*L530)),0.01)</f>
        <v>40.5</v>
      </c>
      <c r="T530" s="9">
        <f xml:space="preserve"> (4*S530)</f>
        <v>162</v>
      </c>
      <c r="U530" s="9">
        <f>ROUND((Q530-(S530/12)^2)*(R530),2)</f>
        <v>299.35000000000002</v>
      </c>
      <c r="V530" s="9">
        <f>ROUND((U530*1000)/(3*T530*(C530^0.5)),2)</f>
        <v>8.7100000000000009</v>
      </c>
      <c r="W530" s="9" t="str">
        <f>IF(V530 &lt; N530, "Pass", "Fail")</f>
        <v>Pass</v>
      </c>
      <c r="X530" s="9">
        <f>CEILING(R530*(Q530^0.5)*((Q530^0.5/2)-(L530*0.5)-(N530/12)),0.01)</f>
        <v>62.59</v>
      </c>
      <c r="Y530" s="9">
        <f>ROUND((X530*1000)/(1.5*(Q530^0.5)*12*(C530^0.5)),2)</f>
        <v>6.15</v>
      </c>
      <c r="Z530" s="9" t="str">
        <f>IF(Y530&lt;N530,"Pass","Fail")</f>
        <v>Pass</v>
      </c>
      <c r="AA530" s="9">
        <f>ROUND(((Q530^0.5)/2)-(L530/2),2)</f>
        <v>3.25</v>
      </c>
      <c r="AB530" s="9">
        <f>ROUND((AA530*(AA530/2)*R530*(Q530^0.5)),0)</f>
        <v>240</v>
      </c>
      <c r="AC530" s="9">
        <f>ROUND((AB530*12000/(0.9*(Q530^0.5)*12*(N530^2))),2)</f>
        <v>65.84</v>
      </c>
      <c r="AD530" s="9">
        <f>(1-((1-(2.36*AC530/C530))^0.5))</f>
        <v>1.5660871447243485E-2</v>
      </c>
      <c r="AE530" s="9">
        <f>(AD530*C530)/(1.18*F530)</f>
        <v>1.6589906194113863E-3</v>
      </c>
      <c r="AF530" s="10">
        <f>200/F530</f>
        <v>5.0000000000000001E-3</v>
      </c>
      <c r="AG530" s="10">
        <f>(3*(C530)^0.5)/(F530)</f>
        <v>5.3033008588991067E-3</v>
      </c>
      <c r="AH530" s="10">
        <f>ROUND(MAX(AE530, AF530, AG530),6)</f>
        <v>5.3030000000000004E-3</v>
      </c>
      <c r="AK530" s="10">
        <f>ROUND((AH530*(Q530^0.5)*12*N530),2)</f>
        <v>11.45</v>
      </c>
      <c r="AL530" s="13">
        <f>ROUND((Q530^0.5),2)</f>
        <v>8</v>
      </c>
      <c r="AM530" s="13">
        <f>ROUND((Q530^0.5),2)</f>
        <v>8</v>
      </c>
      <c r="AN530" s="19">
        <v>11</v>
      </c>
      <c r="AO530" s="10">
        <f>INDEX(AJ:AJ, MATCH(AN530, AI:AI, 0))</f>
        <v>1.56</v>
      </c>
      <c r="AP530" s="12">
        <f>ROUNDUP((AK530/AO530),0)</f>
        <v>8</v>
      </c>
      <c r="AQ530" s="12">
        <f>(AP530*AO530)</f>
        <v>12.48</v>
      </c>
      <c r="AR530" s="12">
        <f>IF(ROUNDDOWN((AL530*12 - (O530*12)) / (AP530 - 1), 0) &lt; 18, ROUNDDOWN((AL530*12 - (O530*12)) / (AP530 - 1), 0), 18)</f>
        <v>13</v>
      </c>
    </row>
    <row r="531" spans="1:44" x14ac:dyDescent="0.35">
      <c r="A531" s="11">
        <f t="shared" si="8"/>
        <v>530</v>
      </c>
      <c r="B531" s="14">
        <v>5100</v>
      </c>
      <c r="C531" s="14">
        <v>3000</v>
      </c>
      <c r="D531" s="14">
        <v>95</v>
      </c>
      <c r="E531" s="14">
        <v>165</v>
      </c>
      <c r="F531" s="14">
        <v>60000</v>
      </c>
      <c r="G531" s="14">
        <v>4.25</v>
      </c>
      <c r="H531" s="14">
        <v>100</v>
      </c>
      <c r="K531" s="14">
        <v>150</v>
      </c>
      <c r="L531" s="14">
        <v>1.42</v>
      </c>
      <c r="M531" s="9">
        <f>ROUNDUP((18*L531),0)</f>
        <v>26</v>
      </c>
      <c r="N531" s="9">
        <f>(M531-O531*12-1.5)</f>
        <v>21.5</v>
      </c>
      <c r="O531" s="14">
        <v>0.25</v>
      </c>
      <c r="P531" s="9">
        <f>ROUND(((B531)-(M531*K531/12)-(G531-(1.5*L531))*H531),0)</f>
        <v>4563</v>
      </c>
      <c r="Q531" s="9">
        <f>ROUNDDOWN((D531+E531)/(P531/1000),0)</f>
        <v>56</v>
      </c>
      <c r="R531" s="9">
        <f>ROUND((1.2*D531+1.6*E531)/(Q531),2)</f>
        <v>6.75</v>
      </c>
      <c r="S531" s="9">
        <f>CEILING((N531+(12*L531)),0.01)</f>
        <v>38.54</v>
      </c>
      <c r="T531" s="9">
        <f xml:space="preserve"> (4*S531)</f>
        <v>154.16</v>
      </c>
      <c r="U531" s="9">
        <f>ROUND((Q531-(S531/12)^2)*(R531),2)</f>
        <v>308.38</v>
      </c>
      <c r="V531" s="9">
        <f>ROUND((U531*1000)/(3*T531*(C531^0.5)),2)</f>
        <v>12.17</v>
      </c>
      <c r="W531" s="9" t="str">
        <f>IF(V531 &lt; N531, "Pass", "Fail")</f>
        <v>Pass</v>
      </c>
      <c r="X531" s="9">
        <f>CEILING(R531*(Q531^0.5)*((Q531^0.5/2)-(L531*0.5)-(N531/12)),0.01)</f>
        <v>62.64</v>
      </c>
      <c r="Y531" s="9">
        <f>ROUND((X531*1000)/(1.5*(Q531^0.5)*12*(C531^0.5)),2)</f>
        <v>8.49</v>
      </c>
      <c r="Z531" s="9" t="str">
        <f>IF(Y531&lt;N531,"Pass","Fail")</f>
        <v>Pass</v>
      </c>
      <c r="AA531" s="9">
        <f>ROUND(((Q531^0.5)/2)-(L531/2),2)</f>
        <v>3.03</v>
      </c>
      <c r="AB531" s="9">
        <f>ROUND((AA531*(AA531/2)*R531*(Q531^0.5)),0)</f>
        <v>232</v>
      </c>
      <c r="AC531" s="9">
        <f>ROUND((AB531*12000/(0.9*(Q531^0.5)*12*(N531^2))),2)</f>
        <v>74.52</v>
      </c>
      <c r="AD531" s="9">
        <f>(1-((1-(2.36*AC531/C531))^0.5))</f>
        <v>2.9753845665956735E-2</v>
      </c>
      <c r="AE531" s="9">
        <f>(AD531*C531)/(1.18*F531)</f>
        <v>1.2607561722863024E-3</v>
      </c>
      <c r="AF531" s="10">
        <f>200/F531</f>
        <v>3.3333333333333335E-3</v>
      </c>
      <c r="AG531" s="10">
        <f>(3*(C531)^0.5)/(F531)</f>
        <v>2.7386127875258306E-3</v>
      </c>
      <c r="AH531" s="10">
        <f>ROUND(MAX(AE531, AF531, AG531),6)</f>
        <v>3.333E-3</v>
      </c>
      <c r="AK531" s="10">
        <f>ROUND((AH531*(Q531^0.5)*12*N531),2)</f>
        <v>6.44</v>
      </c>
      <c r="AL531" s="13">
        <f>ROUND((Q531^0.5),2)</f>
        <v>7.48</v>
      </c>
      <c r="AM531" s="13">
        <f>ROUND((Q531^0.5),2)</f>
        <v>7.48</v>
      </c>
      <c r="AN531" s="19">
        <v>8</v>
      </c>
      <c r="AO531" s="10">
        <f>INDEX(AJ:AJ, MATCH(AN531, AI:AI, 0))</f>
        <v>0.79</v>
      </c>
      <c r="AP531" s="12">
        <f>ROUNDUP((AK531/AO531),0)</f>
        <v>9</v>
      </c>
      <c r="AQ531" s="12">
        <f>(AP531*AO531)</f>
        <v>7.11</v>
      </c>
      <c r="AR531" s="12">
        <f>IF(ROUNDDOWN((AL531*12 - (O531*12)) / (AP531 - 1), 0) &lt; 18, ROUNDDOWN((AL531*12 - (O531*12)) / (AP531 - 1), 0), 18)</f>
        <v>10</v>
      </c>
    </row>
    <row r="532" spans="1:44" x14ac:dyDescent="0.35">
      <c r="A532" s="11">
        <f t="shared" si="8"/>
        <v>531</v>
      </c>
      <c r="B532" s="14">
        <v>5000</v>
      </c>
      <c r="C532" s="14">
        <v>4000</v>
      </c>
      <c r="D532" s="14">
        <v>100</v>
      </c>
      <c r="E532" s="14">
        <v>150</v>
      </c>
      <c r="F532" s="14">
        <v>40000</v>
      </c>
      <c r="G532" s="14">
        <v>6.75</v>
      </c>
      <c r="H532" s="14">
        <v>100</v>
      </c>
      <c r="K532" s="14">
        <v>150</v>
      </c>
      <c r="L532" s="14">
        <v>1.42</v>
      </c>
      <c r="M532" s="9">
        <f>ROUNDUP((18*L532),0)</f>
        <v>26</v>
      </c>
      <c r="N532" s="9">
        <f>(M532-O532*12-1.5)</f>
        <v>21.5</v>
      </c>
      <c r="O532" s="14">
        <v>0.25</v>
      </c>
      <c r="P532" s="9">
        <f>ROUND(((B532)-(M532*K532/12)-(G532-(1.5*L532))*H532),0)</f>
        <v>4213</v>
      </c>
      <c r="Q532" s="9">
        <f>ROUNDDOWN((D532+E532)/(P532/1000),0)</f>
        <v>59</v>
      </c>
      <c r="R532" s="9">
        <f>ROUND((1.2*D532+1.6*E532)/(Q532),2)</f>
        <v>6.1</v>
      </c>
      <c r="S532" s="9">
        <f>CEILING((N532+(12*L532)),0.01)</f>
        <v>38.54</v>
      </c>
      <c r="T532" s="9">
        <f xml:space="preserve"> (4*S532)</f>
        <v>154.16</v>
      </c>
      <c r="U532" s="9">
        <f>ROUND((Q532-(S532/12)^2)*(R532),2)</f>
        <v>296.98</v>
      </c>
      <c r="V532" s="9">
        <f>ROUND((U532*1000)/(3*T532*(C532^0.5)),2)</f>
        <v>10.15</v>
      </c>
      <c r="W532" s="9" t="str">
        <f>IF(V532 &lt; N532, "Pass", "Fail")</f>
        <v>Pass</v>
      </c>
      <c r="X532" s="9">
        <f>CEILING(R532*(Q532^0.5)*((Q532^0.5/2)-(L532*0.5)-(N532/12)),0.01)</f>
        <v>62.74</v>
      </c>
      <c r="Y532" s="9">
        <f>ROUND((X532*1000)/(1.5*(Q532^0.5)*12*(C532^0.5)),2)</f>
        <v>7.17</v>
      </c>
      <c r="Z532" s="9" t="str">
        <f>IF(Y532&lt;N532,"Pass","Fail")</f>
        <v>Pass</v>
      </c>
      <c r="AA532" s="9">
        <f>ROUND(((Q532^0.5)/2)-(L532/2),2)</f>
        <v>3.13</v>
      </c>
      <c r="AB532" s="9">
        <f>ROUND((AA532*(AA532/2)*R532*(Q532^0.5)),0)</f>
        <v>230</v>
      </c>
      <c r="AC532" s="9">
        <f>ROUND((AB532*12000/(0.9*(Q532^0.5)*12*(N532^2))),2)</f>
        <v>71.98</v>
      </c>
      <c r="AD532" s="9">
        <f>(1-((1-(2.36*AC532/C532))^0.5))</f>
        <v>2.1464461554921321E-2</v>
      </c>
      <c r="AE532" s="9">
        <f>(AD532*C532)/(1.18*F532)</f>
        <v>1.8190221656712985E-3</v>
      </c>
      <c r="AF532" s="10">
        <f>200/F532</f>
        <v>5.0000000000000001E-3</v>
      </c>
      <c r="AG532" s="10">
        <f>(3*(C532)^0.5)/(F532)</f>
        <v>4.7434164902525689E-3</v>
      </c>
      <c r="AH532" s="10">
        <f>ROUND(MAX(AE532, AF532, AG532),6)</f>
        <v>5.0000000000000001E-3</v>
      </c>
      <c r="AK532" s="10">
        <f>ROUND((AH532*(Q532^0.5)*12*N532),2)</f>
        <v>9.91</v>
      </c>
      <c r="AL532" s="13">
        <f>ROUND((Q532^0.5),2)</f>
        <v>7.68</v>
      </c>
      <c r="AM532" s="13">
        <f>ROUND((Q532^0.5),2)</f>
        <v>7.68</v>
      </c>
      <c r="AN532" s="19">
        <v>11</v>
      </c>
      <c r="AO532" s="10">
        <f>INDEX(AJ:AJ, MATCH(AN532, AI:AI, 0))</f>
        <v>1.56</v>
      </c>
      <c r="AP532" s="12">
        <f>ROUNDUP((AK532/AO532),0)</f>
        <v>7</v>
      </c>
      <c r="AQ532" s="12">
        <f>(AP532*AO532)</f>
        <v>10.92</v>
      </c>
      <c r="AR532" s="12">
        <f>IF(ROUNDDOWN((AL532*12 - (O532*12)) / (AP532 - 1), 0) &lt; 18, ROUNDDOWN((AL532*12 - (O532*12)) / (AP532 - 1), 0), 18)</f>
        <v>14</v>
      </c>
    </row>
    <row r="533" spans="1:44" x14ac:dyDescent="0.35">
      <c r="A533" s="11">
        <f t="shared" si="8"/>
        <v>532</v>
      </c>
      <c r="B533" s="14">
        <v>4500</v>
      </c>
      <c r="C533" s="14">
        <v>5000</v>
      </c>
      <c r="D533" s="14">
        <v>185</v>
      </c>
      <c r="E533" s="14">
        <v>130</v>
      </c>
      <c r="F533" s="14">
        <v>40000</v>
      </c>
      <c r="G533" s="14">
        <v>4.75</v>
      </c>
      <c r="H533" s="14">
        <v>95</v>
      </c>
      <c r="K533" s="14">
        <v>150</v>
      </c>
      <c r="L533" s="14">
        <v>1.75</v>
      </c>
      <c r="M533" s="9">
        <f>ROUNDUP((18*L533),0)</f>
        <v>32</v>
      </c>
      <c r="N533" s="9">
        <f>(M533-O533*12-1.5)</f>
        <v>27.5</v>
      </c>
      <c r="O533" s="14">
        <v>0.25</v>
      </c>
      <c r="P533" s="9">
        <f>ROUND(((B533)-(M533*K533/12)-(G533-(1.5*L533))*H533),0)</f>
        <v>3898</v>
      </c>
      <c r="Q533" s="9">
        <f>ROUNDDOWN((D533+E533)/(P533/1000),0)</f>
        <v>80</v>
      </c>
      <c r="R533" s="9">
        <f>ROUND((1.2*D533+1.6*E533)/(Q533),2)</f>
        <v>5.38</v>
      </c>
      <c r="S533" s="9">
        <f>CEILING((N533+(12*L533)),0.01)</f>
        <v>48.5</v>
      </c>
      <c r="T533" s="9">
        <f xml:space="preserve"> (4*S533)</f>
        <v>194</v>
      </c>
      <c r="U533" s="9">
        <f>ROUND((Q533-(S533/12)^2)*(R533),2)</f>
        <v>342.52</v>
      </c>
      <c r="V533" s="9">
        <f>ROUND((U533*1000)/(3*T533*(C533^0.5)),2)</f>
        <v>8.32</v>
      </c>
      <c r="W533" s="9" t="str">
        <f>IF(V533 &lt; N533, "Pass", "Fail")</f>
        <v>Pass</v>
      </c>
      <c r="X533" s="9">
        <f>CEILING(R533*(Q533^0.5)*((Q533^0.5/2)-(L533*0.5)-(N533/12)),0.01)</f>
        <v>62.82</v>
      </c>
      <c r="Y533" s="9">
        <f>ROUND((X533*1000)/(1.5*(Q533^0.5)*12*(C533^0.5)),2)</f>
        <v>5.52</v>
      </c>
      <c r="Z533" s="9" t="str">
        <f>IF(Y533&lt;N533,"Pass","Fail")</f>
        <v>Pass</v>
      </c>
      <c r="AA533" s="9">
        <f>ROUND(((Q533^0.5)/2)-(L533/2),2)</f>
        <v>3.6</v>
      </c>
      <c r="AB533" s="9">
        <f>ROUND((AA533*(AA533/2)*R533*(Q533^0.5)),0)</f>
        <v>312</v>
      </c>
      <c r="AC533" s="9">
        <f>ROUND((AB533*12000/(0.9*(Q533^0.5)*12*(N533^2))),2)</f>
        <v>51.25</v>
      </c>
      <c r="AD533" s="9">
        <f>(1-((1-(2.36*AC533/C533))^0.5))</f>
        <v>1.216904280135056E-2</v>
      </c>
      <c r="AE533" s="9">
        <f>(AD533*C533)/(1.18*F533)</f>
        <v>1.2890935170922202E-3</v>
      </c>
      <c r="AF533" s="10">
        <f>200/F533</f>
        <v>5.0000000000000001E-3</v>
      </c>
      <c r="AG533" s="10">
        <f>(3*(C533)^0.5)/(F533)</f>
        <v>5.3033008588991067E-3</v>
      </c>
      <c r="AH533" s="10">
        <f>ROUND(MAX(AE533, AF533, AG533),6)</f>
        <v>5.3030000000000004E-3</v>
      </c>
      <c r="AK533" s="10">
        <f>ROUND((AH533*(Q533^0.5)*12*N533),2)</f>
        <v>15.65</v>
      </c>
      <c r="AL533" s="13">
        <f>ROUND((Q533^0.5),2)</f>
        <v>8.94</v>
      </c>
      <c r="AM533" s="13">
        <f>ROUND((Q533^0.5),2)</f>
        <v>8.94</v>
      </c>
      <c r="AN533" s="19">
        <v>11</v>
      </c>
      <c r="AO533" s="10">
        <f>INDEX(AJ:AJ, MATCH(AN533, AI:AI, 0))</f>
        <v>1.56</v>
      </c>
      <c r="AP533" s="12">
        <f>ROUNDUP((AK533/AO533),0)</f>
        <v>11</v>
      </c>
      <c r="AQ533" s="12">
        <f>(AP533*AO533)</f>
        <v>17.16</v>
      </c>
      <c r="AR533" s="12">
        <f>IF(ROUNDDOWN((AL533*12 - (O533*12)) / (AP533 - 1), 0) &lt; 18, ROUNDDOWN((AL533*12 - (O533*12)) / (AP533 - 1), 0), 18)</f>
        <v>10</v>
      </c>
    </row>
    <row r="534" spans="1:44" x14ac:dyDescent="0.35">
      <c r="A534" s="11">
        <f t="shared" si="8"/>
        <v>533</v>
      </c>
      <c r="B534" s="14">
        <v>4500</v>
      </c>
      <c r="C534" s="14">
        <v>5000</v>
      </c>
      <c r="D534" s="14">
        <v>90</v>
      </c>
      <c r="E534" s="14">
        <v>135</v>
      </c>
      <c r="F534" s="14">
        <v>40000</v>
      </c>
      <c r="G534" s="14">
        <v>4.25</v>
      </c>
      <c r="H534" s="14">
        <v>100</v>
      </c>
      <c r="K534" s="14">
        <v>150</v>
      </c>
      <c r="L534" s="14">
        <v>1.33</v>
      </c>
      <c r="M534" s="9">
        <f>ROUNDUP((18*L534),0)</f>
        <v>24</v>
      </c>
      <c r="N534" s="9">
        <f>(M534-O534*12-1.5)</f>
        <v>19.5</v>
      </c>
      <c r="O534" s="14">
        <v>0.25</v>
      </c>
      <c r="P534" s="9">
        <f>ROUND(((B534)-(M534*K534/12)-(G534-(1.5*L534))*H534),0)</f>
        <v>3975</v>
      </c>
      <c r="Q534" s="9">
        <f>ROUNDDOWN((D534+E534)/(P534/1000),0)</f>
        <v>56</v>
      </c>
      <c r="R534" s="9">
        <f>ROUND((1.2*D534+1.6*E534)/(Q534),2)</f>
        <v>5.79</v>
      </c>
      <c r="S534" s="9">
        <f>CEILING((N534+(12*L534)),0.01)</f>
        <v>35.46</v>
      </c>
      <c r="T534" s="9">
        <f xml:space="preserve"> (4*S534)</f>
        <v>141.84</v>
      </c>
      <c r="U534" s="9">
        <f>ROUND((Q534-(S534/12)^2)*(R534),2)</f>
        <v>273.68</v>
      </c>
      <c r="V534" s="9">
        <f>ROUND((U534*1000)/(3*T534*(C534^0.5)),2)</f>
        <v>9.1</v>
      </c>
      <c r="W534" s="9" t="str">
        <f>IF(V534 &lt; N534, "Pass", "Fail")</f>
        <v>Pass</v>
      </c>
      <c r="X534" s="9">
        <f>CEILING(R534*(Q534^0.5)*((Q534^0.5/2)-(L534*0.5)-(N534/12)),0.01)</f>
        <v>62.9</v>
      </c>
      <c r="Y534" s="9">
        <f>ROUND((X534*1000)/(1.5*(Q534^0.5)*12*(C534^0.5)),2)</f>
        <v>6.6</v>
      </c>
      <c r="Z534" s="9" t="str">
        <f>IF(Y534&lt;N534,"Pass","Fail")</f>
        <v>Pass</v>
      </c>
      <c r="AA534" s="9">
        <f>ROUND(((Q534^0.5)/2)-(L534/2),2)</f>
        <v>3.08</v>
      </c>
      <c r="AB534" s="9">
        <f>ROUND((AA534*(AA534/2)*R534*(Q534^0.5)),0)</f>
        <v>206</v>
      </c>
      <c r="AC534" s="9">
        <f>ROUND((AB534*12000/(0.9*(Q534^0.5)*12*(N534^2))),2)</f>
        <v>80.44</v>
      </c>
      <c r="AD534" s="9">
        <f>(1-((1-(2.36*AC534/C534))^0.5))</f>
        <v>1.9167537241960964E-2</v>
      </c>
      <c r="AE534" s="9">
        <f>(AD534*C534)/(1.18*F534)</f>
        <v>2.0304594535975598E-3</v>
      </c>
      <c r="AF534" s="10">
        <f>200/F534</f>
        <v>5.0000000000000001E-3</v>
      </c>
      <c r="AG534" s="10">
        <f>(3*(C534)^0.5)/(F534)</f>
        <v>5.3033008588991067E-3</v>
      </c>
      <c r="AH534" s="10">
        <f>ROUND(MAX(AE534, AF534, AG534),6)</f>
        <v>5.3030000000000004E-3</v>
      </c>
      <c r="AK534" s="10">
        <f>ROUND((AH534*(Q534^0.5)*12*N534),2)</f>
        <v>9.2899999999999991</v>
      </c>
      <c r="AL534" s="13">
        <f>ROUND((Q534^0.5),2)</f>
        <v>7.48</v>
      </c>
      <c r="AM534" s="13">
        <f>ROUND((Q534^0.5),2)</f>
        <v>7.48</v>
      </c>
      <c r="AN534" s="19">
        <v>11</v>
      </c>
      <c r="AO534" s="10">
        <f>INDEX(AJ:AJ, MATCH(AN534, AI:AI, 0))</f>
        <v>1.56</v>
      </c>
      <c r="AP534" s="12">
        <f>ROUNDUP((AK534/AO534),0)</f>
        <v>6</v>
      </c>
      <c r="AQ534" s="12">
        <f>(AP534*AO534)</f>
        <v>9.36</v>
      </c>
      <c r="AR534" s="12">
        <f>IF(ROUNDDOWN((AL534*12 - (O534*12)) / (AP534 - 1), 0) &lt; 18, ROUNDDOWN((AL534*12 - (O534*12)) / (AP534 - 1), 0), 18)</f>
        <v>17</v>
      </c>
    </row>
    <row r="535" spans="1:44" x14ac:dyDescent="0.35">
      <c r="A535" s="11">
        <f t="shared" si="8"/>
        <v>534</v>
      </c>
      <c r="B535" s="14">
        <v>4700</v>
      </c>
      <c r="C535" s="14">
        <v>4000</v>
      </c>
      <c r="D535" s="14">
        <v>130</v>
      </c>
      <c r="E535" s="14">
        <v>100</v>
      </c>
      <c r="F535" s="14">
        <v>40000</v>
      </c>
      <c r="G535" s="14">
        <v>6.75</v>
      </c>
      <c r="H535" s="14">
        <v>95</v>
      </c>
      <c r="K535" s="14">
        <v>150</v>
      </c>
      <c r="L535" s="14">
        <v>1.33</v>
      </c>
      <c r="M535" s="9">
        <f>ROUNDUP((18*L535),0)</f>
        <v>24</v>
      </c>
      <c r="N535" s="9">
        <f>(M535-O535*12-1.5)</f>
        <v>19.5</v>
      </c>
      <c r="O535" s="14">
        <v>0.25</v>
      </c>
      <c r="P535" s="9">
        <f>ROUND(((B535)-(M535*K535/12)-(G535-(1.5*L535))*H535),0)</f>
        <v>3948</v>
      </c>
      <c r="Q535" s="9">
        <f>ROUNDDOWN((D535+E535)/(P535/1000),0)</f>
        <v>58</v>
      </c>
      <c r="R535" s="9">
        <f>ROUND((1.2*D535+1.6*E535)/(Q535),2)</f>
        <v>5.45</v>
      </c>
      <c r="S535" s="9">
        <f>CEILING((N535+(12*L535)),0.01)</f>
        <v>35.46</v>
      </c>
      <c r="T535" s="9">
        <f xml:space="preserve"> (4*S535)</f>
        <v>141.84</v>
      </c>
      <c r="U535" s="9">
        <f>ROUND((Q535-(S535/12)^2)*(R535),2)</f>
        <v>268.51</v>
      </c>
      <c r="V535" s="9">
        <f>ROUND((U535*1000)/(3*T535*(C535^0.5)),2)</f>
        <v>9.98</v>
      </c>
      <c r="W535" s="9" t="str">
        <f>IF(V535 &lt; N535, "Pass", "Fail")</f>
        <v>Pass</v>
      </c>
      <c r="X535" s="9">
        <f>CEILING(R535*(Q535^0.5)*((Q535^0.5/2)-(L535*0.5)-(N535/12)),0.01)</f>
        <v>63.01</v>
      </c>
      <c r="Y535" s="9">
        <f>ROUND((X535*1000)/(1.5*(Q535^0.5)*12*(C535^0.5)),2)</f>
        <v>7.27</v>
      </c>
      <c r="Z535" s="9" t="str">
        <f>IF(Y535&lt;N535,"Pass","Fail")</f>
        <v>Pass</v>
      </c>
      <c r="AA535" s="9">
        <f>ROUND(((Q535^0.5)/2)-(L535/2),2)</f>
        <v>3.14</v>
      </c>
      <c r="AB535" s="9">
        <f>ROUND((AA535*(AA535/2)*R535*(Q535^0.5)),0)</f>
        <v>205</v>
      </c>
      <c r="AC535" s="9">
        <f>ROUND((AB535*12000/(0.9*(Q535^0.5)*12*(N535^2))),2)</f>
        <v>78.66</v>
      </c>
      <c r="AD535" s="9">
        <f>(1-((1-(2.36*AC535/C535))^0.5))</f>
        <v>2.3480363740697729E-2</v>
      </c>
      <c r="AE535" s="9">
        <f>(AD535*C535)/(1.18*F535)</f>
        <v>1.9898613339574345E-3</v>
      </c>
      <c r="AF535" s="10">
        <f>200/F535</f>
        <v>5.0000000000000001E-3</v>
      </c>
      <c r="AG535" s="10">
        <f>(3*(C535)^0.5)/(F535)</f>
        <v>4.7434164902525689E-3</v>
      </c>
      <c r="AH535" s="10">
        <f>ROUND(MAX(AE535, AF535, AG535),6)</f>
        <v>5.0000000000000001E-3</v>
      </c>
      <c r="AK535" s="10">
        <f>ROUND((AH535*(Q535^0.5)*12*N535),2)</f>
        <v>8.91</v>
      </c>
      <c r="AL535" s="13">
        <f>ROUND((Q535^0.5),2)</f>
        <v>7.62</v>
      </c>
      <c r="AM535" s="13">
        <f>ROUND((Q535^0.5),2)</f>
        <v>7.62</v>
      </c>
      <c r="AN535" s="19">
        <v>11</v>
      </c>
      <c r="AO535" s="10">
        <f>INDEX(AJ:AJ, MATCH(AN535, AI:AI, 0))</f>
        <v>1.56</v>
      </c>
      <c r="AP535" s="12">
        <f>ROUNDUP((AK535/AO535),0)</f>
        <v>6</v>
      </c>
      <c r="AQ535" s="12">
        <f>(AP535*AO535)</f>
        <v>9.36</v>
      </c>
      <c r="AR535" s="12">
        <f>IF(ROUNDDOWN((AL535*12 - (O535*12)) / (AP535 - 1), 0) &lt; 18, ROUNDDOWN((AL535*12 - (O535*12)) / (AP535 - 1), 0), 18)</f>
        <v>17</v>
      </c>
    </row>
    <row r="536" spans="1:44" x14ac:dyDescent="0.35">
      <c r="A536" s="11">
        <f t="shared" si="8"/>
        <v>535</v>
      </c>
      <c r="B536" s="14">
        <v>5900</v>
      </c>
      <c r="C536" s="14">
        <v>3000</v>
      </c>
      <c r="D536" s="14">
        <v>90</v>
      </c>
      <c r="E536" s="14">
        <v>190</v>
      </c>
      <c r="F536" s="14">
        <v>40000</v>
      </c>
      <c r="G536" s="14">
        <v>4.5</v>
      </c>
      <c r="H536" s="14">
        <v>105</v>
      </c>
      <c r="K536" s="14">
        <v>150</v>
      </c>
      <c r="L536" s="14">
        <v>1.42</v>
      </c>
      <c r="M536" s="9">
        <f>ROUNDUP((18*L536),0)</f>
        <v>26</v>
      </c>
      <c r="N536" s="9">
        <f>(M536-O536*12-1.5)</f>
        <v>21.5</v>
      </c>
      <c r="O536" s="14">
        <v>0.25</v>
      </c>
      <c r="P536" s="9">
        <f>ROUND(((B536)-(M536*K536/12)-(G536-(1.5*L536))*H536),0)</f>
        <v>5326</v>
      </c>
      <c r="Q536" s="9">
        <f>ROUNDDOWN((D536+E536)/(P536/1000),0)</f>
        <v>52</v>
      </c>
      <c r="R536" s="9">
        <f>ROUND((1.2*D536+1.6*E536)/(Q536),2)</f>
        <v>7.92</v>
      </c>
      <c r="S536" s="9">
        <f>CEILING((N536+(12*L536)),0.01)</f>
        <v>38.54</v>
      </c>
      <c r="T536" s="9">
        <f xml:space="preserve"> (4*S536)</f>
        <v>154.16</v>
      </c>
      <c r="U536" s="9">
        <f>ROUND((Q536-(S536/12)^2)*(R536),2)</f>
        <v>330.15</v>
      </c>
      <c r="V536" s="9">
        <f>ROUND((U536*1000)/(3*T536*(C536^0.5)),2)</f>
        <v>13.03</v>
      </c>
      <c r="W536" s="9" t="str">
        <f>IF(V536 &lt; N536, "Pass", "Fail")</f>
        <v>Pass</v>
      </c>
      <c r="X536" s="9">
        <f>CEILING(R536*(Q536^0.5)*((Q536^0.5/2)-(L536*0.5)-(N536/12)),0.01)</f>
        <v>63.050000000000004</v>
      </c>
      <c r="Y536" s="9">
        <f>ROUND((X536*1000)/(1.5*(Q536^0.5)*12*(C536^0.5)),2)</f>
        <v>8.8699999999999992</v>
      </c>
      <c r="Z536" s="9" t="str">
        <f>IF(Y536&lt;N536,"Pass","Fail")</f>
        <v>Pass</v>
      </c>
      <c r="AA536" s="9">
        <f>ROUND(((Q536^0.5)/2)-(L536/2),2)</f>
        <v>2.9</v>
      </c>
      <c r="AB536" s="9">
        <f>ROUND((AA536*(AA536/2)*R536*(Q536^0.5)),0)</f>
        <v>240</v>
      </c>
      <c r="AC536" s="9">
        <f>ROUND((AB536*12000/(0.9*(Q536^0.5)*12*(N536^2))),2)</f>
        <v>80</v>
      </c>
      <c r="AD536" s="9">
        <f>(1-((1-(2.36*AC536/C536))^0.5))</f>
        <v>3.1977961683378409E-2</v>
      </c>
      <c r="AE536" s="9">
        <f>(AD536*C536)/(1.18*F536)</f>
        <v>2.0324975646215091E-3</v>
      </c>
      <c r="AF536" s="10">
        <f>200/F536</f>
        <v>5.0000000000000001E-3</v>
      </c>
      <c r="AG536" s="10">
        <f>(3*(C536)^0.5)/(F536)</f>
        <v>4.107919181288746E-3</v>
      </c>
      <c r="AH536" s="10">
        <f>ROUND(MAX(AE536, AF536, AG536),6)</f>
        <v>5.0000000000000001E-3</v>
      </c>
      <c r="AK536" s="10">
        <f>ROUND((AH536*(Q536^0.5)*12*N536),2)</f>
        <v>9.3000000000000007</v>
      </c>
      <c r="AL536" s="13">
        <f>ROUND((Q536^0.5),2)</f>
        <v>7.21</v>
      </c>
      <c r="AM536" s="13">
        <f>ROUND((Q536^0.5),2)</f>
        <v>7.21</v>
      </c>
      <c r="AN536" s="19">
        <v>11</v>
      </c>
      <c r="AO536" s="10">
        <f>INDEX(AJ:AJ, MATCH(AN536, AI:AI, 0))</f>
        <v>1.56</v>
      </c>
      <c r="AP536" s="12">
        <f>ROUNDUP((AK536/AO536),0)</f>
        <v>6</v>
      </c>
      <c r="AQ536" s="12">
        <f>(AP536*AO536)</f>
        <v>9.36</v>
      </c>
      <c r="AR536" s="12">
        <f>IF(ROUNDDOWN((AL536*12 - (O536*12)) / (AP536 - 1), 0) &lt; 18, ROUNDDOWN((AL536*12 - (O536*12)) / (AP536 - 1), 0), 18)</f>
        <v>16</v>
      </c>
    </row>
    <row r="537" spans="1:44" x14ac:dyDescent="0.35">
      <c r="A537" s="11">
        <f t="shared" si="8"/>
        <v>536</v>
      </c>
      <c r="B537" s="14">
        <v>4500</v>
      </c>
      <c r="C537" s="14">
        <v>5000</v>
      </c>
      <c r="D537" s="14">
        <v>180</v>
      </c>
      <c r="E537" s="14">
        <v>85</v>
      </c>
      <c r="F537" s="14">
        <v>40000</v>
      </c>
      <c r="G537" s="14">
        <v>4.5</v>
      </c>
      <c r="H537" s="14">
        <v>100</v>
      </c>
      <c r="K537" s="14">
        <v>150</v>
      </c>
      <c r="L537" s="14">
        <v>1.5</v>
      </c>
      <c r="M537" s="9">
        <f>ROUNDUP((18*L537),0)</f>
        <v>27</v>
      </c>
      <c r="N537" s="9">
        <f>(M537-O537*12-1.5)</f>
        <v>22.5</v>
      </c>
      <c r="O537" s="14">
        <v>0.25</v>
      </c>
      <c r="P537" s="9">
        <f>ROUND(((B537)-(M537*K537/12)-(G537-(1.5*L537))*H537),0)</f>
        <v>3938</v>
      </c>
      <c r="Q537" s="9">
        <f>ROUNDDOWN((D537+E537)/(P537/1000),0)</f>
        <v>67</v>
      </c>
      <c r="R537" s="9">
        <f>ROUND((1.2*D537+1.6*E537)/(Q537),2)</f>
        <v>5.25</v>
      </c>
      <c r="S537" s="9">
        <f>CEILING((N537+(12*L537)),0.01)</f>
        <v>40.5</v>
      </c>
      <c r="T537" s="9">
        <f xml:space="preserve"> (4*S537)</f>
        <v>162</v>
      </c>
      <c r="U537" s="9">
        <f>ROUND((Q537-(S537/12)^2)*(R537),2)</f>
        <v>291.95</v>
      </c>
      <c r="V537" s="9">
        <f>ROUND((U537*1000)/(3*T537*(C537^0.5)),2)</f>
        <v>8.5</v>
      </c>
      <c r="W537" s="9" t="str">
        <f>IF(V537 &lt; N537, "Pass", "Fail")</f>
        <v>Pass</v>
      </c>
      <c r="X537" s="9">
        <f>CEILING(R537*(Q537^0.5)*((Q537^0.5/2)-(L537*0.5)-(N537/12)),0.01)</f>
        <v>63.08</v>
      </c>
      <c r="Y537" s="9">
        <f>ROUND((X537*1000)/(1.5*(Q537^0.5)*12*(C537^0.5)),2)</f>
        <v>6.05</v>
      </c>
      <c r="Z537" s="9" t="str">
        <f>IF(Y537&lt;N537,"Pass","Fail")</f>
        <v>Pass</v>
      </c>
      <c r="AA537" s="9">
        <f>ROUND(((Q537^0.5)/2)-(L537/2),2)</f>
        <v>3.34</v>
      </c>
      <c r="AB537" s="9">
        <f>ROUND((AA537*(AA537/2)*R537*(Q537^0.5)),0)</f>
        <v>240</v>
      </c>
      <c r="AC537" s="9">
        <f>ROUND((AB537*12000/(0.9*(Q537^0.5)*12*(N537^2))),2)</f>
        <v>64.349999999999994</v>
      </c>
      <c r="AD537" s="9">
        <f>(1-((1-(2.36*AC537/C537))^0.5))</f>
        <v>1.5303701641973255E-2</v>
      </c>
      <c r="AE537" s="9">
        <f>(AD537*C537)/(1.18*F537)</f>
        <v>1.6211548349547938E-3</v>
      </c>
      <c r="AF537" s="10">
        <f>200/F537</f>
        <v>5.0000000000000001E-3</v>
      </c>
      <c r="AG537" s="10">
        <f>(3*(C537)^0.5)/(F537)</f>
        <v>5.3033008588991067E-3</v>
      </c>
      <c r="AH537" s="10">
        <f>ROUND(MAX(AE537, AF537, AG537),6)</f>
        <v>5.3030000000000004E-3</v>
      </c>
      <c r="AK537" s="10">
        <f>ROUND((AH537*(Q537^0.5)*12*N537),2)</f>
        <v>11.72</v>
      </c>
      <c r="AL537" s="13">
        <f>ROUND((Q537^0.5),2)</f>
        <v>8.19</v>
      </c>
      <c r="AM537" s="13">
        <f>ROUND((Q537^0.5),2)</f>
        <v>8.19</v>
      </c>
      <c r="AN537" s="19">
        <v>11</v>
      </c>
      <c r="AO537" s="10">
        <f>INDEX(AJ:AJ, MATCH(AN537, AI:AI, 0))</f>
        <v>1.56</v>
      </c>
      <c r="AP537" s="12">
        <f>ROUNDUP((AK537/AO537),0)</f>
        <v>8</v>
      </c>
      <c r="AQ537" s="12">
        <f>(AP537*AO537)</f>
        <v>12.48</v>
      </c>
      <c r="AR537" s="12">
        <f>IF(ROUNDDOWN((AL537*12 - (O537*12)) / (AP537 - 1), 0) &lt; 18, ROUNDDOWN((AL537*12 - (O537*12)) / (AP537 - 1), 0), 18)</f>
        <v>13</v>
      </c>
    </row>
    <row r="538" spans="1:44" x14ac:dyDescent="0.35">
      <c r="A538" s="11">
        <f t="shared" si="8"/>
        <v>537</v>
      </c>
      <c r="B538" s="14">
        <v>5900</v>
      </c>
      <c r="C538" s="14">
        <v>4000</v>
      </c>
      <c r="D538" s="14">
        <v>130</v>
      </c>
      <c r="E538" s="14">
        <v>155</v>
      </c>
      <c r="F538" s="14">
        <v>40000</v>
      </c>
      <c r="G538" s="14">
        <v>4.75</v>
      </c>
      <c r="H538" s="14">
        <v>105</v>
      </c>
      <c r="K538" s="14">
        <v>150</v>
      </c>
      <c r="L538" s="14">
        <v>1.42</v>
      </c>
      <c r="M538" s="9">
        <f>ROUNDUP((18*L538),0)</f>
        <v>26</v>
      </c>
      <c r="N538" s="9">
        <f>(M538-O538*12-1.5)</f>
        <v>21.5</v>
      </c>
      <c r="O538" s="14">
        <v>0.25</v>
      </c>
      <c r="P538" s="9">
        <f>ROUND(((B538)-(M538*K538/12)-(G538-(1.5*L538))*H538),0)</f>
        <v>5300</v>
      </c>
      <c r="Q538" s="9">
        <f>ROUNDDOWN((D538+E538)/(P538/1000),0)</f>
        <v>53</v>
      </c>
      <c r="R538" s="9">
        <f>ROUND((1.2*D538+1.6*E538)/(Q538),2)</f>
        <v>7.62</v>
      </c>
      <c r="S538" s="9">
        <f>CEILING((N538+(12*L538)),0.01)</f>
        <v>38.54</v>
      </c>
      <c r="T538" s="9">
        <f xml:space="preserve"> (4*S538)</f>
        <v>154.16</v>
      </c>
      <c r="U538" s="9">
        <f>ROUND((Q538-(S538/12)^2)*(R538),2)</f>
        <v>325.26</v>
      </c>
      <c r="V538" s="9">
        <f>ROUND((U538*1000)/(3*T538*(C538^0.5)),2)</f>
        <v>11.12</v>
      </c>
      <c r="W538" s="9" t="str">
        <f>IF(V538 &lt; N538, "Pass", "Fail")</f>
        <v>Pass</v>
      </c>
      <c r="X538" s="9">
        <f>CEILING(R538*(Q538^0.5)*((Q538^0.5/2)-(L538*0.5)-(N538/12)),0.01)</f>
        <v>63.160000000000004</v>
      </c>
      <c r="Y538" s="9">
        <f>ROUND((X538*1000)/(1.5*(Q538^0.5)*12*(C538^0.5)),2)</f>
        <v>7.62</v>
      </c>
      <c r="Z538" s="9" t="str">
        <f>IF(Y538&lt;N538,"Pass","Fail")</f>
        <v>Pass</v>
      </c>
      <c r="AA538" s="9">
        <f>ROUND(((Q538^0.5)/2)-(L538/2),2)</f>
        <v>2.93</v>
      </c>
      <c r="AB538" s="9">
        <f>ROUND((AA538*(AA538/2)*R538*(Q538^0.5)),0)</f>
        <v>238</v>
      </c>
      <c r="AC538" s="9">
        <f>ROUND((AB538*12000/(0.9*(Q538^0.5)*12*(N538^2))),2)</f>
        <v>78.58</v>
      </c>
      <c r="AD538" s="9">
        <f>(1-((1-(2.36*AC538/C538))^0.5))</f>
        <v>2.3456196578975796E-2</v>
      </c>
      <c r="AE538" s="9">
        <f>(AD538*C538)/(1.18*F538)</f>
        <v>1.9878132694047283E-3</v>
      </c>
      <c r="AF538" s="10">
        <f>200/F538</f>
        <v>5.0000000000000001E-3</v>
      </c>
      <c r="AG538" s="10">
        <f>(3*(C538)^0.5)/(F538)</f>
        <v>4.7434164902525689E-3</v>
      </c>
      <c r="AH538" s="10">
        <f>ROUND(MAX(AE538, AF538, AG538),6)</f>
        <v>5.0000000000000001E-3</v>
      </c>
      <c r="AK538" s="10">
        <f>ROUND((AH538*(Q538^0.5)*12*N538),2)</f>
        <v>9.39</v>
      </c>
      <c r="AL538" s="13">
        <f>ROUND((Q538^0.5),2)</f>
        <v>7.28</v>
      </c>
      <c r="AM538" s="13">
        <f>ROUND((Q538^0.5),2)</f>
        <v>7.28</v>
      </c>
      <c r="AN538" s="19">
        <v>11</v>
      </c>
      <c r="AO538" s="10">
        <f>INDEX(AJ:AJ, MATCH(AN538, AI:AI, 0))</f>
        <v>1.56</v>
      </c>
      <c r="AP538" s="12">
        <f>ROUNDUP((AK538/AO538),0)</f>
        <v>7</v>
      </c>
      <c r="AQ538" s="12">
        <f>(AP538*AO538)</f>
        <v>10.92</v>
      </c>
      <c r="AR538" s="12">
        <f>IF(ROUNDDOWN((AL538*12 - (O538*12)) / (AP538 - 1), 0) &lt; 18, ROUNDDOWN((AL538*12 - (O538*12)) / (AP538 - 1), 0), 18)</f>
        <v>14</v>
      </c>
    </row>
    <row r="539" spans="1:44" x14ac:dyDescent="0.35">
      <c r="A539" s="11">
        <f t="shared" si="8"/>
        <v>538</v>
      </c>
      <c r="B539" s="14">
        <v>4900</v>
      </c>
      <c r="C539" s="14">
        <v>5000</v>
      </c>
      <c r="D539" s="14">
        <v>180</v>
      </c>
      <c r="E539" s="14">
        <v>135</v>
      </c>
      <c r="F539" s="14">
        <v>40000</v>
      </c>
      <c r="G539" s="14">
        <v>5.25</v>
      </c>
      <c r="H539" s="14">
        <v>105</v>
      </c>
      <c r="K539" s="14">
        <v>150</v>
      </c>
      <c r="L539" s="14">
        <v>1.67</v>
      </c>
      <c r="M539" s="9">
        <f>ROUNDUP((18*L539),0)</f>
        <v>31</v>
      </c>
      <c r="N539" s="9">
        <f>(M539-O539*12-1.5)</f>
        <v>26.5</v>
      </c>
      <c r="O539" s="14">
        <v>0.25</v>
      </c>
      <c r="P539" s="9">
        <f>ROUND(((B539)-(M539*K539/12)-(G539-(1.5*L539))*H539),0)</f>
        <v>4224</v>
      </c>
      <c r="Q539" s="9">
        <f>ROUNDDOWN((D539+E539)/(P539/1000),0)</f>
        <v>74</v>
      </c>
      <c r="R539" s="9">
        <f>ROUND((1.2*D539+1.6*E539)/(Q539),2)</f>
        <v>5.84</v>
      </c>
      <c r="S539" s="9">
        <f>CEILING((N539+(12*L539)),0.01)</f>
        <v>46.54</v>
      </c>
      <c r="T539" s="9">
        <f xml:space="preserve"> (4*S539)</f>
        <v>186.16</v>
      </c>
      <c r="U539" s="9">
        <f>ROUND((Q539-(S539/12)^2)*(R539),2)</f>
        <v>344.32</v>
      </c>
      <c r="V539" s="9">
        <f>ROUND((U539*1000)/(3*T539*(C539^0.5)),2)</f>
        <v>8.7200000000000006</v>
      </c>
      <c r="W539" s="9" t="str">
        <f>IF(V539 &lt; N539, "Pass", "Fail")</f>
        <v>Pass</v>
      </c>
      <c r="X539" s="9">
        <f>CEILING(R539*(Q539^0.5)*((Q539^0.5/2)-(L539*0.5)-(N539/12)),0.01)</f>
        <v>63.2</v>
      </c>
      <c r="Y539" s="9">
        <f>ROUND((X539*1000)/(1.5*(Q539^0.5)*12*(C539^0.5)),2)</f>
        <v>5.77</v>
      </c>
      <c r="Z539" s="9" t="str">
        <f>IF(Y539&lt;N539,"Pass","Fail")</f>
        <v>Pass</v>
      </c>
      <c r="AA539" s="9">
        <f>ROUND(((Q539^0.5)/2)-(L539/2),2)</f>
        <v>3.47</v>
      </c>
      <c r="AB539" s="9">
        <f>ROUND((AA539*(AA539/2)*R539*(Q539^0.5)),0)</f>
        <v>302</v>
      </c>
      <c r="AC539" s="9">
        <f>ROUND((AB539*12000/(0.9*(Q539^0.5)*12*(N539^2))),2)</f>
        <v>55.55</v>
      </c>
      <c r="AD539" s="9">
        <f>(1-((1-(2.36*AC539/C539))^0.5))</f>
        <v>1.3196878805098233E-2</v>
      </c>
      <c r="AE539" s="9">
        <f>(AD539*C539)/(1.18*F539)</f>
        <v>1.3979744496926095E-3</v>
      </c>
      <c r="AF539" s="10">
        <f>200/F539</f>
        <v>5.0000000000000001E-3</v>
      </c>
      <c r="AG539" s="10">
        <f>(3*(C539)^0.5)/(F539)</f>
        <v>5.3033008588991067E-3</v>
      </c>
      <c r="AH539" s="10">
        <f>ROUND(MAX(AE539, AF539, AG539),6)</f>
        <v>5.3030000000000004E-3</v>
      </c>
      <c r="AK539" s="10">
        <f>ROUND((AH539*(Q539^0.5)*12*N539),2)</f>
        <v>14.51</v>
      </c>
      <c r="AL539" s="13">
        <f>ROUND((Q539^0.5),2)</f>
        <v>8.6</v>
      </c>
      <c r="AM539" s="13">
        <f>ROUND((Q539^0.5),2)</f>
        <v>8.6</v>
      </c>
      <c r="AN539" s="19">
        <v>11</v>
      </c>
      <c r="AO539" s="10">
        <f>INDEX(AJ:AJ, MATCH(AN539, AI:AI, 0))</f>
        <v>1.56</v>
      </c>
      <c r="AP539" s="12">
        <f>ROUNDUP((AK539/AO539),0)</f>
        <v>10</v>
      </c>
      <c r="AQ539" s="12">
        <f>(AP539*AO539)</f>
        <v>15.600000000000001</v>
      </c>
      <c r="AR539" s="12">
        <f>IF(ROUNDDOWN((AL539*12 - (O539*12)) / (AP539 - 1), 0) &lt; 18, ROUNDDOWN((AL539*12 - (O539*12)) / (AP539 - 1), 0), 18)</f>
        <v>11</v>
      </c>
    </row>
    <row r="540" spans="1:44" x14ac:dyDescent="0.35">
      <c r="A540" s="11">
        <f t="shared" si="8"/>
        <v>539</v>
      </c>
      <c r="B540" s="14">
        <v>5800</v>
      </c>
      <c r="C540" s="14">
        <v>5000</v>
      </c>
      <c r="D540" s="14">
        <v>125</v>
      </c>
      <c r="E540" s="14">
        <v>125</v>
      </c>
      <c r="F540" s="14">
        <v>60000</v>
      </c>
      <c r="G540" s="14">
        <v>4</v>
      </c>
      <c r="H540" s="14">
        <v>90</v>
      </c>
      <c r="K540" s="14">
        <v>150</v>
      </c>
      <c r="L540" s="14">
        <v>1.25</v>
      </c>
      <c r="M540" s="9">
        <f>ROUNDUP((18*L540),0)</f>
        <v>23</v>
      </c>
      <c r="N540" s="9">
        <f>(M540-O540*12-1.5)</f>
        <v>18.5</v>
      </c>
      <c r="O540" s="14">
        <v>0.25</v>
      </c>
      <c r="P540" s="9">
        <f>ROUND(((B540)-(M540*K540/12)-(G540-(1.5*L540))*H540),0)</f>
        <v>5321</v>
      </c>
      <c r="Q540" s="9">
        <f>ROUNDDOWN((D540+E540)/(P540/1000),0)</f>
        <v>46</v>
      </c>
      <c r="R540" s="9">
        <f>ROUND((1.2*D540+1.6*E540)/(Q540),2)</f>
        <v>7.61</v>
      </c>
      <c r="S540" s="9">
        <f>CEILING((N540+(12*L540)),0.01)</f>
        <v>33.5</v>
      </c>
      <c r="T540" s="9">
        <f xml:space="preserve"> (4*S540)</f>
        <v>134</v>
      </c>
      <c r="U540" s="9">
        <f>ROUND((Q540-(S540/12)^2)*(R540),2)</f>
        <v>290.75</v>
      </c>
      <c r="V540" s="9">
        <f>ROUND((U540*1000)/(3*T540*(C540^0.5)),2)</f>
        <v>10.23</v>
      </c>
      <c r="W540" s="9" t="str">
        <f>IF(V540 &lt; N540, "Pass", "Fail")</f>
        <v>Pass</v>
      </c>
      <c r="X540" s="9">
        <f>CEILING(R540*(Q540^0.5)*((Q540^0.5/2)-(L540*0.5)-(N540/12)),0.01)</f>
        <v>63.21</v>
      </c>
      <c r="Y540" s="9">
        <f>ROUND((X540*1000)/(1.5*(Q540^0.5)*12*(C540^0.5)),2)</f>
        <v>7.32</v>
      </c>
      <c r="Z540" s="9" t="str">
        <f>IF(Y540&lt;N540,"Pass","Fail")</f>
        <v>Pass</v>
      </c>
      <c r="AA540" s="9">
        <f>ROUND(((Q540^0.5)/2)-(L540/2),2)</f>
        <v>2.77</v>
      </c>
      <c r="AB540" s="9">
        <f>ROUND((AA540*(AA540/2)*R540*(Q540^0.5)),0)</f>
        <v>198</v>
      </c>
      <c r="AC540" s="9">
        <f>ROUND((AB540*12000/(0.9*(Q540^0.5)*12*(N540^2))),2)</f>
        <v>94.78</v>
      </c>
      <c r="AD540" s="9">
        <f>(1-((1-(2.36*AC540/C540))^0.5))</f>
        <v>2.2624002750221028E-2</v>
      </c>
      <c r="AE540" s="9">
        <f>(AD540*C540)/(1.18*F540)</f>
        <v>1.5977403072189992E-3</v>
      </c>
      <c r="AF540" s="10">
        <f>200/F540</f>
        <v>3.3333333333333335E-3</v>
      </c>
      <c r="AG540" s="10">
        <f>(3*(C540)^0.5)/(F540)</f>
        <v>3.5355339059327377E-3</v>
      </c>
      <c r="AH540" s="10">
        <f>ROUND(MAX(AE540, AF540, AG540),6)</f>
        <v>3.5360000000000001E-3</v>
      </c>
      <c r="AK540" s="10">
        <f>ROUND((AH540*(Q540^0.5)*12*N540),2)</f>
        <v>5.32</v>
      </c>
      <c r="AL540" s="13">
        <f>ROUND((Q540^0.5),2)</f>
        <v>6.78</v>
      </c>
      <c r="AM540" s="13">
        <f>ROUND((Q540^0.5),2)</f>
        <v>6.78</v>
      </c>
      <c r="AN540" s="19">
        <v>8</v>
      </c>
      <c r="AO540" s="10">
        <f>INDEX(AJ:AJ, MATCH(AN540, AI:AI, 0))</f>
        <v>0.79</v>
      </c>
      <c r="AP540" s="12">
        <f>ROUNDUP((AK540/AO540),0)</f>
        <v>7</v>
      </c>
      <c r="AQ540" s="12">
        <f>(AP540*AO540)</f>
        <v>5.53</v>
      </c>
      <c r="AR540" s="12">
        <f>IF(ROUNDDOWN((AL540*12 - (O540*12)) / (AP540 - 1), 0) &lt; 18, ROUNDDOWN((AL540*12 - (O540*12)) / (AP540 - 1), 0), 18)</f>
        <v>13</v>
      </c>
    </row>
    <row r="541" spans="1:44" x14ac:dyDescent="0.35">
      <c r="A541" s="11">
        <f t="shared" si="8"/>
        <v>540</v>
      </c>
      <c r="B541" s="14">
        <v>5400</v>
      </c>
      <c r="C541" s="14">
        <v>5000</v>
      </c>
      <c r="D541" s="14">
        <v>100</v>
      </c>
      <c r="E541" s="14">
        <v>180</v>
      </c>
      <c r="F541" s="14">
        <v>40000</v>
      </c>
      <c r="G541" s="14">
        <v>5.5</v>
      </c>
      <c r="H541" s="14">
        <v>95</v>
      </c>
      <c r="K541" s="14">
        <v>150</v>
      </c>
      <c r="L541" s="14">
        <v>1.5</v>
      </c>
      <c r="M541" s="9">
        <f>ROUNDUP((18*L541),0)</f>
        <v>27</v>
      </c>
      <c r="N541" s="9">
        <f>(M541-O541*12-1.5)</f>
        <v>22.5</v>
      </c>
      <c r="O541" s="14">
        <v>0.25</v>
      </c>
      <c r="P541" s="9">
        <f>ROUND(((B541)-(M541*K541/12)-(G541-(1.5*L541))*H541),0)</f>
        <v>4754</v>
      </c>
      <c r="Q541" s="9">
        <f>ROUNDDOWN((D541+E541)/(P541/1000),0)</f>
        <v>58</v>
      </c>
      <c r="R541" s="9">
        <f>ROUND((1.2*D541+1.6*E541)/(Q541),2)</f>
        <v>7.03</v>
      </c>
      <c r="S541" s="9">
        <f>CEILING((N541+(12*L541)),0.01)</f>
        <v>40.5</v>
      </c>
      <c r="T541" s="9">
        <f xml:space="preserve"> (4*S541)</f>
        <v>162</v>
      </c>
      <c r="U541" s="9">
        <f>ROUND((Q541-(S541/12)^2)*(R541),2)</f>
        <v>327.66000000000003</v>
      </c>
      <c r="V541" s="9">
        <f>ROUND((U541*1000)/(3*T541*(C541^0.5)),2)</f>
        <v>9.5299999999999994</v>
      </c>
      <c r="W541" s="9" t="str">
        <f>IF(V541 &lt; N541, "Pass", "Fail")</f>
        <v>Pass</v>
      </c>
      <c r="X541" s="9">
        <f>CEILING(R541*(Q541^0.5)*((Q541^0.5/2)-(L541*0.5)-(N541/12)),0.01)</f>
        <v>63.34</v>
      </c>
      <c r="Y541" s="9">
        <f>ROUND((X541*1000)/(1.5*(Q541^0.5)*12*(C541^0.5)),2)</f>
        <v>6.53</v>
      </c>
      <c r="Z541" s="9" t="str">
        <f>IF(Y541&lt;N541,"Pass","Fail")</f>
        <v>Pass</v>
      </c>
      <c r="AA541" s="9">
        <f>ROUND(((Q541^0.5)/2)-(L541/2),2)</f>
        <v>3.06</v>
      </c>
      <c r="AB541" s="9">
        <f>ROUND((AA541*(AA541/2)*R541*(Q541^0.5)),0)</f>
        <v>251</v>
      </c>
      <c r="AC541" s="9">
        <f>ROUND((AB541*12000/(0.9*(Q541^0.5)*12*(N541^2))),2)</f>
        <v>72.34</v>
      </c>
      <c r="AD541" s="9">
        <f>(1-((1-(2.36*AC541/C541))^0.5))</f>
        <v>1.7220513034587159E-2</v>
      </c>
      <c r="AE541" s="9">
        <f>(AD541*C541)/(1.18*F541)</f>
        <v>1.8242068892571144E-3</v>
      </c>
      <c r="AF541" s="10">
        <f>200/F541</f>
        <v>5.0000000000000001E-3</v>
      </c>
      <c r="AG541" s="10">
        <f>(3*(C541)^0.5)/(F541)</f>
        <v>5.3033008588991067E-3</v>
      </c>
      <c r="AH541" s="10">
        <f>ROUND(MAX(AE541, AF541, AG541),6)</f>
        <v>5.3030000000000004E-3</v>
      </c>
      <c r="AK541" s="10">
        <f>ROUND((AH541*(Q541^0.5)*12*N541),2)</f>
        <v>10.9</v>
      </c>
      <c r="AL541" s="13">
        <f>ROUND((Q541^0.5),2)</f>
        <v>7.62</v>
      </c>
      <c r="AM541" s="13">
        <f>ROUND((Q541^0.5),2)</f>
        <v>7.62</v>
      </c>
      <c r="AN541" s="19">
        <v>11</v>
      </c>
      <c r="AO541" s="10">
        <f>INDEX(AJ:AJ, MATCH(AN541, AI:AI, 0))</f>
        <v>1.56</v>
      </c>
      <c r="AP541" s="12">
        <f>ROUNDUP((AK541/AO541),0)</f>
        <v>7</v>
      </c>
      <c r="AQ541" s="12">
        <f>(AP541*AO541)</f>
        <v>10.92</v>
      </c>
      <c r="AR541" s="12">
        <f>IF(ROUNDDOWN((AL541*12 - (O541*12)) / (AP541 - 1), 0) &lt; 18, ROUNDDOWN((AL541*12 - (O541*12)) / (AP541 - 1), 0), 18)</f>
        <v>14</v>
      </c>
    </row>
    <row r="542" spans="1:44" x14ac:dyDescent="0.35">
      <c r="A542" s="11">
        <f t="shared" si="8"/>
        <v>541</v>
      </c>
      <c r="B542" s="14">
        <v>5500</v>
      </c>
      <c r="C542" s="14">
        <v>5000</v>
      </c>
      <c r="D542" s="14">
        <v>155</v>
      </c>
      <c r="E542" s="14">
        <v>160</v>
      </c>
      <c r="F542" s="14">
        <v>40000</v>
      </c>
      <c r="G542" s="14">
        <v>4</v>
      </c>
      <c r="H542" s="14">
        <v>105</v>
      </c>
      <c r="K542" s="14">
        <v>150</v>
      </c>
      <c r="L542" s="14">
        <v>1.58</v>
      </c>
      <c r="M542" s="9">
        <f>ROUNDUP((18*L542),0)</f>
        <v>29</v>
      </c>
      <c r="N542" s="9">
        <f>(M542-O542*12-1.5)</f>
        <v>24.5</v>
      </c>
      <c r="O542" s="14">
        <v>0.25</v>
      </c>
      <c r="P542" s="9">
        <f>ROUND(((B542)-(M542*K542/12)-(G542-(1.5*L542))*H542),0)</f>
        <v>4966</v>
      </c>
      <c r="Q542" s="9">
        <f>ROUNDDOWN((D542+E542)/(P542/1000),0)</f>
        <v>63</v>
      </c>
      <c r="R542" s="9">
        <f>ROUND((1.2*D542+1.6*E542)/(Q542),2)</f>
        <v>7.02</v>
      </c>
      <c r="S542" s="9">
        <f>CEILING((N542+(12*L542)),0.01)</f>
        <v>43.46</v>
      </c>
      <c r="T542" s="9">
        <f xml:space="preserve"> (4*S542)</f>
        <v>173.84</v>
      </c>
      <c r="U542" s="9">
        <f>ROUND((Q542-(S542/12)^2)*(R542),2)</f>
        <v>350.18</v>
      </c>
      <c r="V542" s="9">
        <f>ROUND((U542*1000)/(3*T542*(C542^0.5)),2)</f>
        <v>9.5</v>
      </c>
      <c r="W542" s="9" t="str">
        <f>IF(V542 &lt; N542, "Pass", "Fail")</f>
        <v>Pass</v>
      </c>
      <c r="X542" s="9">
        <f>CEILING(R542*(Q542^0.5)*((Q542^0.5/2)-(L542*0.5)-(N542/12)),0.01)</f>
        <v>63.36</v>
      </c>
      <c r="Y542" s="9">
        <f>ROUND((X542*1000)/(1.5*(Q542^0.5)*12*(C542^0.5)),2)</f>
        <v>6.27</v>
      </c>
      <c r="Z542" s="9" t="str">
        <f>IF(Y542&lt;N542,"Pass","Fail")</f>
        <v>Pass</v>
      </c>
      <c r="AA542" s="9">
        <f>ROUND(((Q542^0.5)/2)-(L542/2),2)</f>
        <v>3.18</v>
      </c>
      <c r="AB542" s="9">
        <f>ROUND((AA542*(AA542/2)*R542*(Q542^0.5)),0)</f>
        <v>282</v>
      </c>
      <c r="AC542" s="9">
        <f>ROUND((AB542*12000/(0.9*(Q542^0.5)*12*(N542^2))),2)</f>
        <v>65.77</v>
      </c>
      <c r="AD542" s="9">
        <f>(1-((1-(2.36*AC542/C542))^0.5))</f>
        <v>1.5644088756510799E-2</v>
      </c>
      <c r="AE542" s="9">
        <f>(AD542*C542)/(1.18*F542)</f>
        <v>1.6572127920032628E-3</v>
      </c>
      <c r="AF542" s="10">
        <f>200/F542</f>
        <v>5.0000000000000001E-3</v>
      </c>
      <c r="AG542" s="10">
        <f>(3*(C542)^0.5)/(F542)</f>
        <v>5.3033008588991067E-3</v>
      </c>
      <c r="AH542" s="10">
        <f>ROUND(MAX(AE542, AF542, AG542),6)</f>
        <v>5.3030000000000004E-3</v>
      </c>
      <c r="AK542" s="10">
        <f>ROUND((AH542*(Q542^0.5)*12*N542),2)</f>
        <v>12.37</v>
      </c>
      <c r="AL542" s="13">
        <f>ROUND((Q542^0.5),2)</f>
        <v>7.94</v>
      </c>
      <c r="AM542" s="13">
        <f>ROUND((Q542^0.5),2)</f>
        <v>7.94</v>
      </c>
      <c r="AN542" s="19">
        <v>11</v>
      </c>
      <c r="AO542" s="10">
        <f>INDEX(AJ:AJ, MATCH(AN542, AI:AI, 0))</f>
        <v>1.56</v>
      </c>
      <c r="AP542" s="12">
        <f>ROUNDUP((AK542/AO542),0)</f>
        <v>8</v>
      </c>
      <c r="AQ542" s="12">
        <f>(AP542*AO542)</f>
        <v>12.48</v>
      </c>
      <c r="AR542" s="12">
        <f>IF(ROUNDDOWN((AL542*12 - (O542*12)) / (AP542 - 1), 0) &lt; 18, ROUNDDOWN((AL542*12 - (O542*12)) / (AP542 - 1), 0), 18)</f>
        <v>13</v>
      </c>
    </row>
    <row r="543" spans="1:44" x14ac:dyDescent="0.35">
      <c r="A543" s="11">
        <f t="shared" si="8"/>
        <v>542</v>
      </c>
      <c r="B543" s="14">
        <v>4200</v>
      </c>
      <c r="C543" s="14">
        <v>3000</v>
      </c>
      <c r="D543" s="14">
        <v>110</v>
      </c>
      <c r="E543" s="14">
        <v>130</v>
      </c>
      <c r="F543" s="14">
        <v>60000</v>
      </c>
      <c r="G543" s="14">
        <v>6.5</v>
      </c>
      <c r="H543" s="14">
        <v>105</v>
      </c>
      <c r="K543" s="14">
        <v>150</v>
      </c>
      <c r="L543" s="14">
        <v>1.5</v>
      </c>
      <c r="M543" s="9">
        <f>ROUNDUP((18*L543),0)</f>
        <v>27</v>
      </c>
      <c r="N543" s="9">
        <f>(M543-O543*12-1.5)</f>
        <v>22.5</v>
      </c>
      <c r="O543" s="14">
        <v>0.25</v>
      </c>
      <c r="P543" s="9">
        <f>ROUND(((B543)-(M543*K543/12)-(G543-(1.5*L543))*H543),0)</f>
        <v>3416</v>
      </c>
      <c r="Q543" s="9">
        <f>ROUNDDOWN((D543+E543)/(P543/1000),0)</f>
        <v>70</v>
      </c>
      <c r="R543" s="9">
        <f>ROUND((1.2*D543+1.6*E543)/(Q543),2)</f>
        <v>4.8600000000000003</v>
      </c>
      <c r="S543" s="9">
        <f>CEILING((N543+(12*L543)),0.01)</f>
        <v>40.5</v>
      </c>
      <c r="T543" s="9">
        <f xml:space="preserve"> (4*S543)</f>
        <v>162</v>
      </c>
      <c r="U543" s="9">
        <f>ROUND((Q543-(S543/12)^2)*(R543),2)</f>
        <v>284.83999999999997</v>
      </c>
      <c r="V543" s="9">
        <f>ROUND((U543*1000)/(3*T543*(C543^0.5)),2)</f>
        <v>10.7</v>
      </c>
      <c r="W543" s="9" t="str">
        <f>IF(V543 &lt; N543, "Pass", "Fail")</f>
        <v>Pass</v>
      </c>
      <c r="X543" s="9">
        <f>CEILING(R543*(Q543^0.5)*((Q543^0.5/2)-(L543*0.5)-(N543/12)),0.01)</f>
        <v>63.370000000000005</v>
      </c>
      <c r="Y543" s="9">
        <f>ROUND((X543*1000)/(1.5*(Q543^0.5)*12*(C543^0.5)),2)</f>
        <v>7.68</v>
      </c>
      <c r="Z543" s="9" t="str">
        <f>IF(Y543&lt;N543,"Pass","Fail")</f>
        <v>Pass</v>
      </c>
      <c r="AA543" s="9">
        <f>ROUND(((Q543^0.5)/2)-(L543/2),2)</f>
        <v>3.43</v>
      </c>
      <c r="AB543" s="9">
        <f>ROUND((AA543*(AA543/2)*R543*(Q543^0.5)),0)</f>
        <v>239</v>
      </c>
      <c r="AC543" s="9">
        <f>ROUND((AB543*12000/(0.9*(Q543^0.5)*12*(N543^2))),2)</f>
        <v>62.7</v>
      </c>
      <c r="AD543" s="9">
        <f>(1-((1-(2.36*AC543/C543))^0.5))</f>
        <v>2.4973846504618091E-2</v>
      </c>
      <c r="AE543" s="9">
        <f>(AD543*C543)/(1.18*F543)</f>
        <v>1.0582138349414444E-3</v>
      </c>
      <c r="AF543" s="10">
        <f>200/F543</f>
        <v>3.3333333333333335E-3</v>
      </c>
      <c r="AG543" s="10">
        <f>(3*(C543)^0.5)/(F543)</f>
        <v>2.7386127875258306E-3</v>
      </c>
      <c r="AH543" s="10">
        <f>ROUND(MAX(AE543, AF543, AG543),6)</f>
        <v>3.333E-3</v>
      </c>
      <c r="AK543" s="10">
        <f>ROUND((AH543*(Q543^0.5)*12*N543),2)</f>
        <v>7.53</v>
      </c>
      <c r="AL543" s="13">
        <f>ROUND((Q543^0.5),2)</f>
        <v>8.3699999999999992</v>
      </c>
      <c r="AM543" s="13">
        <f>ROUND((Q543^0.5),2)</f>
        <v>8.3699999999999992</v>
      </c>
      <c r="AN543" s="19">
        <v>11</v>
      </c>
      <c r="AO543" s="10">
        <f>INDEX(AJ:AJ, MATCH(AN543, AI:AI, 0))</f>
        <v>1.56</v>
      </c>
      <c r="AP543" s="12">
        <f>ROUNDUP((AK543/AO543),0)</f>
        <v>5</v>
      </c>
      <c r="AQ543" s="12">
        <f>(AP543*AO543)</f>
        <v>7.8000000000000007</v>
      </c>
      <c r="AR543" s="12">
        <f>IF(ROUNDDOWN((AL543*12 - (O543*12)) / (AP543 - 1), 0) &lt; 18, ROUNDDOWN((AL543*12 - (O543*12)) / (AP543 - 1), 0), 18)</f>
        <v>18</v>
      </c>
    </row>
    <row r="544" spans="1:44" x14ac:dyDescent="0.35">
      <c r="A544" s="11">
        <f t="shared" si="8"/>
        <v>543</v>
      </c>
      <c r="B544" s="14">
        <v>4100</v>
      </c>
      <c r="C544" s="14">
        <v>3000</v>
      </c>
      <c r="D544" s="14">
        <v>130</v>
      </c>
      <c r="E544" s="14">
        <v>90</v>
      </c>
      <c r="F544" s="14">
        <v>60000</v>
      </c>
      <c r="G544" s="14">
        <v>5.75</v>
      </c>
      <c r="H544" s="14">
        <v>90</v>
      </c>
      <c r="K544" s="14">
        <v>150</v>
      </c>
      <c r="L544" s="14">
        <v>1.33</v>
      </c>
      <c r="M544" s="9">
        <f>ROUNDUP((18*L544),0)</f>
        <v>24</v>
      </c>
      <c r="N544" s="9">
        <f>(M544-O544*12-1.5)</f>
        <v>19.5</v>
      </c>
      <c r="O544" s="14">
        <v>0.25</v>
      </c>
      <c r="P544" s="9">
        <f>ROUND(((B544)-(M544*K544/12)-(G544-(1.5*L544))*H544),0)</f>
        <v>3462</v>
      </c>
      <c r="Q544" s="9">
        <f>ROUNDDOWN((D544+E544)/(P544/1000),0)</f>
        <v>63</v>
      </c>
      <c r="R544" s="9">
        <f>ROUND((1.2*D544+1.6*E544)/(Q544),2)</f>
        <v>4.76</v>
      </c>
      <c r="S544" s="9">
        <f>CEILING((N544+(12*L544)),0.01)</f>
        <v>35.46</v>
      </c>
      <c r="T544" s="9">
        <f xml:space="preserve"> (4*S544)</f>
        <v>141.84</v>
      </c>
      <c r="U544" s="9">
        <f>ROUND((Q544-(S544/12)^2)*(R544),2)</f>
        <v>258.32</v>
      </c>
      <c r="V544" s="9">
        <f>ROUND((U544*1000)/(3*T544*(C544^0.5)),2)</f>
        <v>11.08</v>
      </c>
      <c r="W544" s="9" t="str">
        <f>IF(V544 &lt; N544, "Pass", "Fail")</f>
        <v>Pass</v>
      </c>
      <c r="X544" s="9">
        <f>CEILING(R544*(Q544^0.5)*((Q544^0.5/2)-(L544*0.5)-(N544/12)),0.01)</f>
        <v>63.43</v>
      </c>
      <c r="Y544" s="9">
        <f>ROUND((X544*1000)/(1.5*(Q544^0.5)*12*(C544^0.5)),2)</f>
        <v>8.11</v>
      </c>
      <c r="Z544" s="9" t="str">
        <f>IF(Y544&lt;N544,"Pass","Fail")</f>
        <v>Pass</v>
      </c>
      <c r="AA544" s="9">
        <f>ROUND(((Q544^0.5)/2)-(L544/2),2)</f>
        <v>3.3</v>
      </c>
      <c r="AB544" s="9">
        <f>ROUND((AA544*(AA544/2)*R544*(Q544^0.5)),0)</f>
        <v>206</v>
      </c>
      <c r="AC544" s="9">
        <f>ROUND((AB544*12000/(0.9*(Q544^0.5)*12*(N544^2))),2)</f>
        <v>75.84</v>
      </c>
      <c r="AD544" s="9">
        <f>(1-((1-(2.36*AC544/C544))^0.5))</f>
        <v>3.0289115251354914E-2</v>
      </c>
      <c r="AE544" s="9">
        <f>(AD544*C544)/(1.18*F544)</f>
        <v>1.2834370869218184E-3</v>
      </c>
      <c r="AF544" s="10">
        <f>200/F544</f>
        <v>3.3333333333333335E-3</v>
      </c>
      <c r="AG544" s="10">
        <f>(3*(C544)^0.5)/(F544)</f>
        <v>2.7386127875258306E-3</v>
      </c>
      <c r="AH544" s="10">
        <f>ROUND(MAX(AE544, AF544, AG544),6)</f>
        <v>3.333E-3</v>
      </c>
      <c r="AK544" s="10">
        <f>ROUND((AH544*(Q544^0.5)*12*N544),2)</f>
        <v>6.19</v>
      </c>
      <c r="AL544" s="13">
        <f>ROUND((Q544^0.5),2)</f>
        <v>7.94</v>
      </c>
      <c r="AM544" s="13">
        <f>ROUND((Q544^0.5),2)</f>
        <v>7.94</v>
      </c>
      <c r="AN544" s="19">
        <v>8</v>
      </c>
      <c r="AO544" s="10">
        <f>INDEX(AJ:AJ, MATCH(AN544, AI:AI, 0))</f>
        <v>0.79</v>
      </c>
      <c r="AP544" s="12">
        <f>ROUNDUP((AK544/AO544),0)</f>
        <v>8</v>
      </c>
      <c r="AQ544" s="12">
        <f>(AP544*AO544)</f>
        <v>6.32</v>
      </c>
      <c r="AR544" s="12">
        <f>IF(ROUNDDOWN((AL544*12 - (O544*12)) / (AP544 - 1), 0) &lt; 18, ROUNDDOWN((AL544*12 - (O544*12)) / (AP544 - 1), 0), 18)</f>
        <v>13</v>
      </c>
    </row>
    <row r="545" spans="1:44" x14ac:dyDescent="0.35">
      <c r="A545" s="11">
        <f t="shared" si="8"/>
        <v>544</v>
      </c>
      <c r="B545" s="14">
        <v>5200</v>
      </c>
      <c r="C545" s="14">
        <v>3000</v>
      </c>
      <c r="D545" s="14">
        <v>155</v>
      </c>
      <c r="E545" s="14">
        <v>175</v>
      </c>
      <c r="F545" s="14">
        <v>40000</v>
      </c>
      <c r="G545" s="14">
        <v>4</v>
      </c>
      <c r="H545" s="14">
        <v>100</v>
      </c>
      <c r="K545" s="14">
        <v>150</v>
      </c>
      <c r="L545" s="14">
        <v>1.67</v>
      </c>
      <c r="M545" s="9">
        <f>ROUNDUP((18*L545),0)</f>
        <v>31</v>
      </c>
      <c r="N545" s="9">
        <f>(M545-O545*12-1.5)</f>
        <v>26.5</v>
      </c>
      <c r="O545" s="14">
        <v>0.25</v>
      </c>
      <c r="P545" s="9">
        <f>ROUND(((B545)-(M545*K545/12)-(G545-(1.5*L545))*H545),0)</f>
        <v>4663</v>
      </c>
      <c r="Q545" s="9">
        <f>ROUNDDOWN((D545+E545)/(P545/1000),0)</f>
        <v>70</v>
      </c>
      <c r="R545" s="9">
        <f>ROUND((1.2*D545+1.6*E545)/(Q545),2)</f>
        <v>6.66</v>
      </c>
      <c r="S545" s="9">
        <f>CEILING((N545+(12*L545)),0.01)</f>
        <v>46.54</v>
      </c>
      <c r="T545" s="9">
        <f xml:space="preserve"> (4*S545)</f>
        <v>186.16</v>
      </c>
      <c r="U545" s="9">
        <f>ROUND((Q545-(S545/12)^2)*(R545),2)</f>
        <v>366.02</v>
      </c>
      <c r="V545" s="9">
        <f>ROUND((U545*1000)/(3*T545*(C545^0.5)),2)</f>
        <v>11.97</v>
      </c>
      <c r="W545" s="9" t="str">
        <f>IF(V545 &lt; N545, "Pass", "Fail")</f>
        <v>Pass</v>
      </c>
      <c r="X545" s="9">
        <f>CEILING(R545*(Q545^0.5)*((Q545^0.5/2)-(L545*0.5)-(N545/12)),0.01)</f>
        <v>63.53</v>
      </c>
      <c r="Y545" s="9">
        <f>ROUND((X545*1000)/(1.5*(Q545^0.5)*12*(C545^0.5)),2)</f>
        <v>7.7</v>
      </c>
      <c r="Z545" s="9" t="str">
        <f>IF(Y545&lt;N545,"Pass","Fail")</f>
        <v>Pass</v>
      </c>
      <c r="AA545" s="9">
        <f>ROUND(((Q545^0.5)/2)-(L545/2),2)</f>
        <v>3.35</v>
      </c>
      <c r="AB545" s="9">
        <f>ROUND((AA545*(AA545/2)*R545*(Q545^0.5)),0)</f>
        <v>313</v>
      </c>
      <c r="AC545" s="9">
        <f>ROUND((AB545*12000/(0.9*(Q545^0.5)*12*(N545^2))),2)</f>
        <v>59.19</v>
      </c>
      <c r="AD545" s="9">
        <f>(1-((1-(2.36*AC545/C545))^0.5))</f>
        <v>2.3558911147221306E-2</v>
      </c>
      <c r="AE545" s="9">
        <f>(AD545*C545)/(1.18*F545)</f>
        <v>1.4973884203742355E-3</v>
      </c>
      <c r="AF545" s="10">
        <f>200/F545</f>
        <v>5.0000000000000001E-3</v>
      </c>
      <c r="AG545" s="10">
        <f>(3*(C545)^0.5)/(F545)</f>
        <v>4.107919181288746E-3</v>
      </c>
      <c r="AH545" s="10">
        <f>ROUND(MAX(AE545, AF545, AG545),6)</f>
        <v>5.0000000000000001E-3</v>
      </c>
      <c r="AK545" s="10">
        <f>ROUND((AH545*(Q545^0.5)*12*N545),2)</f>
        <v>13.3</v>
      </c>
      <c r="AL545" s="13">
        <f>ROUND((Q545^0.5),2)</f>
        <v>8.3699999999999992</v>
      </c>
      <c r="AM545" s="13">
        <f>ROUND((Q545^0.5),2)</f>
        <v>8.3699999999999992</v>
      </c>
      <c r="AN545" s="19">
        <v>11</v>
      </c>
      <c r="AO545" s="10">
        <f>INDEX(AJ:AJ, MATCH(AN545, AI:AI, 0))</f>
        <v>1.56</v>
      </c>
      <c r="AP545" s="12">
        <f>ROUNDUP((AK545/AO545),0)</f>
        <v>9</v>
      </c>
      <c r="AQ545" s="12">
        <f>(AP545*AO545)</f>
        <v>14.040000000000001</v>
      </c>
      <c r="AR545" s="12">
        <f>IF(ROUNDDOWN((AL545*12 - (O545*12)) / (AP545 - 1), 0) &lt; 18, ROUNDDOWN((AL545*12 - (O545*12)) / (AP545 - 1), 0), 18)</f>
        <v>12</v>
      </c>
    </row>
    <row r="546" spans="1:44" x14ac:dyDescent="0.35">
      <c r="A546" s="11">
        <f t="shared" si="8"/>
        <v>545</v>
      </c>
      <c r="B546" s="14">
        <v>6000</v>
      </c>
      <c r="C546" s="14">
        <v>3000</v>
      </c>
      <c r="D546" s="14">
        <v>135</v>
      </c>
      <c r="E546" s="14">
        <v>165</v>
      </c>
      <c r="F546" s="14">
        <v>60000</v>
      </c>
      <c r="G546" s="14">
        <v>5.75</v>
      </c>
      <c r="H546" s="14">
        <v>95</v>
      </c>
      <c r="K546" s="14">
        <v>150</v>
      </c>
      <c r="L546" s="14">
        <v>1.5</v>
      </c>
      <c r="M546" s="9">
        <f>ROUNDUP((18*L546),0)</f>
        <v>27</v>
      </c>
      <c r="N546" s="9">
        <f>(M546-O546*12-1.5)</f>
        <v>22.5</v>
      </c>
      <c r="O546" s="14">
        <v>0.25</v>
      </c>
      <c r="P546" s="9">
        <f>ROUND(((B546)-(M546*K546/12)-(G546-(1.5*L546))*H546),0)</f>
        <v>5330</v>
      </c>
      <c r="Q546" s="9">
        <f>ROUNDDOWN((D546+E546)/(P546/1000),0)</f>
        <v>56</v>
      </c>
      <c r="R546" s="9">
        <f>ROUND((1.2*D546+1.6*E546)/(Q546),2)</f>
        <v>7.61</v>
      </c>
      <c r="S546" s="9">
        <f>CEILING((N546+(12*L546)),0.01)</f>
        <v>40.5</v>
      </c>
      <c r="T546" s="9">
        <f xml:space="preserve"> (4*S546)</f>
        <v>162</v>
      </c>
      <c r="U546" s="9">
        <f>ROUND((Q546-(S546/12)^2)*(R546),2)</f>
        <v>339.48</v>
      </c>
      <c r="V546" s="9">
        <f>ROUND((U546*1000)/(3*T546*(C546^0.5)),2)</f>
        <v>12.75</v>
      </c>
      <c r="W546" s="9" t="str">
        <f>IF(V546 &lt; N546, "Pass", "Fail")</f>
        <v>Pass</v>
      </c>
      <c r="X546" s="9">
        <f>CEILING(R546*(Q546^0.5)*((Q546^0.5/2)-(L546*0.5)-(N546/12)),0.01)</f>
        <v>63.6</v>
      </c>
      <c r="Y546" s="9">
        <f>ROUND((X546*1000)/(1.5*(Q546^0.5)*12*(C546^0.5)),2)</f>
        <v>8.6199999999999992</v>
      </c>
      <c r="Z546" s="9" t="str">
        <f>IF(Y546&lt;N546,"Pass","Fail")</f>
        <v>Pass</v>
      </c>
      <c r="AA546" s="9">
        <f>ROUND(((Q546^0.5)/2)-(L546/2),2)</f>
        <v>2.99</v>
      </c>
      <c r="AB546" s="9">
        <f>ROUND((AA546*(AA546/2)*R546*(Q546^0.5)),0)</f>
        <v>255</v>
      </c>
      <c r="AC546" s="9">
        <f>ROUND((AB546*12000/(0.9*(Q546^0.5)*12*(N546^2))),2)</f>
        <v>74.790000000000006</v>
      </c>
      <c r="AD546" s="9">
        <f>(1-((1-(2.36*AC546/C546))^0.5))</f>
        <v>2.9863308600277638E-2</v>
      </c>
      <c r="AE546" s="9">
        <f>(AD546*C546)/(1.18*F546)</f>
        <v>1.2653944322151543E-3</v>
      </c>
      <c r="AF546" s="10">
        <f>200/F546</f>
        <v>3.3333333333333335E-3</v>
      </c>
      <c r="AG546" s="10">
        <f>(3*(C546)^0.5)/(F546)</f>
        <v>2.7386127875258306E-3</v>
      </c>
      <c r="AH546" s="10">
        <f>ROUND(MAX(AE546, AF546, AG546),6)</f>
        <v>3.333E-3</v>
      </c>
      <c r="AK546" s="10">
        <f>ROUND((AH546*(Q546^0.5)*12*N546),2)</f>
        <v>6.73</v>
      </c>
      <c r="AL546" s="13">
        <f>ROUND((Q546^0.5),2)</f>
        <v>7.48</v>
      </c>
      <c r="AM546" s="13">
        <f>ROUND((Q546^0.5),2)</f>
        <v>7.48</v>
      </c>
      <c r="AN546" s="19">
        <v>8</v>
      </c>
      <c r="AO546" s="10">
        <f>INDEX(AJ:AJ, MATCH(AN546, AI:AI, 0))</f>
        <v>0.79</v>
      </c>
      <c r="AP546" s="12">
        <f>ROUNDUP((AK546/AO546),0)</f>
        <v>9</v>
      </c>
      <c r="AQ546" s="12">
        <f>(AP546*AO546)</f>
        <v>7.11</v>
      </c>
      <c r="AR546" s="12">
        <f>IF(ROUNDDOWN((AL546*12 - (O546*12)) / (AP546 - 1), 0) &lt; 18, ROUNDDOWN((AL546*12 - (O546*12)) / (AP546 - 1), 0), 18)</f>
        <v>10</v>
      </c>
    </row>
    <row r="547" spans="1:44" x14ac:dyDescent="0.35">
      <c r="A547" s="11">
        <f t="shared" si="8"/>
        <v>546</v>
      </c>
      <c r="B547" s="14">
        <v>4100</v>
      </c>
      <c r="C547" s="14">
        <v>5000</v>
      </c>
      <c r="D547" s="14">
        <v>85</v>
      </c>
      <c r="E547" s="14">
        <v>155</v>
      </c>
      <c r="F547" s="14">
        <v>40000</v>
      </c>
      <c r="G547" s="14">
        <v>5</v>
      </c>
      <c r="H547" s="14">
        <v>100</v>
      </c>
      <c r="K547" s="14">
        <v>150</v>
      </c>
      <c r="L547" s="14">
        <v>1.5</v>
      </c>
      <c r="M547" s="9">
        <f>ROUNDUP((18*L547),0)</f>
        <v>27</v>
      </c>
      <c r="N547" s="9">
        <f>(M547-O547*12-1.5)</f>
        <v>22.5</v>
      </c>
      <c r="O547" s="14">
        <v>0.25</v>
      </c>
      <c r="P547" s="9">
        <f>ROUND(((B547)-(M547*K547/12)-(G547-(1.5*L547))*H547),0)</f>
        <v>3488</v>
      </c>
      <c r="Q547" s="9">
        <f>ROUNDDOWN((D547+E547)/(P547/1000),0)</f>
        <v>68</v>
      </c>
      <c r="R547" s="9">
        <f>ROUND((1.2*D547+1.6*E547)/(Q547),2)</f>
        <v>5.15</v>
      </c>
      <c r="S547" s="9">
        <f>CEILING((N547+(12*L547)),0.01)</f>
        <v>40.5</v>
      </c>
      <c r="T547" s="9">
        <f xml:space="preserve"> (4*S547)</f>
        <v>162</v>
      </c>
      <c r="U547" s="9">
        <f>ROUND((Q547-(S547/12)^2)*(R547),2)</f>
        <v>291.54000000000002</v>
      </c>
      <c r="V547" s="9">
        <f>ROUND((U547*1000)/(3*T547*(C547^0.5)),2)</f>
        <v>8.48</v>
      </c>
      <c r="W547" s="9" t="str">
        <f>IF(V547 &lt; N547, "Pass", "Fail")</f>
        <v>Pass</v>
      </c>
      <c r="X547" s="9">
        <f>CEILING(R547*(Q547^0.5)*((Q547^0.5/2)-(L547*0.5)-(N547/12)),0.01)</f>
        <v>63.63</v>
      </c>
      <c r="Y547" s="9">
        <f>ROUND((X547*1000)/(1.5*(Q547^0.5)*12*(C547^0.5)),2)</f>
        <v>6.06</v>
      </c>
      <c r="Z547" s="9" t="str">
        <f>IF(Y547&lt;N547,"Pass","Fail")</f>
        <v>Pass</v>
      </c>
      <c r="AA547" s="9">
        <f>ROUND(((Q547^0.5)/2)-(L547/2),2)</f>
        <v>3.37</v>
      </c>
      <c r="AB547" s="9">
        <f>ROUND((AA547*(AA547/2)*R547*(Q547^0.5)),0)</f>
        <v>241</v>
      </c>
      <c r="AC547" s="9">
        <f>ROUND((AB547*12000/(0.9*(Q547^0.5)*12*(N547^2))),2)</f>
        <v>64.14</v>
      </c>
      <c r="AD547" s="9">
        <f>(1-((1-(2.36*AC547/C547))^0.5))</f>
        <v>1.5253372689197797E-2</v>
      </c>
      <c r="AE547" s="9">
        <f>(AD547*C547)/(1.18*F547)</f>
        <v>1.615823378092987E-3</v>
      </c>
      <c r="AF547" s="10">
        <f>200/F547</f>
        <v>5.0000000000000001E-3</v>
      </c>
      <c r="AG547" s="10">
        <f>(3*(C547)^0.5)/(F547)</f>
        <v>5.3033008588991067E-3</v>
      </c>
      <c r="AH547" s="10">
        <f>ROUND(MAX(AE547, AF547, AG547),6)</f>
        <v>5.3030000000000004E-3</v>
      </c>
      <c r="AK547" s="10">
        <f>ROUND((AH547*(Q547^0.5)*12*N547),2)</f>
        <v>11.81</v>
      </c>
      <c r="AL547" s="13">
        <f>ROUND((Q547^0.5),2)</f>
        <v>8.25</v>
      </c>
      <c r="AM547" s="13">
        <f>ROUND((Q547^0.5),2)</f>
        <v>8.25</v>
      </c>
      <c r="AN547" s="19">
        <v>11</v>
      </c>
      <c r="AO547" s="10">
        <f>INDEX(AJ:AJ, MATCH(AN547, AI:AI, 0))</f>
        <v>1.56</v>
      </c>
      <c r="AP547" s="12">
        <f>ROUNDUP((AK547/AO547),0)</f>
        <v>8</v>
      </c>
      <c r="AQ547" s="12">
        <f>(AP547*AO547)</f>
        <v>12.48</v>
      </c>
      <c r="AR547" s="12">
        <f>IF(ROUNDDOWN((AL547*12 - (O547*12)) / (AP547 - 1), 0) &lt; 18, ROUNDDOWN((AL547*12 - (O547*12)) / (AP547 - 1), 0), 18)</f>
        <v>13</v>
      </c>
    </row>
    <row r="548" spans="1:44" x14ac:dyDescent="0.35">
      <c r="A548" s="11">
        <f t="shared" si="8"/>
        <v>547</v>
      </c>
      <c r="B548" s="14">
        <v>5800</v>
      </c>
      <c r="C548" s="14">
        <v>3000</v>
      </c>
      <c r="D548" s="14">
        <v>180</v>
      </c>
      <c r="E548" s="14">
        <v>105</v>
      </c>
      <c r="F548" s="14">
        <v>60000</v>
      </c>
      <c r="G548" s="14">
        <v>7</v>
      </c>
      <c r="H548" s="14">
        <v>90</v>
      </c>
      <c r="K548" s="14">
        <v>150</v>
      </c>
      <c r="L548" s="14">
        <v>1.42</v>
      </c>
      <c r="M548" s="9">
        <f>ROUNDUP((18*L548),0)</f>
        <v>26</v>
      </c>
      <c r="N548" s="9">
        <f>(M548-O548*12-1.5)</f>
        <v>21.5</v>
      </c>
      <c r="O548" s="14">
        <v>0.25</v>
      </c>
      <c r="P548" s="9">
        <f>ROUND(((B548)-(M548*K548/12)-(G548-(1.5*L548))*H548),0)</f>
        <v>5037</v>
      </c>
      <c r="Q548" s="9">
        <f>ROUNDDOWN((D548+E548)/(P548/1000),0)</f>
        <v>56</v>
      </c>
      <c r="R548" s="9">
        <f>ROUND((1.2*D548+1.6*E548)/(Q548),2)</f>
        <v>6.86</v>
      </c>
      <c r="S548" s="9">
        <f>CEILING((N548+(12*L548)),0.01)</f>
        <v>38.54</v>
      </c>
      <c r="T548" s="9">
        <f xml:space="preserve"> (4*S548)</f>
        <v>154.16</v>
      </c>
      <c r="U548" s="9">
        <f>ROUND((Q548-(S548/12)^2)*(R548),2)</f>
        <v>313.39999999999998</v>
      </c>
      <c r="V548" s="9">
        <f>ROUND((U548*1000)/(3*T548*(C548^0.5)),2)</f>
        <v>12.37</v>
      </c>
      <c r="W548" s="9" t="str">
        <f>IF(V548 &lt; N548, "Pass", "Fail")</f>
        <v>Pass</v>
      </c>
      <c r="X548" s="9">
        <f>CEILING(R548*(Q548^0.5)*((Q548^0.5/2)-(L548*0.5)-(N548/12)),0.01)</f>
        <v>63.660000000000004</v>
      </c>
      <c r="Y548" s="9">
        <f>ROUND((X548*1000)/(1.5*(Q548^0.5)*12*(C548^0.5)),2)</f>
        <v>8.6300000000000008</v>
      </c>
      <c r="Z548" s="9" t="str">
        <f>IF(Y548&lt;N548,"Pass","Fail")</f>
        <v>Pass</v>
      </c>
      <c r="AA548" s="9">
        <f>ROUND(((Q548^0.5)/2)-(L548/2),2)</f>
        <v>3.03</v>
      </c>
      <c r="AB548" s="9">
        <f>ROUND((AA548*(AA548/2)*R548*(Q548^0.5)),0)</f>
        <v>236</v>
      </c>
      <c r="AC548" s="9">
        <f>ROUND((AB548*12000/(0.9*(Q548^0.5)*12*(N548^2))),2)</f>
        <v>75.81</v>
      </c>
      <c r="AD548" s="9">
        <f>(1-((1-(2.36*AC548/C548))^0.5))</f>
        <v>3.0276946752321399E-2</v>
      </c>
      <c r="AE548" s="9">
        <f>(AD548*C548)/(1.18*F548)</f>
        <v>1.2829214725559915E-3</v>
      </c>
      <c r="AF548" s="10">
        <f>200/F548</f>
        <v>3.3333333333333335E-3</v>
      </c>
      <c r="AG548" s="10">
        <f>(3*(C548)^0.5)/(F548)</f>
        <v>2.7386127875258306E-3</v>
      </c>
      <c r="AH548" s="10">
        <f>ROUND(MAX(AE548, AF548, AG548),6)</f>
        <v>3.333E-3</v>
      </c>
      <c r="AK548" s="10">
        <f>ROUND((AH548*(Q548^0.5)*12*N548),2)</f>
        <v>6.44</v>
      </c>
      <c r="AL548" s="13">
        <f>ROUND((Q548^0.5),2)</f>
        <v>7.48</v>
      </c>
      <c r="AM548" s="13">
        <f>ROUND((Q548^0.5),2)</f>
        <v>7.48</v>
      </c>
      <c r="AN548" s="19">
        <v>8</v>
      </c>
      <c r="AO548" s="10">
        <f>INDEX(AJ:AJ, MATCH(AN548, AI:AI, 0))</f>
        <v>0.79</v>
      </c>
      <c r="AP548" s="12">
        <f>ROUNDUP((AK548/AO548),0)</f>
        <v>9</v>
      </c>
      <c r="AQ548" s="12">
        <f>(AP548*AO548)</f>
        <v>7.11</v>
      </c>
      <c r="AR548" s="12">
        <f>IF(ROUNDDOWN((AL548*12 - (O548*12)) / (AP548 - 1), 0) &lt; 18, ROUNDDOWN((AL548*12 - (O548*12)) / (AP548 - 1), 0), 18)</f>
        <v>10</v>
      </c>
    </row>
    <row r="549" spans="1:44" x14ac:dyDescent="0.35">
      <c r="A549" s="11">
        <f t="shared" si="8"/>
        <v>548</v>
      </c>
      <c r="B549" s="14">
        <v>5700</v>
      </c>
      <c r="C549" s="14">
        <v>3000</v>
      </c>
      <c r="D549" s="14">
        <v>140</v>
      </c>
      <c r="E549" s="14">
        <v>140</v>
      </c>
      <c r="F549" s="14">
        <v>60000</v>
      </c>
      <c r="G549" s="14">
        <v>5.75</v>
      </c>
      <c r="H549" s="14">
        <v>90</v>
      </c>
      <c r="K549" s="14">
        <v>150</v>
      </c>
      <c r="L549" s="14">
        <v>1.42</v>
      </c>
      <c r="M549" s="9">
        <f>ROUNDUP((18*L549),0)</f>
        <v>26</v>
      </c>
      <c r="N549" s="9">
        <f>(M549-O549*12-1.5)</f>
        <v>21.5</v>
      </c>
      <c r="O549" s="14">
        <v>0.25</v>
      </c>
      <c r="P549" s="9">
        <f>ROUND(((B549)-(M549*K549/12)-(G549-(1.5*L549))*H549),0)</f>
        <v>5049</v>
      </c>
      <c r="Q549" s="9">
        <f>ROUNDDOWN((D549+E549)/(P549/1000),0)</f>
        <v>55</v>
      </c>
      <c r="R549" s="9">
        <f>ROUND((1.2*D549+1.6*E549)/(Q549),2)</f>
        <v>7.13</v>
      </c>
      <c r="S549" s="9">
        <f>CEILING((N549+(12*L549)),0.01)</f>
        <v>38.54</v>
      </c>
      <c r="T549" s="9">
        <f xml:space="preserve"> (4*S549)</f>
        <v>154.16</v>
      </c>
      <c r="U549" s="9">
        <f>ROUND((Q549-(S549/12)^2)*(R549),2)</f>
        <v>318.61</v>
      </c>
      <c r="V549" s="9">
        <f>ROUND((U549*1000)/(3*T549*(C549^0.5)),2)</f>
        <v>12.58</v>
      </c>
      <c r="W549" s="9" t="str">
        <f>IF(V549 &lt; N549, "Pass", "Fail")</f>
        <v>Pass</v>
      </c>
      <c r="X549" s="9">
        <f>CEILING(R549*(Q549^0.5)*((Q549^0.5/2)-(L549*0.5)-(N549/12)),0.01)</f>
        <v>63.800000000000004</v>
      </c>
      <c r="Y549" s="9">
        <f>ROUND((X549*1000)/(1.5*(Q549^0.5)*12*(C549^0.5)),2)</f>
        <v>8.73</v>
      </c>
      <c r="Z549" s="9" t="str">
        <f>IF(Y549&lt;N549,"Pass","Fail")</f>
        <v>Pass</v>
      </c>
      <c r="AA549" s="9">
        <f>ROUND(((Q549^0.5)/2)-(L549/2),2)</f>
        <v>3</v>
      </c>
      <c r="AB549" s="9">
        <f>ROUND((AA549*(AA549/2)*R549*(Q549^0.5)),0)</f>
        <v>238</v>
      </c>
      <c r="AC549" s="9">
        <f>ROUND((AB549*12000/(0.9*(Q549^0.5)*12*(N549^2))),2)</f>
        <v>77.14</v>
      </c>
      <c r="AD549" s="9">
        <f>(1-((1-(2.36*AC549/C549))^0.5))</f>
        <v>3.0816563630324256E-2</v>
      </c>
      <c r="AE549" s="9">
        <f>(AD549*C549)/(1.18*F549)</f>
        <v>1.3057865945052651E-3</v>
      </c>
      <c r="AF549" s="10">
        <f>200/F549</f>
        <v>3.3333333333333335E-3</v>
      </c>
      <c r="AG549" s="10">
        <f>(3*(C549)^0.5)/(F549)</f>
        <v>2.7386127875258306E-3</v>
      </c>
      <c r="AH549" s="10">
        <f>ROUND(MAX(AE549, AF549, AG549),6)</f>
        <v>3.333E-3</v>
      </c>
      <c r="AK549" s="10">
        <f>ROUND((AH549*(Q549^0.5)*12*N549),2)</f>
        <v>6.38</v>
      </c>
      <c r="AL549" s="13">
        <f>ROUND((Q549^0.5),2)</f>
        <v>7.42</v>
      </c>
      <c r="AM549" s="13">
        <f>ROUND((Q549^0.5),2)</f>
        <v>7.42</v>
      </c>
      <c r="AN549" s="19">
        <v>11</v>
      </c>
      <c r="AO549" s="10">
        <f>INDEX(AJ:AJ, MATCH(AN549, AI:AI, 0))</f>
        <v>1.56</v>
      </c>
      <c r="AP549" s="12">
        <f>ROUNDUP((AK549/AO549),0)</f>
        <v>5</v>
      </c>
      <c r="AQ549" s="12">
        <f>(AP549*AO549)</f>
        <v>7.8000000000000007</v>
      </c>
      <c r="AR549" s="12">
        <f>IF(ROUNDDOWN((AL549*12 - (O549*12)) / (AP549 - 1), 0) &lt; 18, ROUNDDOWN((AL549*12 - (O549*12)) / (AP549 - 1), 0), 18)</f>
        <v>18</v>
      </c>
    </row>
    <row r="550" spans="1:44" x14ac:dyDescent="0.35">
      <c r="A550" s="11">
        <f t="shared" si="8"/>
        <v>549</v>
      </c>
      <c r="B550" s="14">
        <v>5600</v>
      </c>
      <c r="C550" s="14">
        <v>3000</v>
      </c>
      <c r="D550" s="14">
        <v>145</v>
      </c>
      <c r="E550" s="14">
        <v>110</v>
      </c>
      <c r="F550" s="14">
        <v>60000</v>
      </c>
      <c r="G550" s="14">
        <v>6.5</v>
      </c>
      <c r="H550" s="14">
        <v>100</v>
      </c>
      <c r="K550" s="14">
        <v>150</v>
      </c>
      <c r="L550" s="14">
        <v>1.33</v>
      </c>
      <c r="M550" s="9">
        <f>ROUNDUP((18*L550),0)</f>
        <v>24</v>
      </c>
      <c r="N550" s="9">
        <f>(M550-O550*12-1.5)</f>
        <v>19.5</v>
      </c>
      <c r="O550" s="14">
        <v>0.25</v>
      </c>
      <c r="P550" s="9">
        <f>ROUND(((B550)-(M550*K550/12)-(G550-(1.5*L550))*H550),0)</f>
        <v>4850</v>
      </c>
      <c r="Q550" s="9">
        <f>ROUNDDOWN((D550+E550)/(P550/1000),0)</f>
        <v>52</v>
      </c>
      <c r="R550" s="9">
        <f>ROUND((1.2*D550+1.6*E550)/(Q550),2)</f>
        <v>6.73</v>
      </c>
      <c r="S550" s="9">
        <f>CEILING((N550+(12*L550)),0.01)</f>
        <v>35.46</v>
      </c>
      <c r="T550" s="9">
        <f xml:space="preserve"> (4*S550)</f>
        <v>141.84</v>
      </c>
      <c r="U550" s="9">
        <f>ROUND((Q550-(S550/12)^2)*(R550),2)</f>
        <v>291.19</v>
      </c>
      <c r="V550" s="9">
        <f>ROUND((U550*1000)/(3*T550*(C550^0.5)),2)</f>
        <v>12.49</v>
      </c>
      <c r="W550" s="9" t="str">
        <f>IF(V550 &lt; N550, "Pass", "Fail")</f>
        <v>Pass</v>
      </c>
      <c r="X550" s="9">
        <f>CEILING(R550*(Q550^0.5)*((Q550^0.5/2)-(L550*0.5)-(N550/12)),0.01)</f>
        <v>63.85</v>
      </c>
      <c r="Y550" s="9">
        <f>ROUND((X550*1000)/(1.5*(Q550^0.5)*12*(C550^0.5)),2)</f>
        <v>8.98</v>
      </c>
      <c r="Z550" s="9" t="str">
        <f>IF(Y550&lt;N550,"Pass","Fail")</f>
        <v>Pass</v>
      </c>
      <c r="AA550" s="9">
        <f>ROUND(((Q550^0.5)/2)-(L550/2),2)</f>
        <v>2.94</v>
      </c>
      <c r="AB550" s="9">
        <f>ROUND((AA550*(AA550/2)*R550*(Q550^0.5)),0)</f>
        <v>210</v>
      </c>
      <c r="AC550" s="9">
        <f>ROUND((AB550*12000/(0.9*(Q550^0.5)*12*(N550^2))),2)</f>
        <v>85.1</v>
      </c>
      <c r="AD550" s="9">
        <f>(1-((1-(2.36*AC550/C550))^0.5))</f>
        <v>3.4052451389483207E-2</v>
      </c>
      <c r="AE550" s="9">
        <f>(AD550*C550)/(1.18*F550)</f>
        <v>1.4429004826052205E-3</v>
      </c>
      <c r="AF550" s="10">
        <f>200/F550</f>
        <v>3.3333333333333335E-3</v>
      </c>
      <c r="AG550" s="10">
        <f>(3*(C550)^0.5)/(F550)</f>
        <v>2.7386127875258306E-3</v>
      </c>
      <c r="AH550" s="10">
        <f>ROUND(MAX(AE550, AF550, AG550),6)</f>
        <v>3.333E-3</v>
      </c>
      <c r="AK550" s="10">
        <f>ROUND((AH550*(Q550^0.5)*12*N550),2)</f>
        <v>5.62</v>
      </c>
      <c r="AL550" s="13">
        <f>ROUND((Q550^0.5),2)</f>
        <v>7.21</v>
      </c>
      <c r="AM550" s="13">
        <f>ROUND((Q550^0.5),2)</f>
        <v>7.21</v>
      </c>
      <c r="AN550" s="19">
        <v>8</v>
      </c>
      <c r="AO550" s="10">
        <f>INDEX(AJ:AJ, MATCH(AN550, AI:AI, 0))</f>
        <v>0.79</v>
      </c>
      <c r="AP550" s="12">
        <f>ROUNDUP((AK550/AO550),0)</f>
        <v>8</v>
      </c>
      <c r="AQ550" s="12">
        <f>(AP550*AO550)</f>
        <v>6.32</v>
      </c>
      <c r="AR550" s="12">
        <f>IF(ROUNDDOWN((AL550*12 - (O550*12)) / (AP550 - 1), 0) &lt; 18, ROUNDDOWN((AL550*12 - (O550*12)) / (AP550 - 1), 0), 18)</f>
        <v>11</v>
      </c>
    </row>
    <row r="551" spans="1:44" x14ac:dyDescent="0.35">
      <c r="A551" s="11">
        <f t="shared" si="8"/>
        <v>550</v>
      </c>
      <c r="B551" s="14">
        <v>4400</v>
      </c>
      <c r="C551" s="14">
        <v>3000</v>
      </c>
      <c r="D551" s="14">
        <v>160</v>
      </c>
      <c r="E551" s="14">
        <v>150</v>
      </c>
      <c r="F551" s="14">
        <v>60000</v>
      </c>
      <c r="G551" s="14">
        <v>4.5</v>
      </c>
      <c r="H551" s="14">
        <v>95</v>
      </c>
      <c r="K551" s="14">
        <v>150</v>
      </c>
      <c r="L551" s="14">
        <v>1.75</v>
      </c>
      <c r="M551" s="9">
        <f>ROUNDUP((18*L551),0)</f>
        <v>32</v>
      </c>
      <c r="N551" s="9">
        <f>(M551-O551*12-1.5)</f>
        <v>27.5</v>
      </c>
      <c r="O551" s="14">
        <v>0.25</v>
      </c>
      <c r="P551" s="9">
        <f>ROUND(((B551)-(M551*K551/12)-(G551-(1.5*L551))*H551),0)</f>
        <v>3822</v>
      </c>
      <c r="Q551" s="9">
        <f>ROUNDDOWN((D551+E551)/(P551/1000),0)</f>
        <v>81</v>
      </c>
      <c r="R551" s="9">
        <f>ROUND((1.2*D551+1.6*E551)/(Q551),2)</f>
        <v>5.33</v>
      </c>
      <c r="S551" s="9">
        <f>CEILING((N551+(12*L551)),0.01)</f>
        <v>48.5</v>
      </c>
      <c r="T551" s="9">
        <f xml:space="preserve"> (4*S551)</f>
        <v>194</v>
      </c>
      <c r="U551" s="9">
        <f>ROUND((Q551-(S551/12)^2)*(R551),2)</f>
        <v>344.66</v>
      </c>
      <c r="V551" s="9">
        <f>ROUND((U551*1000)/(3*T551*(C551^0.5)),2)</f>
        <v>10.81</v>
      </c>
      <c r="W551" s="9" t="str">
        <f>IF(V551 &lt; N551, "Pass", "Fail")</f>
        <v>Pass</v>
      </c>
      <c r="X551" s="9">
        <f>CEILING(R551*(Q551^0.5)*((Q551^0.5/2)-(L551*0.5)-(N551/12)),0.01)</f>
        <v>63.96</v>
      </c>
      <c r="Y551" s="9">
        <f>ROUND((X551*1000)/(1.5*(Q551^0.5)*12*(C551^0.5)),2)</f>
        <v>7.21</v>
      </c>
      <c r="Z551" s="9" t="str">
        <f>IF(Y551&lt;N551,"Pass","Fail")</f>
        <v>Pass</v>
      </c>
      <c r="AA551" s="9">
        <f>ROUND(((Q551^0.5)/2)-(L551/2),2)</f>
        <v>3.63</v>
      </c>
      <c r="AB551" s="9">
        <f>ROUND((AA551*(AA551/2)*R551*(Q551^0.5)),0)</f>
        <v>316</v>
      </c>
      <c r="AC551" s="9">
        <f>ROUND((AB551*12000/(0.9*(Q551^0.5)*12*(N551^2))),2)</f>
        <v>51.59</v>
      </c>
      <c r="AD551" s="9">
        <f>(1-((1-(2.36*AC551/C551))^0.5))</f>
        <v>2.0502237538713608E-2</v>
      </c>
      <c r="AE551" s="9">
        <f>(AD551*C551)/(1.18*F551)</f>
        <v>8.6873887875905118E-4</v>
      </c>
      <c r="AF551" s="10">
        <f>200/F551</f>
        <v>3.3333333333333335E-3</v>
      </c>
      <c r="AG551" s="10">
        <f>(3*(C551)^0.5)/(F551)</f>
        <v>2.7386127875258306E-3</v>
      </c>
      <c r="AH551" s="10">
        <f>ROUND(MAX(AE551, AF551, AG551),6)</f>
        <v>3.333E-3</v>
      </c>
      <c r="AK551" s="10">
        <f>ROUND((AH551*(Q551^0.5)*12*N551),2)</f>
        <v>9.9</v>
      </c>
      <c r="AL551" s="13">
        <f>ROUND((Q551^0.5),2)</f>
        <v>9</v>
      </c>
      <c r="AM551" s="13">
        <f>ROUND((Q551^0.5),2)</f>
        <v>9</v>
      </c>
      <c r="AN551" s="19">
        <v>11</v>
      </c>
      <c r="AO551" s="10">
        <f>INDEX(AJ:AJ, MATCH(AN551, AI:AI, 0))</f>
        <v>1.56</v>
      </c>
      <c r="AP551" s="12">
        <f>ROUNDUP((AK551/AO551),0)</f>
        <v>7</v>
      </c>
      <c r="AQ551" s="12">
        <f>(AP551*AO551)</f>
        <v>10.92</v>
      </c>
      <c r="AR551" s="12">
        <f>IF(ROUNDDOWN((AL551*12 - (O551*12)) / (AP551 - 1), 0) &lt; 18, ROUNDDOWN((AL551*12 - (O551*12)) / (AP551 - 1), 0), 18)</f>
        <v>17</v>
      </c>
    </row>
    <row r="552" spans="1:44" x14ac:dyDescent="0.35">
      <c r="A552" s="11">
        <f t="shared" si="8"/>
        <v>551</v>
      </c>
      <c r="B552" s="14">
        <v>5500</v>
      </c>
      <c r="C552" s="14">
        <v>5000</v>
      </c>
      <c r="D552" s="14">
        <v>150</v>
      </c>
      <c r="E552" s="14">
        <v>140</v>
      </c>
      <c r="F552" s="14">
        <v>60000</v>
      </c>
      <c r="G552" s="14">
        <v>4.75</v>
      </c>
      <c r="H552" s="14">
        <v>105</v>
      </c>
      <c r="K552" s="14">
        <v>150</v>
      </c>
      <c r="L552" s="14">
        <v>1.5</v>
      </c>
      <c r="M552" s="9">
        <f>ROUNDUP((18*L552),0)</f>
        <v>27</v>
      </c>
      <c r="N552" s="9">
        <f>(M552-O552*12-1.5)</f>
        <v>22.5</v>
      </c>
      <c r="O552" s="14">
        <v>0.25</v>
      </c>
      <c r="P552" s="9">
        <f>ROUND(((B552)-(M552*K552/12)-(G552-(1.5*L552))*H552),0)</f>
        <v>4900</v>
      </c>
      <c r="Q552" s="9">
        <f>ROUNDDOWN((D552+E552)/(P552/1000),0)</f>
        <v>59</v>
      </c>
      <c r="R552" s="9">
        <f>ROUND((1.2*D552+1.6*E552)/(Q552),2)</f>
        <v>6.85</v>
      </c>
      <c r="S552" s="9">
        <f>CEILING((N552+(12*L552)),0.01)</f>
        <v>40.5</v>
      </c>
      <c r="T552" s="9">
        <f xml:space="preserve"> (4*S552)</f>
        <v>162</v>
      </c>
      <c r="U552" s="9">
        <f>ROUND((Q552-(S552/12)^2)*(R552),2)</f>
        <v>326.12</v>
      </c>
      <c r="V552" s="9">
        <f>ROUND((U552*1000)/(3*T552*(C552^0.5)),2)</f>
        <v>9.49</v>
      </c>
      <c r="W552" s="9" t="str">
        <f>IF(V552 &lt; N552, "Pass", "Fail")</f>
        <v>Pass</v>
      </c>
      <c r="X552" s="9">
        <f>CEILING(R552*(Q552^0.5)*((Q552^0.5/2)-(L552*0.5)-(N552/12)),0.01)</f>
        <v>63.96</v>
      </c>
      <c r="Y552" s="9">
        <f>ROUND((X552*1000)/(1.5*(Q552^0.5)*12*(C552^0.5)),2)</f>
        <v>6.54</v>
      </c>
      <c r="Z552" s="9" t="str">
        <f>IF(Y552&lt;N552,"Pass","Fail")</f>
        <v>Pass</v>
      </c>
      <c r="AA552" s="9">
        <f>ROUND(((Q552^0.5)/2)-(L552/2),2)</f>
        <v>3.09</v>
      </c>
      <c r="AB552" s="9">
        <f>ROUND((AA552*(AA552/2)*R552*(Q552^0.5)),0)</f>
        <v>251</v>
      </c>
      <c r="AC552" s="9">
        <f>ROUND((AB552*12000/(0.9*(Q552^0.5)*12*(N552^2))),2)</f>
        <v>71.72</v>
      </c>
      <c r="AD552" s="9">
        <f>(1-((1-(2.36*AC552/C552))^0.5))</f>
        <v>1.7071640453893533E-2</v>
      </c>
      <c r="AE552" s="9">
        <f>(AD552*C552)/(1.18*F552)</f>
        <v>1.2056243258399388E-3</v>
      </c>
      <c r="AF552" s="10">
        <f>200/F552</f>
        <v>3.3333333333333335E-3</v>
      </c>
      <c r="AG552" s="10">
        <f>(3*(C552)^0.5)/(F552)</f>
        <v>3.5355339059327377E-3</v>
      </c>
      <c r="AH552" s="10">
        <f>ROUND(MAX(AE552, AF552, AG552),6)</f>
        <v>3.5360000000000001E-3</v>
      </c>
      <c r="AK552" s="10">
        <f>ROUND((AH552*(Q552^0.5)*12*N552),2)</f>
        <v>7.33</v>
      </c>
      <c r="AL552" s="13">
        <f>ROUND((Q552^0.5),2)</f>
        <v>7.68</v>
      </c>
      <c r="AM552" s="13">
        <f>ROUND((Q552^0.5),2)</f>
        <v>7.68</v>
      </c>
      <c r="AN552" s="19">
        <v>8</v>
      </c>
      <c r="AO552" s="10">
        <f>INDEX(AJ:AJ, MATCH(AN552, AI:AI, 0))</f>
        <v>0.79</v>
      </c>
      <c r="AP552" s="12">
        <f>ROUNDUP((AK552/AO552),0)</f>
        <v>10</v>
      </c>
      <c r="AQ552" s="12">
        <f>(AP552*AO552)</f>
        <v>7.9</v>
      </c>
      <c r="AR552" s="12">
        <f>IF(ROUNDDOWN((AL552*12 - (O552*12)) / (AP552 - 1), 0) &lt; 18, ROUNDDOWN((AL552*12 - (O552*12)) / (AP552 - 1), 0), 18)</f>
        <v>9</v>
      </c>
    </row>
    <row r="553" spans="1:44" x14ac:dyDescent="0.35">
      <c r="A553" s="11">
        <f t="shared" si="8"/>
        <v>552</v>
      </c>
      <c r="B553" s="14">
        <v>4600</v>
      </c>
      <c r="C553" s="14">
        <v>3000</v>
      </c>
      <c r="D553" s="14">
        <v>110</v>
      </c>
      <c r="E553" s="14">
        <v>165</v>
      </c>
      <c r="F553" s="14">
        <v>40000</v>
      </c>
      <c r="G553" s="14">
        <v>5.75</v>
      </c>
      <c r="H553" s="14">
        <v>95</v>
      </c>
      <c r="K553" s="14">
        <v>150</v>
      </c>
      <c r="L553" s="14">
        <v>1.58</v>
      </c>
      <c r="M553" s="9">
        <f>ROUNDUP((18*L553),0)</f>
        <v>29</v>
      </c>
      <c r="N553" s="9">
        <f>(M553-O553*12-1.5)</f>
        <v>24.5</v>
      </c>
      <c r="O553" s="14">
        <v>0.25</v>
      </c>
      <c r="P553" s="9">
        <f>ROUND(((B553)-(M553*K553/12)-(G553-(1.5*L553))*H553),0)</f>
        <v>3916</v>
      </c>
      <c r="Q553" s="9">
        <f>ROUNDDOWN((D553+E553)/(P553/1000),0)</f>
        <v>70</v>
      </c>
      <c r="R553" s="9">
        <f>ROUND((1.2*D553+1.6*E553)/(Q553),2)</f>
        <v>5.66</v>
      </c>
      <c r="S553" s="9">
        <f>CEILING((N553+(12*L553)),0.01)</f>
        <v>43.46</v>
      </c>
      <c r="T553" s="9">
        <f xml:space="preserve"> (4*S553)</f>
        <v>173.84</v>
      </c>
      <c r="U553" s="9">
        <f>ROUND((Q553-(S553/12)^2)*(R553),2)</f>
        <v>321.95999999999998</v>
      </c>
      <c r="V553" s="9">
        <f>ROUND((U553*1000)/(3*T553*(C553^0.5)),2)</f>
        <v>11.27</v>
      </c>
      <c r="W553" s="9" t="str">
        <f>IF(V553 &lt; N553, "Pass", "Fail")</f>
        <v>Pass</v>
      </c>
      <c r="X553" s="9">
        <f>CEILING(R553*(Q553^0.5)*((Q553^0.5/2)-(L553*0.5)-(N553/12)),0.01)</f>
        <v>64.010000000000005</v>
      </c>
      <c r="Y553" s="9">
        <f>ROUND((X553*1000)/(1.5*(Q553^0.5)*12*(C553^0.5)),2)</f>
        <v>7.76</v>
      </c>
      <c r="Z553" s="9" t="str">
        <f>IF(Y553&lt;N553,"Pass","Fail")</f>
        <v>Pass</v>
      </c>
      <c r="AA553" s="9">
        <f>ROUND(((Q553^0.5)/2)-(L553/2),2)</f>
        <v>3.39</v>
      </c>
      <c r="AB553" s="9">
        <f>ROUND((AA553*(AA553/2)*R553*(Q553^0.5)),0)</f>
        <v>272</v>
      </c>
      <c r="AC553" s="9">
        <f>ROUND((AB553*12000/(0.9*(Q553^0.5)*12*(N553^2))),2)</f>
        <v>60.18</v>
      </c>
      <c r="AD553" s="9">
        <f>(1-((1-(2.36*AC553/C553))^0.5))</f>
        <v>2.3957787798089103E-2</v>
      </c>
      <c r="AE553" s="9">
        <f>(AD553*C553)/(1.18*F553)</f>
        <v>1.5227407498785448E-3</v>
      </c>
      <c r="AF553" s="10">
        <f>200/F553</f>
        <v>5.0000000000000001E-3</v>
      </c>
      <c r="AG553" s="10">
        <f>(3*(C553)^0.5)/(F553)</f>
        <v>4.107919181288746E-3</v>
      </c>
      <c r="AH553" s="10">
        <f>ROUND(MAX(AE553, AF553, AG553),6)</f>
        <v>5.0000000000000001E-3</v>
      </c>
      <c r="AK553" s="10">
        <f>ROUND((AH553*(Q553^0.5)*12*N553),2)</f>
        <v>12.3</v>
      </c>
      <c r="AL553" s="13">
        <f>ROUND((Q553^0.5),2)</f>
        <v>8.3699999999999992</v>
      </c>
      <c r="AM553" s="13">
        <f>ROUND((Q553^0.5),2)</f>
        <v>8.3699999999999992</v>
      </c>
      <c r="AN553" s="19">
        <v>11</v>
      </c>
      <c r="AO553" s="10">
        <f>INDEX(AJ:AJ, MATCH(AN553, AI:AI, 0))</f>
        <v>1.56</v>
      </c>
      <c r="AP553" s="12">
        <f>ROUNDUP((AK553/AO553),0)</f>
        <v>8</v>
      </c>
      <c r="AQ553" s="12">
        <f>(AP553*AO553)</f>
        <v>12.48</v>
      </c>
      <c r="AR553" s="12">
        <f>IF(ROUNDDOWN((AL553*12 - (O553*12)) / (AP553 - 1), 0) &lt; 18, ROUNDDOWN((AL553*12 - (O553*12)) / (AP553 - 1), 0), 18)</f>
        <v>13</v>
      </c>
    </row>
    <row r="554" spans="1:44" x14ac:dyDescent="0.35">
      <c r="A554" s="11">
        <f t="shared" si="8"/>
        <v>553</v>
      </c>
      <c r="B554" s="14">
        <v>4300</v>
      </c>
      <c r="C554" s="14">
        <v>4000</v>
      </c>
      <c r="D554" s="14">
        <v>130</v>
      </c>
      <c r="E554" s="14">
        <v>165</v>
      </c>
      <c r="F554" s="14">
        <v>40000</v>
      </c>
      <c r="G554" s="14">
        <v>6.5</v>
      </c>
      <c r="H554" s="14">
        <v>95</v>
      </c>
      <c r="K554" s="14">
        <v>150</v>
      </c>
      <c r="L554" s="14">
        <v>1.75</v>
      </c>
      <c r="M554" s="9">
        <f>ROUNDUP((18*L554),0)</f>
        <v>32</v>
      </c>
      <c r="N554" s="9">
        <f>(M554-O554*12-1.5)</f>
        <v>27.5</v>
      </c>
      <c r="O554" s="14">
        <v>0.25</v>
      </c>
      <c r="P554" s="9">
        <f>ROUND(((B554)-(M554*K554/12)-(G554-(1.5*L554))*H554),0)</f>
        <v>3532</v>
      </c>
      <c r="Q554" s="9">
        <f>ROUNDDOWN((D554+E554)/(P554/1000),0)</f>
        <v>83</v>
      </c>
      <c r="R554" s="9">
        <f>ROUND((1.2*D554+1.6*E554)/(Q554),2)</f>
        <v>5.0599999999999996</v>
      </c>
      <c r="S554" s="9">
        <f>CEILING((N554+(12*L554)),0.01)</f>
        <v>48.5</v>
      </c>
      <c r="T554" s="9">
        <f xml:space="preserve"> (4*S554)</f>
        <v>194</v>
      </c>
      <c r="U554" s="9">
        <f>ROUND((Q554-(S554/12)^2)*(R554),2)</f>
        <v>337.32</v>
      </c>
      <c r="V554" s="9">
        <f>ROUND((U554*1000)/(3*T554*(C554^0.5)),2)</f>
        <v>9.16</v>
      </c>
      <c r="W554" s="9" t="str">
        <f>IF(V554 &lt; N554, "Pass", "Fail")</f>
        <v>Pass</v>
      </c>
      <c r="X554" s="9">
        <f>CEILING(R554*(Q554^0.5)*((Q554^0.5/2)-(L554*0.5)-(N554/12)),0.01)</f>
        <v>64.02</v>
      </c>
      <c r="Y554" s="9">
        <f>ROUND((X554*1000)/(1.5*(Q554^0.5)*12*(C554^0.5)),2)</f>
        <v>6.17</v>
      </c>
      <c r="Z554" s="9" t="str">
        <f>IF(Y554&lt;N554,"Pass","Fail")</f>
        <v>Pass</v>
      </c>
      <c r="AA554" s="9">
        <f>ROUND(((Q554^0.5)/2)-(L554/2),2)</f>
        <v>3.68</v>
      </c>
      <c r="AB554" s="9">
        <f>ROUND((AA554*(AA554/2)*R554*(Q554^0.5)),0)</f>
        <v>312</v>
      </c>
      <c r="AC554" s="9">
        <f>ROUND((AB554*12000/(0.9*(Q554^0.5)*12*(N554^2))),2)</f>
        <v>50.32</v>
      </c>
      <c r="AD554" s="9">
        <f>(1-((1-(2.36*AC554/C554))^0.5))</f>
        <v>1.4956244626666337E-2</v>
      </c>
      <c r="AE554" s="9">
        <f>(AD554*C554)/(1.18*F554)</f>
        <v>1.2674783581920624E-3</v>
      </c>
      <c r="AF554" s="10">
        <f>200/F554</f>
        <v>5.0000000000000001E-3</v>
      </c>
      <c r="AG554" s="10">
        <f>(3*(C554)^0.5)/(F554)</f>
        <v>4.7434164902525689E-3</v>
      </c>
      <c r="AH554" s="10">
        <f>ROUND(MAX(AE554, AF554, AG554),6)</f>
        <v>5.0000000000000001E-3</v>
      </c>
      <c r="AK554" s="10">
        <f>ROUND((AH554*(Q554^0.5)*12*N554),2)</f>
        <v>15.03</v>
      </c>
      <c r="AL554" s="13">
        <f>ROUND((Q554^0.5),2)</f>
        <v>9.11</v>
      </c>
      <c r="AM554" s="13">
        <f>ROUND((Q554^0.5),2)</f>
        <v>9.11</v>
      </c>
      <c r="AN554" s="19">
        <v>14</v>
      </c>
      <c r="AO554" s="10">
        <f>INDEX(AJ:AJ, MATCH(AN554, AI:AI, 0))</f>
        <v>2.25</v>
      </c>
      <c r="AP554" s="12">
        <f>ROUNDUP((AK554/AO554),0)</f>
        <v>7</v>
      </c>
      <c r="AQ554" s="12">
        <f>(AP554*AO554)</f>
        <v>15.75</v>
      </c>
      <c r="AR554" s="12">
        <f>IF(ROUNDDOWN((AL554*12 - (O554*12)) / (AP554 - 1), 0) &lt; 18, ROUNDDOWN((AL554*12 - (O554*12)) / (AP554 - 1), 0), 18)</f>
        <v>17</v>
      </c>
    </row>
    <row r="555" spans="1:44" x14ac:dyDescent="0.35">
      <c r="A555" s="11">
        <f t="shared" si="8"/>
        <v>554</v>
      </c>
      <c r="B555" s="14">
        <v>4800</v>
      </c>
      <c r="C555" s="14">
        <v>5000</v>
      </c>
      <c r="D555" s="14">
        <v>120</v>
      </c>
      <c r="E555" s="14">
        <v>105</v>
      </c>
      <c r="F555" s="14">
        <v>40000</v>
      </c>
      <c r="G555" s="14">
        <v>6.25</v>
      </c>
      <c r="H555" s="14">
        <v>90</v>
      </c>
      <c r="K555" s="14">
        <v>150</v>
      </c>
      <c r="L555" s="14">
        <v>1.25</v>
      </c>
      <c r="M555" s="9">
        <f>ROUNDUP((18*L555),0)</f>
        <v>23</v>
      </c>
      <c r="N555" s="9">
        <f>(M555-O555*12-1.5)</f>
        <v>18.5</v>
      </c>
      <c r="O555" s="14">
        <v>0.25</v>
      </c>
      <c r="P555" s="9">
        <f>ROUND(((B555)-(M555*K555/12)-(G555-(1.5*L555))*H555),0)</f>
        <v>4119</v>
      </c>
      <c r="Q555" s="9">
        <f>ROUNDDOWN((D555+E555)/(P555/1000),0)</f>
        <v>54</v>
      </c>
      <c r="R555" s="9">
        <f>ROUND((1.2*D555+1.6*E555)/(Q555),2)</f>
        <v>5.78</v>
      </c>
      <c r="S555" s="9">
        <f>CEILING((N555+(12*L555)),0.01)</f>
        <v>33.5</v>
      </c>
      <c r="T555" s="9">
        <f xml:space="preserve"> (4*S555)</f>
        <v>134</v>
      </c>
      <c r="U555" s="9">
        <f>ROUND((Q555-(S555/12)^2)*(R555),2)</f>
        <v>267.07</v>
      </c>
      <c r="V555" s="9">
        <f>ROUND((U555*1000)/(3*T555*(C555^0.5)),2)</f>
        <v>9.4</v>
      </c>
      <c r="W555" s="9" t="str">
        <f>IF(V555 &lt; N555, "Pass", "Fail")</f>
        <v>Pass</v>
      </c>
      <c r="X555" s="9">
        <f>CEILING(R555*(Q555^0.5)*((Q555^0.5/2)-(L555*0.5)-(N555/12)),0.01)</f>
        <v>64.040000000000006</v>
      </c>
      <c r="Y555" s="9">
        <f>ROUND((X555*1000)/(1.5*(Q555^0.5)*12*(C555^0.5)),2)</f>
        <v>6.85</v>
      </c>
      <c r="Z555" s="9" t="str">
        <f>IF(Y555&lt;N555,"Pass","Fail")</f>
        <v>Pass</v>
      </c>
      <c r="AA555" s="9">
        <f>ROUND(((Q555^0.5)/2)-(L555/2),2)</f>
        <v>3.05</v>
      </c>
      <c r="AB555" s="9">
        <f>ROUND((AA555*(AA555/2)*R555*(Q555^0.5)),0)</f>
        <v>198</v>
      </c>
      <c r="AC555" s="9">
        <f>ROUND((AB555*12000/(0.9*(Q555^0.5)*12*(N555^2))),2)</f>
        <v>87.47</v>
      </c>
      <c r="AD555" s="9">
        <f>(1-((1-(2.36*AC555/C555))^0.5))</f>
        <v>2.0860500235027835E-2</v>
      </c>
      <c r="AE555" s="9">
        <f>(AD555*C555)/(1.18*F555)</f>
        <v>2.2097987537105755E-3</v>
      </c>
      <c r="AF555" s="10">
        <f>200/F555</f>
        <v>5.0000000000000001E-3</v>
      </c>
      <c r="AG555" s="10">
        <f>(3*(C555)^0.5)/(F555)</f>
        <v>5.3033008588991067E-3</v>
      </c>
      <c r="AH555" s="10">
        <f>ROUND(MAX(AE555, AF555, AG555),6)</f>
        <v>5.3030000000000004E-3</v>
      </c>
      <c r="AK555" s="10">
        <f>ROUND((AH555*(Q555^0.5)*12*N555),2)</f>
        <v>8.65</v>
      </c>
      <c r="AL555" s="13">
        <f>ROUND((Q555^0.5),2)</f>
        <v>7.35</v>
      </c>
      <c r="AM555" s="13">
        <f>ROUND((Q555^0.5),2)</f>
        <v>7.35</v>
      </c>
      <c r="AN555" s="19">
        <v>11</v>
      </c>
      <c r="AO555" s="10">
        <f>INDEX(AJ:AJ, MATCH(AN555, AI:AI, 0))</f>
        <v>1.56</v>
      </c>
      <c r="AP555" s="12">
        <f>ROUNDUP((AK555/AO555),0)</f>
        <v>6</v>
      </c>
      <c r="AQ555" s="12">
        <f>(AP555*AO555)</f>
        <v>9.36</v>
      </c>
      <c r="AR555" s="12">
        <f>IF(ROUNDDOWN((AL555*12 - (O555*12)) / (AP555 - 1), 0) &lt; 18, ROUNDDOWN((AL555*12 - (O555*12)) / (AP555 - 1), 0), 18)</f>
        <v>17</v>
      </c>
    </row>
    <row r="556" spans="1:44" x14ac:dyDescent="0.35">
      <c r="A556" s="11">
        <f t="shared" si="8"/>
        <v>555</v>
      </c>
      <c r="B556" s="14">
        <v>5100</v>
      </c>
      <c r="C556" s="14">
        <v>4000</v>
      </c>
      <c r="D556" s="14">
        <v>140</v>
      </c>
      <c r="E556" s="14">
        <v>155</v>
      </c>
      <c r="F556" s="14">
        <v>60000</v>
      </c>
      <c r="G556" s="14">
        <v>6.25</v>
      </c>
      <c r="H556" s="14">
        <v>90</v>
      </c>
      <c r="K556" s="14">
        <v>150</v>
      </c>
      <c r="L556" s="14">
        <v>1.58</v>
      </c>
      <c r="M556" s="9">
        <f>ROUNDUP((18*L556),0)</f>
        <v>29</v>
      </c>
      <c r="N556" s="9">
        <f>(M556-O556*12-1.5)</f>
        <v>24.5</v>
      </c>
      <c r="O556" s="14">
        <v>0.25</v>
      </c>
      <c r="P556" s="9">
        <f>ROUND(((B556)-(M556*K556/12)-(G556-(1.5*L556))*H556),0)</f>
        <v>4388</v>
      </c>
      <c r="Q556" s="9">
        <f>ROUNDDOWN((D556+E556)/(P556/1000),0)</f>
        <v>67</v>
      </c>
      <c r="R556" s="9">
        <f>ROUND((1.2*D556+1.6*E556)/(Q556),2)</f>
        <v>6.21</v>
      </c>
      <c r="S556" s="9">
        <f>CEILING((N556+(12*L556)),0.01)</f>
        <v>43.46</v>
      </c>
      <c r="T556" s="9">
        <f xml:space="preserve"> (4*S556)</f>
        <v>173.84</v>
      </c>
      <c r="U556" s="9">
        <f>ROUND((Q556-(S556/12)^2)*(R556),2)</f>
        <v>334.62</v>
      </c>
      <c r="V556" s="9">
        <f>ROUND((U556*1000)/(3*T556*(C556^0.5)),2)</f>
        <v>10.14</v>
      </c>
      <c r="W556" s="9" t="str">
        <f>IF(V556 &lt; N556, "Pass", "Fail")</f>
        <v>Pass</v>
      </c>
      <c r="X556" s="9">
        <f>CEILING(R556*(Q556^0.5)*((Q556^0.5/2)-(L556*0.5)-(N556/12)),0.01)</f>
        <v>64.099999999999994</v>
      </c>
      <c r="Y556" s="9">
        <f>ROUND((X556*1000)/(1.5*(Q556^0.5)*12*(C556^0.5)),2)</f>
        <v>6.88</v>
      </c>
      <c r="Z556" s="9" t="str">
        <f>IF(Y556&lt;N556,"Pass","Fail")</f>
        <v>Pass</v>
      </c>
      <c r="AA556" s="9">
        <f>ROUND(((Q556^0.5)/2)-(L556/2),2)</f>
        <v>3.3</v>
      </c>
      <c r="AB556" s="9">
        <f>ROUND((AA556*(AA556/2)*R556*(Q556^0.5)),0)</f>
        <v>277</v>
      </c>
      <c r="AC556" s="9">
        <f>ROUND((AB556*12000/(0.9*(Q556^0.5)*12*(N556^2))),2)</f>
        <v>62.64</v>
      </c>
      <c r="AD556" s="9">
        <f>(1-((1-(2.36*AC556/C556))^0.5))</f>
        <v>1.8652762779657106E-2</v>
      </c>
      <c r="AE556" s="9">
        <f>(AD556*C556)/(1.18*F556)</f>
        <v>1.053828405630345E-3</v>
      </c>
      <c r="AF556" s="10">
        <f>200/F556</f>
        <v>3.3333333333333335E-3</v>
      </c>
      <c r="AG556" s="10">
        <f>(3*(C556)^0.5)/(F556)</f>
        <v>3.162277660168379E-3</v>
      </c>
      <c r="AH556" s="10">
        <f>ROUND(MAX(AE556, AF556, AG556),6)</f>
        <v>3.333E-3</v>
      </c>
      <c r="AK556" s="10">
        <f>ROUND((AH556*(Q556^0.5)*12*N556),2)</f>
        <v>8.02</v>
      </c>
      <c r="AL556" s="13">
        <f>ROUND((Q556^0.5),2)</f>
        <v>8.19</v>
      </c>
      <c r="AM556" s="13">
        <f>ROUND((Q556^0.5),2)</f>
        <v>8.19</v>
      </c>
      <c r="AN556" s="19">
        <v>8</v>
      </c>
      <c r="AO556" s="10">
        <f>INDEX(AJ:AJ, MATCH(AN556, AI:AI, 0))</f>
        <v>0.79</v>
      </c>
      <c r="AP556" s="12">
        <f>ROUNDUP((AK556/AO556),0)</f>
        <v>11</v>
      </c>
      <c r="AQ556" s="12">
        <f>(AP556*AO556)</f>
        <v>8.6900000000000013</v>
      </c>
      <c r="AR556" s="12">
        <f>IF(ROUNDDOWN((AL556*12 - (O556*12)) / (AP556 - 1), 0) &lt; 18, ROUNDDOWN((AL556*12 - (O556*12)) / (AP556 - 1), 0), 18)</f>
        <v>9</v>
      </c>
    </row>
    <row r="557" spans="1:44" x14ac:dyDescent="0.35">
      <c r="A557" s="11">
        <f t="shared" si="8"/>
        <v>556</v>
      </c>
      <c r="B557" s="14">
        <v>5200</v>
      </c>
      <c r="C557" s="14">
        <v>5000</v>
      </c>
      <c r="D557" s="14">
        <v>105</v>
      </c>
      <c r="E557" s="14">
        <v>175</v>
      </c>
      <c r="F557" s="14">
        <v>40000</v>
      </c>
      <c r="G557" s="14">
        <v>4</v>
      </c>
      <c r="H557" s="14">
        <v>105</v>
      </c>
      <c r="K557" s="14">
        <v>150</v>
      </c>
      <c r="L557" s="14">
        <v>1.5</v>
      </c>
      <c r="M557" s="9">
        <f>ROUNDUP((18*L557),0)</f>
        <v>27</v>
      </c>
      <c r="N557" s="9">
        <f>(M557-O557*12-1.5)</f>
        <v>22.5</v>
      </c>
      <c r="O557" s="14">
        <v>0.25</v>
      </c>
      <c r="P557" s="9">
        <f>ROUND(((B557)-(M557*K557/12)-(G557-(1.5*L557))*H557),0)</f>
        <v>4679</v>
      </c>
      <c r="Q557" s="9">
        <f>ROUNDDOWN((D557+E557)/(P557/1000),0)</f>
        <v>59</v>
      </c>
      <c r="R557" s="9">
        <f>ROUND((1.2*D557+1.6*E557)/(Q557),2)</f>
        <v>6.88</v>
      </c>
      <c r="S557" s="9">
        <f>CEILING((N557+(12*L557)),0.01)</f>
        <v>40.5</v>
      </c>
      <c r="T557" s="9">
        <f xml:space="preserve"> (4*S557)</f>
        <v>162</v>
      </c>
      <c r="U557" s="9">
        <f>ROUND((Q557-(S557/12)^2)*(R557),2)</f>
        <v>327.55</v>
      </c>
      <c r="V557" s="9">
        <f>ROUND((U557*1000)/(3*T557*(C557^0.5)),2)</f>
        <v>9.5299999999999994</v>
      </c>
      <c r="W557" s="9" t="str">
        <f>IF(V557 &lt; N557, "Pass", "Fail")</f>
        <v>Pass</v>
      </c>
      <c r="X557" s="9">
        <f>CEILING(R557*(Q557^0.5)*((Q557^0.5/2)-(L557*0.5)-(N557/12)),0.01)</f>
        <v>64.239999999999995</v>
      </c>
      <c r="Y557" s="9">
        <f>ROUND((X557*1000)/(1.5*(Q557^0.5)*12*(C557^0.5)),2)</f>
        <v>6.57</v>
      </c>
      <c r="Z557" s="9" t="str">
        <f>IF(Y557&lt;N557,"Pass","Fail")</f>
        <v>Pass</v>
      </c>
      <c r="AA557" s="9">
        <f>ROUND(((Q557^0.5)/2)-(L557/2),2)</f>
        <v>3.09</v>
      </c>
      <c r="AB557" s="9">
        <f>ROUND((AA557*(AA557/2)*R557*(Q557^0.5)),0)</f>
        <v>252</v>
      </c>
      <c r="AC557" s="9">
        <f>ROUND((AB557*12000/(0.9*(Q557^0.5)*12*(N557^2))),2)</f>
        <v>72.010000000000005</v>
      </c>
      <c r="AD557" s="9">
        <f>(1-((1-(2.36*AC557/C557))^0.5))</f>
        <v>1.7141271595963237E-2</v>
      </c>
      <c r="AE557" s="9">
        <f>(AD557*C557)/(1.18*F557)</f>
        <v>1.8158126690639024E-3</v>
      </c>
      <c r="AF557" s="10">
        <f>200/F557</f>
        <v>5.0000000000000001E-3</v>
      </c>
      <c r="AG557" s="10">
        <f>(3*(C557)^0.5)/(F557)</f>
        <v>5.3033008588991067E-3</v>
      </c>
      <c r="AH557" s="10">
        <f>ROUND(MAX(AE557, AF557, AG557),6)</f>
        <v>5.3030000000000004E-3</v>
      </c>
      <c r="AK557" s="10">
        <f>ROUND((AH557*(Q557^0.5)*12*N557),2)</f>
        <v>11</v>
      </c>
      <c r="AL557" s="13">
        <f>ROUND((Q557^0.5),2)</f>
        <v>7.68</v>
      </c>
      <c r="AM557" s="13">
        <f>ROUND((Q557^0.5),2)</f>
        <v>7.68</v>
      </c>
      <c r="AN557" s="19">
        <v>11</v>
      </c>
      <c r="AO557" s="10">
        <f>INDEX(AJ:AJ, MATCH(AN557, AI:AI, 0))</f>
        <v>1.56</v>
      </c>
      <c r="AP557" s="12">
        <f>ROUNDUP((AK557/AO557),0)</f>
        <v>8</v>
      </c>
      <c r="AQ557" s="12">
        <f>(AP557*AO557)</f>
        <v>12.48</v>
      </c>
      <c r="AR557" s="12">
        <f>IF(ROUNDDOWN((AL557*12 - (O557*12)) / (AP557 - 1), 0) &lt; 18, ROUNDDOWN((AL557*12 - (O557*12)) / (AP557 - 1), 0), 18)</f>
        <v>12</v>
      </c>
    </row>
    <row r="558" spans="1:44" x14ac:dyDescent="0.35">
      <c r="A558" s="11">
        <f t="shared" si="8"/>
        <v>557</v>
      </c>
      <c r="B558" s="14">
        <v>4900</v>
      </c>
      <c r="C558" s="14">
        <v>3000</v>
      </c>
      <c r="D558" s="14">
        <v>80</v>
      </c>
      <c r="E558" s="14">
        <v>185</v>
      </c>
      <c r="F558" s="14">
        <v>60000</v>
      </c>
      <c r="G558" s="14">
        <v>4.5</v>
      </c>
      <c r="H558" s="14">
        <v>100</v>
      </c>
      <c r="K558" s="14">
        <v>150</v>
      </c>
      <c r="L558" s="14">
        <v>1.5</v>
      </c>
      <c r="M558" s="9">
        <f>ROUNDUP((18*L558),0)</f>
        <v>27</v>
      </c>
      <c r="N558" s="9">
        <f>(M558-O558*12-1.5)</f>
        <v>22.5</v>
      </c>
      <c r="O558" s="14">
        <v>0.25</v>
      </c>
      <c r="P558" s="9">
        <f>ROUND(((B558)-(M558*K558/12)-(G558-(1.5*L558))*H558),0)</f>
        <v>4338</v>
      </c>
      <c r="Q558" s="9">
        <f>ROUNDDOWN((D558+E558)/(P558/1000),0)</f>
        <v>61</v>
      </c>
      <c r="R558" s="9">
        <f>ROUND((1.2*D558+1.6*E558)/(Q558),2)</f>
        <v>6.43</v>
      </c>
      <c r="S558" s="9">
        <f>CEILING((N558+(12*L558)),0.01)</f>
        <v>40.5</v>
      </c>
      <c r="T558" s="9">
        <f xml:space="preserve"> (4*S558)</f>
        <v>162</v>
      </c>
      <c r="U558" s="9">
        <f>ROUND((Q558-(S558/12)^2)*(R558),2)</f>
        <v>318.99</v>
      </c>
      <c r="V558" s="9">
        <f>ROUND((U558*1000)/(3*T558*(C558^0.5)),2)</f>
        <v>11.98</v>
      </c>
      <c r="W558" s="9" t="str">
        <f>IF(V558 &lt; N558, "Pass", "Fail")</f>
        <v>Pass</v>
      </c>
      <c r="X558" s="9">
        <f>CEILING(R558*(Q558^0.5)*((Q558^0.5/2)-(L558*0.5)-(N558/12)),0.01)</f>
        <v>64.290000000000006</v>
      </c>
      <c r="Y558" s="9">
        <f>ROUND((X558*1000)/(1.5*(Q558^0.5)*12*(C558^0.5)),2)</f>
        <v>8.35</v>
      </c>
      <c r="Z558" s="9" t="str">
        <f>IF(Y558&lt;N558,"Pass","Fail")</f>
        <v>Pass</v>
      </c>
      <c r="AA558" s="9">
        <f>ROUND(((Q558^0.5)/2)-(L558/2),2)</f>
        <v>3.16</v>
      </c>
      <c r="AB558" s="9">
        <f>ROUND((AA558*(AA558/2)*R558*(Q558^0.5)),0)</f>
        <v>251</v>
      </c>
      <c r="AC558" s="9">
        <f>ROUND((AB558*12000/(0.9*(Q558^0.5)*12*(N558^2))),2)</f>
        <v>70.53</v>
      </c>
      <c r="AD558" s="9">
        <f>(1-((1-(2.36*AC558/C558))^0.5))</f>
        <v>2.8137664069648127E-2</v>
      </c>
      <c r="AE558" s="9">
        <f>(AD558*C558)/(1.18*F558)</f>
        <v>1.1922739012562766E-3</v>
      </c>
      <c r="AF558" s="10">
        <f>200/F558</f>
        <v>3.3333333333333335E-3</v>
      </c>
      <c r="AG558" s="10">
        <f>(3*(C558)^0.5)/(F558)</f>
        <v>2.7386127875258306E-3</v>
      </c>
      <c r="AH558" s="10">
        <f>ROUND(MAX(AE558, AF558, AG558),6)</f>
        <v>3.333E-3</v>
      </c>
      <c r="AK558" s="10">
        <f>ROUND((AH558*(Q558^0.5)*12*N558),2)</f>
        <v>7.03</v>
      </c>
      <c r="AL558" s="13">
        <f>ROUND((Q558^0.5),2)</f>
        <v>7.81</v>
      </c>
      <c r="AM558" s="13">
        <f>ROUND((Q558^0.5),2)</f>
        <v>7.81</v>
      </c>
      <c r="AN558" s="19">
        <v>11</v>
      </c>
      <c r="AO558" s="10">
        <f>INDEX(AJ:AJ, MATCH(AN558, AI:AI, 0))</f>
        <v>1.56</v>
      </c>
      <c r="AP558" s="12">
        <f>ROUNDUP((AK558/AO558),0)</f>
        <v>5</v>
      </c>
      <c r="AQ558" s="12">
        <f>(AP558*AO558)</f>
        <v>7.8000000000000007</v>
      </c>
      <c r="AR558" s="12">
        <f>IF(ROUNDDOWN((AL558*12 - (O558*12)) / (AP558 - 1), 0) &lt; 18, ROUNDDOWN((AL558*12 - (O558*12)) / (AP558 - 1), 0), 18)</f>
        <v>18</v>
      </c>
    </row>
    <row r="559" spans="1:44" x14ac:dyDescent="0.35">
      <c r="A559" s="11">
        <f t="shared" si="8"/>
        <v>558</v>
      </c>
      <c r="B559" s="14">
        <v>5400</v>
      </c>
      <c r="C559" s="14">
        <v>4000</v>
      </c>
      <c r="D559" s="14">
        <v>140</v>
      </c>
      <c r="E559" s="14">
        <v>165</v>
      </c>
      <c r="F559" s="14">
        <v>60000</v>
      </c>
      <c r="G559" s="14">
        <v>6.25</v>
      </c>
      <c r="H559" s="14">
        <v>100</v>
      </c>
      <c r="K559" s="14">
        <v>150</v>
      </c>
      <c r="L559" s="14">
        <v>1.58</v>
      </c>
      <c r="M559" s="9">
        <f>ROUNDUP((18*L559),0)</f>
        <v>29</v>
      </c>
      <c r="N559" s="9">
        <f>(M559-O559*12-1.5)</f>
        <v>24.5</v>
      </c>
      <c r="O559" s="14">
        <v>0.25</v>
      </c>
      <c r="P559" s="9">
        <f>ROUND(((B559)-(M559*K559/12)-(G559-(1.5*L559))*H559),0)</f>
        <v>4650</v>
      </c>
      <c r="Q559" s="9">
        <f>ROUNDDOWN((D559+E559)/(P559/1000),0)</f>
        <v>65</v>
      </c>
      <c r="R559" s="9">
        <f>ROUND((1.2*D559+1.6*E559)/(Q559),2)</f>
        <v>6.65</v>
      </c>
      <c r="S559" s="9">
        <f>CEILING((N559+(12*L559)),0.01)</f>
        <v>43.46</v>
      </c>
      <c r="T559" s="9">
        <f xml:space="preserve"> (4*S559)</f>
        <v>173.84</v>
      </c>
      <c r="U559" s="9">
        <f>ROUND((Q559-(S559/12)^2)*(R559),2)</f>
        <v>345.03</v>
      </c>
      <c r="V559" s="9">
        <f>ROUND((U559*1000)/(3*T559*(C559^0.5)),2)</f>
        <v>10.46</v>
      </c>
      <c r="W559" s="9" t="str">
        <f>IF(V559 &lt; N559, "Pass", "Fail")</f>
        <v>Pass</v>
      </c>
      <c r="X559" s="9">
        <f>CEILING(R559*(Q559^0.5)*((Q559^0.5/2)-(L559*0.5)-(N559/12)),0.01)</f>
        <v>64.31</v>
      </c>
      <c r="Y559" s="9">
        <f>ROUND((X559*1000)/(1.5*(Q559^0.5)*12*(C559^0.5)),2)</f>
        <v>7.01</v>
      </c>
      <c r="Z559" s="9" t="str">
        <f>IF(Y559&lt;N559,"Pass","Fail")</f>
        <v>Pass</v>
      </c>
      <c r="AA559" s="9">
        <f>ROUND(((Q559^0.5)/2)-(L559/2),2)</f>
        <v>3.24</v>
      </c>
      <c r="AB559" s="9">
        <f>ROUND((AA559*(AA559/2)*R559*(Q559^0.5)),0)</f>
        <v>281</v>
      </c>
      <c r="AC559" s="9">
        <f>ROUND((AB559*12000/(0.9*(Q559^0.5)*12*(N559^2))),2)</f>
        <v>64.52</v>
      </c>
      <c r="AD559" s="9">
        <f>(1-((1-(2.36*AC559/C559))^0.5))</f>
        <v>1.9218067050580268E-2</v>
      </c>
      <c r="AE559" s="9">
        <f>(AD559*C559)/(1.18*F559)</f>
        <v>1.0857665000327834E-3</v>
      </c>
      <c r="AF559" s="10">
        <f>200/F559</f>
        <v>3.3333333333333335E-3</v>
      </c>
      <c r="AG559" s="10">
        <f>(3*(C559)^0.5)/(F559)</f>
        <v>3.162277660168379E-3</v>
      </c>
      <c r="AH559" s="10">
        <f>ROUND(MAX(AE559, AF559, AG559),6)</f>
        <v>3.333E-3</v>
      </c>
      <c r="AK559" s="10">
        <f>ROUND((AH559*(Q559^0.5)*12*N559),2)</f>
        <v>7.9</v>
      </c>
      <c r="AL559" s="13">
        <f>ROUND((Q559^0.5),2)</f>
        <v>8.06</v>
      </c>
      <c r="AM559" s="13">
        <f>ROUND((Q559^0.5),2)</f>
        <v>8.06</v>
      </c>
      <c r="AN559" s="19">
        <v>11</v>
      </c>
      <c r="AO559" s="10">
        <f>INDEX(AJ:AJ, MATCH(AN559, AI:AI, 0))</f>
        <v>1.56</v>
      </c>
      <c r="AP559" s="12">
        <f>ROUNDUP((AK559/AO559),0)</f>
        <v>6</v>
      </c>
      <c r="AQ559" s="12">
        <f>(AP559*AO559)</f>
        <v>9.36</v>
      </c>
      <c r="AR559" s="12">
        <f>IF(ROUNDDOWN((AL559*12 - (O559*12)) / (AP559 - 1), 0) &lt; 18, ROUNDDOWN((AL559*12 - (O559*12)) / (AP559 - 1), 0), 18)</f>
        <v>18</v>
      </c>
    </row>
    <row r="560" spans="1:44" x14ac:dyDescent="0.35">
      <c r="A560" s="11">
        <f t="shared" si="8"/>
        <v>559</v>
      </c>
      <c r="B560" s="14">
        <v>4300</v>
      </c>
      <c r="C560" s="14">
        <v>3000</v>
      </c>
      <c r="D560" s="14">
        <v>85</v>
      </c>
      <c r="E560" s="14">
        <v>175</v>
      </c>
      <c r="F560" s="14">
        <v>60000</v>
      </c>
      <c r="G560" s="14">
        <v>6.25</v>
      </c>
      <c r="H560" s="14">
        <v>105</v>
      </c>
      <c r="K560" s="14">
        <v>150</v>
      </c>
      <c r="L560" s="14">
        <v>1.58</v>
      </c>
      <c r="M560" s="9">
        <f>ROUNDUP((18*L560),0)</f>
        <v>29</v>
      </c>
      <c r="N560" s="9">
        <f>(M560-O560*12-1.5)</f>
        <v>24.5</v>
      </c>
      <c r="O560" s="14">
        <v>0.25</v>
      </c>
      <c r="P560" s="9">
        <f>ROUND(((B560)-(M560*K560/12)-(G560-(1.5*L560))*H560),0)</f>
        <v>3530</v>
      </c>
      <c r="Q560" s="9">
        <f>ROUNDDOWN((D560+E560)/(P560/1000),0)</f>
        <v>73</v>
      </c>
      <c r="R560" s="9">
        <f>ROUND((1.2*D560+1.6*E560)/(Q560),2)</f>
        <v>5.23</v>
      </c>
      <c r="S560" s="9">
        <f>CEILING((N560+(12*L560)),0.01)</f>
        <v>43.46</v>
      </c>
      <c r="T560" s="9">
        <f xml:space="preserve"> (4*S560)</f>
        <v>173.84</v>
      </c>
      <c r="U560" s="9">
        <f>ROUND((Q560-(S560/12)^2)*(R560),2)</f>
        <v>313.19</v>
      </c>
      <c r="V560" s="9">
        <f>ROUND((U560*1000)/(3*T560*(C560^0.5)),2)</f>
        <v>10.96</v>
      </c>
      <c r="W560" s="9" t="str">
        <f>IF(V560 &lt; N560, "Pass", "Fail")</f>
        <v>Pass</v>
      </c>
      <c r="X560" s="9">
        <f>CEILING(R560*(Q560^0.5)*((Q560^0.5/2)-(L560*0.5)-(N560/12)),0.01)</f>
        <v>64.37</v>
      </c>
      <c r="Y560" s="9">
        <f>ROUND((X560*1000)/(1.5*(Q560^0.5)*12*(C560^0.5)),2)</f>
        <v>7.64</v>
      </c>
      <c r="Z560" s="9" t="str">
        <f>IF(Y560&lt;N560,"Pass","Fail")</f>
        <v>Pass</v>
      </c>
      <c r="AA560" s="9">
        <f>ROUND(((Q560^0.5)/2)-(L560/2),2)</f>
        <v>3.48</v>
      </c>
      <c r="AB560" s="9">
        <f>ROUND((AA560*(AA560/2)*R560*(Q560^0.5)),0)</f>
        <v>271</v>
      </c>
      <c r="AC560" s="9">
        <f>ROUND((AB560*12000/(0.9*(Q560^0.5)*12*(N560^2))),2)</f>
        <v>58.71</v>
      </c>
      <c r="AD560" s="9">
        <f>(1-((1-(2.36*AC560/C560))^0.5))</f>
        <v>2.3365575048677756E-2</v>
      </c>
      <c r="AE560" s="9">
        <f>(AD560*C560)/(1.18*F560)</f>
        <v>9.9006673935075223E-4</v>
      </c>
      <c r="AF560" s="10">
        <f>200/F560</f>
        <v>3.3333333333333335E-3</v>
      </c>
      <c r="AG560" s="10">
        <f>(3*(C560)^0.5)/(F560)</f>
        <v>2.7386127875258306E-3</v>
      </c>
      <c r="AH560" s="10">
        <f>ROUND(MAX(AE560, AF560, AG560),6)</f>
        <v>3.333E-3</v>
      </c>
      <c r="AK560" s="10">
        <f>ROUND((AH560*(Q560^0.5)*12*N560),2)</f>
        <v>8.3699999999999992</v>
      </c>
      <c r="AL560" s="13">
        <f>ROUND((Q560^0.5),2)</f>
        <v>8.5399999999999991</v>
      </c>
      <c r="AM560" s="13">
        <f>ROUND((Q560^0.5),2)</f>
        <v>8.5399999999999991</v>
      </c>
      <c r="AN560" s="19">
        <v>11</v>
      </c>
      <c r="AO560" s="10">
        <f>INDEX(AJ:AJ, MATCH(AN560, AI:AI, 0))</f>
        <v>1.56</v>
      </c>
      <c r="AP560" s="12">
        <f>ROUNDUP((AK560/AO560),0)</f>
        <v>6</v>
      </c>
      <c r="AQ560" s="12">
        <f>(AP560*AO560)</f>
        <v>9.36</v>
      </c>
      <c r="AR560" s="12">
        <f>IF(ROUNDDOWN((AL560*12 - (O560*12)) / (AP560 - 1), 0) &lt; 18, ROUNDDOWN((AL560*12 - (O560*12)) / (AP560 - 1), 0), 18)</f>
        <v>18</v>
      </c>
    </row>
    <row r="561" spans="1:44" x14ac:dyDescent="0.35">
      <c r="A561" s="11">
        <f t="shared" si="8"/>
        <v>560</v>
      </c>
      <c r="B561" s="14">
        <v>5900</v>
      </c>
      <c r="C561" s="14">
        <v>4000</v>
      </c>
      <c r="D561" s="14">
        <v>130</v>
      </c>
      <c r="E561" s="14">
        <v>155</v>
      </c>
      <c r="F561" s="14">
        <v>40000</v>
      </c>
      <c r="G561" s="14">
        <v>6.5</v>
      </c>
      <c r="H561" s="14">
        <v>90</v>
      </c>
      <c r="K561" s="14">
        <v>150</v>
      </c>
      <c r="L561" s="14">
        <v>1.42</v>
      </c>
      <c r="M561" s="9">
        <f>ROUNDUP((18*L561),0)</f>
        <v>26</v>
      </c>
      <c r="N561" s="9">
        <f>(M561-O561*12-1.5)</f>
        <v>21.5</v>
      </c>
      <c r="O561" s="14">
        <v>0.25</v>
      </c>
      <c r="P561" s="9">
        <f>ROUND(((B561)-(M561*K561/12)-(G561-(1.5*L561))*H561),0)</f>
        <v>5182</v>
      </c>
      <c r="Q561" s="9">
        <f>ROUNDDOWN((D561+E561)/(P561/1000),0)</f>
        <v>54</v>
      </c>
      <c r="R561" s="9">
        <f>ROUND((1.2*D561+1.6*E561)/(Q561),2)</f>
        <v>7.48</v>
      </c>
      <c r="S561" s="9">
        <f>CEILING((N561+(12*L561)),0.01)</f>
        <v>38.54</v>
      </c>
      <c r="T561" s="9">
        <f xml:space="preserve"> (4*S561)</f>
        <v>154.16</v>
      </c>
      <c r="U561" s="9">
        <f>ROUND((Q561-(S561/12)^2)*(R561),2)</f>
        <v>326.77</v>
      </c>
      <c r="V561" s="9">
        <f>ROUND((U561*1000)/(3*T561*(C561^0.5)),2)</f>
        <v>11.17</v>
      </c>
      <c r="W561" s="9" t="str">
        <f>IF(V561 &lt; N561, "Pass", "Fail")</f>
        <v>Pass</v>
      </c>
      <c r="X561" s="9">
        <f>CEILING(R561*(Q561^0.5)*((Q561^0.5/2)-(L561*0.5)-(N561/12)),0.01)</f>
        <v>64.460000000000008</v>
      </c>
      <c r="Y561" s="9">
        <f>ROUND((X561*1000)/(1.5*(Q561^0.5)*12*(C561^0.5)),2)</f>
        <v>7.71</v>
      </c>
      <c r="Z561" s="9" t="str">
        <f>IF(Y561&lt;N561,"Pass","Fail")</f>
        <v>Pass</v>
      </c>
      <c r="AA561" s="9">
        <f>ROUND(((Q561^0.5)/2)-(L561/2),2)</f>
        <v>2.96</v>
      </c>
      <c r="AB561" s="9">
        <f>ROUND((AA561*(AA561/2)*R561*(Q561^0.5)),0)</f>
        <v>241</v>
      </c>
      <c r="AC561" s="9">
        <f>ROUND((AB561*12000/(0.9*(Q561^0.5)*12*(N561^2))),2)</f>
        <v>78.83</v>
      </c>
      <c r="AD561" s="9">
        <f>(1-((1-(2.36*AC561/C561))^0.5))</f>
        <v>2.3531720945324297E-2</v>
      </c>
      <c r="AE561" s="9">
        <f>(AD561*C561)/(1.18*F561)</f>
        <v>1.9942136394342624E-3</v>
      </c>
      <c r="AF561" s="10">
        <f>200/F561</f>
        <v>5.0000000000000001E-3</v>
      </c>
      <c r="AG561" s="10">
        <f>(3*(C561)^0.5)/(F561)</f>
        <v>4.7434164902525689E-3</v>
      </c>
      <c r="AH561" s="10">
        <f>ROUND(MAX(AE561, AF561, AG561),6)</f>
        <v>5.0000000000000001E-3</v>
      </c>
      <c r="AK561" s="10">
        <f>ROUND((AH561*(Q561^0.5)*12*N561),2)</f>
        <v>9.48</v>
      </c>
      <c r="AL561" s="13">
        <f>ROUND((Q561^0.5),2)</f>
        <v>7.35</v>
      </c>
      <c r="AM561" s="13">
        <f>ROUND((Q561^0.5),2)</f>
        <v>7.35</v>
      </c>
      <c r="AN561" s="19">
        <v>11</v>
      </c>
      <c r="AO561" s="10">
        <f>INDEX(AJ:AJ, MATCH(AN561, AI:AI, 0))</f>
        <v>1.56</v>
      </c>
      <c r="AP561" s="12">
        <f>ROUNDUP((AK561/AO561),0)</f>
        <v>7</v>
      </c>
      <c r="AQ561" s="12">
        <f>(AP561*AO561)</f>
        <v>10.92</v>
      </c>
      <c r="AR561" s="12">
        <f>IF(ROUNDDOWN((AL561*12 - (O561*12)) / (AP561 - 1), 0) &lt; 18, ROUNDDOWN((AL561*12 - (O561*12)) / (AP561 - 1), 0), 18)</f>
        <v>14</v>
      </c>
    </row>
    <row r="562" spans="1:44" x14ac:dyDescent="0.35">
      <c r="A562" s="11">
        <f t="shared" si="8"/>
        <v>561</v>
      </c>
      <c r="B562" s="14">
        <v>5100</v>
      </c>
      <c r="C562" s="14">
        <v>4000</v>
      </c>
      <c r="D562" s="14">
        <v>80</v>
      </c>
      <c r="E562" s="14">
        <v>175</v>
      </c>
      <c r="F562" s="14">
        <v>60000</v>
      </c>
      <c r="G562" s="14">
        <v>6.25</v>
      </c>
      <c r="H562" s="14">
        <v>95</v>
      </c>
      <c r="K562" s="14">
        <v>150</v>
      </c>
      <c r="L562" s="14">
        <v>1.42</v>
      </c>
      <c r="M562" s="9">
        <f>ROUNDUP((18*L562),0)</f>
        <v>26</v>
      </c>
      <c r="N562" s="9">
        <f>(M562-O562*12-1.5)</f>
        <v>21.5</v>
      </c>
      <c r="O562" s="14">
        <v>0.25</v>
      </c>
      <c r="P562" s="9">
        <f>ROUND(((B562)-(M562*K562/12)-(G562-(1.5*L562))*H562),0)</f>
        <v>4384</v>
      </c>
      <c r="Q562" s="9">
        <f>ROUNDDOWN((D562+E562)/(P562/1000),0)</f>
        <v>58</v>
      </c>
      <c r="R562" s="9">
        <f>ROUND((1.2*D562+1.6*E562)/(Q562),2)</f>
        <v>6.48</v>
      </c>
      <c r="S562" s="9">
        <f>CEILING((N562+(12*L562)),0.01)</f>
        <v>38.54</v>
      </c>
      <c r="T562" s="9">
        <f xml:space="preserve"> (4*S562)</f>
        <v>154.16</v>
      </c>
      <c r="U562" s="9">
        <f>ROUND((Q562-(S562/12)^2)*(R562),2)</f>
        <v>309</v>
      </c>
      <c r="V562" s="9">
        <f>ROUND((U562*1000)/(3*T562*(C562^0.5)),2)</f>
        <v>10.56</v>
      </c>
      <c r="W562" s="9" t="str">
        <f>IF(V562 &lt; N562, "Pass", "Fail")</f>
        <v>Pass</v>
      </c>
      <c r="X562" s="9">
        <f>CEILING(R562*(Q562^0.5)*((Q562^0.5/2)-(L562*0.5)-(N562/12)),0.01)</f>
        <v>64.47</v>
      </c>
      <c r="Y562" s="9">
        <f>ROUND((X562*1000)/(1.5*(Q562^0.5)*12*(C562^0.5)),2)</f>
        <v>7.44</v>
      </c>
      <c r="Z562" s="9" t="str">
        <f>IF(Y562&lt;N562,"Pass","Fail")</f>
        <v>Pass</v>
      </c>
      <c r="AA562" s="9">
        <f>ROUND(((Q562^0.5)/2)-(L562/2),2)</f>
        <v>3.1</v>
      </c>
      <c r="AB562" s="9">
        <f>ROUND((AA562*(AA562/2)*R562*(Q562^0.5)),0)</f>
        <v>237</v>
      </c>
      <c r="AC562" s="9">
        <f>ROUND((AB562*12000/(0.9*(Q562^0.5)*12*(N562^2))),2)</f>
        <v>74.8</v>
      </c>
      <c r="AD562" s="9">
        <f>(1-((1-(2.36*AC562/C562))^0.5))</f>
        <v>2.2314979147169289E-2</v>
      </c>
      <c r="AE562" s="9">
        <f>(AD562*C562)/(1.18*F562)</f>
        <v>1.2607332851508073E-3</v>
      </c>
      <c r="AF562" s="10">
        <f>200/F562</f>
        <v>3.3333333333333335E-3</v>
      </c>
      <c r="AG562" s="10">
        <f>(3*(C562)^0.5)/(F562)</f>
        <v>3.162277660168379E-3</v>
      </c>
      <c r="AH562" s="10">
        <f>ROUND(MAX(AE562, AF562, AG562),6)</f>
        <v>3.333E-3</v>
      </c>
      <c r="AK562" s="10">
        <f>ROUND((AH562*(Q562^0.5)*12*N562),2)</f>
        <v>6.55</v>
      </c>
      <c r="AL562" s="13">
        <f>ROUND((Q562^0.5),2)</f>
        <v>7.62</v>
      </c>
      <c r="AM562" s="13">
        <f>ROUND((Q562^0.5),2)</f>
        <v>7.62</v>
      </c>
      <c r="AN562" s="19">
        <v>8</v>
      </c>
      <c r="AO562" s="10">
        <f>INDEX(AJ:AJ, MATCH(AN562, AI:AI, 0))</f>
        <v>0.79</v>
      </c>
      <c r="AP562" s="12">
        <f>ROUNDUP((AK562/AO562),0)</f>
        <v>9</v>
      </c>
      <c r="AQ562" s="12">
        <f>(AP562*AO562)</f>
        <v>7.11</v>
      </c>
      <c r="AR562" s="12">
        <f>IF(ROUNDDOWN((AL562*12 - (O562*12)) / (AP562 - 1), 0) &lt; 18, ROUNDDOWN((AL562*12 - (O562*12)) / (AP562 - 1), 0), 18)</f>
        <v>11</v>
      </c>
    </row>
    <row r="563" spans="1:44" x14ac:dyDescent="0.35">
      <c r="A563" s="11">
        <f t="shared" si="8"/>
        <v>562</v>
      </c>
      <c r="B563" s="14">
        <v>4000</v>
      </c>
      <c r="C563" s="14">
        <v>4000</v>
      </c>
      <c r="D563" s="14">
        <v>190</v>
      </c>
      <c r="E563" s="14">
        <v>140</v>
      </c>
      <c r="F563" s="14">
        <v>60000</v>
      </c>
      <c r="G563" s="14">
        <v>6.5</v>
      </c>
      <c r="H563" s="14">
        <v>100</v>
      </c>
      <c r="K563" s="14">
        <v>150</v>
      </c>
      <c r="L563" s="14">
        <v>2</v>
      </c>
      <c r="M563" s="9">
        <f>ROUNDUP((18*L563),0)</f>
        <v>36</v>
      </c>
      <c r="N563" s="9">
        <f>(M563-O563*12-1.5)</f>
        <v>31.5</v>
      </c>
      <c r="O563" s="14">
        <v>0.25</v>
      </c>
      <c r="P563" s="9">
        <f>ROUND(((B563)-(M563*K563/12)-(G563-(1.5*L563))*H563),0)</f>
        <v>3200</v>
      </c>
      <c r="Q563" s="9">
        <f>ROUNDDOWN((D563+E563)/(P563/1000),0)</f>
        <v>103</v>
      </c>
      <c r="R563" s="9">
        <f>ROUND((1.2*D563+1.6*E563)/(Q563),2)</f>
        <v>4.3899999999999997</v>
      </c>
      <c r="S563" s="9">
        <f>CEILING((N563+(12*L563)),0.01)</f>
        <v>55.5</v>
      </c>
      <c r="T563" s="9">
        <f xml:space="preserve"> (4*S563)</f>
        <v>222</v>
      </c>
      <c r="U563" s="9">
        <f>ROUND((Q563-(S563/12)^2)*(R563),2)</f>
        <v>358.27</v>
      </c>
      <c r="V563" s="9">
        <f>ROUND((U563*1000)/(3*T563*(C563^0.5)),2)</f>
        <v>8.51</v>
      </c>
      <c r="W563" s="9" t="str">
        <f>IF(V563 &lt; N563, "Pass", "Fail")</f>
        <v>Pass</v>
      </c>
      <c r="X563" s="9">
        <f>CEILING(R563*(Q563^0.5)*((Q563^0.5/2)-(L563*0.5)-(N563/12)),0.01)</f>
        <v>64.58</v>
      </c>
      <c r="Y563" s="9">
        <f>ROUND((X563*1000)/(1.5*(Q563^0.5)*12*(C563^0.5)),2)</f>
        <v>5.59</v>
      </c>
      <c r="Z563" s="9" t="str">
        <f>IF(Y563&lt;N563,"Pass","Fail")</f>
        <v>Pass</v>
      </c>
      <c r="AA563" s="9">
        <f>ROUND(((Q563^0.5)/2)-(L563/2),2)</f>
        <v>4.07</v>
      </c>
      <c r="AB563" s="9">
        <f>ROUND((AA563*(AA563/2)*R563*(Q563^0.5)),0)</f>
        <v>369</v>
      </c>
      <c r="AC563" s="9">
        <f>ROUND((AB563*12000/(0.9*(Q563^0.5)*12*(N563^2))),2)</f>
        <v>40.71</v>
      </c>
      <c r="AD563" s="9">
        <f>(1-((1-(2.36*AC563/C563))^0.5))</f>
        <v>1.2082442710931396E-2</v>
      </c>
      <c r="AE563" s="9">
        <f>(AD563*C563)/(1.18*F563)</f>
        <v>6.8262388197352518E-4</v>
      </c>
      <c r="AF563" s="10">
        <f>200/F563</f>
        <v>3.3333333333333335E-3</v>
      </c>
      <c r="AG563" s="10">
        <f>(3*(C563)^0.5)/(F563)</f>
        <v>3.162277660168379E-3</v>
      </c>
      <c r="AH563" s="10">
        <f>ROUND(MAX(AE563, AF563, AG563),6)</f>
        <v>3.333E-3</v>
      </c>
      <c r="AK563" s="10">
        <f>ROUND((AH563*(Q563^0.5)*12*N563),2)</f>
        <v>12.79</v>
      </c>
      <c r="AL563" s="13">
        <f>ROUND((Q563^0.5),2)</f>
        <v>10.15</v>
      </c>
      <c r="AM563" s="13">
        <f>ROUND((Q563^0.5),2)</f>
        <v>10.15</v>
      </c>
      <c r="AN563" s="19">
        <v>11</v>
      </c>
      <c r="AO563" s="10">
        <f>INDEX(AJ:AJ, MATCH(AN563, AI:AI, 0))</f>
        <v>1.56</v>
      </c>
      <c r="AP563" s="12">
        <f>ROUNDUP((AK563/AO563),0)</f>
        <v>9</v>
      </c>
      <c r="AQ563" s="12">
        <f>(AP563*AO563)</f>
        <v>14.040000000000001</v>
      </c>
      <c r="AR563" s="12">
        <f>IF(ROUNDDOWN((AL563*12 - (O563*12)) / (AP563 - 1), 0) &lt; 18, ROUNDDOWN((AL563*12 - (O563*12)) / (AP563 - 1), 0), 18)</f>
        <v>14</v>
      </c>
    </row>
    <row r="564" spans="1:44" x14ac:dyDescent="0.35">
      <c r="A564" s="11">
        <f t="shared" si="8"/>
        <v>563</v>
      </c>
      <c r="B564" s="14">
        <v>4100</v>
      </c>
      <c r="C564" s="14">
        <v>5000</v>
      </c>
      <c r="D564" s="14">
        <v>170</v>
      </c>
      <c r="E564" s="14">
        <v>100</v>
      </c>
      <c r="F564" s="14">
        <v>60000</v>
      </c>
      <c r="G564" s="14">
        <v>5.25</v>
      </c>
      <c r="H564" s="14">
        <v>90</v>
      </c>
      <c r="K564" s="14">
        <v>150</v>
      </c>
      <c r="L564" s="14">
        <v>1.58</v>
      </c>
      <c r="M564" s="9">
        <f>ROUNDUP((18*L564),0)</f>
        <v>29</v>
      </c>
      <c r="N564" s="9">
        <f>(M564-O564*12-1.5)</f>
        <v>24.5</v>
      </c>
      <c r="O564" s="14">
        <v>0.25</v>
      </c>
      <c r="P564" s="9">
        <f>ROUND(((B564)-(M564*K564/12)-(G564-(1.5*L564))*H564),0)</f>
        <v>3478</v>
      </c>
      <c r="Q564" s="9">
        <f>ROUNDDOWN((D564+E564)/(P564/1000),0)</f>
        <v>77</v>
      </c>
      <c r="R564" s="9">
        <f>ROUND((1.2*D564+1.6*E564)/(Q564),2)</f>
        <v>4.7300000000000004</v>
      </c>
      <c r="S564" s="9">
        <f>CEILING((N564+(12*L564)),0.01)</f>
        <v>43.46</v>
      </c>
      <c r="T564" s="9">
        <f xml:space="preserve"> (4*S564)</f>
        <v>173.84</v>
      </c>
      <c r="U564" s="9">
        <f>ROUND((Q564-(S564/12)^2)*(R564),2)</f>
        <v>302.17</v>
      </c>
      <c r="V564" s="9">
        <f>ROUND((U564*1000)/(3*T564*(C564^0.5)),2)</f>
        <v>8.19</v>
      </c>
      <c r="W564" s="9" t="str">
        <f>IF(V564 &lt; N564, "Pass", "Fail")</f>
        <v>Pass</v>
      </c>
      <c r="X564" s="9">
        <f>CEILING(R564*(Q564^0.5)*((Q564^0.5/2)-(L564*0.5)-(N564/12)),0.01)</f>
        <v>64.58</v>
      </c>
      <c r="Y564" s="9">
        <f>ROUND((X564*1000)/(1.5*(Q564^0.5)*12*(C564^0.5)),2)</f>
        <v>5.78</v>
      </c>
      <c r="Z564" s="9" t="str">
        <f>IF(Y564&lt;N564,"Pass","Fail")</f>
        <v>Pass</v>
      </c>
      <c r="AA564" s="9">
        <f>ROUND(((Q564^0.5)/2)-(L564/2),2)</f>
        <v>3.6</v>
      </c>
      <c r="AB564" s="9">
        <f>ROUND((AA564*(AA564/2)*R564*(Q564^0.5)),0)</f>
        <v>269</v>
      </c>
      <c r="AC564" s="9">
        <f>ROUND((AB564*12000/(0.9*(Q564^0.5)*12*(N564^2))),2)</f>
        <v>56.75</v>
      </c>
      <c r="AD564" s="9">
        <f>(1-((1-(2.36*AC564/C564))^0.5))</f>
        <v>1.3483907885938229E-2</v>
      </c>
      <c r="AE564" s="9">
        <f>(AD564*C564)/(1.18*F564)</f>
        <v>9.5225338177529857E-4</v>
      </c>
      <c r="AF564" s="10">
        <f>200/F564</f>
        <v>3.3333333333333335E-3</v>
      </c>
      <c r="AG564" s="10">
        <f>(3*(C564)^0.5)/(F564)</f>
        <v>3.5355339059327377E-3</v>
      </c>
      <c r="AH564" s="10">
        <f>ROUND(MAX(AE564, AF564, AG564),6)</f>
        <v>3.5360000000000001E-3</v>
      </c>
      <c r="AI564" s="2">
        <v>10</v>
      </c>
      <c r="AJ564" s="2">
        <v>1.27</v>
      </c>
      <c r="AK564" s="10">
        <f>ROUND((AH564*(Q564^0.5)*12*N564),2)</f>
        <v>9.1199999999999992</v>
      </c>
      <c r="AL564" s="13">
        <f>ROUND((Q564^0.5),2)</f>
        <v>8.77</v>
      </c>
      <c r="AM564" s="13">
        <f>ROUND((Q564^0.5),2)</f>
        <v>8.77</v>
      </c>
      <c r="AN564" s="19">
        <v>11</v>
      </c>
      <c r="AO564" s="10">
        <f>INDEX(AJ:AJ, MATCH(AN564, AI:AI, 0))</f>
        <v>1.56</v>
      </c>
      <c r="AP564" s="12">
        <f>ROUNDUP((AK564/AO564),0)</f>
        <v>6</v>
      </c>
      <c r="AQ564" s="12">
        <f>(AP564*AO564)</f>
        <v>9.36</v>
      </c>
      <c r="AR564" s="12">
        <f>IF(ROUNDDOWN((AL564*12 - (O564*12)) / (AP564 - 1), 0) &lt; 18, ROUNDDOWN((AL564*12 - (O564*12)) / (AP564 - 1), 0), 18)</f>
        <v>18</v>
      </c>
    </row>
    <row r="565" spans="1:44" x14ac:dyDescent="0.35">
      <c r="A565" s="11">
        <f t="shared" si="8"/>
        <v>564</v>
      </c>
      <c r="B565" s="14">
        <v>4800</v>
      </c>
      <c r="C565" s="14">
        <v>5000</v>
      </c>
      <c r="D565" s="14">
        <v>160</v>
      </c>
      <c r="E565" s="14">
        <v>170</v>
      </c>
      <c r="F565" s="14">
        <v>60000</v>
      </c>
      <c r="G565" s="14">
        <v>4</v>
      </c>
      <c r="H565" s="14">
        <v>100</v>
      </c>
      <c r="K565" s="14">
        <v>150</v>
      </c>
      <c r="L565" s="14">
        <v>1.75</v>
      </c>
      <c r="M565" s="9">
        <f>ROUNDUP((18*L565),0)</f>
        <v>32</v>
      </c>
      <c r="N565" s="9">
        <f>(M565-O565*12-1.5)</f>
        <v>27.5</v>
      </c>
      <c r="O565" s="14">
        <v>0.25</v>
      </c>
      <c r="P565" s="9">
        <f>ROUND(((B565)-(M565*K565/12)-(G565-(1.5*L565))*H565),0)</f>
        <v>4263</v>
      </c>
      <c r="Q565" s="9">
        <f>ROUNDDOWN((D565+E565)/(P565/1000),0)</f>
        <v>77</v>
      </c>
      <c r="R565" s="9">
        <f>ROUND((1.2*D565+1.6*E565)/(Q565),2)</f>
        <v>6.03</v>
      </c>
      <c r="S565" s="9">
        <f>CEILING((N565+(12*L565)),0.01)</f>
        <v>48.5</v>
      </c>
      <c r="T565" s="9">
        <f xml:space="preserve"> (4*S565)</f>
        <v>194</v>
      </c>
      <c r="U565" s="9">
        <f>ROUND((Q565-(S565/12)^2)*(R565),2)</f>
        <v>365.81</v>
      </c>
      <c r="V565" s="9">
        <f>ROUND((U565*1000)/(3*T565*(C565^0.5)),2)</f>
        <v>8.89</v>
      </c>
      <c r="W565" s="9" t="str">
        <f>IF(V565 &lt; N565, "Pass", "Fail")</f>
        <v>Pass</v>
      </c>
      <c r="X565" s="9">
        <f>CEILING(R565*(Q565^0.5)*((Q565^0.5/2)-(L565*0.5)-(N565/12)),0.01)</f>
        <v>64.599999999999994</v>
      </c>
      <c r="Y565" s="9">
        <f>ROUND((X565*1000)/(1.5*(Q565^0.5)*12*(C565^0.5)),2)</f>
        <v>5.78</v>
      </c>
      <c r="Z565" s="9" t="str">
        <f>IF(Y565&lt;N565,"Pass","Fail")</f>
        <v>Pass</v>
      </c>
      <c r="AA565" s="9">
        <f>ROUND(((Q565^0.5)/2)-(L565/2),2)</f>
        <v>3.51</v>
      </c>
      <c r="AB565" s="9">
        <f>ROUND((AA565*(AA565/2)*R565*(Q565^0.5)),0)</f>
        <v>326</v>
      </c>
      <c r="AC565" s="9">
        <f>ROUND((AB565*12000/(0.9*(Q565^0.5)*12*(N565^2))),2)</f>
        <v>54.58</v>
      </c>
      <c r="AD565" s="9">
        <f>(1-((1-(2.36*AC565/C565))^0.5))</f>
        <v>1.2964924635400776E-2</v>
      </c>
      <c r="AE565" s="9">
        <f>(AD565*C565)/(1.18*F565)</f>
        <v>9.1560202227406622E-4</v>
      </c>
      <c r="AF565" s="10">
        <f>200/F565</f>
        <v>3.3333333333333335E-3</v>
      </c>
      <c r="AG565" s="10">
        <f>(3*(C565)^0.5)/(F565)</f>
        <v>3.5355339059327377E-3</v>
      </c>
      <c r="AH565" s="10">
        <f>ROUND(MAX(AE565, AF565, AG565),6)</f>
        <v>3.5360000000000001E-3</v>
      </c>
      <c r="AK565" s="10">
        <f>ROUND((AH565*(Q565^0.5)*12*N565),2)</f>
        <v>10.24</v>
      </c>
      <c r="AL565" s="13">
        <f>ROUND((Q565^0.5),2)</f>
        <v>8.77</v>
      </c>
      <c r="AM565" s="13">
        <f>ROUND((Q565^0.5),2)</f>
        <v>8.77</v>
      </c>
      <c r="AN565" s="19">
        <v>11</v>
      </c>
      <c r="AO565" s="10">
        <f>INDEX(AJ:AJ, MATCH(AN565, AI:AI, 0))</f>
        <v>1.56</v>
      </c>
      <c r="AP565" s="12">
        <f>ROUNDUP((AK565/AO565),0)</f>
        <v>7</v>
      </c>
      <c r="AQ565" s="12">
        <f>(AP565*AO565)</f>
        <v>10.92</v>
      </c>
      <c r="AR565" s="12">
        <f>IF(ROUNDDOWN((AL565*12 - (O565*12)) / (AP565 - 1), 0) &lt; 18, ROUNDDOWN((AL565*12 - (O565*12)) / (AP565 - 1), 0), 18)</f>
        <v>17</v>
      </c>
    </row>
    <row r="566" spans="1:44" x14ac:dyDescent="0.35">
      <c r="A566" s="11">
        <f t="shared" si="8"/>
        <v>565</v>
      </c>
      <c r="B566" s="14">
        <v>4700</v>
      </c>
      <c r="C566" s="14">
        <v>4000</v>
      </c>
      <c r="D566" s="14">
        <v>155</v>
      </c>
      <c r="E566" s="14">
        <v>130</v>
      </c>
      <c r="F566" s="14">
        <v>40000</v>
      </c>
      <c r="G566" s="14">
        <v>6.25</v>
      </c>
      <c r="H566" s="14">
        <v>95</v>
      </c>
      <c r="K566" s="14">
        <v>150</v>
      </c>
      <c r="L566" s="14">
        <v>1.58</v>
      </c>
      <c r="M566" s="9">
        <f>ROUNDUP((18*L566),0)</f>
        <v>29</v>
      </c>
      <c r="N566" s="9">
        <f>(M566-O566*12-1.5)</f>
        <v>24.5</v>
      </c>
      <c r="O566" s="14">
        <v>0.25</v>
      </c>
      <c r="P566" s="9">
        <f>ROUND(((B566)-(M566*K566/12)-(G566-(1.5*L566))*H566),0)</f>
        <v>3969</v>
      </c>
      <c r="Q566" s="9">
        <f>ROUNDDOWN((D566+E566)/(P566/1000),0)</f>
        <v>71</v>
      </c>
      <c r="R566" s="9">
        <f>ROUND((1.2*D566+1.6*E566)/(Q566),2)</f>
        <v>5.55</v>
      </c>
      <c r="S566" s="9">
        <f>CEILING((N566+(12*L566)),0.01)</f>
        <v>43.46</v>
      </c>
      <c r="T566" s="9">
        <f xml:space="preserve"> (4*S566)</f>
        <v>173.84</v>
      </c>
      <c r="U566" s="9">
        <f>ROUND((Q566-(S566/12)^2)*(R566),2)</f>
        <v>321.25</v>
      </c>
      <c r="V566" s="9">
        <f>ROUND((U566*1000)/(3*T566*(C566^0.5)),2)</f>
        <v>9.74</v>
      </c>
      <c r="W566" s="9" t="str">
        <f>IF(V566 &lt; N566, "Pass", "Fail")</f>
        <v>Pass</v>
      </c>
      <c r="X566" s="9">
        <f>CEILING(R566*(Q566^0.5)*((Q566^0.5/2)-(L566*0.5)-(N566/12)),0.01)</f>
        <v>64.61</v>
      </c>
      <c r="Y566" s="9">
        <f>ROUND((X566*1000)/(1.5*(Q566^0.5)*12*(C566^0.5)),2)</f>
        <v>6.74</v>
      </c>
      <c r="Z566" s="9" t="str">
        <f>IF(Y566&lt;N566,"Pass","Fail")</f>
        <v>Pass</v>
      </c>
      <c r="AA566" s="9">
        <f>ROUND(((Q566^0.5)/2)-(L566/2),2)</f>
        <v>3.42</v>
      </c>
      <c r="AB566" s="9">
        <f>ROUND((AA566*(AA566/2)*R566*(Q566^0.5)),0)</f>
        <v>273</v>
      </c>
      <c r="AC566" s="9">
        <f>ROUND((AB566*12000/(0.9*(Q566^0.5)*12*(N566^2))),2)</f>
        <v>59.97</v>
      </c>
      <c r="AD566" s="9">
        <f>(1-((1-(2.36*AC566/C566))^0.5))</f>
        <v>1.7850469633060362E-2</v>
      </c>
      <c r="AE566" s="9">
        <f>(AD566*C566)/(1.18*F566)</f>
        <v>1.5127516638186748E-3</v>
      </c>
      <c r="AF566" s="10">
        <f>200/F566</f>
        <v>5.0000000000000001E-3</v>
      </c>
      <c r="AG566" s="10">
        <f>(3*(C566)^0.5)/(F566)</f>
        <v>4.7434164902525689E-3</v>
      </c>
      <c r="AH566" s="10">
        <f>ROUND(MAX(AE566, AF566, AG566),6)</f>
        <v>5.0000000000000001E-3</v>
      </c>
      <c r="AK566" s="10">
        <f>ROUND((AH566*(Q566^0.5)*12*N566),2)</f>
        <v>12.39</v>
      </c>
      <c r="AL566" s="13">
        <f>ROUND((Q566^0.5),2)</f>
        <v>8.43</v>
      </c>
      <c r="AM566" s="13">
        <f>ROUND((Q566^0.5),2)</f>
        <v>8.43</v>
      </c>
      <c r="AN566" s="19">
        <v>11</v>
      </c>
      <c r="AO566" s="10">
        <f>INDEX(AJ:AJ, MATCH(AN566, AI:AI, 0))</f>
        <v>1.56</v>
      </c>
      <c r="AP566" s="12">
        <f>ROUNDUP((AK566/AO566),0)</f>
        <v>8</v>
      </c>
      <c r="AQ566" s="12">
        <f>(AP566*AO566)</f>
        <v>12.48</v>
      </c>
      <c r="AR566" s="12">
        <f>IF(ROUNDDOWN((AL566*12 - (O566*12)) / (AP566 - 1), 0) &lt; 18, ROUNDDOWN((AL566*12 - (O566*12)) / (AP566 - 1), 0), 18)</f>
        <v>14</v>
      </c>
    </row>
    <row r="567" spans="1:44" x14ac:dyDescent="0.35">
      <c r="A567" s="11">
        <f t="shared" si="8"/>
        <v>566</v>
      </c>
      <c r="B567" s="14">
        <v>5600</v>
      </c>
      <c r="C567" s="14">
        <v>4000</v>
      </c>
      <c r="D567" s="14">
        <v>120</v>
      </c>
      <c r="E567" s="14">
        <v>165</v>
      </c>
      <c r="F567" s="14">
        <v>40000</v>
      </c>
      <c r="G567" s="14">
        <v>7</v>
      </c>
      <c r="H567" s="14">
        <v>95</v>
      </c>
      <c r="K567" s="14">
        <v>150</v>
      </c>
      <c r="L567" s="14">
        <v>1.5</v>
      </c>
      <c r="M567" s="9">
        <f>ROUNDUP((18*L567),0)</f>
        <v>27</v>
      </c>
      <c r="N567" s="9">
        <f>(M567-O567*12-1.5)</f>
        <v>22.5</v>
      </c>
      <c r="O567" s="14">
        <v>0.25</v>
      </c>
      <c r="P567" s="9">
        <f>ROUND(((B567)-(M567*K567/12)-(G567-(1.5*L567))*H567),0)</f>
        <v>4811</v>
      </c>
      <c r="Q567" s="9">
        <f>ROUNDDOWN((D567+E567)/(P567/1000),0)</f>
        <v>59</v>
      </c>
      <c r="R567" s="9">
        <f>ROUND((1.2*D567+1.6*E567)/(Q567),2)</f>
        <v>6.92</v>
      </c>
      <c r="S567" s="9">
        <f>CEILING((N567+(12*L567)),0.01)</f>
        <v>40.5</v>
      </c>
      <c r="T567" s="9">
        <f xml:space="preserve"> (4*S567)</f>
        <v>162</v>
      </c>
      <c r="U567" s="9">
        <f>ROUND((Q567-(S567/12)^2)*(R567),2)</f>
        <v>329.46</v>
      </c>
      <c r="V567" s="9">
        <f>ROUND((U567*1000)/(3*T567*(C567^0.5)),2)</f>
        <v>10.72</v>
      </c>
      <c r="W567" s="9" t="str">
        <f>IF(V567 &lt; N567, "Pass", "Fail")</f>
        <v>Pass</v>
      </c>
      <c r="X567" s="9">
        <f>CEILING(R567*(Q567^0.5)*((Q567^0.5/2)-(L567*0.5)-(N567/12)),0.01)</f>
        <v>64.62</v>
      </c>
      <c r="Y567" s="9">
        <f>ROUND((X567*1000)/(1.5*(Q567^0.5)*12*(C567^0.5)),2)</f>
        <v>7.39</v>
      </c>
      <c r="Z567" s="9" t="str">
        <f>IF(Y567&lt;N567,"Pass","Fail")</f>
        <v>Pass</v>
      </c>
      <c r="AA567" s="9">
        <f>ROUND(((Q567^0.5)/2)-(L567/2),2)</f>
        <v>3.09</v>
      </c>
      <c r="AB567" s="9">
        <f>ROUND((AA567*(AA567/2)*R567*(Q567^0.5)),0)</f>
        <v>254</v>
      </c>
      <c r="AC567" s="9">
        <f>ROUND((AB567*12000/(0.9*(Q567^0.5)*12*(N567^2))),2)</f>
        <v>72.58</v>
      </c>
      <c r="AD567" s="9">
        <f>(1-((1-(2.36*AC567/C567))^0.5))</f>
        <v>2.1645360822569626E-2</v>
      </c>
      <c r="AE567" s="9">
        <f>(AD567*C567)/(1.18*F567)</f>
        <v>1.8343526120821717E-3</v>
      </c>
      <c r="AF567" s="10">
        <f>200/F567</f>
        <v>5.0000000000000001E-3</v>
      </c>
      <c r="AG567" s="10">
        <f>(3*(C567)^0.5)/(F567)</f>
        <v>4.7434164902525689E-3</v>
      </c>
      <c r="AH567" s="10">
        <f>ROUND(MAX(AE567, AF567, AG567),6)</f>
        <v>5.0000000000000001E-3</v>
      </c>
      <c r="AK567" s="10">
        <f>ROUND((AH567*(Q567^0.5)*12*N567),2)</f>
        <v>10.37</v>
      </c>
      <c r="AL567" s="13">
        <f>ROUND((Q567^0.5),2)</f>
        <v>7.68</v>
      </c>
      <c r="AM567" s="13">
        <f>ROUND((Q567^0.5),2)</f>
        <v>7.68</v>
      </c>
      <c r="AN567" s="19">
        <v>11</v>
      </c>
      <c r="AO567" s="10">
        <f>INDEX(AJ:AJ, MATCH(AN567, AI:AI, 0))</f>
        <v>1.56</v>
      </c>
      <c r="AP567" s="12">
        <f>ROUNDUP((AK567/AO567),0)</f>
        <v>7</v>
      </c>
      <c r="AQ567" s="12">
        <f>(AP567*AO567)</f>
        <v>10.92</v>
      </c>
      <c r="AR567" s="12">
        <f>IF(ROUNDDOWN((AL567*12 - (O567*12)) / (AP567 - 1), 0) &lt; 18, ROUNDDOWN((AL567*12 - (O567*12)) / (AP567 - 1), 0), 18)</f>
        <v>14</v>
      </c>
    </row>
    <row r="568" spans="1:44" x14ac:dyDescent="0.35">
      <c r="A568" s="11">
        <f t="shared" si="8"/>
        <v>567</v>
      </c>
      <c r="B568" s="14">
        <v>5900</v>
      </c>
      <c r="C568" s="14">
        <v>3000</v>
      </c>
      <c r="D568" s="14">
        <v>85</v>
      </c>
      <c r="E568" s="14">
        <v>195</v>
      </c>
      <c r="F568" s="14">
        <v>60000</v>
      </c>
      <c r="G568" s="14">
        <v>5.75</v>
      </c>
      <c r="H568" s="14">
        <v>100</v>
      </c>
      <c r="K568" s="14">
        <v>150</v>
      </c>
      <c r="L568" s="14">
        <v>1.42</v>
      </c>
      <c r="M568" s="9">
        <f>ROUNDUP((18*L568),0)</f>
        <v>26</v>
      </c>
      <c r="N568" s="9">
        <f>(M568-O568*12-1.5)</f>
        <v>21.5</v>
      </c>
      <c r="O568" s="14">
        <v>0.25</v>
      </c>
      <c r="P568" s="9">
        <f>ROUND(((B568)-(M568*K568/12)-(G568-(1.5*L568))*H568),0)</f>
        <v>5213</v>
      </c>
      <c r="Q568" s="9">
        <f>ROUNDDOWN((D568+E568)/(P568/1000),0)</f>
        <v>53</v>
      </c>
      <c r="R568" s="9">
        <f>ROUND((1.2*D568+1.6*E568)/(Q568),2)</f>
        <v>7.81</v>
      </c>
      <c r="S568" s="9">
        <f>CEILING((N568+(12*L568)),0.01)</f>
        <v>38.54</v>
      </c>
      <c r="T568" s="9">
        <f xml:space="preserve"> (4*S568)</f>
        <v>154.16</v>
      </c>
      <c r="U568" s="9">
        <f>ROUND((Q568-(S568/12)^2)*(R568),2)</f>
        <v>333.37</v>
      </c>
      <c r="V568" s="9">
        <f>ROUND((U568*1000)/(3*T568*(C568^0.5)),2)</f>
        <v>13.16</v>
      </c>
      <c r="W568" s="9" t="str">
        <f>IF(V568 &lt; N568, "Pass", "Fail")</f>
        <v>Pass</v>
      </c>
      <c r="X568" s="9">
        <f>CEILING(R568*(Q568^0.5)*((Q568^0.5/2)-(L568*0.5)-(N568/12)),0.01)</f>
        <v>64.73</v>
      </c>
      <c r="Y568" s="9">
        <f>ROUND((X568*1000)/(1.5*(Q568^0.5)*12*(C568^0.5)),2)</f>
        <v>9.02</v>
      </c>
      <c r="Z568" s="9" t="str">
        <f>IF(Y568&lt;N568,"Pass","Fail")</f>
        <v>Pass</v>
      </c>
      <c r="AA568" s="9">
        <f>ROUND(((Q568^0.5)/2)-(L568/2),2)</f>
        <v>2.93</v>
      </c>
      <c r="AB568" s="9">
        <f>ROUND((AA568*(AA568/2)*R568*(Q568^0.5)),0)</f>
        <v>244</v>
      </c>
      <c r="AC568" s="9">
        <f>ROUND((AB568*12000/(0.9*(Q568^0.5)*12*(N568^2))),2)</f>
        <v>80.56</v>
      </c>
      <c r="AD568" s="9">
        <f>(1-((1-(2.36*AC568/C568))^0.5))</f>
        <v>3.2205531461698578E-2</v>
      </c>
      <c r="AE568" s="9">
        <f>(AD568*C568)/(1.18*F568)</f>
        <v>1.3646411636312958E-3</v>
      </c>
      <c r="AF568" s="10">
        <f>200/F568</f>
        <v>3.3333333333333335E-3</v>
      </c>
      <c r="AG568" s="10">
        <f>(3*(C568)^0.5)/(F568)</f>
        <v>2.7386127875258306E-3</v>
      </c>
      <c r="AH568" s="10">
        <f>ROUND(MAX(AE568, AF568, AG568),6)</f>
        <v>3.333E-3</v>
      </c>
      <c r="AK568" s="10">
        <f>ROUND((AH568*(Q568^0.5)*12*N568),2)</f>
        <v>6.26</v>
      </c>
      <c r="AL568" s="13">
        <f>ROUND((Q568^0.5),2)</f>
        <v>7.28</v>
      </c>
      <c r="AM568" s="13">
        <f>ROUND((Q568^0.5),2)</f>
        <v>7.28</v>
      </c>
      <c r="AN568" s="19">
        <v>8</v>
      </c>
      <c r="AO568" s="10">
        <f>INDEX(AJ:AJ, MATCH(AN568, AI:AI, 0))</f>
        <v>0.79</v>
      </c>
      <c r="AP568" s="12">
        <f>ROUNDUP((AK568/AO568),0)</f>
        <v>8</v>
      </c>
      <c r="AQ568" s="12">
        <f>(AP568*AO568)</f>
        <v>6.32</v>
      </c>
      <c r="AR568" s="12">
        <f>IF(ROUNDDOWN((AL568*12 - (O568*12)) / (AP568 - 1), 0) &lt; 18, ROUNDDOWN((AL568*12 - (O568*12)) / (AP568 - 1), 0), 18)</f>
        <v>12</v>
      </c>
    </row>
    <row r="569" spans="1:44" x14ac:dyDescent="0.35">
      <c r="A569" s="11">
        <f t="shared" si="8"/>
        <v>568</v>
      </c>
      <c r="B569" s="14">
        <v>4700</v>
      </c>
      <c r="C569" s="14">
        <v>5000</v>
      </c>
      <c r="D569" s="14">
        <v>175</v>
      </c>
      <c r="E569" s="14">
        <v>195</v>
      </c>
      <c r="F569" s="14">
        <v>60000</v>
      </c>
      <c r="G569" s="14">
        <v>6.25</v>
      </c>
      <c r="H569" s="14">
        <v>90</v>
      </c>
      <c r="K569" s="14">
        <v>150</v>
      </c>
      <c r="L569" s="14">
        <v>2</v>
      </c>
      <c r="M569" s="9">
        <f>ROUNDUP((18*L569),0)</f>
        <v>36</v>
      </c>
      <c r="N569" s="9">
        <f>(M569-O569*12-1.5)</f>
        <v>31.5</v>
      </c>
      <c r="O569" s="14">
        <v>0.25</v>
      </c>
      <c r="P569" s="9">
        <f>ROUND(((B569)-(M569*K569/12)-(G569-(1.5*L569))*H569),0)</f>
        <v>3958</v>
      </c>
      <c r="Q569" s="9">
        <f>ROUNDDOWN((D569+E569)/(P569/1000),0)</f>
        <v>93</v>
      </c>
      <c r="R569" s="9">
        <f>ROUND((1.2*D569+1.6*E569)/(Q569),2)</f>
        <v>5.61</v>
      </c>
      <c r="S569" s="9">
        <f>CEILING((N569+(12*L569)),0.01)</f>
        <v>55.5</v>
      </c>
      <c r="T569" s="9">
        <f xml:space="preserve"> (4*S569)</f>
        <v>222</v>
      </c>
      <c r="U569" s="9">
        <f>ROUND((Q569-(S569/12)^2)*(R569),2)</f>
        <v>401.73</v>
      </c>
      <c r="V569" s="9">
        <f>ROUND((U569*1000)/(3*T569*(C569^0.5)),2)</f>
        <v>8.5299999999999994</v>
      </c>
      <c r="W569" s="9" t="str">
        <f>IF(V569 &lt; N569, "Pass", "Fail")</f>
        <v>Pass</v>
      </c>
      <c r="X569" s="9">
        <f>CEILING(R569*(Q569^0.5)*((Q569^0.5/2)-(L569*0.5)-(N569/12)),0.01)</f>
        <v>64.75</v>
      </c>
      <c r="Y569" s="9">
        <f>ROUND((X569*1000)/(1.5*(Q569^0.5)*12*(C569^0.5)),2)</f>
        <v>5.28</v>
      </c>
      <c r="Z569" s="9" t="str">
        <f>IF(Y569&lt;N569,"Pass","Fail")</f>
        <v>Pass</v>
      </c>
      <c r="AA569" s="9">
        <f>ROUND(((Q569^0.5)/2)-(L569/2),2)</f>
        <v>3.82</v>
      </c>
      <c r="AB569" s="9">
        <f>ROUND((AA569*(AA569/2)*R569*(Q569^0.5)),0)</f>
        <v>395</v>
      </c>
      <c r="AC569" s="9">
        <f>ROUND((AB569*12000/(0.9*(Q569^0.5)*12*(N569^2))),2)</f>
        <v>45.87</v>
      </c>
      <c r="AD569" s="9">
        <f>(1-((1-(2.36*AC569/C569))^0.5))</f>
        <v>1.0884556788238187E-2</v>
      </c>
      <c r="AE569" s="9">
        <f>(AD569*C569)/(1.18*F569)</f>
        <v>7.6868338899987196E-4</v>
      </c>
      <c r="AF569" s="10">
        <f>200/F569</f>
        <v>3.3333333333333335E-3</v>
      </c>
      <c r="AG569" s="10">
        <f>(3*(C569)^0.5)/(F569)</f>
        <v>3.5355339059327377E-3</v>
      </c>
      <c r="AH569" s="10">
        <f>ROUND(MAX(AE569, AF569, AG569),6)</f>
        <v>3.5360000000000001E-3</v>
      </c>
      <c r="AK569" s="10">
        <f>ROUND((AH569*(Q569^0.5)*12*N569),2)</f>
        <v>12.89</v>
      </c>
      <c r="AL569" s="13">
        <f>ROUND((Q569^0.5),2)</f>
        <v>9.64</v>
      </c>
      <c r="AM569" s="13">
        <f>ROUND((Q569^0.5),2)</f>
        <v>9.64</v>
      </c>
      <c r="AN569" s="19">
        <v>11</v>
      </c>
      <c r="AO569" s="10">
        <f>INDEX(AJ:AJ, MATCH(AN569, AI:AI, 0))</f>
        <v>1.56</v>
      </c>
      <c r="AP569" s="12">
        <f>ROUNDUP((AK569/AO569),0)</f>
        <v>9</v>
      </c>
      <c r="AQ569" s="12">
        <f>(AP569*AO569)</f>
        <v>14.040000000000001</v>
      </c>
      <c r="AR569" s="12">
        <f>IF(ROUNDDOWN((AL569*12 - (O569*12)) / (AP569 - 1), 0) &lt; 18, ROUNDDOWN((AL569*12 - (O569*12)) / (AP569 - 1), 0), 18)</f>
        <v>14</v>
      </c>
    </row>
    <row r="570" spans="1:44" x14ac:dyDescent="0.35">
      <c r="A570" s="11">
        <f t="shared" si="8"/>
        <v>569</v>
      </c>
      <c r="B570" s="14">
        <v>4400</v>
      </c>
      <c r="C570" s="14">
        <v>3000</v>
      </c>
      <c r="D570" s="14">
        <v>150</v>
      </c>
      <c r="E570" s="14">
        <v>105</v>
      </c>
      <c r="F570" s="14">
        <v>40000</v>
      </c>
      <c r="G570" s="14">
        <v>6.75</v>
      </c>
      <c r="H570" s="14">
        <v>100</v>
      </c>
      <c r="K570" s="14">
        <v>150</v>
      </c>
      <c r="L570" s="14">
        <v>1.5</v>
      </c>
      <c r="M570" s="9">
        <f>ROUNDUP((18*L570),0)</f>
        <v>27</v>
      </c>
      <c r="N570" s="9">
        <f>(M570-O570*12-1.5)</f>
        <v>22.5</v>
      </c>
      <c r="O570" s="14">
        <v>0.25</v>
      </c>
      <c r="P570" s="9">
        <f>ROUND(((B570)-(M570*K570/12)-(G570-(1.5*L570))*H570),0)</f>
        <v>3613</v>
      </c>
      <c r="Q570" s="9">
        <f>ROUNDDOWN((D570+E570)/(P570/1000),0)</f>
        <v>70</v>
      </c>
      <c r="R570" s="9">
        <f>ROUND((1.2*D570+1.6*E570)/(Q570),2)</f>
        <v>4.97</v>
      </c>
      <c r="S570" s="9">
        <f>CEILING((N570+(12*L570)),0.01)</f>
        <v>40.5</v>
      </c>
      <c r="T570" s="9">
        <f xml:space="preserve"> (4*S570)</f>
        <v>162</v>
      </c>
      <c r="U570" s="9">
        <f>ROUND((Q570-(S570/12)^2)*(R570),2)</f>
        <v>291.29000000000002</v>
      </c>
      <c r="V570" s="9">
        <f>ROUND((U570*1000)/(3*T570*(C570^0.5)),2)</f>
        <v>10.94</v>
      </c>
      <c r="W570" s="9" t="str">
        <f>IF(V570 &lt; N570, "Pass", "Fail")</f>
        <v>Pass</v>
      </c>
      <c r="X570" s="9">
        <f>CEILING(R570*(Q570^0.5)*((Q570^0.5/2)-(L570*0.5)-(N570/12)),0.01)</f>
        <v>64.8</v>
      </c>
      <c r="Y570" s="9">
        <f>ROUND((X570*1000)/(1.5*(Q570^0.5)*12*(C570^0.5)),2)</f>
        <v>7.86</v>
      </c>
      <c r="Z570" s="9" t="str">
        <f>IF(Y570&lt;N570,"Pass","Fail")</f>
        <v>Pass</v>
      </c>
      <c r="AA570" s="9">
        <f>ROUND(((Q570^0.5)/2)-(L570/2),2)</f>
        <v>3.43</v>
      </c>
      <c r="AB570" s="9">
        <f>ROUND((AA570*(AA570/2)*R570*(Q570^0.5)),0)</f>
        <v>245</v>
      </c>
      <c r="AC570" s="9">
        <f>ROUND((AB570*12000/(0.9*(Q570^0.5)*12*(N570^2))),2)</f>
        <v>64.27</v>
      </c>
      <c r="AD570" s="9">
        <f>(1-((1-(2.36*AC570/C570))^0.5))</f>
        <v>2.5607402874317065E-2</v>
      </c>
      <c r="AE570" s="9">
        <f>(AD570*C570)/(1.18*F570)</f>
        <v>1.6275891657404915E-3</v>
      </c>
      <c r="AF570" s="10">
        <f>200/F570</f>
        <v>5.0000000000000001E-3</v>
      </c>
      <c r="AG570" s="10">
        <f>(3*(C570)^0.5)/(F570)</f>
        <v>4.107919181288746E-3</v>
      </c>
      <c r="AH570" s="10">
        <f>ROUND(MAX(AE570, AF570, AG570),6)</f>
        <v>5.0000000000000001E-3</v>
      </c>
      <c r="AK570" s="10">
        <f>ROUND((AH570*(Q570^0.5)*12*N570),2)</f>
        <v>11.29</v>
      </c>
      <c r="AL570" s="13">
        <f>ROUND((Q570^0.5),2)</f>
        <v>8.3699999999999992</v>
      </c>
      <c r="AM570" s="13">
        <f>ROUND((Q570^0.5),2)</f>
        <v>8.3699999999999992</v>
      </c>
      <c r="AN570" s="19">
        <v>11</v>
      </c>
      <c r="AO570" s="10">
        <f>INDEX(AJ:AJ, MATCH(AN570, AI:AI, 0))</f>
        <v>1.56</v>
      </c>
      <c r="AP570" s="12">
        <f>ROUNDUP((AK570/AO570),0)</f>
        <v>8</v>
      </c>
      <c r="AQ570" s="12">
        <f>(AP570*AO570)</f>
        <v>12.48</v>
      </c>
      <c r="AR570" s="12">
        <f>IF(ROUNDDOWN((AL570*12 - (O570*12)) / (AP570 - 1), 0) &lt; 18, ROUNDDOWN((AL570*12 - (O570*12)) / (AP570 - 1), 0), 18)</f>
        <v>13</v>
      </c>
    </row>
    <row r="571" spans="1:44" x14ac:dyDescent="0.35">
      <c r="A571" s="11">
        <f t="shared" si="8"/>
        <v>570</v>
      </c>
      <c r="B571" s="14">
        <v>5800</v>
      </c>
      <c r="C571" s="14">
        <v>4000</v>
      </c>
      <c r="D571" s="14">
        <v>145</v>
      </c>
      <c r="E571" s="14">
        <v>95</v>
      </c>
      <c r="F571" s="14">
        <v>40000</v>
      </c>
      <c r="G571" s="14">
        <v>5.75</v>
      </c>
      <c r="H571" s="14">
        <v>100</v>
      </c>
      <c r="K571" s="14">
        <v>150</v>
      </c>
      <c r="L571" s="14">
        <v>1.17</v>
      </c>
      <c r="M571" s="9">
        <f>ROUNDUP((18*L571),0)</f>
        <v>22</v>
      </c>
      <c r="N571" s="9">
        <f>(M571-O571*12-1.5)</f>
        <v>17.5</v>
      </c>
      <c r="O571" s="14">
        <v>0.25</v>
      </c>
      <c r="P571" s="9">
        <f>ROUND(((B571)-(M571*K571/12)-(G571-(1.5*L571))*H571),0)</f>
        <v>5126</v>
      </c>
      <c r="Q571" s="9">
        <f>ROUNDDOWN((D571+E571)/(P571/1000),0)</f>
        <v>46</v>
      </c>
      <c r="R571" s="9">
        <f>ROUND((1.2*D571+1.6*E571)/(Q571),2)</f>
        <v>7.09</v>
      </c>
      <c r="S571" s="9">
        <f>CEILING((N571+(12*L571)),0.01)</f>
        <v>31.54</v>
      </c>
      <c r="T571" s="9">
        <f xml:space="preserve"> (4*S571)</f>
        <v>126.16</v>
      </c>
      <c r="U571" s="9">
        <f>ROUND((Q571-(S571/12)^2)*(R571),2)</f>
        <v>277.16000000000003</v>
      </c>
      <c r="V571" s="9">
        <f>ROUND((U571*1000)/(3*T571*(C571^0.5)),2)</f>
        <v>11.58</v>
      </c>
      <c r="W571" s="9" t="str">
        <f>IF(V571 &lt; N571, "Pass", "Fail")</f>
        <v>Pass</v>
      </c>
      <c r="X571" s="9">
        <f>CEILING(R571*(Q571^0.5)*((Q571^0.5/2)-(L571*0.5)-(N571/12)),0.01)</f>
        <v>64.820000000000007</v>
      </c>
      <c r="Y571" s="9">
        <f>ROUND((X571*1000)/(1.5*(Q571^0.5)*12*(C571^0.5)),2)</f>
        <v>8.4</v>
      </c>
      <c r="Z571" s="9" t="str">
        <f>IF(Y571&lt;N571,"Pass","Fail")</f>
        <v>Pass</v>
      </c>
      <c r="AA571" s="9">
        <f>ROUND(((Q571^0.5)/2)-(L571/2),2)</f>
        <v>2.81</v>
      </c>
      <c r="AB571" s="9">
        <f>ROUND((AA571*(AA571/2)*R571*(Q571^0.5)),0)</f>
        <v>190</v>
      </c>
      <c r="AC571" s="9">
        <f>ROUND((AB571*12000/(0.9*(Q571^0.5)*12*(N571^2))),2)</f>
        <v>101.64</v>
      </c>
      <c r="AD571" s="9">
        <f>(1-((1-(2.36*AC571/C571))^0.5))</f>
        <v>3.0447319636524361E-2</v>
      </c>
      <c r="AE571" s="9">
        <f>(AD571*C571)/(1.18*F571)</f>
        <v>2.5802813251291834E-3</v>
      </c>
      <c r="AF571" s="10">
        <f>200/F571</f>
        <v>5.0000000000000001E-3</v>
      </c>
      <c r="AG571" s="10">
        <f>(3*(C571)^0.5)/(F571)</f>
        <v>4.7434164902525689E-3</v>
      </c>
      <c r="AH571" s="10">
        <f>ROUND(MAX(AE571, AF571, AG571),6)</f>
        <v>5.0000000000000001E-3</v>
      </c>
      <c r="AK571" s="10">
        <f>ROUND((AH571*(Q571^0.5)*12*N571),2)</f>
        <v>7.12</v>
      </c>
      <c r="AL571" s="13">
        <f>ROUND((Q571^0.5),2)</f>
        <v>6.78</v>
      </c>
      <c r="AM571" s="13">
        <f>ROUND((Q571^0.5),2)</f>
        <v>6.78</v>
      </c>
      <c r="AN571" s="19">
        <v>11</v>
      </c>
      <c r="AO571" s="10">
        <f>INDEX(AJ:AJ, MATCH(AN571, AI:AI, 0))</f>
        <v>1.56</v>
      </c>
      <c r="AP571" s="12">
        <f>ROUNDUP((AK571/AO571),0)</f>
        <v>5</v>
      </c>
      <c r="AQ571" s="12">
        <f>(AP571*AO571)</f>
        <v>7.8000000000000007</v>
      </c>
      <c r="AR571" s="12">
        <f>IF(ROUNDDOWN((AL571*12 - (O571*12)) / (AP571 - 1), 0) &lt; 18, ROUNDDOWN((AL571*12 - (O571*12)) / (AP571 - 1), 0), 18)</f>
        <v>18</v>
      </c>
    </row>
    <row r="572" spans="1:44" x14ac:dyDescent="0.35">
      <c r="A572" s="11">
        <f t="shared" si="8"/>
        <v>571</v>
      </c>
      <c r="B572" s="14">
        <v>4900</v>
      </c>
      <c r="C572" s="14">
        <v>3000</v>
      </c>
      <c r="D572" s="14">
        <v>175</v>
      </c>
      <c r="E572" s="14">
        <v>200</v>
      </c>
      <c r="F572" s="14">
        <v>40000</v>
      </c>
      <c r="G572" s="14">
        <v>4.25</v>
      </c>
      <c r="H572" s="14">
        <v>95</v>
      </c>
      <c r="K572" s="14">
        <v>150</v>
      </c>
      <c r="L572" s="14">
        <v>1.92</v>
      </c>
      <c r="M572" s="9">
        <f>ROUNDUP((18*L572),0)</f>
        <v>35</v>
      </c>
      <c r="N572" s="9">
        <f>(M572-O572*12-1.5)</f>
        <v>30.5</v>
      </c>
      <c r="O572" s="14">
        <v>0.25</v>
      </c>
      <c r="P572" s="9">
        <f>ROUND(((B572)-(M572*K572/12)-(G572-(1.5*L572))*H572),0)</f>
        <v>4332</v>
      </c>
      <c r="Q572" s="9">
        <f>ROUNDDOWN((D572+E572)/(P572/1000),0)</f>
        <v>86</v>
      </c>
      <c r="R572" s="9">
        <f>ROUND((1.2*D572+1.6*E572)/(Q572),2)</f>
        <v>6.16</v>
      </c>
      <c r="S572" s="9">
        <f>CEILING((N572+(12*L572)),0.01)</f>
        <v>53.54</v>
      </c>
      <c r="T572" s="9">
        <f xml:space="preserve"> (4*S572)</f>
        <v>214.16</v>
      </c>
      <c r="U572" s="9">
        <f>ROUND((Q572-(S572/12)^2)*(R572),2)</f>
        <v>407.14</v>
      </c>
      <c r="V572" s="9">
        <f>ROUND((U572*1000)/(3*T572*(C572^0.5)),2)</f>
        <v>11.57</v>
      </c>
      <c r="W572" s="9" t="str">
        <f>IF(V572 &lt; N572, "Pass", "Fail")</f>
        <v>Pass</v>
      </c>
      <c r="X572" s="9">
        <f>CEILING(R572*(Q572^0.5)*((Q572^0.5/2)-(L572*0.5)-(N572/12)),0.01)</f>
        <v>64.849999999999994</v>
      </c>
      <c r="Y572" s="9">
        <f>ROUND((X572*1000)/(1.5*(Q572^0.5)*12*(C572^0.5)),2)</f>
        <v>7.09</v>
      </c>
      <c r="Z572" s="9" t="str">
        <f>IF(Y572&lt;N572,"Pass","Fail")</f>
        <v>Pass</v>
      </c>
      <c r="AA572" s="9">
        <f>ROUND(((Q572^0.5)/2)-(L572/2),2)</f>
        <v>3.68</v>
      </c>
      <c r="AB572" s="9">
        <f>ROUND((AA572*(AA572/2)*R572*(Q572^0.5)),0)</f>
        <v>387</v>
      </c>
      <c r="AC572" s="9">
        <f>ROUND((AB572*12000/(0.9*(Q572^0.5)*12*(N572^2))),2)</f>
        <v>49.84</v>
      </c>
      <c r="AD572" s="9">
        <f>(1-((1-(2.36*AC572/C572))^0.5))</f>
        <v>1.9799748350708968E-2</v>
      </c>
      <c r="AE572" s="9">
        <f>(AD572*C572)/(1.18*F572)</f>
        <v>1.258458581612858E-3</v>
      </c>
      <c r="AF572" s="10">
        <f>200/F572</f>
        <v>5.0000000000000001E-3</v>
      </c>
      <c r="AG572" s="10">
        <f>(3*(C572)^0.5)/(F572)</f>
        <v>4.107919181288746E-3</v>
      </c>
      <c r="AH572" s="10">
        <f>ROUND(MAX(AE572, AF572, AG572),6)</f>
        <v>5.0000000000000001E-3</v>
      </c>
      <c r="AK572" s="10">
        <f>ROUND((AH572*(Q572^0.5)*12*N572),2)</f>
        <v>16.97</v>
      </c>
      <c r="AL572" s="13">
        <f>ROUND((Q572^0.5),2)</f>
        <v>9.27</v>
      </c>
      <c r="AM572" s="13">
        <f>ROUND((Q572^0.5),2)</f>
        <v>9.27</v>
      </c>
      <c r="AN572" s="19">
        <v>14</v>
      </c>
      <c r="AO572" s="10">
        <f>INDEX(AJ:AJ, MATCH(AN572, AI:AI, 0))</f>
        <v>2.25</v>
      </c>
      <c r="AP572" s="12">
        <f>ROUNDUP((AK572/AO572),0)</f>
        <v>8</v>
      </c>
      <c r="AQ572" s="12">
        <f>(AP572*AO572)</f>
        <v>18</v>
      </c>
      <c r="AR572" s="12">
        <f>IF(ROUNDDOWN((AL572*12 - (O572*12)) / (AP572 - 1), 0) &lt; 18, ROUNDDOWN((AL572*12 - (O572*12)) / (AP572 - 1), 0), 18)</f>
        <v>15</v>
      </c>
    </row>
    <row r="573" spans="1:44" x14ac:dyDescent="0.35">
      <c r="A573" s="11">
        <f t="shared" si="8"/>
        <v>572</v>
      </c>
      <c r="B573" s="14">
        <v>5000</v>
      </c>
      <c r="C573" s="14">
        <v>3000</v>
      </c>
      <c r="D573" s="14">
        <v>130</v>
      </c>
      <c r="E573" s="14">
        <v>135</v>
      </c>
      <c r="F573" s="14">
        <v>40000</v>
      </c>
      <c r="G573" s="14">
        <v>5</v>
      </c>
      <c r="H573" s="14">
        <v>90</v>
      </c>
      <c r="K573" s="14">
        <v>150</v>
      </c>
      <c r="L573" s="14">
        <v>1.42</v>
      </c>
      <c r="M573" s="9">
        <f>ROUNDUP((18*L573),0)</f>
        <v>26</v>
      </c>
      <c r="N573" s="9">
        <f>(M573-O573*12-1.5)</f>
        <v>21.5</v>
      </c>
      <c r="O573" s="14">
        <v>0.25</v>
      </c>
      <c r="P573" s="9">
        <f>ROUND(((B573)-(M573*K573/12)-(G573-(1.5*L573))*H573),0)</f>
        <v>4417</v>
      </c>
      <c r="Q573" s="9">
        <f>ROUNDDOWN((D573+E573)/(P573/1000),0)</f>
        <v>59</v>
      </c>
      <c r="R573" s="9">
        <f>ROUND((1.2*D573+1.6*E573)/(Q573),2)</f>
        <v>6.31</v>
      </c>
      <c r="S573" s="9">
        <f>CEILING((N573+(12*L573)),0.01)</f>
        <v>38.54</v>
      </c>
      <c r="T573" s="9">
        <f xml:space="preserve"> (4*S573)</f>
        <v>154.16</v>
      </c>
      <c r="U573" s="9">
        <f>ROUND((Q573-(S573/12)^2)*(R573),2)</f>
        <v>307.2</v>
      </c>
      <c r="V573" s="9">
        <f>ROUND((U573*1000)/(3*T573*(C573^0.5)),2)</f>
        <v>12.13</v>
      </c>
      <c r="W573" s="9" t="str">
        <f>IF(V573 &lt; N573, "Pass", "Fail")</f>
        <v>Pass</v>
      </c>
      <c r="X573" s="9">
        <f>CEILING(R573*(Q573^0.5)*((Q573^0.5/2)-(L573*0.5)-(N573/12)),0.01)</f>
        <v>64.900000000000006</v>
      </c>
      <c r="Y573" s="9">
        <f>ROUND((X573*1000)/(1.5*(Q573^0.5)*12*(C573^0.5)),2)</f>
        <v>8.57</v>
      </c>
      <c r="Z573" s="9" t="str">
        <f>IF(Y573&lt;N573,"Pass","Fail")</f>
        <v>Pass</v>
      </c>
      <c r="AA573" s="9">
        <f>ROUND(((Q573^0.5)/2)-(L573/2),2)</f>
        <v>3.13</v>
      </c>
      <c r="AB573" s="9">
        <f>ROUND((AA573*(AA573/2)*R573*(Q573^0.5)),0)</f>
        <v>237</v>
      </c>
      <c r="AC573" s="9">
        <f>ROUND((AB573*12000/(0.9*(Q573^0.5)*12*(N573^2))),2)</f>
        <v>74.17</v>
      </c>
      <c r="AD573" s="9">
        <f>(1-((1-(2.36*AC573/C573))^0.5))</f>
        <v>2.9611967647305892E-2</v>
      </c>
      <c r="AE573" s="9">
        <f>(AD573*C573)/(1.18*F573)</f>
        <v>1.8821165877524932E-3</v>
      </c>
      <c r="AF573" s="10">
        <f>200/F573</f>
        <v>5.0000000000000001E-3</v>
      </c>
      <c r="AG573" s="10">
        <f>(3*(C573)^0.5)/(F573)</f>
        <v>4.107919181288746E-3</v>
      </c>
      <c r="AH573" s="10">
        <f>ROUND(MAX(AE573, AF573, AG573),6)</f>
        <v>5.0000000000000001E-3</v>
      </c>
      <c r="AK573" s="10">
        <f>ROUND((AH573*(Q573^0.5)*12*N573),2)</f>
        <v>9.91</v>
      </c>
      <c r="AL573" s="13">
        <f>ROUND((Q573^0.5),2)</f>
        <v>7.68</v>
      </c>
      <c r="AM573" s="13">
        <f>ROUND((Q573^0.5),2)</f>
        <v>7.68</v>
      </c>
      <c r="AN573" s="19">
        <v>11</v>
      </c>
      <c r="AO573" s="10">
        <f>INDEX(AJ:AJ, MATCH(AN573, AI:AI, 0))</f>
        <v>1.56</v>
      </c>
      <c r="AP573" s="12">
        <f>ROUNDUP((AK573/AO573),0)</f>
        <v>7</v>
      </c>
      <c r="AQ573" s="12">
        <f>(AP573*AO573)</f>
        <v>10.92</v>
      </c>
      <c r="AR573" s="12">
        <f>IF(ROUNDDOWN((AL573*12 - (O573*12)) / (AP573 - 1), 0) &lt; 18, ROUNDDOWN((AL573*12 - (O573*12)) / (AP573 - 1), 0), 18)</f>
        <v>14</v>
      </c>
    </row>
    <row r="574" spans="1:44" x14ac:dyDescent="0.35">
      <c r="A574" s="11">
        <f t="shared" si="8"/>
        <v>573</v>
      </c>
      <c r="B574" s="14">
        <v>4000</v>
      </c>
      <c r="C574" s="14">
        <v>4000</v>
      </c>
      <c r="D574" s="14">
        <v>85</v>
      </c>
      <c r="E574" s="14">
        <v>95</v>
      </c>
      <c r="F574" s="14">
        <v>60000</v>
      </c>
      <c r="G574" s="14">
        <v>7</v>
      </c>
      <c r="H574" s="14">
        <v>100</v>
      </c>
      <c r="K574" s="14">
        <v>150</v>
      </c>
      <c r="L574" s="14">
        <v>1.08</v>
      </c>
      <c r="M574" s="9">
        <f>ROUNDUP((18*L574),0)</f>
        <v>20</v>
      </c>
      <c r="N574" s="9">
        <f>(M574-O574*12-1.5)</f>
        <v>15.5</v>
      </c>
      <c r="O574" s="14">
        <v>0.25</v>
      </c>
      <c r="P574" s="9">
        <f>ROUND(((B574)-(M574*K574/12)-(G574-(1.5*L574))*H574),0)</f>
        <v>3212</v>
      </c>
      <c r="Q574" s="9">
        <f>ROUNDDOWN((D574+E574)/(P574/1000),0)</f>
        <v>56</v>
      </c>
      <c r="R574" s="9">
        <f>ROUND((1.2*D574+1.6*E574)/(Q574),2)</f>
        <v>4.54</v>
      </c>
      <c r="S574" s="9">
        <f>CEILING((N574+(12*L574)),0.01)</f>
        <v>28.46</v>
      </c>
      <c r="T574" s="9">
        <f xml:space="preserve"> (4*S574)</f>
        <v>113.84</v>
      </c>
      <c r="U574" s="9">
        <f>ROUND((Q574-(S574/12)^2)*(R574),2)</f>
        <v>228.7</v>
      </c>
      <c r="V574" s="9">
        <f>ROUND((U574*1000)/(3*T574*(C574^0.5)),2)</f>
        <v>10.59</v>
      </c>
      <c r="W574" s="9" t="str">
        <f>IF(V574 &lt; N574, "Pass", "Fail")</f>
        <v>Pass</v>
      </c>
      <c r="X574" s="9">
        <f>CEILING(R574*(Q574^0.5)*((Q574^0.5/2)-(L574*0.5)-(N574/12)),0.01)</f>
        <v>64.900000000000006</v>
      </c>
      <c r="Y574" s="9">
        <f>ROUND((X574*1000)/(1.5*(Q574^0.5)*12*(C574^0.5)),2)</f>
        <v>7.62</v>
      </c>
      <c r="Z574" s="9" t="str">
        <f>IF(Y574&lt;N574,"Pass","Fail")</f>
        <v>Pass</v>
      </c>
      <c r="AA574" s="9">
        <f>ROUND(((Q574^0.5)/2)-(L574/2),2)</f>
        <v>3.2</v>
      </c>
      <c r="AB574" s="9">
        <f>ROUND((AA574*(AA574/2)*R574*(Q574^0.5)),0)</f>
        <v>174</v>
      </c>
      <c r="AC574" s="9">
        <f>ROUND((AB574*12000/(0.9*(Q574^0.5)*12*(N574^2))),2)</f>
        <v>107.53</v>
      </c>
      <c r="AD574" s="9">
        <f>(1-((1-(2.36*AC574/C574))^0.5))</f>
        <v>3.2241094073529042E-2</v>
      </c>
      <c r="AE574" s="9">
        <f>(AD574*C574)/(1.18*F574)</f>
        <v>1.82153073861746E-3</v>
      </c>
      <c r="AF574" s="10">
        <f>200/F574</f>
        <v>3.3333333333333335E-3</v>
      </c>
      <c r="AG574" s="10">
        <f>(3*(C574)^0.5)/(F574)</f>
        <v>3.162277660168379E-3</v>
      </c>
      <c r="AH574" s="10">
        <f>ROUND(MAX(AE574, AF574, AG574),6)</f>
        <v>3.333E-3</v>
      </c>
      <c r="AK574" s="10">
        <f>ROUND((AH574*(Q574^0.5)*12*N574),2)</f>
        <v>4.6399999999999997</v>
      </c>
      <c r="AL574" s="13">
        <f>ROUND((Q574^0.5),2)</f>
        <v>7.48</v>
      </c>
      <c r="AM574" s="13">
        <f>ROUND((Q574^0.5),2)</f>
        <v>7.48</v>
      </c>
      <c r="AN574" s="19">
        <v>8</v>
      </c>
      <c r="AO574" s="10">
        <f>INDEX(AJ:AJ, MATCH(AN574, AI:AI, 0))</f>
        <v>0.79</v>
      </c>
      <c r="AP574" s="12">
        <f>ROUNDUP((AK574/AO574),0)</f>
        <v>6</v>
      </c>
      <c r="AQ574" s="12">
        <f>(AP574*AO574)</f>
        <v>4.74</v>
      </c>
      <c r="AR574" s="12">
        <f>IF(ROUNDDOWN((AL574*12 - (O574*12)) / (AP574 - 1), 0) &lt; 18, ROUNDDOWN((AL574*12 - (O574*12)) / (AP574 - 1), 0), 18)</f>
        <v>17</v>
      </c>
    </row>
    <row r="575" spans="1:44" x14ac:dyDescent="0.35">
      <c r="A575" s="11">
        <f t="shared" si="8"/>
        <v>574</v>
      </c>
      <c r="B575" s="14">
        <v>4900</v>
      </c>
      <c r="C575" s="14">
        <v>5000</v>
      </c>
      <c r="D575" s="14">
        <v>190</v>
      </c>
      <c r="E575" s="14">
        <v>190</v>
      </c>
      <c r="F575" s="14">
        <v>60000</v>
      </c>
      <c r="G575" s="14">
        <v>6.5</v>
      </c>
      <c r="H575" s="14">
        <v>100</v>
      </c>
      <c r="K575" s="14">
        <v>150</v>
      </c>
      <c r="L575" s="14">
        <v>2</v>
      </c>
      <c r="M575" s="9">
        <f>ROUNDUP((18*L575),0)</f>
        <v>36</v>
      </c>
      <c r="N575" s="9">
        <f>(M575-O575*12-1.5)</f>
        <v>31.5</v>
      </c>
      <c r="O575" s="14">
        <v>0.25</v>
      </c>
      <c r="P575" s="9">
        <f>ROUND(((B575)-(M575*K575/12)-(G575-(1.5*L575))*H575),0)</f>
        <v>4100</v>
      </c>
      <c r="Q575" s="9">
        <f>ROUNDDOWN((D575+E575)/(P575/1000),0)</f>
        <v>92</v>
      </c>
      <c r="R575" s="9">
        <f>ROUND((1.2*D575+1.6*E575)/(Q575),2)</f>
        <v>5.78</v>
      </c>
      <c r="S575" s="9">
        <f>CEILING((N575+(12*L575)),0.01)</f>
        <v>55.5</v>
      </c>
      <c r="T575" s="9">
        <f xml:space="preserve"> (4*S575)</f>
        <v>222</v>
      </c>
      <c r="U575" s="9">
        <f>ROUND((Q575-(S575/12)^2)*(R575),2)</f>
        <v>408.12</v>
      </c>
      <c r="V575" s="9">
        <f>ROUND((U575*1000)/(3*T575*(C575^0.5)),2)</f>
        <v>8.67</v>
      </c>
      <c r="W575" s="9" t="str">
        <f>IF(V575 &lt; N575, "Pass", "Fail")</f>
        <v>Pass</v>
      </c>
      <c r="X575" s="9">
        <f>CEILING(R575*(Q575^0.5)*((Q575^0.5/2)-(L575*0.5)-(N575/12)),0.01)</f>
        <v>64.92</v>
      </c>
      <c r="Y575" s="9">
        <f>ROUND((X575*1000)/(1.5*(Q575^0.5)*12*(C575^0.5)),2)</f>
        <v>5.32</v>
      </c>
      <c r="Z575" s="9" t="str">
        <f>IF(Y575&lt;N575,"Pass","Fail")</f>
        <v>Pass</v>
      </c>
      <c r="AA575" s="9">
        <f>ROUND(((Q575^0.5)/2)-(L575/2),2)</f>
        <v>3.8</v>
      </c>
      <c r="AB575" s="9">
        <f>ROUND((AA575*(AA575/2)*R575*(Q575^0.5)),0)</f>
        <v>400</v>
      </c>
      <c r="AC575" s="9">
        <f>ROUND((AB575*12000/(0.9*(Q575^0.5)*12*(N575^2))),2)</f>
        <v>46.7</v>
      </c>
      <c r="AD575" s="9">
        <f>(1-((1-(2.36*AC575/C575))^0.5))</f>
        <v>1.1082612145989268E-2</v>
      </c>
      <c r="AE575" s="9">
        <f>(AD575*C575)/(1.18*F575)</f>
        <v>7.826703492930274E-4</v>
      </c>
      <c r="AF575" s="10">
        <f>200/F575</f>
        <v>3.3333333333333335E-3</v>
      </c>
      <c r="AG575" s="10">
        <f>(3*(C575)^0.5)/(F575)</f>
        <v>3.5355339059327377E-3</v>
      </c>
      <c r="AH575" s="10">
        <f>ROUND(MAX(AE575, AF575, AG575),6)</f>
        <v>3.5360000000000001E-3</v>
      </c>
      <c r="AK575" s="10">
        <f>ROUND((AH575*(Q575^0.5)*12*N575),2)</f>
        <v>12.82</v>
      </c>
      <c r="AL575" s="13">
        <f>ROUND((Q575^0.5),2)</f>
        <v>9.59</v>
      </c>
      <c r="AM575" s="13">
        <f>ROUND((Q575^0.5),2)</f>
        <v>9.59</v>
      </c>
      <c r="AN575" s="19">
        <v>11</v>
      </c>
      <c r="AO575" s="10">
        <f>INDEX(AJ:AJ, MATCH(AN575, AI:AI, 0))</f>
        <v>1.56</v>
      </c>
      <c r="AP575" s="12">
        <f>ROUNDUP((AK575/AO575),0)</f>
        <v>9</v>
      </c>
      <c r="AQ575" s="12">
        <f>(AP575*AO575)</f>
        <v>14.040000000000001</v>
      </c>
      <c r="AR575" s="12">
        <f>IF(ROUNDDOWN((AL575*12 - (O575*12)) / (AP575 - 1), 0) &lt; 18, ROUNDDOWN((AL575*12 - (O575*12)) / (AP575 - 1), 0), 18)</f>
        <v>14</v>
      </c>
    </row>
    <row r="576" spans="1:44" x14ac:dyDescent="0.35">
      <c r="A576" s="11">
        <f t="shared" si="8"/>
        <v>575</v>
      </c>
      <c r="B576" s="14">
        <v>6000</v>
      </c>
      <c r="C576" s="14">
        <v>3000</v>
      </c>
      <c r="D576" s="14">
        <v>180</v>
      </c>
      <c r="E576" s="14">
        <v>175</v>
      </c>
      <c r="F576" s="14">
        <v>60000</v>
      </c>
      <c r="G576" s="14">
        <v>6.75</v>
      </c>
      <c r="H576" s="14">
        <v>95</v>
      </c>
      <c r="K576" s="14">
        <v>150</v>
      </c>
      <c r="L576" s="14">
        <v>1.67</v>
      </c>
      <c r="M576" s="9">
        <f>ROUNDUP((18*L576),0)</f>
        <v>31</v>
      </c>
      <c r="N576" s="9">
        <f>(M576-O576*12-1.5)</f>
        <v>26.5</v>
      </c>
      <c r="O576" s="14">
        <v>0.25</v>
      </c>
      <c r="P576" s="9">
        <f>ROUND(((B576)-(M576*K576/12)-(G576-(1.5*L576))*H576),0)</f>
        <v>5209</v>
      </c>
      <c r="Q576" s="9">
        <f>ROUNDDOWN((D576+E576)/(P576/1000),0)</f>
        <v>68</v>
      </c>
      <c r="R576" s="9">
        <f>ROUND((1.2*D576+1.6*E576)/(Q576),2)</f>
        <v>7.29</v>
      </c>
      <c r="S576" s="9">
        <f>CEILING((N576+(12*L576)),0.01)</f>
        <v>46.54</v>
      </c>
      <c r="T576" s="9">
        <f xml:space="preserve"> (4*S576)</f>
        <v>186.16</v>
      </c>
      <c r="U576" s="9">
        <f>ROUND((Q576-(S576/12)^2)*(R576),2)</f>
        <v>386.07</v>
      </c>
      <c r="V576" s="9">
        <f>ROUND((U576*1000)/(3*T576*(C576^0.5)),2)</f>
        <v>12.62</v>
      </c>
      <c r="W576" s="9" t="str">
        <f>IF(V576 &lt; N576, "Pass", "Fail")</f>
        <v>Pass</v>
      </c>
      <c r="X576" s="9">
        <f>CEILING(R576*(Q576^0.5)*((Q576^0.5/2)-(L576*0.5)-(N576/12)),0.01)</f>
        <v>64.92</v>
      </c>
      <c r="Y576" s="9">
        <f>ROUND((X576*1000)/(1.5*(Q576^0.5)*12*(C576^0.5)),2)</f>
        <v>7.99</v>
      </c>
      <c r="Z576" s="9" t="str">
        <f>IF(Y576&lt;N576,"Pass","Fail")</f>
        <v>Pass</v>
      </c>
      <c r="AA576" s="9">
        <f>ROUND(((Q576^0.5)/2)-(L576/2),2)</f>
        <v>3.29</v>
      </c>
      <c r="AB576" s="9">
        <f>ROUND((AA576*(AA576/2)*R576*(Q576^0.5)),0)</f>
        <v>325</v>
      </c>
      <c r="AC576" s="9">
        <f>ROUND((AB576*12000/(0.9*(Q576^0.5)*12*(N576^2))),2)</f>
        <v>62.36</v>
      </c>
      <c r="AD576" s="9">
        <f>(1-((1-(2.36*AC576/C576))^0.5))</f>
        <v>2.4836697436441346E-2</v>
      </c>
      <c r="AE576" s="9">
        <f>(AD576*C576)/(1.18*F576)</f>
        <v>1.0524024337475147E-3</v>
      </c>
      <c r="AF576" s="10">
        <f>200/F576</f>
        <v>3.3333333333333335E-3</v>
      </c>
      <c r="AG576" s="10">
        <f>(3*(C576)^0.5)/(F576)</f>
        <v>2.7386127875258306E-3</v>
      </c>
      <c r="AH576" s="10">
        <f>ROUND(MAX(AE576, AF576, AG576),6)</f>
        <v>3.333E-3</v>
      </c>
      <c r="AK576" s="10">
        <f>ROUND((AH576*(Q576^0.5)*12*N576),2)</f>
        <v>8.74</v>
      </c>
      <c r="AL576" s="13">
        <f>ROUND((Q576^0.5),2)</f>
        <v>8.25</v>
      </c>
      <c r="AM576" s="13">
        <f>ROUND((Q576^0.5),2)</f>
        <v>8.25</v>
      </c>
      <c r="AN576" s="19">
        <v>8</v>
      </c>
      <c r="AO576" s="10">
        <f>INDEX(AJ:AJ, MATCH(AN576, AI:AI, 0))</f>
        <v>0.79</v>
      </c>
      <c r="AP576" s="12">
        <f>ROUNDUP((AK576/AO576),0)</f>
        <v>12</v>
      </c>
      <c r="AQ576" s="12">
        <f>(AP576*AO576)</f>
        <v>9.48</v>
      </c>
      <c r="AR576" s="12">
        <f>IF(ROUNDDOWN((AL576*12 - (O576*12)) / (AP576 - 1), 0) &lt; 18, ROUNDDOWN((AL576*12 - (O576*12)) / (AP576 - 1), 0), 18)</f>
        <v>8</v>
      </c>
    </row>
    <row r="577" spans="1:44" x14ac:dyDescent="0.35">
      <c r="A577" s="11">
        <f t="shared" si="8"/>
        <v>576</v>
      </c>
      <c r="B577" s="14">
        <v>4500</v>
      </c>
      <c r="C577" s="14">
        <v>4000</v>
      </c>
      <c r="D577" s="14">
        <v>175</v>
      </c>
      <c r="E577" s="14">
        <v>130</v>
      </c>
      <c r="F577" s="14">
        <v>60000</v>
      </c>
      <c r="G577" s="14">
        <v>5</v>
      </c>
      <c r="H577" s="14">
        <v>90</v>
      </c>
      <c r="K577" s="14">
        <v>150</v>
      </c>
      <c r="L577" s="14">
        <v>1.67</v>
      </c>
      <c r="M577" s="9">
        <f>ROUNDUP((18*L577),0)</f>
        <v>31</v>
      </c>
      <c r="N577" s="9">
        <f>(M577-O577*12-1.5)</f>
        <v>26.5</v>
      </c>
      <c r="O577" s="14">
        <v>0.25</v>
      </c>
      <c r="P577" s="9">
        <f>ROUND(((B577)-(M577*K577/12)-(G577-(1.5*L577))*H577),0)</f>
        <v>3888</v>
      </c>
      <c r="Q577" s="9">
        <f>ROUNDDOWN((D577+E577)/(P577/1000),0)</f>
        <v>78</v>
      </c>
      <c r="R577" s="9">
        <f>ROUND((1.2*D577+1.6*E577)/(Q577),2)</f>
        <v>5.36</v>
      </c>
      <c r="S577" s="9">
        <f>CEILING((N577+(12*L577)),0.01)</f>
        <v>46.54</v>
      </c>
      <c r="T577" s="9">
        <f xml:space="preserve"> (4*S577)</f>
        <v>186.16</v>
      </c>
      <c r="U577" s="9">
        <f>ROUND((Q577-(S577/12)^2)*(R577),2)</f>
        <v>337.46</v>
      </c>
      <c r="V577" s="9">
        <f>ROUND((U577*1000)/(3*T577*(C577^0.5)),2)</f>
        <v>9.5500000000000007</v>
      </c>
      <c r="W577" s="9" t="str">
        <f>IF(V577 &lt; N577, "Pass", "Fail")</f>
        <v>Pass</v>
      </c>
      <c r="X577" s="9">
        <f>CEILING(R577*(Q577^0.5)*((Q577^0.5/2)-(L577*0.5)-(N577/12)),0.01)</f>
        <v>64.98</v>
      </c>
      <c r="Y577" s="9">
        <f>ROUND((X577*1000)/(1.5*(Q577^0.5)*12*(C577^0.5)),2)</f>
        <v>6.46</v>
      </c>
      <c r="Z577" s="9" t="str">
        <f>IF(Y577&lt;N577,"Pass","Fail")</f>
        <v>Pass</v>
      </c>
      <c r="AA577" s="9">
        <f>ROUND(((Q577^0.5)/2)-(L577/2),2)</f>
        <v>3.58</v>
      </c>
      <c r="AB577" s="9">
        <f>ROUND((AA577*(AA577/2)*R577*(Q577^0.5)),0)</f>
        <v>303</v>
      </c>
      <c r="AC577" s="9">
        <f>ROUND((AB577*12000/(0.9*(Q577^0.5)*12*(N577^2))),2)</f>
        <v>54.28</v>
      </c>
      <c r="AD577" s="9">
        <f>(1-((1-(2.36*AC577/C577))^0.5))</f>
        <v>1.6142896554586006E-2</v>
      </c>
      <c r="AE577" s="9">
        <f>(AD577*C577)/(1.18*F577)</f>
        <v>9.1202805393141278E-4</v>
      </c>
      <c r="AF577" s="10">
        <f>200/F577</f>
        <v>3.3333333333333335E-3</v>
      </c>
      <c r="AG577" s="10">
        <f>(3*(C577)^0.5)/(F577)</f>
        <v>3.162277660168379E-3</v>
      </c>
      <c r="AH577" s="10">
        <f>ROUND(MAX(AE577, AF577, AG577),6)</f>
        <v>3.333E-3</v>
      </c>
      <c r="AK577" s="10">
        <f>ROUND((AH577*(Q577^0.5)*12*N577),2)</f>
        <v>9.36</v>
      </c>
      <c r="AL577" s="13">
        <f>ROUND((Q577^0.5),2)</f>
        <v>8.83</v>
      </c>
      <c r="AM577" s="13">
        <f>ROUND((Q577^0.5),2)</f>
        <v>8.83</v>
      </c>
      <c r="AN577" s="19">
        <v>8</v>
      </c>
      <c r="AO577" s="10">
        <f>INDEX(AJ:AJ, MATCH(AN577, AI:AI, 0))</f>
        <v>0.79</v>
      </c>
      <c r="AP577" s="12">
        <f>ROUNDUP((AK577/AO577),0)</f>
        <v>12</v>
      </c>
      <c r="AQ577" s="12">
        <f>(AP577*AO577)</f>
        <v>9.48</v>
      </c>
      <c r="AR577" s="12">
        <f>IF(ROUNDDOWN((AL577*12 - (O577*12)) / (AP577 - 1), 0) &lt; 18, ROUNDDOWN((AL577*12 - (O577*12)) / (AP577 - 1), 0), 18)</f>
        <v>9</v>
      </c>
    </row>
    <row r="578" spans="1:44" x14ac:dyDescent="0.35">
      <c r="A578" s="11">
        <f t="shared" si="8"/>
        <v>577</v>
      </c>
      <c r="B578" s="14">
        <v>4100</v>
      </c>
      <c r="C578" s="14">
        <v>3000</v>
      </c>
      <c r="D578" s="14">
        <v>125</v>
      </c>
      <c r="E578" s="14">
        <v>115</v>
      </c>
      <c r="F578" s="14">
        <v>40000</v>
      </c>
      <c r="G578" s="14">
        <v>4.5</v>
      </c>
      <c r="H578" s="14">
        <v>90</v>
      </c>
      <c r="K578" s="14">
        <v>150</v>
      </c>
      <c r="L578" s="14">
        <v>1.42</v>
      </c>
      <c r="M578" s="9">
        <f>ROUNDUP((18*L578),0)</f>
        <v>26</v>
      </c>
      <c r="N578" s="9">
        <f>(M578-O578*12-1.5)</f>
        <v>21.5</v>
      </c>
      <c r="O578" s="14">
        <v>0.25</v>
      </c>
      <c r="P578" s="9">
        <f>ROUND(((B578)-(M578*K578/12)-(G578-(1.5*L578))*H578),0)</f>
        <v>3562</v>
      </c>
      <c r="Q578" s="9">
        <f>ROUNDDOWN((D578+E578)/(P578/1000),0)</f>
        <v>67</v>
      </c>
      <c r="R578" s="9">
        <f>ROUND((1.2*D578+1.6*E578)/(Q578),2)</f>
        <v>4.99</v>
      </c>
      <c r="S578" s="9">
        <f>CEILING((N578+(12*L578)),0.01)</f>
        <v>38.54</v>
      </c>
      <c r="T578" s="9">
        <f xml:space="preserve"> (4*S578)</f>
        <v>154.16</v>
      </c>
      <c r="U578" s="9">
        <f>ROUND((Q578-(S578/12)^2)*(R578),2)</f>
        <v>282.86</v>
      </c>
      <c r="V578" s="9">
        <f>ROUND((U578*1000)/(3*T578*(C578^0.5)),2)</f>
        <v>11.17</v>
      </c>
      <c r="W578" s="9" t="str">
        <f>IF(V578 &lt; N578, "Pass", "Fail")</f>
        <v>Pass</v>
      </c>
      <c r="X578" s="9">
        <f>CEILING(R578*(Q578^0.5)*((Q578^0.5/2)-(L578*0.5)-(N578/12)),0.01)</f>
        <v>64.989999999999995</v>
      </c>
      <c r="Y578" s="9">
        <f>ROUND((X578*1000)/(1.5*(Q578^0.5)*12*(C578^0.5)),2)</f>
        <v>8.0500000000000007</v>
      </c>
      <c r="Z578" s="9" t="str">
        <f>IF(Y578&lt;N578,"Pass","Fail")</f>
        <v>Pass</v>
      </c>
      <c r="AA578" s="9">
        <f>ROUND(((Q578^0.5)/2)-(L578/2),2)</f>
        <v>3.38</v>
      </c>
      <c r="AB578" s="9">
        <f>ROUND((AA578*(AA578/2)*R578*(Q578^0.5)),0)</f>
        <v>233</v>
      </c>
      <c r="AC578" s="9">
        <f>ROUND((AB578*12000/(0.9*(Q578^0.5)*12*(N578^2))),2)</f>
        <v>68.42</v>
      </c>
      <c r="AD578" s="9">
        <f>(1-((1-(2.36*AC578/C578))^0.5))</f>
        <v>2.7284077098217452E-2</v>
      </c>
      <c r="AE578" s="9">
        <f>(AD578*C578)/(1.18*F578)</f>
        <v>1.7341574426833126E-3</v>
      </c>
      <c r="AF578" s="10">
        <f>200/F578</f>
        <v>5.0000000000000001E-3</v>
      </c>
      <c r="AG578" s="10">
        <f>(3*(C578)^0.5)/(F578)</f>
        <v>4.107919181288746E-3</v>
      </c>
      <c r="AH578" s="10">
        <f>ROUND(MAX(AE578, AF578, AG578),6)</f>
        <v>5.0000000000000001E-3</v>
      </c>
      <c r="AK578" s="10">
        <f>ROUND((AH578*(Q578^0.5)*12*N578),2)</f>
        <v>10.56</v>
      </c>
      <c r="AL578" s="13">
        <f>ROUND((Q578^0.5),2)</f>
        <v>8.19</v>
      </c>
      <c r="AM578" s="13">
        <f>ROUND((Q578^0.5),2)</f>
        <v>8.19</v>
      </c>
      <c r="AN578" s="19">
        <v>11</v>
      </c>
      <c r="AO578" s="10">
        <f>INDEX(AJ:AJ, MATCH(AN578, AI:AI, 0))</f>
        <v>1.56</v>
      </c>
      <c r="AP578" s="12">
        <f>ROUNDUP((AK578/AO578),0)</f>
        <v>7</v>
      </c>
      <c r="AQ578" s="12">
        <f>(AP578*AO578)</f>
        <v>10.92</v>
      </c>
      <c r="AR578" s="12">
        <f>IF(ROUNDDOWN((AL578*12 - (O578*12)) / (AP578 - 1), 0) &lt; 18, ROUNDDOWN((AL578*12 - (O578*12)) / (AP578 - 1), 0), 18)</f>
        <v>15</v>
      </c>
    </row>
    <row r="579" spans="1:44" x14ac:dyDescent="0.35">
      <c r="A579" s="11">
        <f t="shared" si="8"/>
        <v>578</v>
      </c>
      <c r="B579" s="14">
        <v>4300</v>
      </c>
      <c r="C579" s="14">
        <v>5000</v>
      </c>
      <c r="D579" s="14">
        <v>100</v>
      </c>
      <c r="E579" s="14">
        <v>170</v>
      </c>
      <c r="F579" s="14">
        <v>40000</v>
      </c>
      <c r="G579" s="14">
        <v>4.5</v>
      </c>
      <c r="H579" s="14">
        <v>95</v>
      </c>
      <c r="K579" s="14">
        <v>150</v>
      </c>
      <c r="L579" s="14">
        <v>1.58</v>
      </c>
      <c r="M579" s="9">
        <f>ROUNDUP((18*L579),0)</f>
        <v>29</v>
      </c>
      <c r="N579" s="9">
        <f>(M579-O579*12-1.5)</f>
        <v>24.5</v>
      </c>
      <c r="O579" s="14">
        <v>0.25</v>
      </c>
      <c r="P579" s="9">
        <f>ROUND(((B579)-(M579*K579/12)-(G579-(1.5*L579))*H579),0)</f>
        <v>3735</v>
      </c>
      <c r="Q579" s="9">
        <f>ROUNDDOWN((D579+E579)/(P579/1000),0)</f>
        <v>72</v>
      </c>
      <c r="R579" s="9">
        <f>ROUND((1.2*D579+1.6*E579)/(Q579),2)</f>
        <v>5.44</v>
      </c>
      <c r="S579" s="9">
        <f>CEILING((N579+(12*L579)),0.01)</f>
        <v>43.46</v>
      </c>
      <c r="T579" s="9">
        <f xml:space="preserve"> (4*S579)</f>
        <v>173.84</v>
      </c>
      <c r="U579" s="9">
        <f>ROUND((Q579-(S579/12)^2)*(R579),2)</f>
        <v>320.33</v>
      </c>
      <c r="V579" s="9">
        <f>ROUND((U579*1000)/(3*T579*(C579^0.5)),2)</f>
        <v>8.69</v>
      </c>
      <c r="W579" s="9" t="str">
        <f>IF(V579 &lt; N579, "Pass", "Fail")</f>
        <v>Pass</v>
      </c>
      <c r="X579" s="9">
        <f>CEILING(R579*(Q579^0.5)*((Q579^0.5/2)-(L579*0.5)-(N579/12)),0.01)</f>
        <v>65.14</v>
      </c>
      <c r="Y579" s="9">
        <f>ROUND((X579*1000)/(1.5*(Q579^0.5)*12*(C579^0.5)),2)</f>
        <v>6.03</v>
      </c>
      <c r="Z579" s="9" t="str">
        <f>IF(Y579&lt;N579,"Pass","Fail")</f>
        <v>Pass</v>
      </c>
      <c r="AA579" s="9">
        <f>ROUND(((Q579^0.5)/2)-(L579/2),2)</f>
        <v>3.45</v>
      </c>
      <c r="AB579" s="9">
        <f>ROUND((AA579*(AA579/2)*R579*(Q579^0.5)),0)</f>
        <v>275</v>
      </c>
      <c r="AC579" s="9">
        <f>ROUND((AB579*12000/(0.9*(Q579^0.5)*12*(N579^2))),2)</f>
        <v>59.99</v>
      </c>
      <c r="AD579" s="9">
        <f>(1-((1-(2.36*AC579/C579))^0.5))</f>
        <v>1.4259303873478069E-2</v>
      </c>
      <c r="AE579" s="9">
        <f>(AD579*C579)/(1.18*F579)</f>
        <v>1.5105194781226767E-3</v>
      </c>
      <c r="AF579" s="10">
        <f>200/F579</f>
        <v>5.0000000000000001E-3</v>
      </c>
      <c r="AG579" s="10">
        <f>(3*(C579)^0.5)/(F579)</f>
        <v>5.3033008588991067E-3</v>
      </c>
      <c r="AH579" s="10">
        <f>ROUND(MAX(AE579, AF579, AG579),6)</f>
        <v>5.3030000000000004E-3</v>
      </c>
      <c r="AK579" s="10">
        <f>ROUND((AH579*(Q579^0.5)*12*N579),2)</f>
        <v>13.23</v>
      </c>
      <c r="AL579" s="13">
        <f>ROUND((Q579^0.5),2)</f>
        <v>8.49</v>
      </c>
      <c r="AM579" s="13">
        <f>ROUND((Q579^0.5),2)</f>
        <v>8.49</v>
      </c>
      <c r="AN579" s="19">
        <v>11</v>
      </c>
      <c r="AO579" s="10">
        <f>INDEX(AJ:AJ, MATCH(AN579, AI:AI, 0))</f>
        <v>1.56</v>
      </c>
      <c r="AP579" s="12">
        <f>ROUNDUP((AK579/AO579),0)</f>
        <v>9</v>
      </c>
      <c r="AQ579" s="12">
        <f>(AP579*AO579)</f>
        <v>14.040000000000001</v>
      </c>
      <c r="AR579" s="12">
        <f>IF(ROUNDDOWN((AL579*12 - (O579*12)) / (AP579 - 1), 0) &lt; 18, ROUNDDOWN((AL579*12 - (O579*12)) / (AP579 - 1), 0), 18)</f>
        <v>12</v>
      </c>
    </row>
    <row r="580" spans="1:44" x14ac:dyDescent="0.35">
      <c r="A580" s="11">
        <f t="shared" ref="A580:A643" si="9">(A579+1)</f>
        <v>579</v>
      </c>
      <c r="B580" s="14">
        <v>5800</v>
      </c>
      <c r="C580" s="14">
        <v>5000</v>
      </c>
      <c r="D580" s="14">
        <v>175</v>
      </c>
      <c r="E580" s="14">
        <v>190</v>
      </c>
      <c r="F580" s="14">
        <v>40000</v>
      </c>
      <c r="G580" s="14">
        <v>6</v>
      </c>
      <c r="H580" s="14">
        <v>105</v>
      </c>
      <c r="K580" s="14">
        <v>150</v>
      </c>
      <c r="L580" s="14">
        <v>1.75</v>
      </c>
      <c r="M580" s="9">
        <f>ROUNDUP((18*L580),0)</f>
        <v>32</v>
      </c>
      <c r="N580" s="9">
        <f>(M580-O580*12-1.5)</f>
        <v>27.5</v>
      </c>
      <c r="O580" s="14">
        <v>0.25</v>
      </c>
      <c r="P580" s="9">
        <f>ROUND(((B580)-(M580*K580/12)-(G580-(1.5*L580))*H580),0)</f>
        <v>5046</v>
      </c>
      <c r="Q580" s="9">
        <f>ROUNDDOWN((D580+E580)/(P580/1000),0)</f>
        <v>72</v>
      </c>
      <c r="R580" s="9">
        <f>ROUND((1.2*D580+1.6*E580)/(Q580),2)</f>
        <v>7.14</v>
      </c>
      <c r="S580" s="9">
        <f>CEILING((N580+(12*L580)),0.01)</f>
        <v>48.5</v>
      </c>
      <c r="T580" s="9">
        <f xml:space="preserve"> (4*S580)</f>
        <v>194</v>
      </c>
      <c r="U580" s="9">
        <f>ROUND((Q580-(S580/12)^2)*(R580),2)</f>
        <v>397.45</v>
      </c>
      <c r="V580" s="9">
        <f>ROUND((U580*1000)/(3*T580*(C580^0.5)),2)</f>
        <v>9.66</v>
      </c>
      <c r="W580" s="9" t="str">
        <f>IF(V580 &lt; N580, "Pass", "Fail")</f>
        <v>Pass</v>
      </c>
      <c r="X580" s="9">
        <f>CEILING(R580*(Q580^0.5)*((Q580^0.5/2)-(L580*0.5)-(N580/12)),0.01)</f>
        <v>65.19</v>
      </c>
      <c r="Y580" s="9">
        <f>ROUND((X580*1000)/(1.5*(Q580^0.5)*12*(C580^0.5)),2)</f>
        <v>6.04</v>
      </c>
      <c r="Z580" s="9" t="str">
        <f>IF(Y580&lt;N580,"Pass","Fail")</f>
        <v>Pass</v>
      </c>
      <c r="AA580" s="9">
        <f>ROUND(((Q580^0.5)/2)-(L580/2),2)</f>
        <v>3.37</v>
      </c>
      <c r="AB580" s="9">
        <f>ROUND((AA580*(AA580/2)*R580*(Q580^0.5)),0)</f>
        <v>344</v>
      </c>
      <c r="AC580" s="9">
        <f>ROUND((AB580*12000/(0.9*(Q580^0.5)*12*(N580^2))),2)</f>
        <v>59.56</v>
      </c>
      <c r="AD580" s="9">
        <f>(1-((1-(2.36*AC580/C580))^0.5))</f>
        <v>1.4156361282378627E-2</v>
      </c>
      <c r="AE580" s="9">
        <f>(AD580*C580)/(1.18*F580)</f>
        <v>1.4996145426248544E-3</v>
      </c>
      <c r="AF580" s="10">
        <f>200/F580</f>
        <v>5.0000000000000001E-3</v>
      </c>
      <c r="AG580" s="10">
        <f>(3*(C580)^0.5)/(F580)</f>
        <v>5.3033008588991067E-3</v>
      </c>
      <c r="AH580" s="10">
        <f>ROUND(MAX(AE580, AF580, AG580),6)</f>
        <v>5.3030000000000004E-3</v>
      </c>
      <c r="AK580" s="10">
        <f>ROUND((AH580*(Q580^0.5)*12*N580),2)</f>
        <v>14.85</v>
      </c>
      <c r="AL580" s="13">
        <f>ROUND((Q580^0.5),2)</f>
        <v>8.49</v>
      </c>
      <c r="AM580" s="13">
        <f>ROUND((Q580^0.5),2)</f>
        <v>8.49</v>
      </c>
      <c r="AN580" s="19">
        <v>14</v>
      </c>
      <c r="AO580" s="10">
        <f>INDEX(AJ:AJ, MATCH(AN580, AI:AI, 0))</f>
        <v>2.25</v>
      </c>
      <c r="AP580" s="12">
        <f>ROUNDUP((AK580/AO580),0)</f>
        <v>7</v>
      </c>
      <c r="AQ580" s="12">
        <f>(AP580*AO580)</f>
        <v>15.75</v>
      </c>
      <c r="AR580" s="12">
        <f>IF(ROUNDDOWN((AL580*12 - (O580*12)) / (AP580 - 1), 0) &lt; 18, ROUNDDOWN((AL580*12 - (O580*12)) / (AP580 - 1), 0), 18)</f>
        <v>16</v>
      </c>
    </row>
    <row r="581" spans="1:44" x14ac:dyDescent="0.35">
      <c r="A581" s="11">
        <f t="shared" si="9"/>
        <v>580</v>
      </c>
      <c r="B581" s="14">
        <v>4000</v>
      </c>
      <c r="C581" s="14">
        <v>3000</v>
      </c>
      <c r="D581" s="14">
        <v>125</v>
      </c>
      <c r="E581" s="14">
        <v>85</v>
      </c>
      <c r="F581" s="14">
        <v>60000</v>
      </c>
      <c r="G581" s="14">
        <v>6.25</v>
      </c>
      <c r="H581" s="14">
        <v>105</v>
      </c>
      <c r="K581" s="14">
        <v>150</v>
      </c>
      <c r="L581" s="14">
        <v>1.25</v>
      </c>
      <c r="M581" s="9">
        <f>ROUNDUP((18*L581),0)</f>
        <v>23</v>
      </c>
      <c r="N581" s="9">
        <f>(M581-O581*12-1.5)</f>
        <v>18.5</v>
      </c>
      <c r="O581" s="14">
        <v>0.25</v>
      </c>
      <c r="P581" s="9">
        <f>ROUND(((B581)-(M581*K581/12)-(G581-(1.5*L581))*H581),0)</f>
        <v>3253</v>
      </c>
      <c r="Q581" s="9">
        <f>ROUNDDOWN((D581+E581)/(P581/1000),0)</f>
        <v>64</v>
      </c>
      <c r="R581" s="9">
        <f>ROUND((1.2*D581+1.6*E581)/(Q581),2)</f>
        <v>4.47</v>
      </c>
      <c r="S581" s="9">
        <f>CEILING((N581+(12*L581)),0.01)</f>
        <v>33.5</v>
      </c>
      <c r="T581" s="9">
        <f xml:space="preserve"> (4*S581)</f>
        <v>134</v>
      </c>
      <c r="U581" s="9">
        <f>ROUND((Q581-(S581/12)^2)*(R581),2)</f>
        <v>251.24</v>
      </c>
      <c r="V581" s="9">
        <f>ROUND((U581*1000)/(3*T581*(C581^0.5)),2)</f>
        <v>11.41</v>
      </c>
      <c r="W581" s="9" t="str">
        <f>IF(V581 &lt; N581, "Pass", "Fail")</f>
        <v>Pass</v>
      </c>
      <c r="X581" s="9">
        <f>CEILING(R581*(Q581^0.5)*((Q581^0.5/2)-(L581*0.5)-(N581/12)),0.01)</f>
        <v>65.56</v>
      </c>
      <c r="Y581" s="9">
        <f>ROUND((X581*1000)/(1.5*(Q581^0.5)*12*(C581^0.5)),2)</f>
        <v>8.31</v>
      </c>
      <c r="Z581" s="9" t="str">
        <f>IF(Y581&lt;N581,"Pass","Fail")</f>
        <v>Pass</v>
      </c>
      <c r="AA581" s="9">
        <f>ROUND(((Q581^0.5)/2)-(L581/2),2)</f>
        <v>3.38</v>
      </c>
      <c r="AB581" s="9">
        <f>ROUND((AA581*(AA581/2)*R581*(Q581^0.5)),0)</f>
        <v>204</v>
      </c>
      <c r="AC581" s="9">
        <f>ROUND((AB581*12000/(0.9*(Q581^0.5)*12*(N581^2))),2)</f>
        <v>82.79</v>
      </c>
      <c r="AD581" s="9">
        <f>(1-((1-(2.36*AC581/C581))^0.5))</f>
        <v>3.3112278148767382E-2</v>
      </c>
      <c r="AE581" s="9">
        <f>(AD581*C581)/(1.18*F581)</f>
        <v>1.4030626334223468E-3</v>
      </c>
      <c r="AF581" s="10">
        <f>200/F581</f>
        <v>3.3333333333333335E-3</v>
      </c>
      <c r="AG581" s="10">
        <f>(3*(C581)^0.5)/(F581)</f>
        <v>2.7386127875258306E-3</v>
      </c>
      <c r="AH581" s="10">
        <f>ROUND(MAX(AE581, AF581, AG581),6)</f>
        <v>3.333E-3</v>
      </c>
      <c r="AK581" s="10">
        <f>ROUND((AH581*(Q581^0.5)*12*N581),2)</f>
        <v>5.92</v>
      </c>
      <c r="AL581" s="13">
        <f>ROUND((Q581^0.5),2)</f>
        <v>8</v>
      </c>
      <c r="AM581" s="13">
        <f>ROUND((Q581^0.5),2)</f>
        <v>8</v>
      </c>
      <c r="AN581" s="19">
        <v>8</v>
      </c>
      <c r="AO581" s="10">
        <f>INDEX(AJ:AJ, MATCH(AN581, AI:AI, 0))</f>
        <v>0.79</v>
      </c>
      <c r="AP581" s="12">
        <f>ROUNDUP((AK581/AO581),0)</f>
        <v>8</v>
      </c>
      <c r="AQ581" s="12">
        <f>(AP581*AO581)</f>
        <v>6.32</v>
      </c>
      <c r="AR581" s="12">
        <f>IF(ROUNDDOWN((AL581*12 - (O581*12)) / (AP581 - 1), 0) &lt; 18, ROUNDDOWN((AL581*12 - (O581*12)) / (AP581 - 1), 0), 18)</f>
        <v>13</v>
      </c>
    </row>
    <row r="582" spans="1:44" x14ac:dyDescent="0.35">
      <c r="A582" s="11">
        <f t="shared" si="9"/>
        <v>581</v>
      </c>
      <c r="B582" s="14">
        <v>4700</v>
      </c>
      <c r="C582" s="14">
        <v>5000</v>
      </c>
      <c r="D582" s="14">
        <v>135</v>
      </c>
      <c r="E582" s="14">
        <v>175</v>
      </c>
      <c r="F582" s="14">
        <v>40000</v>
      </c>
      <c r="G582" s="14">
        <v>4.25</v>
      </c>
      <c r="H582" s="14">
        <v>105</v>
      </c>
      <c r="K582" s="14">
        <v>150</v>
      </c>
      <c r="L582" s="14">
        <v>1.67</v>
      </c>
      <c r="M582" s="9">
        <f>ROUNDUP((18*L582),0)</f>
        <v>31</v>
      </c>
      <c r="N582" s="9">
        <f>(M582-O582*12-1.5)</f>
        <v>26.5</v>
      </c>
      <c r="O582" s="14">
        <v>0.25</v>
      </c>
      <c r="P582" s="9">
        <f>ROUND(((B582)-(M582*K582/12)-(G582-(1.5*L582))*H582),0)</f>
        <v>4129</v>
      </c>
      <c r="Q582" s="9">
        <f>ROUNDDOWN((D582+E582)/(P582/1000),0)</f>
        <v>75</v>
      </c>
      <c r="R582" s="9">
        <f>ROUND((1.2*D582+1.6*E582)/(Q582),2)</f>
        <v>5.89</v>
      </c>
      <c r="S582" s="9">
        <f>CEILING((N582+(12*L582)),0.01)</f>
        <v>46.54</v>
      </c>
      <c r="T582" s="9">
        <f xml:space="preserve"> (4*S582)</f>
        <v>186.16</v>
      </c>
      <c r="U582" s="9">
        <f>ROUND((Q582-(S582/12)^2)*(R582),2)</f>
        <v>353.16</v>
      </c>
      <c r="V582" s="9">
        <f>ROUND((U582*1000)/(3*T582*(C582^0.5)),2)</f>
        <v>8.94</v>
      </c>
      <c r="W582" s="9" t="str">
        <f>IF(V582 &lt; N582, "Pass", "Fail")</f>
        <v>Pass</v>
      </c>
      <c r="X582" s="9">
        <f>CEILING(R582*(Q582^0.5)*((Q582^0.5/2)-(L582*0.5)-(N582/12)),0.01)</f>
        <v>65.64</v>
      </c>
      <c r="Y582" s="9">
        <f>ROUND((X582*1000)/(1.5*(Q582^0.5)*12*(C582^0.5)),2)</f>
        <v>5.95</v>
      </c>
      <c r="Z582" s="9" t="str">
        <f>IF(Y582&lt;N582,"Pass","Fail")</f>
        <v>Pass</v>
      </c>
      <c r="AA582" s="9">
        <f>ROUND(((Q582^0.5)/2)-(L582/2),2)</f>
        <v>3.5</v>
      </c>
      <c r="AB582" s="9">
        <f>ROUND((AA582*(AA582/2)*R582*(Q582^0.5)),0)</f>
        <v>312</v>
      </c>
      <c r="AC582" s="9">
        <f>ROUND((AB582*12000/(0.9*(Q582^0.5)*12*(N582^2))),2)</f>
        <v>57</v>
      </c>
      <c r="AD582" s="9">
        <f>(1-((1-(2.36*AC582/C582))^0.5))</f>
        <v>1.3543716123213145E-2</v>
      </c>
      <c r="AE582" s="9">
        <f>(AD582*C582)/(1.18*F582)</f>
        <v>1.4347156910183415E-3</v>
      </c>
      <c r="AF582" s="10">
        <f>200/F582</f>
        <v>5.0000000000000001E-3</v>
      </c>
      <c r="AG582" s="10">
        <f>(3*(C582)^0.5)/(F582)</f>
        <v>5.3033008588991067E-3</v>
      </c>
      <c r="AH582" s="10">
        <f>ROUND(MAX(AE582, AF582, AG582),6)</f>
        <v>5.3030000000000004E-3</v>
      </c>
      <c r="AK582" s="10">
        <f>ROUND((AH582*(Q582^0.5)*12*N582),2)</f>
        <v>14.6</v>
      </c>
      <c r="AL582" s="13">
        <f>ROUND((Q582^0.5),2)</f>
        <v>8.66</v>
      </c>
      <c r="AM582" s="13">
        <f>ROUND((Q582^0.5),2)</f>
        <v>8.66</v>
      </c>
      <c r="AN582" s="19">
        <v>14</v>
      </c>
      <c r="AO582" s="10">
        <f>INDEX(AJ:AJ, MATCH(AN582, AI:AI, 0))</f>
        <v>2.25</v>
      </c>
      <c r="AP582" s="12">
        <f>ROUNDUP((AK582/AO582),0)</f>
        <v>7</v>
      </c>
      <c r="AQ582" s="12">
        <f>(AP582*AO582)</f>
        <v>15.75</v>
      </c>
      <c r="AR582" s="12">
        <f>IF(ROUNDDOWN((AL582*12 - (O582*12)) / (AP582 - 1), 0) &lt; 18, ROUNDDOWN((AL582*12 - (O582*12)) / (AP582 - 1), 0), 18)</f>
        <v>16</v>
      </c>
    </row>
    <row r="583" spans="1:44" x14ac:dyDescent="0.35">
      <c r="A583" s="11">
        <f t="shared" si="9"/>
        <v>582</v>
      </c>
      <c r="B583" s="14">
        <v>5400</v>
      </c>
      <c r="C583" s="14">
        <v>5000</v>
      </c>
      <c r="D583" s="14">
        <v>185</v>
      </c>
      <c r="E583" s="14">
        <v>190</v>
      </c>
      <c r="F583" s="14">
        <v>40000</v>
      </c>
      <c r="G583" s="14">
        <v>4</v>
      </c>
      <c r="H583" s="14">
        <v>100</v>
      </c>
      <c r="K583" s="14">
        <v>150</v>
      </c>
      <c r="L583" s="14">
        <v>1.83</v>
      </c>
      <c r="M583" s="9">
        <f>ROUNDUP((18*L583),0)</f>
        <v>33</v>
      </c>
      <c r="N583" s="9">
        <f>(M583-O583*12-1.5)</f>
        <v>28.5</v>
      </c>
      <c r="O583" s="14">
        <v>0.25</v>
      </c>
      <c r="P583" s="9">
        <f>ROUND(((B583)-(M583*K583/12)-(G583-(1.5*L583))*H583),0)</f>
        <v>4862</v>
      </c>
      <c r="Q583" s="9">
        <f>ROUNDDOWN((D583+E583)/(P583/1000),0)</f>
        <v>77</v>
      </c>
      <c r="R583" s="9">
        <f>ROUND((1.2*D583+1.6*E583)/(Q583),2)</f>
        <v>6.83</v>
      </c>
      <c r="S583" s="9">
        <f>CEILING((N583+(12*L583)),0.01)</f>
        <v>50.46</v>
      </c>
      <c r="T583" s="9">
        <f xml:space="preserve"> (4*S583)</f>
        <v>201.84</v>
      </c>
      <c r="U583" s="9">
        <f>ROUND((Q583-(S583/12)^2)*(R583),2)</f>
        <v>405.14</v>
      </c>
      <c r="V583" s="9">
        <f>ROUND((U583*1000)/(3*T583*(C583^0.5)),2)</f>
        <v>9.4600000000000009</v>
      </c>
      <c r="W583" s="9" t="str">
        <f>IF(V583 &lt; N583, "Pass", "Fail")</f>
        <v>Pass</v>
      </c>
      <c r="X583" s="9">
        <f>CEILING(R583*(Q583^0.5)*((Q583^0.5/2)-(L583*0.5)-(N583/12)),0.01)</f>
        <v>65.78</v>
      </c>
      <c r="Y583" s="9">
        <f>ROUND((X583*1000)/(1.5*(Q583^0.5)*12*(C583^0.5)),2)</f>
        <v>5.89</v>
      </c>
      <c r="Z583" s="9" t="str">
        <f>IF(Y583&lt;N583,"Pass","Fail")</f>
        <v>Pass</v>
      </c>
      <c r="AA583" s="9">
        <f>ROUND(((Q583^0.5)/2)-(L583/2),2)</f>
        <v>3.47</v>
      </c>
      <c r="AB583" s="9">
        <f>ROUND((AA583*(AA583/2)*R583*(Q583^0.5)),0)</f>
        <v>361</v>
      </c>
      <c r="AC583" s="9">
        <f>ROUND((AB583*12000/(0.9*(Q583^0.5)*12*(N583^2))),2)</f>
        <v>56.28</v>
      </c>
      <c r="AD583" s="9">
        <f>(1-((1-(2.36*AC583/C583))^0.5))</f>
        <v>1.3371478214824761E-2</v>
      </c>
      <c r="AE583" s="9">
        <f>(AD583*C583)/(1.18*F583)</f>
        <v>1.4164701498755046E-3</v>
      </c>
      <c r="AF583" s="10">
        <f>200/F583</f>
        <v>5.0000000000000001E-3</v>
      </c>
      <c r="AG583" s="10">
        <f>(3*(C583)^0.5)/(F583)</f>
        <v>5.3033008588991067E-3</v>
      </c>
      <c r="AH583" s="10">
        <f>ROUND(MAX(AE583, AF583, AG583),6)</f>
        <v>5.3030000000000004E-3</v>
      </c>
      <c r="AK583" s="10">
        <f>ROUND((AH583*(Q583^0.5)*12*N583),2)</f>
        <v>15.91</v>
      </c>
      <c r="AL583" s="13">
        <f>ROUND((Q583^0.5),2)</f>
        <v>8.77</v>
      </c>
      <c r="AM583" s="13">
        <f>ROUND((Q583^0.5),2)</f>
        <v>8.77</v>
      </c>
      <c r="AN583" s="19">
        <v>14</v>
      </c>
      <c r="AO583" s="10">
        <f>INDEX(AJ:AJ, MATCH(AN583, AI:AI, 0))</f>
        <v>2.25</v>
      </c>
      <c r="AP583" s="12">
        <f>ROUNDUP((AK583/AO583),0)</f>
        <v>8</v>
      </c>
      <c r="AQ583" s="12">
        <f>(AP583*AO583)</f>
        <v>18</v>
      </c>
      <c r="AR583" s="12">
        <f>IF(ROUNDDOWN((AL583*12 - (O583*12)) / (AP583 - 1), 0) &lt; 18, ROUNDDOWN((AL583*12 - (O583*12)) / (AP583 - 1), 0), 18)</f>
        <v>14</v>
      </c>
    </row>
    <row r="584" spans="1:44" x14ac:dyDescent="0.35">
      <c r="A584" s="11">
        <f t="shared" si="9"/>
        <v>583</v>
      </c>
      <c r="B584" s="14">
        <v>4100</v>
      </c>
      <c r="C584" s="14">
        <v>4000</v>
      </c>
      <c r="D584" s="14">
        <v>120</v>
      </c>
      <c r="E584" s="14">
        <v>155</v>
      </c>
      <c r="F584" s="14">
        <v>40000</v>
      </c>
      <c r="G584" s="14">
        <v>7</v>
      </c>
      <c r="H584" s="14">
        <v>100</v>
      </c>
      <c r="K584" s="14">
        <v>150</v>
      </c>
      <c r="L584" s="14">
        <v>1.67</v>
      </c>
      <c r="M584" s="9">
        <f>ROUNDUP((18*L584),0)</f>
        <v>31</v>
      </c>
      <c r="N584" s="9">
        <f>(M584-O584*12-1.5)</f>
        <v>26.5</v>
      </c>
      <c r="O584" s="14">
        <v>0.25</v>
      </c>
      <c r="P584" s="9">
        <f>ROUND(((B584)-(M584*K584/12)-(G584-(1.5*L584))*H584),0)</f>
        <v>3263</v>
      </c>
      <c r="Q584" s="9">
        <f>ROUNDDOWN((D584+E584)/(P584/1000),0)</f>
        <v>84</v>
      </c>
      <c r="R584" s="9">
        <f>ROUND((1.2*D584+1.6*E584)/(Q584),2)</f>
        <v>4.67</v>
      </c>
      <c r="S584" s="9">
        <f>CEILING((N584+(12*L584)),0.01)</f>
        <v>46.54</v>
      </c>
      <c r="T584" s="9">
        <f xml:space="preserve"> (4*S584)</f>
        <v>186.16</v>
      </c>
      <c r="U584" s="9">
        <f>ROUND((Q584-(S584/12)^2)*(R584),2)</f>
        <v>322.04000000000002</v>
      </c>
      <c r="V584" s="9">
        <f>ROUND((U584*1000)/(3*T584*(C584^0.5)),2)</f>
        <v>9.1199999999999992</v>
      </c>
      <c r="W584" s="9" t="str">
        <f>IF(V584 &lt; N584, "Pass", "Fail")</f>
        <v>Pass</v>
      </c>
      <c r="X584" s="9">
        <f>CEILING(R584*(Q584^0.5)*((Q584^0.5/2)-(L584*0.5)-(N584/12)),0.01)</f>
        <v>65.89</v>
      </c>
      <c r="Y584" s="9">
        <f>ROUND((X584*1000)/(1.5*(Q584^0.5)*12*(C584^0.5)),2)</f>
        <v>6.32</v>
      </c>
      <c r="Z584" s="9" t="str">
        <f>IF(Y584&lt;N584,"Pass","Fail")</f>
        <v>Pass</v>
      </c>
      <c r="AA584" s="9">
        <f>ROUND(((Q584^0.5)/2)-(L584/2),2)</f>
        <v>3.75</v>
      </c>
      <c r="AB584" s="9">
        <f>ROUND((AA584*(AA584/2)*R584*(Q584^0.5)),0)</f>
        <v>301</v>
      </c>
      <c r="AC584" s="9">
        <f>ROUND((AB584*12000/(0.9*(Q584^0.5)*12*(N584^2))),2)</f>
        <v>51.96</v>
      </c>
      <c r="AD584" s="9">
        <f>(1-((1-(2.36*AC584/C584))^0.5))</f>
        <v>1.544751282625878E-2</v>
      </c>
      <c r="AE584" s="9">
        <f>(AD584*C584)/(1.18*F584)</f>
        <v>1.3091112564626085E-3</v>
      </c>
      <c r="AF584" s="10">
        <f>200/F584</f>
        <v>5.0000000000000001E-3</v>
      </c>
      <c r="AG584" s="10">
        <f>(3*(C584)^0.5)/(F584)</f>
        <v>4.7434164902525689E-3</v>
      </c>
      <c r="AH584" s="10">
        <f>ROUND(MAX(AE584, AF584, AG584),6)</f>
        <v>5.0000000000000001E-3</v>
      </c>
      <c r="AK584" s="10">
        <f>ROUND((AH584*(Q584^0.5)*12*N584),2)</f>
        <v>14.57</v>
      </c>
      <c r="AL584" s="13">
        <f>ROUND((Q584^0.5),2)</f>
        <v>9.17</v>
      </c>
      <c r="AM584" s="13">
        <f>ROUND((Q584^0.5),2)</f>
        <v>9.17</v>
      </c>
      <c r="AN584" s="19">
        <v>14</v>
      </c>
      <c r="AO584" s="10">
        <f>INDEX(AJ:AJ, MATCH(AN584, AI:AI, 0))</f>
        <v>2.25</v>
      </c>
      <c r="AP584" s="12">
        <f>ROUNDUP((AK584/AO584),0)</f>
        <v>7</v>
      </c>
      <c r="AQ584" s="12">
        <f>(AP584*AO584)</f>
        <v>15.75</v>
      </c>
      <c r="AR584" s="12">
        <f>IF(ROUNDDOWN((AL584*12 - (O584*12)) / (AP584 - 1), 0) &lt; 18, ROUNDDOWN((AL584*12 - (O584*12)) / (AP584 - 1), 0), 18)</f>
        <v>17</v>
      </c>
    </row>
    <row r="585" spans="1:44" x14ac:dyDescent="0.35">
      <c r="A585" s="11">
        <f t="shared" si="9"/>
        <v>584</v>
      </c>
      <c r="B585" s="14">
        <v>4400</v>
      </c>
      <c r="C585" s="14">
        <v>4000</v>
      </c>
      <c r="D585" s="14">
        <v>165</v>
      </c>
      <c r="E585" s="14">
        <v>100</v>
      </c>
      <c r="F585" s="14">
        <v>60000</v>
      </c>
      <c r="G585" s="14">
        <v>5.25</v>
      </c>
      <c r="H585" s="14">
        <v>90</v>
      </c>
      <c r="K585" s="14">
        <v>150</v>
      </c>
      <c r="L585" s="14">
        <v>1.5</v>
      </c>
      <c r="M585" s="9">
        <f>ROUNDUP((18*L585),0)</f>
        <v>27</v>
      </c>
      <c r="N585" s="9">
        <f>(M585-O585*12-1.5)</f>
        <v>22.5</v>
      </c>
      <c r="O585" s="14">
        <v>0.25</v>
      </c>
      <c r="P585" s="9">
        <f>ROUND(((B585)-(M585*K585/12)-(G585-(1.5*L585))*H585),0)</f>
        <v>3793</v>
      </c>
      <c r="Q585" s="9">
        <f>ROUNDDOWN((D585+E585)/(P585/1000),0)</f>
        <v>69</v>
      </c>
      <c r="R585" s="9">
        <f>ROUND((1.2*D585+1.6*E585)/(Q585),2)</f>
        <v>5.19</v>
      </c>
      <c r="S585" s="9">
        <f>CEILING((N585+(12*L585)),0.01)</f>
        <v>40.5</v>
      </c>
      <c r="T585" s="9">
        <f xml:space="preserve"> (4*S585)</f>
        <v>162</v>
      </c>
      <c r="U585" s="9">
        <f>ROUND((Q585-(S585/12)^2)*(R585),2)</f>
        <v>298.99</v>
      </c>
      <c r="V585" s="9">
        <f>ROUND((U585*1000)/(3*T585*(C585^0.5)),2)</f>
        <v>9.73</v>
      </c>
      <c r="W585" s="9" t="str">
        <f>IF(V585 &lt; N585, "Pass", "Fail")</f>
        <v>Pass</v>
      </c>
      <c r="X585" s="9">
        <f>CEILING(R585*(Q585^0.5)*((Q585^0.5/2)-(L585*0.5)-(N585/12)),0.01)</f>
        <v>65.89</v>
      </c>
      <c r="Y585" s="9">
        <f>ROUND((X585*1000)/(1.5*(Q585^0.5)*12*(C585^0.5)),2)</f>
        <v>6.97</v>
      </c>
      <c r="Z585" s="9" t="str">
        <f>IF(Y585&lt;N585,"Pass","Fail")</f>
        <v>Pass</v>
      </c>
      <c r="AA585" s="9">
        <f>ROUND(((Q585^0.5)/2)-(L585/2),2)</f>
        <v>3.4</v>
      </c>
      <c r="AB585" s="9">
        <f>ROUND((AA585*(AA585/2)*R585*(Q585^0.5)),0)</f>
        <v>249</v>
      </c>
      <c r="AC585" s="9">
        <f>ROUND((AB585*12000/(0.9*(Q585^0.5)*12*(N585^2))),2)</f>
        <v>65.790000000000006</v>
      </c>
      <c r="AD585" s="9">
        <f>(1-((1-(2.36*AC585/C585))^0.5))</f>
        <v>1.9600132598948217E-2</v>
      </c>
      <c r="AE585" s="9">
        <f>(AD585*C585)/(1.18*F585)</f>
        <v>1.1073521242343626E-3</v>
      </c>
      <c r="AF585" s="10">
        <f>200/F585</f>
        <v>3.3333333333333335E-3</v>
      </c>
      <c r="AG585" s="10">
        <f>(3*(C585)^0.5)/(F585)</f>
        <v>3.162277660168379E-3</v>
      </c>
      <c r="AH585" s="10">
        <f>ROUND(MAX(AE585, AF585, AG585),6)</f>
        <v>3.333E-3</v>
      </c>
      <c r="AK585" s="10">
        <f>ROUND((AH585*(Q585^0.5)*12*N585),2)</f>
        <v>7.48</v>
      </c>
      <c r="AL585" s="13">
        <f>ROUND((Q585^0.5),2)</f>
        <v>8.31</v>
      </c>
      <c r="AM585" s="13">
        <f>ROUND((Q585^0.5),2)</f>
        <v>8.31</v>
      </c>
      <c r="AN585" s="19">
        <v>8</v>
      </c>
      <c r="AO585" s="10">
        <f>INDEX(AJ:AJ, MATCH(AN585, AI:AI, 0))</f>
        <v>0.79</v>
      </c>
      <c r="AP585" s="12">
        <f>ROUNDUP((AK585/AO585),0)</f>
        <v>10</v>
      </c>
      <c r="AQ585" s="12">
        <f>(AP585*AO585)</f>
        <v>7.9</v>
      </c>
      <c r="AR585" s="12">
        <f>IF(ROUNDDOWN((AL585*12 - (O585*12)) / (AP585 - 1), 0) &lt; 18, ROUNDDOWN((AL585*12 - (O585*12)) / (AP585 - 1), 0), 18)</f>
        <v>10</v>
      </c>
    </row>
    <row r="586" spans="1:44" x14ac:dyDescent="0.35">
      <c r="A586" s="11">
        <f t="shared" si="9"/>
        <v>585</v>
      </c>
      <c r="B586" s="14">
        <v>4600</v>
      </c>
      <c r="C586" s="14">
        <v>5000</v>
      </c>
      <c r="D586" s="14">
        <v>140</v>
      </c>
      <c r="E586" s="14">
        <v>160</v>
      </c>
      <c r="F586" s="14">
        <v>60000</v>
      </c>
      <c r="G586" s="14">
        <v>6.5</v>
      </c>
      <c r="H586" s="14">
        <v>100</v>
      </c>
      <c r="K586" s="14">
        <v>150</v>
      </c>
      <c r="L586" s="14">
        <v>1.67</v>
      </c>
      <c r="M586" s="9">
        <f>ROUNDUP((18*L586),0)</f>
        <v>31</v>
      </c>
      <c r="N586" s="9">
        <f>(M586-O586*12-1.5)</f>
        <v>26.5</v>
      </c>
      <c r="O586" s="14">
        <v>0.25</v>
      </c>
      <c r="P586" s="9">
        <f>ROUND(((B586)-(M586*K586/12)-(G586-(1.5*L586))*H586),0)</f>
        <v>3813</v>
      </c>
      <c r="Q586" s="9">
        <f>ROUNDDOWN((D586+E586)/(P586/1000),0)</f>
        <v>78</v>
      </c>
      <c r="R586" s="9">
        <f>ROUND((1.2*D586+1.6*E586)/(Q586),2)</f>
        <v>5.44</v>
      </c>
      <c r="S586" s="9">
        <f>CEILING((N586+(12*L586)),0.01)</f>
        <v>46.54</v>
      </c>
      <c r="T586" s="9">
        <f xml:space="preserve"> (4*S586)</f>
        <v>186.16</v>
      </c>
      <c r="U586" s="9">
        <f>ROUND((Q586-(S586/12)^2)*(R586),2)</f>
        <v>342.49</v>
      </c>
      <c r="V586" s="9">
        <f>ROUND((U586*1000)/(3*T586*(C586^0.5)),2)</f>
        <v>8.67</v>
      </c>
      <c r="W586" s="9" t="str">
        <f>IF(V586 &lt; N586, "Pass", "Fail")</f>
        <v>Pass</v>
      </c>
      <c r="X586" s="9">
        <f>CEILING(R586*(Q586^0.5)*((Q586^0.5/2)-(L586*0.5)-(N586/12)),0.01)</f>
        <v>65.95</v>
      </c>
      <c r="Y586" s="9">
        <f>ROUND((X586*1000)/(1.5*(Q586^0.5)*12*(C586^0.5)),2)</f>
        <v>5.87</v>
      </c>
      <c r="Z586" s="9" t="str">
        <f>IF(Y586&lt;N586,"Pass","Fail")</f>
        <v>Pass</v>
      </c>
      <c r="AA586" s="9">
        <f>ROUND(((Q586^0.5)/2)-(L586/2),2)</f>
        <v>3.58</v>
      </c>
      <c r="AB586" s="9">
        <f>ROUND((AA586*(AA586/2)*R586*(Q586^0.5)),0)</f>
        <v>308</v>
      </c>
      <c r="AC586" s="9">
        <f>ROUND((AB586*12000/(0.9*(Q586^0.5)*12*(N586^2))),2)</f>
        <v>55.18</v>
      </c>
      <c r="AD586" s="9">
        <f>(1-((1-(2.36*AC586/C586))^0.5))</f>
        <v>1.310839500986738E-2</v>
      </c>
      <c r="AE586" s="9">
        <f>(AD586*C586)/(1.18*F586)</f>
        <v>9.2573411086634041E-4</v>
      </c>
      <c r="AF586" s="10">
        <f>200/F586</f>
        <v>3.3333333333333335E-3</v>
      </c>
      <c r="AG586" s="10">
        <f>(3*(C586)^0.5)/(F586)</f>
        <v>3.5355339059327377E-3</v>
      </c>
      <c r="AH586" s="10">
        <f>ROUND(MAX(AE586, AF586, AG586),6)</f>
        <v>3.5360000000000001E-3</v>
      </c>
      <c r="AK586" s="10">
        <f>ROUND((AH586*(Q586^0.5)*12*N586),2)</f>
        <v>9.93</v>
      </c>
      <c r="AL586" s="13">
        <f>ROUND((Q586^0.5),2)</f>
        <v>8.83</v>
      </c>
      <c r="AM586" s="13">
        <f>ROUND((Q586^0.5),2)</f>
        <v>8.83</v>
      </c>
      <c r="AN586" s="19">
        <v>11</v>
      </c>
      <c r="AO586" s="10">
        <f>INDEX(AJ:AJ, MATCH(AN586, AI:AI, 0))</f>
        <v>1.56</v>
      </c>
      <c r="AP586" s="12">
        <f>ROUNDUP((AK586/AO586),0)</f>
        <v>7</v>
      </c>
      <c r="AQ586" s="12">
        <f>(AP586*AO586)</f>
        <v>10.92</v>
      </c>
      <c r="AR586" s="12">
        <f>IF(ROUNDDOWN((AL586*12 - (O586*12)) / (AP586 - 1), 0) &lt; 18, ROUNDDOWN((AL586*12 - (O586*12)) / (AP586 - 1), 0), 18)</f>
        <v>17</v>
      </c>
    </row>
    <row r="587" spans="1:44" x14ac:dyDescent="0.35">
      <c r="A587" s="11">
        <f t="shared" si="9"/>
        <v>586</v>
      </c>
      <c r="B587" s="14">
        <v>5200</v>
      </c>
      <c r="C587" s="14">
        <v>4000</v>
      </c>
      <c r="D587" s="14">
        <v>170</v>
      </c>
      <c r="E587" s="14">
        <v>185</v>
      </c>
      <c r="F587" s="14">
        <v>40000</v>
      </c>
      <c r="G587" s="14">
        <v>6.25</v>
      </c>
      <c r="H587" s="14">
        <v>105</v>
      </c>
      <c r="K587" s="14">
        <v>150</v>
      </c>
      <c r="L587" s="14">
        <v>1.83</v>
      </c>
      <c r="M587" s="9">
        <f>ROUNDUP((18*L587),0)</f>
        <v>33</v>
      </c>
      <c r="N587" s="9">
        <f>(M587-O587*12-1.5)</f>
        <v>28.5</v>
      </c>
      <c r="O587" s="14">
        <v>0.25</v>
      </c>
      <c r="P587" s="9">
        <f>ROUND(((B587)-(M587*K587/12)-(G587-(1.5*L587))*H587),0)</f>
        <v>4419</v>
      </c>
      <c r="Q587" s="9">
        <f>ROUNDDOWN((D587+E587)/(P587/1000),0)</f>
        <v>80</v>
      </c>
      <c r="R587" s="9">
        <f>ROUND((1.2*D587+1.6*E587)/(Q587),2)</f>
        <v>6.25</v>
      </c>
      <c r="S587" s="9">
        <f>CEILING((N587+(12*L587)),0.01)</f>
        <v>50.46</v>
      </c>
      <c r="T587" s="9">
        <f xml:space="preserve"> (4*S587)</f>
        <v>201.84</v>
      </c>
      <c r="U587" s="9">
        <f>ROUND((Q587-(S587/12)^2)*(R587),2)</f>
        <v>389.49</v>
      </c>
      <c r="V587" s="9">
        <f>ROUND((U587*1000)/(3*T587*(C587^0.5)),2)</f>
        <v>10.17</v>
      </c>
      <c r="W587" s="9" t="str">
        <f>IF(V587 &lt; N587, "Pass", "Fail")</f>
        <v>Pass</v>
      </c>
      <c r="X587" s="9">
        <f>CEILING(R587*(Q587^0.5)*((Q587^0.5/2)-(L587*0.5)-(N587/12)),0.01)</f>
        <v>66.09</v>
      </c>
      <c r="Y587" s="9">
        <f>ROUND((X587*1000)/(1.5*(Q587^0.5)*12*(C587^0.5)),2)</f>
        <v>6.49</v>
      </c>
      <c r="Z587" s="9" t="str">
        <f>IF(Y587&lt;N587,"Pass","Fail")</f>
        <v>Pass</v>
      </c>
      <c r="AA587" s="9">
        <f>ROUND(((Q587^0.5)/2)-(L587/2),2)</f>
        <v>3.56</v>
      </c>
      <c r="AB587" s="9">
        <f>ROUND((AA587*(AA587/2)*R587*(Q587^0.5)),0)</f>
        <v>354</v>
      </c>
      <c r="AC587" s="9">
        <f>ROUND((AB587*12000/(0.9*(Q587^0.5)*12*(N587^2))),2)</f>
        <v>54.14</v>
      </c>
      <c r="AD587" s="9">
        <f>(1-((1-(2.36*AC587/C587))^0.5))</f>
        <v>1.6100919809353686E-2</v>
      </c>
      <c r="AE587" s="9">
        <f>(AD587*C587)/(1.18*F587)</f>
        <v>1.3644847296062448E-3</v>
      </c>
      <c r="AF587" s="10">
        <f>200/F587</f>
        <v>5.0000000000000001E-3</v>
      </c>
      <c r="AG587" s="10">
        <f>(3*(C587)^0.5)/(F587)</f>
        <v>4.7434164902525689E-3</v>
      </c>
      <c r="AH587" s="10">
        <f>ROUND(MAX(AE587, AF587, AG587),6)</f>
        <v>5.0000000000000001E-3</v>
      </c>
      <c r="AK587" s="10">
        <f>ROUND((AH587*(Q587^0.5)*12*N587),2)</f>
        <v>15.29</v>
      </c>
      <c r="AL587" s="13">
        <f>ROUND((Q587^0.5),2)</f>
        <v>8.94</v>
      </c>
      <c r="AM587" s="13">
        <f>ROUND((Q587^0.5),2)</f>
        <v>8.94</v>
      </c>
      <c r="AN587" s="19">
        <v>11</v>
      </c>
      <c r="AO587" s="10">
        <f>INDEX(AJ:AJ, MATCH(AN587, AI:AI, 0))</f>
        <v>1.56</v>
      </c>
      <c r="AP587" s="12">
        <f>ROUNDUP((AK587/AO587),0)</f>
        <v>10</v>
      </c>
      <c r="AQ587" s="12">
        <f>(AP587*AO587)</f>
        <v>15.600000000000001</v>
      </c>
      <c r="AR587" s="12">
        <f>IF(ROUNDDOWN((AL587*12 - (O587*12)) / (AP587 - 1), 0) &lt; 18, ROUNDDOWN((AL587*12 - (O587*12)) / (AP587 - 1), 0), 18)</f>
        <v>11</v>
      </c>
    </row>
    <row r="588" spans="1:44" x14ac:dyDescent="0.35">
      <c r="A588" s="11">
        <f t="shared" si="9"/>
        <v>587</v>
      </c>
      <c r="B588" s="14">
        <v>5100</v>
      </c>
      <c r="C588" s="14">
        <v>4000</v>
      </c>
      <c r="D588" s="14">
        <v>90</v>
      </c>
      <c r="E588" s="14">
        <v>140</v>
      </c>
      <c r="F588" s="14">
        <v>60000</v>
      </c>
      <c r="G588" s="14">
        <v>7</v>
      </c>
      <c r="H588" s="14">
        <v>90</v>
      </c>
      <c r="K588" s="14">
        <v>150</v>
      </c>
      <c r="L588" s="14">
        <v>1.25</v>
      </c>
      <c r="M588" s="9">
        <f>ROUNDUP((18*L588),0)</f>
        <v>23</v>
      </c>
      <c r="N588" s="9">
        <f>(M588-O588*12-1.5)</f>
        <v>18.5</v>
      </c>
      <c r="O588" s="14">
        <v>0.25</v>
      </c>
      <c r="P588" s="9">
        <f>ROUND(((B588)-(M588*K588/12)-(G588-(1.5*L588))*H588),0)</f>
        <v>4351</v>
      </c>
      <c r="Q588" s="9">
        <f>ROUNDDOWN((D588+E588)/(P588/1000),0)</f>
        <v>52</v>
      </c>
      <c r="R588" s="9">
        <f>ROUND((1.2*D588+1.6*E588)/(Q588),2)</f>
        <v>6.38</v>
      </c>
      <c r="S588" s="9">
        <f>CEILING((N588+(12*L588)),0.01)</f>
        <v>33.5</v>
      </c>
      <c r="T588" s="9">
        <f xml:space="preserve"> (4*S588)</f>
        <v>134</v>
      </c>
      <c r="U588" s="9">
        <f>ROUND((Q588-(S588/12)^2)*(R588),2)</f>
        <v>282.04000000000002</v>
      </c>
      <c r="V588" s="9">
        <f>ROUND((U588*1000)/(3*T588*(C588^0.5)),2)</f>
        <v>11.09</v>
      </c>
      <c r="W588" s="9" t="str">
        <f>IF(V588 &lt; N588, "Pass", "Fail")</f>
        <v>Pass</v>
      </c>
      <c r="X588" s="9">
        <f>CEILING(R588*(Q588^0.5)*((Q588^0.5/2)-(L588*0.5)-(N588/12)),0.01)</f>
        <v>66.2</v>
      </c>
      <c r="Y588" s="9">
        <f>ROUND((X588*1000)/(1.5*(Q588^0.5)*12*(C588^0.5)),2)</f>
        <v>8.06</v>
      </c>
      <c r="Z588" s="9" t="str">
        <f>IF(Y588&lt;N588,"Pass","Fail")</f>
        <v>Pass</v>
      </c>
      <c r="AA588" s="9">
        <f>ROUND(((Q588^0.5)/2)-(L588/2),2)</f>
        <v>2.98</v>
      </c>
      <c r="AB588" s="9">
        <f>ROUND((AA588*(AA588/2)*R588*(Q588^0.5)),0)</f>
        <v>204</v>
      </c>
      <c r="AC588" s="9">
        <f>ROUND((AB588*12000/(0.9*(Q588^0.5)*12*(N588^2))),2)</f>
        <v>91.84</v>
      </c>
      <c r="AD588" s="9">
        <f>(1-((1-(2.36*AC588/C588))^0.5))</f>
        <v>2.7470103287307701E-2</v>
      </c>
      <c r="AE588" s="9">
        <f>(AD588*C588)/(1.18*F588)</f>
        <v>1.5519832365710566E-3</v>
      </c>
      <c r="AF588" s="10">
        <f>200/F588</f>
        <v>3.3333333333333335E-3</v>
      </c>
      <c r="AG588" s="10">
        <f>(3*(C588)^0.5)/(F588)</f>
        <v>3.162277660168379E-3</v>
      </c>
      <c r="AH588" s="10">
        <f>ROUND(MAX(AE588, AF588, AG588),6)</f>
        <v>3.333E-3</v>
      </c>
      <c r="AK588" s="10">
        <f>ROUND((AH588*(Q588^0.5)*12*N588),2)</f>
        <v>5.34</v>
      </c>
      <c r="AL588" s="13">
        <f>ROUND((Q588^0.5),2)</f>
        <v>7.21</v>
      </c>
      <c r="AM588" s="13">
        <f>ROUND((Q588^0.5),2)</f>
        <v>7.21</v>
      </c>
      <c r="AN588" s="19">
        <v>8</v>
      </c>
      <c r="AO588" s="10">
        <f>INDEX(AJ:AJ, MATCH(AN588, AI:AI, 0))</f>
        <v>0.79</v>
      </c>
      <c r="AP588" s="12">
        <f>ROUNDUP((AK588/AO588),0)</f>
        <v>7</v>
      </c>
      <c r="AQ588" s="12">
        <f>(AP588*AO588)</f>
        <v>5.53</v>
      </c>
      <c r="AR588" s="12">
        <f>IF(ROUNDDOWN((AL588*12 - (O588*12)) / (AP588 - 1), 0) &lt; 18, ROUNDDOWN((AL588*12 - (O588*12)) / (AP588 - 1), 0), 18)</f>
        <v>13</v>
      </c>
    </row>
    <row r="589" spans="1:44" x14ac:dyDescent="0.35">
      <c r="A589" s="11">
        <f t="shared" si="9"/>
        <v>588</v>
      </c>
      <c r="B589" s="14">
        <v>4400</v>
      </c>
      <c r="C589" s="14">
        <v>4000</v>
      </c>
      <c r="D589" s="14">
        <v>120</v>
      </c>
      <c r="E589" s="14">
        <v>110</v>
      </c>
      <c r="F589" s="14">
        <v>60000</v>
      </c>
      <c r="G589" s="14">
        <v>5.75</v>
      </c>
      <c r="H589" s="14">
        <v>90</v>
      </c>
      <c r="K589" s="14">
        <v>150</v>
      </c>
      <c r="L589" s="14">
        <v>1.33</v>
      </c>
      <c r="M589" s="9">
        <f>ROUNDUP((18*L589),0)</f>
        <v>24</v>
      </c>
      <c r="N589" s="9">
        <f>(M589-O589*12-1.5)</f>
        <v>19.5</v>
      </c>
      <c r="O589" s="14">
        <v>0.25</v>
      </c>
      <c r="P589" s="9">
        <f>ROUND(((B589)-(M589*K589/12)-(G589-(1.5*L589))*H589),0)</f>
        <v>3762</v>
      </c>
      <c r="Q589" s="9">
        <f>ROUNDDOWN((D589+E589)/(P589/1000),0)</f>
        <v>61</v>
      </c>
      <c r="R589" s="9">
        <f>ROUND((1.2*D589+1.6*E589)/(Q589),2)</f>
        <v>5.25</v>
      </c>
      <c r="S589" s="9">
        <f>CEILING((N589+(12*L589)),0.01)</f>
        <v>35.46</v>
      </c>
      <c r="T589" s="9">
        <f xml:space="preserve"> (4*S589)</f>
        <v>141.84</v>
      </c>
      <c r="U589" s="9">
        <f>ROUND((Q589-(S589/12)^2)*(R589),2)</f>
        <v>274.41000000000003</v>
      </c>
      <c r="V589" s="9">
        <f>ROUND((U589*1000)/(3*T589*(C589^0.5)),2)</f>
        <v>10.199999999999999</v>
      </c>
      <c r="W589" s="9" t="str">
        <f>IF(V589 &lt; N589, "Pass", "Fail")</f>
        <v>Pass</v>
      </c>
      <c r="X589" s="9">
        <f>CEILING(R589*(Q589^0.5)*((Q589^0.5/2)-(L589*0.5)-(N589/12)),0.01)</f>
        <v>66.23</v>
      </c>
      <c r="Y589" s="9">
        <f>ROUND((X589*1000)/(1.5*(Q589^0.5)*12*(C589^0.5)),2)</f>
        <v>7.45</v>
      </c>
      <c r="Z589" s="9" t="str">
        <f>IF(Y589&lt;N589,"Pass","Fail")</f>
        <v>Pass</v>
      </c>
      <c r="AA589" s="9">
        <f>ROUND(((Q589^0.5)/2)-(L589/2),2)</f>
        <v>3.24</v>
      </c>
      <c r="AB589" s="9">
        <f>ROUND((AA589*(AA589/2)*R589*(Q589^0.5)),0)</f>
        <v>215</v>
      </c>
      <c r="AC589" s="9">
        <f>ROUND((AB589*12000/(0.9*(Q589^0.5)*12*(N589^2))),2)</f>
        <v>80.44</v>
      </c>
      <c r="AD589" s="9">
        <f>(1-((1-(2.36*AC589/C589))^0.5))</f>
        <v>2.401823787531765E-2</v>
      </c>
      <c r="AE589" s="9">
        <f>(AD589*C589)/(1.18*F589)</f>
        <v>1.3569625918258559E-3</v>
      </c>
      <c r="AF589" s="10">
        <f>200/F589</f>
        <v>3.3333333333333335E-3</v>
      </c>
      <c r="AG589" s="10">
        <f>(3*(C589)^0.5)/(F589)</f>
        <v>3.162277660168379E-3</v>
      </c>
      <c r="AH589" s="10">
        <f>ROUND(MAX(AE589, AF589, AG589),6)</f>
        <v>3.333E-3</v>
      </c>
      <c r="AK589" s="10">
        <f>ROUND((AH589*(Q589^0.5)*12*N589),2)</f>
        <v>6.09</v>
      </c>
      <c r="AL589" s="13">
        <f>ROUND((Q589^0.5),2)</f>
        <v>7.81</v>
      </c>
      <c r="AM589" s="13">
        <f>ROUND((Q589^0.5),2)</f>
        <v>7.81</v>
      </c>
      <c r="AN589" s="19">
        <v>8</v>
      </c>
      <c r="AO589" s="10">
        <f>INDEX(AJ:AJ, MATCH(AN589, AI:AI, 0))</f>
        <v>0.79</v>
      </c>
      <c r="AP589" s="12">
        <f>ROUNDUP((AK589/AO589),0)</f>
        <v>8</v>
      </c>
      <c r="AQ589" s="12">
        <f>(AP589*AO589)</f>
        <v>6.32</v>
      </c>
      <c r="AR589" s="12">
        <f>IF(ROUNDDOWN((AL589*12 - (O589*12)) / (AP589 - 1), 0) &lt; 18, ROUNDDOWN((AL589*12 - (O589*12)) / (AP589 - 1), 0), 18)</f>
        <v>12</v>
      </c>
    </row>
    <row r="590" spans="1:44" x14ac:dyDescent="0.35">
      <c r="A590" s="11">
        <f t="shared" si="9"/>
        <v>589</v>
      </c>
      <c r="B590" s="14">
        <v>5800</v>
      </c>
      <c r="C590" s="14">
        <v>3000</v>
      </c>
      <c r="D590" s="14">
        <v>160</v>
      </c>
      <c r="E590" s="14">
        <v>190</v>
      </c>
      <c r="F590" s="14">
        <v>60000</v>
      </c>
      <c r="G590" s="14">
        <v>6</v>
      </c>
      <c r="H590" s="14">
        <v>105</v>
      </c>
      <c r="K590" s="14">
        <v>150</v>
      </c>
      <c r="L590" s="14">
        <v>1.67</v>
      </c>
      <c r="M590" s="9">
        <f>ROUNDUP((18*L590),0)</f>
        <v>31</v>
      </c>
      <c r="N590" s="9">
        <f>(M590-O590*12-1.5)</f>
        <v>26.5</v>
      </c>
      <c r="O590" s="14">
        <v>0.25</v>
      </c>
      <c r="P590" s="9">
        <f>ROUND(((B590)-(M590*K590/12)-(G590-(1.5*L590))*H590),0)</f>
        <v>5046</v>
      </c>
      <c r="Q590" s="9">
        <f>ROUNDDOWN((D590+E590)/(P590/1000),0)</f>
        <v>69</v>
      </c>
      <c r="R590" s="9">
        <f>ROUND((1.2*D590+1.6*E590)/(Q590),2)</f>
        <v>7.19</v>
      </c>
      <c r="S590" s="9">
        <f>CEILING((N590+(12*L590)),0.01)</f>
        <v>46.54</v>
      </c>
      <c r="T590" s="9">
        <f xml:space="preserve"> (4*S590)</f>
        <v>186.16</v>
      </c>
      <c r="U590" s="9">
        <f>ROUND((Q590-(S590/12)^2)*(R590),2)</f>
        <v>387.96</v>
      </c>
      <c r="V590" s="9">
        <f>ROUND((U590*1000)/(3*T590*(C590^0.5)),2)</f>
        <v>12.68</v>
      </c>
      <c r="W590" s="9" t="str">
        <f>IF(V590 &lt; N590, "Pass", "Fail")</f>
        <v>Pass</v>
      </c>
      <c r="X590" s="9">
        <f>CEILING(R590*(Q590^0.5)*((Q590^0.5/2)-(L590*0.5)-(N590/12)),0.01)</f>
        <v>66.3</v>
      </c>
      <c r="Y590" s="9">
        <f>ROUND((X590*1000)/(1.5*(Q590^0.5)*12*(C590^0.5)),2)</f>
        <v>8.1</v>
      </c>
      <c r="Z590" s="9" t="str">
        <f>IF(Y590&lt;N590,"Pass","Fail")</f>
        <v>Pass</v>
      </c>
      <c r="AA590" s="9">
        <f>ROUND(((Q590^0.5)/2)-(L590/2),2)</f>
        <v>3.32</v>
      </c>
      <c r="AB590" s="9">
        <f>ROUND((AA590*(AA590/2)*R590*(Q590^0.5)),0)</f>
        <v>329</v>
      </c>
      <c r="AC590" s="9">
        <f>ROUND((AB590*12000/(0.9*(Q590^0.5)*12*(N590^2))),2)</f>
        <v>62.67</v>
      </c>
      <c r="AD590" s="9">
        <f>(1-((1-(2.36*AC590/C590))^0.5))</f>
        <v>2.4961744340254111E-2</v>
      </c>
      <c r="AE590" s="9">
        <f>(AD590*C590)/(1.18*F590)</f>
        <v>1.0577010313666995E-3</v>
      </c>
      <c r="AF590" s="10">
        <f>200/F590</f>
        <v>3.3333333333333335E-3</v>
      </c>
      <c r="AG590" s="10">
        <f>(3*(C590)^0.5)/(F590)</f>
        <v>2.7386127875258306E-3</v>
      </c>
      <c r="AH590" s="10">
        <f>ROUND(MAX(AE590, AF590, AG590),6)</f>
        <v>3.333E-3</v>
      </c>
      <c r="AK590" s="10">
        <f>ROUND((AH590*(Q590^0.5)*12*N590),2)</f>
        <v>8.8000000000000007</v>
      </c>
      <c r="AL590" s="13">
        <f>ROUND((Q590^0.5),2)</f>
        <v>8.31</v>
      </c>
      <c r="AM590" s="13">
        <f>ROUND((Q590^0.5),2)</f>
        <v>8.31</v>
      </c>
      <c r="AN590" s="19">
        <v>11</v>
      </c>
      <c r="AO590" s="10">
        <f>INDEX(AJ:AJ, MATCH(AN590, AI:AI, 0))</f>
        <v>1.56</v>
      </c>
      <c r="AP590" s="12">
        <f>ROUNDUP((AK590/AO590),0)</f>
        <v>6</v>
      </c>
      <c r="AQ590" s="12">
        <f>(AP590*AO590)</f>
        <v>9.36</v>
      </c>
      <c r="AR590" s="12">
        <f>IF(ROUNDDOWN((AL590*12 - (O590*12)) / (AP590 - 1), 0) &lt; 18, ROUNDDOWN((AL590*12 - (O590*12)) / (AP590 - 1), 0), 18)</f>
        <v>18</v>
      </c>
    </row>
    <row r="591" spans="1:44" x14ac:dyDescent="0.35">
      <c r="A591" s="11">
        <f t="shared" si="9"/>
        <v>590</v>
      </c>
      <c r="B591" s="14">
        <v>4300</v>
      </c>
      <c r="C591" s="14">
        <v>3000</v>
      </c>
      <c r="D591" s="14">
        <v>135</v>
      </c>
      <c r="E591" s="14">
        <v>155</v>
      </c>
      <c r="F591" s="14">
        <v>60000</v>
      </c>
      <c r="G591" s="14">
        <v>6</v>
      </c>
      <c r="H591" s="14">
        <v>95</v>
      </c>
      <c r="K591" s="14">
        <v>150</v>
      </c>
      <c r="L591" s="14">
        <v>1.67</v>
      </c>
      <c r="M591" s="9">
        <f>ROUNDUP((18*L591),0)</f>
        <v>31</v>
      </c>
      <c r="N591" s="9">
        <f>(M591-O591*12-1.5)</f>
        <v>26.5</v>
      </c>
      <c r="O591" s="14">
        <v>0.25</v>
      </c>
      <c r="P591" s="9">
        <f>ROUND(((B591)-(M591*K591/12)-(G591-(1.5*L591))*H591),0)</f>
        <v>3580</v>
      </c>
      <c r="Q591" s="9">
        <f>ROUNDDOWN((D591+E591)/(P591/1000),0)</f>
        <v>81</v>
      </c>
      <c r="R591" s="9">
        <f>ROUND((1.2*D591+1.6*E591)/(Q591),2)</f>
        <v>5.0599999999999996</v>
      </c>
      <c r="S591" s="9">
        <f>CEILING((N591+(12*L591)),0.01)</f>
        <v>46.54</v>
      </c>
      <c r="T591" s="9">
        <f xml:space="preserve"> (4*S591)</f>
        <v>186.16</v>
      </c>
      <c r="U591" s="9">
        <f>ROUND((Q591-(S591/12)^2)*(R591),2)</f>
        <v>333.75</v>
      </c>
      <c r="V591" s="9">
        <f>ROUND((U591*1000)/(3*T591*(C591^0.5)),2)</f>
        <v>10.91</v>
      </c>
      <c r="W591" s="9" t="str">
        <f>IF(V591 &lt; N591, "Pass", "Fail")</f>
        <v>Pass</v>
      </c>
      <c r="X591" s="9">
        <f>CEILING(R591*(Q591^0.5)*((Q591^0.5/2)-(L591*0.5)-(N591/12)),0.01)</f>
        <v>66.34</v>
      </c>
      <c r="Y591" s="9">
        <f>ROUND((X591*1000)/(1.5*(Q591^0.5)*12*(C591^0.5)),2)</f>
        <v>7.48</v>
      </c>
      <c r="Z591" s="9" t="str">
        <f>IF(Y591&lt;N591,"Pass","Fail")</f>
        <v>Pass</v>
      </c>
      <c r="AA591" s="9">
        <f>ROUND(((Q591^0.5)/2)-(L591/2),2)</f>
        <v>3.67</v>
      </c>
      <c r="AB591" s="9">
        <f>ROUND((AA591*(AA591/2)*R591*(Q591^0.5)),0)</f>
        <v>307</v>
      </c>
      <c r="AC591" s="9">
        <f>ROUND((AB591*12000/(0.9*(Q591^0.5)*12*(N591^2))),2)</f>
        <v>53.97</v>
      </c>
      <c r="AD591" s="9">
        <f>(1-((1-(2.36*AC591/C591))^0.5))</f>
        <v>2.1458432155281426E-2</v>
      </c>
      <c r="AE591" s="9">
        <f>(AD591*C591)/(1.18*F591)</f>
        <v>9.0925559980006029E-4</v>
      </c>
      <c r="AF591" s="10">
        <f>200/F591</f>
        <v>3.3333333333333335E-3</v>
      </c>
      <c r="AG591" s="10">
        <f>(3*(C591)^0.5)/(F591)</f>
        <v>2.7386127875258306E-3</v>
      </c>
      <c r="AH591" s="10">
        <f>ROUND(MAX(AE591, AF591, AG591),6)</f>
        <v>3.333E-3</v>
      </c>
      <c r="AK591" s="10">
        <f>ROUND((AH591*(Q591^0.5)*12*N591),2)</f>
        <v>9.5399999999999991</v>
      </c>
      <c r="AL591" s="13">
        <f>ROUND((Q591^0.5),2)</f>
        <v>9</v>
      </c>
      <c r="AM591" s="13">
        <f>ROUND((Q591^0.5),2)</f>
        <v>9</v>
      </c>
      <c r="AN591" s="19">
        <v>11</v>
      </c>
      <c r="AO591" s="10">
        <f>INDEX(AJ:AJ, MATCH(AN591, AI:AI, 0))</f>
        <v>1.56</v>
      </c>
      <c r="AP591" s="12">
        <f>ROUNDUP((AK591/AO591),0)</f>
        <v>7</v>
      </c>
      <c r="AQ591" s="12">
        <f>(AP591*AO591)</f>
        <v>10.92</v>
      </c>
      <c r="AR591" s="12">
        <f>IF(ROUNDDOWN((AL591*12 - (O591*12)) / (AP591 - 1), 0) &lt; 18, ROUNDDOWN((AL591*12 - (O591*12)) / (AP591 - 1), 0), 18)</f>
        <v>17</v>
      </c>
    </row>
    <row r="592" spans="1:44" x14ac:dyDescent="0.35">
      <c r="A592" s="11">
        <f t="shared" si="9"/>
        <v>591</v>
      </c>
      <c r="B592" s="14">
        <v>5900</v>
      </c>
      <c r="C592" s="14">
        <v>5000</v>
      </c>
      <c r="D592" s="14">
        <v>140</v>
      </c>
      <c r="E592" s="14">
        <v>150</v>
      </c>
      <c r="F592" s="14">
        <v>40000</v>
      </c>
      <c r="G592" s="14">
        <v>5.5</v>
      </c>
      <c r="H592" s="14">
        <v>105</v>
      </c>
      <c r="K592" s="14">
        <v>150</v>
      </c>
      <c r="L592" s="14">
        <v>1.42</v>
      </c>
      <c r="M592" s="9">
        <f>ROUNDUP((18*L592),0)</f>
        <v>26</v>
      </c>
      <c r="N592" s="9">
        <f>(M592-O592*12-1.5)</f>
        <v>21.5</v>
      </c>
      <c r="O592" s="14">
        <v>0.25</v>
      </c>
      <c r="P592" s="9">
        <f>ROUND(((B592)-(M592*K592/12)-(G592-(1.5*L592))*H592),0)</f>
        <v>5221</v>
      </c>
      <c r="Q592" s="9">
        <f>ROUNDDOWN((D592+E592)/(P592/1000),0)</f>
        <v>55</v>
      </c>
      <c r="R592" s="9">
        <f>ROUND((1.2*D592+1.6*E592)/(Q592),2)</f>
        <v>7.42</v>
      </c>
      <c r="S592" s="9">
        <f>CEILING((N592+(12*L592)),0.01)</f>
        <v>38.54</v>
      </c>
      <c r="T592" s="9">
        <f xml:space="preserve"> (4*S592)</f>
        <v>154.16</v>
      </c>
      <c r="U592" s="9">
        <f>ROUND((Q592-(S592/12)^2)*(R592),2)</f>
        <v>331.56</v>
      </c>
      <c r="V592" s="9">
        <f>ROUND((U592*1000)/(3*T592*(C592^0.5)),2)</f>
        <v>10.14</v>
      </c>
      <c r="W592" s="9" t="str">
        <f>IF(V592 &lt; N592, "Pass", "Fail")</f>
        <v>Pass</v>
      </c>
      <c r="X592" s="9">
        <f>CEILING(R592*(Q592^0.5)*((Q592^0.5/2)-(L592*0.5)-(N592/12)),0.01)</f>
        <v>66.39</v>
      </c>
      <c r="Y592" s="9">
        <f>ROUND((X592*1000)/(1.5*(Q592^0.5)*12*(C592^0.5)),2)</f>
        <v>7.03</v>
      </c>
      <c r="Z592" s="9" t="str">
        <f>IF(Y592&lt;N592,"Pass","Fail")</f>
        <v>Pass</v>
      </c>
      <c r="AA592" s="9">
        <f>ROUND(((Q592^0.5)/2)-(L592/2),2)</f>
        <v>3</v>
      </c>
      <c r="AB592" s="9">
        <f>ROUND((AA592*(AA592/2)*R592*(Q592^0.5)),0)</f>
        <v>248</v>
      </c>
      <c r="AC592" s="9">
        <f>ROUND((AB592*12000/(0.9*(Q592^0.5)*12*(N592^2))),2)</f>
        <v>80.38</v>
      </c>
      <c r="AD592" s="9">
        <f>(1-((1-(2.36*AC592/C592))^0.5))</f>
        <v>1.9153100631908004E-2</v>
      </c>
      <c r="AE592" s="9">
        <f>(AD592*C592)/(1.18*F592)</f>
        <v>2.02893015168517E-3</v>
      </c>
      <c r="AF592" s="10">
        <f>200/F592</f>
        <v>5.0000000000000001E-3</v>
      </c>
      <c r="AG592" s="10">
        <f>(3*(C592)^0.5)/(F592)</f>
        <v>5.3033008588991067E-3</v>
      </c>
      <c r="AH592" s="10">
        <f>ROUND(MAX(AE592, AF592, AG592),6)</f>
        <v>5.3030000000000004E-3</v>
      </c>
      <c r="AK592" s="10">
        <f>ROUND((AH592*(Q592^0.5)*12*N592),2)</f>
        <v>10.15</v>
      </c>
      <c r="AL592" s="13">
        <f>ROUND((Q592^0.5),2)</f>
        <v>7.42</v>
      </c>
      <c r="AM592" s="13">
        <f>ROUND((Q592^0.5),2)</f>
        <v>7.42</v>
      </c>
      <c r="AN592" s="19">
        <v>11</v>
      </c>
      <c r="AO592" s="10">
        <f>INDEX(AJ:AJ, MATCH(AN592, AI:AI, 0))</f>
        <v>1.56</v>
      </c>
      <c r="AP592" s="12">
        <f>ROUNDUP((AK592/AO592),0)</f>
        <v>7</v>
      </c>
      <c r="AQ592" s="12">
        <f>(AP592*AO592)</f>
        <v>10.92</v>
      </c>
      <c r="AR592" s="12">
        <f>IF(ROUNDDOWN((AL592*12 - (O592*12)) / (AP592 - 1), 0) &lt; 18, ROUNDDOWN((AL592*12 - (O592*12)) / (AP592 - 1), 0), 18)</f>
        <v>14</v>
      </c>
    </row>
    <row r="593" spans="1:44" x14ac:dyDescent="0.35">
      <c r="A593" s="11">
        <f t="shared" si="9"/>
        <v>592</v>
      </c>
      <c r="B593" s="14">
        <v>4400</v>
      </c>
      <c r="C593" s="14">
        <v>3000</v>
      </c>
      <c r="D593" s="14">
        <v>185</v>
      </c>
      <c r="E593" s="14">
        <v>160</v>
      </c>
      <c r="F593" s="14">
        <v>40000</v>
      </c>
      <c r="G593" s="14">
        <v>6</v>
      </c>
      <c r="H593" s="14">
        <v>100</v>
      </c>
      <c r="K593" s="14">
        <v>150</v>
      </c>
      <c r="L593" s="14">
        <v>1.92</v>
      </c>
      <c r="M593" s="9">
        <f>ROUNDUP((18*L593),0)</f>
        <v>35</v>
      </c>
      <c r="N593" s="9">
        <f>(M593-O593*12-1.5)</f>
        <v>30.5</v>
      </c>
      <c r="O593" s="14">
        <v>0.25</v>
      </c>
      <c r="P593" s="9">
        <f>ROUND(((B593)-(M593*K593/12)-(G593-(1.5*L593))*H593),0)</f>
        <v>3651</v>
      </c>
      <c r="Q593" s="9">
        <f>ROUNDDOWN((D593+E593)/(P593/1000),0)</f>
        <v>94</v>
      </c>
      <c r="R593" s="9">
        <f>ROUND((1.2*D593+1.6*E593)/(Q593),2)</f>
        <v>5.09</v>
      </c>
      <c r="S593" s="9">
        <f>CEILING((N593+(12*L593)),0.01)</f>
        <v>53.54</v>
      </c>
      <c r="T593" s="9">
        <f xml:space="preserve"> (4*S593)</f>
        <v>214.16</v>
      </c>
      <c r="U593" s="9">
        <f>ROUND((Q593-(S593/12)^2)*(R593),2)</f>
        <v>377.14</v>
      </c>
      <c r="V593" s="9">
        <f>ROUND((U593*1000)/(3*T593*(C593^0.5)),2)</f>
        <v>10.72</v>
      </c>
      <c r="W593" s="9" t="str">
        <f>IF(V593 &lt; N593, "Pass", "Fail")</f>
        <v>Pass</v>
      </c>
      <c r="X593" s="9">
        <f>CEILING(R593*(Q593^0.5)*((Q593^0.5/2)-(L593*0.5)-(N593/12)),0.01)</f>
        <v>66.430000000000007</v>
      </c>
      <c r="Y593" s="9">
        <f>ROUND((X593*1000)/(1.5*(Q593^0.5)*12*(C593^0.5)),2)</f>
        <v>6.95</v>
      </c>
      <c r="Z593" s="9" t="str">
        <f>IF(Y593&lt;N593,"Pass","Fail")</f>
        <v>Pass</v>
      </c>
      <c r="AA593" s="9">
        <f>ROUND(((Q593^0.5)/2)-(L593/2),2)</f>
        <v>3.89</v>
      </c>
      <c r="AB593" s="9">
        <f>ROUND((AA593*(AA593/2)*R593*(Q593^0.5)),0)</f>
        <v>373</v>
      </c>
      <c r="AC593" s="9">
        <f>ROUND((AB593*12000/(0.9*(Q593^0.5)*12*(N593^2))),2)</f>
        <v>45.95</v>
      </c>
      <c r="AD593" s="9">
        <f>(1-((1-(2.36*AC593/C593))^0.5))</f>
        <v>1.8240015754020122E-2</v>
      </c>
      <c r="AE593" s="9">
        <f>(AD593*C593)/(1.18*F593)</f>
        <v>1.1593230352131435E-3</v>
      </c>
      <c r="AF593" s="10">
        <f>200/F593</f>
        <v>5.0000000000000001E-3</v>
      </c>
      <c r="AG593" s="10">
        <f>(3*(C593)^0.5)/(F593)</f>
        <v>4.107919181288746E-3</v>
      </c>
      <c r="AH593" s="10">
        <f>ROUND(MAX(AE593, AF593, AG593),6)</f>
        <v>5.0000000000000001E-3</v>
      </c>
      <c r="AK593" s="10">
        <f>ROUND((AH593*(Q593^0.5)*12*N593),2)</f>
        <v>17.739999999999998</v>
      </c>
      <c r="AL593" s="13">
        <f>ROUND((Q593^0.5),2)</f>
        <v>9.6999999999999993</v>
      </c>
      <c r="AM593" s="13">
        <f>ROUND((Q593^0.5),2)</f>
        <v>9.6999999999999993</v>
      </c>
      <c r="AN593" s="19">
        <v>14</v>
      </c>
      <c r="AO593" s="10">
        <f>INDEX(AJ:AJ, MATCH(AN593, AI:AI, 0))</f>
        <v>2.25</v>
      </c>
      <c r="AP593" s="12">
        <f>ROUNDUP((AK593/AO593),0)</f>
        <v>8</v>
      </c>
      <c r="AQ593" s="12">
        <f>(AP593*AO593)</f>
        <v>18</v>
      </c>
      <c r="AR593" s="12">
        <f>IF(ROUNDDOWN((AL593*12 - (O593*12)) / (AP593 - 1), 0) &lt; 18, ROUNDDOWN((AL593*12 - (O593*12)) / (AP593 - 1), 0), 18)</f>
        <v>16</v>
      </c>
    </row>
    <row r="594" spans="1:44" x14ac:dyDescent="0.35">
      <c r="A594" s="11">
        <f t="shared" si="9"/>
        <v>593</v>
      </c>
      <c r="B594" s="14">
        <v>4500</v>
      </c>
      <c r="C594" s="14">
        <v>4000</v>
      </c>
      <c r="D594" s="14">
        <v>170</v>
      </c>
      <c r="E594" s="14">
        <v>140</v>
      </c>
      <c r="F594" s="14">
        <v>40000</v>
      </c>
      <c r="G594" s="14">
        <v>4.25</v>
      </c>
      <c r="H594" s="14">
        <v>95</v>
      </c>
      <c r="K594" s="14">
        <v>150</v>
      </c>
      <c r="L594" s="14">
        <v>1.67</v>
      </c>
      <c r="M594" s="9">
        <f>ROUNDUP((18*L594),0)</f>
        <v>31</v>
      </c>
      <c r="N594" s="9">
        <f>(M594-O594*12-1.5)</f>
        <v>26.5</v>
      </c>
      <c r="O594" s="14">
        <v>0.25</v>
      </c>
      <c r="P594" s="9">
        <f>ROUND(((B594)-(M594*K594/12)-(G594-(1.5*L594))*H594),0)</f>
        <v>3947</v>
      </c>
      <c r="Q594" s="9">
        <f>ROUNDDOWN((D594+E594)/(P594/1000),0)</f>
        <v>78</v>
      </c>
      <c r="R594" s="9">
        <f>ROUND((1.2*D594+1.6*E594)/(Q594),2)</f>
        <v>5.49</v>
      </c>
      <c r="S594" s="9">
        <f>CEILING((N594+(12*L594)),0.01)</f>
        <v>46.54</v>
      </c>
      <c r="T594" s="9">
        <f xml:space="preserve"> (4*S594)</f>
        <v>186.16</v>
      </c>
      <c r="U594" s="9">
        <f>ROUND((Q594-(S594/12)^2)*(R594),2)</f>
        <v>345.64</v>
      </c>
      <c r="V594" s="9">
        <f>ROUND((U594*1000)/(3*T594*(C594^0.5)),2)</f>
        <v>9.7899999999999991</v>
      </c>
      <c r="W594" s="9" t="str">
        <f>IF(V594 &lt; N594, "Pass", "Fail")</f>
        <v>Pass</v>
      </c>
      <c r="X594" s="9">
        <f>CEILING(R594*(Q594^0.5)*((Q594^0.5/2)-(L594*0.5)-(N594/12)),0.01)</f>
        <v>66.55</v>
      </c>
      <c r="Y594" s="9">
        <f>ROUND((X594*1000)/(1.5*(Q594^0.5)*12*(C594^0.5)),2)</f>
        <v>6.62</v>
      </c>
      <c r="Z594" s="9" t="str">
        <f>IF(Y594&lt;N594,"Pass","Fail")</f>
        <v>Pass</v>
      </c>
      <c r="AA594" s="9">
        <f>ROUND(((Q594^0.5)/2)-(L594/2),2)</f>
        <v>3.58</v>
      </c>
      <c r="AB594" s="9">
        <f>ROUND((AA594*(AA594/2)*R594*(Q594^0.5)),0)</f>
        <v>311</v>
      </c>
      <c r="AC594" s="9">
        <f>ROUND((AB594*12000/(0.9*(Q594^0.5)*12*(N594^2))),2)</f>
        <v>55.72</v>
      </c>
      <c r="AD594" s="9">
        <f>(1-((1-(2.36*AC594/C594))^0.5))</f>
        <v>1.6574761357021073E-2</v>
      </c>
      <c r="AE594" s="9">
        <f>(AD594*C594)/(1.18*F594)</f>
        <v>1.4046407929678877E-3</v>
      </c>
      <c r="AF594" s="10">
        <f>200/F594</f>
        <v>5.0000000000000001E-3</v>
      </c>
      <c r="AG594" s="10">
        <f>(3*(C594)^0.5)/(F594)</f>
        <v>4.7434164902525689E-3</v>
      </c>
      <c r="AH594" s="10">
        <f>ROUND(MAX(AE594, AF594, AG594),6)</f>
        <v>5.0000000000000001E-3</v>
      </c>
      <c r="AK594" s="10">
        <f>ROUND((AH594*(Q594^0.5)*12*N594),2)</f>
        <v>14.04</v>
      </c>
      <c r="AL594" s="13">
        <f>ROUND((Q594^0.5),2)</f>
        <v>8.83</v>
      </c>
      <c r="AM594" s="13">
        <f>ROUND((Q594^0.5),2)</f>
        <v>8.83</v>
      </c>
      <c r="AN594" s="19">
        <v>11</v>
      </c>
      <c r="AO594" s="10">
        <f>INDEX(AJ:AJ, MATCH(AN594, AI:AI, 0))</f>
        <v>1.56</v>
      </c>
      <c r="AP594" s="12">
        <f>ROUNDUP((AK594/AO594),0)</f>
        <v>9</v>
      </c>
      <c r="AQ594" s="12">
        <f>(AP594*AO594)</f>
        <v>14.040000000000001</v>
      </c>
      <c r="AR594" s="12">
        <f>IF(ROUNDDOWN((AL594*12 - (O594*12)) / (AP594 - 1), 0) &lt; 18, ROUNDDOWN((AL594*12 - (O594*12)) / (AP594 - 1), 0), 18)</f>
        <v>12</v>
      </c>
    </row>
    <row r="595" spans="1:44" x14ac:dyDescent="0.35">
      <c r="A595" s="11">
        <f t="shared" si="9"/>
        <v>594</v>
      </c>
      <c r="B595" s="14">
        <v>4300</v>
      </c>
      <c r="C595" s="14">
        <v>3000</v>
      </c>
      <c r="D595" s="14">
        <v>150</v>
      </c>
      <c r="E595" s="14">
        <v>85</v>
      </c>
      <c r="F595" s="14">
        <v>40000</v>
      </c>
      <c r="G595" s="14">
        <v>5</v>
      </c>
      <c r="H595" s="14">
        <v>95</v>
      </c>
      <c r="K595" s="14">
        <v>150</v>
      </c>
      <c r="L595" s="14">
        <v>1.33</v>
      </c>
      <c r="M595" s="9">
        <f>ROUNDUP((18*L595),0)</f>
        <v>24</v>
      </c>
      <c r="N595" s="9">
        <f>(M595-O595*12-1.5)</f>
        <v>19.5</v>
      </c>
      <c r="O595" s="14">
        <v>0.25</v>
      </c>
      <c r="P595" s="9">
        <f>ROUND(((B595)-(M595*K595/12)-(G595-(1.5*L595))*H595),0)</f>
        <v>3715</v>
      </c>
      <c r="Q595" s="9">
        <f>ROUNDDOWN((D595+E595)/(P595/1000),0)</f>
        <v>63</v>
      </c>
      <c r="R595" s="9">
        <f>ROUND((1.2*D595+1.6*E595)/(Q595),2)</f>
        <v>5.0199999999999996</v>
      </c>
      <c r="S595" s="9">
        <f>CEILING((N595+(12*L595)),0.01)</f>
        <v>35.46</v>
      </c>
      <c r="T595" s="9">
        <f xml:space="preserve"> (4*S595)</f>
        <v>141.84</v>
      </c>
      <c r="U595" s="9">
        <f>ROUND((Q595-(S595/12)^2)*(R595),2)</f>
        <v>272.43</v>
      </c>
      <c r="V595" s="9">
        <f>ROUND((U595*1000)/(3*T595*(C595^0.5)),2)</f>
        <v>11.69</v>
      </c>
      <c r="W595" s="9" t="str">
        <f>IF(V595 &lt; N595, "Pass", "Fail")</f>
        <v>Pass</v>
      </c>
      <c r="X595" s="9">
        <f>CEILING(R595*(Q595^0.5)*((Q595^0.5/2)-(L595*0.5)-(N595/12)),0.01)</f>
        <v>66.89</v>
      </c>
      <c r="Y595" s="9">
        <f>ROUND((X595*1000)/(1.5*(Q595^0.5)*12*(C595^0.5)),2)</f>
        <v>8.5500000000000007</v>
      </c>
      <c r="Z595" s="9" t="str">
        <f>IF(Y595&lt;N595,"Pass","Fail")</f>
        <v>Pass</v>
      </c>
      <c r="AA595" s="9">
        <f>ROUND(((Q595^0.5)/2)-(L595/2),2)</f>
        <v>3.3</v>
      </c>
      <c r="AB595" s="9">
        <f>ROUND((AA595*(AA595/2)*R595*(Q595^0.5)),0)</f>
        <v>217</v>
      </c>
      <c r="AC595" s="9">
        <f>ROUND((AB595*12000/(0.9*(Q595^0.5)*12*(N595^2))),2)</f>
        <v>79.89</v>
      </c>
      <c r="AD595" s="9">
        <f>(1-((1-(2.36*AC595/C595))^0.5))</f>
        <v>3.1933266763081058E-2</v>
      </c>
      <c r="AE595" s="9">
        <f>(AD595*C595)/(1.18*F595)</f>
        <v>2.0296567857890505E-3</v>
      </c>
      <c r="AF595" s="10">
        <f>200/F595</f>
        <v>5.0000000000000001E-3</v>
      </c>
      <c r="AG595" s="10">
        <f>(3*(C595)^0.5)/(F595)</f>
        <v>4.107919181288746E-3</v>
      </c>
      <c r="AH595" s="10">
        <f>ROUND(MAX(AE595, AF595, AG595),6)</f>
        <v>5.0000000000000001E-3</v>
      </c>
      <c r="AK595" s="10">
        <f>ROUND((AH595*(Q595^0.5)*12*N595),2)</f>
        <v>9.2899999999999991</v>
      </c>
      <c r="AL595" s="13">
        <f>ROUND((Q595^0.5),2)</f>
        <v>7.94</v>
      </c>
      <c r="AM595" s="13">
        <f>ROUND((Q595^0.5),2)</f>
        <v>7.94</v>
      </c>
      <c r="AN595" s="19">
        <v>11</v>
      </c>
      <c r="AO595" s="10">
        <f>INDEX(AJ:AJ, MATCH(AN595, AI:AI, 0))</f>
        <v>1.56</v>
      </c>
      <c r="AP595" s="12">
        <f>ROUNDUP((AK595/AO595),0)</f>
        <v>6</v>
      </c>
      <c r="AQ595" s="12">
        <f>(AP595*AO595)</f>
        <v>9.36</v>
      </c>
      <c r="AR595" s="12">
        <f>IF(ROUNDDOWN((AL595*12 - (O595*12)) / (AP595 - 1), 0) &lt; 18, ROUNDDOWN((AL595*12 - (O595*12)) / (AP595 - 1), 0), 18)</f>
        <v>18</v>
      </c>
    </row>
    <row r="596" spans="1:44" x14ac:dyDescent="0.35">
      <c r="A596" s="11">
        <f t="shared" si="9"/>
        <v>595</v>
      </c>
      <c r="B596" s="14">
        <v>4700</v>
      </c>
      <c r="C596" s="14">
        <v>4000</v>
      </c>
      <c r="D596" s="14">
        <v>115</v>
      </c>
      <c r="E596" s="14">
        <v>140</v>
      </c>
      <c r="F596" s="14">
        <v>60000</v>
      </c>
      <c r="G596" s="14">
        <v>5.25</v>
      </c>
      <c r="H596" s="14">
        <v>105</v>
      </c>
      <c r="K596" s="14">
        <v>150</v>
      </c>
      <c r="L596" s="14">
        <v>1.42</v>
      </c>
      <c r="M596" s="9">
        <f>ROUNDUP((18*L596),0)</f>
        <v>26</v>
      </c>
      <c r="N596" s="9">
        <f>(M596-O596*12-1.5)</f>
        <v>21.5</v>
      </c>
      <c r="O596" s="14">
        <v>0.25</v>
      </c>
      <c r="P596" s="9">
        <f>ROUND(((B596)-(M596*K596/12)-(G596-(1.5*L596))*H596),0)</f>
        <v>4047</v>
      </c>
      <c r="Q596" s="9">
        <f>ROUNDDOWN((D596+E596)/(P596/1000),0)</f>
        <v>63</v>
      </c>
      <c r="R596" s="9">
        <f>ROUND((1.2*D596+1.6*E596)/(Q596),2)</f>
        <v>5.75</v>
      </c>
      <c r="S596" s="9">
        <f>CEILING((N596+(12*L596)),0.01)</f>
        <v>38.54</v>
      </c>
      <c r="T596" s="9">
        <f xml:space="preserve"> (4*S596)</f>
        <v>154.16</v>
      </c>
      <c r="U596" s="9">
        <f>ROUND((Q596-(S596/12)^2)*(R596),2)</f>
        <v>302.94</v>
      </c>
      <c r="V596" s="9">
        <f>ROUND((U596*1000)/(3*T596*(C596^0.5)),2)</f>
        <v>10.36</v>
      </c>
      <c r="W596" s="9" t="str">
        <f>IF(V596 &lt; N596, "Pass", "Fail")</f>
        <v>Pass</v>
      </c>
      <c r="X596" s="9">
        <f>CEILING(R596*(Q596^0.5)*((Q596^0.5/2)-(L596*0.5)-(N596/12)),0.01)</f>
        <v>66.960000000000008</v>
      </c>
      <c r="Y596" s="9">
        <f>ROUND((X596*1000)/(1.5*(Q596^0.5)*12*(C596^0.5)),2)</f>
        <v>7.41</v>
      </c>
      <c r="Z596" s="9" t="str">
        <f>IF(Y596&lt;N596,"Pass","Fail")</f>
        <v>Pass</v>
      </c>
      <c r="AA596" s="9">
        <f>ROUND(((Q596^0.5)/2)-(L596/2),2)</f>
        <v>3.26</v>
      </c>
      <c r="AB596" s="9">
        <f>ROUND((AA596*(AA596/2)*R596*(Q596^0.5)),0)</f>
        <v>243</v>
      </c>
      <c r="AC596" s="9">
        <f>ROUND((AB596*12000/(0.9*(Q596^0.5)*12*(N596^2))),2)</f>
        <v>73.59</v>
      </c>
      <c r="AD596" s="9">
        <f>(1-((1-(2.36*AC596/C596))^0.5))</f>
        <v>2.1949950155923825E-2</v>
      </c>
      <c r="AE596" s="9">
        <f>(AD596*C596)/(1.18*F596)</f>
        <v>1.240110178300781E-3</v>
      </c>
      <c r="AF596" s="10">
        <f>200/F596</f>
        <v>3.3333333333333335E-3</v>
      </c>
      <c r="AG596" s="10">
        <f>(3*(C596)^0.5)/(F596)</f>
        <v>3.162277660168379E-3</v>
      </c>
      <c r="AH596" s="10">
        <f>ROUND(MAX(AE596, AF596, AG596),6)</f>
        <v>3.333E-3</v>
      </c>
      <c r="AK596" s="10">
        <f>ROUND((AH596*(Q596^0.5)*12*N596),2)</f>
        <v>6.83</v>
      </c>
      <c r="AL596" s="13">
        <f>ROUND((Q596^0.5),2)</f>
        <v>7.94</v>
      </c>
      <c r="AM596" s="13">
        <f>ROUND((Q596^0.5),2)</f>
        <v>7.94</v>
      </c>
      <c r="AN596" s="19">
        <v>11</v>
      </c>
      <c r="AO596" s="10">
        <f>INDEX(AJ:AJ, MATCH(AN596, AI:AI, 0))</f>
        <v>1.56</v>
      </c>
      <c r="AP596" s="12">
        <f>ROUNDUP((AK596/AO596),0)</f>
        <v>5</v>
      </c>
      <c r="AQ596" s="12">
        <f>(AP596*AO596)</f>
        <v>7.8000000000000007</v>
      </c>
      <c r="AR596" s="12">
        <f>IF(ROUNDDOWN((AL596*12 - (O596*12)) / (AP596 - 1), 0) &lt; 18, ROUNDDOWN((AL596*12 - (O596*12)) / (AP596 - 1), 0), 18)</f>
        <v>18</v>
      </c>
    </row>
    <row r="597" spans="1:44" x14ac:dyDescent="0.35">
      <c r="A597" s="11">
        <f t="shared" si="9"/>
        <v>596</v>
      </c>
      <c r="B597" s="14">
        <v>5000</v>
      </c>
      <c r="C597" s="14">
        <v>4000</v>
      </c>
      <c r="D597" s="14">
        <v>110</v>
      </c>
      <c r="E597" s="14">
        <v>100</v>
      </c>
      <c r="F597" s="14">
        <v>40000</v>
      </c>
      <c r="G597" s="14">
        <v>4</v>
      </c>
      <c r="H597" s="14">
        <v>100</v>
      </c>
      <c r="K597" s="14">
        <v>150</v>
      </c>
      <c r="L597" s="14">
        <v>1.08</v>
      </c>
      <c r="M597" s="9">
        <f>ROUNDUP((18*L597),0)</f>
        <v>20</v>
      </c>
      <c r="N597" s="9">
        <f>(M597-O597*12-1.5)</f>
        <v>15.5</v>
      </c>
      <c r="O597" s="14">
        <v>0.25</v>
      </c>
      <c r="P597" s="9">
        <f>ROUND(((B597)-(M597*K597/12)-(G597-(1.5*L597))*H597),0)</f>
        <v>4512</v>
      </c>
      <c r="Q597" s="9">
        <f>ROUNDDOWN((D597+E597)/(P597/1000),0)</f>
        <v>46</v>
      </c>
      <c r="R597" s="9">
        <f>ROUND((1.2*D597+1.6*E597)/(Q597),2)</f>
        <v>6.35</v>
      </c>
      <c r="S597" s="9">
        <f>CEILING((N597+(12*L597)),0.01)</f>
        <v>28.46</v>
      </c>
      <c r="T597" s="9">
        <f xml:space="preserve"> (4*S597)</f>
        <v>113.84</v>
      </c>
      <c r="U597" s="9">
        <f>ROUND((Q597-(S597/12)^2)*(R597),2)</f>
        <v>256.38</v>
      </c>
      <c r="V597" s="9">
        <f>ROUND((U597*1000)/(3*T597*(C597^0.5)),2)</f>
        <v>11.87</v>
      </c>
      <c r="W597" s="9" t="str">
        <f>IF(V597 &lt; N597, "Pass", "Fail")</f>
        <v>Pass</v>
      </c>
      <c r="X597" s="9">
        <f>CEILING(R597*(Q597^0.5)*((Q597^0.5/2)-(L597*0.5)-(N597/12)),0.01)</f>
        <v>67.17</v>
      </c>
      <c r="Y597" s="9">
        <f>ROUND((X597*1000)/(1.5*(Q597^0.5)*12*(C597^0.5)),2)</f>
        <v>8.6999999999999993</v>
      </c>
      <c r="Z597" s="9" t="str">
        <f>IF(Y597&lt;N597,"Pass","Fail")</f>
        <v>Pass</v>
      </c>
      <c r="AA597" s="9">
        <f>ROUND(((Q597^0.5)/2)-(L597/2),2)</f>
        <v>2.85</v>
      </c>
      <c r="AB597" s="9">
        <f>ROUND((AA597*(AA597/2)*R597*(Q597^0.5)),0)</f>
        <v>175</v>
      </c>
      <c r="AC597" s="9">
        <f>ROUND((AB597*12000/(0.9*(Q597^0.5)*12*(N597^2))),2)</f>
        <v>119.33</v>
      </c>
      <c r="AD597" s="9">
        <f>(1-((1-(2.36*AC597/C597))^0.5))</f>
        <v>3.5844773908267347E-2</v>
      </c>
      <c r="AE597" s="9">
        <f>(AD597*C597)/(1.18*F597)</f>
        <v>3.0376927040904533E-3</v>
      </c>
      <c r="AF597" s="10">
        <f>200/F597</f>
        <v>5.0000000000000001E-3</v>
      </c>
      <c r="AG597" s="10">
        <f>(3*(C597)^0.5)/(F597)</f>
        <v>4.7434164902525689E-3</v>
      </c>
      <c r="AH597" s="10">
        <f>ROUND(MAX(AE597, AF597, AG597),6)</f>
        <v>5.0000000000000001E-3</v>
      </c>
      <c r="AK597" s="10">
        <f>ROUND((AH597*(Q597^0.5)*12*N597),2)</f>
        <v>6.31</v>
      </c>
      <c r="AL597" s="13">
        <f>ROUND((Q597^0.5),2)</f>
        <v>6.78</v>
      </c>
      <c r="AM597" s="13">
        <f>ROUND((Q597^0.5),2)</f>
        <v>6.78</v>
      </c>
      <c r="AN597" s="19">
        <v>8</v>
      </c>
      <c r="AO597" s="10">
        <f>INDEX(AJ:AJ, MATCH(AN597, AI:AI, 0))</f>
        <v>0.79</v>
      </c>
      <c r="AP597" s="12">
        <f>ROUNDUP((AK597/AO597),0)</f>
        <v>8</v>
      </c>
      <c r="AQ597" s="12">
        <f>(AP597*AO597)</f>
        <v>6.32</v>
      </c>
      <c r="AR597" s="12">
        <f>IF(ROUNDDOWN((AL597*12 - (O597*12)) / (AP597 - 1), 0) &lt; 18, ROUNDDOWN((AL597*12 - (O597*12)) / (AP597 - 1), 0), 18)</f>
        <v>11</v>
      </c>
    </row>
    <row r="598" spans="1:44" x14ac:dyDescent="0.35">
      <c r="A598" s="11">
        <f t="shared" si="9"/>
        <v>597</v>
      </c>
      <c r="B598" s="14">
        <v>6000</v>
      </c>
      <c r="C598" s="14">
        <v>4000</v>
      </c>
      <c r="D598" s="14">
        <v>120</v>
      </c>
      <c r="E598" s="14">
        <v>125</v>
      </c>
      <c r="F598" s="14">
        <v>40000</v>
      </c>
      <c r="G598" s="14">
        <v>4.75</v>
      </c>
      <c r="H598" s="14">
        <v>105</v>
      </c>
      <c r="K598" s="14">
        <v>150</v>
      </c>
      <c r="L598" s="14">
        <v>1.17</v>
      </c>
      <c r="M598" s="9">
        <f>ROUNDUP((18*L598),0)</f>
        <v>22</v>
      </c>
      <c r="N598" s="9">
        <f>(M598-O598*12-1.5)</f>
        <v>17.5</v>
      </c>
      <c r="O598" s="14">
        <v>0.25</v>
      </c>
      <c r="P598" s="9">
        <f>ROUND(((B598)-(M598*K598/12)-(G598-(1.5*L598))*H598),0)</f>
        <v>5411</v>
      </c>
      <c r="Q598" s="9">
        <f>ROUNDDOWN((D598+E598)/(P598/1000),0)</f>
        <v>45</v>
      </c>
      <c r="R598" s="9">
        <f>ROUND((1.2*D598+1.6*E598)/(Q598),2)</f>
        <v>7.64</v>
      </c>
      <c r="S598" s="9">
        <f>CEILING((N598+(12*L598)),0.01)</f>
        <v>31.54</v>
      </c>
      <c r="T598" s="9">
        <f xml:space="preserve"> (4*S598)</f>
        <v>126.16</v>
      </c>
      <c r="U598" s="9">
        <f>ROUND((Q598-(S598/12)^2)*(R598),2)</f>
        <v>291.02</v>
      </c>
      <c r="V598" s="9">
        <f>ROUND((U598*1000)/(3*T598*(C598^0.5)),2)</f>
        <v>12.16</v>
      </c>
      <c r="W598" s="9" t="str">
        <f>IF(V598 &lt; N598, "Pass", "Fail")</f>
        <v>Pass</v>
      </c>
      <c r="X598" s="9">
        <f>CEILING(R598*(Q598^0.5)*((Q598^0.5/2)-(L598*0.5)-(N598/12)),0.01)</f>
        <v>67.180000000000007</v>
      </c>
      <c r="Y598" s="9">
        <f>ROUND((X598*1000)/(1.5*(Q598^0.5)*12*(C598^0.5)),2)</f>
        <v>8.8000000000000007</v>
      </c>
      <c r="Z598" s="9" t="str">
        <f>IF(Y598&lt;N598,"Pass","Fail")</f>
        <v>Pass</v>
      </c>
      <c r="AA598" s="9">
        <f>ROUND(((Q598^0.5)/2)-(L598/2),2)</f>
        <v>2.77</v>
      </c>
      <c r="AB598" s="9">
        <f>ROUND((AA598*(AA598/2)*R598*(Q598^0.5)),0)</f>
        <v>197</v>
      </c>
      <c r="AC598" s="9">
        <f>ROUND((AB598*12000/(0.9*(Q598^0.5)*12*(N598^2))),2)</f>
        <v>106.55</v>
      </c>
      <c r="AD598" s="9">
        <f>(1-((1-(2.36*AC598/C598))^0.5))</f>
        <v>3.1942408737992478E-2</v>
      </c>
      <c r="AE598" s="9">
        <f>(AD598*C598)/(1.18*F598)</f>
        <v>2.7069837913552947E-3</v>
      </c>
      <c r="AF598" s="10">
        <f>200/F598</f>
        <v>5.0000000000000001E-3</v>
      </c>
      <c r="AG598" s="10">
        <f>(3*(C598)^0.5)/(F598)</f>
        <v>4.7434164902525689E-3</v>
      </c>
      <c r="AH598" s="10">
        <f>ROUND(MAX(AE598, AF598, AG598),6)</f>
        <v>5.0000000000000001E-3</v>
      </c>
      <c r="AK598" s="10">
        <f>ROUND((AH598*(Q598^0.5)*12*N598),2)</f>
        <v>7.04</v>
      </c>
      <c r="AL598" s="13">
        <f>ROUND((Q598^0.5),2)</f>
        <v>6.71</v>
      </c>
      <c r="AM598" s="13">
        <f>ROUND((Q598^0.5),2)</f>
        <v>6.71</v>
      </c>
      <c r="AN598" s="19">
        <v>11</v>
      </c>
      <c r="AO598" s="10">
        <f>INDEX(AJ:AJ, MATCH(AN598, AI:AI, 0))</f>
        <v>1.56</v>
      </c>
      <c r="AP598" s="12">
        <f>ROUNDUP((AK598/AO598),0)</f>
        <v>5</v>
      </c>
      <c r="AQ598" s="12">
        <f>(AP598*AO598)</f>
        <v>7.8000000000000007</v>
      </c>
      <c r="AR598" s="12">
        <f>IF(ROUNDDOWN((AL598*12 - (O598*12)) / (AP598 - 1), 0) &lt; 18, ROUNDDOWN((AL598*12 - (O598*12)) / (AP598 - 1), 0), 18)</f>
        <v>18</v>
      </c>
    </row>
    <row r="599" spans="1:44" x14ac:dyDescent="0.35">
      <c r="A599" s="11">
        <f t="shared" si="9"/>
        <v>598</v>
      </c>
      <c r="B599" s="14">
        <v>5800</v>
      </c>
      <c r="C599" s="14">
        <v>3000</v>
      </c>
      <c r="D599" s="14">
        <v>135</v>
      </c>
      <c r="E599" s="14">
        <v>170</v>
      </c>
      <c r="F599" s="14">
        <v>60000</v>
      </c>
      <c r="G599" s="14">
        <v>5.25</v>
      </c>
      <c r="H599" s="14">
        <v>95</v>
      </c>
      <c r="K599" s="14">
        <v>150</v>
      </c>
      <c r="L599" s="14">
        <v>1.5</v>
      </c>
      <c r="M599" s="9">
        <f>ROUNDUP((18*L599),0)</f>
        <v>27</v>
      </c>
      <c r="N599" s="9">
        <f>(M599-O599*12-1.5)</f>
        <v>22.5</v>
      </c>
      <c r="O599" s="14">
        <v>0.25</v>
      </c>
      <c r="P599" s="9">
        <f>ROUND(((B599)-(M599*K599/12)-(G599-(1.5*L599))*H599),0)</f>
        <v>5178</v>
      </c>
      <c r="Q599" s="9">
        <f>ROUNDDOWN((D599+E599)/(P599/1000),0)</f>
        <v>58</v>
      </c>
      <c r="R599" s="9">
        <f>ROUND((1.2*D599+1.6*E599)/(Q599),2)</f>
        <v>7.48</v>
      </c>
      <c r="S599" s="9">
        <f>CEILING((N599+(12*L599)),0.01)</f>
        <v>40.5</v>
      </c>
      <c r="T599" s="9">
        <f xml:space="preserve"> (4*S599)</f>
        <v>162</v>
      </c>
      <c r="U599" s="9">
        <f>ROUND((Q599-(S599/12)^2)*(R599),2)</f>
        <v>348.64</v>
      </c>
      <c r="V599" s="9">
        <f>ROUND((U599*1000)/(3*T599*(C599^0.5)),2)</f>
        <v>13.1</v>
      </c>
      <c r="W599" s="9" t="str">
        <f>IF(V599 &lt; N599, "Pass", "Fail")</f>
        <v>Pass</v>
      </c>
      <c r="X599" s="9">
        <f>CEILING(R599*(Q599^0.5)*((Q599^0.5/2)-(L599*0.5)-(N599/12)),0.01)</f>
        <v>67.39</v>
      </c>
      <c r="Y599" s="9">
        <f>ROUND((X599*1000)/(1.5*(Q599^0.5)*12*(C599^0.5)),2)</f>
        <v>8.98</v>
      </c>
      <c r="Z599" s="9" t="str">
        <f>IF(Y599&lt;N599,"Pass","Fail")</f>
        <v>Pass</v>
      </c>
      <c r="AA599" s="9">
        <f>ROUND(((Q599^0.5)/2)-(L599/2),2)</f>
        <v>3.06</v>
      </c>
      <c r="AB599" s="9">
        <f>ROUND((AA599*(AA599/2)*R599*(Q599^0.5)),0)</f>
        <v>267</v>
      </c>
      <c r="AC599" s="9">
        <f>ROUND((AB599*12000/(0.9*(Q599^0.5)*12*(N599^2))),2)</f>
        <v>76.95</v>
      </c>
      <c r="AD599" s="9">
        <f>(1-((1-(2.36*AC599/C599))^0.5))</f>
        <v>3.0739457111762958E-2</v>
      </c>
      <c r="AE599" s="9">
        <f>(AD599*C599)/(1.18*F599)</f>
        <v>1.3025193691424983E-3</v>
      </c>
      <c r="AF599" s="10">
        <f>200/F599</f>
        <v>3.3333333333333335E-3</v>
      </c>
      <c r="AG599" s="10">
        <f>(3*(C599)^0.5)/(F599)</f>
        <v>2.7386127875258306E-3</v>
      </c>
      <c r="AH599" s="10">
        <f>ROUND(MAX(AE599, AF599, AG599),6)</f>
        <v>3.333E-3</v>
      </c>
      <c r="AK599" s="10">
        <f>ROUND((AH599*(Q599^0.5)*12*N599),2)</f>
        <v>6.85</v>
      </c>
      <c r="AL599" s="13">
        <f>ROUND((Q599^0.5),2)</f>
        <v>7.62</v>
      </c>
      <c r="AM599" s="13">
        <f>ROUND((Q599^0.5),2)</f>
        <v>7.62</v>
      </c>
      <c r="AN599" s="19">
        <v>8</v>
      </c>
      <c r="AO599" s="10">
        <f>INDEX(AJ:AJ, MATCH(AN599, AI:AI, 0))</f>
        <v>0.79</v>
      </c>
      <c r="AP599" s="12">
        <f>ROUNDUP((AK599/AO599),0)</f>
        <v>9</v>
      </c>
      <c r="AQ599" s="12">
        <f>(AP599*AO599)</f>
        <v>7.11</v>
      </c>
      <c r="AR599" s="12">
        <f>IF(ROUNDDOWN((AL599*12 - (O599*12)) / (AP599 - 1), 0) &lt; 18, ROUNDDOWN((AL599*12 - (O599*12)) / (AP599 - 1), 0), 18)</f>
        <v>11</v>
      </c>
    </row>
    <row r="600" spans="1:44" x14ac:dyDescent="0.35">
      <c r="A600" s="11">
        <f t="shared" si="9"/>
        <v>599</v>
      </c>
      <c r="B600" s="14">
        <v>5600</v>
      </c>
      <c r="C600" s="14">
        <v>5000</v>
      </c>
      <c r="D600" s="14">
        <v>145</v>
      </c>
      <c r="E600" s="14">
        <v>180</v>
      </c>
      <c r="F600" s="14">
        <v>40000</v>
      </c>
      <c r="G600" s="14">
        <v>4.5</v>
      </c>
      <c r="H600" s="14">
        <v>100</v>
      </c>
      <c r="K600" s="14">
        <v>150</v>
      </c>
      <c r="L600" s="14">
        <v>1.58</v>
      </c>
      <c r="M600" s="9">
        <f>ROUNDUP((18*L600),0)</f>
        <v>29</v>
      </c>
      <c r="N600" s="9">
        <f>(M600-O600*12-1.5)</f>
        <v>24.5</v>
      </c>
      <c r="O600" s="14">
        <v>0.25</v>
      </c>
      <c r="P600" s="9">
        <f>ROUND(((B600)-(M600*K600/12)-(G600-(1.5*L600))*H600),0)</f>
        <v>5025</v>
      </c>
      <c r="Q600" s="9">
        <f>ROUNDDOWN((D600+E600)/(P600/1000),0)</f>
        <v>64</v>
      </c>
      <c r="R600" s="9">
        <f>ROUND((1.2*D600+1.6*E600)/(Q600),2)</f>
        <v>7.22</v>
      </c>
      <c r="S600" s="9">
        <f>CEILING((N600+(12*L600)),0.01)</f>
        <v>43.46</v>
      </c>
      <c r="T600" s="9">
        <f xml:space="preserve"> (4*S600)</f>
        <v>173.84</v>
      </c>
      <c r="U600" s="9">
        <f>ROUND((Q600-(S600/12)^2)*(R600),2)</f>
        <v>367.38</v>
      </c>
      <c r="V600" s="9">
        <f>ROUND((U600*1000)/(3*T600*(C600^0.5)),2)</f>
        <v>9.9600000000000009</v>
      </c>
      <c r="W600" s="9" t="str">
        <f>IF(V600 &lt; N600, "Pass", "Fail")</f>
        <v>Pass</v>
      </c>
      <c r="X600" s="9">
        <f>CEILING(R600*(Q600^0.5)*((Q600^0.5/2)-(L600*0.5)-(N600/12)),0.01)</f>
        <v>67.489999999999995</v>
      </c>
      <c r="Y600" s="9">
        <f>ROUND((X600*1000)/(1.5*(Q600^0.5)*12*(C600^0.5)),2)</f>
        <v>6.63</v>
      </c>
      <c r="Z600" s="9" t="str">
        <f>IF(Y600&lt;N600,"Pass","Fail")</f>
        <v>Pass</v>
      </c>
      <c r="AA600" s="9">
        <f>ROUND(((Q600^0.5)/2)-(L600/2),2)</f>
        <v>3.21</v>
      </c>
      <c r="AB600" s="9">
        <f>ROUND((AA600*(AA600/2)*R600*(Q600^0.5)),0)</f>
        <v>298</v>
      </c>
      <c r="AC600" s="9">
        <f>ROUND((AB600*12000/(0.9*(Q600^0.5)*12*(N600^2))),2)</f>
        <v>68.95</v>
      </c>
      <c r="AD600" s="9">
        <f>(1-((1-(2.36*AC600/C600))^0.5))</f>
        <v>1.6406791402055254E-2</v>
      </c>
      <c r="AE600" s="9">
        <f>(AD600*C600)/(1.18*F600)</f>
        <v>1.7380075637770396E-3</v>
      </c>
      <c r="AF600" s="10">
        <f>200/F600</f>
        <v>5.0000000000000001E-3</v>
      </c>
      <c r="AG600" s="10">
        <f>(3*(C600)^0.5)/(F600)</f>
        <v>5.3033008588991067E-3</v>
      </c>
      <c r="AH600" s="10">
        <f>ROUND(MAX(AE600, AF600, AG600),6)</f>
        <v>5.3030000000000004E-3</v>
      </c>
      <c r="AK600" s="10">
        <f>ROUND((AH600*(Q600^0.5)*12*N600),2)</f>
        <v>12.47</v>
      </c>
      <c r="AL600" s="13">
        <f>ROUND((Q600^0.5),2)</f>
        <v>8</v>
      </c>
      <c r="AM600" s="13">
        <f>ROUND((Q600^0.5),2)</f>
        <v>8</v>
      </c>
      <c r="AN600" s="19">
        <v>11</v>
      </c>
      <c r="AO600" s="10">
        <f>INDEX(AJ:AJ, MATCH(AN600, AI:AI, 0))</f>
        <v>1.56</v>
      </c>
      <c r="AP600" s="12">
        <f>ROUNDUP((AK600/AO600),0)</f>
        <v>8</v>
      </c>
      <c r="AQ600" s="12">
        <f>(AP600*AO600)</f>
        <v>12.48</v>
      </c>
      <c r="AR600" s="12">
        <f>IF(ROUNDDOWN((AL600*12 - (O600*12)) / (AP600 - 1), 0) &lt; 18, ROUNDDOWN((AL600*12 - (O600*12)) / (AP600 - 1), 0), 18)</f>
        <v>13</v>
      </c>
    </row>
    <row r="601" spans="1:44" x14ac:dyDescent="0.35">
      <c r="A601" s="11">
        <f t="shared" si="9"/>
        <v>600</v>
      </c>
      <c r="B601" s="14">
        <v>5100</v>
      </c>
      <c r="C601" s="14">
        <v>5000</v>
      </c>
      <c r="D601" s="14">
        <v>105</v>
      </c>
      <c r="E601" s="14">
        <v>130</v>
      </c>
      <c r="F601" s="14">
        <v>40000</v>
      </c>
      <c r="G601" s="14">
        <v>6.25</v>
      </c>
      <c r="H601" s="14">
        <v>105</v>
      </c>
      <c r="K601" s="14">
        <v>150</v>
      </c>
      <c r="L601" s="14">
        <v>1.25</v>
      </c>
      <c r="M601" s="9">
        <f>ROUNDUP((18*L601),0)</f>
        <v>23</v>
      </c>
      <c r="N601" s="9">
        <f>(M601-O601*12-1.5)</f>
        <v>18.5</v>
      </c>
      <c r="O601" s="14">
        <v>0.25</v>
      </c>
      <c r="P601" s="9">
        <f>ROUND(((B601)-(M601*K601/12)-(G601-(1.5*L601))*H601),0)</f>
        <v>4353</v>
      </c>
      <c r="Q601" s="9">
        <f>ROUNDDOWN((D601+E601)/(P601/1000),0)</f>
        <v>53</v>
      </c>
      <c r="R601" s="9">
        <f>ROUND((1.2*D601+1.6*E601)/(Q601),2)</f>
        <v>6.3</v>
      </c>
      <c r="S601" s="9">
        <f>CEILING((N601+(12*L601)),0.01)</f>
        <v>33.5</v>
      </c>
      <c r="T601" s="9">
        <f xml:space="preserve"> (4*S601)</f>
        <v>134</v>
      </c>
      <c r="U601" s="9">
        <f>ROUND((Q601-(S601/12)^2)*(R601),2)</f>
        <v>284.8</v>
      </c>
      <c r="V601" s="9">
        <f>ROUND((U601*1000)/(3*T601*(C601^0.5)),2)</f>
        <v>10.02</v>
      </c>
      <c r="W601" s="9" t="str">
        <f>IF(V601 &lt; N601, "Pass", "Fail")</f>
        <v>Pass</v>
      </c>
      <c r="X601" s="9">
        <f>CEILING(R601*(Q601^0.5)*((Q601^0.5/2)-(L601*0.5)-(N601/12)),0.01)</f>
        <v>67.58</v>
      </c>
      <c r="Y601" s="9">
        <f>ROUND((X601*1000)/(1.5*(Q601^0.5)*12*(C601^0.5)),2)</f>
        <v>7.29</v>
      </c>
      <c r="Z601" s="9" t="str">
        <f>IF(Y601&lt;N601,"Pass","Fail")</f>
        <v>Pass</v>
      </c>
      <c r="AA601" s="9">
        <f>ROUND(((Q601^0.5)/2)-(L601/2),2)</f>
        <v>3.02</v>
      </c>
      <c r="AB601" s="9">
        <f>ROUND((AA601*(AA601/2)*R601*(Q601^0.5)),0)</f>
        <v>209</v>
      </c>
      <c r="AC601" s="9">
        <f>ROUND((AB601*12000/(0.9*(Q601^0.5)*12*(N601^2))),2)</f>
        <v>93.2</v>
      </c>
      <c r="AD601" s="9">
        <f>(1-((1-(2.36*AC601/C601))^0.5))</f>
        <v>2.2242565868200614E-2</v>
      </c>
      <c r="AE601" s="9">
        <f>(AD601*C601)/(1.18*F601)</f>
        <v>2.3562040114619297E-3</v>
      </c>
      <c r="AF601" s="10">
        <f>200/F601</f>
        <v>5.0000000000000001E-3</v>
      </c>
      <c r="AG601" s="10">
        <f>(3*(C601)^0.5)/(F601)</f>
        <v>5.3033008588991067E-3</v>
      </c>
      <c r="AH601" s="10">
        <f>ROUND(MAX(AE601, AF601, AG601),6)</f>
        <v>5.3030000000000004E-3</v>
      </c>
      <c r="AK601" s="10">
        <f>ROUND((AH601*(Q601^0.5)*12*N601),2)</f>
        <v>8.57</v>
      </c>
      <c r="AL601" s="13">
        <f>ROUND((Q601^0.5),2)</f>
        <v>7.28</v>
      </c>
      <c r="AM601" s="13">
        <f>ROUND((Q601^0.5),2)</f>
        <v>7.28</v>
      </c>
      <c r="AN601" s="19">
        <v>11</v>
      </c>
      <c r="AO601" s="10">
        <f>INDEX(AJ:AJ, MATCH(AN601, AI:AI, 0))</f>
        <v>1.56</v>
      </c>
      <c r="AP601" s="12">
        <f>ROUNDUP((AK601/AO601),0)</f>
        <v>6</v>
      </c>
      <c r="AQ601" s="12">
        <f>(AP601*AO601)</f>
        <v>9.36</v>
      </c>
      <c r="AR601" s="12">
        <f>IF(ROUNDDOWN((AL601*12 - (O601*12)) / (AP601 - 1), 0) &lt; 18, ROUNDDOWN((AL601*12 - (O601*12)) / (AP601 - 1), 0), 18)</f>
        <v>16</v>
      </c>
    </row>
    <row r="602" spans="1:44" x14ac:dyDescent="0.35">
      <c r="A602" s="11">
        <f t="shared" si="9"/>
        <v>601</v>
      </c>
      <c r="B602" s="14">
        <v>4500</v>
      </c>
      <c r="C602" s="14">
        <v>5000</v>
      </c>
      <c r="D602" s="14">
        <v>160</v>
      </c>
      <c r="E602" s="14">
        <v>145</v>
      </c>
      <c r="F602" s="14">
        <v>40000</v>
      </c>
      <c r="G602" s="14">
        <v>6</v>
      </c>
      <c r="H602" s="14">
        <v>90</v>
      </c>
      <c r="K602" s="14">
        <v>150</v>
      </c>
      <c r="L602" s="14">
        <v>1.67</v>
      </c>
      <c r="M602" s="9">
        <f>ROUNDUP((18*L602),0)</f>
        <v>31</v>
      </c>
      <c r="N602" s="9">
        <f>(M602-O602*12-1.5)</f>
        <v>26.5</v>
      </c>
      <c r="O602" s="14">
        <v>0.25</v>
      </c>
      <c r="P602" s="9">
        <f>ROUND(((B602)-(M602*K602/12)-(G602-(1.5*L602))*H602),0)</f>
        <v>3798</v>
      </c>
      <c r="Q602" s="9">
        <f>ROUNDDOWN((D602+E602)/(P602/1000),0)</f>
        <v>80</v>
      </c>
      <c r="R602" s="9">
        <f>ROUND((1.2*D602+1.6*E602)/(Q602),2)</f>
        <v>5.3</v>
      </c>
      <c r="S602" s="9">
        <f>CEILING((N602+(12*L602)),0.01)</f>
        <v>46.54</v>
      </c>
      <c r="T602" s="9">
        <f xml:space="preserve"> (4*S602)</f>
        <v>186.16</v>
      </c>
      <c r="U602" s="9">
        <f>ROUND((Q602-(S602/12)^2)*(R602),2)</f>
        <v>344.28</v>
      </c>
      <c r="V602" s="9">
        <f>ROUND((U602*1000)/(3*T602*(C602^0.5)),2)</f>
        <v>8.7200000000000006</v>
      </c>
      <c r="W602" s="9" t="str">
        <f>IF(V602 &lt; N602, "Pass", "Fail")</f>
        <v>Pass</v>
      </c>
      <c r="X602" s="9">
        <f>CEILING(R602*(Q602^0.5)*((Q602^0.5/2)-(L602*0.5)-(N602/12)),0.01)</f>
        <v>67.739999999999995</v>
      </c>
      <c r="Y602" s="9">
        <f>ROUND((X602*1000)/(1.5*(Q602^0.5)*12*(C602^0.5)),2)</f>
        <v>5.95</v>
      </c>
      <c r="Z602" s="9" t="str">
        <f>IF(Y602&lt;N602,"Pass","Fail")</f>
        <v>Pass</v>
      </c>
      <c r="AA602" s="9">
        <f>ROUND(((Q602^0.5)/2)-(L602/2),2)</f>
        <v>3.64</v>
      </c>
      <c r="AB602" s="9">
        <f>ROUND((AA602*(AA602/2)*R602*(Q602^0.5)),0)</f>
        <v>314</v>
      </c>
      <c r="AC602" s="9">
        <f>ROUND((AB602*12000/(0.9*(Q602^0.5)*12*(N602^2))),2)</f>
        <v>55.55</v>
      </c>
      <c r="AD602" s="9">
        <f>(1-((1-(2.36*AC602/C602))^0.5))</f>
        <v>1.3196878805098233E-2</v>
      </c>
      <c r="AE602" s="9">
        <f>(AD602*C602)/(1.18*F602)</f>
        <v>1.3979744496926095E-3</v>
      </c>
      <c r="AF602" s="10">
        <f>200/F602</f>
        <v>5.0000000000000001E-3</v>
      </c>
      <c r="AG602" s="10">
        <f>(3*(C602)^0.5)/(F602)</f>
        <v>5.3033008588991067E-3</v>
      </c>
      <c r="AH602" s="10">
        <f>ROUND(MAX(AE602, AF602, AG602),6)</f>
        <v>5.3030000000000004E-3</v>
      </c>
      <c r="AK602" s="10">
        <f>ROUND((AH602*(Q602^0.5)*12*N602),2)</f>
        <v>15.08</v>
      </c>
      <c r="AL602" s="13">
        <f>ROUND((Q602^0.5),2)</f>
        <v>8.94</v>
      </c>
      <c r="AM602" s="13">
        <f>ROUND((Q602^0.5),2)</f>
        <v>8.94</v>
      </c>
      <c r="AN602" s="19">
        <v>11</v>
      </c>
      <c r="AO602" s="10">
        <f>INDEX(AJ:AJ, MATCH(AN602, AI:AI, 0))</f>
        <v>1.56</v>
      </c>
      <c r="AP602" s="12">
        <f>ROUNDUP((AK602/AO602),0)</f>
        <v>10</v>
      </c>
      <c r="AQ602" s="12">
        <f>(AP602*AO602)</f>
        <v>15.600000000000001</v>
      </c>
      <c r="AR602" s="12">
        <f>IF(ROUNDDOWN((AL602*12 - (O602*12)) / (AP602 - 1), 0) &lt; 18, ROUNDDOWN((AL602*12 - (O602*12)) / (AP602 - 1), 0), 18)</f>
        <v>11</v>
      </c>
    </row>
    <row r="603" spans="1:44" x14ac:dyDescent="0.35">
      <c r="A603" s="11">
        <f t="shared" si="9"/>
        <v>602</v>
      </c>
      <c r="B603" s="14">
        <v>5700</v>
      </c>
      <c r="C603" s="14">
        <v>5000</v>
      </c>
      <c r="D603" s="14">
        <v>155</v>
      </c>
      <c r="E603" s="14">
        <v>135</v>
      </c>
      <c r="F603" s="14">
        <v>60000</v>
      </c>
      <c r="G603" s="14">
        <v>5.25</v>
      </c>
      <c r="H603" s="14">
        <v>100</v>
      </c>
      <c r="K603" s="14">
        <v>150</v>
      </c>
      <c r="L603" s="14">
        <v>1.42</v>
      </c>
      <c r="M603" s="9">
        <f>ROUNDUP((18*L603),0)</f>
        <v>26</v>
      </c>
      <c r="N603" s="9">
        <f>(M603-O603*12-1.5)</f>
        <v>21.5</v>
      </c>
      <c r="O603" s="14">
        <v>0.25</v>
      </c>
      <c r="P603" s="9">
        <f>ROUND(((B603)-(M603*K603/12)-(G603-(1.5*L603))*H603),0)</f>
        <v>5063</v>
      </c>
      <c r="Q603" s="9">
        <f>ROUNDDOWN((D603+E603)/(P603/1000),0)</f>
        <v>57</v>
      </c>
      <c r="R603" s="9">
        <f>ROUND((1.2*D603+1.6*E603)/(Q603),2)</f>
        <v>7.05</v>
      </c>
      <c r="S603" s="9">
        <f>CEILING((N603+(12*L603)),0.01)</f>
        <v>38.54</v>
      </c>
      <c r="T603" s="9">
        <f xml:space="preserve"> (4*S603)</f>
        <v>154.16</v>
      </c>
      <c r="U603" s="9">
        <f>ROUND((Q603-(S603/12)^2)*(R603),2)</f>
        <v>329.13</v>
      </c>
      <c r="V603" s="9">
        <f>ROUND((U603*1000)/(3*T603*(C603^0.5)),2)</f>
        <v>10.06</v>
      </c>
      <c r="W603" s="9" t="str">
        <f>IF(V603 &lt; N603, "Pass", "Fail")</f>
        <v>Pass</v>
      </c>
      <c r="X603" s="9">
        <f>CEILING(R603*(Q603^0.5)*((Q603^0.5/2)-(L603*0.5)-(N603/12)),0.01)</f>
        <v>67.78</v>
      </c>
      <c r="Y603" s="9">
        <f>ROUND((X603*1000)/(1.5*(Q603^0.5)*12*(C603^0.5)),2)</f>
        <v>7.05</v>
      </c>
      <c r="Z603" s="9" t="str">
        <f>IF(Y603&lt;N603,"Pass","Fail")</f>
        <v>Pass</v>
      </c>
      <c r="AA603" s="9">
        <f>ROUND(((Q603^0.5)/2)-(L603/2),2)</f>
        <v>3.06</v>
      </c>
      <c r="AB603" s="9">
        <f>ROUND((AA603*(AA603/2)*R603*(Q603^0.5)),0)</f>
        <v>249</v>
      </c>
      <c r="AC603" s="9">
        <f>ROUND((AB603*12000/(0.9*(Q603^0.5)*12*(N603^2))),2)</f>
        <v>79.28</v>
      </c>
      <c r="AD603" s="9">
        <f>(1-((1-(2.36*AC603/C603))^0.5))</f>
        <v>1.8888467094591799E-2</v>
      </c>
      <c r="AE603" s="9">
        <f>(AD603*C603)/(1.18*F603)</f>
        <v>1.3339312919909462E-3</v>
      </c>
      <c r="AF603" s="10">
        <f>200/F603</f>
        <v>3.3333333333333335E-3</v>
      </c>
      <c r="AG603" s="10">
        <f>(3*(C603)^0.5)/(F603)</f>
        <v>3.5355339059327377E-3</v>
      </c>
      <c r="AH603" s="10">
        <f>ROUND(MAX(AE603, AF603, AG603),6)</f>
        <v>3.5360000000000001E-3</v>
      </c>
      <c r="AK603" s="10">
        <f>ROUND((AH603*(Q603^0.5)*12*N603),2)</f>
        <v>6.89</v>
      </c>
      <c r="AL603" s="13">
        <f>ROUND((Q603^0.5),2)</f>
        <v>7.55</v>
      </c>
      <c r="AM603" s="13">
        <f>ROUND((Q603^0.5),2)</f>
        <v>7.55</v>
      </c>
      <c r="AN603" s="19">
        <v>8</v>
      </c>
      <c r="AO603" s="10">
        <f>INDEX(AJ:AJ, MATCH(AN603, AI:AI, 0))</f>
        <v>0.79</v>
      </c>
      <c r="AP603" s="12">
        <f>ROUNDUP((AK603/AO603),0)</f>
        <v>9</v>
      </c>
      <c r="AQ603" s="12">
        <f>(AP603*AO603)</f>
        <v>7.11</v>
      </c>
      <c r="AR603" s="12">
        <f>IF(ROUNDDOWN((AL603*12 - (O603*12)) / (AP603 - 1), 0) &lt; 18, ROUNDDOWN((AL603*12 - (O603*12)) / (AP603 - 1), 0), 18)</f>
        <v>10</v>
      </c>
    </row>
    <row r="604" spans="1:44" x14ac:dyDescent="0.35">
      <c r="A604" s="11">
        <f t="shared" si="9"/>
        <v>603</v>
      </c>
      <c r="B604" s="14">
        <v>5400</v>
      </c>
      <c r="C604" s="14">
        <v>5000</v>
      </c>
      <c r="D604" s="14">
        <v>200</v>
      </c>
      <c r="E604" s="14">
        <v>125</v>
      </c>
      <c r="F604" s="14">
        <v>40000</v>
      </c>
      <c r="G604" s="14">
        <v>5</v>
      </c>
      <c r="H604" s="14">
        <v>95</v>
      </c>
      <c r="K604" s="14">
        <v>150</v>
      </c>
      <c r="L604" s="14">
        <v>1.58</v>
      </c>
      <c r="M604" s="9">
        <f>ROUNDUP((18*L604),0)</f>
        <v>29</v>
      </c>
      <c r="N604" s="9">
        <f>(M604-O604*12-1.5)</f>
        <v>24.5</v>
      </c>
      <c r="O604" s="14">
        <v>0.25</v>
      </c>
      <c r="P604" s="9">
        <f>ROUND(((B604)-(M604*K604/12)-(G604-(1.5*L604))*H604),0)</f>
        <v>4788</v>
      </c>
      <c r="Q604" s="9">
        <f>ROUNDDOWN((D604+E604)/(P604/1000),0)</f>
        <v>67</v>
      </c>
      <c r="R604" s="9">
        <f>ROUND((1.2*D604+1.6*E604)/(Q604),2)</f>
        <v>6.57</v>
      </c>
      <c r="S604" s="9">
        <f>CEILING((N604+(12*L604)),0.01)</f>
        <v>43.46</v>
      </c>
      <c r="T604" s="9">
        <f xml:space="preserve"> (4*S604)</f>
        <v>173.84</v>
      </c>
      <c r="U604" s="9">
        <f>ROUND((Q604-(S604/12)^2)*(R604),2)</f>
        <v>354.01</v>
      </c>
      <c r="V604" s="9">
        <f>ROUND((U604*1000)/(3*T604*(C604^0.5)),2)</f>
        <v>9.6</v>
      </c>
      <c r="W604" s="9" t="str">
        <f>IF(V604 &lt; N604, "Pass", "Fail")</f>
        <v>Pass</v>
      </c>
      <c r="X604" s="9">
        <f>CEILING(R604*(Q604^0.5)*((Q604^0.5/2)-(L604*0.5)-(N604/12)),0.01)</f>
        <v>67.820000000000007</v>
      </c>
      <c r="Y604" s="9">
        <f>ROUND((X604*1000)/(1.5*(Q604^0.5)*12*(C604^0.5)),2)</f>
        <v>6.51</v>
      </c>
      <c r="Z604" s="9" t="str">
        <f>IF(Y604&lt;N604,"Pass","Fail")</f>
        <v>Pass</v>
      </c>
      <c r="AA604" s="9">
        <f>ROUND(((Q604^0.5)/2)-(L604/2),2)</f>
        <v>3.3</v>
      </c>
      <c r="AB604" s="9">
        <f>ROUND((AA604*(AA604/2)*R604*(Q604^0.5)),0)</f>
        <v>293</v>
      </c>
      <c r="AC604" s="9">
        <f>ROUND((AB604*12000/(0.9*(Q604^0.5)*12*(N604^2))),2)</f>
        <v>66.260000000000005</v>
      </c>
      <c r="AD604" s="9">
        <f>(1-((1-(2.36*AC604/C604))^0.5))</f>
        <v>1.5761573601192902E-2</v>
      </c>
      <c r="AE604" s="9">
        <f>(AD604*C604)/(1.18*F604)</f>
        <v>1.6696582204653498E-3</v>
      </c>
      <c r="AF604" s="10">
        <f>200/F604</f>
        <v>5.0000000000000001E-3</v>
      </c>
      <c r="AG604" s="10">
        <f>(3*(C604)^0.5)/(F604)</f>
        <v>5.3033008588991067E-3</v>
      </c>
      <c r="AH604" s="10">
        <f>ROUND(MAX(AE604, AF604, AG604),6)</f>
        <v>5.3030000000000004E-3</v>
      </c>
      <c r="AK604" s="10">
        <f>ROUND((AH604*(Q604^0.5)*12*N604),2)</f>
        <v>12.76</v>
      </c>
      <c r="AL604" s="13">
        <f>ROUND((Q604^0.5),2)</f>
        <v>8.19</v>
      </c>
      <c r="AM604" s="13">
        <f>ROUND((Q604^0.5),2)</f>
        <v>8.19</v>
      </c>
      <c r="AN604" s="19">
        <v>11</v>
      </c>
      <c r="AO604" s="10">
        <f>INDEX(AJ:AJ, MATCH(AN604, AI:AI, 0))</f>
        <v>1.56</v>
      </c>
      <c r="AP604" s="12">
        <f>ROUNDUP((AK604/AO604),0)</f>
        <v>9</v>
      </c>
      <c r="AQ604" s="12">
        <f>(AP604*AO604)</f>
        <v>14.040000000000001</v>
      </c>
      <c r="AR604" s="12">
        <f>IF(ROUNDDOWN((AL604*12 - (O604*12)) / (AP604 - 1), 0) &lt; 18, ROUNDDOWN((AL604*12 - (O604*12)) / (AP604 - 1), 0), 18)</f>
        <v>11</v>
      </c>
    </row>
    <row r="605" spans="1:44" x14ac:dyDescent="0.35">
      <c r="A605" s="11">
        <f t="shared" si="9"/>
        <v>604</v>
      </c>
      <c r="B605" s="14">
        <v>5200</v>
      </c>
      <c r="C605" s="14">
        <v>3000</v>
      </c>
      <c r="D605" s="14">
        <v>180</v>
      </c>
      <c r="E605" s="14">
        <v>170</v>
      </c>
      <c r="F605" s="14">
        <v>60000</v>
      </c>
      <c r="G605" s="14">
        <v>5.25</v>
      </c>
      <c r="H605" s="14">
        <v>105</v>
      </c>
      <c r="K605" s="14">
        <v>150</v>
      </c>
      <c r="L605" s="14">
        <v>1.75</v>
      </c>
      <c r="M605" s="9">
        <f>ROUNDUP((18*L605),0)</f>
        <v>32</v>
      </c>
      <c r="N605" s="9">
        <f>(M605-O605*12-1.5)</f>
        <v>27.5</v>
      </c>
      <c r="O605" s="14">
        <v>0.25</v>
      </c>
      <c r="P605" s="9">
        <f>ROUND(((B605)-(M605*K605/12)-(G605-(1.5*L605))*H605),0)</f>
        <v>4524</v>
      </c>
      <c r="Q605" s="9">
        <f>ROUNDDOWN((D605+E605)/(P605/1000),0)</f>
        <v>77</v>
      </c>
      <c r="R605" s="9">
        <f>ROUND((1.2*D605+1.6*E605)/(Q605),2)</f>
        <v>6.34</v>
      </c>
      <c r="S605" s="9">
        <f>CEILING((N605+(12*L605)),0.01)</f>
        <v>48.5</v>
      </c>
      <c r="T605" s="9">
        <f xml:space="preserve"> (4*S605)</f>
        <v>194</v>
      </c>
      <c r="U605" s="9">
        <f>ROUND((Q605-(S605/12)^2)*(R605),2)</f>
        <v>384.62</v>
      </c>
      <c r="V605" s="9">
        <f>ROUND((U605*1000)/(3*T605*(C605^0.5)),2)</f>
        <v>12.07</v>
      </c>
      <c r="W605" s="9" t="str">
        <f>IF(V605 &lt; N605, "Pass", "Fail")</f>
        <v>Pass</v>
      </c>
      <c r="X605" s="9">
        <f>CEILING(R605*(Q605^0.5)*((Q605^0.5/2)-(L605*0.5)-(N605/12)),0.01)</f>
        <v>67.92</v>
      </c>
      <c r="Y605" s="9">
        <f>ROUND((X605*1000)/(1.5*(Q605^0.5)*12*(C605^0.5)),2)</f>
        <v>7.85</v>
      </c>
      <c r="Z605" s="9" t="str">
        <f>IF(Y605&lt;N605,"Pass","Fail")</f>
        <v>Pass</v>
      </c>
      <c r="AA605" s="9">
        <f>ROUND(((Q605^0.5)/2)-(L605/2),2)</f>
        <v>3.51</v>
      </c>
      <c r="AB605" s="9">
        <f>ROUND((AA605*(AA605/2)*R605*(Q605^0.5)),0)</f>
        <v>343</v>
      </c>
      <c r="AC605" s="9">
        <f>ROUND((AB605*12000/(0.9*(Q605^0.5)*12*(N605^2))),2)</f>
        <v>57.43</v>
      </c>
      <c r="AD605" s="9">
        <f>(1-((1-(2.36*AC605/C605))^0.5))</f>
        <v>2.2850199133554905E-2</v>
      </c>
      <c r="AE605" s="9">
        <f>(AD605*C605)/(1.18*F605)</f>
        <v>9.6822877684554678E-4</v>
      </c>
      <c r="AF605" s="10">
        <f>200/F605</f>
        <v>3.3333333333333335E-3</v>
      </c>
      <c r="AG605" s="10">
        <f>(3*(C605)^0.5)/(F605)</f>
        <v>2.7386127875258306E-3</v>
      </c>
      <c r="AH605" s="10">
        <f>ROUND(MAX(AE605, AF605, AG605),6)</f>
        <v>3.333E-3</v>
      </c>
      <c r="AK605" s="10">
        <f>ROUND((AH605*(Q605^0.5)*12*N605),2)</f>
        <v>9.65</v>
      </c>
      <c r="AL605" s="13">
        <f>ROUND((Q605^0.5),2)</f>
        <v>8.77</v>
      </c>
      <c r="AM605" s="13">
        <f>ROUND((Q605^0.5),2)</f>
        <v>8.77</v>
      </c>
      <c r="AN605" s="19">
        <v>11</v>
      </c>
      <c r="AO605" s="10">
        <f>INDEX(AJ:AJ, MATCH(AN605, AI:AI, 0))</f>
        <v>1.56</v>
      </c>
      <c r="AP605" s="12">
        <f>ROUNDUP((AK605/AO605),0)</f>
        <v>7</v>
      </c>
      <c r="AQ605" s="12">
        <f>(AP605*AO605)</f>
        <v>10.92</v>
      </c>
      <c r="AR605" s="12">
        <f>IF(ROUNDDOWN((AL605*12 - (O605*12)) / (AP605 - 1), 0) &lt; 18, ROUNDDOWN((AL605*12 - (O605*12)) / (AP605 - 1), 0), 18)</f>
        <v>17</v>
      </c>
    </row>
    <row r="606" spans="1:44" x14ac:dyDescent="0.35">
      <c r="A606" s="11">
        <f t="shared" si="9"/>
        <v>605</v>
      </c>
      <c r="B606" s="14">
        <v>5000</v>
      </c>
      <c r="C606" s="14">
        <v>5000</v>
      </c>
      <c r="D606" s="14">
        <v>200</v>
      </c>
      <c r="E606" s="14">
        <v>90</v>
      </c>
      <c r="F606" s="14">
        <v>40000</v>
      </c>
      <c r="G606" s="14">
        <v>5.5</v>
      </c>
      <c r="H606" s="14">
        <v>90</v>
      </c>
      <c r="K606" s="14">
        <v>150</v>
      </c>
      <c r="L606" s="14">
        <v>1.5</v>
      </c>
      <c r="M606" s="9">
        <f>ROUNDUP((18*L606),0)</f>
        <v>27</v>
      </c>
      <c r="N606" s="9">
        <f>(M606-O606*12-1.5)</f>
        <v>22.5</v>
      </c>
      <c r="O606" s="14">
        <v>0.25</v>
      </c>
      <c r="P606" s="9">
        <f>ROUND(((B606)-(M606*K606/12)-(G606-(1.5*L606))*H606),0)</f>
        <v>4370</v>
      </c>
      <c r="Q606" s="9">
        <f>ROUNDDOWN((D606+E606)/(P606/1000),0)</f>
        <v>66</v>
      </c>
      <c r="R606" s="9">
        <f>ROUND((1.2*D606+1.6*E606)/(Q606),2)</f>
        <v>5.82</v>
      </c>
      <c r="S606" s="9">
        <f>CEILING((N606+(12*L606)),0.01)</f>
        <v>40.5</v>
      </c>
      <c r="T606" s="9">
        <f xml:space="preserve"> (4*S606)</f>
        <v>162</v>
      </c>
      <c r="U606" s="9">
        <f>ROUND((Q606-(S606/12)^2)*(R606),2)</f>
        <v>317.83</v>
      </c>
      <c r="V606" s="9">
        <f>ROUND((U606*1000)/(3*T606*(C606^0.5)),2)</f>
        <v>9.25</v>
      </c>
      <c r="W606" s="9" t="str">
        <f>IF(V606 &lt; N606, "Pass", "Fail")</f>
        <v>Pass</v>
      </c>
      <c r="X606" s="9">
        <f>CEILING(R606*(Q606^0.5)*((Q606^0.5/2)-(L606*0.5)-(N606/12)),0.01)</f>
        <v>67.95</v>
      </c>
      <c r="Y606" s="9">
        <f>ROUND((X606*1000)/(1.5*(Q606^0.5)*12*(C606^0.5)),2)</f>
        <v>6.57</v>
      </c>
      <c r="Z606" s="9" t="str">
        <f>IF(Y606&lt;N606,"Pass","Fail")</f>
        <v>Pass</v>
      </c>
      <c r="AA606" s="9">
        <f>ROUND(((Q606^0.5)/2)-(L606/2),2)</f>
        <v>3.31</v>
      </c>
      <c r="AB606" s="9">
        <f>ROUND((AA606*(AA606/2)*R606*(Q606^0.5)),0)</f>
        <v>259</v>
      </c>
      <c r="AC606" s="9">
        <f>ROUND((AB606*12000/(0.9*(Q606^0.5)*12*(N606^2))),2)</f>
        <v>69.97</v>
      </c>
      <c r="AD606" s="9">
        <f>(1-((1-(2.36*AC606/C606))^0.5))</f>
        <v>1.665155717822997E-2</v>
      </c>
      <c r="AE606" s="9">
        <f>(AD606*C606)/(1.18*F606)</f>
        <v>1.7639361417616493E-3</v>
      </c>
      <c r="AF606" s="10">
        <f>200/F606</f>
        <v>5.0000000000000001E-3</v>
      </c>
      <c r="AG606" s="10">
        <f>(3*(C606)^0.5)/(F606)</f>
        <v>5.3033008588991067E-3</v>
      </c>
      <c r="AH606" s="10">
        <f>ROUND(MAX(AE606, AF606, AG606),6)</f>
        <v>5.3030000000000004E-3</v>
      </c>
      <c r="AK606" s="10">
        <f>ROUND((AH606*(Q606^0.5)*12*N606),2)</f>
        <v>11.63</v>
      </c>
      <c r="AL606" s="13">
        <f>ROUND((Q606^0.5),2)</f>
        <v>8.1199999999999992</v>
      </c>
      <c r="AM606" s="13">
        <f>ROUND((Q606^0.5),2)</f>
        <v>8.1199999999999992</v>
      </c>
      <c r="AN606" s="19">
        <v>11</v>
      </c>
      <c r="AO606" s="10">
        <f>INDEX(AJ:AJ, MATCH(AN606, AI:AI, 0))</f>
        <v>1.56</v>
      </c>
      <c r="AP606" s="12">
        <f>ROUNDUP((AK606/AO606),0)</f>
        <v>8</v>
      </c>
      <c r="AQ606" s="12">
        <f>(AP606*AO606)</f>
        <v>12.48</v>
      </c>
      <c r="AR606" s="12">
        <f>IF(ROUNDDOWN((AL606*12 - (O606*12)) / (AP606 - 1), 0) &lt; 18, ROUNDDOWN((AL606*12 - (O606*12)) / (AP606 - 1), 0), 18)</f>
        <v>13</v>
      </c>
    </row>
    <row r="607" spans="1:44" x14ac:dyDescent="0.35">
      <c r="A607" s="11">
        <f t="shared" si="9"/>
        <v>606</v>
      </c>
      <c r="B607" s="14">
        <v>4600</v>
      </c>
      <c r="C607" s="14">
        <v>4000</v>
      </c>
      <c r="D607" s="14">
        <v>125</v>
      </c>
      <c r="E607" s="14">
        <v>130</v>
      </c>
      <c r="F607" s="14">
        <v>60000</v>
      </c>
      <c r="G607" s="14">
        <v>6.5</v>
      </c>
      <c r="H607" s="14">
        <v>90</v>
      </c>
      <c r="K607" s="14">
        <v>150</v>
      </c>
      <c r="L607" s="14">
        <v>1.42</v>
      </c>
      <c r="M607" s="9">
        <f>ROUNDUP((18*L607),0)</f>
        <v>26</v>
      </c>
      <c r="N607" s="9">
        <f>(M607-O607*12-1.5)</f>
        <v>21.5</v>
      </c>
      <c r="O607" s="14">
        <v>0.25</v>
      </c>
      <c r="P607" s="9">
        <f>ROUND(((B607)-(M607*K607/12)-(G607-(1.5*L607))*H607),0)</f>
        <v>3882</v>
      </c>
      <c r="Q607" s="9">
        <f>ROUNDDOWN((D607+E607)/(P607/1000),0)</f>
        <v>65</v>
      </c>
      <c r="R607" s="9">
        <f>ROUND((1.2*D607+1.6*E607)/(Q607),2)</f>
        <v>5.51</v>
      </c>
      <c r="S607" s="9">
        <f>CEILING((N607+(12*L607)),0.01)</f>
        <v>38.54</v>
      </c>
      <c r="T607" s="9">
        <f xml:space="preserve"> (4*S607)</f>
        <v>154.16</v>
      </c>
      <c r="U607" s="9">
        <f>ROUND((Q607-(S607/12)^2)*(R607),2)</f>
        <v>301.32</v>
      </c>
      <c r="V607" s="9">
        <f>ROUND((U607*1000)/(3*T607*(C607^0.5)),2)</f>
        <v>10.3</v>
      </c>
      <c r="W607" s="9" t="str">
        <f>IF(V607 &lt; N607, "Pass", "Fail")</f>
        <v>Pass</v>
      </c>
      <c r="X607" s="9">
        <f>CEILING(R607*(Q607^0.5)*((Q607^0.5/2)-(L607*0.5)-(N607/12)),0.01)</f>
        <v>67.95</v>
      </c>
      <c r="Y607" s="9">
        <f>ROUND((X607*1000)/(1.5*(Q607^0.5)*12*(C607^0.5)),2)</f>
        <v>7.4</v>
      </c>
      <c r="Z607" s="9" t="str">
        <f>IF(Y607&lt;N607,"Pass","Fail")</f>
        <v>Pass</v>
      </c>
      <c r="AA607" s="9">
        <f>ROUND(((Q607^0.5)/2)-(L607/2),2)</f>
        <v>3.32</v>
      </c>
      <c r="AB607" s="9">
        <f>ROUND((AA607*(AA607/2)*R607*(Q607^0.5)),0)</f>
        <v>245</v>
      </c>
      <c r="AC607" s="9">
        <f>ROUND((AB607*12000/(0.9*(Q607^0.5)*12*(N607^2))),2)</f>
        <v>73.040000000000006</v>
      </c>
      <c r="AD607" s="9">
        <f>(1-((1-(2.36*AC607/C607))^0.5))</f>
        <v>2.1784072916413821E-2</v>
      </c>
      <c r="AE607" s="9">
        <f>(AD607*C607)/(1.18*F607)</f>
        <v>1.2307385828482383E-3</v>
      </c>
      <c r="AF607" s="10">
        <f>200/F607</f>
        <v>3.3333333333333335E-3</v>
      </c>
      <c r="AG607" s="10">
        <f>(3*(C607)^0.5)/(F607)</f>
        <v>3.162277660168379E-3</v>
      </c>
      <c r="AH607" s="10">
        <f>ROUND(MAX(AE607, AF607, AG607),6)</f>
        <v>3.333E-3</v>
      </c>
      <c r="AK607" s="10">
        <f>ROUND((AH607*(Q607^0.5)*12*N607),2)</f>
        <v>6.93</v>
      </c>
      <c r="AL607" s="13">
        <f>ROUND((Q607^0.5),2)</f>
        <v>8.06</v>
      </c>
      <c r="AM607" s="13">
        <f>ROUND((Q607^0.5),2)</f>
        <v>8.06</v>
      </c>
      <c r="AN607" s="19">
        <v>8</v>
      </c>
      <c r="AO607" s="10">
        <f>INDEX(AJ:AJ, MATCH(AN607, AI:AI, 0))</f>
        <v>0.79</v>
      </c>
      <c r="AP607" s="12">
        <f>ROUNDUP((AK607/AO607),0)</f>
        <v>9</v>
      </c>
      <c r="AQ607" s="12">
        <f>(AP607*AO607)</f>
        <v>7.11</v>
      </c>
      <c r="AR607" s="12">
        <f>IF(ROUNDDOWN((AL607*12 - (O607*12)) / (AP607 - 1), 0) &lt; 18, ROUNDDOWN((AL607*12 - (O607*12)) / (AP607 - 1), 0), 18)</f>
        <v>11</v>
      </c>
    </row>
    <row r="608" spans="1:44" x14ac:dyDescent="0.35">
      <c r="A608" s="11">
        <f t="shared" si="9"/>
        <v>607</v>
      </c>
      <c r="B608" s="14">
        <v>4300</v>
      </c>
      <c r="C608" s="14">
        <v>3000</v>
      </c>
      <c r="D608" s="14">
        <v>165</v>
      </c>
      <c r="E608" s="14">
        <v>95</v>
      </c>
      <c r="F608" s="14">
        <v>60000</v>
      </c>
      <c r="G608" s="14">
        <v>6.75</v>
      </c>
      <c r="H608" s="14">
        <v>105</v>
      </c>
      <c r="K608" s="14">
        <v>150</v>
      </c>
      <c r="L608" s="14">
        <v>1.5</v>
      </c>
      <c r="M608" s="9">
        <f>ROUNDUP((18*L608),0)</f>
        <v>27</v>
      </c>
      <c r="N608" s="9">
        <f>(M608-O608*12-1.5)</f>
        <v>22.5</v>
      </c>
      <c r="O608" s="14">
        <v>0.25</v>
      </c>
      <c r="P608" s="9">
        <f>ROUND(((B608)-(M608*K608/12)-(G608-(1.5*L608))*H608),0)</f>
        <v>3490</v>
      </c>
      <c r="Q608" s="9">
        <f>ROUNDDOWN((D608+E608)/(P608/1000),0)</f>
        <v>74</v>
      </c>
      <c r="R608" s="9">
        <f>ROUND((1.2*D608+1.6*E608)/(Q608),2)</f>
        <v>4.7300000000000004</v>
      </c>
      <c r="S608" s="9">
        <f>CEILING((N608+(12*L608)),0.01)</f>
        <v>40.5</v>
      </c>
      <c r="T608" s="9">
        <f xml:space="preserve"> (4*S608)</f>
        <v>162</v>
      </c>
      <c r="U608" s="9">
        <f>ROUND((Q608-(S608/12)^2)*(R608),2)</f>
        <v>296.14</v>
      </c>
      <c r="V608" s="9">
        <f>ROUND((U608*1000)/(3*T608*(C608^0.5)),2)</f>
        <v>11.13</v>
      </c>
      <c r="W608" s="9" t="str">
        <f>IF(V608 &lt; N608, "Pass", "Fail")</f>
        <v>Pass</v>
      </c>
      <c r="X608" s="9">
        <f>CEILING(R608*(Q608^0.5)*((Q608^0.5/2)-(L608*0.5)-(N608/12)),0.01)</f>
        <v>68.210000000000008</v>
      </c>
      <c r="Y608" s="9">
        <f>ROUND((X608*1000)/(1.5*(Q608^0.5)*12*(C608^0.5)),2)</f>
        <v>8.0399999999999991</v>
      </c>
      <c r="Z608" s="9" t="str">
        <f>IF(Y608&lt;N608,"Pass","Fail")</f>
        <v>Pass</v>
      </c>
      <c r="AA608" s="9">
        <f>ROUND(((Q608^0.5)/2)-(L608/2),2)</f>
        <v>3.55</v>
      </c>
      <c r="AB608" s="9">
        <f>ROUND((AA608*(AA608/2)*R608*(Q608^0.5)),0)</f>
        <v>256</v>
      </c>
      <c r="AC608" s="9">
        <f>ROUND((AB608*12000/(0.9*(Q608^0.5)*12*(N608^2))),2)</f>
        <v>65.319999999999993</v>
      </c>
      <c r="AD608" s="9">
        <f>(1-((1-(2.36*AC608/C608))^0.5))</f>
        <v>2.6031348896006112E-2</v>
      </c>
      <c r="AE608" s="9">
        <f>(AD608*C608)/(1.18*F608)</f>
        <v>1.1030232583053438E-3</v>
      </c>
      <c r="AF608" s="10">
        <f>200/F608</f>
        <v>3.3333333333333335E-3</v>
      </c>
      <c r="AG608" s="10">
        <f>(3*(C608)^0.5)/(F608)</f>
        <v>2.7386127875258306E-3</v>
      </c>
      <c r="AH608" s="10">
        <f>ROUND(MAX(AE608, AF608, AG608),6)</f>
        <v>3.333E-3</v>
      </c>
      <c r="AK608" s="10">
        <f>ROUND((AH608*(Q608^0.5)*12*N608),2)</f>
        <v>7.74</v>
      </c>
      <c r="AL608" s="13">
        <f>ROUND((Q608^0.5),2)</f>
        <v>8.6</v>
      </c>
      <c r="AM608" s="13">
        <f>ROUND((Q608^0.5),2)</f>
        <v>8.6</v>
      </c>
      <c r="AN608" s="19">
        <v>11</v>
      </c>
      <c r="AO608" s="10">
        <f>INDEX(AJ:AJ, MATCH(AN608, AI:AI, 0))</f>
        <v>1.56</v>
      </c>
      <c r="AP608" s="12">
        <f>ROUNDUP((AK608/AO608),0)</f>
        <v>5</v>
      </c>
      <c r="AQ608" s="12">
        <f>(AP608*AO608)</f>
        <v>7.8000000000000007</v>
      </c>
      <c r="AR608" s="12">
        <f>IF(ROUNDDOWN((AL608*12 - (O608*12)) / (AP608 - 1), 0) &lt; 18, ROUNDDOWN((AL608*12 - (O608*12)) / (AP608 - 1), 0), 18)</f>
        <v>18</v>
      </c>
    </row>
    <row r="609" spans="1:44" x14ac:dyDescent="0.35">
      <c r="A609" s="11">
        <f t="shared" si="9"/>
        <v>608</v>
      </c>
      <c r="B609" s="14">
        <v>4600</v>
      </c>
      <c r="C609" s="14">
        <v>4000</v>
      </c>
      <c r="D609" s="14">
        <v>115</v>
      </c>
      <c r="E609" s="14">
        <v>185</v>
      </c>
      <c r="F609" s="14">
        <v>40000</v>
      </c>
      <c r="G609" s="14">
        <v>7</v>
      </c>
      <c r="H609" s="14">
        <v>100</v>
      </c>
      <c r="K609" s="14">
        <v>150</v>
      </c>
      <c r="L609" s="14">
        <v>1.67</v>
      </c>
      <c r="M609" s="9">
        <f>ROUNDUP((18*L609),0)</f>
        <v>31</v>
      </c>
      <c r="N609" s="9">
        <f>(M609-O609*12-1.5)</f>
        <v>26.5</v>
      </c>
      <c r="O609" s="14">
        <v>0.25</v>
      </c>
      <c r="P609" s="9">
        <f>ROUND(((B609)-(M609*K609/12)-(G609-(1.5*L609))*H609),0)</f>
        <v>3763</v>
      </c>
      <c r="Q609" s="9">
        <f>ROUNDDOWN((D609+E609)/(P609/1000),0)</f>
        <v>79</v>
      </c>
      <c r="R609" s="9">
        <f>ROUND((1.2*D609+1.6*E609)/(Q609),2)</f>
        <v>5.49</v>
      </c>
      <c r="S609" s="9">
        <f>CEILING((N609+(12*L609)),0.01)</f>
        <v>46.54</v>
      </c>
      <c r="T609" s="9">
        <f xml:space="preserve"> (4*S609)</f>
        <v>186.16</v>
      </c>
      <c r="U609" s="9">
        <f>ROUND((Q609-(S609/12)^2)*(R609),2)</f>
        <v>351.13</v>
      </c>
      <c r="V609" s="9">
        <f>ROUND((U609*1000)/(3*T609*(C609^0.5)),2)</f>
        <v>9.94</v>
      </c>
      <c r="W609" s="9" t="str">
        <f>IF(V609 &lt; N609, "Pass", "Fail")</f>
        <v>Pass</v>
      </c>
      <c r="X609" s="9">
        <f>CEILING(R609*(Q609^0.5)*((Q609^0.5/2)-(L609*0.5)-(N609/12)),0.01)</f>
        <v>68.36</v>
      </c>
      <c r="Y609" s="9">
        <f>ROUND((X609*1000)/(1.5*(Q609^0.5)*12*(C609^0.5)),2)</f>
        <v>6.76</v>
      </c>
      <c r="Z609" s="9" t="str">
        <f>IF(Y609&lt;N609,"Pass","Fail")</f>
        <v>Pass</v>
      </c>
      <c r="AA609" s="9">
        <f>ROUND(((Q609^0.5)/2)-(L609/2),2)</f>
        <v>3.61</v>
      </c>
      <c r="AB609" s="9">
        <f>ROUND((AA609*(AA609/2)*R609*(Q609^0.5)),0)</f>
        <v>318</v>
      </c>
      <c r="AC609" s="9">
        <f>ROUND((AB609*12000/(0.9*(Q609^0.5)*12*(N609^2))),2)</f>
        <v>56.61</v>
      </c>
      <c r="AD609" s="9">
        <f>(1-((1-(2.36*AC609/C609))^0.5))</f>
        <v>1.6841772653048537E-2</v>
      </c>
      <c r="AE609" s="9">
        <f>(AD609*C609)/(1.18*F609)</f>
        <v>1.4272688689024183E-3</v>
      </c>
      <c r="AF609" s="10">
        <f>200/F609</f>
        <v>5.0000000000000001E-3</v>
      </c>
      <c r="AG609" s="10">
        <f>(3*(C609)^0.5)/(F609)</f>
        <v>4.7434164902525689E-3</v>
      </c>
      <c r="AH609" s="10">
        <f>ROUND(MAX(AE609, AF609, AG609),6)</f>
        <v>5.0000000000000001E-3</v>
      </c>
      <c r="AK609" s="10">
        <f>ROUND((AH609*(Q609^0.5)*12*N609),2)</f>
        <v>14.13</v>
      </c>
      <c r="AL609" s="13">
        <f>ROUND((Q609^0.5),2)</f>
        <v>8.89</v>
      </c>
      <c r="AM609" s="13">
        <f>ROUND((Q609^0.5),2)</f>
        <v>8.89</v>
      </c>
      <c r="AN609" s="19">
        <v>11</v>
      </c>
      <c r="AO609" s="10">
        <f>INDEX(AJ:AJ, MATCH(AN609, AI:AI, 0))</f>
        <v>1.56</v>
      </c>
      <c r="AP609" s="12">
        <f>ROUNDUP((AK609/AO609),0)</f>
        <v>10</v>
      </c>
      <c r="AQ609" s="12">
        <f>(AP609*AO609)</f>
        <v>15.600000000000001</v>
      </c>
      <c r="AR609" s="12">
        <f>IF(ROUNDDOWN((AL609*12 - (O609*12)) / (AP609 - 1), 0) &lt; 18, ROUNDDOWN((AL609*12 - (O609*12)) / (AP609 - 1), 0), 18)</f>
        <v>11</v>
      </c>
    </row>
    <row r="610" spans="1:44" x14ac:dyDescent="0.35">
      <c r="A610" s="11">
        <f t="shared" si="9"/>
        <v>609</v>
      </c>
      <c r="B610" s="14">
        <v>4500</v>
      </c>
      <c r="C610" s="14">
        <v>5000</v>
      </c>
      <c r="D610" s="14">
        <v>135</v>
      </c>
      <c r="E610" s="14">
        <v>85</v>
      </c>
      <c r="F610" s="14">
        <v>40000</v>
      </c>
      <c r="G610" s="14">
        <v>6</v>
      </c>
      <c r="H610" s="14">
        <v>100</v>
      </c>
      <c r="K610" s="14">
        <v>150</v>
      </c>
      <c r="L610" s="14">
        <v>1.17</v>
      </c>
      <c r="M610" s="9">
        <f>ROUNDUP((18*L610),0)</f>
        <v>22</v>
      </c>
      <c r="N610" s="9">
        <f>(M610-O610*12-1.5)</f>
        <v>17.5</v>
      </c>
      <c r="O610" s="14">
        <v>0.25</v>
      </c>
      <c r="P610" s="9">
        <f>ROUND(((B610)-(M610*K610/12)-(G610-(1.5*L610))*H610),0)</f>
        <v>3801</v>
      </c>
      <c r="Q610" s="9">
        <f>ROUNDDOWN((D610+E610)/(P610/1000),0)</f>
        <v>57</v>
      </c>
      <c r="R610" s="9">
        <f>ROUND((1.2*D610+1.6*E610)/(Q610),2)</f>
        <v>5.23</v>
      </c>
      <c r="S610" s="9">
        <f>CEILING((N610+(12*L610)),0.01)</f>
        <v>31.54</v>
      </c>
      <c r="T610" s="9">
        <f xml:space="preserve"> (4*S610)</f>
        <v>126.16</v>
      </c>
      <c r="U610" s="9">
        <f>ROUND((Q610-(S610/12)^2)*(R610),2)</f>
        <v>261.98</v>
      </c>
      <c r="V610" s="9">
        <f>ROUND((U610*1000)/(3*T610*(C610^0.5)),2)</f>
        <v>9.7899999999999991</v>
      </c>
      <c r="W610" s="9" t="str">
        <f>IF(V610 &lt; N610, "Pass", "Fail")</f>
        <v>Pass</v>
      </c>
      <c r="X610" s="9">
        <f>CEILING(R610*(Q610^0.5)*((Q610^0.5/2)-(L610*0.5)-(N610/12)),0.01)</f>
        <v>68.38</v>
      </c>
      <c r="Y610" s="9">
        <f>ROUND((X610*1000)/(1.5*(Q610^0.5)*12*(C610^0.5)),2)</f>
        <v>7.12</v>
      </c>
      <c r="Z610" s="9" t="str">
        <f>IF(Y610&lt;N610,"Pass","Fail")</f>
        <v>Pass</v>
      </c>
      <c r="AA610" s="9">
        <f>ROUND(((Q610^0.5)/2)-(L610/2),2)</f>
        <v>3.19</v>
      </c>
      <c r="AB610" s="9">
        <f>ROUND((AA610*(AA610/2)*R610*(Q610^0.5)),0)</f>
        <v>201</v>
      </c>
      <c r="AC610" s="9">
        <f>ROUND((AB610*12000/(0.9*(Q610^0.5)*12*(N610^2))),2)</f>
        <v>96.59</v>
      </c>
      <c r="AD610" s="9">
        <f>(1-((1-(2.36*AC610/C610))^0.5))</f>
        <v>2.3061148279995947E-2</v>
      </c>
      <c r="AE610" s="9">
        <f>(AD610*C610)/(1.18*F610)</f>
        <v>2.4429182499995706E-3</v>
      </c>
      <c r="AF610" s="10">
        <f>200/F610</f>
        <v>5.0000000000000001E-3</v>
      </c>
      <c r="AG610" s="10">
        <f>(3*(C610)^0.5)/(F610)</f>
        <v>5.3033008588991067E-3</v>
      </c>
      <c r="AH610" s="10">
        <f>ROUND(MAX(AE610, AF610, AG610),6)</f>
        <v>5.3030000000000004E-3</v>
      </c>
      <c r="AK610" s="10">
        <f>ROUND((AH610*(Q610^0.5)*12*N610),2)</f>
        <v>8.41</v>
      </c>
      <c r="AL610" s="13">
        <f>ROUND((Q610^0.5),2)</f>
        <v>7.55</v>
      </c>
      <c r="AM610" s="13">
        <f>ROUND((Q610^0.5),2)</f>
        <v>7.55</v>
      </c>
      <c r="AN610" s="19">
        <v>11</v>
      </c>
      <c r="AO610" s="10">
        <f>INDEX(AJ:AJ, MATCH(AN610, AI:AI, 0))</f>
        <v>1.56</v>
      </c>
      <c r="AP610" s="12">
        <f>ROUNDUP((AK610/AO610),0)</f>
        <v>6</v>
      </c>
      <c r="AQ610" s="12">
        <f>(AP610*AO610)</f>
        <v>9.36</v>
      </c>
      <c r="AR610" s="12">
        <f>IF(ROUNDDOWN((AL610*12 - (O610*12)) / (AP610 - 1), 0) &lt; 18, ROUNDDOWN((AL610*12 - (O610*12)) / (AP610 - 1), 0), 18)</f>
        <v>17</v>
      </c>
    </row>
    <row r="611" spans="1:44" x14ac:dyDescent="0.35">
      <c r="A611" s="11">
        <f t="shared" si="9"/>
        <v>610</v>
      </c>
      <c r="B611" s="14">
        <v>4400</v>
      </c>
      <c r="C611" s="14">
        <v>5000</v>
      </c>
      <c r="D611" s="14">
        <v>195</v>
      </c>
      <c r="E611" s="14">
        <v>90</v>
      </c>
      <c r="F611" s="14">
        <v>40000</v>
      </c>
      <c r="G611" s="14">
        <v>6.75</v>
      </c>
      <c r="H611" s="14">
        <v>100</v>
      </c>
      <c r="K611" s="14">
        <v>150</v>
      </c>
      <c r="L611" s="14">
        <v>1.58</v>
      </c>
      <c r="M611" s="9">
        <f>ROUNDUP((18*L611),0)</f>
        <v>29</v>
      </c>
      <c r="N611" s="9">
        <f>(M611-O611*12-1.5)</f>
        <v>24.5</v>
      </c>
      <c r="O611" s="14">
        <v>0.25</v>
      </c>
      <c r="P611" s="9">
        <f>ROUND(((B611)-(M611*K611/12)-(G611-(1.5*L611))*H611),0)</f>
        <v>3600</v>
      </c>
      <c r="Q611" s="9">
        <f>ROUNDDOWN((D611+E611)/(P611/1000),0)</f>
        <v>79</v>
      </c>
      <c r="R611" s="9">
        <f>ROUND((1.2*D611+1.6*E611)/(Q611),2)</f>
        <v>4.78</v>
      </c>
      <c r="S611" s="9">
        <f>CEILING((N611+(12*L611)),0.01)</f>
        <v>43.46</v>
      </c>
      <c r="T611" s="9">
        <f xml:space="preserve"> (4*S611)</f>
        <v>173.84</v>
      </c>
      <c r="U611" s="9">
        <f>ROUND((Q611-(S611/12)^2)*(R611),2)</f>
        <v>314.92</v>
      </c>
      <c r="V611" s="9">
        <f>ROUND((U611*1000)/(3*T611*(C611^0.5)),2)</f>
        <v>8.5399999999999991</v>
      </c>
      <c r="W611" s="9" t="str">
        <f>IF(V611 &lt; N611, "Pass", "Fail")</f>
        <v>Pass</v>
      </c>
      <c r="X611" s="9">
        <f>CEILING(R611*(Q611^0.5)*((Q611^0.5/2)-(L611*0.5)-(N611/12)),0.01)</f>
        <v>68.510000000000005</v>
      </c>
      <c r="Y611" s="9">
        <f>ROUND((X611*1000)/(1.5*(Q611^0.5)*12*(C611^0.5)),2)</f>
        <v>6.06</v>
      </c>
      <c r="Z611" s="9" t="str">
        <f>IF(Y611&lt;N611,"Pass","Fail")</f>
        <v>Pass</v>
      </c>
      <c r="AA611" s="9">
        <f>ROUND(((Q611^0.5)/2)-(L611/2),2)</f>
        <v>3.65</v>
      </c>
      <c r="AB611" s="9">
        <f>ROUND((AA611*(AA611/2)*R611*(Q611^0.5)),0)</f>
        <v>283</v>
      </c>
      <c r="AC611" s="9">
        <f>ROUND((AB611*12000/(0.9*(Q611^0.5)*12*(N611^2))),2)</f>
        <v>58.94</v>
      </c>
      <c r="AD611" s="9">
        <f>(1-((1-(2.36*AC611/C611))^0.5))</f>
        <v>1.4007951350519243E-2</v>
      </c>
      <c r="AE611" s="9">
        <f>(AD611*C611)/(1.18*F611)</f>
        <v>1.4838931515380556E-3</v>
      </c>
      <c r="AF611" s="10">
        <f>200/F611</f>
        <v>5.0000000000000001E-3</v>
      </c>
      <c r="AG611" s="10">
        <f>(3*(C611)^0.5)/(F611)</f>
        <v>5.3033008588991067E-3</v>
      </c>
      <c r="AH611" s="10">
        <f>ROUND(MAX(AE611, AF611, AG611),6)</f>
        <v>5.3030000000000004E-3</v>
      </c>
      <c r="AK611" s="10">
        <f>ROUND((AH611*(Q611^0.5)*12*N611),2)</f>
        <v>13.86</v>
      </c>
      <c r="AL611" s="13">
        <f>ROUND((Q611^0.5),2)</f>
        <v>8.89</v>
      </c>
      <c r="AM611" s="13">
        <f>ROUND((Q611^0.5),2)</f>
        <v>8.89</v>
      </c>
      <c r="AN611" s="19">
        <v>11</v>
      </c>
      <c r="AO611" s="10">
        <f>INDEX(AJ:AJ, MATCH(AN611, AI:AI, 0))</f>
        <v>1.56</v>
      </c>
      <c r="AP611" s="12">
        <f>ROUNDUP((AK611/AO611),0)</f>
        <v>9</v>
      </c>
      <c r="AQ611" s="12">
        <f>(AP611*AO611)</f>
        <v>14.040000000000001</v>
      </c>
      <c r="AR611" s="12">
        <f>IF(ROUNDDOWN((AL611*12 - (O611*12)) / (AP611 - 1), 0) &lt; 18, ROUNDDOWN((AL611*12 - (O611*12)) / (AP611 - 1), 0), 18)</f>
        <v>12</v>
      </c>
    </row>
    <row r="612" spans="1:44" x14ac:dyDescent="0.35">
      <c r="A612" s="11">
        <f t="shared" si="9"/>
        <v>611</v>
      </c>
      <c r="B612" s="14">
        <v>4500</v>
      </c>
      <c r="C612" s="14">
        <v>5000</v>
      </c>
      <c r="D612" s="14">
        <v>180</v>
      </c>
      <c r="E612" s="14">
        <v>95</v>
      </c>
      <c r="F612" s="14">
        <v>60000</v>
      </c>
      <c r="G612" s="14">
        <v>5</v>
      </c>
      <c r="H612" s="14">
        <v>105</v>
      </c>
      <c r="K612" s="14">
        <v>150</v>
      </c>
      <c r="L612" s="14">
        <v>1.5</v>
      </c>
      <c r="M612" s="9">
        <f>ROUNDUP((18*L612),0)</f>
        <v>27</v>
      </c>
      <c r="N612" s="9">
        <f>(M612-O612*12-1.5)</f>
        <v>22.5</v>
      </c>
      <c r="O612" s="14">
        <v>0.25</v>
      </c>
      <c r="P612" s="9">
        <f>ROUND(((B612)-(M612*K612/12)-(G612-(1.5*L612))*H612),0)</f>
        <v>3874</v>
      </c>
      <c r="Q612" s="9">
        <f>ROUNDDOWN((D612+E612)/(P612/1000),0)</f>
        <v>70</v>
      </c>
      <c r="R612" s="9">
        <f>ROUND((1.2*D612+1.6*E612)/(Q612),2)</f>
        <v>5.26</v>
      </c>
      <c r="S612" s="9">
        <f>CEILING((N612+(12*L612)),0.01)</f>
        <v>40.5</v>
      </c>
      <c r="T612" s="9">
        <f xml:space="preserve"> (4*S612)</f>
        <v>162</v>
      </c>
      <c r="U612" s="9">
        <f>ROUND((Q612-(S612/12)^2)*(R612),2)</f>
        <v>308.29000000000002</v>
      </c>
      <c r="V612" s="9">
        <f>ROUND((U612*1000)/(3*T612*(C612^0.5)),2)</f>
        <v>8.9700000000000006</v>
      </c>
      <c r="W612" s="9" t="str">
        <f>IF(V612 &lt; N612, "Pass", "Fail")</f>
        <v>Pass</v>
      </c>
      <c r="X612" s="9">
        <f>CEILING(R612*(Q612^0.5)*((Q612^0.5/2)-(L612*0.5)-(N612/12)),0.01)</f>
        <v>68.58</v>
      </c>
      <c r="Y612" s="9">
        <f>ROUND((X612*1000)/(1.5*(Q612^0.5)*12*(C612^0.5)),2)</f>
        <v>6.44</v>
      </c>
      <c r="Z612" s="9" t="str">
        <f>IF(Y612&lt;N612,"Pass","Fail")</f>
        <v>Pass</v>
      </c>
      <c r="AA612" s="9">
        <f>ROUND(((Q612^0.5)/2)-(L612/2),2)</f>
        <v>3.43</v>
      </c>
      <c r="AB612" s="9">
        <f>ROUND((AA612*(AA612/2)*R612*(Q612^0.5)),0)</f>
        <v>259</v>
      </c>
      <c r="AC612" s="9">
        <f>ROUND((AB612*12000/(0.9*(Q612^0.5)*12*(N612^2))),2)</f>
        <v>67.94</v>
      </c>
      <c r="AD612" s="9">
        <f>(1-((1-(2.36*AC612/C612))^0.5))</f>
        <v>1.6164485292383901E-2</v>
      </c>
      <c r="AE612" s="9">
        <f>(AD612*C612)/(1.18*F612)</f>
        <v>1.1415596957898234E-3</v>
      </c>
      <c r="AF612" s="10">
        <f>200/F612</f>
        <v>3.3333333333333335E-3</v>
      </c>
      <c r="AG612" s="10">
        <f>(3*(C612)^0.5)/(F612)</f>
        <v>3.5355339059327377E-3</v>
      </c>
      <c r="AH612" s="10">
        <f>ROUND(MAX(AE612, AF612, AG612),6)</f>
        <v>3.5360000000000001E-3</v>
      </c>
      <c r="AK612" s="10">
        <f>ROUND((AH612*(Q612^0.5)*12*N612),2)</f>
        <v>7.99</v>
      </c>
      <c r="AL612" s="13">
        <f>ROUND((Q612^0.5),2)</f>
        <v>8.3699999999999992</v>
      </c>
      <c r="AM612" s="13">
        <f>ROUND((Q612^0.5),2)</f>
        <v>8.3699999999999992</v>
      </c>
      <c r="AN612" s="19">
        <v>8</v>
      </c>
      <c r="AO612" s="10">
        <f>INDEX(AJ:AJ, MATCH(AN612, AI:AI, 0))</f>
        <v>0.79</v>
      </c>
      <c r="AP612" s="12">
        <f>ROUNDUP((AK612/AO612),0)</f>
        <v>11</v>
      </c>
      <c r="AQ612" s="12">
        <f>(AP612*AO612)</f>
        <v>8.6900000000000013</v>
      </c>
      <c r="AR612" s="12">
        <f>IF(ROUNDDOWN((AL612*12 - (O612*12)) / (AP612 - 1), 0) &lt; 18, ROUNDDOWN((AL612*12 - (O612*12)) / (AP612 - 1), 0), 18)</f>
        <v>9</v>
      </c>
    </row>
    <row r="613" spans="1:44" x14ac:dyDescent="0.35">
      <c r="A613" s="11">
        <f t="shared" si="9"/>
        <v>612</v>
      </c>
      <c r="B613" s="14">
        <v>5400</v>
      </c>
      <c r="C613" s="14">
        <v>5000</v>
      </c>
      <c r="D613" s="14">
        <v>165</v>
      </c>
      <c r="E613" s="14">
        <v>150</v>
      </c>
      <c r="F613" s="14">
        <v>40000</v>
      </c>
      <c r="G613" s="14">
        <v>6.5</v>
      </c>
      <c r="H613" s="14">
        <v>100</v>
      </c>
      <c r="K613" s="14">
        <v>150</v>
      </c>
      <c r="L613" s="14">
        <v>1.58</v>
      </c>
      <c r="M613" s="9">
        <f>ROUNDUP((18*L613),0)</f>
        <v>29</v>
      </c>
      <c r="N613" s="9">
        <f>(M613-O613*12-1.5)</f>
        <v>24.5</v>
      </c>
      <c r="O613" s="14">
        <v>0.25</v>
      </c>
      <c r="P613" s="9">
        <f>ROUND(((B613)-(M613*K613/12)-(G613-(1.5*L613))*H613),0)</f>
        <v>4625</v>
      </c>
      <c r="Q613" s="9">
        <f>ROUNDDOWN((D613+E613)/(P613/1000),0)</f>
        <v>68</v>
      </c>
      <c r="R613" s="9">
        <f>ROUND((1.2*D613+1.6*E613)/(Q613),2)</f>
        <v>6.44</v>
      </c>
      <c r="S613" s="9">
        <f>CEILING((N613+(12*L613)),0.01)</f>
        <v>43.46</v>
      </c>
      <c r="T613" s="9">
        <f xml:space="preserve"> (4*S613)</f>
        <v>173.84</v>
      </c>
      <c r="U613" s="9">
        <f>ROUND((Q613-(S613/12)^2)*(R613),2)</f>
        <v>353.45</v>
      </c>
      <c r="V613" s="9">
        <f>ROUND((U613*1000)/(3*T613*(C613^0.5)),2)</f>
        <v>9.58</v>
      </c>
      <c r="W613" s="9" t="str">
        <f>IF(V613 &lt; N613, "Pass", "Fail")</f>
        <v>Pass</v>
      </c>
      <c r="X613" s="9">
        <f>CEILING(R613*(Q613^0.5)*((Q613^0.5/2)-(L613*0.5)-(N613/12)),0.01)</f>
        <v>68.59</v>
      </c>
      <c r="Y613" s="9">
        <f>ROUND((X613*1000)/(1.5*(Q613^0.5)*12*(C613^0.5)),2)</f>
        <v>6.54</v>
      </c>
      <c r="Z613" s="9" t="str">
        <f>IF(Y613&lt;N613,"Pass","Fail")</f>
        <v>Pass</v>
      </c>
      <c r="AA613" s="9">
        <f>ROUND(((Q613^0.5)/2)-(L613/2),2)</f>
        <v>3.33</v>
      </c>
      <c r="AB613" s="9">
        <f>ROUND((AA613*(AA613/2)*R613*(Q613^0.5)),0)</f>
        <v>294</v>
      </c>
      <c r="AC613" s="9">
        <f>ROUND((AB613*12000/(0.9*(Q613^0.5)*12*(N613^2))),2)</f>
        <v>66</v>
      </c>
      <c r="AD613" s="9">
        <f>(1-((1-(2.36*AC613/C613))^0.5))</f>
        <v>1.5699232957730569E-2</v>
      </c>
      <c r="AE613" s="9">
        <f>(AD613*C613)/(1.18*F613)</f>
        <v>1.663054338742645E-3</v>
      </c>
      <c r="AF613" s="10">
        <f>200/F613</f>
        <v>5.0000000000000001E-3</v>
      </c>
      <c r="AG613" s="10">
        <f>(3*(C613)^0.5)/(F613)</f>
        <v>5.3033008588991067E-3</v>
      </c>
      <c r="AH613" s="10">
        <f>ROUND(MAX(AE613, AF613, AG613),6)</f>
        <v>5.3030000000000004E-3</v>
      </c>
      <c r="AK613" s="10">
        <f>ROUND((AH613*(Q613^0.5)*12*N613),2)</f>
        <v>12.86</v>
      </c>
      <c r="AL613" s="13">
        <f>ROUND((Q613^0.5),2)</f>
        <v>8.25</v>
      </c>
      <c r="AM613" s="13">
        <f>ROUND((Q613^0.5),2)</f>
        <v>8.25</v>
      </c>
      <c r="AN613" s="19">
        <v>11</v>
      </c>
      <c r="AO613" s="10">
        <f>INDEX(AJ:AJ, MATCH(AN613, AI:AI, 0))</f>
        <v>1.56</v>
      </c>
      <c r="AP613" s="12">
        <f>ROUNDUP((AK613/AO613),0)</f>
        <v>9</v>
      </c>
      <c r="AQ613" s="12">
        <f>(AP613*AO613)</f>
        <v>14.040000000000001</v>
      </c>
      <c r="AR613" s="12">
        <f>IF(ROUNDDOWN((AL613*12 - (O613*12)) / (AP613 - 1), 0) &lt; 18, ROUNDDOWN((AL613*12 - (O613*12)) / (AP613 - 1), 0), 18)</f>
        <v>12</v>
      </c>
    </row>
    <row r="614" spans="1:44" x14ac:dyDescent="0.35">
      <c r="A614" s="11">
        <f t="shared" si="9"/>
        <v>613</v>
      </c>
      <c r="B614" s="14">
        <v>5900</v>
      </c>
      <c r="C614" s="14">
        <v>4000</v>
      </c>
      <c r="D614" s="14">
        <v>105</v>
      </c>
      <c r="E614" s="14">
        <v>150</v>
      </c>
      <c r="F614" s="14">
        <v>40000</v>
      </c>
      <c r="G614" s="14">
        <v>5.5</v>
      </c>
      <c r="H614" s="14">
        <v>95</v>
      </c>
      <c r="K614" s="14">
        <v>150</v>
      </c>
      <c r="L614" s="14">
        <v>1.25</v>
      </c>
      <c r="M614" s="9">
        <f>ROUNDUP((18*L614),0)</f>
        <v>23</v>
      </c>
      <c r="N614" s="9">
        <f>(M614-O614*12-1.5)</f>
        <v>18.5</v>
      </c>
      <c r="O614" s="14">
        <v>0.25</v>
      </c>
      <c r="P614" s="9">
        <f>ROUND(((B614)-(M614*K614/12)-(G614-(1.5*L614))*H614),0)</f>
        <v>5268</v>
      </c>
      <c r="Q614" s="9">
        <f>ROUNDDOWN((D614+E614)/(P614/1000),0)</f>
        <v>48</v>
      </c>
      <c r="R614" s="9">
        <f>ROUND((1.2*D614+1.6*E614)/(Q614),2)</f>
        <v>7.63</v>
      </c>
      <c r="S614" s="9">
        <f>CEILING((N614+(12*L614)),0.01)</f>
        <v>33.5</v>
      </c>
      <c r="T614" s="9">
        <f xml:space="preserve"> (4*S614)</f>
        <v>134</v>
      </c>
      <c r="U614" s="9">
        <f>ROUND((Q614-(S614/12)^2)*(R614),2)</f>
        <v>306.77999999999997</v>
      </c>
      <c r="V614" s="9">
        <f>ROUND((U614*1000)/(3*T614*(C614^0.5)),2)</f>
        <v>12.07</v>
      </c>
      <c r="W614" s="9" t="str">
        <f>IF(V614 &lt; N614, "Pass", "Fail")</f>
        <v>Pass</v>
      </c>
      <c r="X614" s="9">
        <f>CEILING(R614*(Q614^0.5)*((Q614^0.5/2)-(L614*0.5)-(N614/12)),0.01)</f>
        <v>68.59</v>
      </c>
      <c r="Y614" s="9">
        <f>ROUND((X614*1000)/(1.5*(Q614^0.5)*12*(C614^0.5)),2)</f>
        <v>8.6999999999999993</v>
      </c>
      <c r="Z614" s="9" t="str">
        <f>IF(Y614&lt;N614,"Pass","Fail")</f>
        <v>Pass</v>
      </c>
      <c r="AA614" s="9">
        <f>ROUND(((Q614^0.5)/2)-(L614/2),2)</f>
        <v>2.84</v>
      </c>
      <c r="AB614" s="9">
        <f>ROUND((AA614*(AA614/2)*R614*(Q614^0.5)),0)</f>
        <v>213</v>
      </c>
      <c r="AC614" s="9">
        <f>ROUND((AB614*12000/(0.9*(Q614^0.5)*12*(N614^2))),2)</f>
        <v>99.81</v>
      </c>
      <c r="AD614" s="9">
        <f>(1-((1-(2.36*AC614/C614))^0.5))</f>
        <v>2.9890676263752192E-2</v>
      </c>
      <c r="AE614" s="9">
        <f>(AD614*C614)/(1.18*F614)</f>
        <v>2.5331081579451011E-3</v>
      </c>
      <c r="AF614" s="10">
        <f>200/F614</f>
        <v>5.0000000000000001E-3</v>
      </c>
      <c r="AG614" s="10">
        <f>(3*(C614)^0.5)/(F614)</f>
        <v>4.7434164902525689E-3</v>
      </c>
      <c r="AH614" s="10">
        <f>ROUND(MAX(AE614, AF614, AG614),6)</f>
        <v>5.0000000000000001E-3</v>
      </c>
      <c r="AK614" s="10">
        <f>ROUND((AH614*(Q614^0.5)*12*N614),2)</f>
        <v>7.69</v>
      </c>
      <c r="AL614" s="13">
        <f>ROUND((Q614^0.5),2)</f>
        <v>6.93</v>
      </c>
      <c r="AM614" s="13">
        <f>ROUND((Q614^0.5),2)</f>
        <v>6.93</v>
      </c>
      <c r="AN614" s="19">
        <v>8</v>
      </c>
      <c r="AO614" s="10">
        <f>INDEX(AJ:AJ, MATCH(AN614, AI:AI, 0))</f>
        <v>0.79</v>
      </c>
      <c r="AP614" s="12">
        <f>ROUNDUP((AK614/AO614),0)</f>
        <v>10</v>
      </c>
      <c r="AQ614" s="12">
        <f>(AP614*AO614)</f>
        <v>7.9</v>
      </c>
      <c r="AR614" s="12">
        <f>IF(ROUNDDOWN((AL614*12 - (O614*12)) / (AP614 - 1), 0) &lt; 18, ROUNDDOWN((AL614*12 - (O614*12)) / (AP614 - 1), 0), 18)</f>
        <v>8</v>
      </c>
    </row>
    <row r="615" spans="1:44" x14ac:dyDescent="0.35">
      <c r="A615" s="11">
        <f t="shared" si="9"/>
        <v>614</v>
      </c>
      <c r="B615" s="14">
        <v>5700</v>
      </c>
      <c r="C615" s="14">
        <v>4000</v>
      </c>
      <c r="D615" s="14">
        <v>90</v>
      </c>
      <c r="E615" s="14">
        <v>145</v>
      </c>
      <c r="F615" s="14">
        <v>40000</v>
      </c>
      <c r="G615" s="14">
        <v>6.75</v>
      </c>
      <c r="H615" s="14">
        <v>105</v>
      </c>
      <c r="K615" s="14">
        <v>150</v>
      </c>
      <c r="L615" s="14">
        <v>1.17</v>
      </c>
      <c r="M615" s="9">
        <f>ROUNDUP((18*L615),0)</f>
        <v>22</v>
      </c>
      <c r="N615" s="9">
        <f>(M615-O615*12-1.5)</f>
        <v>17.5</v>
      </c>
      <c r="O615" s="14">
        <v>0.25</v>
      </c>
      <c r="P615" s="9">
        <f>ROUND(((B615)-(M615*K615/12)-(G615-(1.5*L615))*H615),0)</f>
        <v>4901</v>
      </c>
      <c r="Q615" s="9">
        <f>ROUNDDOWN((D615+E615)/(P615/1000),0)</f>
        <v>47</v>
      </c>
      <c r="R615" s="9">
        <f>ROUND((1.2*D615+1.6*E615)/(Q615),2)</f>
        <v>7.23</v>
      </c>
      <c r="S615" s="9">
        <f>CEILING((N615+(12*L615)),0.01)</f>
        <v>31.54</v>
      </c>
      <c r="T615" s="9">
        <f xml:space="preserve"> (4*S615)</f>
        <v>126.16</v>
      </c>
      <c r="U615" s="9">
        <f>ROUND((Q615-(S615/12)^2)*(R615),2)</f>
        <v>289.86</v>
      </c>
      <c r="V615" s="9">
        <f>ROUND((U615*1000)/(3*T615*(C615^0.5)),2)</f>
        <v>12.11</v>
      </c>
      <c r="W615" s="9" t="str">
        <f>IF(V615 &lt; N615, "Pass", "Fail")</f>
        <v>Pass</v>
      </c>
      <c r="X615" s="9">
        <f>CEILING(R615*(Q615^0.5)*((Q615^0.5/2)-(L615*0.5)-(N615/12)),0.01)</f>
        <v>68.63</v>
      </c>
      <c r="Y615" s="9">
        <f>ROUND((X615*1000)/(1.5*(Q615^0.5)*12*(C615^0.5)),2)</f>
        <v>8.7899999999999991</v>
      </c>
      <c r="Z615" s="9" t="str">
        <f>IF(Y615&lt;N615,"Pass","Fail")</f>
        <v>Pass</v>
      </c>
      <c r="AA615" s="9">
        <f>ROUND(((Q615^0.5)/2)-(L615/2),2)</f>
        <v>2.84</v>
      </c>
      <c r="AB615" s="9">
        <f>ROUND((AA615*(AA615/2)*R615*(Q615^0.5)),0)</f>
        <v>200</v>
      </c>
      <c r="AC615" s="9">
        <f>ROUND((AB615*12000/(0.9*(Q615^0.5)*12*(N615^2))),2)</f>
        <v>105.84</v>
      </c>
      <c r="AD615" s="9">
        <f>(1-((1-(2.36*AC615/C615))^0.5))</f>
        <v>3.1726071816451262E-2</v>
      </c>
      <c r="AE615" s="9">
        <f>(AD615*C615)/(1.18*F615)</f>
        <v>2.6886501539365479E-3</v>
      </c>
      <c r="AF615" s="10">
        <f>200/F615</f>
        <v>5.0000000000000001E-3</v>
      </c>
      <c r="AG615" s="10">
        <f>(3*(C615)^0.5)/(F615)</f>
        <v>4.7434164902525689E-3</v>
      </c>
      <c r="AH615" s="10">
        <f>ROUND(MAX(AE615, AF615, AG615),6)</f>
        <v>5.0000000000000001E-3</v>
      </c>
      <c r="AK615" s="10">
        <f>ROUND((AH615*(Q615^0.5)*12*N615),2)</f>
        <v>7.2</v>
      </c>
      <c r="AL615" s="13">
        <f>ROUND((Q615^0.5),2)</f>
        <v>6.86</v>
      </c>
      <c r="AM615" s="13">
        <f>ROUND((Q615^0.5),2)</f>
        <v>6.86</v>
      </c>
      <c r="AN615" s="19">
        <v>11</v>
      </c>
      <c r="AO615" s="10">
        <f>INDEX(AJ:AJ, MATCH(AN615, AI:AI, 0))</f>
        <v>1.56</v>
      </c>
      <c r="AP615" s="12">
        <f>ROUNDUP((AK615/AO615),0)</f>
        <v>5</v>
      </c>
      <c r="AQ615" s="12">
        <f>(AP615*AO615)</f>
        <v>7.8000000000000007</v>
      </c>
      <c r="AR615" s="12">
        <f>IF(ROUNDDOWN((AL615*12 - (O615*12)) / (AP615 - 1), 0) &lt; 18, ROUNDDOWN((AL615*12 - (O615*12)) / (AP615 - 1), 0), 18)</f>
        <v>18</v>
      </c>
    </row>
    <row r="616" spans="1:44" x14ac:dyDescent="0.35">
      <c r="A616" s="11">
        <f t="shared" si="9"/>
        <v>615</v>
      </c>
      <c r="B616" s="14">
        <v>4800</v>
      </c>
      <c r="C616" s="14">
        <v>5000</v>
      </c>
      <c r="D616" s="14">
        <v>195</v>
      </c>
      <c r="E616" s="14">
        <v>105</v>
      </c>
      <c r="F616" s="14">
        <v>40000</v>
      </c>
      <c r="G616" s="14">
        <v>6.5</v>
      </c>
      <c r="H616" s="14">
        <v>95</v>
      </c>
      <c r="K616" s="14">
        <v>150</v>
      </c>
      <c r="L616" s="14">
        <v>1.58</v>
      </c>
      <c r="M616" s="9">
        <f>ROUNDUP((18*L616),0)</f>
        <v>29</v>
      </c>
      <c r="N616" s="9">
        <f>(M616-O616*12-1.5)</f>
        <v>24.5</v>
      </c>
      <c r="O616" s="14">
        <v>0.25</v>
      </c>
      <c r="P616" s="9">
        <f>ROUND(((B616)-(M616*K616/12)-(G616-(1.5*L616))*H616),0)</f>
        <v>4045</v>
      </c>
      <c r="Q616" s="9">
        <f>ROUNDDOWN((D616+E616)/(P616/1000),0)</f>
        <v>74</v>
      </c>
      <c r="R616" s="9">
        <f>ROUND((1.2*D616+1.6*E616)/(Q616),2)</f>
        <v>5.43</v>
      </c>
      <c r="S616" s="9">
        <f>CEILING((N616+(12*L616)),0.01)</f>
        <v>43.46</v>
      </c>
      <c r="T616" s="9">
        <f xml:space="preserve"> (4*S616)</f>
        <v>173.84</v>
      </c>
      <c r="U616" s="9">
        <f>ROUND((Q616-(S616/12)^2)*(R616),2)</f>
        <v>330.6</v>
      </c>
      <c r="V616" s="9">
        <f>ROUND((U616*1000)/(3*T616*(C616^0.5)),2)</f>
        <v>8.9600000000000009</v>
      </c>
      <c r="W616" s="9" t="str">
        <f>IF(V616 &lt; N616, "Pass", "Fail")</f>
        <v>Pass</v>
      </c>
      <c r="X616" s="9">
        <f>CEILING(R616*(Q616^0.5)*((Q616^0.5/2)-(L616*0.5)-(N616/12)),0.01)</f>
        <v>68.650000000000006</v>
      </c>
      <c r="Y616" s="9">
        <f>ROUND((X616*1000)/(1.5*(Q616^0.5)*12*(C616^0.5)),2)</f>
        <v>6.27</v>
      </c>
      <c r="Z616" s="9" t="str">
        <f>IF(Y616&lt;N616,"Pass","Fail")</f>
        <v>Pass</v>
      </c>
      <c r="AA616" s="9">
        <f>ROUND(((Q616^0.5)/2)-(L616/2),2)</f>
        <v>3.51</v>
      </c>
      <c r="AB616" s="9">
        <f>ROUND((AA616*(AA616/2)*R616*(Q616^0.5)),0)</f>
        <v>288</v>
      </c>
      <c r="AC616" s="9">
        <f>ROUND((AB616*12000/(0.9*(Q616^0.5)*12*(N616^2))),2)</f>
        <v>61.97</v>
      </c>
      <c r="AD616" s="9">
        <f>(1-((1-(2.36*AC616/C616))^0.5))</f>
        <v>1.4733457383231729E-2</v>
      </c>
      <c r="AE616" s="9">
        <f>(AD616*C616)/(1.18*F616)</f>
        <v>1.5607476041559034E-3</v>
      </c>
      <c r="AF616" s="10">
        <f>200/F616</f>
        <v>5.0000000000000001E-3</v>
      </c>
      <c r="AG616" s="10">
        <f>(3*(C616)^0.5)/(F616)</f>
        <v>5.3033008588991067E-3</v>
      </c>
      <c r="AH616" s="10">
        <f>ROUND(MAX(AE616, AF616, AG616),6)</f>
        <v>5.3030000000000004E-3</v>
      </c>
      <c r="AK616" s="10">
        <f>ROUND((AH616*(Q616^0.5)*12*N616),2)</f>
        <v>13.41</v>
      </c>
      <c r="AL616" s="13">
        <f>ROUND((Q616^0.5),2)</f>
        <v>8.6</v>
      </c>
      <c r="AM616" s="13">
        <f>ROUND((Q616^0.5),2)</f>
        <v>8.6</v>
      </c>
      <c r="AN616" s="19">
        <v>11</v>
      </c>
      <c r="AO616" s="10">
        <f>INDEX(AJ:AJ, MATCH(AN616, AI:AI, 0))</f>
        <v>1.56</v>
      </c>
      <c r="AP616" s="12">
        <f>ROUNDUP((AK616/AO616),0)</f>
        <v>9</v>
      </c>
      <c r="AQ616" s="12">
        <f>(AP616*AO616)</f>
        <v>14.040000000000001</v>
      </c>
      <c r="AR616" s="12">
        <f>IF(ROUNDDOWN((AL616*12 - (O616*12)) / (AP616 - 1), 0) &lt; 18, ROUNDDOWN((AL616*12 - (O616*12)) / (AP616 - 1), 0), 18)</f>
        <v>12</v>
      </c>
    </row>
    <row r="617" spans="1:44" x14ac:dyDescent="0.35">
      <c r="A617" s="11">
        <f t="shared" si="9"/>
        <v>616</v>
      </c>
      <c r="B617" s="14">
        <v>4200</v>
      </c>
      <c r="C617" s="14">
        <v>3000</v>
      </c>
      <c r="D617" s="14">
        <v>100</v>
      </c>
      <c r="E617" s="14">
        <v>120</v>
      </c>
      <c r="F617" s="14">
        <v>40000</v>
      </c>
      <c r="G617" s="14">
        <v>4.75</v>
      </c>
      <c r="H617" s="14">
        <v>100</v>
      </c>
      <c r="K617" s="14">
        <v>150</v>
      </c>
      <c r="L617" s="14">
        <v>1.25</v>
      </c>
      <c r="M617" s="9">
        <f>ROUNDUP((18*L617),0)</f>
        <v>23</v>
      </c>
      <c r="N617" s="9">
        <f>(M617-O617*12-1.5)</f>
        <v>18.5</v>
      </c>
      <c r="O617" s="14">
        <v>0.25</v>
      </c>
      <c r="P617" s="9">
        <f>ROUND(((B617)-(M617*K617/12)-(G617-(1.5*L617))*H617),0)</f>
        <v>3625</v>
      </c>
      <c r="Q617" s="9">
        <f>ROUNDDOWN((D617+E617)/(P617/1000),0)</f>
        <v>60</v>
      </c>
      <c r="R617" s="9">
        <f>ROUND((1.2*D617+1.6*E617)/(Q617),2)</f>
        <v>5.2</v>
      </c>
      <c r="S617" s="9">
        <f>CEILING((N617+(12*L617)),0.01)</f>
        <v>33.5</v>
      </c>
      <c r="T617" s="9">
        <f xml:space="preserve"> (4*S617)</f>
        <v>134</v>
      </c>
      <c r="U617" s="9">
        <f>ROUND((Q617-(S617/12)^2)*(R617),2)</f>
        <v>271.47000000000003</v>
      </c>
      <c r="V617" s="9">
        <f>ROUND((U617*1000)/(3*T617*(C617^0.5)),2)</f>
        <v>12.33</v>
      </c>
      <c r="W617" s="9" t="str">
        <f>IF(V617 &lt; N617, "Pass", "Fail")</f>
        <v>Pass</v>
      </c>
      <c r="X617" s="9">
        <f>CEILING(R617*(Q617^0.5)*((Q617^0.5/2)-(L617*0.5)-(N617/12)),0.01)</f>
        <v>68.73</v>
      </c>
      <c r="Y617" s="9">
        <f>ROUND((X617*1000)/(1.5*(Q617^0.5)*12*(C617^0.5)),2)</f>
        <v>9</v>
      </c>
      <c r="Z617" s="9" t="str">
        <f>IF(Y617&lt;N617,"Pass","Fail")</f>
        <v>Pass</v>
      </c>
      <c r="AA617" s="9">
        <f>ROUND(((Q617^0.5)/2)-(L617/2),2)</f>
        <v>3.25</v>
      </c>
      <c r="AB617" s="9">
        <f>ROUND((AA617*(AA617/2)*R617*(Q617^0.5)),0)</f>
        <v>213</v>
      </c>
      <c r="AC617" s="9">
        <f>ROUND((AB617*12000/(0.9*(Q617^0.5)*12*(N617^2))),2)</f>
        <v>89.27</v>
      </c>
      <c r="AD617" s="9">
        <f>(1-((1-(2.36*AC617/C617))^0.5))</f>
        <v>3.5751968284784774E-2</v>
      </c>
      <c r="AE617" s="9">
        <f>(AD617*C617)/(1.18*F617)</f>
        <v>2.2723708655583543E-3</v>
      </c>
      <c r="AF617" s="10">
        <f>200/F617</f>
        <v>5.0000000000000001E-3</v>
      </c>
      <c r="AG617" s="10">
        <f>(3*(C617)^0.5)/(F617)</f>
        <v>4.107919181288746E-3</v>
      </c>
      <c r="AH617" s="10">
        <f>ROUND(MAX(AE617, AF617, AG617),6)</f>
        <v>5.0000000000000001E-3</v>
      </c>
      <c r="AK617" s="10">
        <f>ROUND((AH617*(Q617^0.5)*12*N617),2)</f>
        <v>8.6</v>
      </c>
      <c r="AL617" s="13">
        <f>ROUND((Q617^0.5),2)</f>
        <v>7.75</v>
      </c>
      <c r="AM617" s="13">
        <f>ROUND((Q617^0.5),2)</f>
        <v>7.75</v>
      </c>
      <c r="AN617" s="19">
        <v>11</v>
      </c>
      <c r="AO617" s="10">
        <f>INDEX(AJ:AJ, MATCH(AN617, AI:AI, 0))</f>
        <v>1.56</v>
      </c>
      <c r="AP617" s="12">
        <f>ROUNDUP((AK617/AO617),0)</f>
        <v>6</v>
      </c>
      <c r="AQ617" s="12">
        <f>(AP617*AO617)</f>
        <v>9.36</v>
      </c>
      <c r="AR617" s="12">
        <f>IF(ROUNDDOWN((AL617*12 - (O617*12)) / (AP617 - 1), 0) &lt; 18, ROUNDDOWN((AL617*12 - (O617*12)) / (AP617 - 1), 0), 18)</f>
        <v>18</v>
      </c>
    </row>
    <row r="618" spans="1:44" x14ac:dyDescent="0.35">
      <c r="A618" s="11">
        <f t="shared" si="9"/>
        <v>617</v>
      </c>
      <c r="B618" s="14">
        <v>4100</v>
      </c>
      <c r="C618" s="14">
        <v>5000</v>
      </c>
      <c r="D618" s="14">
        <v>165</v>
      </c>
      <c r="E618" s="14">
        <v>145</v>
      </c>
      <c r="F618" s="14">
        <v>40000</v>
      </c>
      <c r="G618" s="14">
        <v>4</v>
      </c>
      <c r="H618" s="14">
        <v>100</v>
      </c>
      <c r="K618" s="14">
        <v>150</v>
      </c>
      <c r="L618" s="14">
        <v>1.75</v>
      </c>
      <c r="M618" s="9">
        <f>ROUNDUP((18*L618),0)</f>
        <v>32</v>
      </c>
      <c r="N618" s="9">
        <f>(M618-O618*12-1.5)</f>
        <v>27.5</v>
      </c>
      <c r="O618" s="14">
        <v>0.25</v>
      </c>
      <c r="P618" s="9">
        <f>ROUND(((B618)-(M618*K618/12)-(G618-(1.5*L618))*H618),0)</f>
        <v>3563</v>
      </c>
      <c r="Q618" s="9">
        <f>ROUNDDOWN((D618+E618)/(P618/1000),0)</f>
        <v>87</v>
      </c>
      <c r="R618" s="9">
        <f>ROUND((1.2*D618+1.6*E618)/(Q618),2)</f>
        <v>4.9400000000000004</v>
      </c>
      <c r="S618" s="9">
        <f>CEILING((N618+(12*L618)),0.01)</f>
        <v>48.5</v>
      </c>
      <c r="T618" s="9">
        <f xml:space="preserve"> (4*S618)</f>
        <v>194</v>
      </c>
      <c r="U618" s="9">
        <f>ROUND((Q618-(S618/12)^2)*(R618),2)</f>
        <v>349.08</v>
      </c>
      <c r="V618" s="9">
        <f>ROUND((U618*1000)/(3*T618*(C618^0.5)),2)</f>
        <v>8.48</v>
      </c>
      <c r="W618" s="9" t="str">
        <f>IF(V618 &lt; N618, "Pass", "Fail")</f>
        <v>Pass</v>
      </c>
      <c r="X618" s="9">
        <f>CEILING(R618*(Q618^0.5)*((Q618^0.5/2)-(L618*0.5)-(N618/12)),0.01)</f>
        <v>68.98</v>
      </c>
      <c r="Y618" s="9">
        <f>ROUND((X618*1000)/(1.5*(Q618^0.5)*12*(C618^0.5)),2)</f>
        <v>5.81</v>
      </c>
      <c r="Z618" s="9" t="str">
        <f>IF(Y618&lt;N618,"Pass","Fail")</f>
        <v>Pass</v>
      </c>
      <c r="AA618" s="9">
        <f>ROUND(((Q618^0.5)/2)-(L618/2),2)</f>
        <v>3.79</v>
      </c>
      <c r="AB618" s="9">
        <f>ROUND((AA618*(AA618/2)*R618*(Q618^0.5)),0)</f>
        <v>331</v>
      </c>
      <c r="AC618" s="9">
        <f>ROUND((AB618*12000/(0.9*(Q618^0.5)*12*(N618^2))),2)</f>
        <v>52.14</v>
      </c>
      <c r="AD618" s="9">
        <f>(1-((1-(2.36*AC618/C618))^0.5))</f>
        <v>1.2381693162788698E-2</v>
      </c>
      <c r="AE618" s="9">
        <f>(AD618*C618)/(1.18*F618)</f>
        <v>1.3116200384310063E-3</v>
      </c>
      <c r="AF618" s="10">
        <f>200/F618</f>
        <v>5.0000000000000001E-3</v>
      </c>
      <c r="AG618" s="10">
        <f>(3*(C618)^0.5)/(F618)</f>
        <v>5.3033008588991067E-3</v>
      </c>
      <c r="AH618" s="10">
        <f>ROUND(MAX(AE618, AF618, AG618),6)</f>
        <v>5.3030000000000004E-3</v>
      </c>
      <c r="AK618" s="10">
        <f>ROUND((AH618*(Q618^0.5)*12*N618),2)</f>
        <v>16.32</v>
      </c>
      <c r="AL618" s="13">
        <f>ROUND((Q618^0.5),2)</f>
        <v>9.33</v>
      </c>
      <c r="AM618" s="13">
        <f>ROUND((Q618^0.5),2)</f>
        <v>9.33</v>
      </c>
      <c r="AN618" s="19">
        <v>14</v>
      </c>
      <c r="AO618" s="10">
        <f>INDEX(AJ:AJ, MATCH(AN618, AI:AI, 0))</f>
        <v>2.25</v>
      </c>
      <c r="AP618" s="12">
        <f>ROUNDUP((AK618/AO618),0)</f>
        <v>8</v>
      </c>
      <c r="AQ618" s="12">
        <f>(AP618*AO618)</f>
        <v>18</v>
      </c>
      <c r="AR618" s="12">
        <f>IF(ROUNDDOWN((AL618*12 - (O618*12)) / (AP618 - 1), 0) &lt; 18, ROUNDDOWN((AL618*12 - (O618*12)) / (AP618 - 1), 0), 18)</f>
        <v>15</v>
      </c>
    </row>
    <row r="619" spans="1:44" x14ac:dyDescent="0.35">
      <c r="A619" s="11">
        <f t="shared" si="9"/>
        <v>618</v>
      </c>
      <c r="B619" s="14">
        <v>5100</v>
      </c>
      <c r="C619" s="14">
        <v>5000</v>
      </c>
      <c r="D619" s="14">
        <v>115</v>
      </c>
      <c r="E619" s="14">
        <v>165</v>
      </c>
      <c r="F619" s="14">
        <v>40000</v>
      </c>
      <c r="G619" s="14">
        <v>7</v>
      </c>
      <c r="H619" s="14">
        <v>90</v>
      </c>
      <c r="K619" s="14">
        <v>150</v>
      </c>
      <c r="L619" s="14">
        <v>1.5</v>
      </c>
      <c r="M619" s="9">
        <f>ROUNDUP((18*L619),0)</f>
        <v>27</v>
      </c>
      <c r="N619" s="9">
        <f>(M619-O619*12-1.5)</f>
        <v>22.5</v>
      </c>
      <c r="O619" s="14">
        <v>0.25</v>
      </c>
      <c r="P619" s="9">
        <f>ROUND(((B619)-(M619*K619/12)-(G619-(1.5*L619))*H619),0)</f>
        <v>4335</v>
      </c>
      <c r="Q619" s="9">
        <f>ROUNDDOWN((D619+E619)/(P619/1000),0)</f>
        <v>64</v>
      </c>
      <c r="R619" s="9">
        <f>ROUND((1.2*D619+1.6*E619)/(Q619),2)</f>
        <v>6.28</v>
      </c>
      <c r="S619" s="9">
        <f>CEILING((N619+(12*L619)),0.01)</f>
        <v>40.5</v>
      </c>
      <c r="T619" s="9">
        <f xml:space="preserve"> (4*S619)</f>
        <v>162</v>
      </c>
      <c r="U619" s="9">
        <f>ROUND((Q619-(S619/12)^2)*(R619),2)</f>
        <v>330.39</v>
      </c>
      <c r="V619" s="9">
        <f>ROUND((U619*1000)/(3*T619*(C619^0.5)),2)</f>
        <v>9.61</v>
      </c>
      <c r="W619" s="9" t="str">
        <f>IF(V619 &lt; N619, "Pass", "Fail")</f>
        <v>Pass</v>
      </c>
      <c r="X619" s="9">
        <f>CEILING(R619*(Q619^0.5)*((Q619^0.5/2)-(L619*0.5)-(N619/12)),0.01)</f>
        <v>69.08</v>
      </c>
      <c r="Y619" s="9">
        <f>ROUND((X619*1000)/(1.5*(Q619^0.5)*12*(C619^0.5)),2)</f>
        <v>6.78</v>
      </c>
      <c r="Z619" s="9" t="str">
        <f>IF(Y619&lt;N619,"Pass","Fail")</f>
        <v>Pass</v>
      </c>
      <c r="AA619" s="9">
        <f>ROUND(((Q619^0.5)/2)-(L619/2),2)</f>
        <v>3.25</v>
      </c>
      <c r="AB619" s="9">
        <f>ROUND((AA619*(AA619/2)*R619*(Q619^0.5)),0)</f>
        <v>265</v>
      </c>
      <c r="AC619" s="9">
        <f>ROUND((AB619*12000/(0.9*(Q619^0.5)*12*(N619^2))),2)</f>
        <v>72.7</v>
      </c>
      <c r="AD619" s="9">
        <f>(1-((1-(2.36*AC619/C619))^0.5))</f>
        <v>1.7306965527891793E-2</v>
      </c>
      <c r="AE619" s="9">
        <f>(AD619*C619)/(1.18*F619)</f>
        <v>1.8333649923614188E-3</v>
      </c>
      <c r="AF619" s="10">
        <f>200/F619</f>
        <v>5.0000000000000001E-3</v>
      </c>
      <c r="AG619" s="10">
        <f>(3*(C619)^0.5)/(F619)</f>
        <v>5.3033008588991067E-3</v>
      </c>
      <c r="AH619" s="10">
        <f>ROUND(MAX(AE619, AF619, AG619),6)</f>
        <v>5.3030000000000004E-3</v>
      </c>
      <c r="AK619" s="10">
        <f>ROUND((AH619*(Q619^0.5)*12*N619),2)</f>
        <v>11.45</v>
      </c>
      <c r="AL619" s="13">
        <f>ROUND((Q619^0.5),2)</f>
        <v>8</v>
      </c>
      <c r="AM619" s="13">
        <f>ROUND((Q619^0.5),2)</f>
        <v>8</v>
      </c>
      <c r="AN619" s="19">
        <v>11</v>
      </c>
      <c r="AO619" s="10">
        <f>INDEX(AJ:AJ, MATCH(AN619, AI:AI, 0))</f>
        <v>1.56</v>
      </c>
      <c r="AP619" s="12">
        <f>ROUNDUP((AK619/AO619),0)</f>
        <v>8</v>
      </c>
      <c r="AQ619" s="12">
        <f>(AP619*AO619)</f>
        <v>12.48</v>
      </c>
      <c r="AR619" s="12">
        <f>IF(ROUNDDOWN((AL619*12 - (O619*12)) / (AP619 - 1), 0) &lt; 18, ROUNDDOWN((AL619*12 - (O619*12)) / (AP619 - 1), 0), 18)</f>
        <v>13</v>
      </c>
    </row>
    <row r="620" spans="1:44" x14ac:dyDescent="0.35">
      <c r="A620" s="11">
        <f t="shared" si="9"/>
        <v>619</v>
      </c>
      <c r="B620" s="14">
        <v>5300</v>
      </c>
      <c r="C620" s="14">
        <v>5000</v>
      </c>
      <c r="D620" s="14">
        <v>180</v>
      </c>
      <c r="E620" s="14">
        <v>85</v>
      </c>
      <c r="F620" s="14">
        <v>60000</v>
      </c>
      <c r="G620" s="14">
        <v>5.75</v>
      </c>
      <c r="H620" s="14">
        <v>100</v>
      </c>
      <c r="K620" s="14">
        <v>150</v>
      </c>
      <c r="L620" s="14">
        <v>1.33</v>
      </c>
      <c r="M620" s="9">
        <f>ROUNDUP((18*L620),0)</f>
        <v>24</v>
      </c>
      <c r="N620" s="9">
        <f>(M620-O620*12-1.5)</f>
        <v>19.5</v>
      </c>
      <c r="O620" s="14">
        <v>0.25</v>
      </c>
      <c r="P620" s="9">
        <f>ROUND(((B620)-(M620*K620/12)-(G620-(1.5*L620))*H620),0)</f>
        <v>4625</v>
      </c>
      <c r="Q620" s="9">
        <f>ROUNDDOWN((D620+E620)/(P620/1000),0)</f>
        <v>57</v>
      </c>
      <c r="R620" s="9">
        <f>ROUND((1.2*D620+1.6*E620)/(Q620),2)</f>
        <v>6.18</v>
      </c>
      <c r="S620" s="9">
        <f>CEILING((N620+(12*L620)),0.01)</f>
        <v>35.46</v>
      </c>
      <c r="T620" s="9">
        <f xml:space="preserve"> (4*S620)</f>
        <v>141.84</v>
      </c>
      <c r="U620" s="9">
        <f>ROUND((Q620-(S620/12)^2)*(R620),2)</f>
        <v>298.3</v>
      </c>
      <c r="V620" s="9">
        <f>ROUND((U620*1000)/(3*T620*(C620^0.5)),2)</f>
        <v>9.91</v>
      </c>
      <c r="W620" s="9" t="str">
        <f>IF(V620 &lt; N620, "Pass", "Fail")</f>
        <v>Pass</v>
      </c>
      <c r="X620" s="9">
        <f>CEILING(R620*(Q620^0.5)*((Q620^0.5/2)-(L620*0.5)-(N620/12)),0.01)</f>
        <v>69.290000000000006</v>
      </c>
      <c r="Y620" s="9">
        <f>ROUND((X620*1000)/(1.5*(Q620^0.5)*12*(C620^0.5)),2)</f>
        <v>7.21</v>
      </c>
      <c r="Z620" s="9" t="str">
        <f>IF(Y620&lt;N620,"Pass","Fail")</f>
        <v>Pass</v>
      </c>
      <c r="AA620" s="9">
        <f>ROUND(((Q620^0.5)/2)-(L620/2),2)</f>
        <v>3.11</v>
      </c>
      <c r="AB620" s="9">
        <f>ROUND((AA620*(AA620/2)*R620*(Q620^0.5)),0)</f>
        <v>226</v>
      </c>
      <c r="AC620" s="9">
        <f>ROUND((AB620*12000/(0.9*(Q620^0.5)*12*(N620^2))),2)</f>
        <v>87.47</v>
      </c>
      <c r="AD620" s="9">
        <f>(1-((1-(2.36*AC620/C620))^0.5))</f>
        <v>2.0860500235027835E-2</v>
      </c>
      <c r="AE620" s="9">
        <f>(AD620*C620)/(1.18*F620)</f>
        <v>1.4731991691403837E-3</v>
      </c>
      <c r="AF620" s="10">
        <f>200/F620</f>
        <v>3.3333333333333335E-3</v>
      </c>
      <c r="AG620" s="10">
        <f>(3*(C620)^0.5)/(F620)</f>
        <v>3.5355339059327377E-3</v>
      </c>
      <c r="AH620" s="10">
        <f>ROUND(MAX(AE620, AF620, AG620),6)</f>
        <v>3.5360000000000001E-3</v>
      </c>
      <c r="AK620" s="10">
        <f>ROUND((AH620*(Q620^0.5)*12*N620),2)</f>
        <v>6.25</v>
      </c>
      <c r="AL620" s="13">
        <f>ROUND((Q620^0.5),2)</f>
        <v>7.55</v>
      </c>
      <c r="AM620" s="13">
        <f>ROUND((Q620^0.5),2)</f>
        <v>7.55</v>
      </c>
      <c r="AN620" s="19">
        <v>8</v>
      </c>
      <c r="AO620" s="10">
        <f>INDEX(AJ:AJ, MATCH(AN620, AI:AI, 0))</f>
        <v>0.79</v>
      </c>
      <c r="AP620" s="12">
        <f>ROUNDUP((AK620/AO620),0)</f>
        <v>8</v>
      </c>
      <c r="AQ620" s="12">
        <f>(AP620*AO620)</f>
        <v>6.32</v>
      </c>
      <c r="AR620" s="12">
        <f>IF(ROUNDDOWN((AL620*12 - (O620*12)) / (AP620 - 1), 0) &lt; 18, ROUNDDOWN((AL620*12 - (O620*12)) / (AP620 - 1), 0), 18)</f>
        <v>12</v>
      </c>
    </row>
    <row r="621" spans="1:44" x14ac:dyDescent="0.35">
      <c r="A621" s="11">
        <f t="shared" si="9"/>
        <v>620</v>
      </c>
      <c r="B621" s="14">
        <v>5800</v>
      </c>
      <c r="C621" s="14">
        <v>3000</v>
      </c>
      <c r="D621" s="14">
        <v>165</v>
      </c>
      <c r="E621" s="14">
        <v>145</v>
      </c>
      <c r="F621" s="14">
        <v>60000</v>
      </c>
      <c r="G621" s="14">
        <v>6.25</v>
      </c>
      <c r="H621" s="14">
        <v>95</v>
      </c>
      <c r="K621" s="14">
        <v>150</v>
      </c>
      <c r="L621" s="14">
        <v>1.5</v>
      </c>
      <c r="M621" s="9">
        <f>ROUNDUP((18*L621),0)</f>
        <v>27</v>
      </c>
      <c r="N621" s="9">
        <f>(M621-O621*12-1.5)</f>
        <v>22.5</v>
      </c>
      <c r="O621" s="14">
        <v>0.25</v>
      </c>
      <c r="P621" s="9">
        <f>ROUND(((B621)-(M621*K621/12)-(G621-(1.5*L621))*H621),0)</f>
        <v>5083</v>
      </c>
      <c r="Q621" s="9">
        <f>ROUNDDOWN((D621+E621)/(P621/1000),0)</f>
        <v>60</v>
      </c>
      <c r="R621" s="9">
        <f>ROUND((1.2*D621+1.6*E621)/(Q621),2)</f>
        <v>7.17</v>
      </c>
      <c r="S621" s="9">
        <f>CEILING((N621+(12*L621)),0.01)</f>
        <v>40.5</v>
      </c>
      <c r="T621" s="9">
        <f xml:space="preserve"> (4*S621)</f>
        <v>162</v>
      </c>
      <c r="U621" s="9">
        <f>ROUND((Q621-(S621/12)^2)*(R621),2)</f>
        <v>348.53</v>
      </c>
      <c r="V621" s="9">
        <f>ROUND((U621*1000)/(3*T621*(C621^0.5)),2)</f>
        <v>13.09</v>
      </c>
      <c r="W621" s="9" t="str">
        <f>IF(V621 &lt; N621, "Pass", "Fail")</f>
        <v>Pass</v>
      </c>
      <c r="X621" s="9">
        <f>CEILING(R621*(Q621^0.5)*((Q621^0.5/2)-(L621*0.5)-(N621/12)),0.01)</f>
        <v>69.320000000000007</v>
      </c>
      <c r="Y621" s="9">
        <f>ROUND((X621*1000)/(1.5*(Q621^0.5)*12*(C621^0.5)),2)</f>
        <v>9.08</v>
      </c>
      <c r="Z621" s="9" t="str">
        <f>IF(Y621&lt;N621,"Pass","Fail")</f>
        <v>Pass</v>
      </c>
      <c r="AA621" s="9">
        <f>ROUND(((Q621^0.5)/2)-(L621/2),2)</f>
        <v>3.12</v>
      </c>
      <c r="AB621" s="9">
        <f>ROUND((AA621*(AA621/2)*R621*(Q621^0.5)),0)</f>
        <v>270</v>
      </c>
      <c r="AC621" s="9">
        <f>ROUND((AB621*12000/(0.9*(Q621^0.5)*12*(N621^2))),2)</f>
        <v>76.5</v>
      </c>
      <c r="AD621" s="9">
        <f>(1-((1-(2.36*AC621/C621))^0.5))</f>
        <v>3.055686087321241E-2</v>
      </c>
      <c r="AE621" s="9">
        <f>(AD621*C621)/(1.18*F621)</f>
        <v>1.2947822403903565E-3</v>
      </c>
      <c r="AF621" s="10">
        <f>200/F621</f>
        <v>3.3333333333333335E-3</v>
      </c>
      <c r="AG621" s="10">
        <f>(3*(C621)^0.5)/(F621)</f>
        <v>2.7386127875258306E-3</v>
      </c>
      <c r="AH621" s="10">
        <f>ROUND(MAX(AE621, AF621, AG621),6)</f>
        <v>3.333E-3</v>
      </c>
      <c r="AK621" s="10">
        <f>ROUND((AH621*(Q621^0.5)*12*N621),2)</f>
        <v>6.97</v>
      </c>
      <c r="AL621" s="13">
        <f>ROUND((Q621^0.5),2)</f>
        <v>7.75</v>
      </c>
      <c r="AM621" s="13">
        <f>ROUND((Q621^0.5),2)</f>
        <v>7.75</v>
      </c>
      <c r="AN621" s="19">
        <v>11</v>
      </c>
      <c r="AO621" s="10">
        <f>INDEX(AJ:AJ, MATCH(AN621, AI:AI, 0))</f>
        <v>1.56</v>
      </c>
      <c r="AP621" s="12">
        <f>ROUNDUP((AK621/AO621),0)</f>
        <v>5</v>
      </c>
      <c r="AQ621" s="12">
        <f>(AP621*AO621)</f>
        <v>7.8000000000000007</v>
      </c>
      <c r="AR621" s="12">
        <f>IF(ROUNDDOWN((AL621*12 - (O621*12)) / (AP621 - 1), 0) &lt; 18, ROUNDDOWN((AL621*12 - (O621*12)) / (AP621 - 1), 0), 18)</f>
        <v>18</v>
      </c>
    </row>
    <row r="622" spans="1:44" x14ac:dyDescent="0.35">
      <c r="A622" s="11">
        <f t="shared" si="9"/>
        <v>621</v>
      </c>
      <c r="B622" s="14">
        <v>5900</v>
      </c>
      <c r="C622" s="14">
        <v>3000</v>
      </c>
      <c r="D622" s="14">
        <v>130</v>
      </c>
      <c r="E622" s="14">
        <v>140</v>
      </c>
      <c r="F622" s="14">
        <v>60000</v>
      </c>
      <c r="G622" s="14">
        <v>6</v>
      </c>
      <c r="H622" s="14">
        <v>105</v>
      </c>
      <c r="K622" s="14">
        <v>150</v>
      </c>
      <c r="L622" s="14">
        <v>1.33</v>
      </c>
      <c r="M622" s="9">
        <f>ROUNDUP((18*L622),0)</f>
        <v>24</v>
      </c>
      <c r="N622" s="9">
        <f>(M622-O622*12-1.5)</f>
        <v>19.5</v>
      </c>
      <c r="O622" s="14">
        <v>0.25</v>
      </c>
      <c r="P622" s="9">
        <f>ROUND(((B622)-(M622*K622/12)-(G622-(1.5*L622))*H622),0)</f>
        <v>5179</v>
      </c>
      <c r="Q622" s="9">
        <f>ROUNDDOWN((D622+E622)/(P622/1000),0)</f>
        <v>52</v>
      </c>
      <c r="R622" s="9">
        <f>ROUND((1.2*D622+1.6*E622)/(Q622),2)</f>
        <v>7.31</v>
      </c>
      <c r="S622" s="9">
        <f>CEILING((N622+(12*L622)),0.01)</f>
        <v>35.46</v>
      </c>
      <c r="T622" s="9">
        <f xml:space="preserve"> (4*S622)</f>
        <v>141.84</v>
      </c>
      <c r="U622" s="9">
        <f>ROUND((Q622-(S622/12)^2)*(R622),2)</f>
        <v>316.29000000000002</v>
      </c>
      <c r="V622" s="9">
        <f>ROUND((U622*1000)/(3*T622*(C622^0.5)),2)</f>
        <v>13.57</v>
      </c>
      <c r="W622" s="9" t="str">
        <f>IF(V622 &lt; N622, "Pass", "Fail")</f>
        <v>Pass</v>
      </c>
      <c r="X622" s="9">
        <f>CEILING(R622*(Q622^0.5)*((Q622^0.5/2)-(L622*0.5)-(N622/12)),0.01)</f>
        <v>69.350000000000009</v>
      </c>
      <c r="Y622" s="9">
        <f>ROUND((X622*1000)/(1.5*(Q622^0.5)*12*(C622^0.5)),2)</f>
        <v>9.75</v>
      </c>
      <c r="Z622" s="9" t="str">
        <f>IF(Y622&lt;N622,"Pass","Fail")</f>
        <v>Pass</v>
      </c>
      <c r="AA622" s="9">
        <f>ROUND(((Q622^0.5)/2)-(L622/2),2)</f>
        <v>2.94</v>
      </c>
      <c r="AB622" s="9">
        <f>ROUND((AA622*(AA622/2)*R622*(Q622^0.5)),0)</f>
        <v>228</v>
      </c>
      <c r="AC622" s="9">
        <f>ROUND((AB622*12000/(0.9*(Q622^0.5)*12*(N622^2))),2)</f>
        <v>92.39</v>
      </c>
      <c r="AD622" s="9">
        <f>(1-((1-(2.36*AC622/C622))^0.5))</f>
        <v>3.7025510895191682E-2</v>
      </c>
      <c r="AE622" s="9">
        <f>(AD622*C622)/(1.18*F622)</f>
        <v>1.5688775803047322E-3</v>
      </c>
      <c r="AF622" s="10">
        <f>200/F622</f>
        <v>3.3333333333333335E-3</v>
      </c>
      <c r="AG622" s="10">
        <f>(3*(C622)^0.5)/(F622)</f>
        <v>2.7386127875258306E-3</v>
      </c>
      <c r="AH622" s="10">
        <f>ROUND(MAX(AE622, AF622, AG622),6)</f>
        <v>3.333E-3</v>
      </c>
      <c r="AK622" s="10">
        <f>ROUND((AH622*(Q622^0.5)*12*N622),2)</f>
        <v>5.62</v>
      </c>
      <c r="AL622" s="13">
        <f>ROUND((Q622^0.5),2)</f>
        <v>7.21</v>
      </c>
      <c r="AM622" s="13">
        <f>ROUND((Q622^0.5),2)</f>
        <v>7.21</v>
      </c>
      <c r="AN622" s="19">
        <v>8</v>
      </c>
      <c r="AO622" s="10">
        <f>INDEX(AJ:AJ, MATCH(AN622, AI:AI, 0))</f>
        <v>0.79</v>
      </c>
      <c r="AP622" s="12">
        <f>ROUNDUP((AK622/AO622),0)</f>
        <v>8</v>
      </c>
      <c r="AQ622" s="12">
        <f>(AP622*AO622)</f>
        <v>6.32</v>
      </c>
      <c r="AR622" s="12">
        <f>IF(ROUNDDOWN((AL622*12 - (O622*12)) / (AP622 - 1), 0) &lt; 18, ROUNDDOWN((AL622*12 - (O622*12)) / (AP622 - 1), 0), 18)</f>
        <v>11</v>
      </c>
    </row>
    <row r="623" spans="1:44" x14ac:dyDescent="0.35">
      <c r="A623" s="11">
        <f t="shared" si="9"/>
        <v>622</v>
      </c>
      <c r="B623" s="14">
        <v>4600</v>
      </c>
      <c r="C623" s="14">
        <v>4000</v>
      </c>
      <c r="D623" s="14">
        <v>150</v>
      </c>
      <c r="E623" s="14">
        <v>100</v>
      </c>
      <c r="F623" s="14">
        <v>60000</v>
      </c>
      <c r="G623" s="14">
        <v>4</v>
      </c>
      <c r="H623" s="14">
        <v>90</v>
      </c>
      <c r="K623" s="14">
        <v>150</v>
      </c>
      <c r="L623" s="14">
        <v>1.33</v>
      </c>
      <c r="M623" s="9">
        <f>ROUNDUP((18*L623),0)</f>
        <v>24</v>
      </c>
      <c r="N623" s="9">
        <f>(M623-O623*12-1.5)</f>
        <v>19.5</v>
      </c>
      <c r="O623" s="14">
        <v>0.25</v>
      </c>
      <c r="P623" s="9">
        <f>ROUND(((B623)-(M623*K623/12)-(G623-(1.5*L623))*H623),0)</f>
        <v>4120</v>
      </c>
      <c r="Q623" s="9">
        <f>ROUNDDOWN((D623+E623)/(P623/1000),0)</f>
        <v>60</v>
      </c>
      <c r="R623" s="9">
        <f>ROUND((1.2*D623+1.6*E623)/(Q623),2)</f>
        <v>5.67</v>
      </c>
      <c r="S623" s="9">
        <f>CEILING((N623+(12*L623)),0.01)</f>
        <v>35.46</v>
      </c>
      <c r="T623" s="9">
        <f xml:space="preserve"> (4*S623)</f>
        <v>141.84</v>
      </c>
      <c r="U623" s="9">
        <f>ROUND((Q623-(S623/12)^2)*(R623),2)</f>
        <v>290.69</v>
      </c>
      <c r="V623" s="9">
        <f>ROUND((U623*1000)/(3*T623*(C623^0.5)),2)</f>
        <v>10.8</v>
      </c>
      <c r="W623" s="9" t="str">
        <f>IF(V623 &lt; N623, "Pass", "Fail")</f>
        <v>Pass</v>
      </c>
      <c r="X623" s="9">
        <f>CEILING(R623*(Q623^0.5)*((Q623^0.5/2)-(L623*0.5)-(N623/12)),0.01)</f>
        <v>69.53</v>
      </c>
      <c r="Y623" s="9">
        <f>ROUND((X623*1000)/(1.5*(Q623^0.5)*12*(C623^0.5)),2)</f>
        <v>7.88</v>
      </c>
      <c r="Z623" s="9" t="str">
        <f>IF(Y623&lt;N623,"Pass","Fail")</f>
        <v>Pass</v>
      </c>
      <c r="AA623" s="9">
        <f>ROUND(((Q623^0.5)/2)-(L623/2),2)</f>
        <v>3.21</v>
      </c>
      <c r="AB623" s="9">
        <f>ROUND((AA623*(AA623/2)*R623*(Q623^0.5)),0)</f>
        <v>226</v>
      </c>
      <c r="AC623" s="9">
        <f>ROUND((AB623*12000/(0.9*(Q623^0.5)*12*(N623^2))),2)</f>
        <v>85.26</v>
      </c>
      <c r="AD623" s="9">
        <f>(1-((1-(2.36*AC623/C623))^0.5))</f>
        <v>2.5476218863798028E-2</v>
      </c>
      <c r="AE623" s="9">
        <f>(AD623*C623)/(1.18*F623)</f>
        <v>1.4393343990846343E-3</v>
      </c>
      <c r="AF623" s="10">
        <f>200/F623</f>
        <v>3.3333333333333335E-3</v>
      </c>
      <c r="AG623" s="10">
        <f>(3*(C623)^0.5)/(F623)</f>
        <v>3.162277660168379E-3</v>
      </c>
      <c r="AH623" s="10">
        <f>ROUND(MAX(AE623, AF623, AG623),6)</f>
        <v>3.333E-3</v>
      </c>
      <c r="AK623" s="10">
        <f>ROUND((AH623*(Q623^0.5)*12*N623),2)</f>
        <v>6.04</v>
      </c>
      <c r="AL623" s="13">
        <f>ROUND((Q623^0.5),2)</f>
        <v>7.75</v>
      </c>
      <c r="AM623" s="13">
        <f>ROUND((Q623^0.5),2)</f>
        <v>7.75</v>
      </c>
      <c r="AN623" s="19">
        <v>8</v>
      </c>
      <c r="AO623" s="10">
        <f>INDEX(AJ:AJ, MATCH(AN623, AI:AI, 0))</f>
        <v>0.79</v>
      </c>
      <c r="AP623" s="12">
        <f>ROUNDUP((AK623/AO623),0)</f>
        <v>8</v>
      </c>
      <c r="AQ623" s="12">
        <f>(AP623*AO623)</f>
        <v>6.32</v>
      </c>
      <c r="AR623" s="12">
        <f>IF(ROUNDDOWN((AL623*12 - (O623*12)) / (AP623 - 1), 0) &lt; 18, ROUNDDOWN((AL623*12 - (O623*12)) / (AP623 - 1), 0), 18)</f>
        <v>12</v>
      </c>
    </row>
    <row r="624" spans="1:44" x14ac:dyDescent="0.35">
      <c r="A624" s="11">
        <f t="shared" si="9"/>
        <v>623</v>
      </c>
      <c r="B624" s="14">
        <v>4400</v>
      </c>
      <c r="C624" s="14">
        <v>4000</v>
      </c>
      <c r="D624" s="14">
        <v>150</v>
      </c>
      <c r="E624" s="14">
        <v>160</v>
      </c>
      <c r="F624" s="14">
        <v>60000</v>
      </c>
      <c r="G624" s="14">
        <v>4</v>
      </c>
      <c r="H624" s="14">
        <v>95</v>
      </c>
      <c r="K624" s="14">
        <v>150</v>
      </c>
      <c r="L624" s="14">
        <v>1.67</v>
      </c>
      <c r="M624" s="9">
        <f>ROUNDUP((18*L624),0)</f>
        <v>31</v>
      </c>
      <c r="N624" s="9">
        <f>(M624-O624*12-1.5)</f>
        <v>26.5</v>
      </c>
      <c r="O624" s="14">
        <v>0.25</v>
      </c>
      <c r="P624" s="9">
        <f>ROUND(((B624)-(M624*K624/12)-(G624-(1.5*L624))*H624),0)</f>
        <v>3870</v>
      </c>
      <c r="Q624" s="9">
        <f>ROUNDDOWN((D624+E624)/(P624/1000),0)</f>
        <v>80</v>
      </c>
      <c r="R624" s="9">
        <f>ROUND((1.2*D624+1.6*E624)/(Q624),2)</f>
        <v>5.45</v>
      </c>
      <c r="S624" s="9">
        <f>CEILING((N624+(12*L624)),0.01)</f>
        <v>46.54</v>
      </c>
      <c r="T624" s="9">
        <f xml:space="preserve"> (4*S624)</f>
        <v>186.16</v>
      </c>
      <c r="U624" s="9">
        <f>ROUND((Q624-(S624/12)^2)*(R624),2)</f>
        <v>354.02</v>
      </c>
      <c r="V624" s="9">
        <f>ROUND((U624*1000)/(3*T624*(C624^0.5)),2)</f>
        <v>10.02</v>
      </c>
      <c r="W624" s="9" t="str">
        <f>IF(V624 &lt; N624, "Pass", "Fail")</f>
        <v>Pass</v>
      </c>
      <c r="X624" s="9">
        <f>CEILING(R624*(Q624^0.5)*((Q624^0.5/2)-(L624*0.5)-(N624/12)),0.01)</f>
        <v>69.650000000000006</v>
      </c>
      <c r="Y624" s="9">
        <f>ROUND((X624*1000)/(1.5*(Q624^0.5)*12*(C624^0.5)),2)</f>
        <v>6.84</v>
      </c>
      <c r="Z624" s="9" t="str">
        <f>IF(Y624&lt;N624,"Pass","Fail")</f>
        <v>Pass</v>
      </c>
      <c r="AA624" s="9">
        <f>ROUND(((Q624^0.5)/2)-(L624/2),2)</f>
        <v>3.64</v>
      </c>
      <c r="AB624" s="9">
        <f>ROUND((AA624*(AA624/2)*R624*(Q624^0.5)),0)</f>
        <v>323</v>
      </c>
      <c r="AC624" s="9">
        <f>ROUND((AB624*12000/(0.9*(Q624^0.5)*12*(N624^2))),2)</f>
        <v>57.14</v>
      </c>
      <c r="AD624" s="9">
        <f>(1-((1-(2.36*AC624/C624))^0.5))</f>
        <v>1.70008138355352E-2</v>
      </c>
      <c r="AE624" s="9">
        <f>(AD624*C624)/(1.18*F624)</f>
        <v>9.6049795680989839E-4</v>
      </c>
      <c r="AF624" s="10">
        <f>200/F624</f>
        <v>3.3333333333333335E-3</v>
      </c>
      <c r="AG624" s="10">
        <f>(3*(C624)^0.5)/(F624)</f>
        <v>3.162277660168379E-3</v>
      </c>
      <c r="AH624" s="10">
        <f>ROUND(MAX(AE624, AF624, AG624),6)</f>
        <v>3.333E-3</v>
      </c>
      <c r="AK624" s="10">
        <f>ROUND((AH624*(Q624^0.5)*12*N624),2)</f>
        <v>9.48</v>
      </c>
      <c r="AL624" s="13">
        <f>ROUND((Q624^0.5),2)</f>
        <v>8.94</v>
      </c>
      <c r="AM624" s="13">
        <f>ROUND((Q624^0.5),2)</f>
        <v>8.94</v>
      </c>
      <c r="AN624" s="19">
        <v>11</v>
      </c>
      <c r="AO624" s="10">
        <f>INDEX(AJ:AJ, MATCH(AN624, AI:AI, 0))</f>
        <v>1.56</v>
      </c>
      <c r="AP624" s="12">
        <f>ROUNDUP((AK624/AO624),0)</f>
        <v>7</v>
      </c>
      <c r="AQ624" s="12">
        <f>(AP624*AO624)</f>
        <v>10.92</v>
      </c>
      <c r="AR624" s="12">
        <f>IF(ROUNDDOWN((AL624*12 - (O624*12)) / (AP624 - 1), 0) &lt; 18, ROUNDDOWN((AL624*12 - (O624*12)) / (AP624 - 1), 0), 18)</f>
        <v>17</v>
      </c>
    </row>
    <row r="625" spans="1:44" x14ac:dyDescent="0.35">
      <c r="A625" s="11">
        <f t="shared" si="9"/>
        <v>624</v>
      </c>
      <c r="B625" s="14">
        <v>4600</v>
      </c>
      <c r="C625" s="14">
        <v>3000</v>
      </c>
      <c r="D625" s="14">
        <v>130</v>
      </c>
      <c r="E625" s="14">
        <v>95</v>
      </c>
      <c r="F625" s="14">
        <v>60000</v>
      </c>
      <c r="G625" s="14">
        <v>5.25</v>
      </c>
      <c r="H625" s="14">
        <v>95</v>
      </c>
      <c r="K625" s="14">
        <v>150</v>
      </c>
      <c r="L625" s="14">
        <v>1.17</v>
      </c>
      <c r="M625" s="9">
        <f>ROUNDUP((18*L625),0)</f>
        <v>22</v>
      </c>
      <c r="N625" s="9">
        <f>(M625-O625*12-1.5)</f>
        <v>17.5</v>
      </c>
      <c r="O625" s="14">
        <v>0.25</v>
      </c>
      <c r="P625" s="9">
        <f>ROUND(((B625)-(M625*K625/12)-(G625-(1.5*L625))*H625),0)</f>
        <v>3993</v>
      </c>
      <c r="Q625" s="9">
        <f>ROUNDDOWN((D625+E625)/(P625/1000),0)</f>
        <v>56</v>
      </c>
      <c r="R625" s="9">
        <f>ROUND((1.2*D625+1.6*E625)/(Q625),2)</f>
        <v>5.5</v>
      </c>
      <c r="S625" s="9">
        <f>CEILING((N625+(12*L625)),0.01)</f>
        <v>31.54</v>
      </c>
      <c r="T625" s="9">
        <f xml:space="preserve"> (4*S625)</f>
        <v>126.16</v>
      </c>
      <c r="U625" s="9">
        <f>ROUND((Q625-(S625/12)^2)*(R625),2)</f>
        <v>270.01</v>
      </c>
      <c r="V625" s="9">
        <f>ROUND((U625*1000)/(3*T625*(C625^0.5)),2)</f>
        <v>13.02</v>
      </c>
      <c r="W625" s="9" t="str">
        <f>IF(V625 &lt; N625, "Pass", "Fail")</f>
        <v>Pass</v>
      </c>
      <c r="X625" s="9">
        <f>CEILING(R625*(Q625^0.5)*((Q625^0.5/2)-(L625*0.5)-(N625/12)),0.01)</f>
        <v>69.91</v>
      </c>
      <c r="Y625" s="9">
        <f>ROUND((X625*1000)/(1.5*(Q625^0.5)*12*(C625^0.5)),2)</f>
        <v>9.48</v>
      </c>
      <c r="Z625" s="9" t="str">
        <f>IF(Y625&lt;N625,"Pass","Fail")</f>
        <v>Pass</v>
      </c>
      <c r="AA625" s="9">
        <f>ROUND(((Q625^0.5)/2)-(L625/2),2)</f>
        <v>3.16</v>
      </c>
      <c r="AB625" s="9">
        <f>ROUND((AA625*(AA625/2)*R625*(Q625^0.5)),0)</f>
        <v>205</v>
      </c>
      <c r="AC625" s="9">
        <f>ROUND((AB625*12000/(0.9*(Q625^0.5)*12*(N625^2))),2)</f>
        <v>99.39</v>
      </c>
      <c r="AD625" s="9">
        <f>(1-((1-(2.36*AC625/C625))^0.5))</f>
        <v>3.988896475459669E-2</v>
      </c>
      <c r="AE625" s="9">
        <f>(AD625*C625)/(1.18*F625)</f>
        <v>1.6902103709574869E-3</v>
      </c>
      <c r="AF625" s="10">
        <f>200/F625</f>
        <v>3.3333333333333335E-3</v>
      </c>
      <c r="AG625" s="10">
        <f>(3*(C625)^0.5)/(F625)</f>
        <v>2.7386127875258306E-3</v>
      </c>
      <c r="AH625" s="10">
        <f>ROUND(MAX(AE625, AF625, AG625),6)</f>
        <v>3.333E-3</v>
      </c>
      <c r="AK625" s="10">
        <f>ROUND((AH625*(Q625^0.5)*12*N625),2)</f>
        <v>5.24</v>
      </c>
      <c r="AL625" s="13">
        <f>ROUND((Q625^0.5),2)</f>
        <v>7.48</v>
      </c>
      <c r="AM625" s="13">
        <f>ROUND((Q625^0.5),2)</f>
        <v>7.48</v>
      </c>
      <c r="AN625" s="19">
        <v>8</v>
      </c>
      <c r="AO625" s="10">
        <f>INDEX(AJ:AJ, MATCH(AN625, AI:AI, 0))</f>
        <v>0.79</v>
      </c>
      <c r="AP625" s="12">
        <f>ROUNDUP((AK625/AO625),0)</f>
        <v>7</v>
      </c>
      <c r="AQ625" s="12">
        <f>(AP625*AO625)</f>
        <v>5.53</v>
      </c>
      <c r="AR625" s="12">
        <f>IF(ROUNDDOWN((AL625*12 - (O625*12)) / (AP625 - 1), 0) &lt; 18, ROUNDDOWN((AL625*12 - (O625*12)) / (AP625 - 1), 0), 18)</f>
        <v>14</v>
      </c>
    </row>
    <row r="626" spans="1:44" x14ac:dyDescent="0.35">
      <c r="A626" s="11">
        <f t="shared" si="9"/>
        <v>625</v>
      </c>
      <c r="B626" s="14">
        <v>4800</v>
      </c>
      <c r="C626" s="14">
        <v>3000</v>
      </c>
      <c r="D626" s="14">
        <v>175</v>
      </c>
      <c r="E626" s="14">
        <v>150</v>
      </c>
      <c r="F626" s="14">
        <v>60000</v>
      </c>
      <c r="G626" s="14">
        <v>5.25</v>
      </c>
      <c r="H626" s="14">
        <v>90</v>
      </c>
      <c r="K626" s="14">
        <v>150</v>
      </c>
      <c r="L626" s="14">
        <v>1.67</v>
      </c>
      <c r="M626" s="9">
        <f>ROUNDUP((18*L626),0)</f>
        <v>31</v>
      </c>
      <c r="N626" s="9">
        <f>(M626-O626*12-1.5)</f>
        <v>26.5</v>
      </c>
      <c r="O626" s="14">
        <v>0.25</v>
      </c>
      <c r="P626" s="9">
        <f>ROUND(((B626)-(M626*K626/12)-(G626-(1.5*L626))*H626),0)</f>
        <v>4165</v>
      </c>
      <c r="Q626" s="9">
        <f>ROUNDDOWN((D626+E626)/(P626/1000),0)</f>
        <v>78</v>
      </c>
      <c r="R626" s="9">
        <f>ROUND((1.2*D626+1.6*E626)/(Q626),2)</f>
        <v>5.77</v>
      </c>
      <c r="S626" s="9">
        <f>CEILING((N626+(12*L626)),0.01)</f>
        <v>46.54</v>
      </c>
      <c r="T626" s="9">
        <f xml:space="preserve"> (4*S626)</f>
        <v>186.16</v>
      </c>
      <c r="U626" s="9">
        <f>ROUND((Q626-(S626/12)^2)*(R626),2)</f>
        <v>363.27</v>
      </c>
      <c r="V626" s="9">
        <f>ROUND((U626*1000)/(3*T626*(C626^0.5)),2)</f>
        <v>11.88</v>
      </c>
      <c r="W626" s="9" t="str">
        <f>IF(V626 &lt; N626, "Pass", "Fail")</f>
        <v>Pass</v>
      </c>
      <c r="X626" s="9">
        <f>CEILING(R626*(Q626^0.5)*((Q626^0.5/2)-(L626*0.5)-(N626/12)),0.01)</f>
        <v>69.95</v>
      </c>
      <c r="Y626" s="9">
        <f>ROUND((X626*1000)/(1.5*(Q626^0.5)*12*(C626^0.5)),2)</f>
        <v>8.0299999999999994</v>
      </c>
      <c r="Z626" s="9" t="str">
        <f>IF(Y626&lt;N626,"Pass","Fail")</f>
        <v>Pass</v>
      </c>
      <c r="AA626" s="9">
        <f>ROUND(((Q626^0.5)/2)-(L626/2),2)</f>
        <v>3.58</v>
      </c>
      <c r="AB626" s="9">
        <f>ROUND((AA626*(AA626/2)*R626*(Q626^0.5)),0)</f>
        <v>327</v>
      </c>
      <c r="AC626" s="9">
        <f>ROUND((AB626*12000/(0.9*(Q626^0.5)*12*(N626^2))),2)</f>
        <v>58.58</v>
      </c>
      <c r="AD626" s="9">
        <f>(1-((1-(2.36*AC626/C626))^0.5))</f>
        <v>2.331321977480072E-2</v>
      </c>
      <c r="AE626" s="9">
        <f>(AD626*C626)/(1.18*F626)</f>
        <v>9.8784829554240342E-4</v>
      </c>
      <c r="AF626" s="10">
        <f>200/F626</f>
        <v>3.3333333333333335E-3</v>
      </c>
      <c r="AG626" s="10">
        <f>(3*(C626)^0.5)/(F626)</f>
        <v>2.7386127875258306E-3</v>
      </c>
      <c r="AH626" s="10">
        <f>ROUND(MAX(AE626, AF626, AG626),6)</f>
        <v>3.333E-3</v>
      </c>
      <c r="AK626" s="10">
        <f>ROUND((AH626*(Q626^0.5)*12*N626),2)</f>
        <v>9.36</v>
      </c>
      <c r="AL626" s="13">
        <f>ROUND((Q626^0.5),2)</f>
        <v>8.83</v>
      </c>
      <c r="AM626" s="13">
        <f>ROUND((Q626^0.5),2)</f>
        <v>8.83</v>
      </c>
      <c r="AN626" s="19">
        <v>8</v>
      </c>
      <c r="AO626" s="10">
        <f>INDEX(AJ:AJ, MATCH(AN626, AI:AI, 0))</f>
        <v>0.79</v>
      </c>
      <c r="AP626" s="12">
        <f>ROUNDUP((AK626/AO626),0)</f>
        <v>12</v>
      </c>
      <c r="AQ626" s="12">
        <f>(AP626*AO626)</f>
        <v>9.48</v>
      </c>
      <c r="AR626" s="12">
        <f>IF(ROUNDDOWN((AL626*12 - (O626*12)) / (AP626 - 1), 0) &lt; 18, ROUNDDOWN((AL626*12 - (O626*12)) / (AP626 - 1), 0), 18)</f>
        <v>9</v>
      </c>
    </row>
    <row r="627" spans="1:44" x14ac:dyDescent="0.35">
      <c r="A627" s="11">
        <f t="shared" si="9"/>
        <v>626</v>
      </c>
      <c r="B627" s="14">
        <v>5100</v>
      </c>
      <c r="C627" s="14">
        <v>3000</v>
      </c>
      <c r="D627" s="14">
        <v>195</v>
      </c>
      <c r="E627" s="14">
        <v>105</v>
      </c>
      <c r="F627" s="14">
        <v>60000</v>
      </c>
      <c r="G627" s="14">
        <v>4</v>
      </c>
      <c r="H627" s="14">
        <v>90</v>
      </c>
      <c r="K627" s="14">
        <v>150</v>
      </c>
      <c r="L627" s="14">
        <v>1.5</v>
      </c>
      <c r="M627" s="9">
        <f>ROUNDUP((18*L627),0)</f>
        <v>27</v>
      </c>
      <c r="N627" s="9">
        <f>(M627-O627*12-1.5)</f>
        <v>22.5</v>
      </c>
      <c r="O627" s="14">
        <v>0.25</v>
      </c>
      <c r="P627" s="9">
        <f>ROUND(((B627)-(M627*K627/12)-(G627-(1.5*L627))*H627),0)</f>
        <v>4605</v>
      </c>
      <c r="Q627" s="9">
        <f>ROUNDDOWN((D627+E627)/(P627/1000),0)</f>
        <v>65</v>
      </c>
      <c r="R627" s="9">
        <f>ROUND((1.2*D627+1.6*E627)/(Q627),2)</f>
        <v>6.18</v>
      </c>
      <c r="S627" s="9">
        <f>CEILING((N627+(12*L627)),0.01)</f>
        <v>40.5</v>
      </c>
      <c r="T627" s="9">
        <f xml:space="preserve"> (4*S627)</f>
        <v>162</v>
      </c>
      <c r="U627" s="9">
        <f>ROUND((Q627-(S627/12)^2)*(R627),2)</f>
        <v>331.31</v>
      </c>
      <c r="V627" s="9">
        <f>ROUND((U627*1000)/(3*T627*(C627^0.5)),2)</f>
        <v>12.45</v>
      </c>
      <c r="W627" s="9" t="str">
        <f>IF(V627 &lt; N627, "Pass", "Fail")</f>
        <v>Pass</v>
      </c>
      <c r="X627" s="9">
        <f>CEILING(R627*(Q627^0.5)*((Q627^0.5/2)-(L627*0.5)-(N627/12)),0.01)</f>
        <v>70.070000000000007</v>
      </c>
      <c r="Y627" s="9">
        <f>ROUND((X627*1000)/(1.5*(Q627^0.5)*12*(C627^0.5)),2)</f>
        <v>8.82</v>
      </c>
      <c r="Z627" s="9" t="str">
        <f>IF(Y627&lt;N627,"Pass","Fail")</f>
        <v>Pass</v>
      </c>
      <c r="AA627" s="9">
        <f>ROUND(((Q627^0.5)/2)-(L627/2),2)</f>
        <v>3.28</v>
      </c>
      <c r="AB627" s="9">
        <f>ROUND((AA627*(AA627/2)*R627*(Q627^0.5)),0)</f>
        <v>268</v>
      </c>
      <c r="AC627" s="9">
        <f>ROUND((AB627*12000/(0.9*(Q627^0.5)*12*(N627^2))),2)</f>
        <v>72.959999999999994</v>
      </c>
      <c r="AD627" s="9">
        <f>(1-((1-(2.36*AC627/C627))^0.5))</f>
        <v>2.9121634806913654E-2</v>
      </c>
      <c r="AE627" s="9">
        <f>(AD627*C627)/(1.18*F627)</f>
        <v>1.2339675765641379E-3</v>
      </c>
      <c r="AF627" s="10">
        <f>200/F627</f>
        <v>3.3333333333333335E-3</v>
      </c>
      <c r="AG627" s="10">
        <f>(3*(C627)^0.5)/(F627)</f>
        <v>2.7386127875258306E-3</v>
      </c>
      <c r="AH627" s="10">
        <f>ROUND(MAX(AE627, AF627, AG627),6)</f>
        <v>3.333E-3</v>
      </c>
      <c r="AK627" s="10">
        <f>ROUND((AH627*(Q627^0.5)*12*N627),2)</f>
        <v>7.26</v>
      </c>
      <c r="AL627" s="13">
        <f>ROUND((Q627^0.5),2)</f>
        <v>8.06</v>
      </c>
      <c r="AM627" s="13">
        <f>ROUND((Q627^0.5),2)</f>
        <v>8.06</v>
      </c>
      <c r="AN627" s="19">
        <v>11</v>
      </c>
      <c r="AO627" s="10">
        <f>INDEX(AJ:AJ, MATCH(AN627, AI:AI, 0))</f>
        <v>1.56</v>
      </c>
      <c r="AP627" s="12">
        <f>ROUNDUP((AK627/AO627),0)</f>
        <v>5</v>
      </c>
      <c r="AQ627" s="12">
        <f>(AP627*AO627)</f>
        <v>7.8000000000000007</v>
      </c>
      <c r="AR627" s="12">
        <f>IF(ROUNDDOWN((AL627*12 - (O627*12)) / (AP627 - 1), 0) &lt; 18, ROUNDDOWN((AL627*12 - (O627*12)) / (AP627 - 1), 0), 18)</f>
        <v>18</v>
      </c>
    </row>
    <row r="628" spans="1:44" x14ac:dyDescent="0.35">
      <c r="A628" s="11">
        <f t="shared" si="9"/>
        <v>627</v>
      </c>
      <c r="B628" s="14">
        <v>4800</v>
      </c>
      <c r="C628" s="14">
        <v>3000</v>
      </c>
      <c r="D628" s="14">
        <v>195</v>
      </c>
      <c r="E628" s="14">
        <v>85</v>
      </c>
      <c r="F628" s="14">
        <v>40000</v>
      </c>
      <c r="G628" s="14">
        <v>4.25</v>
      </c>
      <c r="H628" s="14">
        <v>90</v>
      </c>
      <c r="K628" s="14">
        <v>150</v>
      </c>
      <c r="L628" s="14">
        <v>1.42</v>
      </c>
      <c r="M628" s="9">
        <f>ROUNDUP((18*L628),0)</f>
        <v>26</v>
      </c>
      <c r="N628" s="9">
        <f>(M628-O628*12-1.5)</f>
        <v>21.5</v>
      </c>
      <c r="O628" s="14">
        <v>0.25</v>
      </c>
      <c r="P628" s="9">
        <f>ROUND(((B628)-(M628*K628/12)-(G628-(1.5*L628))*H628),0)</f>
        <v>4284</v>
      </c>
      <c r="Q628" s="9">
        <f>ROUNDDOWN((D628+E628)/(P628/1000),0)</f>
        <v>65</v>
      </c>
      <c r="R628" s="9">
        <f>ROUND((1.2*D628+1.6*E628)/(Q628),2)</f>
        <v>5.69</v>
      </c>
      <c r="S628" s="9">
        <f>CEILING((N628+(12*L628)),0.01)</f>
        <v>38.54</v>
      </c>
      <c r="T628" s="9">
        <f xml:space="preserve"> (4*S628)</f>
        <v>154.16</v>
      </c>
      <c r="U628" s="9">
        <f>ROUND((Q628-(S628/12)^2)*(R628),2)</f>
        <v>311.16000000000003</v>
      </c>
      <c r="V628" s="9">
        <f>ROUND((U628*1000)/(3*T628*(C628^0.5)),2)</f>
        <v>12.28</v>
      </c>
      <c r="W628" s="9" t="str">
        <f>IF(V628 &lt; N628, "Pass", "Fail")</f>
        <v>Pass</v>
      </c>
      <c r="X628" s="9">
        <f>CEILING(R628*(Q628^0.5)*((Q628^0.5/2)-(L628*0.5)-(N628/12)),0.01)</f>
        <v>70.17</v>
      </c>
      <c r="Y628" s="9">
        <f>ROUND((X628*1000)/(1.5*(Q628^0.5)*12*(C628^0.5)),2)</f>
        <v>8.83</v>
      </c>
      <c r="Z628" s="9" t="str">
        <f>IF(Y628&lt;N628,"Pass","Fail")</f>
        <v>Pass</v>
      </c>
      <c r="AA628" s="9">
        <f>ROUND(((Q628^0.5)/2)-(L628/2),2)</f>
        <v>3.32</v>
      </c>
      <c r="AB628" s="9">
        <f>ROUND((AA628*(AA628/2)*R628*(Q628^0.5)),0)</f>
        <v>253</v>
      </c>
      <c r="AC628" s="9">
        <f>ROUND((AB628*12000/(0.9*(Q628^0.5)*12*(N628^2))),2)</f>
        <v>75.430000000000007</v>
      </c>
      <c r="AD628" s="9">
        <f>(1-((1-(2.36*AC628/C628))^0.5))</f>
        <v>3.0122825645776286E-2</v>
      </c>
      <c r="AE628" s="9">
        <f>(AD628*C628)/(1.18*F628)</f>
        <v>1.9145863757908655E-3</v>
      </c>
      <c r="AF628" s="10">
        <f>200/F628</f>
        <v>5.0000000000000001E-3</v>
      </c>
      <c r="AG628" s="10">
        <f>(3*(C628)^0.5)/(F628)</f>
        <v>4.107919181288746E-3</v>
      </c>
      <c r="AH628" s="10">
        <f>ROUND(MAX(AE628, AF628, AG628),6)</f>
        <v>5.0000000000000001E-3</v>
      </c>
      <c r="AK628" s="10">
        <f>ROUND((AH628*(Q628^0.5)*12*N628),2)</f>
        <v>10.4</v>
      </c>
      <c r="AL628" s="13">
        <f>ROUND((Q628^0.5),2)</f>
        <v>8.06</v>
      </c>
      <c r="AM628" s="13">
        <f>ROUND((Q628^0.5),2)</f>
        <v>8.06</v>
      </c>
      <c r="AN628" s="19">
        <v>11</v>
      </c>
      <c r="AO628" s="10">
        <f>INDEX(AJ:AJ, MATCH(AN628, AI:AI, 0))</f>
        <v>1.56</v>
      </c>
      <c r="AP628" s="12">
        <f>ROUNDUP((AK628/AO628),0)</f>
        <v>7</v>
      </c>
      <c r="AQ628" s="12">
        <f>(AP628*AO628)</f>
        <v>10.92</v>
      </c>
      <c r="AR628" s="12">
        <f>IF(ROUNDDOWN((AL628*12 - (O628*12)) / (AP628 - 1), 0) &lt; 18, ROUNDDOWN((AL628*12 - (O628*12)) / (AP628 - 1), 0), 18)</f>
        <v>15</v>
      </c>
    </row>
    <row r="629" spans="1:44" x14ac:dyDescent="0.35">
      <c r="A629" s="11">
        <f t="shared" si="9"/>
        <v>628</v>
      </c>
      <c r="B629" s="14">
        <v>5500</v>
      </c>
      <c r="C629" s="14">
        <v>4000</v>
      </c>
      <c r="D629" s="14">
        <v>195</v>
      </c>
      <c r="E629" s="14">
        <v>80</v>
      </c>
      <c r="F629" s="14">
        <v>60000</v>
      </c>
      <c r="G629" s="14">
        <v>5.75</v>
      </c>
      <c r="H629" s="14">
        <v>90</v>
      </c>
      <c r="K629" s="14">
        <v>150</v>
      </c>
      <c r="L629" s="14">
        <v>1.33</v>
      </c>
      <c r="M629" s="9">
        <f>ROUNDUP((18*L629),0)</f>
        <v>24</v>
      </c>
      <c r="N629" s="9">
        <f>(M629-O629*12-1.5)</f>
        <v>19.5</v>
      </c>
      <c r="O629" s="14">
        <v>0.25</v>
      </c>
      <c r="P629" s="9">
        <f>ROUND(((B629)-(M629*K629/12)-(G629-(1.5*L629))*H629),0)</f>
        <v>4862</v>
      </c>
      <c r="Q629" s="9">
        <f>ROUNDDOWN((D629+E629)/(P629/1000),0)</f>
        <v>56</v>
      </c>
      <c r="R629" s="9">
        <f>ROUND((1.2*D629+1.6*E629)/(Q629),2)</f>
        <v>6.46</v>
      </c>
      <c r="S629" s="9">
        <f>CEILING((N629+(12*L629)),0.01)</f>
        <v>35.46</v>
      </c>
      <c r="T629" s="9">
        <f xml:space="preserve"> (4*S629)</f>
        <v>141.84</v>
      </c>
      <c r="U629" s="9">
        <f>ROUND((Q629-(S629/12)^2)*(R629),2)</f>
        <v>305.35000000000002</v>
      </c>
      <c r="V629" s="9">
        <f>ROUND((U629*1000)/(3*T629*(C629^0.5)),2)</f>
        <v>11.35</v>
      </c>
      <c r="W629" s="9" t="str">
        <f>IF(V629 &lt; N629, "Pass", "Fail")</f>
        <v>Pass</v>
      </c>
      <c r="X629" s="9">
        <f>CEILING(R629*(Q629^0.5)*((Q629^0.5/2)-(L629*0.5)-(N629/12)),0.01)</f>
        <v>70.180000000000007</v>
      </c>
      <c r="Y629" s="9">
        <f>ROUND((X629*1000)/(1.5*(Q629^0.5)*12*(C629^0.5)),2)</f>
        <v>8.24</v>
      </c>
      <c r="Z629" s="9" t="str">
        <f>IF(Y629&lt;N629,"Pass","Fail")</f>
        <v>Pass</v>
      </c>
      <c r="AA629" s="9">
        <f>ROUND(((Q629^0.5)/2)-(L629/2),2)</f>
        <v>3.08</v>
      </c>
      <c r="AB629" s="9">
        <f>ROUND((AA629*(AA629/2)*R629*(Q629^0.5)),0)</f>
        <v>229</v>
      </c>
      <c r="AC629" s="9">
        <f>ROUND((AB629*12000/(0.9*(Q629^0.5)*12*(N629^2))),2)</f>
        <v>89.42</v>
      </c>
      <c r="AD629" s="9">
        <f>(1-((1-(2.36*AC629/C629))^0.5))</f>
        <v>2.6736315277303691E-2</v>
      </c>
      <c r="AE629" s="9">
        <f>(AD629*C629)/(1.18*F629)</f>
        <v>1.5105262868533157E-3</v>
      </c>
      <c r="AF629" s="10">
        <f>200/F629</f>
        <v>3.3333333333333335E-3</v>
      </c>
      <c r="AG629" s="10">
        <f>(3*(C629)^0.5)/(F629)</f>
        <v>3.162277660168379E-3</v>
      </c>
      <c r="AH629" s="10">
        <f>ROUND(MAX(AE629, AF629, AG629),6)</f>
        <v>3.333E-3</v>
      </c>
      <c r="AK629" s="10">
        <f>ROUND((AH629*(Q629^0.5)*12*N629),2)</f>
        <v>5.84</v>
      </c>
      <c r="AL629" s="13">
        <f>ROUND((Q629^0.5),2)</f>
        <v>7.48</v>
      </c>
      <c r="AM629" s="13">
        <f>ROUND((Q629^0.5),2)</f>
        <v>7.48</v>
      </c>
      <c r="AN629" s="19">
        <v>8</v>
      </c>
      <c r="AO629" s="10">
        <f>INDEX(AJ:AJ, MATCH(AN629, AI:AI, 0))</f>
        <v>0.79</v>
      </c>
      <c r="AP629" s="12">
        <f>ROUNDUP((AK629/AO629),0)</f>
        <v>8</v>
      </c>
      <c r="AQ629" s="12">
        <f>(AP629*AO629)</f>
        <v>6.32</v>
      </c>
      <c r="AR629" s="12">
        <f>IF(ROUNDDOWN((AL629*12 - (O629*12)) / (AP629 - 1), 0) &lt; 18, ROUNDDOWN((AL629*12 - (O629*12)) / (AP629 - 1), 0), 18)</f>
        <v>12</v>
      </c>
    </row>
    <row r="630" spans="1:44" x14ac:dyDescent="0.35">
      <c r="A630" s="11">
        <f t="shared" si="9"/>
        <v>629</v>
      </c>
      <c r="B630" s="14">
        <v>4400</v>
      </c>
      <c r="C630" s="14">
        <v>4000</v>
      </c>
      <c r="D630" s="14">
        <v>200</v>
      </c>
      <c r="E630" s="14">
        <v>95</v>
      </c>
      <c r="F630" s="14">
        <v>60000</v>
      </c>
      <c r="G630" s="14">
        <v>5</v>
      </c>
      <c r="H630" s="14">
        <v>105</v>
      </c>
      <c r="K630" s="14">
        <v>150</v>
      </c>
      <c r="L630" s="14">
        <v>1.58</v>
      </c>
      <c r="M630" s="9">
        <f>ROUNDUP((18*L630),0)</f>
        <v>29</v>
      </c>
      <c r="N630" s="9">
        <f>(M630-O630*12-1.5)</f>
        <v>24.5</v>
      </c>
      <c r="O630" s="14">
        <v>0.25</v>
      </c>
      <c r="P630" s="9">
        <f>ROUND(((B630)-(M630*K630/12)-(G630-(1.5*L630))*H630),0)</f>
        <v>3761</v>
      </c>
      <c r="Q630" s="9">
        <f>ROUNDDOWN((D630+E630)/(P630/1000),0)</f>
        <v>78</v>
      </c>
      <c r="R630" s="9">
        <f>ROUND((1.2*D630+1.6*E630)/(Q630),2)</f>
        <v>5.03</v>
      </c>
      <c r="S630" s="9">
        <f>CEILING((N630+(12*L630)),0.01)</f>
        <v>43.46</v>
      </c>
      <c r="T630" s="9">
        <f xml:space="preserve"> (4*S630)</f>
        <v>173.84</v>
      </c>
      <c r="U630" s="9">
        <f>ROUND((Q630-(S630/12)^2)*(R630),2)</f>
        <v>326.36</v>
      </c>
      <c r="V630" s="9">
        <f>ROUND((U630*1000)/(3*T630*(C630^0.5)),2)</f>
        <v>9.89</v>
      </c>
      <c r="W630" s="9" t="str">
        <f>IF(V630 &lt; N630, "Pass", "Fail")</f>
        <v>Pass</v>
      </c>
      <c r="X630" s="9">
        <f>CEILING(R630*(Q630^0.5)*((Q630^0.5/2)-(L630*0.5)-(N630/12)),0.01)</f>
        <v>70.38</v>
      </c>
      <c r="Y630" s="9">
        <f>ROUND((X630*1000)/(1.5*(Q630^0.5)*12*(C630^0.5)),2)</f>
        <v>7</v>
      </c>
      <c r="Z630" s="9" t="str">
        <f>IF(Y630&lt;N630,"Pass","Fail")</f>
        <v>Pass</v>
      </c>
      <c r="AA630" s="9">
        <f>ROUND(((Q630^0.5)/2)-(L630/2),2)</f>
        <v>3.63</v>
      </c>
      <c r="AB630" s="9">
        <f>ROUND((AA630*(AA630/2)*R630*(Q630^0.5)),0)</f>
        <v>293</v>
      </c>
      <c r="AC630" s="9">
        <f>ROUND((AB630*12000/(0.9*(Q630^0.5)*12*(N630^2))),2)</f>
        <v>61.41</v>
      </c>
      <c r="AD630" s="9">
        <f>(1-((1-(2.36*AC630/C630))^0.5))</f>
        <v>1.8283085609705929E-2</v>
      </c>
      <c r="AE630" s="9">
        <f>(AD630*C630)/(1.18*F630)</f>
        <v>1.0329426898138942E-3</v>
      </c>
      <c r="AF630" s="10">
        <f>200/F630</f>
        <v>3.3333333333333335E-3</v>
      </c>
      <c r="AG630" s="10">
        <f>(3*(C630)^0.5)/(F630)</f>
        <v>3.162277660168379E-3</v>
      </c>
      <c r="AH630" s="10">
        <f>ROUND(MAX(AE630, AF630, AG630),6)</f>
        <v>3.333E-3</v>
      </c>
      <c r="AK630" s="10">
        <f>ROUND((AH630*(Q630^0.5)*12*N630),2)</f>
        <v>8.65</v>
      </c>
      <c r="AL630" s="13">
        <f>ROUND((Q630^0.5),2)</f>
        <v>8.83</v>
      </c>
      <c r="AM630" s="13">
        <f>ROUND((Q630^0.5),2)</f>
        <v>8.83</v>
      </c>
      <c r="AN630" s="19">
        <v>11</v>
      </c>
      <c r="AO630" s="10">
        <f>INDEX(AJ:AJ, MATCH(AN630, AI:AI, 0))</f>
        <v>1.56</v>
      </c>
      <c r="AP630" s="12">
        <f>ROUNDUP((AK630/AO630),0)</f>
        <v>6</v>
      </c>
      <c r="AQ630" s="12">
        <f>(AP630*AO630)</f>
        <v>9.36</v>
      </c>
      <c r="AR630" s="12">
        <f>IF(ROUNDDOWN((AL630*12 - (O630*12)) / (AP630 - 1), 0) &lt; 18, ROUNDDOWN((AL630*12 - (O630*12)) / (AP630 - 1), 0), 18)</f>
        <v>18</v>
      </c>
    </row>
    <row r="631" spans="1:44" x14ac:dyDescent="0.35">
      <c r="A631" s="11">
        <f t="shared" si="9"/>
        <v>630</v>
      </c>
      <c r="B631" s="14">
        <v>5200</v>
      </c>
      <c r="C631" s="14">
        <v>4000</v>
      </c>
      <c r="D631" s="14">
        <v>170</v>
      </c>
      <c r="E631" s="14">
        <v>195</v>
      </c>
      <c r="F631" s="14">
        <v>60000</v>
      </c>
      <c r="G631" s="14">
        <v>6</v>
      </c>
      <c r="H631" s="14">
        <v>105</v>
      </c>
      <c r="K631" s="14">
        <v>150</v>
      </c>
      <c r="L631" s="14">
        <v>1.83</v>
      </c>
      <c r="M631" s="9">
        <f>ROUNDUP((18*L631),0)</f>
        <v>33</v>
      </c>
      <c r="N631" s="9">
        <f>(M631-O631*12-1.5)</f>
        <v>28.5</v>
      </c>
      <c r="O631" s="14">
        <v>0.25</v>
      </c>
      <c r="P631" s="9">
        <f>ROUND(((B631)-(M631*K631/12)-(G631-(1.5*L631))*H631),0)</f>
        <v>4446</v>
      </c>
      <c r="Q631" s="9">
        <f>ROUNDDOWN((D631+E631)/(P631/1000),0)</f>
        <v>82</v>
      </c>
      <c r="R631" s="9">
        <f>ROUND((1.2*D631+1.6*E631)/(Q631),2)</f>
        <v>6.29</v>
      </c>
      <c r="S631" s="9">
        <f>CEILING((N631+(12*L631)),0.01)</f>
        <v>50.46</v>
      </c>
      <c r="T631" s="9">
        <f xml:space="preserve"> (4*S631)</f>
        <v>201.84</v>
      </c>
      <c r="U631" s="9">
        <f>ROUND((Q631-(S631/12)^2)*(R631),2)</f>
        <v>404.56</v>
      </c>
      <c r="V631" s="9">
        <f>ROUND((U631*1000)/(3*T631*(C631^0.5)),2)</f>
        <v>10.56</v>
      </c>
      <c r="W631" s="9" t="str">
        <f>IF(V631 &lt; N631, "Pass", "Fail")</f>
        <v>Pass</v>
      </c>
      <c r="X631" s="9">
        <f>CEILING(R631*(Q631^0.5)*((Q631^0.5/2)-(L631*0.5)-(N631/12)),0.01)</f>
        <v>70.5</v>
      </c>
      <c r="Y631" s="9">
        <f>ROUND((X631*1000)/(1.5*(Q631^0.5)*12*(C631^0.5)),2)</f>
        <v>6.84</v>
      </c>
      <c r="Z631" s="9" t="str">
        <f>IF(Y631&lt;N631,"Pass","Fail")</f>
        <v>Pass</v>
      </c>
      <c r="AA631" s="9">
        <f>ROUND(((Q631^0.5)/2)-(L631/2),2)</f>
        <v>3.61</v>
      </c>
      <c r="AB631" s="9">
        <f>ROUND((AA631*(AA631/2)*R631*(Q631^0.5)),0)</f>
        <v>371</v>
      </c>
      <c r="AC631" s="9">
        <f>ROUND((AB631*12000/(0.9*(Q631^0.5)*12*(N631^2))),2)</f>
        <v>56.04</v>
      </c>
      <c r="AD631" s="9">
        <f>(1-((1-(2.36*AC631/C631))^0.5))</f>
        <v>1.6670757070654352E-2</v>
      </c>
      <c r="AE631" s="9">
        <f>(AD631*C631)/(1.18*F631)</f>
        <v>9.4185068195787303E-4</v>
      </c>
      <c r="AF631" s="10">
        <f>200/F631</f>
        <v>3.3333333333333335E-3</v>
      </c>
      <c r="AG631" s="10">
        <f>(3*(C631)^0.5)/(F631)</f>
        <v>3.162277660168379E-3</v>
      </c>
      <c r="AH631" s="10">
        <f>ROUND(MAX(AE631, AF631, AG631),6)</f>
        <v>3.333E-3</v>
      </c>
      <c r="AK631" s="10">
        <f>ROUND((AH631*(Q631^0.5)*12*N631),2)</f>
        <v>10.32</v>
      </c>
      <c r="AL631" s="13">
        <f>ROUND((Q631^0.5),2)</f>
        <v>9.06</v>
      </c>
      <c r="AM631" s="13">
        <f>ROUND((Q631^0.5),2)</f>
        <v>9.06</v>
      </c>
      <c r="AN631" s="19">
        <v>11</v>
      </c>
      <c r="AO631" s="10">
        <f>INDEX(AJ:AJ, MATCH(AN631, AI:AI, 0))</f>
        <v>1.56</v>
      </c>
      <c r="AP631" s="12">
        <f>ROUNDUP((AK631/AO631),0)</f>
        <v>7</v>
      </c>
      <c r="AQ631" s="12">
        <f>(AP631*AO631)</f>
        <v>10.92</v>
      </c>
      <c r="AR631" s="12">
        <f>IF(ROUNDDOWN((AL631*12 - (O631*12)) / (AP631 - 1), 0) &lt; 18, ROUNDDOWN((AL631*12 - (O631*12)) / (AP631 - 1), 0), 18)</f>
        <v>17</v>
      </c>
    </row>
    <row r="632" spans="1:44" x14ac:dyDescent="0.35">
      <c r="A632" s="11">
        <f t="shared" si="9"/>
        <v>631</v>
      </c>
      <c r="B632" s="14">
        <v>5200</v>
      </c>
      <c r="C632" s="14">
        <v>3000</v>
      </c>
      <c r="D632" s="14">
        <v>115</v>
      </c>
      <c r="E632" s="14">
        <v>120</v>
      </c>
      <c r="F632" s="14">
        <v>60000</v>
      </c>
      <c r="G632" s="14">
        <v>5</v>
      </c>
      <c r="H632" s="14">
        <v>105</v>
      </c>
      <c r="K632" s="14">
        <v>150</v>
      </c>
      <c r="L632" s="14">
        <v>1.17</v>
      </c>
      <c r="M632" s="9">
        <f>ROUNDUP((18*L632),0)</f>
        <v>22</v>
      </c>
      <c r="N632" s="9">
        <f>(M632-O632*12-1.5)</f>
        <v>17.5</v>
      </c>
      <c r="O632" s="14">
        <v>0.25</v>
      </c>
      <c r="P632" s="9">
        <f>ROUND(((B632)-(M632*K632/12)-(G632-(1.5*L632))*H632),0)</f>
        <v>4584</v>
      </c>
      <c r="Q632" s="9">
        <f>ROUNDDOWN((D632+E632)/(P632/1000),0)</f>
        <v>51</v>
      </c>
      <c r="R632" s="9">
        <f>ROUND((1.2*D632+1.6*E632)/(Q632),2)</f>
        <v>6.47</v>
      </c>
      <c r="S632" s="9">
        <f>CEILING((N632+(12*L632)),0.01)</f>
        <v>31.54</v>
      </c>
      <c r="T632" s="9">
        <f xml:space="preserve"> (4*S632)</f>
        <v>126.16</v>
      </c>
      <c r="U632" s="9">
        <f>ROUND((Q632-(S632/12)^2)*(R632),2)</f>
        <v>285.27</v>
      </c>
      <c r="V632" s="9">
        <f>ROUND((U632*1000)/(3*T632*(C632^0.5)),2)</f>
        <v>13.76</v>
      </c>
      <c r="W632" s="9" t="str">
        <f>IF(V632 &lt; N632, "Pass", "Fail")</f>
        <v>Pass</v>
      </c>
      <c r="X632" s="9">
        <f>CEILING(R632*(Q632^0.5)*((Q632^0.5/2)-(L632*0.5)-(N632/12)),0.01)</f>
        <v>70.58</v>
      </c>
      <c r="Y632" s="9">
        <f>ROUND((X632*1000)/(1.5*(Q632^0.5)*12*(C632^0.5)),2)</f>
        <v>10.02</v>
      </c>
      <c r="Z632" s="9" t="str">
        <f>IF(Y632&lt;N632,"Pass","Fail")</f>
        <v>Pass</v>
      </c>
      <c r="AA632" s="9">
        <f>ROUND(((Q632^0.5)/2)-(L632/2),2)</f>
        <v>2.99</v>
      </c>
      <c r="AB632" s="9">
        <f>ROUND((AA632*(AA632/2)*R632*(Q632^0.5)),0)</f>
        <v>207</v>
      </c>
      <c r="AC632" s="9">
        <f>ROUND((AB632*12000/(0.9*(Q632^0.5)*12*(N632^2))),2)</f>
        <v>105.16</v>
      </c>
      <c r="AD632" s="9">
        <f>(1-((1-(2.36*AC632/C632))^0.5))</f>
        <v>4.2255705663910903E-2</v>
      </c>
      <c r="AE632" s="9">
        <f>(AD632*C632)/(1.18*F632)</f>
        <v>1.7904960027080891E-3</v>
      </c>
      <c r="AF632" s="10">
        <f>200/F632</f>
        <v>3.3333333333333335E-3</v>
      </c>
      <c r="AG632" s="10">
        <f>(3*(C632)^0.5)/(F632)</f>
        <v>2.7386127875258306E-3</v>
      </c>
      <c r="AH632" s="10">
        <f>ROUND(MAX(AE632, AF632, AG632),6)</f>
        <v>3.333E-3</v>
      </c>
      <c r="AK632" s="10">
        <f>ROUND((AH632*(Q632^0.5)*12*N632),2)</f>
        <v>5</v>
      </c>
      <c r="AL632" s="13">
        <f>ROUND((Q632^0.5),2)</f>
        <v>7.14</v>
      </c>
      <c r="AM632" s="13">
        <f>ROUND((Q632^0.5),2)</f>
        <v>7.14</v>
      </c>
      <c r="AN632" s="19">
        <v>8</v>
      </c>
      <c r="AO632" s="10">
        <f>INDEX(AJ:AJ, MATCH(AN632, AI:AI, 0))</f>
        <v>0.79</v>
      </c>
      <c r="AP632" s="12">
        <f>ROUNDUP((AK632/AO632),0)</f>
        <v>7</v>
      </c>
      <c r="AQ632" s="12">
        <f>(AP632*AO632)</f>
        <v>5.53</v>
      </c>
      <c r="AR632" s="12">
        <f>IF(ROUNDDOWN((AL632*12 - (O632*12)) / (AP632 - 1), 0) &lt; 18, ROUNDDOWN((AL632*12 - (O632*12)) / (AP632 - 1), 0), 18)</f>
        <v>13</v>
      </c>
    </row>
    <row r="633" spans="1:44" x14ac:dyDescent="0.35">
      <c r="A633" s="11">
        <f t="shared" si="9"/>
        <v>632</v>
      </c>
      <c r="B633" s="14">
        <v>4300</v>
      </c>
      <c r="C633" s="14">
        <v>3000</v>
      </c>
      <c r="D633" s="14">
        <v>180</v>
      </c>
      <c r="E633" s="14">
        <v>150</v>
      </c>
      <c r="F633" s="14">
        <v>40000</v>
      </c>
      <c r="G633" s="14">
        <v>5.5</v>
      </c>
      <c r="H633" s="14">
        <v>105</v>
      </c>
      <c r="K633" s="14">
        <v>150</v>
      </c>
      <c r="L633" s="14">
        <v>1.83</v>
      </c>
      <c r="M633" s="9">
        <f>ROUNDUP((18*L633),0)</f>
        <v>33</v>
      </c>
      <c r="N633" s="9">
        <f>(M633-O633*12-1.5)</f>
        <v>28.5</v>
      </c>
      <c r="O633" s="14">
        <v>0.25</v>
      </c>
      <c r="P633" s="9">
        <f>ROUND(((B633)-(M633*K633/12)-(G633-(1.5*L633))*H633),0)</f>
        <v>3598</v>
      </c>
      <c r="Q633" s="9">
        <f>ROUNDDOWN((D633+E633)/(P633/1000),0)</f>
        <v>91</v>
      </c>
      <c r="R633" s="9">
        <f>ROUND((1.2*D633+1.6*E633)/(Q633),2)</f>
        <v>5.01</v>
      </c>
      <c r="S633" s="9">
        <f>CEILING((N633+(12*L633)),0.01)</f>
        <v>50.46</v>
      </c>
      <c r="T633" s="9">
        <f xml:space="preserve"> (4*S633)</f>
        <v>201.84</v>
      </c>
      <c r="U633" s="9">
        <f>ROUND((Q633-(S633/12)^2)*(R633),2)</f>
        <v>367.32</v>
      </c>
      <c r="V633" s="9">
        <f>ROUND((U633*1000)/(3*T633*(C633^0.5)),2)</f>
        <v>11.08</v>
      </c>
      <c r="W633" s="9" t="str">
        <f>IF(V633 &lt; N633, "Pass", "Fail")</f>
        <v>Pass</v>
      </c>
      <c r="X633" s="9">
        <f>CEILING(R633*(Q633^0.5)*((Q633^0.5/2)-(L633*0.5)-(N633/12)),0.01)</f>
        <v>70.72</v>
      </c>
      <c r="Y633" s="9">
        <f>ROUND((X633*1000)/(1.5*(Q633^0.5)*12*(C633^0.5)),2)</f>
        <v>7.52</v>
      </c>
      <c r="Z633" s="9" t="str">
        <f>IF(Y633&lt;N633,"Pass","Fail")</f>
        <v>Pass</v>
      </c>
      <c r="AA633" s="9">
        <f>ROUND(((Q633^0.5)/2)-(L633/2),2)</f>
        <v>3.85</v>
      </c>
      <c r="AB633" s="9">
        <f>ROUND((AA633*(AA633/2)*R633*(Q633^0.5)),0)</f>
        <v>354</v>
      </c>
      <c r="AC633" s="9">
        <f>ROUND((AB633*12000/(0.9*(Q633^0.5)*12*(N633^2))),2)</f>
        <v>50.76</v>
      </c>
      <c r="AD633" s="9">
        <f>(1-((1-(2.36*AC633/C633))^0.5))</f>
        <v>2.016899416276885E-2</v>
      </c>
      <c r="AE633" s="9">
        <f>(AD633*C633)/(1.18*F633)</f>
        <v>1.2819275950912404E-3</v>
      </c>
      <c r="AF633" s="10">
        <f>200/F633</f>
        <v>5.0000000000000001E-3</v>
      </c>
      <c r="AG633" s="10">
        <f>(3*(C633)^0.5)/(F633)</f>
        <v>4.107919181288746E-3</v>
      </c>
      <c r="AH633" s="10">
        <f>ROUND(MAX(AE633, AF633, AG633),6)</f>
        <v>5.0000000000000001E-3</v>
      </c>
      <c r="AK633" s="10">
        <f>ROUND((AH633*(Q633^0.5)*12*N633),2)</f>
        <v>16.309999999999999</v>
      </c>
      <c r="AL633" s="13">
        <f>ROUND((Q633^0.5),2)</f>
        <v>9.5399999999999991</v>
      </c>
      <c r="AM633" s="13">
        <f>ROUND((Q633^0.5),2)</f>
        <v>9.5399999999999991</v>
      </c>
      <c r="AN633" s="19">
        <v>11</v>
      </c>
      <c r="AO633" s="10">
        <f>INDEX(AJ:AJ, MATCH(AN633, AI:AI, 0))</f>
        <v>1.56</v>
      </c>
      <c r="AP633" s="12">
        <f>ROUNDUP((AK633/AO633),0)</f>
        <v>11</v>
      </c>
      <c r="AQ633" s="12">
        <f>(AP633*AO633)</f>
        <v>17.16</v>
      </c>
      <c r="AR633" s="12">
        <f>IF(ROUNDDOWN((AL633*12 - (O633*12)) / (AP633 - 1), 0) &lt; 18, ROUNDDOWN((AL633*12 - (O633*12)) / (AP633 - 1), 0), 18)</f>
        <v>11</v>
      </c>
    </row>
    <row r="634" spans="1:44" x14ac:dyDescent="0.35">
      <c r="A634" s="11">
        <f t="shared" si="9"/>
        <v>633</v>
      </c>
      <c r="B634" s="14">
        <v>5300</v>
      </c>
      <c r="C634" s="14">
        <v>3000</v>
      </c>
      <c r="D634" s="14">
        <v>165</v>
      </c>
      <c r="E634" s="14">
        <v>130</v>
      </c>
      <c r="F634" s="14">
        <v>40000</v>
      </c>
      <c r="G634" s="14">
        <v>6.75</v>
      </c>
      <c r="H634" s="14">
        <v>105</v>
      </c>
      <c r="K634" s="14">
        <v>150</v>
      </c>
      <c r="L634" s="14">
        <v>1.5</v>
      </c>
      <c r="M634" s="9">
        <f>ROUNDUP((18*L634),0)</f>
        <v>27</v>
      </c>
      <c r="N634" s="9">
        <f>(M634-O634*12-1.5)</f>
        <v>22.5</v>
      </c>
      <c r="O634" s="14">
        <v>0.25</v>
      </c>
      <c r="P634" s="9">
        <f>ROUND(((B634)-(M634*K634/12)-(G634-(1.5*L634))*H634),0)</f>
        <v>4490</v>
      </c>
      <c r="Q634" s="9">
        <f>ROUNDDOWN((D634+E634)/(P634/1000),0)</f>
        <v>65</v>
      </c>
      <c r="R634" s="9">
        <f>ROUND((1.2*D634+1.6*E634)/(Q634),2)</f>
        <v>6.25</v>
      </c>
      <c r="S634" s="9">
        <f>CEILING((N634+(12*L634)),0.01)</f>
        <v>40.5</v>
      </c>
      <c r="T634" s="9">
        <f xml:space="preserve"> (4*S634)</f>
        <v>162</v>
      </c>
      <c r="U634" s="9">
        <f>ROUND((Q634-(S634/12)^2)*(R634),2)</f>
        <v>335.06</v>
      </c>
      <c r="V634" s="9">
        <f>ROUND((U634*1000)/(3*T634*(C634^0.5)),2)</f>
        <v>12.59</v>
      </c>
      <c r="W634" s="9" t="str">
        <f>IF(V634 &lt; N634, "Pass", "Fail")</f>
        <v>Pass</v>
      </c>
      <c r="X634" s="9">
        <f>CEILING(R634*(Q634^0.5)*((Q634^0.5/2)-(L634*0.5)-(N634/12)),0.01)</f>
        <v>70.86</v>
      </c>
      <c r="Y634" s="9">
        <f>ROUND((X634*1000)/(1.5*(Q634^0.5)*12*(C634^0.5)),2)</f>
        <v>8.91</v>
      </c>
      <c r="Z634" s="9" t="str">
        <f>IF(Y634&lt;N634,"Pass","Fail")</f>
        <v>Pass</v>
      </c>
      <c r="AA634" s="9">
        <f>ROUND(((Q634^0.5)/2)-(L634/2),2)</f>
        <v>3.28</v>
      </c>
      <c r="AB634" s="9">
        <f>ROUND((AA634*(AA634/2)*R634*(Q634^0.5)),0)</f>
        <v>271</v>
      </c>
      <c r="AC634" s="9">
        <f>ROUND((AB634*12000/(0.9*(Q634^0.5)*12*(N634^2))),2)</f>
        <v>73.77</v>
      </c>
      <c r="AD634" s="9">
        <f>(1-((1-(2.36*AC634/C634))^0.5))</f>
        <v>2.9449846736398722E-2</v>
      </c>
      <c r="AE634" s="9">
        <f>(AD634*C634)/(1.18*F634)</f>
        <v>1.8718122925677153E-3</v>
      </c>
      <c r="AF634" s="10">
        <f>200/F634</f>
        <v>5.0000000000000001E-3</v>
      </c>
      <c r="AG634" s="10">
        <f>(3*(C634)^0.5)/(F634)</f>
        <v>4.107919181288746E-3</v>
      </c>
      <c r="AH634" s="10">
        <f>ROUND(MAX(AE634, AF634, AG634),6)</f>
        <v>5.0000000000000001E-3</v>
      </c>
      <c r="AI634" s="15"/>
      <c r="AJ634" s="15"/>
      <c r="AK634" s="10">
        <f>ROUND((AH634*(Q634^0.5)*12*N634),2)</f>
        <v>10.88</v>
      </c>
      <c r="AL634" s="13">
        <f>ROUND((Q634^0.5),2)</f>
        <v>8.06</v>
      </c>
      <c r="AM634" s="13">
        <f>ROUND((Q634^0.5),2)</f>
        <v>8.06</v>
      </c>
      <c r="AN634" s="19">
        <v>11</v>
      </c>
      <c r="AO634" s="10">
        <f>INDEX(AJ:AJ, MATCH(AN634, AI:AI, 0))</f>
        <v>1.56</v>
      </c>
      <c r="AP634" s="12">
        <f>ROUNDUP((AK634/AO634),0)</f>
        <v>7</v>
      </c>
      <c r="AQ634" s="12">
        <f>(AP634*AO634)</f>
        <v>10.92</v>
      </c>
      <c r="AR634" s="12">
        <f>IF(ROUNDDOWN((AL634*12 - (O634*12)) / (AP634 - 1), 0) &lt; 18, ROUNDDOWN((AL634*12 - (O634*12)) / (AP634 - 1), 0), 18)</f>
        <v>15</v>
      </c>
    </row>
    <row r="635" spans="1:44" x14ac:dyDescent="0.35">
      <c r="A635" s="11">
        <f t="shared" si="9"/>
        <v>634</v>
      </c>
      <c r="B635" s="14">
        <v>4700</v>
      </c>
      <c r="C635" s="14">
        <v>4000</v>
      </c>
      <c r="D635" s="14">
        <v>195</v>
      </c>
      <c r="E635" s="14">
        <v>190</v>
      </c>
      <c r="F635" s="14">
        <v>60000</v>
      </c>
      <c r="G635" s="14">
        <v>6.5</v>
      </c>
      <c r="H635" s="14">
        <v>90</v>
      </c>
      <c r="K635" s="14">
        <v>150</v>
      </c>
      <c r="L635" s="14">
        <v>2</v>
      </c>
      <c r="M635" s="9">
        <f>ROUNDUP((18*L635),0)</f>
        <v>36</v>
      </c>
      <c r="N635" s="9">
        <f>(M635-O635*12-1.5)</f>
        <v>31.5</v>
      </c>
      <c r="O635" s="14">
        <v>0.25</v>
      </c>
      <c r="P635" s="9">
        <f>ROUND(((B635)-(M635*K635/12)-(G635-(1.5*L635))*H635),0)</f>
        <v>3935</v>
      </c>
      <c r="Q635" s="9">
        <f>ROUNDDOWN((D635+E635)/(P635/1000),0)</f>
        <v>97</v>
      </c>
      <c r="R635" s="9">
        <f>ROUND((1.2*D635+1.6*E635)/(Q635),2)</f>
        <v>5.55</v>
      </c>
      <c r="S635" s="9">
        <f>CEILING((N635+(12*L635)),0.01)</f>
        <v>55.5</v>
      </c>
      <c r="T635" s="9">
        <f xml:space="preserve"> (4*S635)</f>
        <v>222</v>
      </c>
      <c r="U635" s="9">
        <f>ROUND((Q635-(S635/12)^2)*(R635),2)</f>
        <v>419.63</v>
      </c>
      <c r="V635" s="9">
        <f>ROUND((U635*1000)/(3*T635*(C635^0.5)),2)</f>
        <v>9.9600000000000009</v>
      </c>
      <c r="W635" s="9" t="str">
        <f>IF(V635 &lt; N635, "Pass", "Fail")</f>
        <v>Pass</v>
      </c>
      <c r="X635" s="9">
        <f>CEILING(R635*(Q635^0.5)*((Q635^0.5/2)-(L635*0.5)-(N635/12)),0.01)</f>
        <v>71.03</v>
      </c>
      <c r="Y635" s="9">
        <f>ROUND((X635*1000)/(1.5*(Q635^0.5)*12*(C635^0.5)),2)</f>
        <v>6.34</v>
      </c>
      <c r="Z635" s="9" t="str">
        <f>IF(Y635&lt;N635,"Pass","Fail")</f>
        <v>Pass</v>
      </c>
      <c r="AA635" s="9">
        <f>ROUND(((Q635^0.5)/2)-(L635/2),2)</f>
        <v>3.92</v>
      </c>
      <c r="AB635" s="9">
        <f>ROUND((AA635*(AA635/2)*R635*(Q635^0.5)),0)</f>
        <v>420</v>
      </c>
      <c r="AC635" s="9">
        <f>ROUND((AB635*12000/(0.9*(Q635^0.5)*12*(N635^2))),2)</f>
        <v>47.75</v>
      </c>
      <c r="AD635" s="9">
        <f>(1-((1-(2.36*AC635/C635))^0.5))</f>
        <v>1.4186883836495134E-2</v>
      </c>
      <c r="AE635" s="9">
        <f>(AD635*C635)/(1.18*F635)</f>
        <v>8.0151886081893413E-4</v>
      </c>
      <c r="AF635" s="10">
        <f>200/F635</f>
        <v>3.3333333333333335E-3</v>
      </c>
      <c r="AG635" s="10">
        <f>(3*(C635)^0.5)/(F635)</f>
        <v>3.162277660168379E-3</v>
      </c>
      <c r="AH635" s="10">
        <f>ROUND(MAX(AE635, AF635, AG635),6)</f>
        <v>3.333E-3</v>
      </c>
      <c r="AI635" s="15"/>
      <c r="AJ635" s="15"/>
      <c r="AK635" s="10">
        <f>ROUND((AH635*(Q635^0.5)*12*N635),2)</f>
        <v>12.41</v>
      </c>
      <c r="AL635" s="13">
        <f>ROUND((Q635^0.5),2)</f>
        <v>9.85</v>
      </c>
      <c r="AM635" s="13">
        <f>ROUND((Q635^0.5),2)</f>
        <v>9.85</v>
      </c>
      <c r="AN635" s="19">
        <v>11</v>
      </c>
      <c r="AO635" s="10">
        <f>INDEX(AJ:AJ, MATCH(AN635, AI:AI, 0))</f>
        <v>1.56</v>
      </c>
      <c r="AP635" s="12">
        <f>ROUNDUP((AK635/AO635),0)</f>
        <v>8</v>
      </c>
      <c r="AQ635" s="12">
        <f>(AP635*AO635)</f>
        <v>12.48</v>
      </c>
      <c r="AR635" s="12">
        <f>IF(ROUNDDOWN((AL635*12 - (O635*12)) / (AP635 - 1), 0) &lt; 18, ROUNDDOWN((AL635*12 - (O635*12)) / (AP635 - 1), 0), 18)</f>
        <v>16</v>
      </c>
    </row>
    <row r="636" spans="1:44" x14ac:dyDescent="0.35">
      <c r="A636" s="11">
        <f t="shared" si="9"/>
        <v>635</v>
      </c>
      <c r="B636" s="14">
        <v>5800</v>
      </c>
      <c r="C636" s="14">
        <v>3000</v>
      </c>
      <c r="D636" s="14">
        <v>105</v>
      </c>
      <c r="E636" s="14">
        <v>155</v>
      </c>
      <c r="F636" s="14">
        <v>40000</v>
      </c>
      <c r="G636" s="14">
        <v>4.5</v>
      </c>
      <c r="H636" s="14">
        <v>100</v>
      </c>
      <c r="K636" s="14">
        <v>150</v>
      </c>
      <c r="L636" s="14">
        <v>1.25</v>
      </c>
      <c r="M636" s="9">
        <f>ROUNDUP((18*L636),0)</f>
        <v>23</v>
      </c>
      <c r="N636" s="9">
        <f>(M636-O636*12-1.5)</f>
        <v>18.5</v>
      </c>
      <c r="O636" s="14">
        <v>0.25</v>
      </c>
      <c r="P636" s="9">
        <f>ROUND(((B636)-(M636*K636/12)-(G636-(1.5*L636))*H636),0)</f>
        <v>5250</v>
      </c>
      <c r="Q636" s="9">
        <f>ROUNDDOWN((D636+E636)/(P636/1000),0)</f>
        <v>49</v>
      </c>
      <c r="R636" s="9">
        <f>ROUND((1.2*D636+1.6*E636)/(Q636),2)</f>
        <v>7.63</v>
      </c>
      <c r="S636" s="9">
        <f>CEILING((N636+(12*L636)),0.01)</f>
        <v>33.5</v>
      </c>
      <c r="T636" s="9">
        <f xml:space="preserve"> (4*S636)</f>
        <v>134</v>
      </c>
      <c r="U636" s="9">
        <f>ROUND((Q636-(S636/12)^2)*(R636),2)</f>
        <v>314.41000000000003</v>
      </c>
      <c r="V636" s="9">
        <f>ROUND((U636*1000)/(3*T636*(C636^0.5)),2)</f>
        <v>14.28</v>
      </c>
      <c r="W636" s="9" t="str">
        <f>IF(V636 &lt; N636, "Pass", "Fail")</f>
        <v>Pass</v>
      </c>
      <c r="X636" s="9">
        <f>CEILING(R636*(Q636^0.5)*((Q636^0.5/2)-(L636*0.5)-(N636/12)),0.01)</f>
        <v>71.22</v>
      </c>
      <c r="Y636" s="9">
        <f>ROUND((X636*1000)/(1.5*(Q636^0.5)*12*(C636^0.5)),2)</f>
        <v>10.32</v>
      </c>
      <c r="Z636" s="9" t="str">
        <f>IF(Y636&lt;N636,"Pass","Fail")</f>
        <v>Pass</v>
      </c>
      <c r="AA636" s="9">
        <f>ROUND(((Q636^0.5)/2)-(L636/2),2)</f>
        <v>2.88</v>
      </c>
      <c r="AB636" s="9">
        <f>ROUND((AA636*(AA636/2)*R636*(Q636^0.5)),0)</f>
        <v>222</v>
      </c>
      <c r="AC636" s="9">
        <f>ROUND((AB636*12000/(0.9*(Q636^0.5)*12*(N636^2))),2)</f>
        <v>102.96</v>
      </c>
      <c r="AD636" s="9">
        <f>(1-((1-(2.36*AC636/C636))^0.5))</f>
        <v>4.1352619572764926E-2</v>
      </c>
      <c r="AE636" s="9">
        <f>(AD636*C636)/(1.18*F636)</f>
        <v>2.6283444643706521E-3</v>
      </c>
      <c r="AF636" s="10">
        <f>200/F636</f>
        <v>5.0000000000000001E-3</v>
      </c>
      <c r="AG636" s="10">
        <f>(3*(C636)^0.5)/(F636)</f>
        <v>4.107919181288746E-3</v>
      </c>
      <c r="AH636" s="10">
        <f>ROUND(MAX(AE636, AF636, AG636),6)</f>
        <v>5.0000000000000001E-3</v>
      </c>
      <c r="AK636" s="10">
        <f>ROUND((AH636*(Q636^0.5)*12*N636),2)</f>
        <v>7.77</v>
      </c>
      <c r="AL636" s="13">
        <f>ROUND((Q636^0.5),2)</f>
        <v>7</v>
      </c>
      <c r="AM636" s="13">
        <f>ROUND((Q636^0.5),2)</f>
        <v>7</v>
      </c>
      <c r="AN636" s="19">
        <v>11</v>
      </c>
      <c r="AO636" s="10">
        <f>INDEX(AJ:AJ, MATCH(AN636, AI:AI, 0))</f>
        <v>1.56</v>
      </c>
      <c r="AP636" s="12">
        <f>ROUNDUP((AK636/AO636),0)</f>
        <v>5</v>
      </c>
      <c r="AQ636" s="12">
        <f>(AP636*AO636)</f>
        <v>7.8000000000000007</v>
      </c>
      <c r="AR636" s="12">
        <f>IF(ROUNDDOWN((AL636*12 - (O636*12)) / (AP636 - 1), 0) &lt; 18, ROUNDDOWN((AL636*12 - (O636*12)) / (AP636 - 1), 0), 18)</f>
        <v>18</v>
      </c>
    </row>
    <row r="637" spans="1:44" x14ac:dyDescent="0.35">
      <c r="A637" s="11">
        <f t="shared" si="9"/>
        <v>636</v>
      </c>
      <c r="B637" s="14">
        <v>5400</v>
      </c>
      <c r="C637" s="14">
        <v>3000</v>
      </c>
      <c r="D637" s="14">
        <v>130</v>
      </c>
      <c r="E637" s="14">
        <v>170</v>
      </c>
      <c r="F637" s="14">
        <v>40000</v>
      </c>
      <c r="G637" s="14">
        <v>4.75</v>
      </c>
      <c r="H637" s="14">
        <v>105</v>
      </c>
      <c r="K637" s="14">
        <v>150</v>
      </c>
      <c r="L637" s="14">
        <v>1.5</v>
      </c>
      <c r="M637" s="9">
        <f>ROUNDUP((18*L637),0)</f>
        <v>27</v>
      </c>
      <c r="N637" s="9">
        <f>(M637-O637*12-1.5)</f>
        <v>22.5</v>
      </c>
      <c r="O637" s="14">
        <v>0.25</v>
      </c>
      <c r="P637" s="9">
        <f>ROUND(((B637)-(M637*K637/12)-(G637-(1.5*L637))*H637),0)</f>
        <v>4800</v>
      </c>
      <c r="Q637" s="9">
        <f>ROUNDDOWN((D637+E637)/(P637/1000),0)</f>
        <v>62</v>
      </c>
      <c r="R637" s="9">
        <f>ROUND((1.2*D637+1.6*E637)/(Q637),2)</f>
        <v>6.9</v>
      </c>
      <c r="S637" s="9">
        <f>CEILING((N637+(12*L637)),0.01)</f>
        <v>40.5</v>
      </c>
      <c r="T637" s="9">
        <f xml:space="preserve"> (4*S637)</f>
        <v>162</v>
      </c>
      <c r="U637" s="9">
        <f>ROUND((Q637-(S637/12)^2)*(R637),2)</f>
        <v>349.2</v>
      </c>
      <c r="V637" s="9">
        <f>ROUND((U637*1000)/(3*T637*(C637^0.5)),2)</f>
        <v>13.12</v>
      </c>
      <c r="W637" s="9" t="str">
        <f>IF(V637 &lt; N637, "Pass", "Fail")</f>
        <v>Pass</v>
      </c>
      <c r="X637" s="9">
        <f>CEILING(R637*(Q637^0.5)*((Q637^0.5/2)-(L637*0.5)-(N637/12)),0.01)</f>
        <v>71.290000000000006</v>
      </c>
      <c r="Y637" s="9">
        <f>ROUND((X637*1000)/(1.5*(Q637^0.5)*12*(C637^0.5)),2)</f>
        <v>9.18</v>
      </c>
      <c r="Z637" s="9" t="str">
        <f>IF(Y637&lt;N637,"Pass","Fail")</f>
        <v>Pass</v>
      </c>
      <c r="AA637" s="9">
        <f>ROUND(((Q637^0.5)/2)-(L637/2),2)</f>
        <v>3.19</v>
      </c>
      <c r="AB637" s="9">
        <f>ROUND((AA637*(AA637/2)*R637*(Q637^0.5)),0)</f>
        <v>276</v>
      </c>
      <c r="AC637" s="9">
        <f>ROUND((AB637*12000/(0.9*(Q637^0.5)*12*(N637^2))),2)</f>
        <v>76.930000000000007</v>
      </c>
      <c r="AD637" s="9">
        <f>(1-((1-(2.36*AC637/C637))^0.5))</f>
        <v>3.0731340992945722E-2</v>
      </c>
      <c r="AE637" s="9">
        <f>(AD637*C637)/(1.18*F637)</f>
        <v>1.9532631987041775E-3</v>
      </c>
      <c r="AF637" s="10">
        <f>200/F637</f>
        <v>5.0000000000000001E-3</v>
      </c>
      <c r="AG637" s="10">
        <f>(3*(C637)^0.5)/(F637)</f>
        <v>4.107919181288746E-3</v>
      </c>
      <c r="AH637" s="10">
        <f>ROUND(MAX(AE637, AF637, AG637),6)</f>
        <v>5.0000000000000001E-3</v>
      </c>
      <c r="AK637" s="10">
        <f>ROUND((AH637*(Q637^0.5)*12*N637),2)</f>
        <v>10.63</v>
      </c>
      <c r="AL637" s="13">
        <f>ROUND((Q637^0.5),2)</f>
        <v>7.87</v>
      </c>
      <c r="AM637" s="13">
        <f>ROUND((Q637^0.5),2)</f>
        <v>7.87</v>
      </c>
      <c r="AN637" s="19">
        <v>11</v>
      </c>
      <c r="AO637" s="10">
        <f>INDEX(AJ:AJ, MATCH(AN637, AI:AI, 0))</f>
        <v>1.56</v>
      </c>
      <c r="AP637" s="12">
        <f>ROUNDUP((AK637/AO637),0)</f>
        <v>7</v>
      </c>
      <c r="AQ637" s="12">
        <f>(AP637*AO637)</f>
        <v>10.92</v>
      </c>
      <c r="AR637" s="12">
        <f>IF(ROUNDDOWN((AL637*12 - (O637*12)) / (AP637 - 1), 0) &lt; 18, ROUNDDOWN((AL637*12 - (O637*12)) / (AP637 - 1), 0), 18)</f>
        <v>15</v>
      </c>
    </row>
    <row r="638" spans="1:44" x14ac:dyDescent="0.35">
      <c r="A638" s="11">
        <f t="shared" si="9"/>
        <v>637</v>
      </c>
      <c r="B638" s="14">
        <v>4500</v>
      </c>
      <c r="C638" s="14">
        <v>5000</v>
      </c>
      <c r="D638" s="14">
        <v>195</v>
      </c>
      <c r="E638" s="14">
        <v>85</v>
      </c>
      <c r="F638" s="14">
        <v>40000</v>
      </c>
      <c r="G638" s="14">
        <v>5.75</v>
      </c>
      <c r="H638" s="14">
        <v>95</v>
      </c>
      <c r="K638" s="14">
        <v>150</v>
      </c>
      <c r="L638" s="14">
        <v>1.5</v>
      </c>
      <c r="M638" s="9">
        <f>ROUNDUP((18*L638),0)</f>
        <v>27</v>
      </c>
      <c r="N638" s="9">
        <f>(M638-O638*12-1.5)</f>
        <v>22.5</v>
      </c>
      <c r="O638" s="14">
        <v>0.25</v>
      </c>
      <c r="P638" s="9">
        <f>ROUND(((B638)-(M638*K638/12)-(G638-(1.5*L638))*H638),0)</f>
        <v>3830</v>
      </c>
      <c r="Q638" s="9">
        <f>ROUNDDOWN((D638+E638)/(P638/1000),0)</f>
        <v>73</v>
      </c>
      <c r="R638" s="9">
        <f>ROUND((1.2*D638+1.6*E638)/(Q638),2)</f>
        <v>5.07</v>
      </c>
      <c r="S638" s="9">
        <f>CEILING((N638+(12*L638)),0.01)</f>
        <v>40.5</v>
      </c>
      <c r="T638" s="9">
        <f xml:space="preserve"> (4*S638)</f>
        <v>162</v>
      </c>
      <c r="U638" s="9">
        <f>ROUND((Q638-(S638/12)^2)*(R638),2)</f>
        <v>312.36</v>
      </c>
      <c r="V638" s="9">
        <f>ROUND((U638*1000)/(3*T638*(C638^0.5)),2)</f>
        <v>9.09</v>
      </c>
      <c r="W638" s="9" t="str">
        <f>IF(V638 &lt; N638, "Pass", "Fail")</f>
        <v>Pass</v>
      </c>
      <c r="X638" s="9">
        <f>CEILING(R638*(Q638^0.5)*((Q638^0.5/2)-(L638*0.5)-(N638/12)),0.01)</f>
        <v>71.350000000000009</v>
      </c>
      <c r="Y638" s="9">
        <f>ROUND((X638*1000)/(1.5*(Q638^0.5)*12*(C638^0.5)),2)</f>
        <v>6.56</v>
      </c>
      <c r="Z638" s="9" t="str">
        <f>IF(Y638&lt;N638,"Pass","Fail")</f>
        <v>Pass</v>
      </c>
      <c r="AA638" s="9">
        <f>ROUND(((Q638^0.5)/2)-(L638/2),2)</f>
        <v>3.52</v>
      </c>
      <c r="AB638" s="9">
        <f>ROUND((AA638*(AA638/2)*R638*(Q638^0.5)),0)</f>
        <v>268</v>
      </c>
      <c r="AC638" s="9">
        <f>ROUND((AB638*12000/(0.9*(Q638^0.5)*12*(N638^2))),2)</f>
        <v>68.84</v>
      </c>
      <c r="AD638" s="9">
        <f>(1-((1-(2.36*AC638/C638))^0.5))</f>
        <v>1.6380398731298151E-2</v>
      </c>
      <c r="AE638" s="9">
        <f>(AD638*C638)/(1.18*F638)</f>
        <v>1.7352117300103974E-3</v>
      </c>
      <c r="AF638" s="10">
        <f>200/F638</f>
        <v>5.0000000000000001E-3</v>
      </c>
      <c r="AG638" s="10">
        <f>(3*(C638)^0.5)/(F638)</f>
        <v>5.3033008588991067E-3</v>
      </c>
      <c r="AH638" s="10">
        <f>ROUND(MAX(AE638, AF638, AG638),6)</f>
        <v>5.3030000000000004E-3</v>
      </c>
      <c r="AK638" s="10">
        <f>ROUND((AH638*(Q638^0.5)*12*N638),2)</f>
        <v>12.23</v>
      </c>
      <c r="AL638" s="13">
        <f>ROUND((Q638^0.5),2)</f>
        <v>8.5399999999999991</v>
      </c>
      <c r="AM638" s="13">
        <f>ROUND((Q638^0.5),2)</f>
        <v>8.5399999999999991</v>
      </c>
      <c r="AN638" s="19">
        <v>11</v>
      </c>
      <c r="AO638" s="10">
        <f>INDEX(AJ:AJ, MATCH(AN638, AI:AI, 0))</f>
        <v>1.56</v>
      </c>
      <c r="AP638" s="12">
        <f>ROUNDUP((AK638/AO638),0)</f>
        <v>8</v>
      </c>
      <c r="AQ638" s="12">
        <f>(AP638*AO638)</f>
        <v>12.48</v>
      </c>
      <c r="AR638" s="12">
        <f>IF(ROUNDDOWN((AL638*12 - (O638*12)) / (AP638 - 1), 0) &lt; 18, ROUNDDOWN((AL638*12 - (O638*12)) / (AP638 - 1), 0), 18)</f>
        <v>14</v>
      </c>
    </row>
    <row r="639" spans="1:44" x14ac:dyDescent="0.35">
      <c r="A639" s="11">
        <f t="shared" si="9"/>
        <v>638</v>
      </c>
      <c r="B639" s="14">
        <v>5300</v>
      </c>
      <c r="C639" s="14">
        <v>3000</v>
      </c>
      <c r="D639" s="14">
        <v>165</v>
      </c>
      <c r="E639" s="14">
        <v>80</v>
      </c>
      <c r="F639" s="14">
        <v>60000</v>
      </c>
      <c r="G639" s="14">
        <v>6.5</v>
      </c>
      <c r="H639" s="14">
        <v>90</v>
      </c>
      <c r="K639" s="14">
        <v>150</v>
      </c>
      <c r="L639" s="14">
        <v>1.17</v>
      </c>
      <c r="M639" s="9">
        <f>ROUNDUP((18*L639),0)</f>
        <v>22</v>
      </c>
      <c r="N639" s="9">
        <f>(M639-O639*12-1.5)</f>
        <v>17.5</v>
      </c>
      <c r="O639" s="14">
        <v>0.25</v>
      </c>
      <c r="P639" s="9">
        <f>ROUND(((B639)-(M639*K639/12)-(G639-(1.5*L639))*H639),0)</f>
        <v>4598</v>
      </c>
      <c r="Q639" s="9">
        <f>ROUNDDOWN((D639+E639)/(P639/1000),0)</f>
        <v>53</v>
      </c>
      <c r="R639" s="9">
        <f>ROUND((1.2*D639+1.6*E639)/(Q639),2)</f>
        <v>6.15</v>
      </c>
      <c r="S639" s="9">
        <f>CEILING((N639+(12*L639)),0.01)</f>
        <v>31.54</v>
      </c>
      <c r="T639" s="9">
        <f xml:space="preserve"> (4*S639)</f>
        <v>126.16</v>
      </c>
      <c r="U639" s="9">
        <f>ROUND((Q639-(S639/12)^2)*(R639),2)</f>
        <v>283.45999999999998</v>
      </c>
      <c r="V639" s="9">
        <f>ROUND((U639*1000)/(3*T639*(C639^0.5)),2)</f>
        <v>13.67</v>
      </c>
      <c r="W639" s="9" t="str">
        <f>IF(V639 &lt; N639, "Pass", "Fail")</f>
        <v>Pass</v>
      </c>
      <c r="X639" s="9">
        <f>CEILING(R639*(Q639^0.5)*((Q639^0.5/2)-(L639*0.5)-(N639/12)),0.01)</f>
        <v>71.489999999999995</v>
      </c>
      <c r="Y639" s="9">
        <f>ROUND((X639*1000)/(1.5*(Q639^0.5)*12*(C639^0.5)),2)</f>
        <v>9.9600000000000009</v>
      </c>
      <c r="Z639" s="9" t="str">
        <f>IF(Y639&lt;N639,"Pass","Fail")</f>
        <v>Pass</v>
      </c>
      <c r="AA639" s="9">
        <f>ROUND(((Q639^0.5)/2)-(L639/2),2)</f>
        <v>3.06</v>
      </c>
      <c r="AB639" s="9">
        <f>ROUND((AA639*(AA639/2)*R639*(Q639^0.5)),0)</f>
        <v>210</v>
      </c>
      <c r="AC639" s="9">
        <f>ROUND((AB639*12000/(0.9*(Q639^0.5)*12*(N639^2))),2)</f>
        <v>104.66</v>
      </c>
      <c r="AD639" s="9">
        <f>(1-((1-(2.36*AC639/C639))^0.5))</f>
        <v>4.2050384066747104E-2</v>
      </c>
      <c r="AE639" s="9">
        <f>(AD639*C639)/(1.18*F639)</f>
        <v>1.781795935031657E-3</v>
      </c>
      <c r="AF639" s="10">
        <f>200/F639</f>
        <v>3.3333333333333335E-3</v>
      </c>
      <c r="AG639" s="10">
        <f>(3*(C639)^0.5)/(F639)</f>
        <v>2.7386127875258306E-3</v>
      </c>
      <c r="AH639" s="10">
        <f>ROUND(MAX(AE639, AF639, AG639),6)</f>
        <v>3.333E-3</v>
      </c>
      <c r="AK639" s="10">
        <f>ROUND((AH639*(Q639^0.5)*12*N639),2)</f>
        <v>5.0999999999999996</v>
      </c>
      <c r="AL639" s="13">
        <f>ROUND((Q639^0.5),2)</f>
        <v>7.28</v>
      </c>
      <c r="AM639" s="13">
        <f>ROUND((Q639^0.5),2)</f>
        <v>7.28</v>
      </c>
      <c r="AN639" s="19">
        <v>8</v>
      </c>
      <c r="AO639" s="10">
        <f>INDEX(AJ:AJ, MATCH(AN639, AI:AI, 0))</f>
        <v>0.79</v>
      </c>
      <c r="AP639" s="12">
        <f>ROUNDUP((AK639/AO639),0)</f>
        <v>7</v>
      </c>
      <c r="AQ639" s="12">
        <f>(AP639*AO639)</f>
        <v>5.53</v>
      </c>
      <c r="AR639" s="12">
        <f>IF(ROUNDDOWN((AL639*12 - (O639*12)) / (AP639 - 1), 0) &lt; 18, ROUNDDOWN((AL639*12 - (O639*12)) / (AP639 - 1), 0), 18)</f>
        <v>14</v>
      </c>
    </row>
    <row r="640" spans="1:44" x14ac:dyDescent="0.35">
      <c r="A640" s="11">
        <f t="shared" si="9"/>
        <v>639</v>
      </c>
      <c r="B640" s="14">
        <v>4500</v>
      </c>
      <c r="C640" s="14">
        <v>4000</v>
      </c>
      <c r="D640" s="14">
        <v>140</v>
      </c>
      <c r="E640" s="14">
        <v>90</v>
      </c>
      <c r="F640" s="14">
        <v>60000</v>
      </c>
      <c r="G640" s="14">
        <v>4</v>
      </c>
      <c r="H640" s="14">
        <v>105</v>
      </c>
      <c r="K640" s="14">
        <v>150</v>
      </c>
      <c r="L640" s="14">
        <v>1.17</v>
      </c>
      <c r="M640" s="9">
        <f>ROUNDUP((18*L640),0)</f>
        <v>22</v>
      </c>
      <c r="N640" s="9">
        <f>(M640-O640*12-1.5)</f>
        <v>17.5</v>
      </c>
      <c r="O640" s="14">
        <v>0.25</v>
      </c>
      <c r="P640" s="9">
        <f>ROUND(((B640)-(M640*K640/12)-(G640-(1.5*L640))*H640),0)</f>
        <v>3989</v>
      </c>
      <c r="Q640" s="9">
        <f>ROUNDDOWN((D640+E640)/(P640/1000),0)</f>
        <v>57</v>
      </c>
      <c r="R640" s="9">
        <f>ROUND((1.2*D640+1.6*E640)/(Q640),2)</f>
        <v>5.47</v>
      </c>
      <c r="S640" s="9">
        <f>CEILING((N640+(12*L640)),0.01)</f>
        <v>31.54</v>
      </c>
      <c r="T640" s="9">
        <f xml:space="preserve"> (4*S640)</f>
        <v>126.16</v>
      </c>
      <c r="U640" s="9">
        <f>ROUND((Q640-(S640/12)^2)*(R640),2)</f>
        <v>274</v>
      </c>
      <c r="V640" s="9">
        <f>ROUND((U640*1000)/(3*T640*(C640^0.5)),2)</f>
        <v>11.45</v>
      </c>
      <c r="W640" s="9" t="str">
        <f>IF(V640 &lt; N640, "Pass", "Fail")</f>
        <v>Pass</v>
      </c>
      <c r="X640" s="9">
        <f>CEILING(R640*(Q640^0.5)*((Q640^0.5/2)-(L640*0.5)-(N640/12)),0.01)</f>
        <v>71.52</v>
      </c>
      <c r="Y640" s="9">
        <f>ROUND((X640*1000)/(1.5*(Q640^0.5)*12*(C640^0.5)),2)</f>
        <v>8.32</v>
      </c>
      <c r="Z640" s="9" t="str">
        <f>IF(Y640&lt;N640,"Pass","Fail")</f>
        <v>Pass</v>
      </c>
      <c r="AA640" s="9">
        <f>ROUND(((Q640^0.5)/2)-(L640/2),2)</f>
        <v>3.19</v>
      </c>
      <c r="AB640" s="9">
        <f>ROUND((AA640*(AA640/2)*R640*(Q640^0.5)),0)</f>
        <v>210</v>
      </c>
      <c r="AC640" s="9">
        <f>ROUND((AB640*12000/(0.9*(Q640^0.5)*12*(N640^2))),2)</f>
        <v>100.92</v>
      </c>
      <c r="AD640" s="9">
        <f>(1-((1-(2.36*AC640/C640))^0.5))</f>
        <v>3.0228274283066181E-2</v>
      </c>
      <c r="AE640" s="9">
        <f>(AD640*C640)/(1.18*F640)</f>
        <v>1.7078121063879199E-3</v>
      </c>
      <c r="AF640" s="10">
        <f>200/F640</f>
        <v>3.3333333333333335E-3</v>
      </c>
      <c r="AG640" s="10">
        <f>(3*(C640)^0.5)/(F640)</f>
        <v>3.162277660168379E-3</v>
      </c>
      <c r="AH640" s="10">
        <f>ROUND(MAX(AE640, AF640, AG640),6)</f>
        <v>3.333E-3</v>
      </c>
      <c r="AK640" s="10">
        <f>ROUND((AH640*(Q640^0.5)*12*N640),2)</f>
        <v>5.28</v>
      </c>
      <c r="AL640" s="13">
        <f>ROUND((Q640^0.5),2)</f>
        <v>7.55</v>
      </c>
      <c r="AM640" s="13">
        <f>ROUND((Q640^0.5),2)</f>
        <v>7.55</v>
      </c>
      <c r="AN640" s="19">
        <v>8</v>
      </c>
      <c r="AO640" s="10">
        <f>INDEX(AJ:AJ, MATCH(AN640, AI:AI, 0))</f>
        <v>0.79</v>
      </c>
      <c r="AP640" s="12">
        <f>ROUNDUP((AK640/AO640),0)</f>
        <v>7</v>
      </c>
      <c r="AQ640" s="12">
        <f>(AP640*AO640)</f>
        <v>5.53</v>
      </c>
      <c r="AR640" s="12">
        <f>IF(ROUNDDOWN((AL640*12 - (O640*12)) / (AP640 - 1), 0) &lt; 18, ROUNDDOWN((AL640*12 - (O640*12)) / (AP640 - 1), 0), 18)</f>
        <v>14</v>
      </c>
    </row>
    <row r="641" spans="1:44" x14ac:dyDescent="0.35">
      <c r="A641" s="11">
        <f t="shared" si="9"/>
        <v>640</v>
      </c>
      <c r="B641" s="14">
        <v>5300</v>
      </c>
      <c r="C641" s="14">
        <v>4000</v>
      </c>
      <c r="D641" s="14">
        <v>155</v>
      </c>
      <c r="E641" s="14">
        <v>200</v>
      </c>
      <c r="F641" s="14">
        <v>60000</v>
      </c>
      <c r="G641" s="14">
        <v>6.5</v>
      </c>
      <c r="H641" s="14">
        <v>95</v>
      </c>
      <c r="K641" s="14">
        <v>150</v>
      </c>
      <c r="L641" s="14">
        <v>1.75</v>
      </c>
      <c r="M641" s="9">
        <f>ROUNDUP((18*L641),0)</f>
        <v>32</v>
      </c>
      <c r="N641" s="9">
        <f>(M641-O641*12-1.5)</f>
        <v>27.5</v>
      </c>
      <c r="O641" s="14">
        <v>0.25</v>
      </c>
      <c r="P641" s="9">
        <f>ROUND(((B641)-(M641*K641/12)-(G641-(1.5*L641))*H641),0)</f>
        <v>4532</v>
      </c>
      <c r="Q641" s="9">
        <f>ROUNDDOWN((D641+E641)/(P641/1000),0)</f>
        <v>78</v>
      </c>
      <c r="R641" s="9">
        <f>ROUND((1.2*D641+1.6*E641)/(Q641),2)</f>
        <v>6.49</v>
      </c>
      <c r="S641" s="9">
        <f>CEILING((N641+(12*L641)),0.01)</f>
        <v>48.5</v>
      </c>
      <c r="T641" s="9">
        <f xml:space="preserve"> (4*S641)</f>
        <v>194</v>
      </c>
      <c r="U641" s="9">
        <f>ROUND((Q641-(S641/12)^2)*(R641),2)</f>
        <v>400.21</v>
      </c>
      <c r="V641" s="9">
        <f>ROUND((U641*1000)/(3*T641*(C641^0.5)),2)</f>
        <v>10.87</v>
      </c>
      <c r="W641" s="9" t="str">
        <f>IF(V641 &lt; N641, "Pass", "Fail")</f>
        <v>Pass</v>
      </c>
      <c r="X641" s="9">
        <f>CEILING(R641*(Q641^0.5)*((Q641^0.5/2)-(L641*0.5)-(N641/12)),0.01)</f>
        <v>71.61</v>
      </c>
      <c r="Y641" s="9">
        <f>ROUND((X641*1000)/(1.5*(Q641^0.5)*12*(C641^0.5)),2)</f>
        <v>7.12</v>
      </c>
      <c r="Z641" s="9" t="str">
        <f>IF(Y641&lt;N641,"Pass","Fail")</f>
        <v>Pass</v>
      </c>
      <c r="AA641" s="9">
        <f>ROUND(((Q641^0.5)/2)-(L641/2),2)</f>
        <v>3.54</v>
      </c>
      <c r="AB641" s="9">
        <f>ROUND((AA641*(AA641/2)*R641*(Q641^0.5)),0)</f>
        <v>359</v>
      </c>
      <c r="AC641" s="9">
        <f>ROUND((AB641*12000/(0.9*(Q641^0.5)*12*(N641^2))),2)</f>
        <v>59.72</v>
      </c>
      <c r="AD641" s="9">
        <f>(1-((1-(2.36*AC641/C641))^0.5))</f>
        <v>1.7775382104480153E-2</v>
      </c>
      <c r="AE641" s="9">
        <f>(AD641*C641)/(1.18*F641)</f>
        <v>1.0042588759593305E-3</v>
      </c>
      <c r="AF641" s="10">
        <f>200/F641</f>
        <v>3.3333333333333335E-3</v>
      </c>
      <c r="AG641" s="10">
        <f>(3*(C641)^0.5)/(F641)</f>
        <v>3.162277660168379E-3</v>
      </c>
      <c r="AH641" s="10">
        <f>ROUND(MAX(AE641, AF641, AG641),6)</f>
        <v>3.333E-3</v>
      </c>
      <c r="AK641" s="10">
        <f>ROUND((AH641*(Q641^0.5)*12*N641),2)</f>
        <v>9.7100000000000009</v>
      </c>
      <c r="AL641" s="13">
        <f>ROUND((Q641^0.5),2)</f>
        <v>8.83</v>
      </c>
      <c r="AM641" s="13">
        <f>ROUND((Q641^0.5),2)</f>
        <v>8.83</v>
      </c>
      <c r="AN641" s="19">
        <v>11</v>
      </c>
      <c r="AO641" s="10">
        <f>INDEX(AJ:AJ, MATCH(AN641, AI:AI, 0))</f>
        <v>1.56</v>
      </c>
      <c r="AP641" s="12">
        <f>ROUNDUP((AK641/AO641),0)</f>
        <v>7</v>
      </c>
      <c r="AQ641" s="12">
        <f>(AP641*AO641)</f>
        <v>10.92</v>
      </c>
      <c r="AR641" s="12">
        <f>IF(ROUNDDOWN((AL641*12 - (O641*12)) / (AP641 - 1), 0) &lt; 18, ROUNDDOWN((AL641*12 - (O641*12)) / (AP641 - 1), 0), 18)</f>
        <v>17</v>
      </c>
    </row>
    <row r="642" spans="1:44" x14ac:dyDescent="0.35">
      <c r="A642" s="11">
        <f t="shared" si="9"/>
        <v>641</v>
      </c>
      <c r="B642" s="14">
        <v>4700</v>
      </c>
      <c r="C642" s="14">
        <v>4000</v>
      </c>
      <c r="D642" s="14">
        <v>145</v>
      </c>
      <c r="E642" s="14">
        <v>135</v>
      </c>
      <c r="F642" s="14">
        <v>40000</v>
      </c>
      <c r="G642" s="14">
        <v>6</v>
      </c>
      <c r="H642" s="14">
        <v>95</v>
      </c>
      <c r="K642" s="14">
        <v>150</v>
      </c>
      <c r="L642" s="14">
        <v>1.5</v>
      </c>
      <c r="M642" s="9">
        <f>ROUNDUP((18*L642),0)</f>
        <v>27</v>
      </c>
      <c r="N642" s="9">
        <f>(M642-O642*12-1.5)</f>
        <v>22.5</v>
      </c>
      <c r="O642" s="14">
        <v>0.25</v>
      </c>
      <c r="P642" s="9">
        <f>ROUND(((B642)-(M642*K642/12)-(G642-(1.5*L642))*H642),0)</f>
        <v>4006</v>
      </c>
      <c r="Q642" s="9">
        <f>ROUNDDOWN((D642+E642)/(P642/1000),0)</f>
        <v>69</v>
      </c>
      <c r="R642" s="9">
        <f>ROUND((1.2*D642+1.6*E642)/(Q642),2)</f>
        <v>5.65</v>
      </c>
      <c r="S642" s="9">
        <f>CEILING((N642+(12*L642)),0.01)</f>
        <v>40.5</v>
      </c>
      <c r="T642" s="9">
        <f xml:space="preserve"> (4*S642)</f>
        <v>162</v>
      </c>
      <c r="U642" s="9">
        <f>ROUND((Q642-(S642/12)^2)*(R642),2)</f>
        <v>325.49</v>
      </c>
      <c r="V642" s="9">
        <f>ROUND((U642*1000)/(3*T642*(C642^0.5)),2)</f>
        <v>10.59</v>
      </c>
      <c r="W642" s="9" t="str">
        <f>IF(V642 &lt; N642, "Pass", "Fail")</f>
        <v>Pass</v>
      </c>
      <c r="X642" s="9">
        <f>CEILING(R642*(Q642^0.5)*((Q642^0.5/2)-(L642*0.5)-(N642/12)),0.01)</f>
        <v>71.73</v>
      </c>
      <c r="Y642" s="9">
        <f>ROUND((X642*1000)/(1.5*(Q642^0.5)*12*(C642^0.5)),2)</f>
        <v>7.59</v>
      </c>
      <c r="Z642" s="9" t="str">
        <f>IF(Y642&lt;N642,"Pass","Fail")</f>
        <v>Pass</v>
      </c>
      <c r="AA642" s="9">
        <f>ROUND(((Q642^0.5)/2)-(L642/2),2)</f>
        <v>3.4</v>
      </c>
      <c r="AB642" s="9">
        <f>ROUND((AA642*(AA642/2)*R642*(Q642^0.5)),0)</f>
        <v>271</v>
      </c>
      <c r="AC642" s="9">
        <f>ROUND((AB642*12000/(0.9*(Q642^0.5)*12*(N642^2))),2)</f>
        <v>71.599999999999994</v>
      </c>
      <c r="AD642" s="9">
        <f>(1-((1-(2.36*AC642/C642))^0.5))</f>
        <v>2.1349909313854942E-2</v>
      </c>
      <c r="AE642" s="9">
        <f>(AD642*C642)/(1.18*F642)</f>
        <v>1.8093143486317749E-3</v>
      </c>
      <c r="AF642" s="10">
        <f>200/F642</f>
        <v>5.0000000000000001E-3</v>
      </c>
      <c r="AG642" s="10">
        <f>(3*(C642)^0.5)/(F642)</f>
        <v>4.7434164902525689E-3</v>
      </c>
      <c r="AH642" s="10">
        <f>ROUND(MAX(AE642, AF642, AG642),6)</f>
        <v>5.0000000000000001E-3</v>
      </c>
      <c r="AK642" s="10">
        <f>ROUND((AH642*(Q642^0.5)*12*N642),2)</f>
        <v>11.21</v>
      </c>
      <c r="AL642" s="13">
        <f>ROUND((Q642^0.5),2)</f>
        <v>8.31</v>
      </c>
      <c r="AM642" s="13">
        <f>ROUND((Q642^0.5),2)</f>
        <v>8.31</v>
      </c>
      <c r="AN642" s="19">
        <v>11</v>
      </c>
      <c r="AO642" s="10">
        <f>INDEX(AJ:AJ, MATCH(AN642, AI:AI, 0))</f>
        <v>1.56</v>
      </c>
      <c r="AP642" s="12">
        <f>ROUNDUP((AK642/AO642),0)</f>
        <v>8</v>
      </c>
      <c r="AQ642" s="12">
        <f>(AP642*AO642)</f>
        <v>12.48</v>
      </c>
      <c r="AR642" s="12">
        <f>IF(ROUNDDOWN((AL642*12 - (O642*12)) / (AP642 - 1), 0) &lt; 18, ROUNDDOWN((AL642*12 - (O642*12)) / (AP642 - 1), 0), 18)</f>
        <v>13</v>
      </c>
    </row>
    <row r="643" spans="1:44" x14ac:dyDescent="0.35">
      <c r="A643" s="11">
        <f t="shared" si="9"/>
        <v>642</v>
      </c>
      <c r="B643" s="14">
        <v>5400</v>
      </c>
      <c r="C643" s="14">
        <v>3000</v>
      </c>
      <c r="D643" s="14">
        <v>130</v>
      </c>
      <c r="E643" s="14">
        <v>110</v>
      </c>
      <c r="F643" s="14">
        <v>40000</v>
      </c>
      <c r="G643" s="14">
        <v>7</v>
      </c>
      <c r="H643" s="14">
        <v>100</v>
      </c>
      <c r="K643" s="14">
        <v>150</v>
      </c>
      <c r="L643" s="14">
        <v>1.17</v>
      </c>
      <c r="M643" s="9">
        <f>ROUNDUP((18*L643),0)</f>
        <v>22</v>
      </c>
      <c r="N643" s="9">
        <f>(M643-O643*12-1.5)</f>
        <v>17.5</v>
      </c>
      <c r="O643" s="14">
        <v>0.25</v>
      </c>
      <c r="P643" s="9">
        <f>ROUND(((B643)-(M643*K643/12)-(G643-(1.5*L643))*H643),0)</f>
        <v>4601</v>
      </c>
      <c r="Q643" s="9">
        <f>ROUNDDOWN((D643+E643)/(P643/1000),0)</f>
        <v>52</v>
      </c>
      <c r="R643" s="9">
        <f>ROUND((1.2*D643+1.6*E643)/(Q643),2)</f>
        <v>6.38</v>
      </c>
      <c r="S643" s="9">
        <f>CEILING((N643+(12*L643)),0.01)</f>
        <v>31.54</v>
      </c>
      <c r="T643" s="9">
        <f xml:space="preserve"> (4*S643)</f>
        <v>126.16</v>
      </c>
      <c r="U643" s="9">
        <f>ROUND((Q643-(S643/12)^2)*(R643),2)</f>
        <v>287.69</v>
      </c>
      <c r="V643" s="9">
        <f>ROUND((U643*1000)/(3*T643*(C643^0.5)),2)</f>
        <v>13.88</v>
      </c>
      <c r="W643" s="9" t="str">
        <f>IF(V643 &lt; N643, "Pass", "Fail")</f>
        <v>Pass</v>
      </c>
      <c r="X643" s="9">
        <f>CEILING(R643*(Q643^0.5)*((Q643^0.5/2)-(L643*0.5)-(N643/12)),0.01)</f>
        <v>71.88</v>
      </c>
      <c r="Y643" s="9">
        <f>ROUND((X643*1000)/(1.5*(Q643^0.5)*12*(C643^0.5)),2)</f>
        <v>10.11</v>
      </c>
      <c r="Z643" s="9" t="str">
        <f>IF(Y643&lt;N643,"Pass","Fail")</f>
        <v>Pass</v>
      </c>
      <c r="AA643" s="9">
        <f>ROUND(((Q643^0.5)/2)-(L643/2),2)</f>
        <v>3.02</v>
      </c>
      <c r="AB643" s="9">
        <f>ROUND((AA643*(AA643/2)*R643*(Q643^0.5)),0)</f>
        <v>210</v>
      </c>
      <c r="AC643" s="9">
        <f>ROUND((AB643*12000/(0.9*(Q643^0.5)*12*(N643^2))),2)</f>
        <v>105.66</v>
      </c>
      <c r="AD643" s="9">
        <f>(1-((1-(2.36*AC643/C643))^0.5))</f>
        <v>4.2461071287438479E-2</v>
      </c>
      <c r="AE643" s="9">
        <f>(AD643*C643)/(1.18*F643)</f>
        <v>2.6987969038626152E-3</v>
      </c>
      <c r="AF643" s="10">
        <f>200/F643</f>
        <v>5.0000000000000001E-3</v>
      </c>
      <c r="AG643" s="10">
        <f>(3*(C643)^0.5)/(F643)</f>
        <v>4.107919181288746E-3</v>
      </c>
      <c r="AH643" s="10">
        <f>ROUND(MAX(AE643, AF643, AG643),6)</f>
        <v>5.0000000000000001E-3</v>
      </c>
      <c r="AK643" s="10">
        <f>ROUND((AH643*(Q643^0.5)*12*N643),2)</f>
        <v>7.57</v>
      </c>
      <c r="AL643" s="13">
        <f>ROUND((Q643^0.5),2)</f>
        <v>7.21</v>
      </c>
      <c r="AM643" s="13">
        <f>ROUND((Q643^0.5),2)</f>
        <v>7.21</v>
      </c>
      <c r="AN643" s="19">
        <v>11</v>
      </c>
      <c r="AO643" s="10">
        <f>INDEX(AJ:AJ, MATCH(AN643, AI:AI, 0))</f>
        <v>1.56</v>
      </c>
      <c r="AP643" s="12">
        <f>ROUNDUP((AK643/AO643),0)</f>
        <v>5</v>
      </c>
      <c r="AQ643" s="12">
        <f>(AP643*AO643)</f>
        <v>7.8000000000000007</v>
      </c>
      <c r="AR643" s="12">
        <f>IF(ROUNDDOWN((AL643*12 - (O643*12)) / (AP643 - 1), 0) &lt; 18, ROUNDDOWN((AL643*12 - (O643*12)) / (AP643 - 1), 0), 18)</f>
        <v>18</v>
      </c>
    </row>
    <row r="644" spans="1:44" x14ac:dyDescent="0.35">
      <c r="A644" s="11">
        <f t="shared" ref="A644:A707" si="10">(A643+1)</f>
        <v>643</v>
      </c>
      <c r="B644" s="14">
        <v>5200</v>
      </c>
      <c r="C644" s="14">
        <v>3000</v>
      </c>
      <c r="D644" s="14">
        <v>145</v>
      </c>
      <c r="E644" s="14">
        <v>120</v>
      </c>
      <c r="F644" s="14">
        <v>40000</v>
      </c>
      <c r="G644" s="14">
        <v>5.25</v>
      </c>
      <c r="H644" s="14">
        <v>90</v>
      </c>
      <c r="K644" s="14">
        <v>150</v>
      </c>
      <c r="L644" s="14">
        <v>1.33</v>
      </c>
      <c r="M644" s="9">
        <f>ROUNDUP((18*L644),0)</f>
        <v>24</v>
      </c>
      <c r="N644" s="9">
        <f>(M644-O644*12-1.5)</f>
        <v>19.5</v>
      </c>
      <c r="O644" s="14">
        <v>0.25</v>
      </c>
      <c r="P644" s="9">
        <f>ROUND(((B644)-(M644*K644/12)-(G644-(1.5*L644))*H644),0)</f>
        <v>4607</v>
      </c>
      <c r="Q644" s="9">
        <f>ROUNDDOWN((D644+E644)/(P644/1000),0)</f>
        <v>57</v>
      </c>
      <c r="R644" s="9">
        <f>ROUND((1.2*D644+1.6*E644)/(Q644),2)</f>
        <v>6.42</v>
      </c>
      <c r="S644" s="9">
        <f>CEILING((N644+(12*L644)),0.01)</f>
        <v>35.46</v>
      </c>
      <c r="T644" s="9">
        <f xml:space="preserve"> (4*S644)</f>
        <v>141.84</v>
      </c>
      <c r="U644" s="9">
        <f>ROUND((Q644-(S644/12)^2)*(R644),2)</f>
        <v>309.88</v>
      </c>
      <c r="V644" s="9">
        <f>ROUND((U644*1000)/(3*T644*(C644^0.5)),2)</f>
        <v>13.3</v>
      </c>
      <c r="W644" s="9" t="str">
        <f>IF(V644 &lt; N644, "Pass", "Fail")</f>
        <v>Pass</v>
      </c>
      <c r="X644" s="9">
        <f>CEILING(R644*(Q644^0.5)*((Q644^0.5/2)-(L644*0.5)-(N644/12)),0.01)</f>
        <v>71.98</v>
      </c>
      <c r="Y644" s="9">
        <f>ROUND((X644*1000)/(1.5*(Q644^0.5)*12*(C644^0.5)),2)</f>
        <v>9.67</v>
      </c>
      <c r="Z644" s="9" t="str">
        <f>IF(Y644&lt;N644,"Pass","Fail")</f>
        <v>Pass</v>
      </c>
      <c r="AA644" s="9">
        <f>ROUND(((Q644^0.5)/2)-(L644/2),2)</f>
        <v>3.11</v>
      </c>
      <c r="AB644" s="9">
        <f>ROUND((AA644*(AA644/2)*R644*(Q644^0.5)),0)</f>
        <v>234</v>
      </c>
      <c r="AC644" s="9">
        <f>ROUND((AB644*12000/(0.9*(Q644^0.5)*12*(N644^2))),2)</f>
        <v>90.57</v>
      </c>
      <c r="AD644" s="9">
        <f>(1-((1-(2.36*AC644/C644))^0.5))</f>
        <v>3.6282406511119025E-2</v>
      </c>
      <c r="AE644" s="9">
        <f>(AD644*C644)/(1.18*F644)</f>
        <v>2.306085159605023E-3</v>
      </c>
      <c r="AF644" s="10">
        <f>200/F644</f>
        <v>5.0000000000000001E-3</v>
      </c>
      <c r="AG644" s="10">
        <f>(3*(C644)^0.5)/(F644)</f>
        <v>4.107919181288746E-3</v>
      </c>
      <c r="AH644" s="10">
        <f>ROUND(MAX(AE644, AF644, AG644),6)</f>
        <v>5.0000000000000001E-3</v>
      </c>
      <c r="AK644" s="10">
        <f>ROUND((AH644*(Q644^0.5)*12*N644),2)</f>
        <v>8.83</v>
      </c>
      <c r="AL644" s="13">
        <f>ROUND((Q644^0.5),2)</f>
        <v>7.55</v>
      </c>
      <c r="AM644" s="13">
        <f>ROUND((Q644^0.5),2)</f>
        <v>7.55</v>
      </c>
      <c r="AN644" s="19">
        <v>11</v>
      </c>
      <c r="AO644" s="10">
        <f>INDEX(AJ:AJ, MATCH(AN644, AI:AI, 0))</f>
        <v>1.56</v>
      </c>
      <c r="AP644" s="12">
        <f>ROUNDUP((AK644/AO644),0)</f>
        <v>6</v>
      </c>
      <c r="AQ644" s="12">
        <f>(AP644*AO644)</f>
        <v>9.36</v>
      </c>
      <c r="AR644" s="12">
        <f>IF(ROUNDDOWN((AL644*12 - (O644*12)) / (AP644 - 1), 0) &lt; 18, ROUNDDOWN((AL644*12 - (O644*12)) / (AP644 - 1), 0), 18)</f>
        <v>17</v>
      </c>
    </row>
    <row r="645" spans="1:44" x14ac:dyDescent="0.35">
      <c r="A645" s="11">
        <f t="shared" si="10"/>
        <v>644</v>
      </c>
      <c r="B645" s="14">
        <v>5200</v>
      </c>
      <c r="C645" s="14">
        <v>5000</v>
      </c>
      <c r="D645" s="14">
        <v>90</v>
      </c>
      <c r="E645" s="14">
        <v>195</v>
      </c>
      <c r="F645" s="14">
        <v>40000</v>
      </c>
      <c r="G645" s="14">
        <v>6.5</v>
      </c>
      <c r="H645" s="14">
        <v>100</v>
      </c>
      <c r="K645" s="14">
        <v>150</v>
      </c>
      <c r="L645" s="14">
        <v>1.5</v>
      </c>
      <c r="M645" s="9">
        <f>ROUNDUP((18*L645),0)</f>
        <v>27</v>
      </c>
      <c r="N645" s="9">
        <f>(M645-O645*12-1.5)</f>
        <v>22.5</v>
      </c>
      <c r="O645" s="14">
        <v>0.25</v>
      </c>
      <c r="P645" s="9">
        <f>ROUND(((B645)-(M645*K645/12)-(G645-(1.5*L645))*H645),0)</f>
        <v>4438</v>
      </c>
      <c r="Q645" s="9">
        <f>ROUNDDOWN((D645+E645)/(P645/1000),0)</f>
        <v>64</v>
      </c>
      <c r="R645" s="9">
        <f>ROUND((1.2*D645+1.6*E645)/(Q645),2)</f>
        <v>6.56</v>
      </c>
      <c r="S645" s="9">
        <f>CEILING((N645+(12*L645)),0.01)</f>
        <v>40.5</v>
      </c>
      <c r="T645" s="9">
        <f xml:space="preserve"> (4*S645)</f>
        <v>162</v>
      </c>
      <c r="U645" s="9">
        <f>ROUND((Q645-(S645/12)^2)*(R645),2)</f>
        <v>345.12</v>
      </c>
      <c r="V645" s="9">
        <f>ROUND((U645*1000)/(3*T645*(C645^0.5)),2)</f>
        <v>10.039999999999999</v>
      </c>
      <c r="W645" s="9" t="str">
        <f>IF(V645 &lt; N645, "Pass", "Fail")</f>
        <v>Pass</v>
      </c>
      <c r="X645" s="9">
        <f>CEILING(R645*(Q645^0.5)*((Q645^0.5/2)-(L645*0.5)-(N645/12)),0.01)</f>
        <v>72.16</v>
      </c>
      <c r="Y645" s="9">
        <f>ROUND((X645*1000)/(1.5*(Q645^0.5)*12*(C645^0.5)),2)</f>
        <v>7.09</v>
      </c>
      <c r="Z645" s="9" t="str">
        <f>IF(Y645&lt;N645,"Pass","Fail")</f>
        <v>Pass</v>
      </c>
      <c r="AA645" s="9">
        <f>ROUND(((Q645^0.5)/2)-(L645/2),2)</f>
        <v>3.25</v>
      </c>
      <c r="AB645" s="9">
        <f>ROUND((AA645*(AA645/2)*R645*(Q645^0.5)),0)</f>
        <v>277</v>
      </c>
      <c r="AC645" s="9">
        <f>ROUND((AB645*12000/(0.9*(Q645^0.5)*12*(N645^2))),2)</f>
        <v>75.989999999999995</v>
      </c>
      <c r="AD645" s="9">
        <f>(1-((1-(2.36*AC645/C645))^0.5))</f>
        <v>1.8097397905474488E-2</v>
      </c>
      <c r="AE645" s="9">
        <f>(AD645*C645)/(1.18*F645)</f>
        <v>1.9170972357494163E-3</v>
      </c>
      <c r="AF645" s="10">
        <f>200/F645</f>
        <v>5.0000000000000001E-3</v>
      </c>
      <c r="AG645" s="10">
        <f>(3*(C645)^0.5)/(F645)</f>
        <v>5.3033008588991067E-3</v>
      </c>
      <c r="AH645" s="10">
        <f>ROUND(MAX(AE645, AF645, AG645),6)</f>
        <v>5.3030000000000004E-3</v>
      </c>
      <c r="AK645" s="10">
        <f>ROUND((AH645*(Q645^0.5)*12*N645),2)</f>
        <v>11.45</v>
      </c>
      <c r="AL645" s="13">
        <f>ROUND((Q645^0.5),2)</f>
        <v>8</v>
      </c>
      <c r="AM645" s="13">
        <f>ROUND((Q645^0.5),2)</f>
        <v>8</v>
      </c>
      <c r="AN645" s="19">
        <v>11</v>
      </c>
      <c r="AO645" s="10">
        <f>INDEX(AJ:AJ, MATCH(AN645, AI:AI, 0))</f>
        <v>1.56</v>
      </c>
      <c r="AP645" s="12">
        <f>ROUNDUP((AK645/AO645),0)</f>
        <v>8</v>
      </c>
      <c r="AQ645" s="12">
        <f>(AP645*AO645)</f>
        <v>12.48</v>
      </c>
      <c r="AR645" s="12">
        <f>IF(ROUNDDOWN((AL645*12 - (O645*12)) / (AP645 - 1), 0) &lt; 18, ROUNDDOWN((AL645*12 - (O645*12)) / (AP645 - 1), 0), 18)</f>
        <v>13</v>
      </c>
    </row>
    <row r="646" spans="1:44" x14ac:dyDescent="0.35">
      <c r="A646" s="11">
        <f t="shared" si="10"/>
        <v>645</v>
      </c>
      <c r="B646" s="14">
        <v>5900</v>
      </c>
      <c r="C646" s="14">
        <v>4000</v>
      </c>
      <c r="D646" s="14">
        <v>180</v>
      </c>
      <c r="E646" s="14">
        <v>145</v>
      </c>
      <c r="F646" s="14">
        <v>40000</v>
      </c>
      <c r="G646" s="14">
        <v>4.25</v>
      </c>
      <c r="H646" s="14">
        <v>100</v>
      </c>
      <c r="K646" s="14">
        <v>150</v>
      </c>
      <c r="L646" s="14">
        <v>1.5</v>
      </c>
      <c r="M646" s="9">
        <f>ROUNDUP((18*L646),0)</f>
        <v>27</v>
      </c>
      <c r="N646" s="9">
        <f>(M646-O646*12-1.5)</f>
        <v>22.5</v>
      </c>
      <c r="O646" s="14">
        <v>0.25</v>
      </c>
      <c r="P646" s="9">
        <f>ROUND(((B646)-(M646*K646/12)-(G646-(1.5*L646))*H646),0)</f>
        <v>5363</v>
      </c>
      <c r="Q646" s="9">
        <f>ROUNDDOWN((D646+E646)/(P646/1000),0)</f>
        <v>60</v>
      </c>
      <c r="R646" s="9">
        <f>ROUND((1.2*D646+1.6*E646)/(Q646),2)</f>
        <v>7.47</v>
      </c>
      <c r="S646" s="9">
        <f>CEILING((N646+(12*L646)),0.01)</f>
        <v>40.5</v>
      </c>
      <c r="T646" s="9">
        <f xml:space="preserve"> (4*S646)</f>
        <v>162</v>
      </c>
      <c r="U646" s="9">
        <f>ROUND((Q646-(S646/12)^2)*(R646),2)</f>
        <v>363.11</v>
      </c>
      <c r="V646" s="9">
        <f>ROUND((U646*1000)/(3*T646*(C646^0.5)),2)</f>
        <v>11.81</v>
      </c>
      <c r="W646" s="9" t="str">
        <f>IF(V646 &lt; N646, "Pass", "Fail")</f>
        <v>Pass</v>
      </c>
      <c r="X646" s="9">
        <f>CEILING(R646*(Q646^0.5)*((Q646^0.5/2)-(L646*0.5)-(N646/12)),0.01)</f>
        <v>72.22</v>
      </c>
      <c r="Y646" s="9">
        <f>ROUND((X646*1000)/(1.5*(Q646^0.5)*12*(C646^0.5)),2)</f>
        <v>8.19</v>
      </c>
      <c r="Z646" s="9" t="str">
        <f>IF(Y646&lt;N646,"Pass","Fail")</f>
        <v>Pass</v>
      </c>
      <c r="AA646" s="9">
        <f>ROUND(((Q646^0.5)/2)-(L646/2),2)</f>
        <v>3.12</v>
      </c>
      <c r="AB646" s="9">
        <f>ROUND((AA646*(AA646/2)*R646*(Q646^0.5)),0)</f>
        <v>282</v>
      </c>
      <c r="AC646" s="9">
        <f>ROUND((AB646*12000/(0.9*(Q646^0.5)*12*(N646^2))),2)</f>
        <v>79.900000000000006</v>
      </c>
      <c r="AD646" s="9">
        <f>(1-((1-(2.36*AC646/C646))^0.5))</f>
        <v>2.3855031258164017E-2</v>
      </c>
      <c r="AE646" s="9">
        <f>(AD646*C646)/(1.18*F646)</f>
        <v>2.0216128184884761E-3</v>
      </c>
      <c r="AF646" s="10">
        <f>200/F646</f>
        <v>5.0000000000000001E-3</v>
      </c>
      <c r="AG646" s="10">
        <f>(3*(C646)^0.5)/(F646)</f>
        <v>4.7434164902525689E-3</v>
      </c>
      <c r="AH646" s="10">
        <f>ROUND(MAX(AE646, AF646, AG646),6)</f>
        <v>5.0000000000000001E-3</v>
      </c>
      <c r="AK646" s="10">
        <f>ROUND((AH646*(Q646^0.5)*12*N646),2)</f>
        <v>10.46</v>
      </c>
      <c r="AL646" s="13">
        <f>ROUND((Q646^0.5),2)</f>
        <v>7.75</v>
      </c>
      <c r="AM646" s="13">
        <f>ROUND((Q646^0.5),2)</f>
        <v>7.75</v>
      </c>
      <c r="AN646" s="19">
        <v>11</v>
      </c>
      <c r="AO646" s="10">
        <f>INDEX(AJ:AJ, MATCH(AN646, AI:AI, 0))</f>
        <v>1.56</v>
      </c>
      <c r="AP646" s="12">
        <f>ROUNDUP((AK646/AO646),0)</f>
        <v>7</v>
      </c>
      <c r="AQ646" s="12">
        <f>(AP646*AO646)</f>
        <v>10.92</v>
      </c>
      <c r="AR646" s="12">
        <f>IF(ROUNDDOWN((AL646*12 - (O646*12)) / (AP646 - 1), 0) &lt; 18, ROUNDDOWN((AL646*12 - (O646*12)) / (AP646 - 1), 0), 18)</f>
        <v>15</v>
      </c>
    </row>
    <row r="647" spans="1:44" x14ac:dyDescent="0.35">
      <c r="A647" s="11">
        <f t="shared" si="10"/>
        <v>646</v>
      </c>
      <c r="B647" s="14">
        <v>4000</v>
      </c>
      <c r="C647" s="14">
        <v>3000</v>
      </c>
      <c r="D647" s="14">
        <v>170</v>
      </c>
      <c r="E647" s="14">
        <v>145</v>
      </c>
      <c r="F647" s="14">
        <v>60000</v>
      </c>
      <c r="G647" s="14">
        <v>4</v>
      </c>
      <c r="H647" s="14">
        <v>100</v>
      </c>
      <c r="K647" s="14">
        <v>150</v>
      </c>
      <c r="L647" s="14">
        <v>1.75</v>
      </c>
      <c r="M647" s="9">
        <f>ROUNDUP((18*L647),0)</f>
        <v>32</v>
      </c>
      <c r="N647" s="9">
        <f>(M647-O647*12-1.5)</f>
        <v>27.5</v>
      </c>
      <c r="O647" s="14">
        <v>0.25</v>
      </c>
      <c r="P647" s="9">
        <f>ROUND(((B647)-(M647*K647/12)-(G647-(1.5*L647))*H647),0)</f>
        <v>3463</v>
      </c>
      <c r="Q647" s="9">
        <f>ROUNDDOWN((D647+E647)/(P647/1000),0)</f>
        <v>90</v>
      </c>
      <c r="R647" s="9">
        <f>ROUND((1.2*D647+1.6*E647)/(Q647),2)</f>
        <v>4.84</v>
      </c>
      <c r="S647" s="9">
        <f>CEILING((N647+(12*L647)),0.01)</f>
        <v>48.5</v>
      </c>
      <c r="T647" s="9">
        <f xml:space="preserve"> (4*S647)</f>
        <v>194</v>
      </c>
      <c r="U647" s="9">
        <f>ROUND((Q647-(S647/12)^2)*(R647),2)</f>
        <v>356.54</v>
      </c>
      <c r="V647" s="9">
        <f>ROUND((U647*1000)/(3*T647*(C647^0.5)),2)</f>
        <v>11.18</v>
      </c>
      <c r="W647" s="9" t="str">
        <f>IF(V647 &lt; N647, "Pass", "Fail")</f>
        <v>Pass</v>
      </c>
      <c r="X647" s="9">
        <f>CEILING(R647*(Q647^0.5)*((Q647^0.5/2)-(L647*0.5)-(N647/12)),0.01)</f>
        <v>72.400000000000006</v>
      </c>
      <c r="Y647" s="9">
        <f>ROUND((X647*1000)/(1.5*(Q647^0.5)*12*(C647^0.5)),2)</f>
        <v>7.74</v>
      </c>
      <c r="Z647" s="9" t="str">
        <f>IF(Y647&lt;N647,"Pass","Fail")</f>
        <v>Pass</v>
      </c>
      <c r="AA647" s="9">
        <f>ROUND(((Q647^0.5)/2)-(L647/2),2)</f>
        <v>3.87</v>
      </c>
      <c r="AB647" s="9">
        <f>ROUND((AA647*(AA647/2)*R647*(Q647^0.5)),0)</f>
        <v>344</v>
      </c>
      <c r="AC647" s="9">
        <f>ROUND((AB647*12000/(0.9*(Q647^0.5)*12*(N647^2))),2)</f>
        <v>53.28</v>
      </c>
      <c r="AD647" s="9">
        <f>(1-((1-(2.36*AC647/C647))^0.5))</f>
        <v>2.1181119920544278E-2</v>
      </c>
      <c r="AE647" s="9">
        <f>(AD647*C647)/(1.18*F647)</f>
        <v>8.9750508137899484E-4</v>
      </c>
      <c r="AF647" s="10">
        <f>200/F647</f>
        <v>3.3333333333333335E-3</v>
      </c>
      <c r="AG647" s="10">
        <f>(3*(C647)^0.5)/(F647)</f>
        <v>2.7386127875258306E-3</v>
      </c>
      <c r="AH647" s="10">
        <f>ROUND(MAX(AE647, AF647, AG647),6)</f>
        <v>3.333E-3</v>
      </c>
      <c r="AK647" s="10">
        <f>ROUND((AH647*(Q647^0.5)*12*N647),2)</f>
        <v>10.43</v>
      </c>
      <c r="AL647" s="13">
        <f>ROUND((Q647^0.5),2)</f>
        <v>9.49</v>
      </c>
      <c r="AM647" s="13">
        <f>ROUND((Q647^0.5),2)</f>
        <v>9.49</v>
      </c>
      <c r="AN647" s="19">
        <v>11</v>
      </c>
      <c r="AO647" s="10">
        <f>INDEX(AJ:AJ, MATCH(AN647, AI:AI, 0))</f>
        <v>1.56</v>
      </c>
      <c r="AP647" s="12">
        <f>ROUNDUP((AK647/AO647),0)</f>
        <v>7</v>
      </c>
      <c r="AQ647" s="12">
        <f>(AP647*AO647)</f>
        <v>10.92</v>
      </c>
      <c r="AR647" s="12">
        <f>IF(ROUNDDOWN((AL647*12 - (O647*12)) / (AP647 - 1), 0) &lt; 18, ROUNDDOWN((AL647*12 - (O647*12)) / (AP647 - 1), 0), 18)</f>
        <v>18</v>
      </c>
    </row>
    <row r="648" spans="1:44" x14ac:dyDescent="0.35">
      <c r="A648" s="11">
        <f t="shared" si="10"/>
        <v>647</v>
      </c>
      <c r="B648" s="14">
        <v>4700</v>
      </c>
      <c r="C648" s="14">
        <v>4000</v>
      </c>
      <c r="D648" s="14">
        <v>105</v>
      </c>
      <c r="E648" s="14">
        <v>140</v>
      </c>
      <c r="F648" s="14">
        <v>40000</v>
      </c>
      <c r="G648" s="14">
        <v>6.25</v>
      </c>
      <c r="H648" s="14">
        <v>95</v>
      </c>
      <c r="K648" s="14">
        <v>150</v>
      </c>
      <c r="L648" s="14">
        <v>1.33</v>
      </c>
      <c r="M648" s="9">
        <f>ROUNDUP((18*L648),0)</f>
        <v>24</v>
      </c>
      <c r="N648" s="9">
        <f>(M648-O648*12-1.5)</f>
        <v>19.5</v>
      </c>
      <c r="O648" s="14">
        <v>0.25</v>
      </c>
      <c r="P648" s="9">
        <f>ROUND(((B648)-(M648*K648/12)-(G648-(1.5*L648))*H648),0)</f>
        <v>3996</v>
      </c>
      <c r="Q648" s="9">
        <f>ROUNDDOWN((D648+E648)/(P648/1000),0)</f>
        <v>61</v>
      </c>
      <c r="R648" s="9">
        <f>ROUND((1.2*D648+1.6*E648)/(Q648),2)</f>
        <v>5.74</v>
      </c>
      <c r="S648" s="9">
        <f>CEILING((N648+(12*L648)),0.01)</f>
        <v>35.46</v>
      </c>
      <c r="T648" s="9">
        <f xml:space="preserve"> (4*S648)</f>
        <v>141.84</v>
      </c>
      <c r="U648" s="9">
        <f>ROUND((Q648-(S648/12)^2)*(R648),2)</f>
        <v>300.02</v>
      </c>
      <c r="V648" s="9">
        <f>ROUND((U648*1000)/(3*T648*(C648^0.5)),2)</f>
        <v>11.15</v>
      </c>
      <c r="W648" s="9" t="str">
        <f>IF(V648 &lt; N648, "Pass", "Fail")</f>
        <v>Pass</v>
      </c>
      <c r="X648" s="9">
        <f>CEILING(R648*(Q648^0.5)*((Q648^0.5/2)-(L648*0.5)-(N648/12)),0.01)</f>
        <v>72.41</v>
      </c>
      <c r="Y648" s="9">
        <f>ROUND((X648*1000)/(1.5*(Q648^0.5)*12*(C648^0.5)),2)</f>
        <v>8.14</v>
      </c>
      <c r="Z648" s="9" t="str">
        <f>IF(Y648&lt;N648,"Pass","Fail")</f>
        <v>Pass</v>
      </c>
      <c r="AA648" s="9">
        <f>ROUND(((Q648^0.5)/2)-(L648/2),2)</f>
        <v>3.24</v>
      </c>
      <c r="AB648" s="9">
        <f>ROUND((AA648*(AA648/2)*R648*(Q648^0.5)),0)</f>
        <v>235</v>
      </c>
      <c r="AC648" s="9">
        <f>ROUND((AB648*12000/(0.9*(Q648^0.5)*12*(N648^2))),2)</f>
        <v>87.92</v>
      </c>
      <c r="AD648" s="9">
        <f>(1-((1-(2.36*AC648/C648))^0.5))</f>
        <v>2.6281765601567808E-2</v>
      </c>
      <c r="AE648" s="9">
        <f>(AD648*C648)/(1.18*F648)</f>
        <v>2.2272682713193057E-3</v>
      </c>
      <c r="AF648" s="10">
        <f>200/F648</f>
        <v>5.0000000000000001E-3</v>
      </c>
      <c r="AG648" s="10">
        <f>(3*(C648)^0.5)/(F648)</f>
        <v>4.7434164902525689E-3</v>
      </c>
      <c r="AH648" s="10">
        <f>ROUND(MAX(AE648, AF648, AG648),6)</f>
        <v>5.0000000000000001E-3</v>
      </c>
      <c r="AK648" s="10">
        <f>ROUND((AH648*(Q648^0.5)*12*N648),2)</f>
        <v>9.14</v>
      </c>
      <c r="AL648" s="13">
        <f>ROUND((Q648^0.5),2)</f>
        <v>7.81</v>
      </c>
      <c r="AM648" s="13">
        <f>ROUND((Q648^0.5),2)</f>
        <v>7.81</v>
      </c>
      <c r="AN648" s="19">
        <v>11</v>
      </c>
      <c r="AO648" s="10">
        <f>INDEX(AJ:AJ, MATCH(AN648, AI:AI, 0))</f>
        <v>1.56</v>
      </c>
      <c r="AP648" s="12">
        <f>ROUNDUP((AK648/AO648),0)</f>
        <v>6</v>
      </c>
      <c r="AQ648" s="12">
        <f>(AP648*AO648)</f>
        <v>9.36</v>
      </c>
      <c r="AR648" s="12">
        <f>IF(ROUNDDOWN((AL648*12 - (O648*12)) / (AP648 - 1), 0) &lt; 18, ROUNDDOWN((AL648*12 - (O648*12)) / (AP648 - 1), 0), 18)</f>
        <v>18</v>
      </c>
    </row>
    <row r="649" spans="1:44" x14ac:dyDescent="0.35">
      <c r="A649" s="11">
        <f t="shared" si="10"/>
        <v>648</v>
      </c>
      <c r="B649" s="14">
        <v>4100</v>
      </c>
      <c r="C649" s="14">
        <v>3000</v>
      </c>
      <c r="D649" s="14">
        <v>100</v>
      </c>
      <c r="E649" s="14">
        <v>115</v>
      </c>
      <c r="F649" s="14">
        <v>40000</v>
      </c>
      <c r="G649" s="14">
        <v>5.5</v>
      </c>
      <c r="H649" s="14">
        <v>90</v>
      </c>
      <c r="K649" s="14">
        <v>150</v>
      </c>
      <c r="L649" s="14">
        <v>1.17</v>
      </c>
      <c r="M649" s="9">
        <f>ROUNDUP((18*L649),0)</f>
        <v>22</v>
      </c>
      <c r="N649" s="9">
        <f>(M649-O649*12-1.5)</f>
        <v>17.5</v>
      </c>
      <c r="O649" s="14">
        <v>0.25</v>
      </c>
      <c r="P649" s="9">
        <f>ROUND(((B649)-(M649*K649/12)-(G649-(1.5*L649))*H649),0)</f>
        <v>3488</v>
      </c>
      <c r="Q649" s="9">
        <f>ROUNDDOWN((D649+E649)/(P649/1000),0)</f>
        <v>61</v>
      </c>
      <c r="R649" s="9">
        <f>ROUND((1.2*D649+1.6*E649)/(Q649),2)</f>
        <v>4.9800000000000004</v>
      </c>
      <c r="S649" s="9">
        <f>CEILING((N649+(12*L649)),0.01)</f>
        <v>31.54</v>
      </c>
      <c r="T649" s="9">
        <f xml:space="preserve"> (4*S649)</f>
        <v>126.16</v>
      </c>
      <c r="U649" s="9">
        <f>ROUND((Q649-(S649/12)^2)*(R649),2)</f>
        <v>269.38</v>
      </c>
      <c r="V649" s="9">
        <f>ROUND((U649*1000)/(3*T649*(C649^0.5)),2)</f>
        <v>12.99</v>
      </c>
      <c r="W649" s="9" t="str">
        <f>IF(V649 &lt; N649, "Pass", "Fail")</f>
        <v>Pass</v>
      </c>
      <c r="X649" s="9">
        <f>CEILING(R649*(Q649^0.5)*((Q649^0.5/2)-(L649*0.5)-(N649/12)),0.01)</f>
        <v>72.42</v>
      </c>
      <c r="Y649" s="9">
        <f>ROUND((X649*1000)/(1.5*(Q649^0.5)*12*(C649^0.5)),2)</f>
        <v>9.41</v>
      </c>
      <c r="Z649" s="9" t="str">
        <f>IF(Y649&lt;N649,"Pass","Fail")</f>
        <v>Pass</v>
      </c>
      <c r="AA649" s="9">
        <f>ROUND(((Q649^0.5)/2)-(L649/2),2)</f>
        <v>3.32</v>
      </c>
      <c r="AB649" s="9">
        <f>ROUND((AA649*(AA649/2)*R649*(Q649^0.5)),0)</f>
        <v>214</v>
      </c>
      <c r="AC649" s="9">
        <f>ROUND((AB649*12000/(0.9*(Q649^0.5)*12*(N649^2))),2)</f>
        <v>99.41</v>
      </c>
      <c r="AD649" s="9">
        <f>(1-((1-(2.36*AC649/C649))^0.5))</f>
        <v>3.9897158286328893E-2</v>
      </c>
      <c r="AE649" s="9">
        <f>(AD649*C649)/(1.18*F649)</f>
        <v>2.5358363317581922E-3</v>
      </c>
      <c r="AF649" s="10">
        <f>200/F649</f>
        <v>5.0000000000000001E-3</v>
      </c>
      <c r="AG649" s="10">
        <f>(3*(C649)^0.5)/(F649)</f>
        <v>4.107919181288746E-3</v>
      </c>
      <c r="AH649" s="10">
        <f>ROUND(MAX(AE649, AF649, AG649),6)</f>
        <v>5.0000000000000001E-3</v>
      </c>
      <c r="AK649" s="10">
        <f>ROUND((AH649*(Q649^0.5)*12*N649),2)</f>
        <v>8.1999999999999993</v>
      </c>
      <c r="AL649" s="13">
        <f>ROUND((Q649^0.5),2)</f>
        <v>7.81</v>
      </c>
      <c r="AM649" s="13">
        <f>ROUND((Q649^0.5),2)</f>
        <v>7.81</v>
      </c>
      <c r="AN649" s="19">
        <v>11</v>
      </c>
      <c r="AO649" s="10">
        <f>INDEX(AJ:AJ, MATCH(AN649, AI:AI, 0))</f>
        <v>1.56</v>
      </c>
      <c r="AP649" s="12">
        <f>ROUNDUP((AK649/AO649),0)</f>
        <v>6</v>
      </c>
      <c r="AQ649" s="12">
        <f>(AP649*AO649)</f>
        <v>9.36</v>
      </c>
      <c r="AR649" s="12">
        <f>IF(ROUNDDOWN((AL649*12 - (O649*12)) / (AP649 - 1), 0) &lt; 18, ROUNDDOWN((AL649*12 - (O649*12)) / (AP649 - 1), 0), 18)</f>
        <v>18</v>
      </c>
    </row>
    <row r="650" spans="1:44" x14ac:dyDescent="0.35">
      <c r="A650" s="11">
        <f t="shared" si="10"/>
        <v>649</v>
      </c>
      <c r="B650" s="14">
        <v>4200</v>
      </c>
      <c r="C650" s="14">
        <v>3000</v>
      </c>
      <c r="D650" s="14">
        <v>85</v>
      </c>
      <c r="E650" s="14">
        <v>140</v>
      </c>
      <c r="F650" s="14">
        <v>40000</v>
      </c>
      <c r="G650" s="14">
        <v>4.5</v>
      </c>
      <c r="H650" s="14">
        <v>95</v>
      </c>
      <c r="K650" s="14">
        <v>150</v>
      </c>
      <c r="L650" s="14">
        <v>1.25</v>
      </c>
      <c r="M650" s="9">
        <f>ROUNDUP((18*L650),0)</f>
        <v>23</v>
      </c>
      <c r="N650" s="9">
        <f>(M650-O650*12-1.5)</f>
        <v>18.5</v>
      </c>
      <c r="O650" s="14">
        <v>0.25</v>
      </c>
      <c r="P650" s="9">
        <f>ROUND(((B650)-(M650*K650/12)-(G650-(1.5*L650))*H650),0)</f>
        <v>3663</v>
      </c>
      <c r="Q650" s="9">
        <f>ROUNDDOWN((D650+E650)/(P650/1000),0)</f>
        <v>61</v>
      </c>
      <c r="R650" s="9">
        <f>ROUND((1.2*D650+1.6*E650)/(Q650),2)</f>
        <v>5.34</v>
      </c>
      <c r="S650" s="9">
        <f>CEILING((N650+(12*L650)),0.01)</f>
        <v>33.5</v>
      </c>
      <c r="T650" s="9">
        <f xml:space="preserve"> (4*S650)</f>
        <v>134</v>
      </c>
      <c r="U650" s="9">
        <f>ROUND((Q650-(S650/12)^2)*(R650),2)</f>
        <v>284.12</v>
      </c>
      <c r="V650" s="9">
        <f>ROUND((U650*1000)/(3*T650*(C650^0.5)),2)</f>
        <v>12.9</v>
      </c>
      <c r="W650" s="9" t="str">
        <f>IF(V650 &lt; N650, "Pass", "Fail")</f>
        <v>Pass</v>
      </c>
      <c r="X650" s="9">
        <f>CEILING(R650*(Q650^0.5)*((Q650^0.5/2)-(L650*0.5)-(N650/12)),0.01)</f>
        <v>72.510000000000005</v>
      </c>
      <c r="Y650" s="9">
        <f>ROUND((X650*1000)/(1.5*(Q650^0.5)*12*(C650^0.5)),2)</f>
        <v>9.42</v>
      </c>
      <c r="Z650" s="9" t="str">
        <f>IF(Y650&lt;N650,"Pass","Fail")</f>
        <v>Pass</v>
      </c>
      <c r="AA650" s="9">
        <f>ROUND(((Q650^0.5)/2)-(L650/2),2)</f>
        <v>3.28</v>
      </c>
      <c r="AB650" s="9">
        <f>ROUND((AA650*(AA650/2)*R650*(Q650^0.5)),0)</f>
        <v>224</v>
      </c>
      <c r="AC650" s="9">
        <f>ROUND((AB650*12000/(0.9*(Q650^0.5)*12*(N650^2))),2)</f>
        <v>93.11</v>
      </c>
      <c r="AD650" s="9">
        <f>(1-((1-(2.36*AC650/C650))^0.5))</f>
        <v>3.731964460332593E-2</v>
      </c>
      <c r="AE650" s="9">
        <f>(AD650*C650)/(1.18*F650)</f>
        <v>2.3720113095334278E-3</v>
      </c>
      <c r="AF650" s="10">
        <f>200/F650</f>
        <v>5.0000000000000001E-3</v>
      </c>
      <c r="AG650" s="10">
        <f>(3*(C650)^0.5)/(F650)</f>
        <v>4.107919181288746E-3</v>
      </c>
      <c r="AH650" s="10">
        <f>ROUND(MAX(AE650, AF650, AG650),6)</f>
        <v>5.0000000000000001E-3</v>
      </c>
      <c r="AK650" s="10">
        <f>ROUND((AH650*(Q650^0.5)*12*N650),2)</f>
        <v>8.67</v>
      </c>
      <c r="AL650" s="13">
        <f>ROUND((Q650^0.5),2)</f>
        <v>7.81</v>
      </c>
      <c r="AM650" s="13">
        <f>ROUND((Q650^0.5),2)</f>
        <v>7.81</v>
      </c>
      <c r="AN650" s="19">
        <v>11</v>
      </c>
      <c r="AO650" s="10">
        <f>INDEX(AJ:AJ, MATCH(AN650, AI:AI, 0))</f>
        <v>1.56</v>
      </c>
      <c r="AP650" s="12">
        <f>ROUNDUP((AK650/AO650),0)</f>
        <v>6</v>
      </c>
      <c r="AQ650" s="12">
        <f>(AP650*AO650)</f>
        <v>9.36</v>
      </c>
      <c r="AR650" s="12">
        <f>IF(ROUNDDOWN((AL650*12 - (O650*12)) / (AP650 - 1), 0) &lt; 18, ROUNDDOWN((AL650*12 - (O650*12)) / (AP650 - 1), 0), 18)</f>
        <v>18</v>
      </c>
    </row>
    <row r="651" spans="1:44" x14ac:dyDescent="0.35">
      <c r="A651" s="11">
        <f t="shared" si="10"/>
        <v>650</v>
      </c>
      <c r="B651" s="14">
        <v>5900</v>
      </c>
      <c r="C651" s="14">
        <v>5000</v>
      </c>
      <c r="D651" s="14">
        <v>155</v>
      </c>
      <c r="E651" s="14">
        <v>165</v>
      </c>
      <c r="F651" s="14">
        <v>40000</v>
      </c>
      <c r="G651" s="14">
        <v>5.25</v>
      </c>
      <c r="H651" s="14">
        <v>90</v>
      </c>
      <c r="K651" s="14">
        <v>150</v>
      </c>
      <c r="L651" s="14">
        <v>1.5</v>
      </c>
      <c r="M651" s="9">
        <f>ROUNDUP((18*L651),0)</f>
        <v>27</v>
      </c>
      <c r="N651" s="9">
        <f>(M651-O651*12-1.5)</f>
        <v>22.5</v>
      </c>
      <c r="O651" s="14">
        <v>0.25</v>
      </c>
      <c r="P651" s="9">
        <f>ROUND(((B651)-(M651*K651/12)-(G651-(1.5*L651))*H651),0)</f>
        <v>5293</v>
      </c>
      <c r="Q651" s="9">
        <f>ROUNDDOWN((D651+E651)/(P651/1000),0)</f>
        <v>60</v>
      </c>
      <c r="R651" s="9">
        <f>ROUND((1.2*D651+1.6*E651)/(Q651),2)</f>
        <v>7.5</v>
      </c>
      <c r="S651" s="9">
        <f>CEILING((N651+(12*L651)),0.01)</f>
        <v>40.5</v>
      </c>
      <c r="T651" s="9">
        <f xml:space="preserve"> (4*S651)</f>
        <v>162</v>
      </c>
      <c r="U651" s="9">
        <f>ROUND((Q651-(S651/12)^2)*(R651),2)</f>
        <v>364.57</v>
      </c>
      <c r="V651" s="9">
        <f>ROUND((U651*1000)/(3*T651*(C651^0.5)),2)</f>
        <v>10.61</v>
      </c>
      <c r="W651" s="9" t="str">
        <f>IF(V651 &lt; N651, "Pass", "Fail")</f>
        <v>Pass</v>
      </c>
      <c r="X651" s="9">
        <f>CEILING(R651*(Q651^0.5)*((Q651^0.5/2)-(L651*0.5)-(N651/12)),0.01)</f>
        <v>72.510000000000005</v>
      </c>
      <c r="Y651" s="9">
        <f>ROUND((X651*1000)/(1.5*(Q651^0.5)*12*(C651^0.5)),2)</f>
        <v>7.35</v>
      </c>
      <c r="Z651" s="9" t="str">
        <f>IF(Y651&lt;N651,"Pass","Fail")</f>
        <v>Pass</v>
      </c>
      <c r="AA651" s="9">
        <f>ROUND(((Q651^0.5)/2)-(L651/2),2)</f>
        <v>3.12</v>
      </c>
      <c r="AB651" s="9">
        <f>ROUND((AA651*(AA651/2)*R651*(Q651^0.5)),0)</f>
        <v>283</v>
      </c>
      <c r="AC651" s="9">
        <f>ROUND((AB651*12000/(0.9*(Q651^0.5)*12*(N651^2))),2)</f>
        <v>80.19</v>
      </c>
      <c r="AD651" s="9">
        <f>(1-((1-(2.36*AC651/C651))^0.5))</f>
        <v>1.9107386101822055E-2</v>
      </c>
      <c r="AE651" s="9">
        <f>(AD651*C651)/(1.18*F651)</f>
        <v>2.0240875107862349E-3</v>
      </c>
      <c r="AF651" s="10">
        <f>200/F651</f>
        <v>5.0000000000000001E-3</v>
      </c>
      <c r="AG651" s="10">
        <f>(3*(C651)^0.5)/(F651)</f>
        <v>5.3033008588991067E-3</v>
      </c>
      <c r="AH651" s="10">
        <f>ROUND(MAX(AE651, AF651, AG651),6)</f>
        <v>5.3030000000000004E-3</v>
      </c>
      <c r="AK651" s="10">
        <f>ROUND((AH651*(Q651^0.5)*12*N651),2)</f>
        <v>11.09</v>
      </c>
      <c r="AL651" s="13">
        <f>ROUND((Q651^0.5),2)</f>
        <v>7.75</v>
      </c>
      <c r="AM651" s="13">
        <f>ROUND((Q651^0.5),2)</f>
        <v>7.75</v>
      </c>
      <c r="AN651" s="19">
        <v>11</v>
      </c>
      <c r="AO651" s="10">
        <f>INDEX(AJ:AJ, MATCH(AN651, AI:AI, 0))</f>
        <v>1.56</v>
      </c>
      <c r="AP651" s="12">
        <f>ROUNDUP((AK651/AO651),0)</f>
        <v>8</v>
      </c>
      <c r="AQ651" s="12">
        <f>(AP651*AO651)</f>
        <v>12.48</v>
      </c>
      <c r="AR651" s="12">
        <f>IF(ROUNDDOWN((AL651*12 - (O651*12)) / (AP651 - 1), 0) &lt; 18, ROUNDDOWN((AL651*12 - (O651*12)) / (AP651 - 1), 0), 18)</f>
        <v>12</v>
      </c>
    </row>
    <row r="652" spans="1:44" x14ac:dyDescent="0.35">
      <c r="A652" s="11">
        <f t="shared" si="10"/>
        <v>651</v>
      </c>
      <c r="B652" s="14">
        <v>5500</v>
      </c>
      <c r="C652" s="14">
        <v>5000</v>
      </c>
      <c r="D652" s="14">
        <v>110</v>
      </c>
      <c r="E652" s="14">
        <v>190</v>
      </c>
      <c r="F652" s="14">
        <v>40000</v>
      </c>
      <c r="G652" s="14">
        <v>6.5</v>
      </c>
      <c r="H652" s="14">
        <v>90</v>
      </c>
      <c r="K652" s="14">
        <v>150</v>
      </c>
      <c r="L652" s="14">
        <v>1.5</v>
      </c>
      <c r="M652" s="9">
        <f>ROUNDUP((18*L652),0)</f>
        <v>27</v>
      </c>
      <c r="N652" s="9">
        <f>(M652-O652*12-1.5)</f>
        <v>22.5</v>
      </c>
      <c r="O652" s="14">
        <v>0.25</v>
      </c>
      <c r="P652" s="9">
        <f>ROUND(((B652)-(M652*K652/12)-(G652-(1.5*L652))*H652),0)</f>
        <v>4780</v>
      </c>
      <c r="Q652" s="9">
        <f>ROUNDDOWN((D652+E652)/(P652/1000),0)</f>
        <v>62</v>
      </c>
      <c r="R652" s="9">
        <f>ROUND((1.2*D652+1.6*E652)/(Q652),2)</f>
        <v>7.03</v>
      </c>
      <c r="S652" s="9">
        <f>CEILING((N652+(12*L652)),0.01)</f>
        <v>40.5</v>
      </c>
      <c r="T652" s="9">
        <f xml:space="preserve"> (4*S652)</f>
        <v>162</v>
      </c>
      <c r="U652" s="9">
        <f>ROUND((Q652-(S652/12)^2)*(R652),2)</f>
        <v>355.78</v>
      </c>
      <c r="V652" s="9">
        <f>ROUND((U652*1000)/(3*T652*(C652^0.5)),2)</f>
        <v>10.35</v>
      </c>
      <c r="W652" s="9" t="str">
        <f>IF(V652 &lt; N652, "Pass", "Fail")</f>
        <v>Pass</v>
      </c>
      <c r="X652" s="9">
        <f>CEILING(R652*(Q652^0.5)*((Q652^0.5/2)-(L652*0.5)-(N652/12)),0.01)</f>
        <v>72.63</v>
      </c>
      <c r="Y652" s="9">
        <f>ROUND((X652*1000)/(1.5*(Q652^0.5)*12*(C652^0.5)),2)</f>
        <v>7.25</v>
      </c>
      <c r="Z652" s="9" t="str">
        <f>IF(Y652&lt;N652,"Pass","Fail")</f>
        <v>Pass</v>
      </c>
      <c r="AA652" s="9">
        <f>ROUND(((Q652^0.5)/2)-(L652/2),2)</f>
        <v>3.19</v>
      </c>
      <c r="AB652" s="9">
        <f>ROUND((AA652*(AA652/2)*R652*(Q652^0.5)),0)</f>
        <v>282</v>
      </c>
      <c r="AC652" s="9">
        <f>ROUND((AB652*12000/(0.9*(Q652^0.5)*12*(N652^2))),2)</f>
        <v>78.599999999999994</v>
      </c>
      <c r="AD652" s="9">
        <f>(1-((1-(2.36*AC652/C652))^0.5))</f>
        <v>1.8724911148764511E-2</v>
      </c>
      <c r="AE652" s="9">
        <f>(AD652*C652)/(1.18*F652)</f>
        <v>1.9835710962674271E-3</v>
      </c>
      <c r="AF652" s="10">
        <f>200/F652</f>
        <v>5.0000000000000001E-3</v>
      </c>
      <c r="AG652" s="10">
        <f>(3*(C652)^0.5)/(F652)</f>
        <v>5.3033008588991067E-3</v>
      </c>
      <c r="AH652" s="10">
        <f>ROUND(MAX(AE652, AF652, AG652),6)</f>
        <v>5.3030000000000004E-3</v>
      </c>
      <c r="AK652" s="10">
        <f>ROUND((AH652*(Q652^0.5)*12*N652),2)</f>
        <v>11.27</v>
      </c>
      <c r="AL652" s="13">
        <f>ROUND((Q652^0.5),2)</f>
        <v>7.87</v>
      </c>
      <c r="AM652" s="13">
        <f>ROUND((Q652^0.5),2)</f>
        <v>7.87</v>
      </c>
      <c r="AN652" s="19">
        <v>11</v>
      </c>
      <c r="AO652" s="10">
        <f>INDEX(AJ:AJ, MATCH(AN652, AI:AI, 0))</f>
        <v>1.56</v>
      </c>
      <c r="AP652" s="12">
        <f>ROUNDUP((AK652/AO652),0)</f>
        <v>8</v>
      </c>
      <c r="AQ652" s="12">
        <f>(AP652*AO652)</f>
        <v>12.48</v>
      </c>
      <c r="AR652" s="12">
        <f>IF(ROUNDDOWN((AL652*12 - (O652*12)) / (AP652 - 1), 0) &lt; 18, ROUNDDOWN((AL652*12 - (O652*12)) / (AP652 - 1), 0), 18)</f>
        <v>13</v>
      </c>
    </row>
    <row r="653" spans="1:44" x14ac:dyDescent="0.35">
      <c r="A653" s="11">
        <f t="shared" si="10"/>
        <v>652</v>
      </c>
      <c r="B653" s="14">
        <v>5800</v>
      </c>
      <c r="C653" s="14">
        <v>4000</v>
      </c>
      <c r="D653" s="14">
        <v>190</v>
      </c>
      <c r="E653" s="14">
        <v>130</v>
      </c>
      <c r="F653" s="14">
        <v>60000</v>
      </c>
      <c r="G653" s="14">
        <v>5.25</v>
      </c>
      <c r="H653" s="14">
        <v>105</v>
      </c>
      <c r="K653" s="14">
        <v>150</v>
      </c>
      <c r="L653" s="14">
        <v>1.5</v>
      </c>
      <c r="M653" s="9">
        <f>ROUNDUP((18*L653),0)</f>
        <v>27</v>
      </c>
      <c r="N653" s="9">
        <f>(M653-O653*12-1.5)</f>
        <v>22.5</v>
      </c>
      <c r="O653" s="14">
        <v>0.25</v>
      </c>
      <c r="P653" s="9">
        <f>ROUND(((B653)-(M653*K653/12)-(G653-(1.5*L653))*H653),0)</f>
        <v>5148</v>
      </c>
      <c r="Q653" s="9">
        <f>ROUNDDOWN((D653+E653)/(P653/1000),0)</f>
        <v>62</v>
      </c>
      <c r="R653" s="9">
        <f>ROUND((1.2*D653+1.6*E653)/(Q653),2)</f>
        <v>7.03</v>
      </c>
      <c r="S653" s="9">
        <f>CEILING((N653+(12*L653)),0.01)</f>
        <v>40.5</v>
      </c>
      <c r="T653" s="9">
        <f xml:space="preserve"> (4*S653)</f>
        <v>162</v>
      </c>
      <c r="U653" s="9">
        <f>ROUND((Q653-(S653/12)^2)*(R653),2)</f>
        <v>355.78</v>
      </c>
      <c r="V653" s="9">
        <f>ROUND((U653*1000)/(3*T653*(C653^0.5)),2)</f>
        <v>11.57</v>
      </c>
      <c r="W653" s="9" t="str">
        <f>IF(V653 &lt; N653, "Pass", "Fail")</f>
        <v>Pass</v>
      </c>
      <c r="X653" s="9">
        <f>CEILING(R653*(Q653^0.5)*((Q653^0.5/2)-(L653*0.5)-(N653/12)),0.01)</f>
        <v>72.63</v>
      </c>
      <c r="Y653" s="9">
        <f>ROUND((X653*1000)/(1.5*(Q653^0.5)*12*(C653^0.5)),2)</f>
        <v>8.1</v>
      </c>
      <c r="Z653" s="9" t="str">
        <f>IF(Y653&lt;N653,"Pass","Fail")</f>
        <v>Pass</v>
      </c>
      <c r="AA653" s="9">
        <f>ROUND(((Q653^0.5)/2)-(L653/2),2)</f>
        <v>3.19</v>
      </c>
      <c r="AB653" s="9">
        <f>ROUND((AA653*(AA653/2)*R653*(Q653^0.5)),0)</f>
        <v>282</v>
      </c>
      <c r="AC653" s="9">
        <f>ROUND((AB653*12000/(0.9*(Q653^0.5)*12*(N653^2))),2)</f>
        <v>78.599999999999994</v>
      </c>
      <c r="AD653" s="9">
        <f>(1-((1-(2.36*AC653/C653))^0.5))</f>
        <v>2.3462238313335937E-2</v>
      </c>
      <c r="AE653" s="9">
        <f>(AD653*C653)/(1.18*F653)</f>
        <v>1.3255501871941209E-3</v>
      </c>
      <c r="AF653" s="10">
        <f>200/F653</f>
        <v>3.3333333333333335E-3</v>
      </c>
      <c r="AG653" s="10">
        <f>(3*(C653)^0.5)/(F653)</f>
        <v>3.162277660168379E-3</v>
      </c>
      <c r="AH653" s="10">
        <f>ROUND(MAX(AE653, AF653, AG653),6)</f>
        <v>3.333E-3</v>
      </c>
      <c r="AK653" s="10">
        <f>ROUND((AH653*(Q653^0.5)*12*N653),2)</f>
        <v>7.09</v>
      </c>
      <c r="AL653" s="13">
        <f>ROUND((Q653^0.5),2)</f>
        <v>7.87</v>
      </c>
      <c r="AM653" s="13">
        <f>ROUND((Q653^0.5),2)</f>
        <v>7.87</v>
      </c>
      <c r="AN653" s="19">
        <v>8</v>
      </c>
      <c r="AO653" s="10">
        <f>INDEX(AJ:AJ, MATCH(AN653, AI:AI, 0))</f>
        <v>0.79</v>
      </c>
      <c r="AP653" s="12">
        <f>ROUNDUP((AK653/AO653),0)</f>
        <v>9</v>
      </c>
      <c r="AQ653" s="12">
        <f>(AP653*AO653)</f>
        <v>7.11</v>
      </c>
      <c r="AR653" s="12">
        <f>IF(ROUNDDOWN((AL653*12 - (O653*12)) / (AP653 - 1), 0) &lt; 18, ROUNDDOWN((AL653*12 - (O653*12)) / (AP653 - 1), 0), 18)</f>
        <v>11</v>
      </c>
    </row>
    <row r="654" spans="1:44" x14ac:dyDescent="0.35">
      <c r="A654" s="11">
        <f t="shared" si="10"/>
        <v>653</v>
      </c>
      <c r="B654" s="14">
        <v>5900</v>
      </c>
      <c r="C654" s="14">
        <v>5000</v>
      </c>
      <c r="D654" s="14">
        <v>115</v>
      </c>
      <c r="E654" s="14">
        <v>160</v>
      </c>
      <c r="F654" s="14">
        <v>40000</v>
      </c>
      <c r="G654" s="14">
        <v>7</v>
      </c>
      <c r="H654" s="14">
        <v>100</v>
      </c>
      <c r="K654" s="14">
        <v>150</v>
      </c>
      <c r="L654" s="14">
        <v>1.33</v>
      </c>
      <c r="M654" s="9">
        <f>ROUNDUP((18*L654),0)</f>
        <v>24</v>
      </c>
      <c r="N654" s="9">
        <f>(M654-O654*12-1.5)</f>
        <v>19.5</v>
      </c>
      <c r="O654" s="14">
        <v>0.25</v>
      </c>
      <c r="P654" s="9">
        <f>ROUND(((B654)-(M654*K654/12)-(G654-(1.5*L654))*H654),0)</f>
        <v>5100</v>
      </c>
      <c r="Q654" s="9">
        <f>ROUNDDOWN((D654+E654)/(P654/1000),0)</f>
        <v>53</v>
      </c>
      <c r="R654" s="9">
        <f>ROUND((1.2*D654+1.6*E654)/(Q654),2)</f>
        <v>7.43</v>
      </c>
      <c r="S654" s="9">
        <f>CEILING((N654+(12*L654)),0.01)</f>
        <v>35.46</v>
      </c>
      <c r="T654" s="9">
        <f xml:space="preserve"> (4*S654)</f>
        <v>141.84</v>
      </c>
      <c r="U654" s="9">
        <f>ROUND((Q654-(S654/12)^2)*(R654),2)</f>
        <v>328.91</v>
      </c>
      <c r="V654" s="9">
        <f>ROUND((U654*1000)/(3*T654*(C654^0.5)),2)</f>
        <v>10.93</v>
      </c>
      <c r="W654" s="9" t="str">
        <f>IF(V654 &lt; N654, "Pass", "Fail")</f>
        <v>Pass</v>
      </c>
      <c r="X654" s="9">
        <f>CEILING(R654*(Q654^0.5)*((Q654^0.5/2)-(L654*0.5)-(N654/12)),0.01)</f>
        <v>73.03</v>
      </c>
      <c r="Y654" s="9">
        <f>ROUND((X654*1000)/(1.5*(Q654^0.5)*12*(C654^0.5)),2)</f>
        <v>7.88</v>
      </c>
      <c r="Z654" s="9" t="str">
        <f>IF(Y654&lt;N654,"Pass","Fail")</f>
        <v>Pass</v>
      </c>
      <c r="AA654" s="9">
        <f>ROUND(((Q654^0.5)/2)-(L654/2),2)</f>
        <v>2.98</v>
      </c>
      <c r="AB654" s="9">
        <f>ROUND((AA654*(AA654/2)*R654*(Q654^0.5)),0)</f>
        <v>240</v>
      </c>
      <c r="AC654" s="9">
        <f>ROUND((AB654*12000/(0.9*(Q654^0.5)*12*(N654^2))),2)</f>
        <v>96.33</v>
      </c>
      <c r="AD654" s="9">
        <f>(1-((1-(2.36*AC654/C654))^0.5))</f>
        <v>2.2998341864252536E-2</v>
      </c>
      <c r="AE654" s="9">
        <f>(AD654*C654)/(1.18*F654)</f>
        <v>2.4362650279928532E-3</v>
      </c>
      <c r="AF654" s="10">
        <f>200/F654</f>
        <v>5.0000000000000001E-3</v>
      </c>
      <c r="AG654" s="10">
        <f>(3*(C654)^0.5)/(F654)</f>
        <v>5.3033008588991067E-3</v>
      </c>
      <c r="AH654" s="10">
        <f>ROUND(MAX(AE654, AF654, AG654),6)</f>
        <v>5.3030000000000004E-3</v>
      </c>
      <c r="AK654" s="10">
        <f>ROUND((AH654*(Q654^0.5)*12*N654),2)</f>
        <v>9.0299999999999994</v>
      </c>
      <c r="AL654" s="13">
        <f>ROUND((Q654^0.5),2)</f>
        <v>7.28</v>
      </c>
      <c r="AM654" s="13">
        <f>ROUND((Q654^0.5),2)</f>
        <v>7.28</v>
      </c>
      <c r="AN654" s="19">
        <v>11</v>
      </c>
      <c r="AO654" s="10">
        <f>INDEX(AJ:AJ, MATCH(AN654, AI:AI, 0))</f>
        <v>1.56</v>
      </c>
      <c r="AP654" s="12">
        <f>ROUNDUP((AK654/AO654),0)</f>
        <v>6</v>
      </c>
      <c r="AQ654" s="12">
        <f>(AP654*AO654)</f>
        <v>9.36</v>
      </c>
      <c r="AR654" s="12">
        <f>IF(ROUNDDOWN((AL654*12 - (O654*12)) / (AP654 - 1), 0) &lt; 18, ROUNDDOWN((AL654*12 - (O654*12)) / (AP654 - 1), 0), 18)</f>
        <v>16</v>
      </c>
    </row>
    <row r="655" spans="1:44" x14ac:dyDescent="0.35">
      <c r="A655" s="11">
        <f t="shared" si="10"/>
        <v>654</v>
      </c>
      <c r="B655" s="14">
        <v>4300</v>
      </c>
      <c r="C655" s="14">
        <v>4000</v>
      </c>
      <c r="D655" s="14">
        <v>120</v>
      </c>
      <c r="E655" s="14">
        <v>120</v>
      </c>
      <c r="F655" s="14">
        <v>40000</v>
      </c>
      <c r="G655" s="14">
        <v>6.25</v>
      </c>
      <c r="H655" s="14">
        <v>95</v>
      </c>
      <c r="K655" s="14">
        <v>150</v>
      </c>
      <c r="L655" s="14">
        <v>1.33</v>
      </c>
      <c r="M655" s="9">
        <f>ROUNDUP((18*L655),0)</f>
        <v>24</v>
      </c>
      <c r="N655" s="9">
        <f>(M655-O655*12-1.5)</f>
        <v>19.5</v>
      </c>
      <c r="O655" s="14">
        <v>0.25</v>
      </c>
      <c r="P655" s="9">
        <f>ROUND(((B655)-(M655*K655/12)-(G655-(1.5*L655))*H655),0)</f>
        <v>3596</v>
      </c>
      <c r="Q655" s="9">
        <f>ROUNDDOWN((D655+E655)/(P655/1000),0)</f>
        <v>66</v>
      </c>
      <c r="R655" s="9">
        <f>ROUND((1.2*D655+1.6*E655)/(Q655),2)</f>
        <v>5.09</v>
      </c>
      <c r="S655" s="9">
        <f>CEILING((N655+(12*L655)),0.01)</f>
        <v>35.46</v>
      </c>
      <c r="T655" s="9">
        <f xml:space="preserve"> (4*S655)</f>
        <v>141.84</v>
      </c>
      <c r="U655" s="9">
        <f>ROUND((Q655-(S655/12)^2)*(R655),2)</f>
        <v>291.49</v>
      </c>
      <c r="V655" s="9">
        <f>ROUND((U655*1000)/(3*T655*(C655^0.5)),2)</f>
        <v>10.83</v>
      </c>
      <c r="W655" s="9" t="str">
        <f>IF(V655 &lt; N655, "Pass", "Fail")</f>
        <v>Pass</v>
      </c>
      <c r="X655" s="9">
        <f>CEILING(R655*(Q655^0.5)*((Q655^0.5/2)-(L655*0.5)-(N655/12)),0.01)</f>
        <v>73.28</v>
      </c>
      <c r="Y655" s="9">
        <f>ROUND((X655*1000)/(1.5*(Q655^0.5)*12*(C655^0.5)),2)</f>
        <v>7.92</v>
      </c>
      <c r="Z655" s="9" t="str">
        <f>IF(Y655&lt;N655,"Pass","Fail")</f>
        <v>Pass</v>
      </c>
      <c r="AA655" s="9">
        <f>ROUND(((Q655^0.5)/2)-(L655/2),2)</f>
        <v>3.4</v>
      </c>
      <c r="AB655" s="9">
        <f>ROUND((AA655*(AA655/2)*R655*(Q655^0.5)),0)</f>
        <v>239</v>
      </c>
      <c r="AC655" s="9">
        <f>ROUND((AB655*12000/(0.9*(Q655^0.5)*12*(N655^2))),2)</f>
        <v>85.96</v>
      </c>
      <c r="AD655" s="9">
        <f>(1-((1-(2.36*AC655/C655))^0.5))</f>
        <v>2.5688140275404447E-2</v>
      </c>
      <c r="AE655" s="9">
        <f>(AD655*C655)/(1.18*F655)</f>
        <v>2.1769610402885124E-3</v>
      </c>
      <c r="AF655" s="10">
        <f>200/F655</f>
        <v>5.0000000000000001E-3</v>
      </c>
      <c r="AG655" s="10">
        <f>(3*(C655)^0.5)/(F655)</f>
        <v>4.7434164902525689E-3</v>
      </c>
      <c r="AH655" s="10">
        <f>ROUND(MAX(AE655, AF655, AG655),6)</f>
        <v>5.0000000000000001E-3</v>
      </c>
      <c r="AK655" s="10">
        <f>ROUND((AH655*(Q655^0.5)*12*N655),2)</f>
        <v>9.51</v>
      </c>
      <c r="AL655" s="13">
        <f>ROUND((Q655^0.5),2)</f>
        <v>8.1199999999999992</v>
      </c>
      <c r="AM655" s="13">
        <f>ROUND((Q655^0.5),2)</f>
        <v>8.1199999999999992</v>
      </c>
      <c r="AN655" s="19">
        <v>11</v>
      </c>
      <c r="AO655" s="10">
        <f>INDEX(AJ:AJ, MATCH(AN655, AI:AI, 0))</f>
        <v>1.56</v>
      </c>
      <c r="AP655" s="12">
        <f>ROUNDUP((AK655/AO655),0)</f>
        <v>7</v>
      </c>
      <c r="AQ655" s="12">
        <f>(AP655*AO655)</f>
        <v>10.92</v>
      </c>
      <c r="AR655" s="12">
        <f>IF(ROUNDDOWN((AL655*12 - (O655*12)) / (AP655 - 1), 0) &lt; 18, ROUNDDOWN((AL655*12 - (O655*12)) / (AP655 - 1), 0), 18)</f>
        <v>15</v>
      </c>
    </row>
    <row r="656" spans="1:44" x14ac:dyDescent="0.35">
      <c r="A656" s="11">
        <f t="shared" si="10"/>
        <v>655</v>
      </c>
      <c r="B656" s="14">
        <v>5000</v>
      </c>
      <c r="C656" s="14">
        <v>5000</v>
      </c>
      <c r="D656" s="14">
        <v>80</v>
      </c>
      <c r="E656" s="14">
        <v>170</v>
      </c>
      <c r="F656" s="14">
        <v>40000</v>
      </c>
      <c r="G656" s="14">
        <v>6.75</v>
      </c>
      <c r="H656" s="14">
        <v>90</v>
      </c>
      <c r="K656" s="14">
        <v>150</v>
      </c>
      <c r="L656" s="14">
        <v>1.33</v>
      </c>
      <c r="M656" s="9">
        <f>ROUNDUP((18*L656),0)</f>
        <v>24</v>
      </c>
      <c r="N656" s="9">
        <f>(M656-O656*12-1.5)</f>
        <v>19.5</v>
      </c>
      <c r="O656" s="14">
        <v>0.25</v>
      </c>
      <c r="P656" s="9">
        <f>ROUND(((B656)-(M656*K656/12)-(G656-(1.5*L656))*H656),0)</f>
        <v>4272</v>
      </c>
      <c r="Q656" s="9">
        <f>ROUNDDOWN((D656+E656)/(P656/1000),0)</f>
        <v>58</v>
      </c>
      <c r="R656" s="9">
        <f>ROUND((1.2*D656+1.6*E656)/(Q656),2)</f>
        <v>6.34</v>
      </c>
      <c r="S656" s="9">
        <f>CEILING((N656+(12*L656)),0.01)</f>
        <v>35.46</v>
      </c>
      <c r="T656" s="9">
        <f xml:space="preserve"> (4*S656)</f>
        <v>141.84</v>
      </c>
      <c r="U656" s="9">
        <f>ROUND((Q656-(S656/12)^2)*(R656),2)</f>
        <v>312.36</v>
      </c>
      <c r="V656" s="9">
        <f>ROUND((U656*1000)/(3*T656*(C656^0.5)),2)</f>
        <v>10.38</v>
      </c>
      <c r="W656" s="9" t="str">
        <f>IF(V656 &lt; N656, "Pass", "Fail")</f>
        <v>Pass</v>
      </c>
      <c r="X656" s="9">
        <f>CEILING(R656*(Q656^0.5)*((Q656^0.5/2)-(L656*0.5)-(N656/12)),0.01)</f>
        <v>73.290000000000006</v>
      </c>
      <c r="Y656" s="9">
        <f>ROUND((X656*1000)/(1.5*(Q656^0.5)*12*(C656^0.5)),2)</f>
        <v>7.56</v>
      </c>
      <c r="Z656" s="9" t="str">
        <f>IF(Y656&lt;N656,"Pass","Fail")</f>
        <v>Pass</v>
      </c>
      <c r="AA656" s="9">
        <f>ROUND(((Q656^0.5)/2)-(L656/2),2)</f>
        <v>3.14</v>
      </c>
      <c r="AB656" s="9">
        <f>ROUND((AA656*(AA656/2)*R656*(Q656^0.5)),0)</f>
        <v>238</v>
      </c>
      <c r="AC656" s="9">
        <f>ROUND((AB656*12000/(0.9*(Q656^0.5)*12*(N656^2))),2)</f>
        <v>91.32</v>
      </c>
      <c r="AD656" s="9">
        <f>(1-((1-(2.36*AC656/C656))^0.5))</f>
        <v>2.1788898038874183E-2</v>
      </c>
      <c r="AE656" s="9">
        <f>(AD656*C656)/(1.18*F656)</f>
        <v>2.3081459786942989E-3</v>
      </c>
      <c r="AF656" s="10">
        <f>200/F656</f>
        <v>5.0000000000000001E-3</v>
      </c>
      <c r="AG656" s="10">
        <f>(3*(C656)^0.5)/(F656)</f>
        <v>5.3033008588991067E-3</v>
      </c>
      <c r="AH656" s="10">
        <f>ROUND(MAX(AE656, AF656, AG656),6)</f>
        <v>5.3030000000000004E-3</v>
      </c>
      <c r="AK656" s="10">
        <f>ROUND((AH656*(Q656^0.5)*12*N656),2)</f>
        <v>9.4499999999999993</v>
      </c>
      <c r="AL656" s="13">
        <f>ROUND((Q656^0.5),2)</f>
        <v>7.62</v>
      </c>
      <c r="AM656" s="13">
        <f>ROUND((Q656^0.5),2)</f>
        <v>7.62</v>
      </c>
      <c r="AN656" s="19">
        <v>11</v>
      </c>
      <c r="AO656" s="10">
        <f>INDEX(AJ:AJ, MATCH(AN656, AI:AI, 0))</f>
        <v>1.56</v>
      </c>
      <c r="AP656" s="12">
        <f>ROUNDUP((AK656/AO656),0)</f>
        <v>7</v>
      </c>
      <c r="AQ656" s="12">
        <f>(AP656*AO656)</f>
        <v>10.92</v>
      </c>
      <c r="AR656" s="12">
        <f>IF(ROUNDDOWN((AL656*12 - (O656*12)) / (AP656 - 1), 0) &lt; 18, ROUNDDOWN((AL656*12 - (O656*12)) / (AP656 - 1), 0), 18)</f>
        <v>14</v>
      </c>
    </row>
    <row r="657" spans="1:44" x14ac:dyDescent="0.35">
      <c r="A657" s="11">
        <f t="shared" si="10"/>
        <v>656</v>
      </c>
      <c r="B657" s="14">
        <v>6000</v>
      </c>
      <c r="C657" s="14">
        <v>3000</v>
      </c>
      <c r="D657" s="14">
        <v>120</v>
      </c>
      <c r="E657" s="14">
        <v>200</v>
      </c>
      <c r="F657" s="14">
        <v>40000</v>
      </c>
      <c r="G657" s="14">
        <v>5</v>
      </c>
      <c r="H657" s="14">
        <v>95</v>
      </c>
      <c r="K657" s="14">
        <v>150</v>
      </c>
      <c r="L657" s="14">
        <v>1.5</v>
      </c>
      <c r="M657" s="9">
        <f>ROUNDUP((18*L657),0)</f>
        <v>27</v>
      </c>
      <c r="N657" s="9">
        <f>(M657-O657*12-1.5)</f>
        <v>22.5</v>
      </c>
      <c r="O657" s="14">
        <v>0.25</v>
      </c>
      <c r="P657" s="9">
        <f>ROUND(((B657)-(M657*K657/12)-(G657-(1.5*L657))*H657),0)</f>
        <v>5401</v>
      </c>
      <c r="Q657" s="9">
        <f>ROUNDDOWN((D657+E657)/(P657/1000),0)</f>
        <v>59</v>
      </c>
      <c r="R657" s="9">
        <f>ROUND((1.2*D657+1.6*E657)/(Q657),2)</f>
        <v>7.86</v>
      </c>
      <c r="S657" s="9">
        <f>CEILING((N657+(12*L657)),0.01)</f>
        <v>40.5</v>
      </c>
      <c r="T657" s="9">
        <f xml:space="preserve"> (4*S657)</f>
        <v>162</v>
      </c>
      <c r="U657" s="9">
        <f>ROUND((Q657-(S657/12)^2)*(R657),2)</f>
        <v>374.21</v>
      </c>
      <c r="V657" s="9">
        <f>ROUND((U657*1000)/(3*T657*(C657^0.5)),2)</f>
        <v>14.06</v>
      </c>
      <c r="W657" s="9" t="str">
        <f>IF(V657 &lt; N657, "Pass", "Fail")</f>
        <v>Pass</v>
      </c>
      <c r="X657" s="9">
        <f>CEILING(R657*(Q657^0.5)*((Q657^0.5/2)-(L657*0.5)-(N657/12)),0.01)</f>
        <v>73.39</v>
      </c>
      <c r="Y657" s="9">
        <f>ROUND((X657*1000)/(1.5*(Q657^0.5)*12*(C657^0.5)),2)</f>
        <v>9.69</v>
      </c>
      <c r="Z657" s="9" t="str">
        <f>IF(Y657&lt;N657,"Pass","Fail")</f>
        <v>Pass</v>
      </c>
      <c r="AA657" s="9">
        <f>ROUND(((Q657^0.5)/2)-(L657/2),2)</f>
        <v>3.09</v>
      </c>
      <c r="AB657" s="9">
        <f>ROUND((AA657*(AA657/2)*R657*(Q657^0.5)),0)</f>
        <v>288</v>
      </c>
      <c r="AC657" s="9">
        <f>ROUND((AB657*12000/(0.9*(Q657^0.5)*12*(N657^2))),2)</f>
        <v>82.29</v>
      </c>
      <c r="AD657" s="9">
        <f>(1-((1-(2.36*AC657/C657))^0.5))</f>
        <v>3.2908897776429691E-2</v>
      </c>
      <c r="AE657" s="9">
        <f>(AD657*C657)/(1.18*F657)</f>
        <v>2.0916672315527346E-3</v>
      </c>
      <c r="AF657" s="10">
        <f>200/F657</f>
        <v>5.0000000000000001E-3</v>
      </c>
      <c r="AG657" s="10">
        <f>(3*(C657)^0.5)/(F657)</f>
        <v>4.107919181288746E-3</v>
      </c>
      <c r="AH657" s="10">
        <f>ROUND(MAX(AE657, AF657, AG657),6)</f>
        <v>5.0000000000000001E-3</v>
      </c>
      <c r="AK657" s="10">
        <f>ROUND((AH657*(Q657^0.5)*12*N657),2)</f>
        <v>10.37</v>
      </c>
      <c r="AL657" s="13">
        <f>ROUND((Q657^0.5),2)</f>
        <v>7.68</v>
      </c>
      <c r="AM657" s="13">
        <f>ROUND((Q657^0.5),2)</f>
        <v>7.68</v>
      </c>
      <c r="AN657" s="19">
        <v>11</v>
      </c>
      <c r="AO657" s="10">
        <f>INDEX(AJ:AJ, MATCH(AN657, AI:AI, 0))</f>
        <v>1.56</v>
      </c>
      <c r="AP657" s="12">
        <f>ROUNDUP((AK657/AO657),0)</f>
        <v>7</v>
      </c>
      <c r="AQ657" s="12">
        <f>(AP657*AO657)</f>
        <v>10.92</v>
      </c>
      <c r="AR657" s="12">
        <f>IF(ROUNDDOWN((AL657*12 - (O657*12)) / (AP657 - 1), 0) &lt; 18, ROUNDDOWN((AL657*12 - (O657*12)) / (AP657 - 1), 0), 18)</f>
        <v>14</v>
      </c>
    </row>
    <row r="658" spans="1:44" x14ac:dyDescent="0.35">
      <c r="A658" s="11">
        <f t="shared" si="10"/>
        <v>657</v>
      </c>
      <c r="B658" s="14">
        <v>4000</v>
      </c>
      <c r="C658" s="14">
        <v>3000</v>
      </c>
      <c r="D658" s="14">
        <v>120</v>
      </c>
      <c r="E658" s="14">
        <v>175</v>
      </c>
      <c r="F658" s="14">
        <v>40000</v>
      </c>
      <c r="G658" s="14">
        <v>5.25</v>
      </c>
      <c r="H658" s="14">
        <v>90</v>
      </c>
      <c r="K658" s="14">
        <v>150</v>
      </c>
      <c r="L658" s="14">
        <v>1.67</v>
      </c>
      <c r="M658" s="9">
        <f>ROUNDUP((18*L658),0)</f>
        <v>31</v>
      </c>
      <c r="N658" s="9">
        <f>(M658-O658*12-1.5)</f>
        <v>26.5</v>
      </c>
      <c r="O658" s="14">
        <v>0.25</v>
      </c>
      <c r="P658" s="9">
        <f>ROUND(((B658)-(M658*K658/12)-(G658-(1.5*L658))*H658),0)</f>
        <v>3365</v>
      </c>
      <c r="Q658" s="9">
        <f>ROUNDDOWN((D658+E658)/(P658/1000),0)</f>
        <v>87</v>
      </c>
      <c r="R658" s="9">
        <f>ROUND((1.2*D658+1.6*E658)/(Q658),2)</f>
        <v>4.87</v>
      </c>
      <c r="S658" s="9">
        <f>CEILING((N658+(12*L658)),0.01)</f>
        <v>46.54</v>
      </c>
      <c r="T658" s="9">
        <f xml:space="preserve"> (4*S658)</f>
        <v>186.16</v>
      </c>
      <c r="U658" s="9">
        <f>ROUND((Q658-(S658/12)^2)*(R658),2)</f>
        <v>350.44</v>
      </c>
      <c r="V658" s="9">
        <f>ROUND((U658*1000)/(3*T658*(C658^0.5)),2)</f>
        <v>11.46</v>
      </c>
      <c r="W658" s="9" t="str">
        <f>IF(V658 &lt; N658, "Pass", "Fail")</f>
        <v>Pass</v>
      </c>
      <c r="X658" s="9">
        <f>CEILING(R658*(Q658^0.5)*((Q658^0.5/2)-(L658*0.5)-(N658/12)),0.01)</f>
        <v>73.61</v>
      </c>
      <c r="Y658" s="9">
        <f>ROUND((X658*1000)/(1.5*(Q658^0.5)*12*(C658^0.5)),2)</f>
        <v>8</v>
      </c>
      <c r="Z658" s="9" t="str">
        <f>IF(Y658&lt;N658,"Pass","Fail")</f>
        <v>Pass</v>
      </c>
      <c r="AA658" s="9">
        <f>ROUND(((Q658^0.5)/2)-(L658/2),2)</f>
        <v>3.83</v>
      </c>
      <c r="AB658" s="9">
        <f>ROUND((AA658*(AA658/2)*R658*(Q658^0.5)),0)</f>
        <v>333</v>
      </c>
      <c r="AC658" s="9">
        <f>ROUND((AB658*12000/(0.9*(Q658^0.5)*12*(N658^2))),2)</f>
        <v>56.49</v>
      </c>
      <c r="AD658" s="9">
        <f>(1-((1-(2.36*AC658/C658))^0.5))</f>
        <v>2.2471892987214415E-2</v>
      </c>
      <c r="AE658" s="9">
        <f>(AD658*C658)/(1.18*F658)</f>
        <v>1.4282982830856618E-3</v>
      </c>
      <c r="AF658" s="10">
        <f>200/F658</f>
        <v>5.0000000000000001E-3</v>
      </c>
      <c r="AG658" s="10">
        <f>(3*(C658)^0.5)/(F658)</f>
        <v>4.107919181288746E-3</v>
      </c>
      <c r="AH658" s="10">
        <f>ROUND(MAX(AE658, AF658, AG658),6)</f>
        <v>5.0000000000000001E-3</v>
      </c>
      <c r="AK658" s="10">
        <f>ROUND((AH658*(Q658^0.5)*12*N658),2)</f>
        <v>14.83</v>
      </c>
      <c r="AL658" s="13">
        <f>ROUND((Q658^0.5),2)</f>
        <v>9.33</v>
      </c>
      <c r="AM658" s="13">
        <f>ROUND((Q658^0.5),2)</f>
        <v>9.33</v>
      </c>
      <c r="AN658" s="19">
        <v>11</v>
      </c>
      <c r="AO658" s="10">
        <f>INDEX(AJ:AJ, MATCH(AN658, AI:AI, 0))</f>
        <v>1.56</v>
      </c>
      <c r="AP658" s="12">
        <f>ROUNDUP((AK658/AO658),0)</f>
        <v>10</v>
      </c>
      <c r="AQ658" s="12">
        <f>(AP658*AO658)</f>
        <v>15.600000000000001</v>
      </c>
      <c r="AR658" s="12">
        <f>IF(ROUNDDOWN((AL658*12 - (O658*12)) / (AP658 - 1), 0) &lt; 18, ROUNDDOWN((AL658*12 - (O658*12)) / (AP658 - 1), 0), 18)</f>
        <v>12</v>
      </c>
    </row>
    <row r="659" spans="1:44" x14ac:dyDescent="0.35">
      <c r="A659" s="11">
        <f t="shared" si="10"/>
        <v>658</v>
      </c>
      <c r="B659" s="14">
        <v>5300</v>
      </c>
      <c r="C659" s="14">
        <v>4000</v>
      </c>
      <c r="D659" s="14">
        <v>95</v>
      </c>
      <c r="E659" s="14">
        <v>185</v>
      </c>
      <c r="F659" s="14">
        <v>40000</v>
      </c>
      <c r="G659" s="14">
        <v>6.25</v>
      </c>
      <c r="H659" s="14">
        <v>105</v>
      </c>
      <c r="K659" s="14">
        <v>150</v>
      </c>
      <c r="L659" s="14">
        <v>1.42</v>
      </c>
      <c r="M659" s="9">
        <f>ROUNDUP((18*L659),0)</f>
        <v>26</v>
      </c>
      <c r="N659" s="9">
        <f>(M659-O659*12-1.5)</f>
        <v>21.5</v>
      </c>
      <c r="O659" s="14">
        <v>0.25</v>
      </c>
      <c r="P659" s="9">
        <f>ROUND(((B659)-(M659*K659/12)-(G659-(1.5*L659))*H659),0)</f>
        <v>4542</v>
      </c>
      <c r="Q659" s="9">
        <f>ROUNDDOWN((D659+E659)/(P659/1000),0)</f>
        <v>61</v>
      </c>
      <c r="R659" s="9">
        <f>ROUND((1.2*D659+1.6*E659)/(Q659),2)</f>
        <v>6.72</v>
      </c>
      <c r="S659" s="9">
        <f>CEILING((N659+(12*L659)),0.01)</f>
        <v>38.54</v>
      </c>
      <c r="T659" s="9">
        <f xml:space="preserve"> (4*S659)</f>
        <v>154.16</v>
      </c>
      <c r="U659" s="9">
        <f>ROUND((Q659-(S659/12)^2)*(R659),2)</f>
        <v>340.6</v>
      </c>
      <c r="V659" s="9">
        <f>ROUND((U659*1000)/(3*T659*(C659^0.5)),2)</f>
        <v>11.64</v>
      </c>
      <c r="W659" s="9" t="str">
        <f>IF(V659 &lt; N659, "Pass", "Fail")</f>
        <v>Pass</v>
      </c>
      <c r="X659" s="9">
        <f>CEILING(R659*(Q659^0.5)*((Q659^0.5/2)-(L659*0.5)-(N659/12)),0.01)</f>
        <v>73.67</v>
      </c>
      <c r="Y659" s="9">
        <f>ROUND((X659*1000)/(1.5*(Q659^0.5)*12*(C659^0.5)),2)</f>
        <v>8.2899999999999991</v>
      </c>
      <c r="Z659" s="9" t="str">
        <f>IF(Y659&lt;N659,"Pass","Fail")</f>
        <v>Pass</v>
      </c>
      <c r="AA659" s="9">
        <f>ROUND(((Q659^0.5)/2)-(L659/2),2)</f>
        <v>3.2</v>
      </c>
      <c r="AB659" s="9">
        <f>ROUND((AA659*(AA659/2)*R659*(Q659^0.5)),0)</f>
        <v>269</v>
      </c>
      <c r="AC659" s="9">
        <f>ROUND((AB659*12000/(0.9*(Q659^0.5)*12*(N659^2))),2)</f>
        <v>82.79</v>
      </c>
      <c r="AD659" s="9">
        <f>(1-((1-(2.36*AC659/C659))^0.5))</f>
        <v>2.4728806946498594E-2</v>
      </c>
      <c r="AE659" s="9">
        <f>(AD659*C659)/(1.18*F659)</f>
        <v>2.095661605635474E-3</v>
      </c>
      <c r="AF659" s="10">
        <f>200/F659</f>
        <v>5.0000000000000001E-3</v>
      </c>
      <c r="AG659" s="10">
        <f>(3*(C659)^0.5)/(F659)</f>
        <v>4.7434164902525689E-3</v>
      </c>
      <c r="AH659" s="10">
        <f>ROUND(MAX(AE659, AF659, AG659),6)</f>
        <v>5.0000000000000001E-3</v>
      </c>
      <c r="AK659" s="10">
        <f>ROUND((AH659*(Q659^0.5)*12*N659),2)</f>
        <v>10.08</v>
      </c>
      <c r="AL659" s="13">
        <f>ROUND((Q659^0.5),2)</f>
        <v>7.81</v>
      </c>
      <c r="AM659" s="13">
        <f>ROUND((Q659^0.5),2)</f>
        <v>7.81</v>
      </c>
      <c r="AN659" s="19">
        <v>11</v>
      </c>
      <c r="AO659" s="10">
        <f>INDEX(AJ:AJ, MATCH(AN659, AI:AI, 0))</f>
        <v>1.56</v>
      </c>
      <c r="AP659" s="12">
        <f>ROUNDUP((AK659/AO659),0)</f>
        <v>7</v>
      </c>
      <c r="AQ659" s="12">
        <f>(AP659*AO659)</f>
        <v>10.92</v>
      </c>
      <c r="AR659" s="12">
        <f>IF(ROUNDDOWN((AL659*12 - (O659*12)) / (AP659 - 1), 0) &lt; 18, ROUNDDOWN((AL659*12 - (O659*12)) / (AP659 - 1), 0), 18)</f>
        <v>15</v>
      </c>
    </row>
    <row r="660" spans="1:44" x14ac:dyDescent="0.35">
      <c r="A660" s="11">
        <f t="shared" si="10"/>
        <v>659</v>
      </c>
      <c r="B660" s="14">
        <v>4700</v>
      </c>
      <c r="C660" s="14">
        <v>5000</v>
      </c>
      <c r="D660" s="14">
        <v>175</v>
      </c>
      <c r="E660" s="14">
        <v>155</v>
      </c>
      <c r="F660" s="14">
        <v>60000</v>
      </c>
      <c r="G660" s="14">
        <v>5</v>
      </c>
      <c r="H660" s="14">
        <v>100</v>
      </c>
      <c r="K660" s="14">
        <v>150</v>
      </c>
      <c r="L660" s="14">
        <v>1.67</v>
      </c>
      <c r="M660" s="9">
        <f>ROUNDUP((18*L660),0)</f>
        <v>31</v>
      </c>
      <c r="N660" s="9">
        <f>(M660-O660*12-1.5)</f>
        <v>26.5</v>
      </c>
      <c r="O660" s="14">
        <v>0.25</v>
      </c>
      <c r="P660" s="9">
        <f>ROUND(((B660)-(M660*K660/12)-(G660-(1.5*L660))*H660),0)</f>
        <v>4063</v>
      </c>
      <c r="Q660" s="9">
        <f>ROUNDDOWN((D660+E660)/(P660/1000),0)</f>
        <v>81</v>
      </c>
      <c r="R660" s="9">
        <f>ROUND((1.2*D660+1.6*E660)/(Q660),2)</f>
        <v>5.65</v>
      </c>
      <c r="S660" s="9">
        <f>CEILING((N660+(12*L660)),0.01)</f>
        <v>46.54</v>
      </c>
      <c r="T660" s="9">
        <f xml:space="preserve"> (4*S660)</f>
        <v>186.16</v>
      </c>
      <c r="U660" s="9">
        <f>ROUND((Q660-(S660/12)^2)*(R660),2)</f>
        <v>372.67</v>
      </c>
      <c r="V660" s="9">
        <f>ROUND((U660*1000)/(3*T660*(C660^0.5)),2)</f>
        <v>9.44</v>
      </c>
      <c r="W660" s="9" t="str">
        <f>IF(V660 &lt; N660, "Pass", "Fail")</f>
        <v>Pass</v>
      </c>
      <c r="X660" s="9">
        <f>CEILING(R660*(Q660^0.5)*((Q660^0.5/2)-(L660*0.5)-(N660/12)),0.01)</f>
        <v>74.08</v>
      </c>
      <c r="Y660" s="9">
        <f>ROUND((X660*1000)/(1.5*(Q660^0.5)*12*(C660^0.5)),2)</f>
        <v>6.47</v>
      </c>
      <c r="Z660" s="9" t="str">
        <f>IF(Y660&lt;N660,"Pass","Fail")</f>
        <v>Pass</v>
      </c>
      <c r="AA660" s="9">
        <f>ROUND(((Q660^0.5)/2)-(L660/2),2)</f>
        <v>3.67</v>
      </c>
      <c r="AB660" s="9">
        <f>ROUND((AA660*(AA660/2)*R660*(Q660^0.5)),0)</f>
        <v>342</v>
      </c>
      <c r="AC660" s="9">
        <f>ROUND((AB660*12000/(0.9*(Q660^0.5)*12*(N660^2))),2)</f>
        <v>60.12</v>
      </c>
      <c r="AD660" s="9">
        <f>(1-((1-(2.36*AC660/C660))^0.5))</f>
        <v>1.429042816862125E-2</v>
      </c>
      <c r="AE660" s="9">
        <f>(AD660*C660)/(1.18*F660)</f>
        <v>1.0092110288574328E-3</v>
      </c>
      <c r="AF660" s="10">
        <f>200/F660</f>
        <v>3.3333333333333335E-3</v>
      </c>
      <c r="AG660" s="10">
        <f>(3*(C660)^0.5)/(F660)</f>
        <v>3.5355339059327377E-3</v>
      </c>
      <c r="AH660" s="10">
        <f>ROUND(MAX(AE660, AF660, AG660),6)</f>
        <v>3.5360000000000001E-3</v>
      </c>
      <c r="AK660" s="10">
        <f>ROUND((AH660*(Q660^0.5)*12*N660),2)</f>
        <v>10.119999999999999</v>
      </c>
      <c r="AL660" s="13">
        <f>ROUND((Q660^0.5),2)</f>
        <v>9</v>
      </c>
      <c r="AM660" s="13">
        <f>ROUND((Q660^0.5),2)</f>
        <v>9</v>
      </c>
      <c r="AN660" s="19">
        <v>11</v>
      </c>
      <c r="AO660" s="10">
        <f>INDEX(AJ:AJ, MATCH(AN660, AI:AI, 0))</f>
        <v>1.56</v>
      </c>
      <c r="AP660" s="12">
        <f>ROUNDUP((AK660/AO660),0)</f>
        <v>7</v>
      </c>
      <c r="AQ660" s="12">
        <f>(AP660*AO660)</f>
        <v>10.92</v>
      </c>
      <c r="AR660" s="12">
        <f>IF(ROUNDDOWN((AL660*12 - (O660*12)) / (AP660 - 1), 0) &lt; 18, ROUNDDOWN((AL660*12 - (O660*12)) / (AP660 - 1), 0), 18)</f>
        <v>17</v>
      </c>
    </row>
    <row r="661" spans="1:44" x14ac:dyDescent="0.35">
      <c r="A661" s="11">
        <f t="shared" si="10"/>
        <v>660</v>
      </c>
      <c r="B661" s="14">
        <v>5200</v>
      </c>
      <c r="C661" s="14">
        <v>3000</v>
      </c>
      <c r="D661" s="14">
        <v>115</v>
      </c>
      <c r="E661" s="14">
        <v>125</v>
      </c>
      <c r="F661" s="14">
        <v>40000</v>
      </c>
      <c r="G661" s="14">
        <v>6</v>
      </c>
      <c r="H661" s="14">
        <v>100</v>
      </c>
      <c r="K661" s="14">
        <v>150</v>
      </c>
      <c r="L661" s="14">
        <v>1.17</v>
      </c>
      <c r="M661" s="9">
        <f>ROUNDUP((18*L661),0)</f>
        <v>22</v>
      </c>
      <c r="N661" s="9">
        <f>(M661-O661*12-1.5)</f>
        <v>17.5</v>
      </c>
      <c r="O661" s="14">
        <v>0.25</v>
      </c>
      <c r="P661" s="9">
        <f>ROUND(((B661)-(M661*K661/12)-(G661-(1.5*L661))*H661),0)</f>
        <v>4501</v>
      </c>
      <c r="Q661" s="9">
        <f>ROUNDDOWN((D661+E661)/(P661/1000),0)</f>
        <v>53</v>
      </c>
      <c r="R661" s="9">
        <f>ROUND((1.2*D661+1.6*E661)/(Q661),2)</f>
        <v>6.38</v>
      </c>
      <c r="S661" s="9">
        <f>CEILING((N661+(12*L661)),0.01)</f>
        <v>31.54</v>
      </c>
      <c r="T661" s="9">
        <f xml:space="preserve"> (4*S661)</f>
        <v>126.16</v>
      </c>
      <c r="U661" s="9">
        <f>ROUND((Q661-(S661/12)^2)*(R661),2)</f>
        <v>294.07</v>
      </c>
      <c r="V661" s="9">
        <f>ROUND((U661*1000)/(3*T661*(C661^0.5)),2)</f>
        <v>14.19</v>
      </c>
      <c r="W661" s="9" t="str">
        <f>IF(V661 &lt; N661, "Pass", "Fail")</f>
        <v>Pass</v>
      </c>
      <c r="X661" s="9">
        <f>CEILING(R661*(Q661^0.5)*((Q661^0.5/2)-(L661*0.5)-(N661/12)),0.01)</f>
        <v>74.17</v>
      </c>
      <c r="Y661" s="9">
        <f>ROUND((X661*1000)/(1.5*(Q661^0.5)*12*(C661^0.5)),2)</f>
        <v>10.33</v>
      </c>
      <c r="Z661" s="9" t="str">
        <f>IF(Y661&lt;N661,"Pass","Fail")</f>
        <v>Pass</v>
      </c>
      <c r="AA661" s="9">
        <f>ROUND(((Q661^0.5)/2)-(L661/2),2)</f>
        <v>3.06</v>
      </c>
      <c r="AB661" s="9">
        <f>ROUND((AA661*(AA661/2)*R661*(Q661^0.5)),0)</f>
        <v>217</v>
      </c>
      <c r="AC661" s="9">
        <f>ROUND((AB661*12000/(0.9*(Q661^0.5)*12*(N661^2))),2)</f>
        <v>108.14</v>
      </c>
      <c r="AD661" s="9">
        <f>(1-((1-(2.36*AC661/C661))^0.5))</f>
        <v>4.3480336497640715E-2</v>
      </c>
      <c r="AE661" s="9">
        <f>(AD661*C661)/(1.18*F661)</f>
        <v>2.7635807095958082E-3</v>
      </c>
      <c r="AF661" s="10">
        <f>200/F661</f>
        <v>5.0000000000000001E-3</v>
      </c>
      <c r="AG661" s="10">
        <f>(3*(C661)^0.5)/(F661)</f>
        <v>4.107919181288746E-3</v>
      </c>
      <c r="AH661" s="10">
        <f>ROUND(MAX(AE661, AF661, AG661),6)</f>
        <v>5.0000000000000001E-3</v>
      </c>
      <c r="AK661" s="10">
        <f>ROUND((AH661*(Q661^0.5)*12*N661),2)</f>
        <v>7.64</v>
      </c>
      <c r="AL661" s="13">
        <f>ROUND((Q661^0.5),2)</f>
        <v>7.28</v>
      </c>
      <c r="AM661" s="13">
        <f>ROUND((Q661^0.5),2)</f>
        <v>7.28</v>
      </c>
      <c r="AN661" s="19">
        <v>8</v>
      </c>
      <c r="AO661" s="10">
        <f>INDEX(AJ:AJ, MATCH(AN661, AI:AI, 0))</f>
        <v>0.79</v>
      </c>
      <c r="AP661" s="12">
        <f>ROUNDUP((AK661/AO661),0)</f>
        <v>10</v>
      </c>
      <c r="AQ661" s="12">
        <f>(AP661*AO661)</f>
        <v>7.9</v>
      </c>
      <c r="AR661" s="12">
        <f>IF(ROUNDDOWN((AL661*12 - (O661*12)) / (AP661 - 1), 0) &lt; 18, ROUNDDOWN((AL661*12 - (O661*12)) / (AP661 - 1), 0), 18)</f>
        <v>9</v>
      </c>
    </row>
    <row r="662" spans="1:44" x14ac:dyDescent="0.35">
      <c r="A662" s="11">
        <f t="shared" si="10"/>
        <v>661</v>
      </c>
      <c r="B662" s="14">
        <v>5100</v>
      </c>
      <c r="C662" s="14">
        <v>3000</v>
      </c>
      <c r="D662" s="14">
        <v>125</v>
      </c>
      <c r="E662" s="14">
        <v>190</v>
      </c>
      <c r="F662" s="14">
        <v>40000</v>
      </c>
      <c r="G662" s="14">
        <v>5.75</v>
      </c>
      <c r="H662" s="14">
        <v>95</v>
      </c>
      <c r="K662" s="14">
        <v>150</v>
      </c>
      <c r="L662" s="14">
        <v>1.58</v>
      </c>
      <c r="M662" s="9">
        <f>ROUNDUP((18*L662),0)</f>
        <v>29</v>
      </c>
      <c r="N662" s="9">
        <f>(M662-O662*12-1.5)</f>
        <v>24.5</v>
      </c>
      <c r="O662" s="14">
        <v>0.25</v>
      </c>
      <c r="P662" s="9">
        <f>ROUND(((B662)-(M662*K662/12)-(G662-(1.5*L662))*H662),0)</f>
        <v>4416</v>
      </c>
      <c r="Q662" s="9">
        <f>ROUNDDOWN((D662+E662)/(P662/1000),0)</f>
        <v>71</v>
      </c>
      <c r="R662" s="9">
        <f>ROUND((1.2*D662+1.6*E662)/(Q662),2)</f>
        <v>6.39</v>
      </c>
      <c r="S662" s="9">
        <f>CEILING((N662+(12*L662)),0.01)</f>
        <v>43.46</v>
      </c>
      <c r="T662" s="9">
        <f xml:space="preserve"> (4*S662)</f>
        <v>173.84</v>
      </c>
      <c r="U662" s="9">
        <f>ROUND((Q662-(S662/12)^2)*(R662),2)</f>
        <v>369.88</v>
      </c>
      <c r="V662" s="9">
        <f>ROUND((U662*1000)/(3*T662*(C662^0.5)),2)</f>
        <v>12.95</v>
      </c>
      <c r="W662" s="9" t="str">
        <f>IF(V662 &lt; N662, "Pass", "Fail")</f>
        <v>Pass</v>
      </c>
      <c r="X662" s="9">
        <f>CEILING(R662*(Q662^0.5)*((Q662^0.5/2)-(L662*0.5)-(N662/12)),0.01)</f>
        <v>74.38</v>
      </c>
      <c r="Y662" s="9">
        <f>ROUND((X662*1000)/(1.5*(Q662^0.5)*12*(C662^0.5)),2)</f>
        <v>8.9499999999999993</v>
      </c>
      <c r="Z662" s="9" t="str">
        <f>IF(Y662&lt;N662,"Pass","Fail")</f>
        <v>Pass</v>
      </c>
      <c r="AA662" s="9">
        <f>ROUND(((Q662^0.5)/2)-(L662/2),2)</f>
        <v>3.42</v>
      </c>
      <c r="AB662" s="9">
        <f>ROUND((AA662*(AA662/2)*R662*(Q662^0.5)),0)</f>
        <v>315</v>
      </c>
      <c r="AC662" s="9">
        <f>ROUND((AB662*12000/(0.9*(Q662^0.5)*12*(N662^2))),2)</f>
        <v>69.2</v>
      </c>
      <c r="AD662" s="9">
        <f>(1-((1-(2.36*AC662/C662))^0.5))</f>
        <v>2.7599533799645526E-2</v>
      </c>
      <c r="AE662" s="9">
        <f>(AD662*C662)/(1.18*F662)</f>
        <v>1.7542076567571309E-3</v>
      </c>
      <c r="AF662" s="10">
        <f>200/F662</f>
        <v>5.0000000000000001E-3</v>
      </c>
      <c r="AG662" s="10">
        <f>(3*(C662)^0.5)/(F662)</f>
        <v>4.107919181288746E-3</v>
      </c>
      <c r="AH662" s="10">
        <f>ROUND(MAX(AE662, AF662, AG662),6)</f>
        <v>5.0000000000000001E-3</v>
      </c>
      <c r="AK662" s="10">
        <f>ROUND((AH662*(Q662^0.5)*12*N662),2)</f>
        <v>12.39</v>
      </c>
      <c r="AL662" s="13">
        <f>ROUND((Q662^0.5),2)</f>
        <v>8.43</v>
      </c>
      <c r="AM662" s="13">
        <f>ROUND((Q662^0.5),2)</f>
        <v>8.43</v>
      </c>
      <c r="AN662" s="19">
        <v>11</v>
      </c>
      <c r="AO662" s="10">
        <f>INDEX(AJ:AJ, MATCH(AN662, AI:AI, 0))</f>
        <v>1.56</v>
      </c>
      <c r="AP662" s="12">
        <f>ROUNDUP((AK662/AO662),0)</f>
        <v>8</v>
      </c>
      <c r="AQ662" s="12">
        <f>(AP662*AO662)</f>
        <v>12.48</v>
      </c>
      <c r="AR662" s="12">
        <f>IF(ROUNDDOWN((AL662*12 - (O662*12)) / (AP662 - 1), 0) &lt; 18, ROUNDDOWN((AL662*12 - (O662*12)) / (AP662 - 1), 0), 18)</f>
        <v>14</v>
      </c>
    </row>
    <row r="663" spans="1:44" x14ac:dyDescent="0.35">
      <c r="A663" s="11">
        <f t="shared" si="10"/>
        <v>662</v>
      </c>
      <c r="B663" s="14">
        <v>5200</v>
      </c>
      <c r="C663" s="14">
        <v>3000</v>
      </c>
      <c r="D663" s="14">
        <v>170</v>
      </c>
      <c r="E663" s="14">
        <v>100</v>
      </c>
      <c r="F663" s="14">
        <v>40000</v>
      </c>
      <c r="G663" s="14">
        <v>7</v>
      </c>
      <c r="H663" s="14">
        <v>90</v>
      </c>
      <c r="K663" s="14">
        <v>150</v>
      </c>
      <c r="L663" s="14">
        <v>1.33</v>
      </c>
      <c r="M663" s="9">
        <f>ROUNDUP((18*L663),0)</f>
        <v>24</v>
      </c>
      <c r="N663" s="9">
        <f>(M663-O663*12-1.5)</f>
        <v>19.5</v>
      </c>
      <c r="O663" s="14">
        <v>0.25</v>
      </c>
      <c r="P663" s="9">
        <f>ROUND(((B663)-(M663*K663/12)-(G663-(1.5*L663))*H663),0)</f>
        <v>4450</v>
      </c>
      <c r="Q663" s="9">
        <f>ROUNDDOWN((D663+E663)/(P663/1000),0)</f>
        <v>60</v>
      </c>
      <c r="R663" s="9">
        <f>ROUND((1.2*D663+1.6*E663)/(Q663),2)</f>
        <v>6.07</v>
      </c>
      <c r="S663" s="9">
        <f>CEILING((N663+(12*L663)),0.01)</f>
        <v>35.46</v>
      </c>
      <c r="T663" s="9">
        <f xml:space="preserve"> (4*S663)</f>
        <v>141.84</v>
      </c>
      <c r="U663" s="9">
        <f>ROUND((Q663-(S663/12)^2)*(R663),2)</f>
        <v>311.2</v>
      </c>
      <c r="V663" s="9">
        <f>ROUND((U663*1000)/(3*T663*(C663^0.5)),2)</f>
        <v>13.35</v>
      </c>
      <c r="W663" s="9" t="str">
        <f>IF(V663 &lt; N663, "Pass", "Fail")</f>
        <v>Pass</v>
      </c>
      <c r="X663" s="9">
        <f>CEILING(R663*(Q663^0.5)*((Q663^0.5/2)-(L663*0.5)-(N663/12)),0.01)</f>
        <v>74.430000000000007</v>
      </c>
      <c r="Y663" s="9">
        <f>ROUND((X663*1000)/(1.5*(Q663^0.5)*12*(C663^0.5)),2)</f>
        <v>9.75</v>
      </c>
      <c r="Z663" s="9" t="str">
        <f>IF(Y663&lt;N663,"Pass","Fail")</f>
        <v>Pass</v>
      </c>
      <c r="AA663" s="9">
        <f>ROUND(((Q663^0.5)/2)-(L663/2),2)</f>
        <v>3.21</v>
      </c>
      <c r="AB663" s="9">
        <f>ROUND((AA663*(AA663/2)*R663*(Q663^0.5)),0)</f>
        <v>242</v>
      </c>
      <c r="AC663" s="9">
        <f>ROUND((AB663*12000/(0.9*(Q663^0.5)*12*(N663^2))),2)</f>
        <v>91.29</v>
      </c>
      <c r="AD663" s="9">
        <f>(1-((1-(2.36*AC663/C663))^0.5))</f>
        <v>3.6576313349105938E-2</v>
      </c>
      <c r="AE663" s="9">
        <f>(AD663*C663)/(1.18*F663)</f>
        <v>2.3247656789685978E-3</v>
      </c>
      <c r="AF663" s="10">
        <f>200/F663</f>
        <v>5.0000000000000001E-3</v>
      </c>
      <c r="AG663" s="10">
        <f>(3*(C663)^0.5)/(F663)</f>
        <v>4.107919181288746E-3</v>
      </c>
      <c r="AH663" s="10">
        <f>ROUND(MAX(AE663, AF663, AG663),6)</f>
        <v>5.0000000000000001E-3</v>
      </c>
      <c r="AK663" s="10">
        <f>ROUND((AH663*(Q663^0.5)*12*N663),2)</f>
        <v>9.06</v>
      </c>
      <c r="AL663" s="13">
        <f>ROUND((Q663^0.5),2)</f>
        <v>7.75</v>
      </c>
      <c r="AM663" s="13">
        <f>ROUND((Q663^0.5),2)</f>
        <v>7.75</v>
      </c>
      <c r="AN663" s="19">
        <v>11</v>
      </c>
      <c r="AO663" s="10">
        <f>INDEX(AJ:AJ, MATCH(AN663, AI:AI, 0))</f>
        <v>1.56</v>
      </c>
      <c r="AP663" s="12">
        <f>ROUNDUP((AK663/AO663),0)</f>
        <v>6</v>
      </c>
      <c r="AQ663" s="12">
        <f>(AP663*AO663)</f>
        <v>9.36</v>
      </c>
      <c r="AR663" s="12">
        <f>IF(ROUNDDOWN((AL663*12 - (O663*12)) / (AP663 - 1), 0) &lt; 18, ROUNDDOWN((AL663*12 - (O663*12)) / (AP663 - 1), 0), 18)</f>
        <v>18</v>
      </c>
    </row>
    <row r="664" spans="1:44" x14ac:dyDescent="0.35">
      <c r="A664" s="11">
        <f t="shared" si="10"/>
        <v>663</v>
      </c>
      <c r="B664" s="14">
        <v>5100</v>
      </c>
      <c r="C664" s="14">
        <v>5000</v>
      </c>
      <c r="D664" s="14">
        <v>130</v>
      </c>
      <c r="E664" s="14">
        <v>130</v>
      </c>
      <c r="F664" s="14">
        <v>60000</v>
      </c>
      <c r="G664" s="14">
        <v>6.75</v>
      </c>
      <c r="H664" s="14">
        <v>100</v>
      </c>
      <c r="K664" s="14">
        <v>150</v>
      </c>
      <c r="L664" s="14">
        <v>1.33</v>
      </c>
      <c r="M664" s="9">
        <f>ROUNDUP((18*L664),0)</f>
        <v>24</v>
      </c>
      <c r="N664" s="9">
        <f>(M664-O664*12-1.5)</f>
        <v>19.5</v>
      </c>
      <c r="O664" s="14">
        <v>0.25</v>
      </c>
      <c r="P664" s="9">
        <f>ROUND(((B664)-(M664*K664/12)-(G664-(1.5*L664))*H664),0)</f>
        <v>4325</v>
      </c>
      <c r="Q664" s="9">
        <f>ROUNDDOWN((D664+E664)/(P664/1000),0)</f>
        <v>60</v>
      </c>
      <c r="R664" s="9">
        <f>ROUND((1.2*D664+1.6*E664)/(Q664),2)</f>
        <v>6.07</v>
      </c>
      <c r="S664" s="9">
        <f>CEILING((N664+(12*L664)),0.01)</f>
        <v>35.46</v>
      </c>
      <c r="T664" s="9">
        <f xml:space="preserve"> (4*S664)</f>
        <v>141.84</v>
      </c>
      <c r="U664" s="9">
        <f>ROUND((Q664-(S664/12)^2)*(R664),2)</f>
        <v>311.2</v>
      </c>
      <c r="V664" s="9">
        <f>ROUND((U664*1000)/(3*T664*(C664^0.5)),2)</f>
        <v>10.34</v>
      </c>
      <c r="W664" s="9" t="str">
        <f>IF(V664 &lt; N664, "Pass", "Fail")</f>
        <v>Pass</v>
      </c>
      <c r="X664" s="9">
        <f>CEILING(R664*(Q664^0.5)*((Q664^0.5/2)-(L664*0.5)-(N664/12)),0.01)</f>
        <v>74.430000000000007</v>
      </c>
      <c r="Y664" s="9">
        <f>ROUND((X664*1000)/(1.5*(Q664^0.5)*12*(C664^0.5)),2)</f>
        <v>7.55</v>
      </c>
      <c r="Z664" s="9" t="str">
        <f>IF(Y664&lt;N664,"Pass","Fail")</f>
        <v>Pass</v>
      </c>
      <c r="AA664" s="9">
        <f>ROUND(((Q664^0.5)/2)-(L664/2),2)</f>
        <v>3.21</v>
      </c>
      <c r="AB664" s="9">
        <f>ROUND((AA664*(AA664/2)*R664*(Q664^0.5)),0)</f>
        <v>242</v>
      </c>
      <c r="AC664" s="9">
        <f>ROUND((AB664*12000/(0.9*(Q664^0.5)*12*(N664^2))),2)</f>
        <v>91.29</v>
      </c>
      <c r="AD664" s="9">
        <f>(1-((1-(2.36*AC664/C664))^0.5))</f>
        <v>2.1781660364108668E-2</v>
      </c>
      <c r="AE664" s="9">
        <f>(AD664*C664)/(1.18*F664)</f>
        <v>1.5382528505726461E-3</v>
      </c>
      <c r="AF664" s="10">
        <f>200/F664</f>
        <v>3.3333333333333335E-3</v>
      </c>
      <c r="AG664" s="10">
        <f>(3*(C664)^0.5)/(F664)</f>
        <v>3.5355339059327377E-3</v>
      </c>
      <c r="AH664" s="10">
        <f>ROUND(MAX(AE664, AF664, AG664),6)</f>
        <v>3.5360000000000001E-3</v>
      </c>
      <c r="AK664" s="10">
        <f>ROUND((AH664*(Q664^0.5)*12*N664),2)</f>
        <v>6.41</v>
      </c>
      <c r="AL664" s="13">
        <f>ROUND((Q664^0.5),2)</f>
        <v>7.75</v>
      </c>
      <c r="AM664" s="13">
        <f>ROUND((Q664^0.5),2)</f>
        <v>7.75</v>
      </c>
      <c r="AN664" s="19">
        <v>8</v>
      </c>
      <c r="AO664" s="10">
        <f>INDEX(AJ:AJ, MATCH(AN664, AI:AI, 0))</f>
        <v>0.79</v>
      </c>
      <c r="AP664" s="12">
        <f>ROUNDUP((AK664/AO664),0)</f>
        <v>9</v>
      </c>
      <c r="AQ664" s="12">
        <f>(AP664*AO664)</f>
        <v>7.11</v>
      </c>
      <c r="AR664" s="12">
        <f>IF(ROUNDDOWN((AL664*12 - (O664*12)) / (AP664 - 1), 0) &lt; 18, ROUNDDOWN((AL664*12 - (O664*12)) / (AP664 - 1), 0), 18)</f>
        <v>11</v>
      </c>
    </row>
    <row r="665" spans="1:44" x14ac:dyDescent="0.35">
      <c r="A665" s="11">
        <f t="shared" si="10"/>
        <v>664</v>
      </c>
      <c r="B665" s="14">
        <v>5300</v>
      </c>
      <c r="C665" s="14">
        <v>4000</v>
      </c>
      <c r="D665" s="14">
        <v>100</v>
      </c>
      <c r="E665" s="14">
        <v>200</v>
      </c>
      <c r="F665" s="14">
        <v>60000</v>
      </c>
      <c r="G665" s="14">
        <v>4.5</v>
      </c>
      <c r="H665" s="14">
        <v>105</v>
      </c>
      <c r="K665" s="14">
        <v>150</v>
      </c>
      <c r="L665" s="14">
        <v>1.5</v>
      </c>
      <c r="M665" s="9">
        <f>ROUNDUP((18*L665),0)</f>
        <v>27</v>
      </c>
      <c r="N665" s="9">
        <f>(M665-O665*12-1.5)</f>
        <v>22.5</v>
      </c>
      <c r="O665" s="14">
        <v>0.25</v>
      </c>
      <c r="P665" s="9">
        <f>ROUND(((B665)-(M665*K665/12)-(G665-(1.5*L665))*H665),0)</f>
        <v>4726</v>
      </c>
      <c r="Q665" s="9">
        <f>ROUNDDOWN((D665+E665)/(P665/1000),0)</f>
        <v>63</v>
      </c>
      <c r="R665" s="9">
        <f>ROUND((1.2*D665+1.6*E665)/(Q665),2)</f>
        <v>6.98</v>
      </c>
      <c r="S665" s="9">
        <f>CEILING((N665+(12*L665)),0.01)</f>
        <v>40.5</v>
      </c>
      <c r="T665" s="9">
        <f xml:space="preserve"> (4*S665)</f>
        <v>162</v>
      </c>
      <c r="U665" s="9">
        <f>ROUND((Q665-(S665/12)^2)*(R665),2)</f>
        <v>360.23</v>
      </c>
      <c r="V665" s="9">
        <f>ROUND((U665*1000)/(3*T665*(C665^0.5)),2)</f>
        <v>11.72</v>
      </c>
      <c r="W665" s="9" t="str">
        <f>IF(V665 &lt; N665, "Pass", "Fail")</f>
        <v>Pass</v>
      </c>
      <c r="X665" s="9">
        <f>CEILING(R665*(Q665^0.5)*((Q665^0.5/2)-(L665*0.5)-(N665/12)),0.01)</f>
        <v>74.44</v>
      </c>
      <c r="Y665" s="9">
        <f>ROUND((X665*1000)/(1.5*(Q665^0.5)*12*(C665^0.5)),2)</f>
        <v>8.24</v>
      </c>
      <c r="Z665" s="9" t="str">
        <f>IF(Y665&lt;N665,"Pass","Fail")</f>
        <v>Pass</v>
      </c>
      <c r="AA665" s="9">
        <f>ROUND(((Q665^0.5)/2)-(L665/2),2)</f>
        <v>3.22</v>
      </c>
      <c r="AB665" s="9">
        <f>ROUND((AA665*(AA665/2)*R665*(Q665^0.5)),0)</f>
        <v>287</v>
      </c>
      <c r="AC665" s="9">
        <f>ROUND((AB665*12000/(0.9*(Q665^0.5)*12*(N665^2))),2)</f>
        <v>79.36</v>
      </c>
      <c r="AD665" s="9">
        <f>(1-((1-(2.36*AC665/C665))^0.5))</f>
        <v>2.369185192378942E-2</v>
      </c>
      <c r="AE665" s="9">
        <f>(AD665*C665)/(1.18*F665)</f>
        <v>1.3385227075587245E-3</v>
      </c>
      <c r="AF665" s="10">
        <f>200/F665</f>
        <v>3.3333333333333335E-3</v>
      </c>
      <c r="AG665" s="10">
        <f>(3*(C665)^0.5)/(F665)</f>
        <v>3.162277660168379E-3</v>
      </c>
      <c r="AH665" s="10">
        <f>ROUND(MAX(AE665, AF665, AG665),6)</f>
        <v>3.333E-3</v>
      </c>
      <c r="AK665" s="10">
        <f>ROUND((AH665*(Q665^0.5)*12*N665),2)</f>
        <v>7.14</v>
      </c>
      <c r="AL665" s="13">
        <f>ROUND((Q665^0.5),2)</f>
        <v>7.94</v>
      </c>
      <c r="AM665" s="13">
        <f>ROUND((Q665^0.5),2)</f>
        <v>7.94</v>
      </c>
      <c r="AN665" s="19">
        <v>8</v>
      </c>
      <c r="AO665" s="10">
        <f>INDEX(AJ:AJ, MATCH(AN665, AI:AI, 0))</f>
        <v>0.79</v>
      </c>
      <c r="AP665" s="12">
        <f>ROUNDUP((AK665/AO665),0)</f>
        <v>10</v>
      </c>
      <c r="AQ665" s="12">
        <f>(AP665*AO665)</f>
        <v>7.9</v>
      </c>
      <c r="AR665" s="12">
        <f>IF(ROUNDDOWN((AL665*12 - (O665*12)) / (AP665 - 1), 0) &lt; 18, ROUNDDOWN((AL665*12 - (O665*12)) / (AP665 - 1), 0), 18)</f>
        <v>10</v>
      </c>
    </row>
    <row r="666" spans="1:44" x14ac:dyDescent="0.35">
      <c r="A666" s="11">
        <f t="shared" si="10"/>
        <v>665</v>
      </c>
      <c r="B666" s="14">
        <v>5100</v>
      </c>
      <c r="C666" s="14">
        <v>5000</v>
      </c>
      <c r="D666" s="14">
        <v>170</v>
      </c>
      <c r="E666" s="14">
        <v>95</v>
      </c>
      <c r="F666" s="14">
        <v>60000</v>
      </c>
      <c r="G666" s="14">
        <v>7</v>
      </c>
      <c r="H666" s="14">
        <v>105</v>
      </c>
      <c r="K666" s="14">
        <v>150</v>
      </c>
      <c r="L666" s="14">
        <v>1.33</v>
      </c>
      <c r="M666" s="9">
        <f>ROUNDUP((18*L666),0)</f>
        <v>24</v>
      </c>
      <c r="N666" s="9">
        <f>(M666-O666*12-1.5)</f>
        <v>19.5</v>
      </c>
      <c r="O666" s="14">
        <v>0.25</v>
      </c>
      <c r="P666" s="9">
        <f>ROUND(((B666)-(M666*K666/12)-(G666-(1.5*L666))*H666),0)</f>
        <v>4274</v>
      </c>
      <c r="Q666" s="9">
        <f>ROUNDDOWN((D666+E666)/(P666/1000),0)</f>
        <v>62</v>
      </c>
      <c r="R666" s="9">
        <f>ROUND((1.2*D666+1.6*E666)/(Q666),2)</f>
        <v>5.74</v>
      </c>
      <c r="S666" s="9">
        <f>CEILING((N666+(12*L666)),0.01)</f>
        <v>35.46</v>
      </c>
      <c r="T666" s="9">
        <f xml:space="preserve"> (4*S666)</f>
        <v>141.84</v>
      </c>
      <c r="U666" s="9">
        <f>ROUND((Q666-(S666/12)^2)*(R666),2)</f>
        <v>305.76</v>
      </c>
      <c r="V666" s="9">
        <f>ROUND((U666*1000)/(3*T666*(C666^0.5)),2)</f>
        <v>10.16</v>
      </c>
      <c r="W666" s="9" t="str">
        <f>IF(V666 &lt; N666, "Pass", "Fail")</f>
        <v>Pass</v>
      </c>
      <c r="X666" s="9">
        <f>CEILING(R666*(Q666^0.5)*((Q666^0.5/2)-(L666*0.5)-(N666/12)),0.01)</f>
        <v>74.44</v>
      </c>
      <c r="Y666" s="9">
        <f>ROUND((X666*1000)/(1.5*(Q666^0.5)*12*(C666^0.5)),2)</f>
        <v>7.43</v>
      </c>
      <c r="Z666" s="9" t="str">
        <f>IF(Y666&lt;N666,"Pass","Fail")</f>
        <v>Pass</v>
      </c>
      <c r="AA666" s="9">
        <f>ROUND(((Q666^0.5)/2)-(L666/2),2)</f>
        <v>3.27</v>
      </c>
      <c r="AB666" s="9">
        <f>ROUND((AA666*(AA666/2)*R666*(Q666^0.5)),0)</f>
        <v>242</v>
      </c>
      <c r="AC666" s="9">
        <f>ROUND((AB666*12000/(0.9*(Q666^0.5)*12*(N666^2))),2)</f>
        <v>89.81</v>
      </c>
      <c r="AD666" s="9">
        <f>(1-((1-(2.36*AC666/C666))^0.5))</f>
        <v>2.1424668203821939E-2</v>
      </c>
      <c r="AE666" s="9">
        <f>(AD666*C666)/(1.18*F666)</f>
        <v>1.5130415398179338E-3</v>
      </c>
      <c r="AF666" s="10">
        <f>200/F666</f>
        <v>3.3333333333333335E-3</v>
      </c>
      <c r="AG666" s="10">
        <f>(3*(C666)^0.5)/(F666)</f>
        <v>3.5355339059327377E-3</v>
      </c>
      <c r="AH666" s="10">
        <f>ROUND(MAX(AE666, AF666, AG666),6)</f>
        <v>3.5360000000000001E-3</v>
      </c>
      <c r="AK666" s="10">
        <f>ROUND((AH666*(Q666^0.5)*12*N666),2)</f>
        <v>6.52</v>
      </c>
      <c r="AL666" s="13">
        <f>ROUND((Q666^0.5),2)</f>
        <v>7.87</v>
      </c>
      <c r="AM666" s="13">
        <f>ROUND((Q666^0.5),2)</f>
        <v>7.87</v>
      </c>
      <c r="AN666" s="19">
        <v>8</v>
      </c>
      <c r="AO666" s="10">
        <f>INDEX(AJ:AJ, MATCH(AN666, AI:AI, 0))</f>
        <v>0.79</v>
      </c>
      <c r="AP666" s="12">
        <f>ROUNDUP((AK666/AO666),0)</f>
        <v>9</v>
      </c>
      <c r="AQ666" s="12">
        <f>(AP666*AO666)</f>
        <v>7.11</v>
      </c>
      <c r="AR666" s="12">
        <f>IF(ROUNDDOWN((AL666*12 - (O666*12)) / (AP666 - 1), 0) &lt; 18, ROUNDDOWN((AL666*12 - (O666*12)) / (AP666 - 1), 0), 18)</f>
        <v>11</v>
      </c>
    </row>
    <row r="667" spans="1:44" x14ac:dyDescent="0.35">
      <c r="A667" s="11">
        <f t="shared" si="10"/>
        <v>666</v>
      </c>
      <c r="B667" s="14">
        <v>5300</v>
      </c>
      <c r="C667" s="14">
        <v>3000</v>
      </c>
      <c r="D667" s="14">
        <v>140</v>
      </c>
      <c r="E667" s="14">
        <v>110</v>
      </c>
      <c r="F667" s="14">
        <v>40000</v>
      </c>
      <c r="G667" s="14">
        <v>4.25</v>
      </c>
      <c r="H667" s="14">
        <v>90</v>
      </c>
      <c r="K667" s="14">
        <v>150</v>
      </c>
      <c r="L667" s="14">
        <v>1.17</v>
      </c>
      <c r="M667" s="9">
        <f>ROUNDUP((18*L667),0)</f>
        <v>22</v>
      </c>
      <c r="N667" s="9">
        <f>(M667-O667*12-1.5)</f>
        <v>17.5</v>
      </c>
      <c r="O667" s="14">
        <v>0.25</v>
      </c>
      <c r="P667" s="9">
        <f>ROUND(((B667)-(M667*K667/12)-(G667-(1.5*L667))*H667),0)</f>
        <v>4800</v>
      </c>
      <c r="Q667" s="9">
        <f>ROUNDDOWN((D667+E667)/(P667/1000),0)</f>
        <v>52</v>
      </c>
      <c r="R667" s="9">
        <f>ROUND((1.2*D667+1.6*E667)/(Q667),2)</f>
        <v>6.62</v>
      </c>
      <c r="S667" s="9">
        <f>CEILING((N667+(12*L667)),0.01)</f>
        <v>31.54</v>
      </c>
      <c r="T667" s="9">
        <f xml:space="preserve"> (4*S667)</f>
        <v>126.16</v>
      </c>
      <c r="U667" s="9">
        <f>ROUND((Q667-(S667/12)^2)*(R667),2)</f>
        <v>298.51</v>
      </c>
      <c r="V667" s="9">
        <f>ROUND((U667*1000)/(3*T667*(C667^0.5)),2)</f>
        <v>14.4</v>
      </c>
      <c r="W667" s="9" t="str">
        <f>IF(V667 &lt; N667, "Pass", "Fail")</f>
        <v>Pass</v>
      </c>
      <c r="X667" s="9">
        <f>CEILING(R667*(Q667^0.5)*((Q667^0.5/2)-(L667*0.5)-(N667/12)),0.01)</f>
        <v>74.58</v>
      </c>
      <c r="Y667" s="9">
        <f>ROUND((X667*1000)/(1.5*(Q667^0.5)*12*(C667^0.5)),2)</f>
        <v>10.49</v>
      </c>
      <c r="Z667" s="9" t="str">
        <f>IF(Y667&lt;N667,"Pass","Fail")</f>
        <v>Pass</v>
      </c>
      <c r="AA667" s="9">
        <f>ROUND(((Q667^0.5)/2)-(L667/2),2)</f>
        <v>3.02</v>
      </c>
      <c r="AB667" s="9">
        <f>ROUND((AA667*(AA667/2)*R667*(Q667^0.5)),0)</f>
        <v>218</v>
      </c>
      <c r="AC667" s="9">
        <f>ROUND((AB667*12000/(0.9*(Q667^0.5)*12*(N667^2))),2)</f>
        <v>109.68</v>
      </c>
      <c r="AD667" s="9">
        <f>(1-((1-(2.36*AC667/C667))^0.5))</f>
        <v>4.4113814306326549E-2</v>
      </c>
      <c r="AE667" s="9">
        <f>(AD667*C667)/(1.18*F667)</f>
        <v>2.8038441296393993E-3</v>
      </c>
      <c r="AF667" s="10">
        <f>200/F667</f>
        <v>5.0000000000000001E-3</v>
      </c>
      <c r="AG667" s="10">
        <f>(3*(C667)^0.5)/(F667)</f>
        <v>4.107919181288746E-3</v>
      </c>
      <c r="AH667" s="10">
        <f>ROUND(MAX(AE667, AF667, AG667),6)</f>
        <v>5.0000000000000001E-3</v>
      </c>
      <c r="AK667" s="10">
        <f>ROUND((AH667*(Q667^0.5)*12*N667),2)</f>
        <v>7.57</v>
      </c>
      <c r="AL667" s="13">
        <f>ROUND((Q667^0.5),2)</f>
        <v>7.21</v>
      </c>
      <c r="AM667" s="13">
        <f>ROUND((Q667^0.5),2)</f>
        <v>7.21</v>
      </c>
      <c r="AN667" s="19">
        <v>11</v>
      </c>
      <c r="AO667" s="10">
        <f>INDEX(AJ:AJ, MATCH(AN667, AI:AI, 0))</f>
        <v>1.56</v>
      </c>
      <c r="AP667" s="12">
        <f>ROUNDUP((AK667/AO667),0)</f>
        <v>5</v>
      </c>
      <c r="AQ667" s="12">
        <f>(AP667*AO667)</f>
        <v>7.8000000000000007</v>
      </c>
      <c r="AR667" s="12">
        <f>IF(ROUNDDOWN((AL667*12 - (O667*12)) / (AP667 - 1), 0) &lt; 18, ROUNDDOWN((AL667*12 - (O667*12)) / (AP667 - 1), 0), 18)</f>
        <v>18</v>
      </c>
    </row>
    <row r="668" spans="1:44" x14ac:dyDescent="0.35">
      <c r="A668" s="11">
        <f t="shared" si="10"/>
        <v>667</v>
      </c>
      <c r="B668" s="14">
        <v>4600</v>
      </c>
      <c r="C668" s="14">
        <v>5000</v>
      </c>
      <c r="D668" s="14">
        <v>190</v>
      </c>
      <c r="E668" s="14">
        <v>135</v>
      </c>
      <c r="F668" s="14">
        <v>40000</v>
      </c>
      <c r="G668" s="14">
        <v>6.25</v>
      </c>
      <c r="H668" s="14">
        <v>95</v>
      </c>
      <c r="K668" s="14">
        <v>150</v>
      </c>
      <c r="L668" s="14">
        <v>1.67</v>
      </c>
      <c r="M668" s="9">
        <f>ROUNDUP((18*L668),0)</f>
        <v>31</v>
      </c>
      <c r="N668" s="9">
        <f>(M668-O668*12-1.5)</f>
        <v>26.5</v>
      </c>
      <c r="O668" s="14">
        <v>0.25</v>
      </c>
      <c r="P668" s="9">
        <f>ROUND(((B668)-(M668*K668/12)-(G668-(1.5*L668))*H668),0)</f>
        <v>3857</v>
      </c>
      <c r="Q668" s="9">
        <f>ROUNDDOWN((D668+E668)/(P668/1000),0)</f>
        <v>84</v>
      </c>
      <c r="R668" s="9">
        <f>ROUND((1.2*D668+1.6*E668)/(Q668),2)</f>
        <v>5.29</v>
      </c>
      <c r="S668" s="9">
        <f>CEILING((N668+(12*L668)),0.01)</f>
        <v>46.54</v>
      </c>
      <c r="T668" s="9">
        <f xml:space="preserve"> (4*S668)</f>
        <v>186.16</v>
      </c>
      <c r="U668" s="9">
        <f>ROUND((Q668-(S668/12)^2)*(R668),2)</f>
        <v>364.79</v>
      </c>
      <c r="V668" s="9">
        <f>ROUND((U668*1000)/(3*T668*(C668^0.5)),2)</f>
        <v>9.24</v>
      </c>
      <c r="W668" s="9" t="str">
        <f>IF(V668 &lt; N668, "Pass", "Fail")</f>
        <v>Pass</v>
      </c>
      <c r="X668" s="9">
        <f>CEILING(R668*(Q668^0.5)*((Q668^0.5/2)-(L668*0.5)-(N668/12)),0.01)</f>
        <v>74.63</v>
      </c>
      <c r="Y668" s="9">
        <f>ROUND((X668*1000)/(1.5*(Q668^0.5)*12*(C668^0.5)),2)</f>
        <v>6.4</v>
      </c>
      <c r="Z668" s="9" t="str">
        <f>IF(Y668&lt;N668,"Pass","Fail")</f>
        <v>Pass</v>
      </c>
      <c r="AA668" s="9">
        <f>ROUND(((Q668^0.5)/2)-(L668/2),2)</f>
        <v>3.75</v>
      </c>
      <c r="AB668" s="9">
        <f>ROUND((AA668*(AA668/2)*R668*(Q668^0.5)),0)</f>
        <v>341</v>
      </c>
      <c r="AC668" s="9">
        <f>ROUND((AB668*12000/(0.9*(Q668^0.5)*12*(N668^2))),2)</f>
        <v>58.87</v>
      </c>
      <c r="AD668" s="9">
        <f>(1-((1-(2.36*AC668/C668))^0.5))</f>
        <v>1.3991196793862293E-2</v>
      </c>
      <c r="AE668" s="9">
        <f>(AD668*C668)/(1.18*F668)</f>
        <v>1.4821183044345649E-3</v>
      </c>
      <c r="AF668" s="10">
        <f>200/F668</f>
        <v>5.0000000000000001E-3</v>
      </c>
      <c r="AG668" s="10">
        <f>(3*(C668)^0.5)/(F668)</f>
        <v>5.3033008588991067E-3</v>
      </c>
      <c r="AH668" s="10">
        <f>ROUND(MAX(AE668, AF668, AG668),6)</f>
        <v>5.3030000000000004E-3</v>
      </c>
      <c r="AK668" s="10">
        <f>ROUND((AH668*(Q668^0.5)*12*N668),2)</f>
        <v>15.46</v>
      </c>
      <c r="AL668" s="13">
        <f>ROUND((Q668^0.5),2)</f>
        <v>9.17</v>
      </c>
      <c r="AM668" s="13">
        <f>ROUND((Q668^0.5),2)</f>
        <v>9.17</v>
      </c>
      <c r="AN668" s="19">
        <v>11</v>
      </c>
      <c r="AO668" s="10">
        <f>INDEX(AJ:AJ, MATCH(AN668, AI:AI, 0))</f>
        <v>1.56</v>
      </c>
      <c r="AP668" s="12">
        <f>ROUNDUP((AK668/AO668),0)</f>
        <v>10</v>
      </c>
      <c r="AQ668" s="12">
        <f>(AP668*AO668)</f>
        <v>15.600000000000001</v>
      </c>
      <c r="AR668" s="12">
        <f>IF(ROUNDDOWN((AL668*12 - (O668*12)) / (AP668 - 1), 0) &lt; 18, ROUNDDOWN((AL668*12 - (O668*12)) / (AP668 - 1), 0), 18)</f>
        <v>11</v>
      </c>
    </row>
    <row r="669" spans="1:44" x14ac:dyDescent="0.35">
      <c r="A669" s="11">
        <f t="shared" si="10"/>
        <v>668</v>
      </c>
      <c r="B669" s="14">
        <v>5000</v>
      </c>
      <c r="C669" s="14">
        <v>5000</v>
      </c>
      <c r="D669" s="14">
        <v>175</v>
      </c>
      <c r="E669" s="14">
        <v>165</v>
      </c>
      <c r="F669" s="14">
        <v>40000</v>
      </c>
      <c r="G669" s="14">
        <v>5.5</v>
      </c>
      <c r="H669" s="14">
        <v>105</v>
      </c>
      <c r="K669" s="14">
        <v>150</v>
      </c>
      <c r="L669" s="14">
        <v>1.67</v>
      </c>
      <c r="M669" s="9">
        <f>ROUNDUP((18*L669),0)</f>
        <v>31</v>
      </c>
      <c r="N669" s="9">
        <f>(M669-O669*12-1.5)</f>
        <v>26.5</v>
      </c>
      <c r="O669" s="14">
        <v>0.25</v>
      </c>
      <c r="P669" s="9">
        <f>ROUND(((B669)-(M669*K669/12)-(G669-(1.5*L669))*H669),0)</f>
        <v>4298</v>
      </c>
      <c r="Q669" s="9">
        <f>ROUNDDOWN((D669+E669)/(P669/1000),0)</f>
        <v>79</v>
      </c>
      <c r="R669" s="9">
        <f>ROUND((1.2*D669+1.6*E669)/(Q669),2)</f>
        <v>6</v>
      </c>
      <c r="S669" s="9">
        <f>CEILING((N669+(12*L669)),0.01)</f>
        <v>46.54</v>
      </c>
      <c r="T669" s="9">
        <f xml:space="preserve"> (4*S669)</f>
        <v>186.16</v>
      </c>
      <c r="U669" s="9">
        <f>ROUND((Q669-(S669/12)^2)*(R669),2)</f>
        <v>383.75</v>
      </c>
      <c r="V669" s="9">
        <f>ROUND((U669*1000)/(3*T669*(C669^0.5)),2)</f>
        <v>9.7200000000000006</v>
      </c>
      <c r="W669" s="9" t="str">
        <f>IF(V669 &lt; N669, "Pass", "Fail")</f>
        <v>Pass</v>
      </c>
      <c r="X669" s="9">
        <f>CEILING(R669*(Q669^0.5)*((Q669^0.5/2)-(L669*0.5)-(N669/12)),0.01)</f>
        <v>74.710000000000008</v>
      </c>
      <c r="Y669" s="9">
        <f>ROUND((X669*1000)/(1.5*(Q669^0.5)*12*(C669^0.5)),2)</f>
        <v>6.6</v>
      </c>
      <c r="Z669" s="9" t="str">
        <f>IF(Y669&lt;N669,"Pass","Fail")</f>
        <v>Pass</v>
      </c>
      <c r="AA669" s="9">
        <f>ROUND(((Q669^0.5)/2)-(L669/2),2)</f>
        <v>3.61</v>
      </c>
      <c r="AB669" s="9">
        <f>ROUND((AA669*(AA669/2)*R669*(Q669^0.5)),0)</f>
        <v>347</v>
      </c>
      <c r="AC669" s="9">
        <f>ROUND((AB669*12000/(0.9*(Q669^0.5)*12*(N669^2))),2)</f>
        <v>61.77</v>
      </c>
      <c r="AD669" s="9">
        <f>(1-((1-(2.36*AC669/C669))^0.5))</f>
        <v>1.4685552729485241E-2</v>
      </c>
      <c r="AE669" s="9">
        <f>(AD669*C669)/(1.18*F669)</f>
        <v>1.5556729586319112E-3</v>
      </c>
      <c r="AF669" s="10">
        <f>200/F669</f>
        <v>5.0000000000000001E-3</v>
      </c>
      <c r="AG669" s="10">
        <f>(3*(C669)^0.5)/(F669)</f>
        <v>5.3033008588991067E-3</v>
      </c>
      <c r="AH669" s="10">
        <f>ROUND(MAX(AE669, AF669, AG669),6)</f>
        <v>5.3030000000000004E-3</v>
      </c>
      <c r="AK669" s="10">
        <f>ROUND((AH669*(Q669^0.5)*12*N669),2)</f>
        <v>14.99</v>
      </c>
      <c r="AL669" s="13">
        <f>ROUND((Q669^0.5),2)</f>
        <v>8.89</v>
      </c>
      <c r="AM669" s="13">
        <f>ROUND((Q669^0.5),2)</f>
        <v>8.89</v>
      </c>
      <c r="AN669" s="19">
        <v>14</v>
      </c>
      <c r="AO669" s="10">
        <f>INDEX(AJ:AJ, MATCH(AN669, AI:AI, 0))</f>
        <v>2.25</v>
      </c>
      <c r="AP669" s="12">
        <f>ROUNDUP((AK669/AO669),0)</f>
        <v>7</v>
      </c>
      <c r="AQ669" s="12">
        <f>(AP669*AO669)</f>
        <v>15.75</v>
      </c>
      <c r="AR669" s="12">
        <f>IF(ROUNDDOWN((AL669*12 - (O669*12)) / (AP669 - 1), 0) &lt; 18, ROUNDDOWN((AL669*12 - (O669*12)) / (AP669 - 1), 0), 18)</f>
        <v>17</v>
      </c>
    </row>
    <row r="670" spans="1:44" x14ac:dyDescent="0.35">
      <c r="A670" s="11">
        <f t="shared" si="10"/>
        <v>669</v>
      </c>
      <c r="B670" s="14">
        <v>4100</v>
      </c>
      <c r="C670" s="14">
        <v>3000</v>
      </c>
      <c r="D670" s="14">
        <v>110</v>
      </c>
      <c r="E670" s="14">
        <v>130</v>
      </c>
      <c r="F670" s="14">
        <v>60000</v>
      </c>
      <c r="G670" s="14">
        <v>4.75</v>
      </c>
      <c r="H670" s="14">
        <v>90</v>
      </c>
      <c r="K670" s="14">
        <v>150</v>
      </c>
      <c r="L670" s="14">
        <v>1.33</v>
      </c>
      <c r="M670" s="9">
        <f>ROUNDUP((18*L670),0)</f>
        <v>24</v>
      </c>
      <c r="N670" s="9">
        <f>(M670-O670*12-1.5)</f>
        <v>19.5</v>
      </c>
      <c r="O670" s="14">
        <v>0.25</v>
      </c>
      <c r="P670" s="9">
        <f>ROUND(((B670)-(M670*K670/12)-(G670-(1.5*L670))*H670),0)</f>
        <v>3552</v>
      </c>
      <c r="Q670" s="9">
        <f>ROUNDDOWN((D670+E670)/(P670/1000),0)</f>
        <v>67</v>
      </c>
      <c r="R670" s="9">
        <f>ROUND((1.2*D670+1.6*E670)/(Q670),2)</f>
        <v>5.07</v>
      </c>
      <c r="S670" s="9">
        <f>CEILING((N670+(12*L670)),0.01)</f>
        <v>35.46</v>
      </c>
      <c r="T670" s="9">
        <f xml:space="preserve"> (4*S670)</f>
        <v>141.84</v>
      </c>
      <c r="U670" s="9">
        <f>ROUND((Q670-(S670/12)^2)*(R670),2)</f>
        <v>295.42</v>
      </c>
      <c r="V670" s="9">
        <f>ROUND((U670*1000)/(3*T670*(C670^0.5)),2)</f>
        <v>12.68</v>
      </c>
      <c r="W670" s="9" t="str">
        <f>IF(V670 &lt; N670, "Pass", "Fail")</f>
        <v>Pass</v>
      </c>
      <c r="X670" s="9">
        <f>CEILING(R670*(Q670^0.5)*((Q670^0.5/2)-(L670*0.5)-(N670/12)),0.01)</f>
        <v>74.820000000000007</v>
      </c>
      <c r="Y670" s="9">
        <f>ROUND((X670*1000)/(1.5*(Q670^0.5)*12*(C670^0.5)),2)</f>
        <v>9.27</v>
      </c>
      <c r="Z670" s="9" t="str">
        <f>IF(Y670&lt;N670,"Pass","Fail")</f>
        <v>Pass</v>
      </c>
      <c r="AA670" s="9">
        <f>ROUND(((Q670^0.5)/2)-(L670/2),2)</f>
        <v>3.43</v>
      </c>
      <c r="AB670" s="9">
        <f>ROUND((AA670*(AA670/2)*R670*(Q670^0.5)),0)</f>
        <v>244</v>
      </c>
      <c r="AC670" s="9">
        <f>ROUND((AB670*12000/(0.9*(Q670^0.5)*12*(N670^2))),2)</f>
        <v>87.1</v>
      </c>
      <c r="AD670" s="9">
        <f>(1-((1-(2.36*AC670/C670))^0.5))</f>
        <v>3.4867193939956631E-2</v>
      </c>
      <c r="AE670" s="9">
        <f>(AD670*C670)/(1.18*F670)</f>
        <v>1.4774234720320606E-3</v>
      </c>
      <c r="AF670" s="10">
        <f>200/F670</f>
        <v>3.3333333333333335E-3</v>
      </c>
      <c r="AG670" s="10">
        <f>(3*(C670)^0.5)/(F670)</f>
        <v>2.7386127875258306E-3</v>
      </c>
      <c r="AH670" s="10">
        <f>ROUND(MAX(AE670, AF670, AG670),6)</f>
        <v>3.333E-3</v>
      </c>
      <c r="AK670" s="10">
        <f>ROUND((AH670*(Q670^0.5)*12*N670),2)</f>
        <v>6.38</v>
      </c>
      <c r="AL670" s="13">
        <f>ROUND((Q670^0.5),2)</f>
        <v>8.19</v>
      </c>
      <c r="AM670" s="13">
        <f>ROUND((Q670^0.5),2)</f>
        <v>8.19</v>
      </c>
      <c r="AN670" s="19">
        <v>8</v>
      </c>
      <c r="AO670" s="10">
        <f>INDEX(AJ:AJ, MATCH(AN670, AI:AI, 0))</f>
        <v>0.79</v>
      </c>
      <c r="AP670" s="12">
        <f>ROUNDUP((AK670/AO670),0)</f>
        <v>9</v>
      </c>
      <c r="AQ670" s="12">
        <f>(AP670*AO670)</f>
        <v>7.11</v>
      </c>
      <c r="AR670" s="12">
        <f>IF(ROUNDDOWN((AL670*12 - (O670*12)) / (AP670 - 1), 0) &lt; 18, ROUNDDOWN((AL670*12 - (O670*12)) / (AP670 - 1), 0), 18)</f>
        <v>11</v>
      </c>
    </row>
    <row r="671" spans="1:44" x14ac:dyDescent="0.35">
      <c r="A671" s="11">
        <f t="shared" si="10"/>
        <v>670</v>
      </c>
      <c r="B671" s="14">
        <v>4700</v>
      </c>
      <c r="C671" s="14">
        <v>4000</v>
      </c>
      <c r="D671" s="14">
        <v>190</v>
      </c>
      <c r="E671" s="14">
        <v>190</v>
      </c>
      <c r="F671" s="14">
        <v>60000</v>
      </c>
      <c r="G671" s="14">
        <v>6</v>
      </c>
      <c r="H671" s="14">
        <v>90</v>
      </c>
      <c r="K671" s="14">
        <v>150</v>
      </c>
      <c r="L671" s="14">
        <v>1.92</v>
      </c>
      <c r="M671" s="9">
        <f>ROUNDUP((18*L671),0)</f>
        <v>35</v>
      </c>
      <c r="N671" s="9">
        <f>(M671-O671*12-1.5)</f>
        <v>30.5</v>
      </c>
      <c r="O671" s="14">
        <v>0.25</v>
      </c>
      <c r="P671" s="9">
        <f>ROUND(((B671)-(M671*K671/12)-(G671-(1.5*L671))*H671),0)</f>
        <v>3982</v>
      </c>
      <c r="Q671" s="9">
        <f>ROUNDDOWN((D671+E671)/(P671/1000),0)</f>
        <v>95</v>
      </c>
      <c r="R671" s="9">
        <f>ROUND((1.2*D671+1.6*E671)/(Q671),2)</f>
        <v>5.6</v>
      </c>
      <c r="S671" s="9">
        <f>CEILING((N671+(12*L671)),0.01)</f>
        <v>53.54</v>
      </c>
      <c r="T671" s="9">
        <f xml:space="preserve"> (4*S671)</f>
        <v>214.16</v>
      </c>
      <c r="U671" s="9">
        <f>ROUND((Q671-(S671/12)^2)*(R671),2)</f>
        <v>420.52</v>
      </c>
      <c r="V671" s="9">
        <f>ROUND((U671*1000)/(3*T671*(C671^0.5)),2)</f>
        <v>10.35</v>
      </c>
      <c r="W671" s="9" t="str">
        <f>IF(V671 &lt; N671, "Pass", "Fail")</f>
        <v>Pass</v>
      </c>
      <c r="X671" s="9">
        <f>CEILING(R671*(Q671^0.5)*((Q671^0.5/2)-(L671*0.5)-(N671/12)),0.01)</f>
        <v>74.88</v>
      </c>
      <c r="Y671" s="9">
        <f>ROUND((X671*1000)/(1.5*(Q671^0.5)*12*(C671^0.5)),2)</f>
        <v>6.75</v>
      </c>
      <c r="Z671" s="9" t="str">
        <f>IF(Y671&lt;N671,"Pass","Fail")</f>
        <v>Pass</v>
      </c>
      <c r="AA671" s="9">
        <f>ROUND(((Q671^0.5)/2)-(L671/2),2)</f>
        <v>3.91</v>
      </c>
      <c r="AB671" s="9">
        <f>ROUND((AA671*(AA671/2)*R671*(Q671^0.5)),0)</f>
        <v>417</v>
      </c>
      <c r="AC671" s="9">
        <f>ROUND((AB671*12000/(0.9*(Q671^0.5)*12*(N671^2))),2)</f>
        <v>51.1</v>
      </c>
      <c r="AD671" s="9">
        <f>(1-((1-(2.36*AC671/C671))^0.5))</f>
        <v>1.5189866014773346E-2</v>
      </c>
      <c r="AE671" s="9">
        <f>(AD671*C671)/(1.18*F671)</f>
        <v>8.5818452060866361E-4</v>
      </c>
      <c r="AF671" s="10">
        <f>200/F671</f>
        <v>3.3333333333333335E-3</v>
      </c>
      <c r="AG671" s="10">
        <f>(3*(C671)^0.5)/(F671)</f>
        <v>3.162277660168379E-3</v>
      </c>
      <c r="AH671" s="10">
        <f>ROUND(MAX(AE671, AF671, AG671),6)</f>
        <v>3.333E-3</v>
      </c>
      <c r="AK671" s="10">
        <f>ROUND((AH671*(Q671^0.5)*12*N671),2)</f>
        <v>11.89</v>
      </c>
      <c r="AL671" s="13">
        <f>ROUND((Q671^0.5),2)</f>
        <v>9.75</v>
      </c>
      <c r="AM671" s="13">
        <f>ROUND((Q671^0.5),2)</f>
        <v>9.75</v>
      </c>
      <c r="AN671" s="19">
        <v>11</v>
      </c>
      <c r="AO671" s="10">
        <f>INDEX(AJ:AJ, MATCH(AN671, AI:AI, 0))</f>
        <v>1.56</v>
      </c>
      <c r="AP671" s="12">
        <f>ROUNDUP((AK671/AO671),0)</f>
        <v>8</v>
      </c>
      <c r="AQ671" s="12">
        <f>(AP671*AO671)</f>
        <v>12.48</v>
      </c>
      <c r="AR671" s="12">
        <f>IF(ROUNDDOWN((AL671*12 - (O671*12)) / (AP671 - 1), 0) &lt; 18, ROUNDDOWN((AL671*12 - (O671*12)) / (AP671 - 1), 0), 18)</f>
        <v>16</v>
      </c>
    </row>
    <row r="672" spans="1:44" x14ac:dyDescent="0.35">
      <c r="A672" s="11">
        <f t="shared" si="10"/>
        <v>671</v>
      </c>
      <c r="B672" s="14">
        <v>5900</v>
      </c>
      <c r="C672" s="14">
        <v>5000</v>
      </c>
      <c r="D672" s="14">
        <v>140</v>
      </c>
      <c r="E672" s="14">
        <v>130</v>
      </c>
      <c r="F672" s="14">
        <v>40000</v>
      </c>
      <c r="G672" s="14">
        <v>7</v>
      </c>
      <c r="H672" s="14">
        <v>95</v>
      </c>
      <c r="K672" s="14">
        <v>150</v>
      </c>
      <c r="L672" s="14">
        <v>1.25</v>
      </c>
      <c r="M672" s="9">
        <f>ROUNDUP((18*L672),0)</f>
        <v>23</v>
      </c>
      <c r="N672" s="9">
        <f>(M672-O672*12-1.5)</f>
        <v>18.5</v>
      </c>
      <c r="O672" s="14">
        <v>0.25</v>
      </c>
      <c r="P672" s="9">
        <f>ROUND(((B672)-(M672*K672/12)-(G672-(1.5*L672))*H672),0)</f>
        <v>5126</v>
      </c>
      <c r="Q672" s="9">
        <f>ROUNDDOWN((D672+E672)/(P672/1000),0)</f>
        <v>52</v>
      </c>
      <c r="R672" s="9">
        <f>ROUND((1.2*D672+1.6*E672)/(Q672),2)</f>
        <v>7.23</v>
      </c>
      <c r="S672" s="9">
        <f>CEILING((N672+(12*L672)),0.01)</f>
        <v>33.5</v>
      </c>
      <c r="T672" s="9">
        <f xml:space="preserve"> (4*S672)</f>
        <v>134</v>
      </c>
      <c r="U672" s="9">
        <f>ROUND((Q672-(S672/12)^2)*(R672),2)</f>
        <v>319.61</v>
      </c>
      <c r="V672" s="9">
        <f>ROUND((U672*1000)/(3*T672*(C672^0.5)),2)</f>
        <v>11.24</v>
      </c>
      <c r="W672" s="9" t="str">
        <f>IF(V672 &lt; N672, "Pass", "Fail")</f>
        <v>Pass</v>
      </c>
      <c r="X672" s="9">
        <f>CEILING(R672*(Q672^0.5)*((Q672^0.5/2)-(L672*0.5)-(N672/12)),0.01)</f>
        <v>75.02</v>
      </c>
      <c r="Y672" s="9">
        <f>ROUND((X672*1000)/(1.5*(Q672^0.5)*12*(C672^0.5)),2)</f>
        <v>8.17</v>
      </c>
      <c r="Z672" s="9" t="str">
        <f>IF(Y672&lt;N672,"Pass","Fail")</f>
        <v>Pass</v>
      </c>
      <c r="AA672" s="9">
        <f>ROUND(((Q672^0.5)/2)-(L672/2),2)</f>
        <v>2.98</v>
      </c>
      <c r="AB672" s="9">
        <f>ROUND((AA672*(AA672/2)*R672*(Q672^0.5)),0)</f>
        <v>231</v>
      </c>
      <c r="AC672" s="9">
        <f>ROUND((AB672*12000/(0.9*(Q672^0.5)*12*(N672^2))),2)</f>
        <v>104</v>
      </c>
      <c r="AD672" s="9">
        <f>(1-((1-(2.36*AC672/C672))^0.5))</f>
        <v>2.4852831619760041E-2</v>
      </c>
      <c r="AE672" s="9">
        <f>(AD672*C672)/(1.18*F672)</f>
        <v>2.6327152139576314E-3</v>
      </c>
      <c r="AF672" s="10">
        <f>200/F672</f>
        <v>5.0000000000000001E-3</v>
      </c>
      <c r="AG672" s="10">
        <f>(3*(C672)^0.5)/(F672)</f>
        <v>5.3033008588991067E-3</v>
      </c>
      <c r="AH672" s="10">
        <f>ROUND(MAX(AE672, AF672, AG672),6)</f>
        <v>5.3030000000000004E-3</v>
      </c>
      <c r="AK672" s="10">
        <f>ROUND((AH672*(Q672^0.5)*12*N672),2)</f>
        <v>8.49</v>
      </c>
      <c r="AL672" s="13">
        <f>ROUND((Q672^0.5),2)</f>
        <v>7.21</v>
      </c>
      <c r="AM672" s="13">
        <f>ROUND((Q672^0.5),2)</f>
        <v>7.21</v>
      </c>
      <c r="AN672" s="19">
        <v>11</v>
      </c>
      <c r="AO672" s="10">
        <f>INDEX(AJ:AJ, MATCH(AN672, AI:AI, 0))</f>
        <v>1.56</v>
      </c>
      <c r="AP672" s="12">
        <f>ROUNDUP((AK672/AO672),0)</f>
        <v>6</v>
      </c>
      <c r="AQ672" s="12">
        <f>(AP672*AO672)</f>
        <v>9.36</v>
      </c>
      <c r="AR672" s="12">
        <f>IF(ROUNDDOWN((AL672*12 - (O672*12)) / (AP672 - 1), 0) &lt; 18, ROUNDDOWN((AL672*12 - (O672*12)) / (AP672 - 1), 0), 18)</f>
        <v>16</v>
      </c>
    </row>
    <row r="673" spans="1:44" x14ac:dyDescent="0.35">
      <c r="A673" s="11">
        <f t="shared" si="10"/>
        <v>672</v>
      </c>
      <c r="B673" s="14">
        <v>4400</v>
      </c>
      <c r="C673" s="14">
        <v>3000</v>
      </c>
      <c r="D673" s="14">
        <v>145</v>
      </c>
      <c r="E673" s="14">
        <v>105</v>
      </c>
      <c r="F673" s="14">
        <v>40000</v>
      </c>
      <c r="G673" s="14">
        <v>6</v>
      </c>
      <c r="H673" s="14">
        <v>95</v>
      </c>
      <c r="K673" s="14">
        <v>150</v>
      </c>
      <c r="L673" s="14">
        <v>1.33</v>
      </c>
      <c r="M673" s="9">
        <f>ROUNDUP((18*L673),0)</f>
        <v>24</v>
      </c>
      <c r="N673" s="9">
        <f>(M673-O673*12-1.5)</f>
        <v>19.5</v>
      </c>
      <c r="O673" s="14">
        <v>0.25</v>
      </c>
      <c r="P673" s="9">
        <f>ROUND(((B673)-(M673*K673/12)-(G673-(1.5*L673))*H673),0)</f>
        <v>3720</v>
      </c>
      <c r="Q673" s="9">
        <f>ROUNDDOWN((D673+E673)/(P673/1000),0)</f>
        <v>67</v>
      </c>
      <c r="R673" s="9">
        <f>ROUND((1.2*D673+1.6*E673)/(Q673),2)</f>
        <v>5.0999999999999996</v>
      </c>
      <c r="S673" s="9">
        <f>CEILING((N673+(12*L673)),0.01)</f>
        <v>35.46</v>
      </c>
      <c r="T673" s="9">
        <f xml:space="preserve"> (4*S673)</f>
        <v>141.84</v>
      </c>
      <c r="U673" s="9">
        <f>ROUND((Q673-(S673/12)^2)*(R673),2)</f>
        <v>297.17</v>
      </c>
      <c r="V673" s="9">
        <f>ROUND((U673*1000)/(3*T673*(C673^0.5)),2)</f>
        <v>12.75</v>
      </c>
      <c r="W673" s="9" t="str">
        <f>IF(V673 &lt; N673, "Pass", "Fail")</f>
        <v>Pass</v>
      </c>
      <c r="X673" s="9">
        <f>CEILING(R673*(Q673^0.5)*((Q673^0.5/2)-(L673*0.5)-(N673/12)),0.01)</f>
        <v>75.260000000000005</v>
      </c>
      <c r="Y673" s="9">
        <f>ROUND((X673*1000)/(1.5*(Q673^0.5)*12*(C673^0.5)),2)</f>
        <v>9.33</v>
      </c>
      <c r="Z673" s="9" t="str">
        <f>IF(Y673&lt;N673,"Pass","Fail")</f>
        <v>Pass</v>
      </c>
      <c r="AA673" s="9">
        <f>ROUND(((Q673^0.5)/2)-(L673/2),2)</f>
        <v>3.43</v>
      </c>
      <c r="AB673" s="9">
        <f>ROUND((AA673*(AA673/2)*R673*(Q673^0.5)),0)</f>
        <v>246</v>
      </c>
      <c r="AC673" s="9">
        <f>ROUND((AB673*12000/(0.9*(Q673^0.5)*12*(N673^2))),2)</f>
        <v>87.82</v>
      </c>
      <c r="AD673" s="9">
        <f>(1-((1-(2.36*AC673/C673))^0.5))</f>
        <v>3.5160669679488388E-2</v>
      </c>
      <c r="AE673" s="9">
        <f>(AD673*C673)/(1.18*F673)</f>
        <v>2.2347883270861266E-3</v>
      </c>
      <c r="AF673" s="10">
        <f>200/F673</f>
        <v>5.0000000000000001E-3</v>
      </c>
      <c r="AG673" s="10">
        <f>(3*(C673)^0.5)/(F673)</f>
        <v>4.107919181288746E-3</v>
      </c>
      <c r="AH673" s="10">
        <f>ROUND(MAX(AE673, AF673, AG673),6)</f>
        <v>5.0000000000000001E-3</v>
      </c>
      <c r="AK673" s="10">
        <f>ROUND((AH673*(Q673^0.5)*12*N673),2)</f>
        <v>9.58</v>
      </c>
      <c r="AL673" s="13">
        <f>ROUND((Q673^0.5),2)</f>
        <v>8.19</v>
      </c>
      <c r="AM673" s="13">
        <f>ROUND((Q673^0.5),2)</f>
        <v>8.19</v>
      </c>
      <c r="AN673" s="19">
        <v>11</v>
      </c>
      <c r="AO673" s="10">
        <f>INDEX(AJ:AJ, MATCH(AN673, AI:AI, 0))</f>
        <v>1.56</v>
      </c>
      <c r="AP673" s="12">
        <f>ROUNDUP((AK673/AO673),0)</f>
        <v>7</v>
      </c>
      <c r="AQ673" s="12">
        <f>(AP673*AO673)</f>
        <v>10.92</v>
      </c>
      <c r="AR673" s="12">
        <f>IF(ROUNDDOWN((AL673*12 - (O673*12)) / (AP673 - 1), 0) &lt; 18, ROUNDDOWN((AL673*12 - (O673*12)) / (AP673 - 1), 0), 18)</f>
        <v>15</v>
      </c>
    </row>
    <row r="674" spans="1:44" x14ac:dyDescent="0.35">
      <c r="A674" s="11">
        <f t="shared" si="10"/>
        <v>673</v>
      </c>
      <c r="B674" s="14">
        <v>4000</v>
      </c>
      <c r="C674" s="14">
        <v>4000</v>
      </c>
      <c r="D674" s="14">
        <v>180</v>
      </c>
      <c r="E674" s="14">
        <v>165</v>
      </c>
      <c r="F674" s="14">
        <v>40000</v>
      </c>
      <c r="G674" s="14">
        <v>5.5</v>
      </c>
      <c r="H674" s="14">
        <v>105</v>
      </c>
      <c r="K674" s="14">
        <v>150</v>
      </c>
      <c r="L674" s="14">
        <v>1.92</v>
      </c>
      <c r="M674" s="9">
        <f>ROUNDUP((18*L674),0)</f>
        <v>35</v>
      </c>
      <c r="N674" s="9">
        <f>(M674-O674*12-1.5)</f>
        <v>30.5</v>
      </c>
      <c r="O674" s="14">
        <v>0.25</v>
      </c>
      <c r="P674" s="9">
        <f>ROUND(((B674)-(M674*K674/12)-(G674-(1.5*L674))*H674),0)</f>
        <v>3287</v>
      </c>
      <c r="Q674" s="9">
        <f>ROUNDDOWN((D674+E674)/(P674/1000),0)</f>
        <v>104</v>
      </c>
      <c r="R674" s="9">
        <f>ROUND((1.2*D674+1.6*E674)/(Q674),2)</f>
        <v>4.62</v>
      </c>
      <c r="S674" s="9">
        <f>CEILING((N674+(12*L674)),0.01)</f>
        <v>53.54</v>
      </c>
      <c r="T674" s="9">
        <f xml:space="preserve"> (4*S674)</f>
        <v>214.16</v>
      </c>
      <c r="U674" s="9">
        <f>ROUND((Q674-(S674/12)^2)*(R674),2)</f>
        <v>388.51</v>
      </c>
      <c r="V674" s="9">
        <f>ROUND((U674*1000)/(3*T674*(C674^0.5)),2)</f>
        <v>9.56</v>
      </c>
      <c r="W674" s="9" t="str">
        <f>IF(V674 &lt; N674, "Pass", "Fail")</f>
        <v>Pass</v>
      </c>
      <c r="X674" s="9">
        <f>CEILING(R674*(Q674^0.5)*((Q674^0.5/2)-(L674*0.5)-(N674/12)),0.01)</f>
        <v>75.260000000000005</v>
      </c>
      <c r="Y674" s="9">
        <f>ROUND((X674*1000)/(1.5*(Q674^0.5)*12*(C674^0.5)),2)</f>
        <v>6.48</v>
      </c>
      <c r="Z674" s="9" t="str">
        <f>IF(Y674&lt;N674,"Pass","Fail")</f>
        <v>Pass</v>
      </c>
      <c r="AA674" s="9">
        <f>ROUND(((Q674^0.5)/2)-(L674/2),2)</f>
        <v>4.1399999999999997</v>
      </c>
      <c r="AB674" s="9">
        <f>ROUND((AA674*(AA674/2)*R674*(Q674^0.5)),0)</f>
        <v>404</v>
      </c>
      <c r="AC674" s="9">
        <f>ROUND((AB674*12000/(0.9*(Q674^0.5)*12*(N674^2))),2)</f>
        <v>47.32</v>
      </c>
      <c r="AD674" s="9">
        <f>(1-((1-(2.36*AC674/C674))^0.5))</f>
        <v>1.4058216728796924E-2</v>
      </c>
      <c r="AE674" s="9">
        <f>(AD674*C674)/(1.18*F674)</f>
        <v>1.1913742990505868E-3</v>
      </c>
      <c r="AF674" s="10">
        <f>200/F674</f>
        <v>5.0000000000000001E-3</v>
      </c>
      <c r="AG674" s="10">
        <f>(3*(C674)^0.5)/(F674)</f>
        <v>4.7434164902525689E-3</v>
      </c>
      <c r="AH674" s="10">
        <f>ROUND(MAX(AE674, AF674, AG674),6)</f>
        <v>5.0000000000000001E-3</v>
      </c>
      <c r="AK674" s="10">
        <f>ROUND((AH674*(Q674^0.5)*12*N674),2)</f>
        <v>18.66</v>
      </c>
      <c r="AL674" s="13">
        <f>ROUND((Q674^0.5),2)</f>
        <v>10.199999999999999</v>
      </c>
      <c r="AM674" s="13">
        <f>ROUND((Q674^0.5),2)</f>
        <v>10.199999999999999</v>
      </c>
      <c r="AN674" s="19">
        <v>14</v>
      </c>
      <c r="AO674" s="10">
        <f>INDEX(AJ:AJ, MATCH(AN674, AI:AI, 0))</f>
        <v>2.25</v>
      </c>
      <c r="AP674" s="12">
        <f>ROUNDUP((AK674/AO674),0)</f>
        <v>9</v>
      </c>
      <c r="AQ674" s="12">
        <f>(AP674*AO674)</f>
        <v>20.25</v>
      </c>
      <c r="AR674" s="12">
        <f>IF(ROUNDDOWN((AL674*12 - (O674*12)) / (AP674 - 1), 0) &lt; 18, ROUNDDOWN((AL674*12 - (O674*12)) / (AP674 - 1), 0), 18)</f>
        <v>14</v>
      </c>
    </row>
    <row r="675" spans="1:44" x14ac:dyDescent="0.35">
      <c r="A675" s="11">
        <f t="shared" si="10"/>
        <v>674</v>
      </c>
      <c r="B675" s="14">
        <v>4300</v>
      </c>
      <c r="C675" s="14">
        <v>5000</v>
      </c>
      <c r="D675" s="14">
        <v>90</v>
      </c>
      <c r="E675" s="14">
        <v>195</v>
      </c>
      <c r="F675" s="14">
        <v>40000</v>
      </c>
      <c r="G675" s="14">
        <v>5.5</v>
      </c>
      <c r="H675" s="14">
        <v>105</v>
      </c>
      <c r="K675" s="14">
        <v>150</v>
      </c>
      <c r="L675" s="14">
        <v>1.58</v>
      </c>
      <c r="M675" s="9">
        <f>ROUNDUP((18*L675),0)</f>
        <v>29</v>
      </c>
      <c r="N675" s="9">
        <f>(M675-O675*12-1.5)</f>
        <v>24.5</v>
      </c>
      <c r="O675" s="14">
        <v>0.25</v>
      </c>
      <c r="P675" s="9">
        <f>ROUND(((B675)-(M675*K675/12)-(G675-(1.5*L675))*H675),0)</f>
        <v>3609</v>
      </c>
      <c r="Q675" s="9">
        <f>ROUNDDOWN((D675+E675)/(P675/1000),0)</f>
        <v>78</v>
      </c>
      <c r="R675" s="9">
        <f>ROUND((1.2*D675+1.6*E675)/(Q675),2)</f>
        <v>5.38</v>
      </c>
      <c r="S675" s="9">
        <f>CEILING((N675+(12*L675)),0.01)</f>
        <v>43.46</v>
      </c>
      <c r="T675" s="9">
        <f xml:space="preserve"> (4*S675)</f>
        <v>173.84</v>
      </c>
      <c r="U675" s="9">
        <f>ROUND((Q675-(S675/12)^2)*(R675),2)</f>
        <v>349.07</v>
      </c>
      <c r="V675" s="9">
        <f>ROUND((U675*1000)/(3*T675*(C675^0.5)),2)</f>
        <v>9.4700000000000006</v>
      </c>
      <c r="W675" s="9" t="str">
        <f>IF(V675 &lt; N675, "Pass", "Fail")</f>
        <v>Pass</v>
      </c>
      <c r="X675" s="9">
        <f>CEILING(R675*(Q675^0.5)*((Q675^0.5/2)-(L675*0.5)-(N675/12)),0.01)</f>
        <v>75.28</v>
      </c>
      <c r="Y675" s="9">
        <f>ROUND((X675*1000)/(1.5*(Q675^0.5)*12*(C675^0.5)),2)</f>
        <v>6.7</v>
      </c>
      <c r="Z675" s="9" t="str">
        <f>IF(Y675&lt;N675,"Pass","Fail")</f>
        <v>Pass</v>
      </c>
      <c r="AA675" s="9">
        <f>ROUND(((Q675^0.5)/2)-(L675/2),2)</f>
        <v>3.63</v>
      </c>
      <c r="AB675" s="9">
        <f>ROUND((AA675*(AA675/2)*R675*(Q675^0.5)),0)</f>
        <v>313</v>
      </c>
      <c r="AC675" s="9">
        <f>ROUND((AB675*12000/(0.9*(Q675^0.5)*12*(N675^2))),2)</f>
        <v>65.599999999999994</v>
      </c>
      <c r="AD675" s="9">
        <f>(1-((1-(2.36*AC675/C675))^0.5))</f>
        <v>1.5603331984509361E-2</v>
      </c>
      <c r="AE675" s="9">
        <f>(AD675*C675)/(1.18*F675)</f>
        <v>1.6528953373420934E-3</v>
      </c>
      <c r="AF675" s="10">
        <f>200/F675</f>
        <v>5.0000000000000001E-3</v>
      </c>
      <c r="AG675" s="10">
        <f>(3*(C675)^0.5)/(F675)</f>
        <v>5.3033008588991067E-3</v>
      </c>
      <c r="AH675" s="10">
        <f>ROUND(MAX(AE675, AF675, AG675),6)</f>
        <v>5.3030000000000004E-3</v>
      </c>
      <c r="AK675" s="10">
        <f>ROUND((AH675*(Q675^0.5)*12*N675),2)</f>
        <v>13.77</v>
      </c>
      <c r="AL675" s="13">
        <f>ROUND((Q675^0.5),2)</f>
        <v>8.83</v>
      </c>
      <c r="AM675" s="13">
        <f>ROUND((Q675^0.5),2)</f>
        <v>8.83</v>
      </c>
      <c r="AN675" s="19">
        <v>14</v>
      </c>
      <c r="AO675" s="10">
        <f>INDEX(AJ:AJ, MATCH(AN675, AI:AI, 0))</f>
        <v>2.25</v>
      </c>
      <c r="AP675" s="12">
        <f>ROUNDUP((AK675/AO675),0)</f>
        <v>7</v>
      </c>
      <c r="AQ675" s="12">
        <f>(AP675*AO675)</f>
        <v>15.75</v>
      </c>
      <c r="AR675" s="12">
        <f>IF(ROUNDDOWN((AL675*12 - (O675*12)) / (AP675 - 1), 0) &lt; 18, ROUNDDOWN((AL675*12 - (O675*12)) / (AP675 - 1), 0), 18)</f>
        <v>17</v>
      </c>
    </row>
    <row r="676" spans="1:44" x14ac:dyDescent="0.35">
      <c r="A676" s="11">
        <f t="shared" si="10"/>
        <v>675</v>
      </c>
      <c r="B676" s="14">
        <v>5300</v>
      </c>
      <c r="C676" s="14">
        <v>5000</v>
      </c>
      <c r="D676" s="14">
        <v>90</v>
      </c>
      <c r="E676" s="14">
        <v>175</v>
      </c>
      <c r="F676" s="14">
        <v>40000</v>
      </c>
      <c r="G676" s="14">
        <v>5</v>
      </c>
      <c r="H676" s="14">
        <v>100</v>
      </c>
      <c r="K676" s="14">
        <v>150</v>
      </c>
      <c r="L676" s="14">
        <v>1.33</v>
      </c>
      <c r="M676" s="9">
        <f>ROUNDUP((18*L676),0)</f>
        <v>24</v>
      </c>
      <c r="N676" s="9">
        <f>(M676-O676*12-1.5)</f>
        <v>19.5</v>
      </c>
      <c r="O676" s="14">
        <v>0.25</v>
      </c>
      <c r="P676" s="9">
        <f>ROUND(((B676)-(M676*K676/12)-(G676-(1.5*L676))*H676),0)</f>
        <v>4700</v>
      </c>
      <c r="Q676" s="9">
        <f>ROUNDDOWN((D676+E676)/(P676/1000),0)</f>
        <v>56</v>
      </c>
      <c r="R676" s="9">
        <f>ROUND((1.2*D676+1.6*E676)/(Q676),2)</f>
        <v>6.93</v>
      </c>
      <c r="S676" s="9">
        <f>CEILING((N676+(12*L676)),0.01)</f>
        <v>35.46</v>
      </c>
      <c r="T676" s="9">
        <f xml:space="preserve"> (4*S676)</f>
        <v>141.84</v>
      </c>
      <c r="U676" s="9">
        <f>ROUND((Q676-(S676/12)^2)*(R676),2)</f>
        <v>327.57</v>
      </c>
      <c r="V676" s="9">
        <f>ROUND((U676*1000)/(3*T676*(C676^0.5)),2)</f>
        <v>10.89</v>
      </c>
      <c r="W676" s="9" t="str">
        <f>IF(V676 &lt; N676, "Pass", "Fail")</f>
        <v>Pass</v>
      </c>
      <c r="X676" s="9">
        <f>CEILING(R676*(Q676^0.5)*((Q676^0.5/2)-(L676*0.5)-(N676/12)),0.01)</f>
        <v>75.290000000000006</v>
      </c>
      <c r="Y676" s="9">
        <f>ROUND((X676*1000)/(1.5*(Q676^0.5)*12*(C676^0.5)),2)</f>
        <v>7.9</v>
      </c>
      <c r="Z676" s="9" t="str">
        <f>IF(Y676&lt;N676,"Pass","Fail")</f>
        <v>Pass</v>
      </c>
      <c r="AA676" s="9">
        <f>ROUND(((Q676^0.5)/2)-(L676/2),2)</f>
        <v>3.08</v>
      </c>
      <c r="AB676" s="9">
        <f>ROUND((AA676*(AA676/2)*R676*(Q676^0.5)),0)</f>
        <v>246</v>
      </c>
      <c r="AC676" s="9">
        <f>ROUND((AB676*12000/(0.9*(Q676^0.5)*12*(N676^2))),2)</f>
        <v>96.06</v>
      </c>
      <c r="AD676" s="9">
        <f>(1-((1-(2.36*AC676/C676))^0.5))</f>
        <v>2.2933124090269819E-2</v>
      </c>
      <c r="AE676" s="9">
        <f>(AD676*C676)/(1.18*F676)</f>
        <v>2.4293563654946841E-3</v>
      </c>
      <c r="AF676" s="10">
        <f>200/F676</f>
        <v>5.0000000000000001E-3</v>
      </c>
      <c r="AG676" s="10">
        <f>(3*(C676)^0.5)/(F676)</f>
        <v>5.3033008588991067E-3</v>
      </c>
      <c r="AH676" s="10">
        <f>ROUND(MAX(AE676, AF676, AG676),6)</f>
        <v>5.3030000000000004E-3</v>
      </c>
      <c r="AK676" s="10">
        <f>ROUND((AH676*(Q676^0.5)*12*N676),2)</f>
        <v>9.2899999999999991</v>
      </c>
      <c r="AL676" s="13">
        <f>ROUND((Q676^0.5),2)</f>
        <v>7.48</v>
      </c>
      <c r="AM676" s="13">
        <f>ROUND((Q676^0.5),2)</f>
        <v>7.48</v>
      </c>
      <c r="AN676" s="19">
        <v>11</v>
      </c>
      <c r="AO676" s="10">
        <f>INDEX(AJ:AJ, MATCH(AN676, AI:AI, 0))</f>
        <v>1.56</v>
      </c>
      <c r="AP676" s="12">
        <f>ROUNDUP((AK676/AO676),0)</f>
        <v>6</v>
      </c>
      <c r="AQ676" s="12">
        <f>(AP676*AO676)</f>
        <v>9.36</v>
      </c>
      <c r="AR676" s="12">
        <f>IF(ROUNDDOWN((AL676*12 - (O676*12)) / (AP676 - 1), 0) &lt; 18, ROUNDDOWN((AL676*12 - (O676*12)) / (AP676 - 1), 0), 18)</f>
        <v>17</v>
      </c>
    </row>
    <row r="677" spans="1:44" x14ac:dyDescent="0.35">
      <c r="A677" s="11">
        <f t="shared" si="10"/>
        <v>676</v>
      </c>
      <c r="B677" s="14">
        <v>4700</v>
      </c>
      <c r="C677" s="14">
        <v>5000</v>
      </c>
      <c r="D677" s="14">
        <v>150</v>
      </c>
      <c r="E677" s="14">
        <v>100</v>
      </c>
      <c r="F677" s="14">
        <v>40000</v>
      </c>
      <c r="G677" s="14">
        <v>5.5</v>
      </c>
      <c r="H677" s="14">
        <v>90</v>
      </c>
      <c r="K677" s="14">
        <v>150</v>
      </c>
      <c r="L677" s="14">
        <v>1.25</v>
      </c>
      <c r="M677" s="9">
        <f>ROUNDUP((18*L677),0)</f>
        <v>23</v>
      </c>
      <c r="N677" s="9">
        <f>(M677-O677*12-1.5)</f>
        <v>18.5</v>
      </c>
      <c r="O677" s="14">
        <v>0.25</v>
      </c>
      <c r="P677" s="9">
        <f>ROUND(((B677)-(M677*K677/12)-(G677-(1.5*L677))*H677),0)</f>
        <v>4086</v>
      </c>
      <c r="Q677" s="9">
        <f>ROUNDDOWN((D677+E677)/(P677/1000),0)</f>
        <v>61</v>
      </c>
      <c r="R677" s="9">
        <f>ROUND((1.2*D677+1.6*E677)/(Q677),2)</f>
        <v>5.57</v>
      </c>
      <c r="S677" s="9">
        <f>CEILING((N677+(12*L677)),0.01)</f>
        <v>33.5</v>
      </c>
      <c r="T677" s="9">
        <f xml:space="preserve"> (4*S677)</f>
        <v>134</v>
      </c>
      <c r="U677" s="9">
        <f>ROUND((Q677-(S677/12)^2)*(R677),2)</f>
        <v>296.36</v>
      </c>
      <c r="V677" s="9">
        <f>ROUND((U677*1000)/(3*T677*(C677^0.5)),2)</f>
        <v>10.43</v>
      </c>
      <c r="W677" s="9" t="str">
        <f>IF(V677 &lt; N677, "Pass", "Fail")</f>
        <v>Pass</v>
      </c>
      <c r="X677" s="9">
        <f>CEILING(R677*(Q677^0.5)*((Q677^0.5/2)-(L677*0.5)-(N677/12)),0.01)</f>
        <v>75.63</v>
      </c>
      <c r="Y677" s="9">
        <f>ROUND((X677*1000)/(1.5*(Q677^0.5)*12*(C677^0.5)),2)</f>
        <v>7.61</v>
      </c>
      <c r="Z677" s="9" t="str">
        <f>IF(Y677&lt;N677,"Pass","Fail")</f>
        <v>Pass</v>
      </c>
      <c r="AA677" s="9">
        <f>ROUND(((Q677^0.5)/2)-(L677/2),2)</f>
        <v>3.28</v>
      </c>
      <c r="AB677" s="9">
        <f>ROUND((AA677*(AA677/2)*R677*(Q677^0.5)),0)</f>
        <v>234</v>
      </c>
      <c r="AC677" s="9">
        <f>ROUND((AB677*12000/(0.9*(Q677^0.5)*12*(N677^2))),2)</f>
        <v>97.27</v>
      </c>
      <c r="AD677" s="9">
        <f>(1-((1-(2.36*AC677/C677))^0.5))</f>
        <v>2.3225430306460182E-2</v>
      </c>
      <c r="AE677" s="9">
        <f>(AD677*C677)/(1.18*F677)</f>
        <v>2.4603210070402734E-3</v>
      </c>
      <c r="AF677" s="10">
        <f>200/F677</f>
        <v>5.0000000000000001E-3</v>
      </c>
      <c r="AG677" s="10">
        <f>(3*(C677)^0.5)/(F677)</f>
        <v>5.3033008588991067E-3</v>
      </c>
      <c r="AH677" s="10">
        <f>ROUND(MAX(AE677, AF677, AG677),6)</f>
        <v>5.3030000000000004E-3</v>
      </c>
      <c r="AK677" s="10">
        <f>ROUND((AH677*(Q677^0.5)*12*N677),2)</f>
        <v>9.19</v>
      </c>
      <c r="AL677" s="13">
        <f>ROUND((Q677^0.5),2)</f>
        <v>7.81</v>
      </c>
      <c r="AM677" s="13">
        <f>ROUND((Q677^0.5),2)</f>
        <v>7.81</v>
      </c>
      <c r="AN677" s="19">
        <v>11</v>
      </c>
      <c r="AO677" s="10">
        <f>INDEX(AJ:AJ, MATCH(AN677, AI:AI, 0))</f>
        <v>1.56</v>
      </c>
      <c r="AP677" s="12">
        <f>ROUNDUP((AK677/AO677),0)</f>
        <v>6</v>
      </c>
      <c r="AQ677" s="12">
        <f>(AP677*AO677)</f>
        <v>9.36</v>
      </c>
      <c r="AR677" s="12">
        <f>IF(ROUNDDOWN((AL677*12 - (O677*12)) / (AP677 - 1), 0) &lt; 18, ROUNDDOWN((AL677*12 - (O677*12)) / (AP677 - 1), 0), 18)</f>
        <v>18</v>
      </c>
    </row>
    <row r="678" spans="1:44" x14ac:dyDescent="0.35">
      <c r="A678" s="11">
        <f t="shared" si="10"/>
        <v>677</v>
      </c>
      <c r="B678" s="14">
        <v>4300</v>
      </c>
      <c r="C678" s="14">
        <v>5000</v>
      </c>
      <c r="D678" s="14">
        <v>85</v>
      </c>
      <c r="E678" s="14">
        <v>185</v>
      </c>
      <c r="F678" s="14">
        <v>60000</v>
      </c>
      <c r="G678" s="14">
        <v>5</v>
      </c>
      <c r="H678" s="14">
        <v>90</v>
      </c>
      <c r="K678" s="14">
        <v>150</v>
      </c>
      <c r="L678" s="14">
        <v>1.5</v>
      </c>
      <c r="M678" s="9">
        <f>ROUNDUP((18*L678),0)</f>
        <v>27</v>
      </c>
      <c r="N678" s="9">
        <f>(M678-O678*12-1.5)</f>
        <v>22.5</v>
      </c>
      <c r="O678" s="14">
        <v>0.25</v>
      </c>
      <c r="P678" s="9">
        <f>ROUND(((B678)-(M678*K678/12)-(G678-(1.5*L678))*H678),0)</f>
        <v>3715</v>
      </c>
      <c r="Q678" s="9">
        <f>ROUNDDOWN((D678+E678)/(P678/1000),0)</f>
        <v>72</v>
      </c>
      <c r="R678" s="9">
        <f>ROUND((1.2*D678+1.6*E678)/(Q678),2)</f>
        <v>5.53</v>
      </c>
      <c r="S678" s="9">
        <f>CEILING((N678+(12*L678)),0.01)</f>
        <v>40.5</v>
      </c>
      <c r="T678" s="9">
        <f xml:space="preserve"> (4*S678)</f>
        <v>162</v>
      </c>
      <c r="U678" s="9">
        <f>ROUND((Q678-(S678/12)^2)*(R678),2)</f>
        <v>335.17</v>
      </c>
      <c r="V678" s="9">
        <f>ROUND((U678*1000)/(3*T678*(C678^0.5)),2)</f>
        <v>9.75</v>
      </c>
      <c r="W678" s="9" t="str">
        <f>IF(V678 &lt; N678, "Pass", "Fail")</f>
        <v>Pass</v>
      </c>
      <c r="X678" s="9">
        <f>CEILING(R678*(Q678^0.5)*((Q678^0.5/2)-(L678*0.5)-(N678/12)),0.01)</f>
        <v>75.91</v>
      </c>
      <c r="Y678" s="9">
        <f>ROUND((X678*1000)/(1.5*(Q678^0.5)*12*(C678^0.5)),2)</f>
        <v>7.03</v>
      </c>
      <c r="Z678" s="9" t="str">
        <f>IF(Y678&lt;N678,"Pass","Fail")</f>
        <v>Pass</v>
      </c>
      <c r="AA678" s="9">
        <f>ROUND(((Q678^0.5)/2)-(L678/2),2)</f>
        <v>3.49</v>
      </c>
      <c r="AB678" s="9">
        <f>ROUND((AA678*(AA678/2)*R678*(Q678^0.5)),0)</f>
        <v>286</v>
      </c>
      <c r="AC678" s="9">
        <f>ROUND((AB678*12000/(0.9*(Q678^0.5)*12*(N678^2))),2)</f>
        <v>73.98</v>
      </c>
      <c r="AD678" s="9">
        <f>(1-((1-(2.36*AC678/C678))^0.5))</f>
        <v>1.7614413786521399E-2</v>
      </c>
      <c r="AE678" s="9">
        <f>(AD678*C678)/(1.18*F678)</f>
        <v>1.2439557758842795E-3</v>
      </c>
      <c r="AF678" s="10">
        <f>200/F678</f>
        <v>3.3333333333333335E-3</v>
      </c>
      <c r="AG678" s="10">
        <f>(3*(C678)^0.5)/(F678)</f>
        <v>3.5355339059327377E-3</v>
      </c>
      <c r="AH678" s="10">
        <f>ROUND(MAX(AE678, AF678, AG678),6)</f>
        <v>3.5360000000000001E-3</v>
      </c>
      <c r="AK678" s="10">
        <f>ROUND((AH678*(Q678^0.5)*12*N678),2)</f>
        <v>8.1</v>
      </c>
      <c r="AL678" s="13">
        <f>ROUND((Q678^0.5),2)</f>
        <v>8.49</v>
      </c>
      <c r="AM678" s="13">
        <f>ROUND((Q678^0.5),2)</f>
        <v>8.49</v>
      </c>
      <c r="AN678" s="19">
        <v>11</v>
      </c>
      <c r="AO678" s="10">
        <f>INDEX(AJ:AJ, MATCH(AN678, AI:AI, 0))</f>
        <v>1.56</v>
      </c>
      <c r="AP678" s="12">
        <f>ROUNDUP((AK678/AO678),0)</f>
        <v>6</v>
      </c>
      <c r="AQ678" s="12">
        <f>(AP678*AO678)</f>
        <v>9.36</v>
      </c>
      <c r="AR678" s="12">
        <f>IF(ROUNDDOWN((AL678*12 - (O678*12)) / (AP678 - 1), 0) &lt; 18, ROUNDDOWN((AL678*12 - (O678*12)) / (AP678 - 1), 0), 18)</f>
        <v>18</v>
      </c>
    </row>
    <row r="679" spans="1:44" x14ac:dyDescent="0.35">
      <c r="A679" s="11">
        <f t="shared" si="10"/>
        <v>678</v>
      </c>
      <c r="B679" s="14">
        <v>5000</v>
      </c>
      <c r="C679" s="14">
        <v>3000</v>
      </c>
      <c r="D679" s="14">
        <v>200</v>
      </c>
      <c r="E679" s="14">
        <v>105</v>
      </c>
      <c r="F679" s="14">
        <v>40000</v>
      </c>
      <c r="G679" s="14">
        <v>5.25</v>
      </c>
      <c r="H679" s="14">
        <v>105</v>
      </c>
      <c r="K679" s="14">
        <v>150</v>
      </c>
      <c r="L679" s="14">
        <v>1.5</v>
      </c>
      <c r="M679" s="9">
        <f>ROUNDUP((18*L679),0)</f>
        <v>27</v>
      </c>
      <c r="N679" s="9">
        <f>(M679-O679*12-1.5)</f>
        <v>22.5</v>
      </c>
      <c r="O679" s="14">
        <v>0.25</v>
      </c>
      <c r="P679" s="9">
        <f>ROUND(((B679)-(M679*K679/12)-(G679-(1.5*L679))*H679),0)</f>
        <v>4348</v>
      </c>
      <c r="Q679" s="9">
        <f>ROUNDDOWN((D679+E679)/(P679/1000),0)</f>
        <v>70</v>
      </c>
      <c r="R679" s="9">
        <f>ROUND((1.2*D679+1.6*E679)/(Q679),2)</f>
        <v>5.83</v>
      </c>
      <c r="S679" s="9">
        <f>CEILING((N679+(12*L679)),0.01)</f>
        <v>40.5</v>
      </c>
      <c r="T679" s="9">
        <f xml:space="preserve"> (4*S679)</f>
        <v>162</v>
      </c>
      <c r="U679" s="9">
        <f>ROUND((Q679-(S679/12)^2)*(R679),2)</f>
        <v>341.69</v>
      </c>
      <c r="V679" s="9">
        <f>ROUND((U679*1000)/(3*T679*(C679^0.5)),2)</f>
        <v>12.84</v>
      </c>
      <c r="W679" s="9" t="str">
        <f>IF(V679 &lt; N679, "Pass", "Fail")</f>
        <v>Pass</v>
      </c>
      <c r="X679" s="9">
        <f>CEILING(R679*(Q679^0.5)*((Q679^0.5/2)-(L679*0.5)-(N679/12)),0.01)</f>
        <v>76.010000000000005</v>
      </c>
      <c r="Y679" s="9">
        <f>ROUND((X679*1000)/(1.5*(Q679^0.5)*12*(C679^0.5)),2)</f>
        <v>9.2100000000000009</v>
      </c>
      <c r="Z679" s="9" t="str">
        <f>IF(Y679&lt;N679,"Pass","Fail")</f>
        <v>Pass</v>
      </c>
      <c r="AA679" s="9">
        <f>ROUND(((Q679^0.5)/2)-(L679/2),2)</f>
        <v>3.43</v>
      </c>
      <c r="AB679" s="9">
        <f>ROUND((AA679*(AA679/2)*R679*(Q679^0.5)),0)</f>
        <v>287</v>
      </c>
      <c r="AC679" s="9">
        <f>ROUND((AB679*12000/(0.9*(Q679^0.5)*12*(N679^2))),2)</f>
        <v>75.290000000000006</v>
      </c>
      <c r="AD679" s="9">
        <f>(1-((1-(2.36*AC679/C679))^0.5))</f>
        <v>3.0066050358754204E-2</v>
      </c>
      <c r="AE679" s="9">
        <f>(AD679*C679)/(1.18*F679)</f>
        <v>1.910977777039462E-3</v>
      </c>
      <c r="AF679" s="10">
        <f>200/F679</f>
        <v>5.0000000000000001E-3</v>
      </c>
      <c r="AG679" s="10">
        <f>(3*(C679)^0.5)/(F679)</f>
        <v>4.107919181288746E-3</v>
      </c>
      <c r="AH679" s="10">
        <f>ROUND(MAX(AE679, AF679, AG679),6)</f>
        <v>5.0000000000000001E-3</v>
      </c>
      <c r="AK679" s="10">
        <f>ROUND((AH679*(Q679^0.5)*12*N679),2)</f>
        <v>11.29</v>
      </c>
      <c r="AL679" s="13">
        <f>ROUND((Q679^0.5),2)</f>
        <v>8.3699999999999992</v>
      </c>
      <c r="AM679" s="13">
        <f>ROUND((Q679^0.5),2)</f>
        <v>8.3699999999999992</v>
      </c>
      <c r="AN679" s="19">
        <v>11</v>
      </c>
      <c r="AO679" s="10">
        <f>INDEX(AJ:AJ, MATCH(AN679, AI:AI, 0))</f>
        <v>1.56</v>
      </c>
      <c r="AP679" s="12">
        <f>ROUNDUP((AK679/AO679),0)</f>
        <v>8</v>
      </c>
      <c r="AQ679" s="12">
        <f>(AP679*AO679)</f>
        <v>12.48</v>
      </c>
      <c r="AR679" s="12">
        <f>IF(ROUNDDOWN((AL679*12 - (O679*12)) / (AP679 - 1), 0) &lt; 18, ROUNDDOWN((AL679*12 - (O679*12)) / (AP679 - 1), 0), 18)</f>
        <v>13</v>
      </c>
    </row>
    <row r="680" spans="1:44" x14ac:dyDescent="0.35">
      <c r="A680" s="11">
        <f t="shared" si="10"/>
        <v>679</v>
      </c>
      <c r="B680" s="14">
        <v>5100</v>
      </c>
      <c r="C680" s="14">
        <v>3000</v>
      </c>
      <c r="D680" s="14">
        <v>200</v>
      </c>
      <c r="E680" s="14">
        <v>80</v>
      </c>
      <c r="F680" s="14">
        <v>40000</v>
      </c>
      <c r="G680" s="14">
        <v>4.25</v>
      </c>
      <c r="H680" s="14">
        <v>105</v>
      </c>
      <c r="K680" s="14">
        <v>150</v>
      </c>
      <c r="L680" s="14">
        <v>1.33</v>
      </c>
      <c r="M680" s="9">
        <f>ROUNDUP((18*L680),0)</f>
        <v>24</v>
      </c>
      <c r="N680" s="9">
        <f>(M680-O680*12-1.5)</f>
        <v>19.5</v>
      </c>
      <c r="O680" s="14">
        <v>0.25</v>
      </c>
      <c r="P680" s="9">
        <f>ROUND(((B680)-(M680*K680/12)-(G680-(1.5*L680))*H680),0)</f>
        <v>4563</v>
      </c>
      <c r="Q680" s="9">
        <f>ROUNDDOWN((D680+E680)/(P680/1000),0)</f>
        <v>61</v>
      </c>
      <c r="R680" s="9">
        <f>ROUND((1.2*D680+1.6*E680)/(Q680),2)</f>
        <v>6.03</v>
      </c>
      <c r="S680" s="9">
        <f>CEILING((N680+(12*L680)),0.01)</f>
        <v>35.46</v>
      </c>
      <c r="T680" s="9">
        <f xml:space="preserve"> (4*S680)</f>
        <v>141.84</v>
      </c>
      <c r="U680" s="9">
        <f>ROUND((Q680-(S680/12)^2)*(R680),2)</f>
        <v>315.18</v>
      </c>
      <c r="V680" s="9">
        <f>ROUND((U680*1000)/(3*T680*(C680^0.5)),2)</f>
        <v>13.52</v>
      </c>
      <c r="W680" s="9" t="str">
        <f>IF(V680 &lt; N680, "Pass", "Fail")</f>
        <v>Pass</v>
      </c>
      <c r="X680" s="9">
        <f>CEILING(R680*(Q680^0.5)*((Q680^0.5/2)-(L680*0.5)-(N680/12)),0.01)</f>
        <v>76.070000000000007</v>
      </c>
      <c r="Y680" s="9">
        <f>ROUND((X680*1000)/(1.5*(Q680^0.5)*12*(C680^0.5)),2)</f>
        <v>9.8800000000000008</v>
      </c>
      <c r="Z680" s="9" t="str">
        <f>IF(Y680&lt;N680,"Pass","Fail")</f>
        <v>Pass</v>
      </c>
      <c r="AA680" s="9">
        <f>ROUND(((Q680^0.5)/2)-(L680/2),2)</f>
        <v>3.24</v>
      </c>
      <c r="AB680" s="9">
        <f>ROUND((AA680*(AA680/2)*R680*(Q680^0.5)),0)</f>
        <v>247</v>
      </c>
      <c r="AC680" s="9">
        <f>ROUND((AB680*12000/(0.9*(Q680^0.5)*12*(N680^2))),2)</f>
        <v>92.41</v>
      </c>
      <c r="AD680" s="9">
        <f>(1-((1-(2.36*AC680/C680))^0.5))</f>
        <v>3.7033680062831364E-2</v>
      </c>
      <c r="AE680" s="9">
        <f>(AD680*C680)/(1.18*F680)</f>
        <v>2.3538355972138581E-3</v>
      </c>
      <c r="AF680" s="10">
        <f>200/F680</f>
        <v>5.0000000000000001E-3</v>
      </c>
      <c r="AG680" s="10">
        <f>(3*(C680)^0.5)/(F680)</f>
        <v>4.107919181288746E-3</v>
      </c>
      <c r="AH680" s="10">
        <f>ROUND(MAX(AE680, AF680, AG680),6)</f>
        <v>5.0000000000000001E-3</v>
      </c>
      <c r="AK680" s="10">
        <f>ROUND((AH680*(Q680^0.5)*12*N680),2)</f>
        <v>9.14</v>
      </c>
      <c r="AL680" s="13">
        <f>ROUND((Q680^0.5),2)</f>
        <v>7.81</v>
      </c>
      <c r="AM680" s="13">
        <f>ROUND((Q680^0.5),2)</f>
        <v>7.81</v>
      </c>
      <c r="AN680" s="19">
        <v>11</v>
      </c>
      <c r="AO680" s="10">
        <f>INDEX(AJ:AJ, MATCH(AN680, AI:AI, 0))</f>
        <v>1.56</v>
      </c>
      <c r="AP680" s="12">
        <f>ROUNDUP((AK680/AO680),0)</f>
        <v>6</v>
      </c>
      <c r="AQ680" s="12">
        <f>(AP680*AO680)</f>
        <v>9.36</v>
      </c>
      <c r="AR680" s="12">
        <f>IF(ROUNDDOWN((AL680*12 - (O680*12)) / (AP680 - 1), 0) &lt; 18, ROUNDDOWN((AL680*12 - (O680*12)) / (AP680 - 1), 0), 18)</f>
        <v>18</v>
      </c>
    </row>
    <row r="681" spans="1:44" x14ac:dyDescent="0.35">
      <c r="A681" s="11">
        <f t="shared" si="10"/>
        <v>680</v>
      </c>
      <c r="B681" s="14">
        <v>4800</v>
      </c>
      <c r="C681" s="14">
        <v>3000</v>
      </c>
      <c r="D681" s="14">
        <v>105</v>
      </c>
      <c r="E681" s="14">
        <v>180</v>
      </c>
      <c r="F681" s="14">
        <v>60000</v>
      </c>
      <c r="G681" s="14">
        <v>5.5</v>
      </c>
      <c r="H681" s="14">
        <v>105</v>
      </c>
      <c r="K681" s="14">
        <v>150</v>
      </c>
      <c r="L681" s="14">
        <v>1.5</v>
      </c>
      <c r="M681" s="9">
        <f>ROUNDUP((18*L681),0)</f>
        <v>27</v>
      </c>
      <c r="N681" s="9">
        <f>(M681-O681*12-1.5)</f>
        <v>22.5</v>
      </c>
      <c r="O681" s="14">
        <v>0.25</v>
      </c>
      <c r="P681" s="9">
        <f>ROUND(((B681)-(M681*K681/12)-(G681-(1.5*L681))*H681),0)</f>
        <v>4121</v>
      </c>
      <c r="Q681" s="9">
        <f>ROUNDDOWN((D681+E681)/(P681/1000),0)</f>
        <v>69</v>
      </c>
      <c r="R681" s="9">
        <f>ROUND((1.2*D681+1.6*E681)/(Q681),2)</f>
        <v>6</v>
      </c>
      <c r="S681" s="9">
        <f>CEILING((N681+(12*L681)),0.01)</f>
        <v>40.5</v>
      </c>
      <c r="T681" s="9">
        <f xml:space="preserve"> (4*S681)</f>
        <v>162</v>
      </c>
      <c r="U681" s="9">
        <f>ROUND((Q681-(S681/12)^2)*(R681),2)</f>
        <v>345.66</v>
      </c>
      <c r="V681" s="9">
        <f>ROUND((U681*1000)/(3*T681*(C681^0.5)),2)</f>
        <v>12.99</v>
      </c>
      <c r="W681" s="9" t="str">
        <f>IF(V681 &lt; N681, "Pass", "Fail")</f>
        <v>Pass</v>
      </c>
      <c r="X681" s="9">
        <f>CEILING(R681*(Q681^0.5)*((Q681^0.5/2)-(L681*0.5)-(N681/12)),0.01)</f>
        <v>76.180000000000007</v>
      </c>
      <c r="Y681" s="9">
        <f>ROUND((X681*1000)/(1.5*(Q681^0.5)*12*(C681^0.5)),2)</f>
        <v>9.3000000000000007</v>
      </c>
      <c r="Z681" s="9" t="str">
        <f>IF(Y681&lt;N681,"Pass","Fail")</f>
        <v>Pass</v>
      </c>
      <c r="AA681" s="9">
        <f>ROUND(((Q681^0.5)/2)-(L681/2),2)</f>
        <v>3.4</v>
      </c>
      <c r="AB681" s="9">
        <f>ROUND((AA681*(AA681/2)*R681*(Q681^0.5)),0)</f>
        <v>288</v>
      </c>
      <c r="AC681" s="9">
        <f>ROUND((AB681*12000/(0.9*(Q681^0.5)*12*(N681^2))),2)</f>
        <v>76.099999999999994</v>
      </c>
      <c r="AD681" s="9">
        <f>(1-((1-(2.36*AC681/C681))^0.5))</f>
        <v>3.0394581973333556E-2</v>
      </c>
      <c r="AE681" s="9">
        <f>(AD681*C681)/(1.18*F681)</f>
        <v>1.2879060158192187E-3</v>
      </c>
      <c r="AF681" s="10">
        <f>200/F681</f>
        <v>3.3333333333333335E-3</v>
      </c>
      <c r="AG681" s="10">
        <f>(3*(C681)^0.5)/(F681)</f>
        <v>2.7386127875258306E-3</v>
      </c>
      <c r="AH681" s="10">
        <f>ROUND(MAX(AE681, AF681, AG681),6)</f>
        <v>3.333E-3</v>
      </c>
      <c r="AK681" s="10">
        <f>ROUND((AH681*(Q681^0.5)*12*N681),2)</f>
        <v>7.48</v>
      </c>
      <c r="AL681" s="13">
        <f>ROUND((Q681^0.5),2)</f>
        <v>8.31</v>
      </c>
      <c r="AM681" s="13">
        <f>ROUND((Q681^0.5),2)</f>
        <v>8.31</v>
      </c>
      <c r="AN681" s="19">
        <v>8</v>
      </c>
      <c r="AO681" s="10">
        <f>INDEX(AJ:AJ, MATCH(AN681, AI:AI, 0))</f>
        <v>0.79</v>
      </c>
      <c r="AP681" s="12">
        <f>ROUNDUP((AK681/AO681),0)</f>
        <v>10</v>
      </c>
      <c r="AQ681" s="12">
        <f>(AP681*AO681)</f>
        <v>7.9</v>
      </c>
      <c r="AR681" s="12">
        <f>IF(ROUNDDOWN((AL681*12 - (O681*12)) / (AP681 - 1), 0) &lt; 18, ROUNDDOWN((AL681*12 - (O681*12)) / (AP681 - 1), 0), 18)</f>
        <v>10</v>
      </c>
    </row>
    <row r="682" spans="1:44" x14ac:dyDescent="0.35">
      <c r="A682" s="11">
        <f t="shared" si="10"/>
        <v>681</v>
      </c>
      <c r="B682" s="14">
        <v>4600</v>
      </c>
      <c r="C682" s="14">
        <v>4000</v>
      </c>
      <c r="D682" s="14">
        <v>155</v>
      </c>
      <c r="E682" s="14">
        <v>195</v>
      </c>
      <c r="F682" s="14">
        <v>60000</v>
      </c>
      <c r="G682" s="14">
        <v>5.75</v>
      </c>
      <c r="H682" s="14">
        <v>100</v>
      </c>
      <c r="K682" s="14">
        <v>150</v>
      </c>
      <c r="L682" s="14">
        <v>1.83</v>
      </c>
      <c r="M682" s="9">
        <f>ROUNDUP((18*L682),0)</f>
        <v>33</v>
      </c>
      <c r="N682" s="9">
        <f>(M682-O682*12-1.5)</f>
        <v>28.5</v>
      </c>
      <c r="O682" s="14">
        <v>0.25</v>
      </c>
      <c r="P682" s="9">
        <f>ROUND(((B682)-(M682*K682/12)-(G682-(1.5*L682))*H682),0)</f>
        <v>3887</v>
      </c>
      <c r="Q682" s="9">
        <f>ROUNDDOWN((D682+E682)/(P682/1000),0)</f>
        <v>90</v>
      </c>
      <c r="R682" s="9">
        <f>ROUND((1.2*D682+1.6*E682)/(Q682),2)</f>
        <v>5.53</v>
      </c>
      <c r="S682" s="9">
        <f>CEILING((N682+(12*L682)),0.01)</f>
        <v>50.46</v>
      </c>
      <c r="T682" s="9">
        <f xml:space="preserve"> (4*S682)</f>
        <v>201.84</v>
      </c>
      <c r="U682" s="9">
        <f>ROUND((Q682-(S682/12)^2)*(R682),2)</f>
        <v>399.92</v>
      </c>
      <c r="V682" s="9">
        <f>ROUND((U682*1000)/(3*T682*(C682^0.5)),2)</f>
        <v>10.44</v>
      </c>
      <c r="W682" s="9" t="str">
        <f>IF(V682 &lt; N682, "Pass", "Fail")</f>
        <v>Pass</v>
      </c>
      <c r="X682" s="9">
        <f>CEILING(R682*(Q682^0.5)*((Q682^0.5/2)-(L682*0.5)-(N682/12)),0.01)</f>
        <v>76.25</v>
      </c>
      <c r="Y682" s="9">
        <f>ROUND((X682*1000)/(1.5*(Q682^0.5)*12*(C682^0.5)),2)</f>
        <v>7.06</v>
      </c>
      <c r="Z682" s="9" t="str">
        <f>IF(Y682&lt;N682,"Pass","Fail")</f>
        <v>Pass</v>
      </c>
      <c r="AA682" s="9">
        <f>ROUND(((Q682^0.5)/2)-(L682/2),2)</f>
        <v>3.83</v>
      </c>
      <c r="AB682" s="9">
        <f>ROUND((AA682*(AA682/2)*R682*(Q682^0.5)),0)</f>
        <v>385</v>
      </c>
      <c r="AC682" s="9">
        <f>ROUND((AB682*12000/(0.9*(Q682^0.5)*12*(N682^2))),2)</f>
        <v>55.51</v>
      </c>
      <c r="AD682" s="9">
        <f>(1-((1-(2.36*AC682/C682))^0.5))</f>
        <v>1.6511769262082088E-2</v>
      </c>
      <c r="AE682" s="9">
        <f>(AD682*C682)/(1.18*F682)</f>
        <v>9.3286831989164334E-4</v>
      </c>
      <c r="AF682" s="10">
        <f>200/F682</f>
        <v>3.3333333333333335E-3</v>
      </c>
      <c r="AG682" s="10">
        <f>(3*(C682)^0.5)/(F682)</f>
        <v>3.162277660168379E-3</v>
      </c>
      <c r="AH682" s="10">
        <f>ROUND(MAX(AE682, AF682, AG682),6)</f>
        <v>3.333E-3</v>
      </c>
      <c r="AK682" s="10">
        <f>ROUND((AH682*(Q682^0.5)*12*N682),2)</f>
        <v>10.81</v>
      </c>
      <c r="AL682" s="13">
        <f>ROUND((Q682^0.5),2)</f>
        <v>9.49</v>
      </c>
      <c r="AM682" s="13">
        <f>ROUND((Q682^0.5),2)</f>
        <v>9.49</v>
      </c>
      <c r="AN682" s="19">
        <v>11</v>
      </c>
      <c r="AO682" s="10">
        <f>INDEX(AJ:AJ, MATCH(AN682, AI:AI, 0))</f>
        <v>1.56</v>
      </c>
      <c r="AP682" s="12">
        <f>ROUNDUP((AK682/AO682),0)</f>
        <v>7</v>
      </c>
      <c r="AQ682" s="12">
        <f>(AP682*AO682)</f>
        <v>10.92</v>
      </c>
      <c r="AR682" s="12">
        <f>IF(ROUNDDOWN((AL682*12 - (O682*12)) / (AP682 - 1), 0) &lt; 18, ROUNDDOWN((AL682*12 - (O682*12)) / (AP682 - 1), 0), 18)</f>
        <v>18</v>
      </c>
    </row>
    <row r="683" spans="1:44" x14ac:dyDescent="0.35">
      <c r="A683" s="11">
        <f t="shared" si="10"/>
        <v>682</v>
      </c>
      <c r="B683" s="14">
        <v>4200</v>
      </c>
      <c r="C683" s="14">
        <v>5000</v>
      </c>
      <c r="D683" s="14">
        <v>130</v>
      </c>
      <c r="E683" s="14">
        <v>105</v>
      </c>
      <c r="F683" s="14">
        <v>60000</v>
      </c>
      <c r="G683" s="14">
        <v>6.5</v>
      </c>
      <c r="H683" s="14">
        <v>90</v>
      </c>
      <c r="K683" s="14">
        <v>150</v>
      </c>
      <c r="L683" s="14">
        <v>1.25</v>
      </c>
      <c r="M683" s="9">
        <f>ROUNDUP((18*L683),0)</f>
        <v>23</v>
      </c>
      <c r="N683" s="9">
        <f>(M683-O683*12-1.5)</f>
        <v>18.5</v>
      </c>
      <c r="O683" s="14">
        <v>0.25</v>
      </c>
      <c r="P683" s="9">
        <f>ROUND(((B683)-(M683*K683/12)-(G683-(1.5*L683))*H683),0)</f>
        <v>3496</v>
      </c>
      <c r="Q683" s="9">
        <f>ROUNDDOWN((D683+E683)/(P683/1000),0)</f>
        <v>67</v>
      </c>
      <c r="R683" s="9">
        <f>ROUND((1.2*D683+1.6*E683)/(Q683),2)</f>
        <v>4.84</v>
      </c>
      <c r="S683" s="9">
        <f>CEILING((N683+(12*L683)),0.01)</f>
        <v>33.5</v>
      </c>
      <c r="T683" s="9">
        <f xml:space="preserve"> (4*S683)</f>
        <v>134</v>
      </c>
      <c r="U683" s="9">
        <f>ROUND((Q683-(S683/12)^2)*(R683),2)</f>
        <v>286.56</v>
      </c>
      <c r="V683" s="9">
        <f>ROUND((U683*1000)/(3*T683*(C683^0.5)),2)</f>
        <v>10.08</v>
      </c>
      <c r="W683" s="9" t="str">
        <f>IF(V683 &lt; N683, "Pass", "Fail")</f>
        <v>Pass</v>
      </c>
      <c r="X683" s="9">
        <f>CEILING(R683*(Q683^0.5)*((Q683^0.5/2)-(L683*0.5)-(N683/12)),0.01)</f>
        <v>76.31</v>
      </c>
      <c r="Y683" s="9">
        <f>ROUND((X683*1000)/(1.5*(Q683^0.5)*12*(C683^0.5)),2)</f>
        <v>7.32</v>
      </c>
      <c r="Z683" s="9" t="str">
        <f>IF(Y683&lt;N683,"Pass","Fail")</f>
        <v>Pass</v>
      </c>
      <c r="AA683" s="9">
        <f>ROUND(((Q683^0.5)/2)-(L683/2),2)</f>
        <v>3.47</v>
      </c>
      <c r="AB683" s="9">
        <f>ROUND((AA683*(AA683/2)*R683*(Q683^0.5)),0)</f>
        <v>239</v>
      </c>
      <c r="AC683" s="9">
        <f>ROUND((AB683*12000/(0.9*(Q683^0.5)*12*(N683^2))),2)</f>
        <v>94.79</v>
      </c>
      <c r="AD683" s="9">
        <f>(1-((1-(2.36*AC683/C683))^0.5))</f>
        <v>2.2626417381766961E-2</v>
      </c>
      <c r="AE683" s="9">
        <f>(AD683*C683)/(1.18*F683)</f>
        <v>1.5979108320456894E-3</v>
      </c>
      <c r="AF683" s="10">
        <f>200/F683</f>
        <v>3.3333333333333335E-3</v>
      </c>
      <c r="AG683" s="10">
        <f>(3*(C683)^0.5)/(F683)</f>
        <v>3.5355339059327377E-3</v>
      </c>
      <c r="AH683" s="10">
        <f>ROUND(MAX(AE683, AF683, AG683),6)</f>
        <v>3.5360000000000001E-3</v>
      </c>
      <c r="AK683" s="10">
        <f>ROUND((AH683*(Q683^0.5)*12*N683),2)</f>
        <v>6.43</v>
      </c>
      <c r="AL683" s="13">
        <f>ROUND((Q683^0.5),2)</f>
        <v>8.19</v>
      </c>
      <c r="AM683" s="13">
        <f>ROUND((Q683^0.5),2)</f>
        <v>8.19</v>
      </c>
      <c r="AN683" s="19">
        <v>8</v>
      </c>
      <c r="AO683" s="10">
        <f>INDEX(AJ:AJ, MATCH(AN683, AI:AI, 0))</f>
        <v>0.79</v>
      </c>
      <c r="AP683" s="12">
        <f>ROUNDUP((AK683/AO683),0)</f>
        <v>9</v>
      </c>
      <c r="AQ683" s="12">
        <f>(AP683*AO683)</f>
        <v>7.11</v>
      </c>
      <c r="AR683" s="12">
        <f>IF(ROUNDDOWN((AL683*12 - (O683*12)) / (AP683 - 1), 0) &lt; 18, ROUNDDOWN((AL683*12 - (O683*12)) / (AP683 - 1), 0), 18)</f>
        <v>11</v>
      </c>
    </row>
    <row r="684" spans="1:44" x14ac:dyDescent="0.35">
      <c r="A684" s="11">
        <f t="shared" si="10"/>
        <v>683</v>
      </c>
      <c r="B684" s="14">
        <v>4000</v>
      </c>
      <c r="C684" s="14">
        <v>5000</v>
      </c>
      <c r="D684" s="14">
        <v>135</v>
      </c>
      <c r="E684" s="14">
        <v>190</v>
      </c>
      <c r="F684" s="14">
        <v>60000</v>
      </c>
      <c r="G684" s="14">
        <v>5</v>
      </c>
      <c r="H684" s="14">
        <v>95</v>
      </c>
      <c r="K684" s="14">
        <v>150</v>
      </c>
      <c r="L684" s="14">
        <v>1.83</v>
      </c>
      <c r="M684" s="9">
        <f>ROUNDUP((18*L684),0)</f>
        <v>33</v>
      </c>
      <c r="N684" s="9">
        <f>(M684-O684*12-1.5)</f>
        <v>28.5</v>
      </c>
      <c r="O684" s="14">
        <v>0.25</v>
      </c>
      <c r="P684" s="9">
        <f>ROUND(((B684)-(M684*K684/12)-(G684-(1.5*L684))*H684),0)</f>
        <v>3373</v>
      </c>
      <c r="Q684" s="9">
        <f>ROUNDDOWN((D684+E684)/(P684/1000),0)</f>
        <v>96</v>
      </c>
      <c r="R684" s="9">
        <f>ROUND((1.2*D684+1.6*E684)/(Q684),2)</f>
        <v>4.8499999999999996</v>
      </c>
      <c r="S684" s="9">
        <f>CEILING((N684+(12*L684)),0.01)</f>
        <v>50.46</v>
      </c>
      <c r="T684" s="9">
        <f xml:space="preserve"> (4*S684)</f>
        <v>201.84</v>
      </c>
      <c r="U684" s="9">
        <f>ROUND((Q684-(S684/12)^2)*(R684),2)</f>
        <v>379.84</v>
      </c>
      <c r="V684" s="9">
        <f>ROUND((U684*1000)/(3*T684*(C684^0.5)),2)</f>
        <v>8.8699999999999992</v>
      </c>
      <c r="W684" s="9" t="str">
        <f>IF(V684 &lt; N684, "Pass", "Fail")</f>
        <v>Pass</v>
      </c>
      <c r="X684" s="9">
        <f>CEILING(R684*(Q684^0.5)*((Q684^0.5/2)-(L684*0.5)-(N684/12)),0.01)</f>
        <v>76.460000000000008</v>
      </c>
      <c r="Y684" s="9">
        <f>ROUND((X684*1000)/(1.5*(Q684^0.5)*12*(C684^0.5)),2)</f>
        <v>6.13</v>
      </c>
      <c r="Z684" s="9" t="str">
        <f>IF(Y684&lt;N684,"Pass","Fail")</f>
        <v>Pass</v>
      </c>
      <c r="AA684" s="9">
        <f>ROUND(((Q684^0.5)/2)-(L684/2),2)</f>
        <v>3.98</v>
      </c>
      <c r="AB684" s="9">
        <f>ROUND((AA684*(AA684/2)*R684*(Q684^0.5)),0)</f>
        <v>376</v>
      </c>
      <c r="AC684" s="9">
        <f>ROUND((AB684*12000/(0.9*(Q684^0.5)*12*(N684^2))),2)</f>
        <v>52.5</v>
      </c>
      <c r="AD684" s="9">
        <f>(1-((1-(2.36*AC684/C684))^0.5))</f>
        <v>1.2467722046514584E-2</v>
      </c>
      <c r="AE684" s="9">
        <f>(AD684*C684)/(1.18*F684)</f>
        <v>8.8048884509283785E-4</v>
      </c>
      <c r="AF684" s="10">
        <f>200/F684</f>
        <v>3.3333333333333335E-3</v>
      </c>
      <c r="AG684" s="10">
        <f>(3*(C684)^0.5)/(F684)</f>
        <v>3.5355339059327377E-3</v>
      </c>
      <c r="AH684" s="10">
        <f>ROUND(MAX(AE684, AF684, AG684),6)</f>
        <v>3.5360000000000001E-3</v>
      </c>
      <c r="AK684" s="10">
        <f>ROUND((AH684*(Q684^0.5)*12*N684),2)</f>
        <v>11.85</v>
      </c>
      <c r="AL684" s="13">
        <f>ROUND((Q684^0.5),2)</f>
        <v>9.8000000000000007</v>
      </c>
      <c r="AM684" s="13">
        <f>ROUND((Q684^0.5),2)</f>
        <v>9.8000000000000007</v>
      </c>
      <c r="AN684" s="19">
        <v>11</v>
      </c>
      <c r="AO684" s="10">
        <f>INDEX(AJ:AJ, MATCH(AN684, AI:AI, 0))</f>
        <v>1.56</v>
      </c>
      <c r="AP684" s="12">
        <f>ROUNDUP((AK684/AO684),0)</f>
        <v>8</v>
      </c>
      <c r="AQ684" s="12">
        <f>(AP684*AO684)</f>
        <v>12.48</v>
      </c>
      <c r="AR684" s="12">
        <f>IF(ROUNDDOWN((AL684*12 - (O684*12)) / (AP684 - 1), 0) &lt; 18, ROUNDDOWN((AL684*12 - (O684*12)) / (AP684 - 1), 0), 18)</f>
        <v>16</v>
      </c>
    </row>
    <row r="685" spans="1:44" x14ac:dyDescent="0.35">
      <c r="A685" s="11">
        <f t="shared" si="10"/>
        <v>684</v>
      </c>
      <c r="B685" s="14">
        <v>4700</v>
      </c>
      <c r="C685" s="14">
        <v>4000</v>
      </c>
      <c r="D685" s="14">
        <v>125</v>
      </c>
      <c r="E685" s="14">
        <v>160</v>
      </c>
      <c r="F685" s="14">
        <v>40000</v>
      </c>
      <c r="G685" s="14">
        <v>6.25</v>
      </c>
      <c r="H685" s="14">
        <v>90</v>
      </c>
      <c r="K685" s="14">
        <v>150</v>
      </c>
      <c r="L685" s="14">
        <v>1.5</v>
      </c>
      <c r="M685" s="9">
        <f>ROUNDUP((18*L685),0)</f>
        <v>27</v>
      </c>
      <c r="N685" s="9">
        <f>(M685-O685*12-1.5)</f>
        <v>22.5</v>
      </c>
      <c r="O685" s="14">
        <v>0.25</v>
      </c>
      <c r="P685" s="9">
        <f>ROUND(((B685)-(M685*K685/12)-(G685-(1.5*L685))*H685),0)</f>
        <v>4003</v>
      </c>
      <c r="Q685" s="9">
        <f>ROUNDDOWN((D685+E685)/(P685/1000),0)</f>
        <v>71</v>
      </c>
      <c r="R685" s="9">
        <f>ROUND((1.2*D685+1.6*E685)/(Q685),2)</f>
        <v>5.72</v>
      </c>
      <c r="S685" s="9">
        <f>CEILING((N685+(12*L685)),0.01)</f>
        <v>40.5</v>
      </c>
      <c r="T685" s="9">
        <f xml:space="preserve"> (4*S685)</f>
        <v>162</v>
      </c>
      <c r="U685" s="9">
        <f>ROUND((Q685-(S685/12)^2)*(R685),2)</f>
        <v>340.97</v>
      </c>
      <c r="V685" s="9">
        <f>ROUND((U685*1000)/(3*T685*(C685^0.5)),2)</f>
        <v>11.09</v>
      </c>
      <c r="W685" s="9" t="str">
        <f>IF(V685 &lt; N685, "Pass", "Fail")</f>
        <v>Pass</v>
      </c>
      <c r="X685" s="9">
        <f>CEILING(R685*(Q685^0.5)*((Q685^0.5/2)-(L685*0.5)-(N685/12)),0.01)</f>
        <v>76.55</v>
      </c>
      <c r="Y685" s="9">
        <f>ROUND((X685*1000)/(1.5*(Q685^0.5)*12*(C685^0.5)),2)</f>
        <v>7.98</v>
      </c>
      <c r="Z685" s="9" t="str">
        <f>IF(Y685&lt;N685,"Pass","Fail")</f>
        <v>Pass</v>
      </c>
      <c r="AA685" s="9">
        <f>ROUND(((Q685^0.5)/2)-(L685/2),2)</f>
        <v>3.46</v>
      </c>
      <c r="AB685" s="9">
        <f>ROUND((AA685*(AA685/2)*R685*(Q685^0.5)),0)</f>
        <v>289</v>
      </c>
      <c r="AC685" s="9">
        <f>ROUND((AB685*12000/(0.9*(Q685^0.5)*12*(N685^2))),2)</f>
        <v>75.28</v>
      </c>
      <c r="AD685" s="9">
        <f>(1-((1-(2.36*AC685/C685))^0.5))</f>
        <v>2.2459821797589763E-2</v>
      </c>
      <c r="AE685" s="9">
        <f>(AD685*C685)/(1.18*F685)</f>
        <v>1.9033747286093018E-3</v>
      </c>
      <c r="AF685" s="10">
        <f>200/F685</f>
        <v>5.0000000000000001E-3</v>
      </c>
      <c r="AG685" s="10">
        <f>(3*(C685)^0.5)/(F685)</f>
        <v>4.7434164902525689E-3</v>
      </c>
      <c r="AH685" s="10">
        <f>ROUND(MAX(AE685, AF685, AG685),6)</f>
        <v>5.0000000000000001E-3</v>
      </c>
      <c r="AK685" s="10">
        <f>ROUND((AH685*(Q685^0.5)*12*N685),2)</f>
        <v>11.38</v>
      </c>
      <c r="AL685" s="13">
        <f>ROUND((Q685^0.5),2)</f>
        <v>8.43</v>
      </c>
      <c r="AM685" s="13">
        <f>ROUND((Q685^0.5),2)</f>
        <v>8.43</v>
      </c>
      <c r="AN685" s="19">
        <v>11</v>
      </c>
      <c r="AO685" s="10">
        <f>INDEX(AJ:AJ, MATCH(AN685, AI:AI, 0))</f>
        <v>1.56</v>
      </c>
      <c r="AP685" s="12">
        <f>ROUNDUP((AK685/AO685),0)</f>
        <v>8</v>
      </c>
      <c r="AQ685" s="12">
        <f>(AP685*AO685)</f>
        <v>12.48</v>
      </c>
      <c r="AR685" s="12">
        <f>IF(ROUNDDOWN((AL685*12 - (O685*12)) / (AP685 - 1), 0) &lt; 18, ROUNDDOWN((AL685*12 - (O685*12)) / (AP685 - 1), 0), 18)</f>
        <v>14</v>
      </c>
    </row>
    <row r="686" spans="1:44" x14ac:dyDescent="0.35">
      <c r="A686" s="11">
        <f t="shared" si="10"/>
        <v>685</v>
      </c>
      <c r="B686" s="14">
        <v>6000</v>
      </c>
      <c r="C686" s="14">
        <v>5000</v>
      </c>
      <c r="D686" s="14">
        <v>160</v>
      </c>
      <c r="E686" s="14">
        <v>120</v>
      </c>
      <c r="F686" s="14">
        <v>40000</v>
      </c>
      <c r="G686" s="14">
        <v>6.25</v>
      </c>
      <c r="H686" s="14">
        <v>95</v>
      </c>
      <c r="K686" s="14">
        <v>150</v>
      </c>
      <c r="L686" s="14">
        <v>1.25</v>
      </c>
      <c r="M686" s="9">
        <f>ROUNDUP((18*L686),0)</f>
        <v>23</v>
      </c>
      <c r="N686" s="9">
        <f>(M686-O686*12-1.5)</f>
        <v>18.5</v>
      </c>
      <c r="O686" s="14">
        <v>0.25</v>
      </c>
      <c r="P686" s="9">
        <f>ROUND(((B686)-(M686*K686/12)-(G686-(1.5*L686))*H686),0)</f>
        <v>5297</v>
      </c>
      <c r="Q686" s="9">
        <f>ROUNDDOWN((D686+E686)/(P686/1000),0)</f>
        <v>52</v>
      </c>
      <c r="R686" s="9">
        <f>ROUND((1.2*D686+1.6*E686)/(Q686),2)</f>
        <v>7.38</v>
      </c>
      <c r="S686" s="9">
        <f>CEILING((N686+(12*L686)),0.01)</f>
        <v>33.5</v>
      </c>
      <c r="T686" s="9">
        <f xml:space="preserve"> (4*S686)</f>
        <v>134</v>
      </c>
      <c r="U686" s="9">
        <f>ROUND((Q686-(S686/12)^2)*(R686),2)</f>
        <v>326.24</v>
      </c>
      <c r="V686" s="9">
        <f>ROUND((U686*1000)/(3*T686*(C686^0.5)),2)</f>
        <v>11.48</v>
      </c>
      <c r="W686" s="9" t="str">
        <f>IF(V686 &lt; N686, "Pass", "Fail")</f>
        <v>Pass</v>
      </c>
      <c r="X686" s="9">
        <f>CEILING(R686*(Q686^0.5)*((Q686^0.5/2)-(L686*0.5)-(N686/12)),0.01)</f>
        <v>76.58</v>
      </c>
      <c r="Y686" s="9">
        <f>ROUND((X686*1000)/(1.5*(Q686^0.5)*12*(C686^0.5)),2)</f>
        <v>8.34</v>
      </c>
      <c r="Z686" s="9" t="str">
        <f>IF(Y686&lt;N686,"Pass","Fail")</f>
        <v>Pass</v>
      </c>
      <c r="AA686" s="9">
        <f>ROUND(((Q686^0.5)/2)-(L686/2),2)</f>
        <v>2.98</v>
      </c>
      <c r="AB686" s="9">
        <f>ROUND((AA686*(AA686/2)*R686*(Q686^0.5)),0)</f>
        <v>236</v>
      </c>
      <c r="AC686" s="9">
        <f>ROUND((AB686*12000/(0.9*(Q686^0.5)*12*(N686^2))),2)</f>
        <v>106.25</v>
      </c>
      <c r="AD686" s="9">
        <f>(1-((1-(2.36*AC686/C686))^0.5))</f>
        <v>2.5397516933185704E-2</v>
      </c>
      <c r="AE686" s="9">
        <f>(AD686*C686)/(1.18*F686)</f>
        <v>2.6904149293628925E-3</v>
      </c>
      <c r="AF686" s="10">
        <f>200/F686</f>
        <v>5.0000000000000001E-3</v>
      </c>
      <c r="AG686" s="10">
        <f>(3*(C686)^0.5)/(F686)</f>
        <v>5.3033008588991067E-3</v>
      </c>
      <c r="AH686" s="10">
        <f>ROUND(MAX(AE686, AF686, AG686),6)</f>
        <v>5.3030000000000004E-3</v>
      </c>
      <c r="AK686" s="10">
        <f>ROUND((AH686*(Q686^0.5)*12*N686),2)</f>
        <v>8.49</v>
      </c>
      <c r="AL686" s="13">
        <f>ROUND((Q686^0.5),2)</f>
        <v>7.21</v>
      </c>
      <c r="AM686" s="13">
        <f>ROUND((Q686^0.5),2)</f>
        <v>7.21</v>
      </c>
      <c r="AN686" s="19">
        <v>8</v>
      </c>
      <c r="AO686" s="10">
        <f>INDEX(AJ:AJ, MATCH(AN686, AI:AI, 0))</f>
        <v>0.79</v>
      </c>
      <c r="AP686" s="12">
        <f>ROUNDUP((AK686/AO686),0)</f>
        <v>11</v>
      </c>
      <c r="AQ686" s="12">
        <f>(AP686*AO686)</f>
        <v>8.6900000000000013</v>
      </c>
      <c r="AR686" s="12">
        <f>IF(ROUNDDOWN((AL686*12 - (O686*12)) / (AP686 - 1), 0) &lt; 18, ROUNDDOWN((AL686*12 - (O686*12)) / (AP686 - 1), 0), 18)</f>
        <v>8</v>
      </c>
    </row>
    <row r="687" spans="1:44" x14ac:dyDescent="0.35">
      <c r="A687" s="11">
        <f t="shared" si="10"/>
        <v>686</v>
      </c>
      <c r="B687" s="14">
        <v>4500</v>
      </c>
      <c r="C687" s="14">
        <v>5000</v>
      </c>
      <c r="D687" s="14">
        <v>150</v>
      </c>
      <c r="E687" s="14">
        <v>100</v>
      </c>
      <c r="F687" s="14">
        <v>40000</v>
      </c>
      <c r="G687" s="14">
        <v>4.25</v>
      </c>
      <c r="H687" s="14">
        <v>105</v>
      </c>
      <c r="K687" s="14">
        <v>150</v>
      </c>
      <c r="L687" s="14">
        <v>1.25</v>
      </c>
      <c r="M687" s="9">
        <f>ROUNDUP((18*L687),0)</f>
        <v>23</v>
      </c>
      <c r="N687" s="9">
        <f>(M687-O687*12-1.5)</f>
        <v>18.5</v>
      </c>
      <c r="O687" s="14">
        <v>0.25</v>
      </c>
      <c r="P687" s="9">
        <f>ROUND(((B687)-(M687*K687/12)-(G687-(1.5*L687))*H687),0)</f>
        <v>3963</v>
      </c>
      <c r="Q687" s="9">
        <f>ROUNDDOWN((D687+E687)/(P687/1000),0)</f>
        <v>63</v>
      </c>
      <c r="R687" s="9">
        <f>ROUND((1.2*D687+1.6*E687)/(Q687),2)</f>
        <v>5.4</v>
      </c>
      <c r="S687" s="9">
        <f>CEILING((N687+(12*L687)),0.01)</f>
        <v>33.5</v>
      </c>
      <c r="T687" s="9">
        <f xml:space="preserve"> (4*S687)</f>
        <v>134</v>
      </c>
      <c r="U687" s="9">
        <f>ROUND((Q687-(S687/12)^2)*(R687),2)</f>
        <v>298.12</v>
      </c>
      <c r="V687" s="9">
        <f>ROUND((U687*1000)/(3*T687*(C687^0.5)),2)</f>
        <v>10.49</v>
      </c>
      <c r="W687" s="9" t="str">
        <f>IF(V687 &lt; N687, "Pass", "Fail")</f>
        <v>Pass</v>
      </c>
      <c r="X687" s="9">
        <f>CEILING(R687*(Q687^0.5)*((Q687^0.5/2)-(L687*0.5)-(N687/12)),0.01)</f>
        <v>77.239999999999995</v>
      </c>
      <c r="Y687" s="9">
        <f>ROUND((X687*1000)/(1.5*(Q687^0.5)*12*(C687^0.5)),2)</f>
        <v>7.65</v>
      </c>
      <c r="Z687" s="9" t="str">
        <f>IF(Y687&lt;N687,"Pass","Fail")</f>
        <v>Pass</v>
      </c>
      <c r="AA687" s="9">
        <f>ROUND(((Q687^0.5)/2)-(L687/2),2)</f>
        <v>3.34</v>
      </c>
      <c r="AB687" s="9">
        <f>ROUND((AA687*(AA687/2)*R687*(Q687^0.5)),0)</f>
        <v>239</v>
      </c>
      <c r="AC687" s="9">
        <f>ROUND((AB687*12000/(0.9*(Q687^0.5)*12*(N687^2))),2)</f>
        <v>97.76</v>
      </c>
      <c r="AD687" s="9">
        <f>(1-((1-(2.36*AC687/C687))^0.5))</f>
        <v>2.3343827132598305E-2</v>
      </c>
      <c r="AE687" s="9">
        <f>(AD687*C687)/(1.18*F687)</f>
        <v>2.4728630437074474E-3</v>
      </c>
      <c r="AF687" s="10">
        <f>200/F687</f>
        <v>5.0000000000000001E-3</v>
      </c>
      <c r="AG687" s="10">
        <f>(3*(C687)^0.5)/(F687)</f>
        <v>5.3033008588991067E-3</v>
      </c>
      <c r="AH687" s="10">
        <f>ROUND(MAX(AE687, AF687, AG687),6)</f>
        <v>5.3030000000000004E-3</v>
      </c>
      <c r="AK687" s="10">
        <f>ROUND((AH687*(Q687^0.5)*12*N687),2)</f>
        <v>9.34</v>
      </c>
      <c r="AL687" s="13">
        <f>ROUND((Q687^0.5),2)</f>
        <v>7.94</v>
      </c>
      <c r="AM687" s="13">
        <f>ROUND((Q687^0.5),2)</f>
        <v>7.94</v>
      </c>
      <c r="AN687" s="19">
        <v>11</v>
      </c>
      <c r="AO687" s="10">
        <f>INDEX(AJ:AJ, MATCH(AN687, AI:AI, 0))</f>
        <v>1.56</v>
      </c>
      <c r="AP687" s="12">
        <f>ROUNDUP((AK687/AO687),0)</f>
        <v>6</v>
      </c>
      <c r="AQ687" s="12">
        <f>(AP687*AO687)</f>
        <v>9.36</v>
      </c>
      <c r="AR687" s="12">
        <f>IF(ROUNDDOWN((AL687*12 - (O687*12)) / (AP687 - 1), 0) &lt; 18, ROUNDDOWN((AL687*12 - (O687*12)) / (AP687 - 1), 0), 18)</f>
        <v>18</v>
      </c>
    </row>
    <row r="688" spans="1:44" x14ac:dyDescent="0.35">
      <c r="A688" s="11">
        <f t="shared" si="10"/>
        <v>687</v>
      </c>
      <c r="B688" s="14">
        <v>4100</v>
      </c>
      <c r="C688" s="14">
        <v>3000</v>
      </c>
      <c r="D688" s="14">
        <v>160</v>
      </c>
      <c r="E688" s="14">
        <v>200</v>
      </c>
      <c r="F688" s="14">
        <v>60000</v>
      </c>
      <c r="G688" s="14">
        <v>6.25</v>
      </c>
      <c r="H688" s="14">
        <v>105</v>
      </c>
      <c r="K688" s="14">
        <v>150</v>
      </c>
      <c r="L688" s="14">
        <v>2</v>
      </c>
      <c r="M688" s="9">
        <f>ROUNDUP((18*L688),0)</f>
        <v>36</v>
      </c>
      <c r="N688" s="9">
        <f>(M688-O688*12-1.5)</f>
        <v>31.5</v>
      </c>
      <c r="O688" s="14">
        <v>0.25</v>
      </c>
      <c r="P688" s="9">
        <f>ROUND(((B688)-(M688*K688/12)-(G688-(1.5*L688))*H688),0)</f>
        <v>3309</v>
      </c>
      <c r="Q688" s="9">
        <f>ROUNDDOWN((D688+E688)/(P688/1000),0)</f>
        <v>108</v>
      </c>
      <c r="R688" s="9">
        <f>ROUND((1.2*D688+1.6*E688)/(Q688),2)</f>
        <v>4.74</v>
      </c>
      <c r="S688" s="9">
        <f>CEILING((N688+(12*L688)),0.01)</f>
        <v>55.5</v>
      </c>
      <c r="T688" s="9">
        <f xml:space="preserve"> (4*S688)</f>
        <v>222</v>
      </c>
      <c r="U688" s="9">
        <f>ROUND((Q688-(S688/12)^2)*(R688),2)</f>
        <v>410.53</v>
      </c>
      <c r="V688" s="9">
        <f>ROUND((U688*1000)/(3*T688*(C688^0.5)),2)</f>
        <v>11.25</v>
      </c>
      <c r="W688" s="9" t="str">
        <f>IF(V688 &lt; N688, "Pass", "Fail")</f>
        <v>Pass</v>
      </c>
      <c r="X688" s="9">
        <f>CEILING(R688*(Q688^0.5)*((Q688^0.5/2)-(L688*0.5)-(N688/12)),0.01)</f>
        <v>77.400000000000006</v>
      </c>
      <c r="Y688" s="9">
        <f>ROUND((X688*1000)/(1.5*(Q688^0.5)*12*(C688^0.5)),2)</f>
        <v>7.55</v>
      </c>
      <c r="Z688" s="9" t="str">
        <f>IF(Y688&lt;N688,"Pass","Fail")</f>
        <v>Pass</v>
      </c>
      <c r="AA688" s="9">
        <f>ROUND(((Q688^0.5)/2)-(L688/2),2)</f>
        <v>4.2</v>
      </c>
      <c r="AB688" s="9">
        <f>ROUND((AA688*(AA688/2)*R688*(Q688^0.5)),0)</f>
        <v>434</v>
      </c>
      <c r="AC688" s="9">
        <f>ROUND((AB688*12000/(0.9*(Q688^0.5)*12*(N688^2))),2)</f>
        <v>46.76</v>
      </c>
      <c r="AD688" s="9">
        <f>(1-((1-(2.36*AC688/C688))^0.5))</f>
        <v>1.8564588642397406E-2</v>
      </c>
      <c r="AE688" s="9">
        <f>(AD688*C688)/(1.18*F688)</f>
        <v>7.8663511196599176E-4</v>
      </c>
      <c r="AF688" s="10">
        <f>200/F688</f>
        <v>3.3333333333333335E-3</v>
      </c>
      <c r="AG688" s="10">
        <f>(3*(C688)^0.5)/(F688)</f>
        <v>2.7386127875258306E-3</v>
      </c>
      <c r="AH688" s="10">
        <f>ROUND(MAX(AE688, AF688, AG688),6)</f>
        <v>3.333E-3</v>
      </c>
      <c r="AK688" s="10">
        <f>ROUND((AH688*(Q688^0.5)*12*N688),2)</f>
        <v>13.09</v>
      </c>
      <c r="AL688" s="13">
        <f>ROUND((Q688^0.5),2)</f>
        <v>10.39</v>
      </c>
      <c r="AM688" s="13">
        <f>ROUND((Q688^0.5),2)</f>
        <v>10.39</v>
      </c>
      <c r="AN688" s="19">
        <v>11</v>
      </c>
      <c r="AO688" s="10">
        <f>INDEX(AJ:AJ, MATCH(AN688, AI:AI, 0))</f>
        <v>1.56</v>
      </c>
      <c r="AP688" s="12">
        <f>ROUNDUP((AK688/AO688),0)</f>
        <v>9</v>
      </c>
      <c r="AQ688" s="12">
        <f>(AP688*AO688)</f>
        <v>14.040000000000001</v>
      </c>
      <c r="AR688" s="12">
        <f>IF(ROUNDDOWN((AL688*12 - (O688*12)) / (AP688 - 1), 0) &lt; 18, ROUNDDOWN((AL688*12 - (O688*12)) / (AP688 - 1), 0), 18)</f>
        <v>15</v>
      </c>
    </row>
    <row r="689" spans="1:44" x14ac:dyDescent="0.35">
      <c r="A689" s="11">
        <f t="shared" si="10"/>
        <v>688</v>
      </c>
      <c r="B689" s="14">
        <v>5800</v>
      </c>
      <c r="C689" s="14">
        <v>3000</v>
      </c>
      <c r="D689" s="14">
        <v>180</v>
      </c>
      <c r="E689" s="14">
        <v>115</v>
      </c>
      <c r="F689" s="14">
        <v>60000</v>
      </c>
      <c r="G689" s="14">
        <v>4.75</v>
      </c>
      <c r="H689" s="14">
        <v>95</v>
      </c>
      <c r="K689" s="14">
        <v>150</v>
      </c>
      <c r="L689" s="14">
        <v>1.33</v>
      </c>
      <c r="M689" s="9">
        <f>ROUNDUP((18*L689),0)</f>
        <v>24</v>
      </c>
      <c r="N689" s="9">
        <f>(M689-O689*12-1.5)</f>
        <v>19.5</v>
      </c>
      <c r="O689" s="14">
        <v>0.25</v>
      </c>
      <c r="P689" s="9">
        <f>ROUND(((B689)-(M689*K689/12)-(G689-(1.5*L689))*H689),0)</f>
        <v>5238</v>
      </c>
      <c r="Q689" s="9">
        <f>ROUNDDOWN((D689+E689)/(P689/1000),0)</f>
        <v>56</v>
      </c>
      <c r="R689" s="9">
        <f>ROUND((1.2*D689+1.6*E689)/(Q689),2)</f>
        <v>7.14</v>
      </c>
      <c r="S689" s="9">
        <f>CEILING((N689+(12*L689)),0.01)</f>
        <v>35.46</v>
      </c>
      <c r="T689" s="9">
        <f xml:space="preserve"> (4*S689)</f>
        <v>141.84</v>
      </c>
      <c r="U689" s="9">
        <f>ROUND((Q689-(S689/12)^2)*(R689),2)</f>
        <v>337.49</v>
      </c>
      <c r="V689" s="9">
        <f>ROUND((U689*1000)/(3*T689*(C689^0.5)),2)</f>
        <v>14.48</v>
      </c>
      <c r="W689" s="9" t="str">
        <f>IF(V689 &lt; N689, "Pass", "Fail")</f>
        <v>Pass</v>
      </c>
      <c r="X689" s="9">
        <f>CEILING(R689*(Q689^0.5)*((Q689^0.5/2)-(L689*0.5)-(N689/12)),0.01)</f>
        <v>77.570000000000007</v>
      </c>
      <c r="Y689" s="9">
        <f>ROUND((X689*1000)/(1.5*(Q689^0.5)*12*(C689^0.5)),2)</f>
        <v>10.51</v>
      </c>
      <c r="Z689" s="9" t="str">
        <f>IF(Y689&lt;N689,"Pass","Fail")</f>
        <v>Pass</v>
      </c>
      <c r="AA689" s="9">
        <f>ROUND(((Q689^0.5)/2)-(L689/2),2)</f>
        <v>3.08</v>
      </c>
      <c r="AB689" s="9">
        <f>ROUND((AA689*(AA689/2)*R689*(Q689^0.5)),0)</f>
        <v>253</v>
      </c>
      <c r="AC689" s="9">
        <f>ROUND((AB689*12000/(0.9*(Q689^0.5)*12*(N689^2))),2)</f>
        <v>98.79</v>
      </c>
      <c r="AD689" s="9">
        <f>(1-((1-(2.36*AC689/C689))^0.5))</f>
        <v>3.9643191308563641E-2</v>
      </c>
      <c r="AE689" s="9">
        <f>(AD689*C689)/(1.18*F689)</f>
        <v>1.6797962418882899E-3</v>
      </c>
      <c r="AF689" s="10">
        <f>200/F689</f>
        <v>3.3333333333333335E-3</v>
      </c>
      <c r="AG689" s="10">
        <f>(3*(C689)^0.5)/(F689)</f>
        <v>2.7386127875258306E-3</v>
      </c>
      <c r="AH689" s="10">
        <f>ROUND(MAX(AE689, AF689, AG689),6)</f>
        <v>3.333E-3</v>
      </c>
      <c r="AK689" s="10">
        <f>ROUND((AH689*(Q689^0.5)*12*N689),2)</f>
        <v>5.84</v>
      </c>
      <c r="AL689" s="13">
        <f>ROUND((Q689^0.5),2)</f>
        <v>7.48</v>
      </c>
      <c r="AM689" s="13">
        <f>ROUND((Q689^0.5),2)</f>
        <v>7.48</v>
      </c>
      <c r="AN689" s="19">
        <v>8</v>
      </c>
      <c r="AO689" s="10">
        <f>INDEX(AJ:AJ, MATCH(AN689, AI:AI, 0))</f>
        <v>0.79</v>
      </c>
      <c r="AP689" s="12">
        <f>ROUNDUP((AK689/AO689),0)</f>
        <v>8</v>
      </c>
      <c r="AQ689" s="12">
        <f>(AP689*AO689)</f>
        <v>6.32</v>
      </c>
      <c r="AR689" s="12">
        <f>IF(ROUNDDOWN((AL689*12 - (O689*12)) / (AP689 - 1), 0) &lt; 18, ROUNDDOWN((AL689*12 - (O689*12)) / (AP689 - 1), 0), 18)</f>
        <v>12</v>
      </c>
    </row>
    <row r="690" spans="1:44" x14ac:dyDescent="0.35">
      <c r="A690" s="11">
        <f t="shared" si="10"/>
        <v>689</v>
      </c>
      <c r="B690" s="14">
        <v>4600</v>
      </c>
      <c r="C690" s="14">
        <v>3000</v>
      </c>
      <c r="D690" s="14">
        <v>165</v>
      </c>
      <c r="E690" s="14">
        <v>90</v>
      </c>
      <c r="F690" s="14">
        <v>60000</v>
      </c>
      <c r="G690" s="14">
        <v>5.25</v>
      </c>
      <c r="H690" s="14">
        <v>90</v>
      </c>
      <c r="K690" s="14">
        <v>150</v>
      </c>
      <c r="L690" s="14">
        <v>1.25</v>
      </c>
      <c r="M690" s="9">
        <f>ROUNDUP((18*L690),0)</f>
        <v>23</v>
      </c>
      <c r="N690" s="9">
        <f>(M690-O690*12-1.5)</f>
        <v>18.5</v>
      </c>
      <c r="O690" s="14">
        <v>0.25</v>
      </c>
      <c r="P690" s="9">
        <f>ROUND(((B690)-(M690*K690/12)-(G690-(1.5*L690))*H690),0)</f>
        <v>4009</v>
      </c>
      <c r="Q690" s="9">
        <f>ROUNDDOWN((D690+E690)/(P690/1000),0)</f>
        <v>63</v>
      </c>
      <c r="R690" s="9">
        <f>ROUND((1.2*D690+1.6*E690)/(Q690),2)</f>
        <v>5.43</v>
      </c>
      <c r="S690" s="9">
        <f>CEILING((N690+(12*L690)),0.01)</f>
        <v>33.5</v>
      </c>
      <c r="T690" s="9">
        <f xml:space="preserve"> (4*S690)</f>
        <v>134</v>
      </c>
      <c r="U690" s="9">
        <f>ROUND((Q690-(S690/12)^2)*(R690),2)</f>
        <v>299.77</v>
      </c>
      <c r="V690" s="9">
        <f>ROUND((U690*1000)/(3*T690*(C690^0.5)),2)</f>
        <v>13.61</v>
      </c>
      <c r="W690" s="9" t="str">
        <f>IF(V690 &lt; N690, "Pass", "Fail")</f>
        <v>Pass</v>
      </c>
      <c r="X690" s="9">
        <f>CEILING(R690*(Q690^0.5)*((Q690^0.5/2)-(L690*0.5)-(N690/12)),0.01)</f>
        <v>77.67</v>
      </c>
      <c r="Y690" s="9">
        <f>ROUND((X690*1000)/(1.5*(Q690^0.5)*12*(C690^0.5)),2)</f>
        <v>9.93</v>
      </c>
      <c r="Z690" s="9" t="str">
        <f>IF(Y690&lt;N690,"Pass","Fail")</f>
        <v>Pass</v>
      </c>
      <c r="AA690" s="9">
        <f>ROUND(((Q690^0.5)/2)-(L690/2),2)</f>
        <v>3.34</v>
      </c>
      <c r="AB690" s="9">
        <f>ROUND((AA690*(AA690/2)*R690*(Q690^0.5)),0)</f>
        <v>240</v>
      </c>
      <c r="AC690" s="9">
        <f>ROUND((AB690*12000/(0.9*(Q690^0.5)*12*(N690^2))),2)</f>
        <v>98.16</v>
      </c>
      <c r="AD690" s="9">
        <f>(1-((1-(2.36*AC690/C690))^0.5))</f>
        <v>3.9385196866090322E-2</v>
      </c>
      <c r="AE690" s="9">
        <f>(AD690*C690)/(1.18*F690)</f>
        <v>1.668864273986878E-3</v>
      </c>
      <c r="AF690" s="10">
        <f>200/F690</f>
        <v>3.3333333333333335E-3</v>
      </c>
      <c r="AG690" s="10">
        <f>(3*(C690)^0.5)/(F690)</f>
        <v>2.7386127875258306E-3</v>
      </c>
      <c r="AH690" s="10">
        <f>ROUND(MAX(AE690, AF690, AG690),6)</f>
        <v>3.333E-3</v>
      </c>
      <c r="AK690" s="10">
        <f>ROUND((AH690*(Q690^0.5)*12*N690),2)</f>
        <v>5.87</v>
      </c>
      <c r="AL690" s="13">
        <f>ROUND((Q690^0.5),2)</f>
        <v>7.94</v>
      </c>
      <c r="AM690" s="13">
        <f>ROUND((Q690^0.5),2)</f>
        <v>7.94</v>
      </c>
      <c r="AN690" s="19">
        <v>8</v>
      </c>
      <c r="AO690" s="10">
        <f>INDEX(AJ:AJ, MATCH(AN690, AI:AI, 0))</f>
        <v>0.79</v>
      </c>
      <c r="AP690" s="12">
        <f>ROUNDUP((AK690/AO690),0)</f>
        <v>8</v>
      </c>
      <c r="AQ690" s="12">
        <f>(AP690*AO690)</f>
        <v>6.32</v>
      </c>
      <c r="AR690" s="12">
        <f>IF(ROUNDDOWN((AL690*12 - (O690*12)) / (AP690 - 1), 0) &lt; 18, ROUNDDOWN((AL690*12 - (O690*12)) / (AP690 - 1), 0), 18)</f>
        <v>13</v>
      </c>
    </row>
    <row r="691" spans="1:44" x14ac:dyDescent="0.35">
      <c r="A691" s="11">
        <f t="shared" si="10"/>
        <v>690</v>
      </c>
      <c r="B691" s="14">
        <v>4700</v>
      </c>
      <c r="C691" s="14">
        <v>4000</v>
      </c>
      <c r="D691" s="14">
        <v>170</v>
      </c>
      <c r="E691" s="14">
        <v>150</v>
      </c>
      <c r="F691" s="14">
        <v>60000</v>
      </c>
      <c r="G691" s="14">
        <v>4</v>
      </c>
      <c r="H691" s="14">
        <v>90</v>
      </c>
      <c r="K691" s="14">
        <v>150</v>
      </c>
      <c r="L691" s="14">
        <v>1.58</v>
      </c>
      <c r="M691" s="9">
        <f>ROUNDUP((18*L691),0)</f>
        <v>29</v>
      </c>
      <c r="N691" s="9">
        <f>(M691-O691*12-1.5)</f>
        <v>24.5</v>
      </c>
      <c r="O691" s="14">
        <v>0.25</v>
      </c>
      <c r="P691" s="9">
        <f>ROUND(((B691)-(M691*K691/12)-(G691-(1.5*L691))*H691),0)</f>
        <v>4191</v>
      </c>
      <c r="Q691" s="9">
        <f>ROUNDDOWN((D691+E691)/(P691/1000),0)</f>
        <v>76</v>
      </c>
      <c r="R691" s="9">
        <f>ROUND((1.2*D691+1.6*E691)/(Q691),2)</f>
        <v>5.84</v>
      </c>
      <c r="S691" s="9">
        <f>CEILING((N691+(12*L691)),0.01)</f>
        <v>43.46</v>
      </c>
      <c r="T691" s="9">
        <f xml:space="preserve"> (4*S691)</f>
        <v>173.84</v>
      </c>
      <c r="U691" s="9">
        <f>ROUND((Q691-(S691/12)^2)*(R691),2)</f>
        <v>367.24</v>
      </c>
      <c r="V691" s="9">
        <f>ROUND((U691*1000)/(3*T691*(C691^0.5)),2)</f>
        <v>11.13</v>
      </c>
      <c r="W691" s="9" t="str">
        <f>IF(V691 &lt; N691, "Pass", "Fail")</f>
        <v>Pass</v>
      </c>
      <c r="X691" s="9">
        <f>CEILING(R691*(Q691^0.5)*((Q691^0.5/2)-(L691*0.5)-(N691/12)),0.01)</f>
        <v>77.760000000000005</v>
      </c>
      <c r="Y691" s="9">
        <f>ROUND((X691*1000)/(1.5*(Q691^0.5)*12*(C691^0.5)),2)</f>
        <v>7.84</v>
      </c>
      <c r="Z691" s="9" t="str">
        <f>IF(Y691&lt;N691,"Pass","Fail")</f>
        <v>Pass</v>
      </c>
      <c r="AA691" s="9">
        <f>ROUND(((Q691^0.5)/2)-(L691/2),2)</f>
        <v>3.57</v>
      </c>
      <c r="AB691" s="9">
        <f>ROUND((AA691*(AA691/2)*R691*(Q691^0.5)),0)</f>
        <v>324</v>
      </c>
      <c r="AC691" s="9">
        <f>ROUND((AB691*12000/(0.9*(Q691^0.5)*12*(N691^2))),2)</f>
        <v>68.8</v>
      </c>
      <c r="AD691" s="9">
        <f>(1-((1-(2.36*AC691/C691))^0.5))</f>
        <v>2.0506253210363812E-2</v>
      </c>
      <c r="AE691" s="9">
        <f>(AD691*C691)/(1.18*F691)</f>
        <v>1.1585453791165996E-3</v>
      </c>
      <c r="AF691" s="10">
        <f>200/F691</f>
        <v>3.3333333333333335E-3</v>
      </c>
      <c r="AG691" s="10">
        <f>(3*(C691)^0.5)/(F691)</f>
        <v>3.162277660168379E-3</v>
      </c>
      <c r="AH691" s="10">
        <f>ROUND(MAX(AE691, AF691, AG691),6)</f>
        <v>3.333E-3</v>
      </c>
      <c r="AK691" s="10">
        <f>ROUND((AH691*(Q691^0.5)*12*N691),2)</f>
        <v>8.5399999999999991</v>
      </c>
      <c r="AL691" s="13">
        <f>ROUND((Q691^0.5),2)</f>
        <v>8.7200000000000006</v>
      </c>
      <c r="AM691" s="13">
        <f>ROUND((Q691^0.5),2)</f>
        <v>8.7200000000000006</v>
      </c>
      <c r="AN691" s="19">
        <v>11</v>
      </c>
      <c r="AO691" s="10">
        <f>INDEX(AJ:AJ, MATCH(AN691, AI:AI, 0))</f>
        <v>1.56</v>
      </c>
      <c r="AP691" s="12">
        <f>ROUNDUP((AK691/AO691),0)</f>
        <v>6</v>
      </c>
      <c r="AQ691" s="12">
        <f>(AP691*AO691)</f>
        <v>9.36</v>
      </c>
      <c r="AR691" s="12">
        <f>IF(ROUNDDOWN((AL691*12 - (O691*12)) / (AP691 - 1), 0) &lt; 18, ROUNDDOWN((AL691*12 - (O691*12)) / (AP691 - 1), 0), 18)</f>
        <v>18</v>
      </c>
    </row>
    <row r="692" spans="1:44" x14ac:dyDescent="0.35">
      <c r="A692" s="11">
        <f t="shared" si="10"/>
        <v>691</v>
      </c>
      <c r="B692" s="14">
        <v>4000</v>
      </c>
      <c r="C692" s="14">
        <v>3000</v>
      </c>
      <c r="D692" s="14">
        <v>80</v>
      </c>
      <c r="E692" s="14">
        <v>145</v>
      </c>
      <c r="F692" s="14">
        <v>60000</v>
      </c>
      <c r="G692" s="14">
        <v>6</v>
      </c>
      <c r="H692" s="14">
        <v>105</v>
      </c>
      <c r="K692" s="14">
        <v>150</v>
      </c>
      <c r="L692" s="14">
        <v>1.25</v>
      </c>
      <c r="M692" s="9">
        <f>ROUNDUP((18*L692),0)</f>
        <v>23</v>
      </c>
      <c r="N692" s="9">
        <f>(M692-O692*12-1.5)</f>
        <v>18.5</v>
      </c>
      <c r="O692" s="14">
        <v>0.25</v>
      </c>
      <c r="P692" s="9">
        <f>ROUND(((B692)-(M692*K692/12)-(G692-(1.5*L692))*H692),0)</f>
        <v>3279</v>
      </c>
      <c r="Q692" s="9">
        <f>ROUNDDOWN((D692+E692)/(P692/1000),0)</f>
        <v>68</v>
      </c>
      <c r="R692" s="9">
        <f>ROUND((1.2*D692+1.6*E692)/(Q692),2)</f>
        <v>4.82</v>
      </c>
      <c r="S692" s="9">
        <f>CEILING((N692+(12*L692)),0.01)</f>
        <v>33.5</v>
      </c>
      <c r="T692" s="9">
        <f xml:space="preserve"> (4*S692)</f>
        <v>134</v>
      </c>
      <c r="U692" s="9">
        <f>ROUND((Q692-(S692/12)^2)*(R692),2)</f>
        <v>290.2</v>
      </c>
      <c r="V692" s="9">
        <f>ROUND((U692*1000)/(3*T692*(C692^0.5)),2)</f>
        <v>13.18</v>
      </c>
      <c r="W692" s="9" t="str">
        <f>IF(V692 &lt; N692, "Pass", "Fail")</f>
        <v>Pass</v>
      </c>
      <c r="X692" s="9">
        <f>CEILING(R692*(Q692^0.5)*((Q692^0.5/2)-(L692*0.5)-(N692/12)),0.01)</f>
        <v>77.77</v>
      </c>
      <c r="Y692" s="9">
        <f>ROUND((X692*1000)/(1.5*(Q692^0.5)*12*(C692^0.5)),2)</f>
        <v>9.57</v>
      </c>
      <c r="Z692" s="9" t="str">
        <f>IF(Y692&lt;N692,"Pass","Fail")</f>
        <v>Pass</v>
      </c>
      <c r="AA692" s="9">
        <f>ROUND(((Q692^0.5)/2)-(L692/2),2)</f>
        <v>3.5</v>
      </c>
      <c r="AB692" s="9">
        <f>ROUND((AA692*(AA692/2)*R692*(Q692^0.5)),0)</f>
        <v>243</v>
      </c>
      <c r="AC692" s="9">
        <f>ROUND((AB692*12000/(0.9*(Q692^0.5)*12*(N692^2))),2)</f>
        <v>95.67</v>
      </c>
      <c r="AD692" s="9">
        <f>(1-((1-(2.36*AC692/C692))^0.5))</f>
        <v>3.8366181959057721E-2</v>
      </c>
      <c r="AE692" s="9">
        <f>(AD692*C692)/(1.18*F692)</f>
        <v>1.6256856762312593E-3</v>
      </c>
      <c r="AF692" s="10">
        <f>200/F692</f>
        <v>3.3333333333333335E-3</v>
      </c>
      <c r="AG692" s="10">
        <f>(3*(C692)^0.5)/(F692)</f>
        <v>2.7386127875258306E-3</v>
      </c>
      <c r="AH692" s="10">
        <f>ROUND(MAX(AE692, AF692, AG692),6)</f>
        <v>3.333E-3</v>
      </c>
      <c r="AK692" s="10">
        <f>ROUND((AH692*(Q692^0.5)*12*N692),2)</f>
        <v>6.1</v>
      </c>
      <c r="AL692" s="13">
        <f>ROUND((Q692^0.5),2)</f>
        <v>8.25</v>
      </c>
      <c r="AM692" s="13">
        <f>ROUND((Q692^0.5),2)</f>
        <v>8.25</v>
      </c>
      <c r="AN692" s="19">
        <v>8</v>
      </c>
      <c r="AO692" s="10">
        <f>INDEX(AJ:AJ, MATCH(AN692, AI:AI, 0))</f>
        <v>0.79</v>
      </c>
      <c r="AP692" s="12">
        <f>ROUNDUP((AK692/AO692),0)</f>
        <v>8</v>
      </c>
      <c r="AQ692" s="12">
        <f>(AP692*AO692)</f>
        <v>6.32</v>
      </c>
      <c r="AR692" s="12">
        <f>IF(ROUNDDOWN((AL692*12 - (O692*12)) / (AP692 - 1), 0) &lt; 18, ROUNDDOWN((AL692*12 - (O692*12)) / (AP692 - 1), 0), 18)</f>
        <v>13</v>
      </c>
    </row>
    <row r="693" spans="1:44" x14ac:dyDescent="0.35">
      <c r="A693" s="11">
        <f t="shared" si="10"/>
        <v>692</v>
      </c>
      <c r="B693" s="14">
        <v>5200</v>
      </c>
      <c r="C693" s="14">
        <v>3000</v>
      </c>
      <c r="D693" s="14">
        <v>185</v>
      </c>
      <c r="E693" s="14">
        <v>170</v>
      </c>
      <c r="F693" s="14">
        <v>40000</v>
      </c>
      <c r="G693" s="14">
        <v>6</v>
      </c>
      <c r="H693" s="14">
        <v>100</v>
      </c>
      <c r="K693" s="14">
        <v>150</v>
      </c>
      <c r="L693" s="14">
        <v>1.67</v>
      </c>
      <c r="M693" s="9">
        <f>ROUNDUP((18*L693),0)</f>
        <v>31</v>
      </c>
      <c r="N693" s="9">
        <f>(M693-O693*12-1.5)</f>
        <v>26.5</v>
      </c>
      <c r="O693" s="14">
        <v>0.25</v>
      </c>
      <c r="P693" s="9">
        <f>ROUND(((B693)-(M693*K693/12)-(G693-(1.5*L693))*H693),0)</f>
        <v>4463</v>
      </c>
      <c r="Q693" s="9">
        <f>ROUNDDOWN((D693+E693)/(P693/1000),0)</f>
        <v>79</v>
      </c>
      <c r="R693" s="9">
        <f>ROUND((1.2*D693+1.6*E693)/(Q693),2)</f>
        <v>6.25</v>
      </c>
      <c r="S693" s="9">
        <f>CEILING((N693+(12*L693)),0.01)</f>
        <v>46.54</v>
      </c>
      <c r="T693" s="9">
        <f xml:space="preserve"> (4*S693)</f>
        <v>186.16</v>
      </c>
      <c r="U693" s="9">
        <f>ROUND((Q693-(S693/12)^2)*(R693),2)</f>
        <v>399.74</v>
      </c>
      <c r="V693" s="9">
        <f>ROUND((U693*1000)/(3*T693*(C693^0.5)),2)</f>
        <v>13.07</v>
      </c>
      <c r="W693" s="9" t="str">
        <f>IF(V693 &lt; N693, "Pass", "Fail")</f>
        <v>Pass</v>
      </c>
      <c r="X693" s="9">
        <f>CEILING(R693*(Q693^0.5)*((Q693^0.5/2)-(L693*0.5)-(N693/12)),0.01)</f>
        <v>77.820000000000007</v>
      </c>
      <c r="Y693" s="9">
        <f>ROUND((X693*1000)/(1.5*(Q693^0.5)*12*(C693^0.5)),2)</f>
        <v>8.8800000000000008</v>
      </c>
      <c r="Z693" s="9" t="str">
        <f>IF(Y693&lt;N693,"Pass","Fail")</f>
        <v>Pass</v>
      </c>
      <c r="AA693" s="9">
        <f>ROUND(((Q693^0.5)/2)-(L693/2),2)</f>
        <v>3.61</v>
      </c>
      <c r="AB693" s="9">
        <f>ROUND((AA693*(AA693/2)*R693*(Q693^0.5)),0)</f>
        <v>362</v>
      </c>
      <c r="AC693" s="9">
        <f>ROUND((AB693*12000/(0.9*(Q693^0.5)*12*(N693^2))),2)</f>
        <v>64.44</v>
      </c>
      <c r="AD693" s="9">
        <f>(1-((1-(2.36*AC693/C693))^0.5))</f>
        <v>2.5676029238734133E-2</v>
      </c>
      <c r="AE693" s="9">
        <f>(AD693*C693)/(1.18*F693)</f>
        <v>1.6319510109364913E-3</v>
      </c>
      <c r="AF693" s="10">
        <f>200/F693</f>
        <v>5.0000000000000001E-3</v>
      </c>
      <c r="AG693" s="10">
        <f>(3*(C693)^0.5)/(F693)</f>
        <v>4.107919181288746E-3</v>
      </c>
      <c r="AH693" s="10">
        <f>ROUND(MAX(AE693, AF693, AG693),6)</f>
        <v>5.0000000000000001E-3</v>
      </c>
      <c r="AK693" s="10">
        <f>ROUND((AH693*(Q693^0.5)*12*N693),2)</f>
        <v>14.13</v>
      </c>
      <c r="AL693" s="13">
        <f>ROUND((Q693^0.5),2)</f>
        <v>8.89</v>
      </c>
      <c r="AM693" s="13">
        <f>ROUND((Q693^0.5),2)</f>
        <v>8.89</v>
      </c>
      <c r="AN693" s="19">
        <v>11</v>
      </c>
      <c r="AO693" s="10">
        <f>INDEX(AJ:AJ, MATCH(AN693, AI:AI, 0))</f>
        <v>1.56</v>
      </c>
      <c r="AP693" s="12">
        <f>ROUNDUP((AK693/AO693),0)</f>
        <v>10</v>
      </c>
      <c r="AQ693" s="12">
        <f>(AP693*AO693)</f>
        <v>15.600000000000001</v>
      </c>
      <c r="AR693" s="12">
        <f>IF(ROUNDDOWN((AL693*12 - (O693*12)) / (AP693 - 1), 0) &lt; 18, ROUNDDOWN((AL693*12 - (O693*12)) / (AP693 - 1), 0), 18)</f>
        <v>11</v>
      </c>
    </row>
    <row r="694" spans="1:44" x14ac:dyDescent="0.35">
      <c r="A694" s="11">
        <f t="shared" si="10"/>
        <v>693</v>
      </c>
      <c r="B694" s="14">
        <v>4400</v>
      </c>
      <c r="C694" s="14">
        <v>4000</v>
      </c>
      <c r="D694" s="14">
        <v>175</v>
      </c>
      <c r="E694" s="14">
        <v>190</v>
      </c>
      <c r="F694" s="14">
        <v>40000</v>
      </c>
      <c r="G694" s="14">
        <v>6.25</v>
      </c>
      <c r="H694" s="14">
        <v>105</v>
      </c>
      <c r="K694" s="14">
        <v>150</v>
      </c>
      <c r="L694" s="14">
        <v>1.92</v>
      </c>
      <c r="M694" s="9">
        <f>ROUNDUP((18*L694),0)</f>
        <v>35</v>
      </c>
      <c r="N694" s="9">
        <f>(M694-O694*12-1.5)</f>
        <v>30.5</v>
      </c>
      <c r="O694" s="14">
        <v>0.25</v>
      </c>
      <c r="P694" s="9">
        <f>ROUND(((B694)-(M694*K694/12)-(G694-(1.5*L694))*H694),0)</f>
        <v>3609</v>
      </c>
      <c r="Q694" s="9">
        <f>ROUNDDOWN((D694+E694)/(P694/1000),0)</f>
        <v>101</v>
      </c>
      <c r="R694" s="9">
        <f>ROUND((1.2*D694+1.6*E694)/(Q694),2)</f>
        <v>5.09</v>
      </c>
      <c r="S694" s="9">
        <f>CEILING((N694+(12*L694)),0.01)</f>
        <v>53.54</v>
      </c>
      <c r="T694" s="9">
        <f xml:space="preserve"> (4*S694)</f>
        <v>214.16</v>
      </c>
      <c r="U694" s="9">
        <f>ROUND((Q694-(S694/12)^2)*(R694),2)</f>
        <v>412.77</v>
      </c>
      <c r="V694" s="9">
        <f>ROUND((U694*1000)/(3*T694*(C694^0.5)),2)</f>
        <v>10.16</v>
      </c>
      <c r="W694" s="9" t="str">
        <f>IF(V694 &lt; N694, "Pass", "Fail")</f>
        <v>Pass</v>
      </c>
      <c r="X694" s="9">
        <f>CEILING(R694*(Q694^0.5)*((Q694^0.5/2)-(L694*0.5)-(N694/12)),0.01)</f>
        <v>77.930000000000007</v>
      </c>
      <c r="Y694" s="9">
        <f>ROUND((X694*1000)/(1.5*(Q694^0.5)*12*(C694^0.5)),2)</f>
        <v>6.81</v>
      </c>
      <c r="Z694" s="9" t="str">
        <f>IF(Y694&lt;N694,"Pass","Fail")</f>
        <v>Pass</v>
      </c>
      <c r="AA694" s="9">
        <f>ROUND(((Q694^0.5)/2)-(L694/2),2)</f>
        <v>4.0599999999999996</v>
      </c>
      <c r="AB694" s="9">
        <f>ROUND((AA694*(AA694/2)*R694*(Q694^0.5)),0)</f>
        <v>422</v>
      </c>
      <c r="AC694" s="9">
        <f>ROUND((AB694*12000/(0.9*(Q694^0.5)*12*(N694^2))),2)</f>
        <v>50.15</v>
      </c>
      <c r="AD694" s="9">
        <f>(1-((1-(2.36*AC694/C694))^0.5))</f>
        <v>1.4905334498252376E-2</v>
      </c>
      <c r="AE694" s="9">
        <f>(AD694*C694)/(1.18*F694)</f>
        <v>1.2631639405298624E-3</v>
      </c>
      <c r="AF694" s="10">
        <f>200/F694</f>
        <v>5.0000000000000001E-3</v>
      </c>
      <c r="AG694" s="10">
        <f>(3*(C694)^0.5)/(F694)</f>
        <v>4.7434164902525689E-3</v>
      </c>
      <c r="AH694" s="10">
        <f>ROUND(MAX(AE694, AF694, AG694),6)</f>
        <v>5.0000000000000001E-3</v>
      </c>
      <c r="AK694" s="10">
        <f>ROUND((AH694*(Q694^0.5)*12*N694),2)</f>
        <v>18.39</v>
      </c>
      <c r="AL694" s="13">
        <f>ROUND((Q694^0.5),2)</f>
        <v>10.050000000000001</v>
      </c>
      <c r="AM694" s="13">
        <f>ROUND((Q694^0.5),2)</f>
        <v>10.050000000000001</v>
      </c>
      <c r="AN694" s="19">
        <v>14</v>
      </c>
      <c r="AO694" s="10">
        <f>INDEX(AJ:AJ, MATCH(AN694, AI:AI, 0))</f>
        <v>2.25</v>
      </c>
      <c r="AP694" s="12">
        <f>ROUNDUP((AK694/AO694),0)</f>
        <v>9</v>
      </c>
      <c r="AQ694" s="12">
        <f>(AP694*AO694)</f>
        <v>20.25</v>
      </c>
      <c r="AR694" s="12">
        <f>IF(ROUNDDOWN((AL694*12 - (O694*12)) / (AP694 - 1), 0) &lt; 18, ROUNDDOWN((AL694*12 - (O694*12)) / (AP694 - 1), 0), 18)</f>
        <v>14</v>
      </c>
    </row>
    <row r="695" spans="1:44" x14ac:dyDescent="0.35">
      <c r="A695" s="11">
        <f t="shared" si="10"/>
        <v>694</v>
      </c>
      <c r="B695" s="14">
        <v>5600</v>
      </c>
      <c r="C695" s="14">
        <v>3000</v>
      </c>
      <c r="D695" s="14">
        <v>155</v>
      </c>
      <c r="E695" s="14">
        <v>190</v>
      </c>
      <c r="F695" s="14">
        <v>60000</v>
      </c>
      <c r="G695" s="14">
        <v>5.25</v>
      </c>
      <c r="H695" s="14">
        <v>90</v>
      </c>
      <c r="K695" s="14">
        <v>150</v>
      </c>
      <c r="L695" s="14">
        <v>1.58</v>
      </c>
      <c r="M695" s="9">
        <f>ROUNDUP((18*L695),0)</f>
        <v>29</v>
      </c>
      <c r="N695" s="9">
        <f>(M695-O695*12-1.5)</f>
        <v>24.5</v>
      </c>
      <c r="O695" s="14">
        <v>0.25</v>
      </c>
      <c r="P695" s="9">
        <f>ROUND(((B695)-(M695*K695/12)-(G695-(1.5*L695))*H695),0)</f>
        <v>4978</v>
      </c>
      <c r="Q695" s="9">
        <f>ROUNDDOWN((D695+E695)/(P695/1000),0)</f>
        <v>69</v>
      </c>
      <c r="R695" s="9">
        <f>ROUND((1.2*D695+1.6*E695)/(Q695),2)</f>
        <v>7.1</v>
      </c>
      <c r="S695" s="9">
        <f>CEILING((N695+(12*L695)),0.01)</f>
        <v>43.46</v>
      </c>
      <c r="T695" s="9">
        <f xml:space="preserve"> (4*S695)</f>
        <v>173.84</v>
      </c>
      <c r="U695" s="9">
        <f>ROUND((Q695-(S695/12)^2)*(R695),2)</f>
        <v>396.77</v>
      </c>
      <c r="V695" s="9">
        <f>ROUND((U695*1000)/(3*T695*(C695^0.5)),2)</f>
        <v>13.89</v>
      </c>
      <c r="W695" s="9" t="str">
        <f>IF(V695 &lt; N695, "Pass", "Fail")</f>
        <v>Pass</v>
      </c>
      <c r="X695" s="9">
        <f>CEILING(R695*(Q695^0.5)*((Q695^0.5/2)-(L695*0.5)-(N695/12)),0.01)</f>
        <v>77.95</v>
      </c>
      <c r="Y695" s="9">
        <f>ROUND((X695*1000)/(1.5*(Q695^0.5)*12*(C695^0.5)),2)</f>
        <v>9.52</v>
      </c>
      <c r="Z695" s="9" t="str">
        <f>IF(Y695&lt;N695,"Pass","Fail")</f>
        <v>Pass</v>
      </c>
      <c r="AA695" s="9">
        <f>ROUND(((Q695^0.5)/2)-(L695/2),2)</f>
        <v>3.36</v>
      </c>
      <c r="AB695" s="9">
        <f>ROUND((AA695*(AA695/2)*R695*(Q695^0.5)),0)</f>
        <v>333</v>
      </c>
      <c r="AC695" s="9">
        <f>ROUND((AB695*12000/(0.9*(Q695^0.5)*12*(N695^2))),2)</f>
        <v>74.209999999999994</v>
      </c>
      <c r="AD695" s="9">
        <f>(1-((1-(2.36*AC695/C695))^0.5))</f>
        <v>2.9628181228109507E-2</v>
      </c>
      <c r="AE695" s="9">
        <f>(AD695*C695)/(1.18*F695)</f>
        <v>1.2554314079707418E-3</v>
      </c>
      <c r="AF695" s="10">
        <f>200/F695</f>
        <v>3.3333333333333335E-3</v>
      </c>
      <c r="AG695" s="10">
        <f>(3*(C695)^0.5)/(F695)</f>
        <v>2.7386127875258306E-3</v>
      </c>
      <c r="AH695" s="10">
        <f>ROUND(MAX(AE695, AF695, AG695),6)</f>
        <v>3.333E-3</v>
      </c>
      <c r="AK695" s="10">
        <f>ROUND((AH695*(Q695^0.5)*12*N695),2)</f>
        <v>8.14</v>
      </c>
      <c r="AL695" s="13">
        <f>ROUND((Q695^0.5),2)</f>
        <v>8.31</v>
      </c>
      <c r="AM695" s="13">
        <f>ROUND((Q695^0.5),2)</f>
        <v>8.31</v>
      </c>
      <c r="AN695" s="19">
        <v>11</v>
      </c>
      <c r="AO695" s="10">
        <f>INDEX(AJ:AJ, MATCH(AN695, AI:AI, 0))</f>
        <v>1.56</v>
      </c>
      <c r="AP695" s="12">
        <f>ROUNDUP((AK695/AO695),0)</f>
        <v>6</v>
      </c>
      <c r="AQ695" s="12">
        <f>(AP695*AO695)</f>
        <v>9.36</v>
      </c>
      <c r="AR695" s="12">
        <f>IF(ROUNDDOWN((AL695*12 - (O695*12)) / (AP695 - 1), 0) &lt; 18, ROUNDDOWN((AL695*12 - (O695*12)) / (AP695 - 1), 0), 18)</f>
        <v>18</v>
      </c>
    </row>
    <row r="696" spans="1:44" x14ac:dyDescent="0.35">
      <c r="A696" s="11">
        <f t="shared" si="10"/>
        <v>695</v>
      </c>
      <c r="B696" s="14">
        <v>4000</v>
      </c>
      <c r="C696" s="14">
        <v>4000</v>
      </c>
      <c r="D696" s="14">
        <v>200</v>
      </c>
      <c r="E696" s="14">
        <v>155</v>
      </c>
      <c r="F696" s="14">
        <v>40000</v>
      </c>
      <c r="G696" s="14">
        <v>5.25</v>
      </c>
      <c r="H696" s="14">
        <v>90</v>
      </c>
      <c r="K696" s="14">
        <v>150</v>
      </c>
      <c r="L696" s="14">
        <v>1.92</v>
      </c>
      <c r="M696" s="9">
        <f>ROUNDUP((18*L696),0)</f>
        <v>35</v>
      </c>
      <c r="N696" s="9">
        <f>(M696-O696*12-1.5)</f>
        <v>30.5</v>
      </c>
      <c r="O696" s="14">
        <v>0.25</v>
      </c>
      <c r="P696" s="9">
        <f>ROUND(((B696)-(M696*K696/12)-(G696-(1.5*L696))*H696),0)</f>
        <v>3349</v>
      </c>
      <c r="Q696" s="9">
        <f>ROUNDDOWN((D696+E696)/(P696/1000),0)</f>
        <v>106</v>
      </c>
      <c r="R696" s="9">
        <f>ROUND((1.2*D696+1.6*E696)/(Q696),2)</f>
        <v>4.5999999999999996</v>
      </c>
      <c r="S696" s="9">
        <f>CEILING((N696+(12*L696)),0.01)</f>
        <v>53.54</v>
      </c>
      <c r="T696" s="9">
        <f xml:space="preserve"> (4*S696)</f>
        <v>214.16</v>
      </c>
      <c r="U696" s="9">
        <f>ROUND((Q696-(S696/12)^2)*(R696),2)</f>
        <v>396.03</v>
      </c>
      <c r="V696" s="9">
        <f>ROUND((U696*1000)/(3*T696*(C696^0.5)),2)</f>
        <v>9.75</v>
      </c>
      <c r="W696" s="9" t="str">
        <f>IF(V696 &lt; N696, "Pass", "Fail")</f>
        <v>Pass</v>
      </c>
      <c r="X696" s="9">
        <f>CEILING(R696*(Q696^0.5)*((Q696^0.5/2)-(L696*0.5)-(N696/12)),0.01)</f>
        <v>77.97</v>
      </c>
      <c r="Y696" s="9">
        <f>ROUND((X696*1000)/(1.5*(Q696^0.5)*12*(C696^0.5)),2)</f>
        <v>6.65</v>
      </c>
      <c r="Z696" s="9" t="str">
        <f>IF(Y696&lt;N696,"Pass","Fail")</f>
        <v>Pass</v>
      </c>
      <c r="AA696" s="9">
        <f>ROUND(((Q696^0.5)/2)-(L696/2),2)</f>
        <v>4.1900000000000004</v>
      </c>
      <c r="AB696" s="9">
        <f>ROUND((AA696*(AA696/2)*R696*(Q696^0.5)),0)</f>
        <v>416</v>
      </c>
      <c r="AC696" s="9">
        <f>ROUND((AB696*12000/(0.9*(Q696^0.5)*12*(N696^2))),2)</f>
        <v>48.26</v>
      </c>
      <c r="AD696" s="9">
        <f>(1-((1-(2.36*AC696/C696))^0.5))</f>
        <v>1.4339510784773357E-2</v>
      </c>
      <c r="AE696" s="9">
        <f>(AD696*C696)/(1.18*F696)</f>
        <v>1.2152127783706234E-3</v>
      </c>
      <c r="AF696" s="10">
        <f>200/F696</f>
        <v>5.0000000000000001E-3</v>
      </c>
      <c r="AG696" s="10">
        <f>(3*(C696)^0.5)/(F696)</f>
        <v>4.7434164902525689E-3</v>
      </c>
      <c r="AH696" s="10">
        <f>ROUND(MAX(AE696, AF696, AG696),6)</f>
        <v>5.0000000000000001E-3</v>
      </c>
      <c r="AK696" s="10">
        <f>ROUND((AH696*(Q696^0.5)*12*N696),2)</f>
        <v>18.84</v>
      </c>
      <c r="AL696" s="13">
        <f>ROUND((Q696^0.5),2)</f>
        <v>10.3</v>
      </c>
      <c r="AM696" s="13">
        <f>ROUND((Q696^0.5),2)</f>
        <v>10.3</v>
      </c>
      <c r="AN696" s="19">
        <v>14</v>
      </c>
      <c r="AO696" s="10">
        <f>INDEX(AJ:AJ, MATCH(AN696, AI:AI, 0))</f>
        <v>2.25</v>
      </c>
      <c r="AP696" s="12">
        <f>ROUNDUP((AK696/AO696),0)</f>
        <v>9</v>
      </c>
      <c r="AQ696" s="12">
        <f>(AP696*AO696)</f>
        <v>20.25</v>
      </c>
      <c r="AR696" s="12">
        <f>IF(ROUNDDOWN((AL696*12 - (O696*12)) / (AP696 - 1), 0) &lt; 18, ROUNDDOWN((AL696*12 - (O696*12)) / (AP696 - 1), 0), 18)</f>
        <v>15</v>
      </c>
    </row>
    <row r="697" spans="1:44" x14ac:dyDescent="0.35">
      <c r="A697" s="11">
        <f t="shared" si="10"/>
        <v>696</v>
      </c>
      <c r="B697" s="14">
        <v>4700</v>
      </c>
      <c r="C697" s="14">
        <v>5000</v>
      </c>
      <c r="D697" s="14">
        <v>145</v>
      </c>
      <c r="E697" s="14">
        <v>185</v>
      </c>
      <c r="F697" s="14">
        <v>60000</v>
      </c>
      <c r="G697" s="14">
        <v>6.25</v>
      </c>
      <c r="H697" s="14">
        <v>90</v>
      </c>
      <c r="K697" s="14">
        <v>150</v>
      </c>
      <c r="L697" s="14">
        <v>1.67</v>
      </c>
      <c r="M697" s="9">
        <f>ROUNDUP((18*L697),0)</f>
        <v>31</v>
      </c>
      <c r="N697" s="9">
        <f>(M697-O697*12-1.5)</f>
        <v>26.5</v>
      </c>
      <c r="O697" s="14">
        <v>0.25</v>
      </c>
      <c r="P697" s="9">
        <f>ROUND(((B697)-(M697*K697/12)-(G697-(1.5*L697))*H697),0)</f>
        <v>3975</v>
      </c>
      <c r="Q697" s="9">
        <f>ROUNDDOWN((D697+E697)/(P697/1000),0)</f>
        <v>83</v>
      </c>
      <c r="R697" s="9">
        <f>ROUND((1.2*D697+1.6*E697)/(Q697),2)</f>
        <v>5.66</v>
      </c>
      <c r="S697" s="9">
        <f>CEILING((N697+(12*L697)),0.01)</f>
        <v>46.54</v>
      </c>
      <c r="T697" s="9">
        <f xml:space="preserve"> (4*S697)</f>
        <v>186.16</v>
      </c>
      <c r="U697" s="9">
        <f>ROUND((Q697-(S697/12)^2)*(R697),2)</f>
        <v>384.65</v>
      </c>
      <c r="V697" s="9">
        <f>ROUND((U697*1000)/(3*T697*(C697^0.5)),2)</f>
        <v>9.74</v>
      </c>
      <c r="W697" s="9" t="str">
        <f>IF(V697 &lt; N697, "Pass", "Fail")</f>
        <v>Pass</v>
      </c>
      <c r="X697" s="9">
        <f>CEILING(R697*(Q697^0.5)*((Q697^0.5/2)-(L697*0.5)-(N697/12)),0.01)</f>
        <v>77.97</v>
      </c>
      <c r="Y697" s="9">
        <f>ROUND((X697*1000)/(1.5*(Q697^0.5)*12*(C697^0.5)),2)</f>
        <v>6.72</v>
      </c>
      <c r="Z697" s="9" t="str">
        <f>IF(Y697&lt;N697,"Pass","Fail")</f>
        <v>Pass</v>
      </c>
      <c r="AA697" s="9">
        <f>ROUND(((Q697^0.5)/2)-(L697/2),2)</f>
        <v>3.72</v>
      </c>
      <c r="AB697" s="9">
        <f>ROUND((AA697*(AA697/2)*R697*(Q697^0.5)),0)</f>
        <v>357</v>
      </c>
      <c r="AC697" s="9">
        <f>ROUND((AB697*12000/(0.9*(Q697^0.5)*12*(N697^2))),2)</f>
        <v>62</v>
      </c>
      <c r="AD697" s="9">
        <f>(1-((1-(2.36*AC697/C697))^0.5))</f>
        <v>1.4740643282186272E-2</v>
      </c>
      <c r="AE697" s="9">
        <f>(AD697*C697)/(1.18*F697)</f>
        <v>1.04100588151033E-3</v>
      </c>
      <c r="AF697" s="10">
        <f>200/F697</f>
        <v>3.3333333333333335E-3</v>
      </c>
      <c r="AG697" s="10">
        <f>(3*(C697)^0.5)/(F697)</f>
        <v>3.5355339059327377E-3</v>
      </c>
      <c r="AH697" s="10">
        <f>ROUND(MAX(AE697, AF697, AG697),6)</f>
        <v>3.5360000000000001E-3</v>
      </c>
      <c r="AK697" s="10">
        <f>ROUND((AH697*(Q697^0.5)*12*N697),2)</f>
        <v>10.24</v>
      </c>
      <c r="AL697" s="13">
        <f>ROUND((Q697^0.5),2)</f>
        <v>9.11</v>
      </c>
      <c r="AM697" s="13">
        <f>ROUND((Q697^0.5),2)</f>
        <v>9.11</v>
      </c>
      <c r="AN697" s="19">
        <v>11</v>
      </c>
      <c r="AO697" s="10">
        <f>INDEX(AJ:AJ, MATCH(AN697, AI:AI, 0))</f>
        <v>1.56</v>
      </c>
      <c r="AP697" s="12">
        <f>ROUNDUP((AK697/AO697),0)</f>
        <v>7</v>
      </c>
      <c r="AQ697" s="12">
        <f>(AP697*AO697)</f>
        <v>10.92</v>
      </c>
      <c r="AR697" s="12">
        <f>IF(ROUNDDOWN((AL697*12 - (O697*12)) / (AP697 - 1), 0) &lt; 18, ROUNDDOWN((AL697*12 - (O697*12)) / (AP697 - 1), 0), 18)</f>
        <v>17</v>
      </c>
    </row>
    <row r="698" spans="1:44" x14ac:dyDescent="0.35">
      <c r="A698" s="11">
        <f t="shared" si="10"/>
        <v>697</v>
      </c>
      <c r="B698" s="14">
        <v>5700</v>
      </c>
      <c r="C698" s="14">
        <v>5000</v>
      </c>
      <c r="D698" s="14">
        <v>130</v>
      </c>
      <c r="E698" s="14">
        <v>195</v>
      </c>
      <c r="F698" s="14">
        <v>60000</v>
      </c>
      <c r="G698" s="14">
        <v>4.25</v>
      </c>
      <c r="H698" s="14">
        <v>90</v>
      </c>
      <c r="K698" s="14">
        <v>150</v>
      </c>
      <c r="L698" s="14">
        <v>1.5</v>
      </c>
      <c r="M698" s="9">
        <f>ROUNDUP((18*L698),0)</f>
        <v>27</v>
      </c>
      <c r="N698" s="9">
        <f>(M698-O698*12-1.5)</f>
        <v>22.5</v>
      </c>
      <c r="O698" s="14">
        <v>0.25</v>
      </c>
      <c r="P698" s="9">
        <f>ROUND(((B698)-(M698*K698/12)-(G698-(1.5*L698))*H698),0)</f>
        <v>5183</v>
      </c>
      <c r="Q698" s="9">
        <f>ROUNDDOWN((D698+E698)/(P698/1000),0)</f>
        <v>62</v>
      </c>
      <c r="R698" s="9">
        <f>ROUND((1.2*D698+1.6*E698)/(Q698),2)</f>
        <v>7.55</v>
      </c>
      <c r="S698" s="9">
        <f>CEILING((N698+(12*L698)),0.01)</f>
        <v>40.5</v>
      </c>
      <c r="T698" s="9">
        <f xml:space="preserve"> (4*S698)</f>
        <v>162</v>
      </c>
      <c r="U698" s="9">
        <f>ROUND((Q698-(S698/12)^2)*(R698),2)</f>
        <v>382.1</v>
      </c>
      <c r="V698" s="9">
        <f>ROUND((U698*1000)/(3*T698*(C698^0.5)),2)</f>
        <v>11.12</v>
      </c>
      <c r="W698" s="9" t="str">
        <f>IF(V698 &lt; N698, "Pass", "Fail")</f>
        <v>Pass</v>
      </c>
      <c r="X698" s="9">
        <f>CEILING(R698*(Q698^0.5)*((Q698^0.5/2)-(L698*0.5)-(N698/12)),0.01)</f>
        <v>78</v>
      </c>
      <c r="Y698" s="9">
        <f>ROUND((X698*1000)/(1.5*(Q698^0.5)*12*(C698^0.5)),2)</f>
        <v>7.78</v>
      </c>
      <c r="Z698" s="9" t="str">
        <f>IF(Y698&lt;N698,"Pass","Fail")</f>
        <v>Pass</v>
      </c>
      <c r="AA698" s="9">
        <f>ROUND(((Q698^0.5)/2)-(L698/2),2)</f>
        <v>3.19</v>
      </c>
      <c r="AB698" s="9">
        <f>ROUND((AA698*(AA698/2)*R698*(Q698^0.5)),0)</f>
        <v>302</v>
      </c>
      <c r="AC698" s="9">
        <f>ROUND((AB698*12000/(0.9*(Q698^0.5)*12*(N698^2))),2)</f>
        <v>84.18</v>
      </c>
      <c r="AD698" s="9">
        <f>(1-((1-(2.36*AC698/C698))^0.5))</f>
        <v>2.0067839082725136E-2</v>
      </c>
      <c r="AE698" s="9">
        <f>(AD698*C698)/(1.18*F698)</f>
        <v>1.4172202742037524E-3</v>
      </c>
      <c r="AF698" s="10">
        <f>200/F698</f>
        <v>3.3333333333333335E-3</v>
      </c>
      <c r="AG698" s="10">
        <f>(3*(C698)^0.5)/(F698)</f>
        <v>3.5355339059327377E-3</v>
      </c>
      <c r="AH698" s="10">
        <f>ROUND(MAX(AE698, AF698, AG698),6)</f>
        <v>3.5360000000000001E-3</v>
      </c>
      <c r="AK698" s="10">
        <f>ROUND((AH698*(Q698^0.5)*12*N698),2)</f>
        <v>7.52</v>
      </c>
      <c r="AL698" s="13">
        <f>ROUND((Q698^0.5),2)</f>
        <v>7.87</v>
      </c>
      <c r="AM698" s="13">
        <f>ROUND((Q698^0.5),2)</f>
        <v>7.87</v>
      </c>
      <c r="AN698" s="19">
        <v>11</v>
      </c>
      <c r="AO698" s="10">
        <f>INDEX(AJ:AJ, MATCH(AN698, AI:AI, 0))</f>
        <v>1.56</v>
      </c>
      <c r="AP698" s="12">
        <f>ROUNDUP((AK698/AO698),0)</f>
        <v>5</v>
      </c>
      <c r="AQ698" s="12">
        <f>(AP698*AO698)</f>
        <v>7.8000000000000007</v>
      </c>
      <c r="AR698" s="12">
        <f>IF(ROUNDDOWN((AL698*12 - (O698*12)) / (AP698 - 1), 0) &lt; 18, ROUNDDOWN((AL698*12 - (O698*12)) / (AP698 - 1), 0), 18)</f>
        <v>18</v>
      </c>
    </row>
    <row r="699" spans="1:44" x14ac:dyDescent="0.35">
      <c r="A699" s="11">
        <f t="shared" si="10"/>
        <v>698</v>
      </c>
      <c r="B699" s="14">
        <v>6000</v>
      </c>
      <c r="C699" s="14">
        <v>5000</v>
      </c>
      <c r="D699" s="14">
        <v>130</v>
      </c>
      <c r="E699" s="14">
        <v>195</v>
      </c>
      <c r="F699" s="14">
        <v>60000</v>
      </c>
      <c r="G699" s="14">
        <v>6.5</v>
      </c>
      <c r="H699" s="14">
        <v>105</v>
      </c>
      <c r="K699" s="14">
        <v>150</v>
      </c>
      <c r="L699" s="14">
        <v>1.5</v>
      </c>
      <c r="M699" s="9">
        <f>ROUNDUP((18*L699),0)</f>
        <v>27</v>
      </c>
      <c r="N699" s="9">
        <f>(M699-O699*12-1.5)</f>
        <v>22.5</v>
      </c>
      <c r="O699" s="14">
        <v>0.25</v>
      </c>
      <c r="P699" s="9">
        <f>ROUND(((B699)-(M699*K699/12)-(G699-(1.5*L699))*H699),0)</f>
        <v>5216</v>
      </c>
      <c r="Q699" s="9">
        <f>ROUNDDOWN((D699+E699)/(P699/1000),0)</f>
        <v>62</v>
      </c>
      <c r="R699" s="9">
        <f>ROUND((1.2*D699+1.6*E699)/(Q699),2)</f>
        <v>7.55</v>
      </c>
      <c r="S699" s="9">
        <f>CEILING((N699+(12*L699)),0.01)</f>
        <v>40.5</v>
      </c>
      <c r="T699" s="9">
        <f xml:space="preserve"> (4*S699)</f>
        <v>162</v>
      </c>
      <c r="U699" s="9">
        <f>ROUND((Q699-(S699/12)^2)*(R699),2)</f>
        <v>382.1</v>
      </c>
      <c r="V699" s="9">
        <f>ROUND((U699*1000)/(3*T699*(C699^0.5)),2)</f>
        <v>11.12</v>
      </c>
      <c r="W699" s="9" t="str">
        <f>IF(V699 &lt; N699, "Pass", "Fail")</f>
        <v>Pass</v>
      </c>
      <c r="X699" s="9">
        <f>CEILING(R699*(Q699^0.5)*((Q699^0.5/2)-(L699*0.5)-(N699/12)),0.01)</f>
        <v>78</v>
      </c>
      <c r="Y699" s="9">
        <f>ROUND((X699*1000)/(1.5*(Q699^0.5)*12*(C699^0.5)),2)</f>
        <v>7.78</v>
      </c>
      <c r="Z699" s="9" t="str">
        <f>IF(Y699&lt;N699,"Pass","Fail")</f>
        <v>Pass</v>
      </c>
      <c r="AA699" s="9">
        <f>ROUND(((Q699^0.5)/2)-(L699/2),2)</f>
        <v>3.19</v>
      </c>
      <c r="AB699" s="9">
        <f>ROUND((AA699*(AA699/2)*R699*(Q699^0.5)),0)</f>
        <v>302</v>
      </c>
      <c r="AC699" s="9">
        <f>ROUND((AB699*12000/(0.9*(Q699^0.5)*12*(N699^2))),2)</f>
        <v>84.18</v>
      </c>
      <c r="AD699" s="9">
        <f>(1-((1-(2.36*AC699/C699))^0.5))</f>
        <v>2.0067839082725136E-2</v>
      </c>
      <c r="AE699" s="9">
        <f>(AD699*C699)/(1.18*F699)</f>
        <v>1.4172202742037524E-3</v>
      </c>
      <c r="AF699" s="10">
        <f>200/F699</f>
        <v>3.3333333333333335E-3</v>
      </c>
      <c r="AG699" s="10">
        <f>(3*(C699)^0.5)/(F699)</f>
        <v>3.5355339059327377E-3</v>
      </c>
      <c r="AH699" s="10">
        <f>ROUND(MAX(AE699, AF699, AG699),6)</f>
        <v>3.5360000000000001E-3</v>
      </c>
      <c r="AK699" s="10">
        <f>ROUND((AH699*(Q699^0.5)*12*N699),2)</f>
        <v>7.52</v>
      </c>
      <c r="AL699" s="13">
        <f>ROUND((Q699^0.5),2)</f>
        <v>7.87</v>
      </c>
      <c r="AM699" s="13">
        <f>ROUND((Q699^0.5),2)</f>
        <v>7.87</v>
      </c>
      <c r="AN699" s="19">
        <v>8</v>
      </c>
      <c r="AO699" s="10">
        <f>INDEX(AJ:AJ, MATCH(AN699, AI:AI, 0))</f>
        <v>0.79</v>
      </c>
      <c r="AP699" s="12">
        <f>ROUNDUP((AK699/AO699),0)</f>
        <v>10</v>
      </c>
      <c r="AQ699" s="12">
        <f>(AP699*AO699)</f>
        <v>7.9</v>
      </c>
      <c r="AR699" s="12">
        <f>IF(ROUNDDOWN((AL699*12 - (O699*12)) / (AP699 - 1), 0) &lt; 18, ROUNDDOWN((AL699*12 - (O699*12)) / (AP699 - 1), 0), 18)</f>
        <v>10</v>
      </c>
    </row>
    <row r="700" spans="1:44" x14ac:dyDescent="0.35">
      <c r="A700" s="11">
        <f t="shared" si="10"/>
        <v>699</v>
      </c>
      <c r="B700" s="14">
        <v>4500</v>
      </c>
      <c r="C700" s="14">
        <v>3000</v>
      </c>
      <c r="D700" s="14">
        <v>85</v>
      </c>
      <c r="E700" s="14">
        <v>160</v>
      </c>
      <c r="F700" s="14">
        <v>40000</v>
      </c>
      <c r="G700" s="14">
        <v>6.75</v>
      </c>
      <c r="H700" s="14">
        <v>105</v>
      </c>
      <c r="K700" s="14">
        <v>150</v>
      </c>
      <c r="L700" s="14">
        <v>1.33</v>
      </c>
      <c r="M700" s="9">
        <f>ROUNDUP((18*L700),0)</f>
        <v>24</v>
      </c>
      <c r="N700" s="9">
        <f>(M700-O700*12-1.5)</f>
        <v>19.5</v>
      </c>
      <c r="O700" s="14">
        <v>0.25</v>
      </c>
      <c r="P700" s="9">
        <f>ROUND(((B700)-(M700*K700/12)-(G700-(1.5*L700))*H700),0)</f>
        <v>3701</v>
      </c>
      <c r="Q700" s="9">
        <f>ROUNDDOWN((D700+E700)/(P700/1000),0)</f>
        <v>66</v>
      </c>
      <c r="R700" s="9">
        <f>ROUND((1.2*D700+1.6*E700)/(Q700),2)</f>
        <v>5.42</v>
      </c>
      <c r="S700" s="9">
        <f>CEILING((N700+(12*L700)),0.01)</f>
        <v>35.46</v>
      </c>
      <c r="T700" s="9">
        <f xml:space="preserve"> (4*S700)</f>
        <v>141.84</v>
      </c>
      <c r="U700" s="9">
        <f>ROUND((Q700-(S700/12)^2)*(R700),2)</f>
        <v>310.39</v>
      </c>
      <c r="V700" s="9">
        <f>ROUND((U700*1000)/(3*T700*(C700^0.5)),2)</f>
        <v>13.32</v>
      </c>
      <c r="W700" s="9" t="str">
        <f>IF(V700 &lt; N700, "Pass", "Fail")</f>
        <v>Pass</v>
      </c>
      <c r="X700" s="9">
        <f>CEILING(R700*(Q700^0.5)*((Q700^0.5/2)-(L700*0.5)-(N700/12)),0.01)</f>
        <v>78.03</v>
      </c>
      <c r="Y700" s="9">
        <f>ROUND((X700*1000)/(1.5*(Q700^0.5)*12*(C700^0.5)),2)</f>
        <v>9.74</v>
      </c>
      <c r="Z700" s="9" t="str">
        <f>IF(Y700&lt;N700,"Pass","Fail")</f>
        <v>Pass</v>
      </c>
      <c r="AA700" s="9">
        <f>ROUND(((Q700^0.5)/2)-(L700/2),2)</f>
        <v>3.4</v>
      </c>
      <c r="AB700" s="9">
        <f>ROUND((AA700*(AA700/2)*R700*(Q700^0.5)),0)</f>
        <v>255</v>
      </c>
      <c r="AC700" s="9">
        <f>ROUND((AB700*12000/(0.9*(Q700^0.5)*12*(N700^2))),2)</f>
        <v>91.72</v>
      </c>
      <c r="AD700" s="9">
        <f>(1-((1-(2.36*AC700/C700))^0.5))</f>
        <v>3.6751883815320796E-2</v>
      </c>
      <c r="AE700" s="9">
        <f>(AD700*C700)/(1.18*F700)</f>
        <v>2.3359248187703897E-3</v>
      </c>
      <c r="AF700" s="10">
        <f>200/F700</f>
        <v>5.0000000000000001E-3</v>
      </c>
      <c r="AG700" s="10">
        <f>(3*(C700)^0.5)/(F700)</f>
        <v>4.107919181288746E-3</v>
      </c>
      <c r="AH700" s="10">
        <f>ROUND(MAX(AE700, AF700, AG700),6)</f>
        <v>5.0000000000000001E-3</v>
      </c>
      <c r="AK700" s="10">
        <f>ROUND((AH700*(Q700^0.5)*12*N700),2)</f>
        <v>9.51</v>
      </c>
      <c r="AL700" s="13">
        <f>ROUND((Q700^0.5),2)</f>
        <v>8.1199999999999992</v>
      </c>
      <c r="AM700" s="13">
        <f>ROUND((Q700^0.5),2)</f>
        <v>8.1199999999999992</v>
      </c>
      <c r="AN700" s="19">
        <v>11</v>
      </c>
      <c r="AO700" s="10">
        <f>INDEX(AJ:AJ, MATCH(AN700, AI:AI, 0))</f>
        <v>1.56</v>
      </c>
      <c r="AP700" s="12">
        <f>ROUNDUP((AK700/AO700),0)</f>
        <v>7</v>
      </c>
      <c r="AQ700" s="12">
        <f>(AP700*AO700)</f>
        <v>10.92</v>
      </c>
      <c r="AR700" s="12">
        <f>IF(ROUNDDOWN((AL700*12 - (O700*12)) / (AP700 - 1), 0) &lt; 18, ROUNDDOWN((AL700*12 - (O700*12)) / (AP700 - 1), 0), 18)</f>
        <v>15</v>
      </c>
    </row>
    <row r="701" spans="1:44" x14ac:dyDescent="0.35">
      <c r="A701" s="11">
        <f t="shared" si="10"/>
        <v>700</v>
      </c>
      <c r="B701" s="14">
        <v>5300</v>
      </c>
      <c r="C701" s="14">
        <v>5000</v>
      </c>
      <c r="D701" s="14">
        <v>120</v>
      </c>
      <c r="E701" s="14">
        <v>190</v>
      </c>
      <c r="F701" s="14">
        <v>40000</v>
      </c>
      <c r="G701" s="14">
        <v>4.5</v>
      </c>
      <c r="H701" s="14">
        <v>95</v>
      </c>
      <c r="K701" s="14">
        <v>150</v>
      </c>
      <c r="L701" s="14">
        <v>1.5</v>
      </c>
      <c r="M701" s="9">
        <f>ROUNDUP((18*L701),0)</f>
        <v>27</v>
      </c>
      <c r="N701" s="9">
        <f>(M701-O701*12-1.5)</f>
        <v>22.5</v>
      </c>
      <c r="O701" s="14">
        <v>0.25</v>
      </c>
      <c r="P701" s="9">
        <f>ROUND(((B701)-(M701*K701/12)-(G701-(1.5*L701))*H701),0)</f>
        <v>4749</v>
      </c>
      <c r="Q701" s="9">
        <f>ROUNDDOWN((D701+E701)/(P701/1000),0)</f>
        <v>65</v>
      </c>
      <c r="R701" s="9">
        <f>ROUND((1.2*D701+1.6*E701)/(Q701),2)</f>
        <v>6.89</v>
      </c>
      <c r="S701" s="9">
        <f>CEILING((N701+(12*L701)),0.01)</f>
        <v>40.5</v>
      </c>
      <c r="T701" s="9">
        <f xml:space="preserve"> (4*S701)</f>
        <v>162</v>
      </c>
      <c r="U701" s="9">
        <f>ROUND((Q701-(S701/12)^2)*(R701),2)</f>
        <v>369.37</v>
      </c>
      <c r="V701" s="9">
        <f>ROUND((U701*1000)/(3*T701*(C701^0.5)),2)</f>
        <v>10.75</v>
      </c>
      <c r="W701" s="9" t="str">
        <f>IF(V701 &lt; N701, "Pass", "Fail")</f>
        <v>Pass</v>
      </c>
      <c r="X701" s="9">
        <f>CEILING(R701*(Q701^0.5)*((Q701^0.5/2)-(L701*0.5)-(N701/12)),0.01)</f>
        <v>78.11</v>
      </c>
      <c r="Y701" s="9">
        <f>ROUND((X701*1000)/(1.5*(Q701^0.5)*12*(C701^0.5)),2)</f>
        <v>7.61</v>
      </c>
      <c r="Z701" s="9" t="str">
        <f>IF(Y701&lt;N701,"Pass","Fail")</f>
        <v>Pass</v>
      </c>
      <c r="AA701" s="9">
        <f>ROUND(((Q701^0.5)/2)-(L701/2),2)</f>
        <v>3.28</v>
      </c>
      <c r="AB701" s="9">
        <f>ROUND((AA701*(AA701/2)*R701*(Q701^0.5)),0)</f>
        <v>299</v>
      </c>
      <c r="AC701" s="9">
        <f>ROUND((AB701*12000/(0.9*(Q701^0.5)*12*(N701^2))),2)</f>
        <v>81.400000000000006</v>
      </c>
      <c r="AD701" s="9">
        <f>(1-((1-(2.36*AC701/C701))^0.5))</f>
        <v>1.9398551908064943E-2</v>
      </c>
      <c r="AE701" s="9">
        <f>(AD701*C701)/(1.18*F701)</f>
        <v>2.05493134619332E-3</v>
      </c>
      <c r="AF701" s="10">
        <f>200/F701</f>
        <v>5.0000000000000001E-3</v>
      </c>
      <c r="AG701" s="10">
        <f>(3*(C701)^0.5)/(F701)</f>
        <v>5.3033008588991067E-3</v>
      </c>
      <c r="AH701" s="10">
        <f>ROUND(MAX(AE701, AF701, AG701),6)</f>
        <v>5.3030000000000004E-3</v>
      </c>
      <c r="AK701" s="10">
        <f>ROUND((AH701*(Q701^0.5)*12*N701),2)</f>
        <v>11.54</v>
      </c>
      <c r="AL701" s="13">
        <f>ROUND((Q701^0.5),2)</f>
        <v>8.06</v>
      </c>
      <c r="AM701" s="13">
        <f>ROUND((Q701^0.5),2)</f>
        <v>8.06</v>
      </c>
      <c r="AN701" s="19">
        <v>11</v>
      </c>
      <c r="AO701" s="10">
        <f>INDEX(AJ:AJ, MATCH(AN701, AI:AI, 0))</f>
        <v>1.56</v>
      </c>
      <c r="AP701" s="12">
        <f>ROUNDUP((AK701/AO701),0)</f>
        <v>8</v>
      </c>
      <c r="AQ701" s="12">
        <f>(AP701*AO701)</f>
        <v>12.48</v>
      </c>
      <c r="AR701" s="12">
        <f>IF(ROUNDDOWN((AL701*12 - (O701*12)) / (AP701 - 1), 0) &lt; 18, ROUNDDOWN((AL701*12 - (O701*12)) / (AP701 - 1), 0), 18)</f>
        <v>13</v>
      </c>
    </row>
    <row r="702" spans="1:44" x14ac:dyDescent="0.35">
      <c r="A702" s="11">
        <f t="shared" si="10"/>
        <v>701</v>
      </c>
      <c r="B702" s="14">
        <v>4400</v>
      </c>
      <c r="C702" s="14">
        <v>3000</v>
      </c>
      <c r="D702" s="14">
        <v>150</v>
      </c>
      <c r="E702" s="14">
        <v>195</v>
      </c>
      <c r="F702" s="14">
        <v>40000</v>
      </c>
      <c r="G702" s="14">
        <v>6</v>
      </c>
      <c r="H702" s="14">
        <v>95</v>
      </c>
      <c r="K702" s="14">
        <v>150</v>
      </c>
      <c r="L702" s="14">
        <v>1.83</v>
      </c>
      <c r="M702" s="9">
        <f>ROUNDUP((18*L702),0)</f>
        <v>33</v>
      </c>
      <c r="N702" s="9">
        <f>(M702-O702*12-1.5)</f>
        <v>28.5</v>
      </c>
      <c r="O702" s="14">
        <v>0.25</v>
      </c>
      <c r="P702" s="9">
        <f>ROUND(((B702)-(M702*K702/12)-(G702-(1.5*L702))*H702),0)</f>
        <v>3678</v>
      </c>
      <c r="Q702" s="9">
        <f>ROUNDDOWN((D702+E702)/(P702/1000),0)</f>
        <v>93</v>
      </c>
      <c r="R702" s="9">
        <f>ROUND((1.2*D702+1.6*E702)/(Q702),2)</f>
        <v>5.29</v>
      </c>
      <c r="S702" s="9">
        <f>CEILING((N702+(12*L702)),0.01)</f>
        <v>50.46</v>
      </c>
      <c r="T702" s="9">
        <f xml:space="preserve"> (4*S702)</f>
        <v>201.84</v>
      </c>
      <c r="U702" s="9">
        <f>ROUND((Q702-(S702/12)^2)*(R702),2)</f>
        <v>398.43</v>
      </c>
      <c r="V702" s="9">
        <f>ROUND((U702*1000)/(3*T702*(C702^0.5)),2)</f>
        <v>12.01</v>
      </c>
      <c r="W702" s="9" t="str">
        <f>IF(V702 &lt; N702, "Pass", "Fail")</f>
        <v>Pass</v>
      </c>
      <c r="X702" s="9">
        <f>CEILING(R702*(Q702^0.5)*((Q702^0.5/2)-(L702*0.5)-(N702/12)),0.01)</f>
        <v>78.150000000000006</v>
      </c>
      <c r="Y702" s="9">
        <f>ROUND((X702*1000)/(1.5*(Q702^0.5)*12*(C702^0.5)),2)</f>
        <v>8.2200000000000006</v>
      </c>
      <c r="Z702" s="9" t="str">
        <f>IF(Y702&lt;N702,"Pass","Fail")</f>
        <v>Pass</v>
      </c>
      <c r="AA702" s="9">
        <f>ROUND(((Q702^0.5)/2)-(L702/2),2)</f>
        <v>3.91</v>
      </c>
      <c r="AB702" s="9">
        <f>ROUND((AA702*(AA702/2)*R702*(Q702^0.5)),0)</f>
        <v>390</v>
      </c>
      <c r="AC702" s="9">
        <f>ROUND((AB702*12000/(0.9*(Q702^0.5)*12*(N702^2))),2)</f>
        <v>55.32</v>
      </c>
      <c r="AD702" s="9">
        <f>(1-((1-(2.36*AC702/C702))^0.5))</f>
        <v>2.2001226994634693E-2</v>
      </c>
      <c r="AE702" s="9">
        <f>(AD702*C702)/(1.18*F702)</f>
        <v>1.398383071692883E-3</v>
      </c>
      <c r="AF702" s="10">
        <f>200/F702</f>
        <v>5.0000000000000001E-3</v>
      </c>
      <c r="AG702" s="10">
        <f>(3*(C702)^0.5)/(F702)</f>
        <v>4.107919181288746E-3</v>
      </c>
      <c r="AH702" s="10">
        <f>ROUND(MAX(AE702, AF702, AG702),6)</f>
        <v>5.0000000000000001E-3</v>
      </c>
      <c r="AK702" s="10">
        <f>ROUND((AH702*(Q702^0.5)*12*N702),2)</f>
        <v>16.489999999999998</v>
      </c>
      <c r="AL702" s="13">
        <f>ROUND((Q702^0.5),2)</f>
        <v>9.64</v>
      </c>
      <c r="AM702" s="13">
        <f>ROUND((Q702^0.5),2)</f>
        <v>9.64</v>
      </c>
      <c r="AN702" s="19">
        <v>11</v>
      </c>
      <c r="AO702" s="10">
        <f>INDEX(AJ:AJ, MATCH(AN702, AI:AI, 0))</f>
        <v>1.56</v>
      </c>
      <c r="AP702" s="12">
        <f>ROUNDUP((AK702/AO702),0)</f>
        <v>11</v>
      </c>
      <c r="AQ702" s="12">
        <f>(AP702*AO702)</f>
        <v>17.16</v>
      </c>
      <c r="AR702" s="12">
        <f>IF(ROUNDDOWN((AL702*12 - (O702*12)) / (AP702 - 1), 0) &lt; 18, ROUNDDOWN((AL702*12 - (O702*12)) / (AP702 - 1), 0), 18)</f>
        <v>11</v>
      </c>
    </row>
    <row r="703" spans="1:44" x14ac:dyDescent="0.35">
      <c r="A703" s="11">
        <f t="shared" si="10"/>
        <v>702</v>
      </c>
      <c r="B703" s="14">
        <v>4500</v>
      </c>
      <c r="C703" s="14">
        <v>3000</v>
      </c>
      <c r="D703" s="14">
        <v>160</v>
      </c>
      <c r="E703" s="14">
        <v>100</v>
      </c>
      <c r="F703" s="14">
        <v>40000</v>
      </c>
      <c r="G703" s="14">
        <v>6</v>
      </c>
      <c r="H703" s="14">
        <v>100</v>
      </c>
      <c r="K703" s="14">
        <v>150</v>
      </c>
      <c r="L703" s="14">
        <v>1.33</v>
      </c>
      <c r="M703" s="9">
        <f>ROUNDUP((18*L703),0)</f>
        <v>24</v>
      </c>
      <c r="N703" s="9">
        <f>(M703-O703*12-1.5)</f>
        <v>19.5</v>
      </c>
      <c r="O703" s="14">
        <v>0.25</v>
      </c>
      <c r="P703" s="9">
        <f>ROUND(((B703)-(M703*K703/12)-(G703-(1.5*L703))*H703),0)</f>
        <v>3800</v>
      </c>
      <c r="Q703" s="9">
        <f>ROUNDDOWN((D703+E703)/(P703/1000),0)</f>
        <v>68</v>
      </c>
      <c r="R703" s="9">
        <f>ROUND((1.2*D703+1.6*E703)/(Q703),2)</f>
        <v>5.18</v>
      </c>
      <c r="S703" s="9">
        <f>CEILING((N703+(12*L703)),0.01)</f>
        <v>35.46</v>
      </c>
      <c r="T703" s="9">
        <f xml:space="preserve"> (4*S703)</f>
        <v>141.84</v>
      </c>
      <c r="U703" s="9">
        <f>ROUND((Q703-(S703/12)^2)*(R703),2)</f>
        <v>307.01</v>
      </c>
      <c r="V703" s="9">
        <f>ROUND((U703*1000)/(3*T703*(C703^0.5)),2)</f>
        <v>13.17</v>
      </c>
      <c r="W703" s="9" t="str">
        <f>IF(V703 &lt; N703, "Pass", "Fail")</f>
        <v>Pass</v>
      </c>
      <c r="X703" s="9">
        <f>CEILING(R703*(Q703^0.5)*((Q703^0.5/2)-(L703*0.5)-(N703/12)),0.01)</f>
        <v>78.31</v>
      </c>
      <c r="Y703" s="9">
        <f>ROUND((X703*1000)/(1.5*(Q703^0.5)*12*(C703^0.5)),2)</f>
        <v>9.6300000000000008</v>
      </c>
      <c r="Z703" s="9" t="str">
        <f>IF(Y703&lt;N703,"Pass","Fail")</f>
        <v>Pass</v>
      </c>
      <c r="AA703" s="9">
        <f>ROUND(((Q703^0.5)/2)-(L703/2),2)</f>
        <v>3.46</v>
      </c>
      <c r="AB703" s="9">
        <f>ROUND((AA703*(AA703/2)*R703*(Q703^0.5)),0)</f>
        <v>256</v>
      </c>
      <c r="AC703" s="9">
        <f>ROUND((AB703*12000/(0.9*(Q703^0.5)*12*(N703^2))),2)</f>
        <v>90.71</v>
      </c>
      <c r="AD703" s="9">
        <f>(1-((1-(2.36*AC703/C703))^0.5))</f>
        <v>3.6339548042638281E-2</v>
      </c>
      <c r="AE703" s="9">
        <f>(AD703*C703)/(1.18*F703)</f>
        <v>2.3097170366083654E-3</v>
      </c>
      <c r="AF703" s="10">
        <f>200/F703</f>
        <v>5.0000000000000001E-3</v>
      </c>
      <c r="AG703" s="10">
        <f>(3*(C703)^0.5)/(F703)</f>
        <v>4.107919181288746E-3</v>
      </c>
      <c r="AH703" s="10">
        <f>ROUND(MAX(AE703, AF703, AG703),6)</f>
        <v>5.0000000000000001E-3</v>
      </c>
      <c r="AK703" s="10">
        <f>ROUND((AH703*(Q703^0.5)*12*N703),2)</f>
        <v>9.65</v>
      </c>
      <c r="AL703" s="13">
        <f>ROUND((Q703^0.5),2)</f>
        <v>8.25</v>
      </c>
      <c r="AM703" s="13">
        <f>ROUND((Q703^0.5),2)</f>
        <v>8.25</v>
      </c>
      <c r="AN703" s="19">
        <v>11</v>
      </c>
      <c r="AO703" s="10">
        <f>INDEX(AJ:AJ, MATCH(AN703, AI:AI, 0))</f>
        <v>1.56</v>
      </c>
      <c r="AP703" s="12">
        <f>ROUNDUP((AK703/AO703),0)</f>
        <v>7</v>
      </c>
      <c r="AQ703" s="12">
        <f>(AP703*AO703)</f>
        <v>10.92</v>
      </c>
      <c r="AR703" s="12">
        <f>IF(ROUNDDOWN((AL703*12 - (O703*12)) / (AP703 - 1), 0) &lt; 18, ROUNDDOWN((AL703*12 - (O703*12)) / (AP703 - 1), 0), 18)</f>
        <v>16</v>
      </c>
    </row>
    <row r="704" spans="1:44" x14ac:dyDescent="0.35">
      <c r="A704" s="11">
        <f t="shared" si="10"/>
        <v>703</v>
      </c>
      <c r="B704" s="14">
        <v>4600</v>
      </c>
      <c r="C704" s="14">
        <v>5000</v>
      </c>
      <c r="D704" s="14">
        <v>115</v>
      </c>
      <c r="E704" s="14">
        <v>130</v>
      </c>
      <c r="F704" s="14">
        <v>60000</v>
      </c>
      <c r="G704" s="14">
        <v>6.5</v>
      </c>
      <c r="H704" s="14">
        <v>100</v>
      </c>
      <c r="K704" s="14">
        <v>150</v>
      </c>
      <c r="L704" s="14">
        <v>1.25</v>
      </c>
      <c r="M704" s="9">
        <f>ROUNDUP((18*L704),0)</f>
        <v>23</v>
      </c>
      <c r="N704" s="9">
        <f>(M704-O704*12-1.5)</f>
        <v>18.5</v>
      </c>
      <c r="O704" s="14">
        <v>0.25</v>
      </c>
      <c r="P704" s="9">
        <f>ROUND(((B704)-(M704*K704/12)-(G704-(1.5*L704))*H704),0)</f>
        <v>3850</v>
      </c>
      <c r="Q704" s="9">
        <f>ROUNDDOWN((D704+E704)/(P704/1000),0)</f>
        <v>63</v>
      </c>
      <c r="R704" s="9">
        <f>ROUND((1.2*D704+1.6*E704)/(Q704),2)</f>
        <v>5.49</v>
      </c>
      <c r="S704" s="9">
        <f>CEILING((N704+(12*L704)),0.01)</f>
        <v>33.5</v>
      </c>
      <c r="T704" s="9">
        <f xml:space="preserve"> (4*S704)</f>
        <v>134</v>
      </c>
      <c r="U704" s="9">
        <f>ROUND((Q704-(S704/12)^2)*(R704),2)</f>
        <v>303.08</v>
      </c>
      <c r="V704" s="9">
        <f>ROUND((U704*1000)/(3*T704*(C704^0.5)),2)</f>
        <v>10.66</v>
      </c>
      <c r="W704" s="9" t="str">
        <f>IF(V704 &lt; N704, "Pass", "Fail")</f>
        <v>Pass</v>
      </c>
      <c r="X704" s="9">
        <f>CEILING(R704*(Q704^0.5)*((Q704^0.5/2)-(L704*0.5)-(N704/12)),0.01)</f>
        <v>78.53</v>
      </c>
      <c r="Y704" s="9">
        <f>ROUND((X704*1000)/(1.5*(Q704^0.5)*12*(C704^0.5)),2)</f>
        <v>7.77</v>
      </c>
      <c r="Z704" s="9" t="str">
        <f>IF(Y704&lt;N704,"Pass","Fail")</f>
        <v>Pass</v>
      </c>
      <c r="AA704" s="9">
        <f>ROUND(((Q704^0.5)/2)-(L704/2),2)</f>
        <v>3.34</v>
      </c>
      <c r="AB704" s="9">
        <f>ROUND((AA704*(AA704/2)*R704*(Q704^0.5)),0)</f>
        <v>243</v>
      </c>
      <c r="AC704" s="9">
        <f>ROUND((AB704*12000/(0.9*(Q704^0.5)*12*(N704^2))),2)</f>
        <v>99.39</v>
      </c>
      <c r="AD704" s="9">
        <f>(1-((1-(2.36*AC704/C704))^0.5))</f>
        <v>2.3737781126402457E-2</v>
      </c>
      <c r="AE704" s="9">
        <f>(AD704*C704)/(1.18*F704)</f>
        <v>1.6763969722035634E-3</v>
      </c>
      <c r="AF704" s="10">
        <f>200/F704</f>
        <v>3.3333333333333335E-3</v>
      </c>
      <c r="AG704" s="10">
        <f>(3*(C704)^0.5)/(F704)</f>
        <v>3.5355339059327377E-3</v>
      </c>
      <c r="AH704" s="10">
        <f>ROUND(MAX(AE704, AF704, AG704),6)</f>
        <v>3.5360000000000001E-3</v>
      </c>
      <c r="AK704" s="10">
        <f>ROUND((AH704*(Q704^0.5)*12*N704),2)</f>
        <v>6.23</v>
      </c>
      <c r="AL704" s="13">
        <f>ROUND((Q704^0.5),2)</f>
        <v>7.94</v>
      </c>
      <c r="AM704" s="13">
        <f>ROUND((Q704^0.5),2)</f>
        <v>7.94</v>
      </c>
      <c r="AN704" s="19">
        <v>8</v>
      </c>
      <c r="AO704" s="10">
        <f>INDEX(AJ:AJ, MATCH(AN704, AI:AI, 0))</f>
        <v>0.79</v>
      </c>
      <c r="AP704" s="12">
        <f>ROUNDUP((AK704/AO704),0)</f>
        <v>8</v>
      </c>
      <c r="AQ704" s="12">
        <f>(AP704*AO704)</f>
        <v>6.32</v>
      </c>
      <c r="AR704" s="12">
        <f>IF(ROUNDDOWN((AL704*12 - (O704*12)) / (AP704 - 1), 0) &lt; 18, ROUNDDOWN((AL704*12 - (O704*12)) / (AP704 - 1), 0), 18)</f>
        <v>13</v>
      </c>
    </row>
    <row r="705" spans="1:44" x14ac:dyDescent="0.35">
      <c r="A705" s="11">
        <f t="shared" si="10"/>
        <v>704</v>
      </c>
      <c r="B705" s="14">
        <v>5000</v>
      </c>
      <c r="C705" s="14">
        <v>5000</v>
      </c>
      <c r="D705" s="14">
        <v>170</v>
      </c>
      <c r="E705" s="14">
        <v>105</v>
      </c>
      <c r="F705" s="14">
        <v>40000</v>
      </c>
      <c r="G705" s="14">
        <v>5.25</v>
      </c>
      <c r="H705" s="14">
        <v>105</v>
      </c>
      <c r="K705" s="14">
        <v>150</v>
      </c>
      <c r="L705" s="14">
        <v>1.33</v>
      </c>
      <c r="M705" s="9">
        <f>ROUNDUP((18*L705),0)</f>
        <v>24</v>
      </c>
      <c r="N705" s="9">
        <f>(M705-O705*12-1.5)</f>
        <v>19.5</v>
      </c>
      <c r="O705" s="14">
        <v>0.25</v>
      </c>
      <c r="P705" s="9">
        <f>ROUND(((B705)-(M705*K705/12)-(G705-(1.5*L705))*H705),0)</f>
        <v>4358</v>
      </c>
      <c r="Q705" s="9">
        <f>ROUNDDOWN((D705+E705)/(P705/1000),0)</f>
        <v>63</v>
      </c>
      <c r="R705" s="9">
        <f>ROUND((1.2*D705+1.6*E705)/(Q705),2)</f>
        <v>5.9</v>
      </c>
      <c r="S705" s="9">
        <f>CEILING((N705+(12*L705)),0.01)</f>
        <v>35.46</v>
      </c>
      <c r="T705" s="9">
        <f xml:space="preserve"> (4*S705)</f>
        <v>141.84</v>
      </c>
      <c r="U705" s="9">
        <f>ROUND((Q705-(S705/12)^2)*(R705),2)</f>
        <v>320.18</v>
      </c>
      <c r="V705" s="9">
        <f>ROUND((U705*1000)/(3*T705*(C705^0.5)),2)</f>
        <v>10.64</v>
      </c>
      <c r="W705" s="9" t="str">
        <f>IF(V705 &lt; N705, "Pass", "Fail")</f>
        <v>Pass</v>
      </c>
      <c r="X705" s="9">
        <f>CEILING(R705*(Q705^0.5)*((Q705^0.5/2)-(L705*0.5)-(N705/12)),0.01)</f>
        <v>78.61</v>
      </c>
      <c r="Y705" s="9">
        <f>ROUND((X705*1000)/(1.5*(Q705^0.5)*12*(C705^0.5)),2)</f>
        <v>7.78</v>
      </c>
      <c r="Z705" s="9" t="str">
        <f>IF(Y705&lt;N705,"Pass","Fail")</f>
        <v>Pass</v>
      </c>
      <c r="AA705" s="9">
        <f>ROUND(((Q705^0.5)/2)-(L705/2),2)</f>
        <v>3.3</v>
      </c>
      <c r="AB705" s="9">
        <f>ROUND((AA705*(AA705/2)*R705*(Q705^0.5)),0)</f>
        <v>255</v>
      </c>
      <c r="AC705" s="9">
        <f>ROUND((AB705*12000/(0.9*(Q705^0.5)*12*(N705^2))),2)</f>
        <v>93.88</v>
      </c>
      <c r="AD705" s="9">
        <f>(1-((1-(2.36*AC705/C705))^0.5))</f>
        <v>2.2406710333995772E-2</v>
      </c>
      <c r="AE705" s="9">
        <f>(AD705*C705)/(1.18*F705)</f>
        <v>2.3735921963978571E-3</v>
      </c>
      <c r="AF705" s="10">
        <f>200/F705</f>
        <v>5.0000000000000001E-3</v>
      </c>
      <c r="AG705" s="10">
        <f>(3*(C705)^0.5)/(F705)</f>
        <v>5.3033008588991067E-3</v>
      </c>
      <c r="AH705" s="10">
        <f>ROUND(MAX(AE705, AF705, AG705),6)</f>
        <v>5.3030000000000004E-3</v>
      </c>
      <c r="AK705" s="10">
        <f>ROUND((AH705*(Q705^0.5)*12*N705),2)</f>
        <v>9.85</v>
      </c>
      <c r="AL705" s="13">
        <f>ROUND((Q705^0.5),2)</f>
        <v>7.94</v>
      </c>
      <c r="AM705" s="13">
        <f>ROUND((Q705^0.5),2)</f>
        <v>7.94</v>
      </c>
      <c r="AN705" s="19">
        <v>11</v>
      </c>
      <c r="AO705" s="10">
        <f>INDEX(AJ:AJ, MATCH(AN705, AI:AI, 0))</f>
        <v>1.56</v>
      </c>
      <c r="AP705" s="12">
        <f>ROUNDUP((AK705/AO705),0)</f>
        <v>7</v>
      </c>
      <c r="AQ705" s="12">
        <f>(AP705*AO705)</f>
        <v>10.92</v>
      </c>
      <c r="AR705" s="12">
        <f>IF(ROUNDDOWN((AL705*12 - (O705*12)) / (AP705 - 1), 0) &lt; 18, ROUNDDOWN((AL705*12 - (O705*12)) / (AP705 - 1), 0), 18)</f>
        <v>15</v>
      </c>
    </row>
    <row r="706" spans="1:44" x14ac:dyDescent="0.35">
      <c r="A706" s="11">
        <f t="shared" si="10"/>
        <v>705</v>
      </c>
      <c r="B706" s="14">
        <v>4000</v>
      </c>
      <c r="C706" s="14">
        <v>3000</v>
      </c>
      <c r="D706" s="14">
        <v>85</v>
      </c>
      <c r="E706" s="14">
        <v>145</v>
      </c>
      <c r="F706" s="14">
        <v>40000</v>
      </c>
      <c r="G706" s="14">
        <v>5</v>
      </c>
      <c r="H706" s="14">
        <v>105</v>
      </c>
      <c r="K706" s="14">
        <v>150</v>
      </c>
      <c r="L706" s="14">
        <v>1.25</v>
      </c>
      <c r="M706" s="9">
        <f>ROUNDUP((18*L706),0)</f>
        <v>23</v>
      </c>
      <c r="N706" s="9">
        <f>(M706-O706*12-1.5)</f>
        <v>18.5</v>
      </c>
      <c r="O706" s="14">
        <v>0.25</v>
      </c>
      <c r="P706" s="9">
        <f>ROUND(((B706)-(M706*K706/12)-(G706-(1.5*L706))*H706),0)</f>
        <v>3384</v>
      </c>
      <c r="Q706" s="9">
        <f>ROUNDDOWN((D706+E706)/(P706/1000),0)</f>
        <v>67</v>
      </c>
      <c r="R706" s="9">
        <f>ROUND((1.2*D706+1.6*E706)/(Q706),2)</f>
        <v>4.99</v>
      </c>
      <c r="S706" s="9">
        <f>CEILING((N706+(12*L706)),0.01)</f>
        <v>33.5</v>
      </c>
      <c r="T706" s="9">
        <f xml:space="preserve"> (4*S706)</f>
        <v>134</v>
      </c>
      <c r="U706" s="9">
        <f>ROUND((Q706-(S706/12)^2)*(R706),2)</f>
        <v>295.44</v>
      </c>
      <c r="V706" s="9">
        <f>ROUND((U706*1000)/(3*T706*(C706^0.5)),2)</f>
        <v>13.42</v>
      </c>
      <c r="W706" s="9" t="str">
        <f>IF(V706 &lt; N706, "Pass", "Fail")</f>
        <v>Pass</v>
      </c>
      <c r="X706" s="9">
        <f>CEILING(R706*(Q706^0.5)*((Q706^0.5/2)-(L706*0.5)-(N706/12)),0.01)</f>
        <v>78.67</v>
      </c>
      <c r="Y706" s="9">
        <f>ROUND((X706*1000)/(1.5*(Q706^0.5)*12*(C706^0.5)),2)</f>
        <v>9.75</v>
      </c>
      <c r="Z706" s="9" t="str">
        <f>IF(Y706&lt;N706,"Pass","Fail")</f>
        <v>Pass</v>
      </c>
      <c r="AA706" s="9">
        <f>ROUND(((Q706^0.5)/2)-(L706/2),2)</f>
        <v>3.47</v>
      </c>
      <c r="AB706" s="9">
        <f>ROUND((AA706*(AA706/2)*R706*(Q706^0.5)),0)</f>
        <v>246</v>
      </c>
      <c r="AC706" s="9">
        <f>ROUND((AB706*12000/(0.9*(Q706^0.5)*12*(N706^2))),2)</f>
        <v>97.57</v>
      </c>
      <c r="AD706" s="9">
        <f>(1-((1-(2.36*AC706/C706))^0.5))</f>
        <v>3.9143645838081942E-2</v>
      </c>
      <c r="AE706" s="9">
        <f>(AD706*C706)/(1.18*F706)</f>
        <v>2.4879435914035132E-3</v>
      </c>
      <c r="AF706" s="10">
        <f>200/F706</f>
        <v>5.0000000000000001E-3</v>
      </c>
      <c r="AG706" s="10">
        <f>(3*(C706)^0.5)/(F706)</f>
        <v>4.107919181288746E-3</v>
      </c>
      <c r="AH706" s="10">
        <f>ROUND(MAX(AE706, AF706, AG706),6)</f>
        <v>5.0000000000000001E-3</v>
      </c>
      <c r="AK706" s="10">
        <f>ROUND((AH706*(Q706^0.5)*12*N706),2)</f>
        <v>9.09</v>
      </c>
      <c r="AL706" s="13">
        <f>ROUND((Q706^0.5),2)</f>
        <v>8.19</v>
      </c>
      <c r="AM706" s="13">
        <f>ROUND((Q706^0.5),2)</f>
        <v>8.19</v>
      </c>
      <c r="AN706" s="19">
        <v>11</v>
      </c>
      <c r="AO706" s="10">
        <f>INDEX(AJ:AJ, MATCH(AN706, AI:AI, 0))</f>
        <v>1.56</v>
      </c>
      <c r="AP706" s="12">
        <f>ROUNDUP((AK706/AO706),0)</f>
        <v>6</v>
      </c>
      <c r="AQ706" s="12">
        <f>(AP706*AO706)</f>
        <v>9.36</v>
      </c>
      <c r="AR706" s="12">
        <f>IF(ROUNDDOWN((AL706*12 - (O706*12)) / (AP706 - 1), 0) &lt; 18, ROUNDDOWN((AL706*12 - (O706*12)) / (AP706 - 1), 0), 18)</f>
        <v>18</v>
      </c>
    </row>
    <row r="707" spans="1:44" x14ac:dyDescent="0.35">
      <c r="A707" s="11">
        <f t="shared" si="10"/>
        <v>706</v>
      </c>
      <c r="B707" s="14">
        <v>4200</v>
      </c>
      <c r="C707" s="14">
        <v>3000</v>
      </c>
      <c r="D707" s="14">
        <v>100</v>
      </c>
      <c r="E707" s="14">
        <v>170</v>
      </c>
      <c r="F707" s="14">
        <v>40000</v>
      </c>
      <c r="G707" s="14">
        <v>6</v>
      </c>
      <c r="H707" s="14">
        <v>100</v>
      </c>
      <c r="K707" s="14">
        <v>150</v>
      </c>
      <c r="L707" s="14">
        <v>1.5</v>
      </c>
      <c r="M707" s="9">
        <f>ROUNDUP((18*L707),0)</f>
        <v>27</v>
      </c>
      <c r="N707" s="9">
        <f>(M707-O707*12-1.5)</f>
        <v>22.5</v>
      </c>
      <c r="O707" s="14">
        <v>0.25</v>
      </c>
      <c r="P707" s="9">
        <f>ROUND(((B707)-(M707*K707/12)-(G707-(1.5*L707))*H707),0)</f>
        <v>3488</v>
      </c>
      <c r="Q707" s="9">
        <f>ROUNDDOWN((D707+E707)/(P707/1000),0)</f>
        <v>77</v>
      </c>
      <c r="R707" s="9">
        <f>ROUND((1.2*D707+1.6*E707)/(Q707),2)</f>
        <v>5.09</v>
      </c>
      <c r="S707" s="9">
        <f>CEILING((N707+(12*L707)),0.01)</f>
        <v>40.5</v>
      </c>
      <c r="T707" s="9">
        <f xml:space="preserve"> (4*S707)</f>
        <v>162</v>
      </c>
      <c r="U707" s="9">
        <f>ROUND((Q707-(S707/12)^2)*(R707),2)</f>
        <v>333.95</v>
      </c>
      <c r="V707" s="9">
        <f>ROUND((U707*1000)/(3*T707*(C707^0.5)),2)</f>
        <v>12.55</v>
      </c>
      <c r="W707" s="9" t="str">
        <f>IF(V707 &lt; N707, "Pass", "Fail")</f>
        <v>Pass</v>
      </c>
      <c r="X707" s="9">
        <f>CEILING(R707*(Q707^0.5)*((Q707^0.5/2)-(L707*0.5)-(N707/12)),0.01)</f>
        <v>78.73</v>
      </c>
      <c r="Y707" s="9">
        <f>ROUND((X707*1000)/(1.5*(Q707^0.5)*12*(C707^0.5)),2)</f>
        <v>9.1</v>
      </c>
      <c r="Z707" s="9" t="str">
        <f>IF(Y707&lt;N707,"Pass","Fail")</f>
        <v>Pass</v>
      </c>
      <c r="AA707" s="9">
        <f>ROUND(((Q707^0.5)/2)-(L707/2),2)</f>
        <v>3.64</v>
      </c>
      <c r="AB707" s="9">
        <f>ROUND((AA707*(AA707/2)*R707*(Q707^0.5)),0)</f>
        <v>296</v>
      </c>
      <c r="AC707" s="9">
        <f>ROUND((AB707*12000/(0.9*(Q707^0.5)*12*(N707^2))),2)</f>
        <v>74.040000000000006</v>
      </c>
      <c r="AD707" s="9">
        <f>(1-((1-(2.36*AC707/C707))^0.5))</f>
        <v>2.9559275380510397E-2</v>
      </c>
      <c r="AE707" s="9">
        <f>(AD707*C707)/(1.18*F707)</f>
        <v>1.8787675029985421E-3</v>
      </c>
      <c r="AF707" s="10">
        <f>200/F707</f>
        <v>5.0000000000000001E-3</v>
      </c>
      <c r="AG707" s="10">
        <f>(3*(C707)^0.5)/(F707)</f>
        <v>4.107919181288746E-3</v>
      </c>
      <c r="AH707" s="10">
        <f>ROUND(MAX(AE707, AF707, AG707),6)</f>
        <v>5.0000000000000001E-3</v>
      </c>
      <c r="AK707" s="10">
        <f>ROUND((AH707*(Q707^0.5)*12*N707),2)</f>
        <v>11.85</v>
      </c>
      <c r="AL707" s="13">
        <f>ROUND((Q707^0.5),2)</f>
        <v>8.77</v>
      </c>
      <c r="AM707" s="13">
        <f>ROUND((Q707^0.5),2)</f>
        <v>8.77</v>
      </c>
      <c r="AN707" s="19">
        <v>11</v>
      </c>
      <c r="AO707" s="10">
        <f>INDEX(AJ:AJ, MATCH(AN707, AI:AI, 0))</f>
        <v>1.56</v>
      </c>
      <c r="AP707" s="12">
        <f>ROUNDUP((AK707/AO707),0)</f>
        <v>8</v>
      </c>
      <c r="AQ707" s="12">
        <f>(AP707*AO707)</f>
        <v>12.48</v>
      </c>
      <c r="AR707" s="12">
        <f>IF(ROUNDDOWN((AL707*12 - (O707*12)) / (AP707 - 1), 0) &lt; 18, ROUNDDOWN((AL707*12 - (O707*12)) / (AP707 - 1), 0), 18)</f>
        <v>14</v>
      </c>
    </row>
    <row r="708" spans="1:44" x14ac:dyDescent="0.35">
      <c r="A708" s="11">
        <f t="shared" ref="A708:A771" si="11">(A707+1)</f>
        <v>707</v>
      </c>
      <c r="B708" s="14">
        <v>4300</v>
      </c>
      <c r="C708" s="14">
        <v>4000</v>
      </c>
      <c r="D708" s="14">
        <v>155</v>
      </c>
      <c r="E708" s="14">
        <v>90</v>
      </c>
      <c r="F708" s="14">
        <v>60000</v>
      </c>
      <c r="G708" s="14">
        <v>6.5</v>
      </c>
      <c r="H708" s="14">
        <v>105</v>
      </c>
      <c r="K708" s="14">
        <v>150</v>
      </c>
      <c r="L708" s="14">
        <v>1.25</v>
      </c>
      <c r="M708" s="9">
        <f>ROUNDUP((18*L708),0)</f>
        <v>23</v>
      </c>
      <c r="N708" s="9">
        <f>(M708-O708*12-1.5)</f>
        <v>18.5</v>
      </c>
      <c r="O708" s="14">
        <v>0.25</v>
      </c>
      <c r="P708" s="9">
        <f>ROUND(((B708)-(M708*K708/12)-(G708-(1.5*L708))*H708),0)</f>
        <v>3527</v>
      </c>
      <c r="Q708" s="9">
        <f>ROUNDDOWN((D708+E708)/(P708/1000),0)</f>
        <v>69</v>
      </c>
      <c r="R708" s="9">
        <f>ROUND((1.2*D708+1.6*E708)/(Q708),2)</f>
        <v>4.78</v>
      </c>
      <c r="S708" s="9">
        <f>CEILING((N708+(12*L708)),0.01)</f>
        <v>33.5</v>
      </c>
      <c r="T708" s="9">
        <f xml:space="preserve"> (4*S708)</f>
        <v>134</v>
      </c>
      <c r="U708" s="9">
        <f>ROUND((Q708-(S708/12)^2)*(R708),2)</f>
        <v>292.57</v>
      </c>
      <c r="V708" s="9">
        <f>ROUND((U708*1000)/(3*T708*(C708^0.5)),2)</f>
        <v>11.51</v>
      </c>
      <c r="W708" s="9" t="str">
        <f>IF(V708 &lt; N708, "Pass", "Fail")</f>
        <v>Pass</v>
      </c>
      <c r="X708" s="9">
        <f>CEILING(R708*(Q708^0.5)*((Q708^0.5/2)-(L708*0.5)-(N708/12)),0.01)</f>
        <v>78.89</v>
      </c>
      <c r="Y708" s="9">
        <f>ROUND((X708*1000)/(1.5*(Q708^0.5)*12*(C708^0.5)),2)</f>
        <v>8.34</v>
      </c>
      <c r="Z708" s="9" t="str">
        <f>IF(Y708&lt;N708,"Pass","Fail")</f>
        <v>Pass</v>
      </c>
      <c r="AA708" s="9">
        <f>ROUND(((Q708^0.5)/2)-(L708/2),2)</f>
        <v>3.53</v>
      </c>
      <c r="AB708" s="9">
        <f>ROUND((AA708*(AA708/2)*R708*(Q708^0.5)),0)</f>
        <v>247</v>
      </c>
      <c r="AC708" s="9">
        <f>ROUND((AB708*12000/(0.9*(Q708^0.5)*12*(N708^2))),2)</f>
        <v>96.54</v>
      </c>
      <c r="AD708" s="9">
        <f>(1-((1-(2.36*AC708/C708))^0.5))</f>
        <v>2.8896812897825974E-2</v>
      </c>
      <c r="AE708" s="9">
        <f>(AD708*C708)/(1.18*F708)</f>
        <v>1.6325882993122019E-3</v>
      </c>
      <c r="AF708" s="10">
        <f>200/F708</f>
        <v>3.3333333333333335E-3</v>
      </c>
      <c r="AG708" s="10">
        <f>(3*(C708)^0.5)/(F708)</f>
        <v>3.162277660168379E-3</v>
      </c>
      <c r="AH708" s="10">
        <f>ROUND(MAX(AE708, AF708, AG708),6)</f>
        <v>3.333E-3</v>
      </c>
      <c r="AK708" s="10">
        <f>ROUND((AH708*(Q708^0.5)*12*N708),2)</f>
        <v>6.15</v>
      </c>
      <c r="AL708" s="13">
        <f>ROUND((Q708^0.5),2)</f>
        <v>8.31</v>
      </c>
      <c r="AM708" s="13">
        <f>ROUND((Q708^0.5),2)</f>
        <v>8.31</v>
      </c>
      <c r="AN708" s="19">
        <v>8</v>
      </c>
      <c r="AO708" s="10">
        <f>INDEX(AJ:AJ, MATCH(AN708, AI:AI, 0))</f>
        <v>0.79</v>
      </c>
      <c r="AP708" s="12">
        <f>ROUNDUP((AK708/AO708),0)</f>
        <v>8</v>
      </c>
      <c r="AQ708" s="12">
        <f>(AP708*AO708)</f>
        <v>6.32</v>
      </c>
      <c r="AR708" s="12">
        <f>IF(ROUNDDOWN((AL708*12 - (O708*12)) / (AP708 - 1), 0) &lt; 18, ROUNDDOWN((AL708*12 - (O708*12)) / (AP708 - 1), 0), 18)</f>
        <v>13</v>
      </c>
    </row>
    <row r="709" spans="1:44" x14ac:dyDescent="0.35">
      <c r="A709" s="11">
        <f t="shared" si="11"/>
        <v>708</v>
      </c>
      <c r="B709" s="14">
        <v>4200</v>
      </c>
      <c r="C709" s="14">
        <v>3000</v>
      </c>
      <c r="D709" s="14">
        <v>125</v>
      </c>
      <c r="E709" s="14">
        <v>190</v>
      </c>
      <c r="F709" s="14">
        <v>60000</v>
      </c>
      <c r="G709" s="14">
        <v>5</v>
      </c>
      <c r="H709" s="14">
        <v>90</v>
      </c>
      <c r="K709" s="14">
        <v>150</v>
      </c>
      <c r="L709" s="14">
        <v>1.67</v>
      </c>
      <c r="M709" s="9">
        <f>ROUNDUP((18*L709),0)</f>
        <v>31</v>
      </c>
      <c r="N709" s="9">
        <f>(M709-O709*12-1.5)</f>
        <v>26.5</v>
      </c>
      <c r="O709" s="14">
        <v>0.25</v>
      </c>
      <c r="P709" s="9">
        <f>ROUND(((B709)-(M709*K709/12)-(G709-(1.5*L709))*H709),0)</f>
        <v>3588</v>
      </c>
      <c r="Q709" s="9">
        <f>ROUNDDOWN((D709+E709)/(P709/1000),0)</f>
        <v>87</v>
      </c>
      <c r="R709" s="9">
        <f>ROUND((1.2*D709+1.6*E709)/(Q709),2)</f>
        <v>5.22</v>
      </c>
      <c r="S709" s="9">
        <f>CEILING((N709+(12*L709)),0.01)</f>
        <v>46.54</v>
      </c>
      <c r="T709" s="9">
        <f xml:space="preserve"> (4*S709)</f>
        <v>186.16</v>
      </c>
      <c r="U709" s="9">
        <f>ROUND((Q709-(S709/12)^2)*(R709),2)</f>
        <v>375.62</v>
      </c>
      <c r="V709" s="9">
        <f>ROUND((U709*1000)/(3*T709*(C709^0.5)),2)</f>
        <v>12.28</v>
      </c>
      <c r="W709" s="9" t="str">
        <f>IF(V709 &lt; N709, "Pass", "Fail")</f>
        <v>Pass</v>
      </c>
      <c r="X709" s="9">
        <f>CEILING(R709*(Q709^0.5)*((Q709^0.5/2)-(L709*0.5)-(N709/12)),0.01)</f>
        <v>78.900000000000006</v>
      </c>
      <c r="Y709" s="9">
        <f>ROUND((X709*1000)/(1.5*(Q709^0.5)*12*(C709^0.5)),2)</f>
        <v>8.58</v>
      </c>
      <c r="Z709" s="9" t="str">
        <f>IF(Y709&lt;N709,"Pass","Fail")</f>
        <v>Pass</v>
      </c>
      <c r="AA709" s="9">
        <f>ROUND(((Q709^0.5)/2)-(L709/2),2)</f>
        <v>3.83</v>
      </c>
      <c r="AB709" s="9">
        <f>ROUND((AA709*(AA709/2)*R709*(Q709^0.5)),0)</f>
        <v>357</v>
      </c>
      <c r="AC709" s="9">
        <f>ROUND((AB709*12000/(0.9*(Q709^0.5)*12*(N709^2))),2)</f>
        <v>60.56</v>
      </c>
      <c r="AD709" s="9">
        <f>(1-((1-(2.36*AC709/C709))^0.5))</f>
        <v>2.411093526637631E-2</v>
      </c>
      <c r="AE709" s="9">
        <f>(AD709*C709)/(1.18*F709)</f>
        <v>1.021649799422725E-3</v>
      </c>
      <c r="AF709" s="10">
        <f>200/F709</f>
        <v>3.3333333333333335E-3</v>
      </c>
      <c r="AG709" s="10">
        <f>(3*(C709)^0.5)/(F709)</f>
        <v>2.7386127875258306E-3</v>
      </c>
      <c r="AH709" s="10">
        <f>ROUND(MAX(AE709, AF709, AG709),6)</f>
        <v>3.333E-3</v>
      </c>
      <c r="AK709" s="10">
        <f>ROUND((AH709*(Q709^0.5)*12*N709),2)</f>
        <v>9.89</v>
      </c>
      <c r="AL709" s="13">
        <f>ROUND((Q709^0.5),2)</f>
        <v>9.33</v>
      </c>
      <c r="AM709" s="13">
        <f>ROUND((Q709^0.5),2)</f>
        <v>9.33</v>
      </c>
      <c r="AN709" s="19">
        <v>11</v>
      </c>
      <c r="AO709" s="10">
        <f>INDEX(AJ:AJ, MATCH(AN709, AI:AI, 0))</f>
        <v>1.56</v>
      </c>
      <c r="AP709" s="12">
        <f>ROUNDUP((AK709/AO709),0)</f>
        <v>7</v>
      </c>
      <c r="AQ709" s="12">
        <f>(AP709*AO709)</f>
        <v>10.92</v>
      </c>
      <c r="AR709" s="12">
        <f>IF(ROUNDDOWN((AL709*12 - (O709*12)) / (AP709 - 1), 0) &lt; 18, ROUNDDOWN((AL709*12 - (O709*12)) / (AP709 - 1), 0), 18)</f>
        <v>18</v>
      </c>
    </row>
    <row r="710" spans="1:44" x14ac:dyDescent="0.35">
      <c r="A710" s="11">
        <f t="shared" si="11"/>
        <v>709</v>
      </c>
      <c r="B710" s="14">
        <v>4600</v>
      </c>
      <c r="C710" s="14">
        <v>3000</v>
      </c>
      <c r="D710" s="14">
        <v>185</v>
      </c>
      <c r="E710" s="14">
        <v>110</v>
      </c>
      <c r="F710" s="14">
        <v>40000</v>
      </c>
      <c r="G710" s="14">
        <v>6.5</v>
      </c>
      <c r="H710" s="14">
        <v>90</v>
      </c>
      <c r="K710" s="14">
        <v>150</v>
      </c>
      <c r="L710" s="14">
        <v>1.5</v>
      </c>
      <c r="M710" s="9">
        <f>ROUNDUP((18*L710),0)</f>
        <v>27</v>
      </c>
      <c r="N710" s="9">
        <f>(M710-O710*12-1.5)</f>
        <v>22.5</v>
      </c>
      <c r="O710" s="14">
        <v>0.25</v>
      </c>
      <c r="P710" s="9">
        <f>ROUND(((B710)-(M710*K710/12)-(G710-(1.5*L710))*H710),0)</f>
        <v>3880</v>
      </c>
      <c r="Q710" s="9">
        <f>ROUNDDOWN((D710+E710)/(P710/1000),0)</f>
        <v>76</v>
      </c>
      <c r="R710" s="9">
        <f>ROUND((1.2*D710+1.6*E710)/(Q710),2)</f>
        <v>5.24</v>
      </c>
      <c r="S710" s="9">
        <f>CEILING((N710+(12*L710)),0.01)</f>
        <v>40.5</v>
      </c>
      <c r="T710" s="9">
        <f xml:space="preserve"> (4*S710)</f>
        <v>162</v>
      </c>
      <c r="U710" s="9">
        <f>ROUND((Q710-(S710/12)^2)*(R710),2)</f>
        <v>338.55</v>
      </c>
      <c r="V710" s="9">
        <f>ROUND((U710*1000)/(3*T710*(C710^0.5)),2)</f>
        <v>12.72</v>
      </c>
      <c r="W710" s="9" t="str">
        <f>IF(V710 &lt; N710, "Pass", "Fail")</f>
        <v>Pass</v>
      </c>
      <c r="X710" s="9">
        <f>CEILING(R710*(Q710^0.5)*((Q710^0.5/2)-(L710*0.5)-(N710/12)),0.01)</f>
        <v>79.210000000000008</v>
      </c>
      <c r="Y710" s="9">
        <f>ROUND((X710*1000)/(1.5*(Q710^0.5)*12*(C710^0.5)),2)</f>
        <v>9.2200000000000006</v>
      </c>
      <c r="Z710" s="9" t="str">
        <f>IF(Y710&lt;N710,"Pass","Fail")</f>
        <v>Pass</v>
      </c>
      <c r="AA710" s="9">
        <f>ROUND(((Q710^0.5)/2)-(L710/2),2)</f>
        <v>3.61</v>
      </c>
      <c r="AB710" s="9">
        <f>ROUND((AA710*(AA710/2)*R710*(Q710^0.5)),0)</f>
        <v>298</v>
      </c>
      <c r="AC710" s="9">
        <f>ROUND((AB710*12000/(0.9*(Q710^0.5)*12*(N710^2))),2)</f>
        <v>75.02</v>
      </c>
      <c r="AD710" s="9">
        <f>(1-((1-(2.36*AC710/C710))^0.5))</f>
        <v>2.9956564546377296E-2</v>
      </c>
      <c r="AE710" s="9">
        <f>(AD710*C710)/(1.18*F710)</f>
        <v>1.9040189330324551E-3</v>
      </c>
      <c r="AF710" s="10">
        <f>200/F710</f>
        <v>5.0000000000000001E-3</v>
      </c>
      <c r="AG710" s="10">
        <f>(3*(C710)^0.5)/(F710)</f>
        <v>4.107919181288746E-3</v>
      </c>
      <c r="AH710" s="10">
        <f>ROUND(MAX(AE710, AF710, AG710),6)</f>
        <v>5.0000000000000001E-3</v>
      </c>
      <c r="AK710" s="10">
        <f>ROUND((AH710*(Q710^0.5)*12*N710),2)</f>
        <v>11.77</v>
      </c>
      <c r="AL710" s="13">
        <f>ROUND((Q710^0.5),2)</f>
        <v>8.7200000000000006</v>
      </c>
      <c r="AM710" s="13">
        <f>ROUND((Q710^0.5),2)</f>
        <v>8.7200000000000006</v>
      </c>
      <c r="AN710" s="19">
        <v>11</v>
      </c>
      <c r="AO710" s="10">
        <f>INDEX(AJ:AJ, MATCH(AN710, AI:AI, 0))</f>
        <v>1.56</v>
      </c>
      <c r="AP710" s="12">
        <f>ROUNDUP((AK710/AO710),0)</f>
        <v>8</v>
      </c>
      <c r="AQ710" s="12">
        <f>(AP710*AO710)</f>
        <v>12.48</v>
      </c>
      <c r="AR710" s="12">
        <f>IF(ROUNDDOWN((AL710*12 - (O710*12)) / (AP710 - 1), 0) &lt; 18, ROUNDDOWN((AL710*12 - (O710*12)) / (AP710 - 1), 0), 18)</f>
        <v>14</v>
      </c>
    </row>
    <row r="711" spans="1:44" x14ac:dyDescent="0.35">
      <c r="A711" s="11">
        <f t="shared" si="11"/>
        <v>710</v>
      </c>
      <c r="B711" s="14">
        <v>4600</v>
      </c>
      <c r="C711" s="14">
        <v>3000</v>
      </c>
      <c r="D711" s="14">
        <v>110</v>
      </c>
      <c r="E711" s="14">
        <v>140</v>
      </c>
      <c r="F711" s="14">
        <v>40000</v>
      </c>
      <c r="G711" s="14">
        <v>4.75</v>
      </c>
      <c r="H711" s="14">
        <v>90</v>
      </c>
      <c r="K711" s="14">
        <v>150</v>
      </c>
      <c r="L711" s="14">
        <v>1.25</v>
      </c>
      <c r="M711" s="9">
        <f>ROUNDUP((18*L711),0)</f>
        <v>23</v>
      </c>
      <c r="N711" s="9">
        <f>(M711-O711*12-1.5)</f>
        <v>18.5</v>
      </c>
      <c r="O711" s="14">
        <v>0.25</v>
      </c>
      <c r="P711" s="9">
        <f>ROUND(((B711)-(M711*K711/12)-(G711-(1.5*L711))*H711),0)</f>
        <v>4054</v>
      </c>
      <c r="Q711" s="9">
        <f>ROUNDDOWN((D711+E711)/(P711/1000),0)</f>
        <v>61</v>
      </c>
      <c r="R711" s="9">
        <f>ROUND((1.2*D711+1.6*E711)/(Q711),2)</f>
        <v>5.84</v>
      </c>
      <c r="S711" s="9">
        <f>CEILING((N711+(12*L711)),0.01)</f>
        <v>33.5</v>
      </c>
      <c r="T711" s="9">
        <f xml:space="preserve"> (4*S711)</f>
        <v>134</v>
      </c>
      <c r="U711" s="9">
        <f>ROUND((Q711-(S711/12)^2)*(R711),2)</f>
        <v>310.73</v>
      </c>
      <c r="V711" s="9">
        <f>ROUND((U711*1000)/(3*T711*(C711^0.5)),2)</f>
        <v>14.11</v>
      </c>
      <c r="W711" s="9" t="str">
        <f>IF(V711 &lt; N711, "Pass", "Fail")</f>
        <v>Pass</v>
      </c>
      <c r="X711" s="9">
        <f>CEILING(R711*(Q711^0.5)*((Q711^0.5/2)-(L711*0.5)-(N711/12)),0.01)</f>
        <v>79.3</v>
      </c>
      <c r="Y711" s="9">
        <f>ROUND((X711*1000)/(1.5*(Q711^0.5)*12*(C711^0.5)),2)</f>
        <v>10.3</v>
      </c>
      <c r="Z711" s="9" t="str">
        <f>IF(Y711&lt;N711,"Pass","Fail")</f>
        <v>Pass</v>
      </c>
      <c r="AA711" s="9">
        <f>ROUND(((Q711^0.5)/2)-(L711/2),2)</f>
        <v>3.28</v>
      </c>
      <c r="AB711" s="9">
        <f>ROUND((AA711*(AA711/2)*R711*(Q711^0.5)),0)</f>
        <v>245</v>
      </c>
      <c r="AC711" s="9">
        <f>ROUND((AB711*12000/(0.9*(Q711^0.5)*12*(N711^2))),2)</f>
        <v>101.84</v>
      </c>
      <c r="AD711" s="9">
        <f>(1-((1-(2.36*AC711/C711))^0.5))</f>
        <v>4.0893193295623242E-2</v>
      </c>
      <c r="AE711" s="9">
        <f>(AD711*C711)/(1.18*F711)</f>
        <v>2.5991436416709689E-3</v>
      </c>
      <c r="AF711" s="10">
        <f>200/F711</f>
        <v>5.0000000000000001E-3</v>
      </c>
      <c r="AG711" s="10">
        <f>(3*(C711)^0.5)/(F711)</f>
        <v>4.107919181288746E-3</v>
      </c>
      <c r="AH711" s="10">
        <f>ROUND(MAX(AE711, AF711, AG711),6)</f>
        <v>5.0000000000000001E-3</v>
      </c>
      <c r="AK711" s="10">
        <f>ROUND((AH711*(Q711^0.5)*12*N711),2)</f>
        <v>8.67</v>
      </c>
      <c r="AL711" s="13">
        <f>ROUND((Q711^0.5),2)</f>
        <v>7.81</v>
      </c>
      <c r="AM711" s="13">
        <f>ROUND((Q711^0.5),2)</f>
        <v>7.81</v>
      </c>
      <c r="AN711" s="19">
        <v>11</v>
      </c>
      <c r="AO711" s="10">
        <f>INDEX(AJ:AJ, MATCH(AN711, AI:AI, 0))</f>
        <v>1.56</v>
      </c>
      <c r="AP711" s="12">
        <f>ROUNDUP((AK711/AO711),0)</f>
        <v>6</v>
      </c>
      <c r="AQ711" s="12">
        <f>(AP711*AO711)</f>
        <v>9.36</v>
      </c>
      <c r="AR711" s="12">
        <f>IF(ROUNDDOWN((AL711*12 - (O711*12)) / (AP711 - 1), 0) &lt; 18, ROUNDDOWN((AL711*12 - (O711*12)) / (AP711 - 1), 0), 18)</f>
        <v>18</v>
      </c>
    </row>
    <row r="712" spans="1:44" x14ac:dyDescent="0.35">
      <c r="A712" s="11">
        <f t="shared" si="11"/>
        <v>711</v>
      </c>
      <c r="B712" s="14">
        <v>4900</v>
      </c>
      <c r="C712" s="14">
        <v>4000</v>
      </c>
      <c r="D712" s="14">
        <v>125</v>
      </c>
      <c r="E712" s="14">
        <v>170</v>
      </c>
      <c r="F712" s="14">
        <v>40000</v>
      </c>
      <c r="G712" s="14">
        <v>6.5</v>
      </c>
      <c r="H712" s="14">
        <v>105</v>
      </c>
      <c r="K712" s="14">
        <v>150</v>
      </c>
      <c r="L712" s="14">
        <v>1.5</v>
      </c>
      <c r="M712" s="9">
        <f>ROUNDUP((18*L712),0)</f>
        <v>27</v>
      </c>
      <c r="N712" s="9">
        <f>(M712-O712*12-1.5)</f>
        <v>22.5</v>
      </c>
      <c r="O712" s="14">
        <v>0.25</v>
      </c>
      <c r="P712" s="9">
        <f>ROUND(((B712)-(M712*K712/12)-(G712-(1.5*L712))*H712),0)</f>
        <v>4116</v>
      </c>
      <c r="Q712" s="9">
        <f>ROUNDDOWN((D712+E712)/(P712/1000),0)</f>
        <v>71</v>
      </c>
      <c r="R712" s="9">
        <f>ROUND((1.2*D712+1.6*E712)/(Q712),2)</f>
        <v>5.94</v>
      </c>
      <c r="S712" s="9">
        <f>CEILING((N712+(12*L712)),0.01)</f>
        <v>40.5</v>
      </c>
      <c r="T712" s="9">
        <f xml:space="preserve"> (4*S712)</f>
        <v>162</v>
      </c>
      <c r="U712" s="9">
        <f>ROUND((Q712-(S712/12)^2)*(R712),2)</f>
        <v>354.08</v>
      </c>
      <c r="V712" s="9">
        <f>ROUND((U712*1000)/(3*T712*(C712^0.5)),2)</f>
        <v>11.52</v>
      </c>
      <c r="W712" s="9" t="str">
        <f>IF(V712 &lt; N712, "Pass", "Fail")</f>
        <v>Pass</v>
      </c>
      <c r="X712" s="9">
        <f>CEILING(R712*(Q712^0.5)*((Q712^0.5/2)-(L712*0.5)-(N712/12)),0.01)</f>
        <v>79.489999999999995</v>
      </c>
      <c r="Y712" s="9">
        <f>ROUND((X712*1000)/(1.5*(Q712^0.5)*12*(C712^0.5)),2)</f>
        <v>8.2899999999999991</v>
      </c>
      <c r="Z712" s="9" t="str">
        <f>IF(Y712&lt;N712,"Pass","Fail")</f>
        <v>Pass</v>
      </c>
      <c r="AA712" s="9">
        <f>ROUND(((Q712^0.5)/2)-(L712/2),2)</f>
        <v>3.46</v>
      </c>
      <c r="AB712" s="9">
        <f>ROUND((AA712*(AA712/2)*R712*(Q712^0.5)),0)</f>
        <v>300</v>
      </c>
      <c r="AC712" s="9">
        <f>ROUND((AB712*12000/(0.9*(Q712^0.5)*12*(N712^2))),2)</f>
        <v>78.14</v>
      </c>
      <c r="AD712" s="9">
        <f>(1-((1-(2.36*AC712/C712))^0.5))</f>
        <v>2.3323287878737275E-2</v>
      </c>
      <c r="AE712" s="9">
        <f>(AD712*C712)/(1.18*F712)</f>
        <v>1.9765498202319724E-3</v>
      </c>
      <c r="AF712" s="10">
        <f>200/F712</f>
        <v>5.0000000000000001E-3</v>
      </c>
      <c r="AG712" s="10">
        <f>(3*(C712)^0.5)/(F712)</f>
        <v>4.7434164902525689E-3</v>
      </c>
      <c r="AH712" s="10">
        <f>ROUND(MAX(AE712, AF712, AG712),6)</f>
        <v>5.0000000000000001E-3</v>
      </c>
      <c r="AK712" s="10">
        <f>ROUND((AH712*(Q712^0.5)*12*N712),2)</f>
        <v>11.38</v>
      </c>
      <c r="AL712" s="13">
        <f>ROUND((Q712^0.5),2)</f>
        <v>8.43</v>
      </c>
      <c r="AM712" s="13">
        <f>ROUND((Q712^0.5),2)</f>
        <v>8.43</v>
      </c>
      <c r="AN712" s="19">
        <v>11</v>
      </c>
      <c r="AO712" s="10">
        <f>INDEX(AJ:AJ, MATCH(AN712, AI:AI, 0))</f>
        <v>1.56</v>
      </c>
      <c r="AP712" s="12">
        <f>ROUNDUP((AK712/AO712),0)</f>
        <v>8</v>
      </c>
      <c r="AQ712" s="12">
        <f>(AP712*AO712)</f>
        <v>12.48</v>
      </c>
      <c r="AR712" s="12">
        <f>IF(ROUNDDOWN((AL712*12 - (O712*12)) / (AP712 - 1), 0) &lt; 18, ROUNDDOWN((AL712*12 - (O712*12)) / (AP712 - 1), 0), 18)</f>
        <v>14</v>
      </c>
    </row>
    <row r="713" spans="1:44" x14ac:dyDescent="0.35">
      <c r="A713" s="11">
        <f t="shared" si="11"/>
        <v>712</v>
      </c>
      <c r="B713" s="14">
        <v>4700</v>
      </c>
      <c r="C713" s="14">
        <v>5000</v>
      </c>
      <c r="D713" s="14">
        <v>80</v>
      </c>
      <c r="E713" s="14">
        <v>175</v>
      </c>
      <c r="F713" s="14">
        <v>60000</v>
      </c>
      <c r="G713" s="14">
        <v>6.25</v>
      </c>
      <c r="H713" s="14">
        <v>90</v>
      </c>
      <c r="K713" s="14">
        <v>150</v>
      </c>
      <c r="L713" s="14">
        <v>1.33</v>
      </c>
      <c r="M713" s="9">
        <f>ROUNDUP((18*L713),0)</f>
        <v>24</v>
      </c>
      <c r="N713" s="9">
        <f>(M713-O713*12-1.5)</f>
        <v>19.5</v>
      </c>
      <c r="O713" s="14">
        <v>0.25</v>
      </c>
      <c r="P713" s="9">
        <f>ROUND(((B713)-(M713*K713/12)-(G713-(1.5*L713))*H713),0)</f>
        <v>4017</v>
      </c>
      <c r="Q713" s="9">
        <f>ROUNDDOWN((D713+E713)/(P713/1000),0)</f>
        <v>63</v>
      </c>
      <c r="R713" s="9">
        <f>ROUND((1.2*D713+1.6*E713)/(Q713),2)</f>
        <v>5.97</v>
      </c>
      <c r="S713" s="9">
        <f>CEILING((N713+(12*L713)),0.01)</f>
        <v>35.46</v>
      </c>
      <c r="T713" s="9">
        <f xml:space="preserve"> (4*S713)</f>
        <v>141.84</v>
      </c>
      <c r="U713" s="9">
        <f>ROUND((Q713-(S713/12)^2)*(R713),2)</f>
        <v>323.98</v>
      </c>
      <c r="V713" s="9">
        <f>ROUND((U713*1000)/(3*T713*(C713^0.5)),2)</f>
        <v>10.77</v>
      </c>
      <c r="W713" s="9" t="str">
        <f>IF(V713 &lt; N713, "Pass", "Fail")</f>
        <v>Pass</v>
      </c>
      <c r="X713" s="9">
        <f>CEILING(R713*(Q713^0.5)*((Q713^0.5/2)-(L713*0.5)-(N713/12)),0.01)</f>
        <v>79.55</v>
      </c>
      <c r="Y713" s="9">
        <f>ROUND((X713*1000)/(1.5*(Q713^0.5)*12*(C713^0.5)),2)</f>
        <v>7.87</v>
      </c>
      <c r="Z713" s="9" t="str">
        <f>IF(Y713&lt;N713,"Pass","Fail")</f>
        <v>Pass</v>
      </c>
      <c r="AA713" s="9">
        <f>ROUND(((Q713^0.5)/2)-(L713/2),2)</f>
        <v>3.3</v>
      </c>
      <c r="AB713" s="9">
        <f>ROUND((AA713*(AA713/2)*R713*(Q713^0.5)),0)</f>
        <v>258</v>
      </c>
      <c r="AC713" s="9">
        <f>ROUND((AB713*12000/(0.9*(Q713^0.5)*12*(N713^2))),2)</f>
        <v>94.98</v>
      </c>
      <c r="AD713" s="9">
        <f>(1-((1-(2.36*AC713/C713))^0.5))</f>
        <v>2.2672296514623436E-2</v>
      </c>
      <c r="AE713" s="9">
        <f>(AD713*C713)/(1.18*F713)</f>
        <v>1.60115088380109E-3</v>
      </c>
      <c r="AF713" s="10">
        <f>200/F713</f>
        <v>3.3333333333333335E-3</v>
      </c>
      <c r="AG713" s="10">
        <f>(3*(C713)^0.5)/(F713)</f>
        <v>3.5355339059327377E-3</v>
      </c>
      <c r="AH713" s="10">
        <f>ROUND(MAX(AE713, AF713, AG713),6)</f>
        <v>3.5360000000000001E-3</v>
      </c>
      <c r="AK713" s="10">
        <f>ROUND((AH713*(Q713^0.5)*12*N713),2)</f>
        <v>6.57</v>
      </c>
      <c r="AL713" s="13">
        <f>ROUND((Q713^0.5),2)</f>
        <v>7.94</v>
      </c>
      <c r="AM713" s="13">
        <f>ROUND((Q713^0.5),2)</f>
        <v>7.94</v>
      </c>
      <c r="AN713" s="19">
        <v>11</v>
      </c>
      <c r="AO713" s="10">
        <f>INDEX(AJ:AJ, MATCH(AN713, AI:AI, 0))</f>
        <v>1.56</v>
      </c>
      <c r="AP713" s="12">
        <f>ROUNDUP((AK713/AO713),0)</f>
        <v>5</v>
      </c>
      <c r="AQ713" s="12">
        <f>(AP713*AO713)</f>
        <v>7.8000000000000007</v>
      </c>
      <c r="AR713" s="12">
        <f>IF(ROUNDDOWN((AL713*12 - (O713*12)) / (AP713 - 1), 0) &lt; 18, ROUNDDOWN((AL713*12 - (O713*12)) / (AP713 - 1), 0), 18)</f>
        <v>18</v>
      </c>
    </row>
    <row r="714" spans="1:44" x14ac:dyDescent="0.35">
      <c r="A714" s="11">
        <f t="shared" si="11"/>
        <v>713</v>
      </c>
      <c r="B714" s="14">
        <v>4200</v>
      </c>
      <c r="C714" s="14">
        <v>3000</v>
      </c>
      <c r="D714" s="14">
        <v>90</v>
      </c>
      <c r="E714" s="14">
        <v>170</v>
      </c>
      <c r="F714" s="14">
        <v>60000</v>
      </c>
      <c r="G714" s="14">
        <v>6.25</v>
      </c>
      <c r="H714" s="14">
        <v>90</v>
      </c>
      <c r="K714" s="14">
        <v>150</v>
      </c>
      <c r="L714" s="14">
        <v>1.42</v>
      </c>
      <c r="M714" s="9">
        <f>ROUNDUP((18*L714),0)</f>
        <v>26</v>
      </c>
      <c r="N714" s="9">
        <f>(M714-O714*12-1.5)</f>
        <v>21.5</v>
      </c>
      <c r="O714" s="14">
        <v>0.25</v>
      </c>
      <c r="P714" s="9">
        <f>ROUND(((B714)-(M714*K714/12)-(G714-(1.5*L714))*H714),0)</f>
        <v>3504</v>
      </c>
      <c r="Q714" s="9">
        <f>ROUNDDOWN((D714+E714)/(P714/1000),0)</f>
        <v>74</v>
      </c>
      <c r="R714" s="9">
        <f>ROUND((1.2*D714+1.6*E714)/(Q714),2)</f>
        <v>5.14</v>
      </c>
      <c r="S714" s="9">
        <f>CEILING((N714+(12*L714)),0.01)</f>
        <v>38.54</v>
      </c>
      <c r="T714" s="9">
        <f xml:space="preserve"> (4*S714)</f>
        <v>154.16</v>
      </c>
      <c r="U714" s="9">
        <f>ROUND((Q714-(S714/12)^2)*(R714),2)</f>
        <v>327.33999999999997</v>
      </c>
      <c r="V714" s="9">
        <f>ROUND((U714*1000)/(3*T714*(C714^0.5)),2)</f>
        <v>12.92</v>
      </c>
      <c r="W714" s="9" t="str">
        <f>IF(V714 &lt; N714, "Pass", "Fail")</f>
        <v>Pass</v>
      </c>
      <c r="X714" s="9">
        <f>CEILING(R714*(Q714^0.5)*((Q714^0.5/2)-(L714*0.5)-(N714/12)),0.01)</f>
        <v>79.570000000000007</v>
      </c>
      <c r="Y714" s="9">
        <f>ROUND((X714*1000)/(1.5*(Q714^0.5)*12*(C714^0.5)),2)</f>
        <v>9.3800000000000008</v>
      </c>
      <c r="Z714" s="9" t="str">
        <f>IF(Y714&lt;N714,"Pass","Fail")</f>
        <v>Pass</v>
      </c>
      <c r="AA714" s="9">
        <f>ROUND(((Q714^0.5)/2)-(L714/2),2)</f>
        <v>3.59</v>
      </c>
      <c r="AB714" s="9">
        <f>ROUND((AA714*(AA714/2)*R714*(Q714^0.5)),0)</f>
        <v>285</v>
      </c>
      <c r="AC714" s="9">
        <f>ROUND((AB714*12000/(0.9*(Q714^0.5)*12*(N714^2))),2)</f>
        <v>79.64</v>
      </c>
      <c r="AD714" s="9">
        <f>(1-((1-(2.36*AC714/C714))^0.5))</f>
        <v>3.1831695072253141E-2</v>
      </c>
      <c r="AE714" s="9">
        <f>(AD714*C714)/(1.18*F714)</f>
        <v>1.348800638654794E-3</v>
      </c>
      <c r="AF714" s="10">
        <f>200/F714</f>
        <v>3.3333333333333335E-3</v>
      </c>
      <c r="AG714" s="10">
        <f>(3*(C714)^0.5)/(F714)</f>
        <v>2.7386127875258306E-3</v>
      </c>
      <c r="AH714" s="10">
        <f>ROUND(MAX(AE714, AF714, AG714),6)</f>
        <v>3.333E-3</v>
      </c>
      <c r="AK714" s="10">
        <f>ROUND((AH714*(Q714^0.5)*12*N714),2)</f>
        <v>7.4</v>
      </c>
      <c r="AL714" s="13">
        <f>ROUND((Q714^0.5),2)</f>
        <v>8.6</v>
      </c>
      <c r="AM714" s="13">
        <f>ROUND((Q714^0.5),2)</f>
        <v>8.6</v>
      </c>
      <c r="AN714" s="19">
        <v>8</v>
      </c>
      <c r="AO714" s="10">
        <f>INDEX(AJ:AJ, MATCH(AN714, AI:AI, 0))</f>
        <v>0.79</v>
      </c>
      <c r="AP714" s="12">
        <f>ROUNDUP((AK714/AO714),0)</f>
        <v>10</v>
      </c>
      <c r="AQ714" s="12">
        <f>(AP714*AO714)</f>
        <v>7.9</v>
      </c>
      <c r="AR714" s="12">
        <f>IF(ROUNDDOWN((AL714*12 - (O714*12)) / (AP714 - 1), 0) &lt; 18, ROUNDDOWN((AL714*12 - (O714*12)) / (AP714 - 1), 0), 18)</f>
        <v>11</v>
      </c>
    </row>
    <row r="715" spans="1:44" x14ac:dyDescent="0.35">
      <c r="A715" s="11">
        <f t="shared" si="11"/>
        <v>714</v>
      </c>
      <c r="B715" s="14">
        <v>5500</v>
      </c>
      <c r="C715" s="14">
        <v>3000</v>
      </c>
      <c r="D715" s="14">
        <v>195</v>
      </c>
      <c r="E715" s="14">
        <v>135</v>
      </c>
      <c r="F715" s="14">
        <v>60000</v>
      </c>
      <c r="G715" s="14">
        <v>4.5</v>
      </c>
      <c r="H715" s="14">
        <v>105</v>
      </c>
      <c r="K715" s="14">
        <v>150</v>
      </c>
      <c r="L715" s="14">
        <v>1.5</v>
      </c>
      <c r="M715" s="9">
        <f>ROUNDUP((18*L715),0)</f>
        <v>27</v>
      </c>
      <c r="N715" s="9">
        <f>(M715-O715*12-1.5)</f>
        <v>22.5</v>
      </c>
      <c r="O715" s="14">
        <v>0.25</v>
      </c>
      <c r="P715" s="9">
        <f>ROUND(((B715)-(M715*K715/12)-(G715-(1.5*L715))*H715),0)</f>
        <v>4926</v>
      </c>
      <c r="Q715" s="9">
        <f>ROUNDDOWN((D715+E715)/(P715/1000),0)</f>
        <v>66</v>
      </c>
      <c r="R715" s="9">
        <f>ROUND((1.2*D715+1.6*E715)/(Q715),2)</f>
        <v>6.82</v>
      </c>
      <c r="S715" s="9">
        <f>CEILING((N715+(12*L715)),0.01)</f>
        <v>40.5</v>
      </c>
      <c r="T715" s="9">
        <f xml:space="preserve"> (4*S715)</f>
        <v>162</v>
      </c>
      <c r="U715" s="9">
        <f>ROUND((Q715-(S715/12)^2)*(R715),2)</f>
        <v>372.44</v>
      </c>
      <c r="V715" s="9">
        <f>ROUND((U715*1000)/(3*T715*(C715^0.5)),2)</f>
        <v>13.99</v>
      </c>
      <c r="W715" s="9" t="str">
        <f>IF(V715 &lt; N715, "Pass", "Fail")</f>
        <v>Pass</v>
      </c>
      <c r="X715" s="9">
        <f>CEILING(R715*(Q715^0.5)*((Q715^0.5/2)-(L715*0.5)-(N715/12)),0.01)</f>
        <v>79.62</v>
      </c>
      <c r="Y715" s="9">
        <f>ROUND((X715*1000)/(1.5*(Q715^0.5)*12*(C715^0.5)),2)</f>
        <v>9.94</v>
      </c>
      <c r="Z715" s="9" t="str">
        <f>IF(Y715&lt;N715,"Pass","Fail")</f>
        <v>Pass</v>
      </c>
      <c r="AA715" s="9">
        <f>ROUND(((Q715^0.5)/2)-(L715/2),2)</f>
        <v>3.31</v>
      </c>
      <c r="AB715" s="9">
        <f>ROUND((AA715*(AA715/2)*R715*(Q715^0.5)),0)</f>
        <v>304</v>
      </c>
      <c r="AC715" s="9">
        <f>ROUND((AB715*12000/(0.9*(Q715^0.5)*12*(N715^2))),2)</f>
        <v>82.13</v>
      </c>
      <c r="AD715" s="9">
        <f>(1-((1-(2.36*AC715/C715))^0.5))</f>
        <v>3.2843825089935774E-2</v>
      </c>
      <c r="AE715" s="9">
        <f>(AD715*C715)/(1.18*F715)</f>
        <v>1.3916875038108378E-3</v>
      </c>
      <c r="AF715" s="10">
        <f>200/F715</f>
        <v>3.3333333333333335E-3</v>
      </c>
      <c r="AG715" s="10">
        <f>(3*(C715)^0.5)/(F715)</f>
        <v>2.7386127875258306E-3</v>
      </c>
      <c r="AH715" s="10">
        <f>ROUND(MAX(AE715, AF715, AG715),6)</f>
        <v>3.333E-3</v>
      </c>
      <c r="AK715" s="10">
        <f>ROUND((AH715*(Q715^0.5)*12*N715),2)</f>
        <v>7.31</v>
      </c>
      <c r="AL715" s="13">
        <f>ROUND((Q715^0.5),2)</f>
        <v>8.1199999999999992</v>
      </c>
      <c r="AM715" s="13">
        <f>ROUND((Q715^0.5),2)</f>
        <v>8.1199999999999992</v>
      </c>
      <c r="AN715" s="19">
        <v>8</v>
      </c>
      <c r="AO715" s="10">
        <f>INDEX(AJ:AJ, MATCH(AN715, AI:AI, 0))</f>
        <v>0.79</v>
      </c>
      <c r="AP715" s="12">
        <f>ROUNDUP((AK715/AO715),0)</f>
        <v>10</v>
      </c>
      <c r="AQ715" s="12">
        <f>(AP715*AO715)</f>
        <v>7.9</v>
      </c>
      <c r="AR715" s="12">
        <f>IF(ROUNDDOWN((AL715*12 - (O715*12)) / (AP715 - 1), 0) &lt; 18, ROUNDDOWN((AL715*12 - (O715*12)) / (AP715 - 1), 0), 18)</f>
        <v>10</v>
      </c>
    </row>
    <row r="716" spans="1:44" x14ac:dyDescent="0.35">
      <c r="A716" s="11">
        <f t="shared" si="11"/>
        <v>715</v>
      </c>
      <c r="B716" s="14">
        <v>5000</v>
      </c>
      <c r="C716" s="14">
        <v>3000</v>
      </c>
      <c r="D716" s="14">
        <v>155</v>
      </c>
      <c r="E716" s="14">
        <v>110</v>
      </c>
      <c r="F716" s="14">
        <v>40000</v>
      </c>
      <c r="G716" s="14">
        <v>5.25</v>
      </c>
      <c r="H716" s="14">
        <v>100</v>
      </c>
      <c r="K716" s="14">
        <v>150</v>
      </c>
      <c r="L716" s="14">
        <v>1.25</v>
      </c>
      <c r="M716" s="9">
        <f>ROUNDUP((18*L716),0)</f>
        <v>23</v>
      </c>
      <c r="N716" s="9">
        <f>(M716-O716*12-1.5)</f>
        <v>18.5</v>
      </c>
      <c r="O716" s="14">
        <v>0.25</v>
      </c>
      <c r="P716" s="9">
        <f>ROUND(((B716)-(M716*K716/12)-(G716-(1.5*L716))*H716),0)</f>
        <v>4375</v>
      </c>
      <c r="Q716" s="9">
        <f>ROUNDDOWN((D716+E716)/(P716/1000),0)</f>
        <v>60</v>
      </c>
      <c r="R716" s="9">
        <f>ROUND((1.2*D716+1.6*E716)/(Q716),2)</f>
        <v>6.03</v>
      </c>
      <c r="S716" s="9">
        <f>CEILING((N716+(12*L716)),0.01)</f>
        <v>33.5</v>
      </c>
      <c r="T716" s="9">
        <f xml:space="preserve"> (4*S716)</f>
        <v>134</v>
      </c>
      <c r="U716" s="9">
        <f>ROUND((Q716-(S716/12)^2)*(R716),2)</f>
        <v>314.81</v>
      </c>
      <c r="V716" s="9">
        <f>ROUND((U716*1000)/(3*T716*(C716^0.5)),2)</f>
        <v>14.3</v>
      </c>
      <c r="W716" s="9" t="str">
        <f>IF(V716 &lt; N716, "Pass", "Fail")</f>
        <v>Pass</v>
      </c>
      <c r="X716" s="9">
        <f>CEILING(R716*(Q716^0.5)*((Q716^0.5/2)-(L716*0.5)-(N716/12)),0.01)</f>
        <v>79.7</v>
      </c>
      <c r="Y716" s="9">
        <f>ROUND((X716*1000)/(1.5*(Q716^0.5)*12*(C716^0.5)),2)</f>
        <v>10.44</v>
      </c>
      <c r="Z716" s="9" t="str">
        <f>IF(Y716&lt;N716,"Pass","Fail")</f>
        <v>Pass</v>
      </c>
      <c r="AA716" s="9">
        <f>ROUND(((Q716^0.5)/2)-(L716/2),2)</f>
        <v>3.25</v>
      </c>
      <c r="AB716" s="9">
        <f>ROUND((AA716*(AA716/2)*R716*(Q716^0.5)),0)</f>
        <v>247</v>
      </c>
      <c r="AC716" s="9">
        <f>ROUND((AB716*12000/(0.9*(Q716^0.5)*12*(N716^2))),2)</f>
        <v>103.52</v>
      </c>
      <c r="AD716" s="9">
        <f>(1-((1-(2.36*AC716/C716))^0.5))</f>
        <v>4.1582415297660158E-2</v>
      </c>
      <c r="AE716" s="9">
        <f>(AD716*C716)/(1.18*F716)</f>
        <v>2.642950124851281E-3</v>
      </c>
      <c r="AF716" s="10">
        <f>200/F716</f>
        <v>5.0000000000000001E-3</v>
      </c>
      <c r="AG716" s="10">
        <f>(3*(C716)^0.5)/(F716)</f>
        <v>4.107919181288746E-3</v>
      </c>
      <c r="AH716" s="10">
        <f>ROUND(MAX(AE716, AF716, AG716),6)</f>
        <v>5.0000000000000001E-3</v>
      </c>
      <c r="AK716" s="10">
        <f>ROUND((AH716*(Q716^0.5)*12*N716),2)</f>
        <v>8.6</v>
      </c>
      <c r="AL716" s="13">
        <f>ROUND((Q716^0.5),2)</f>
        <v>7.75</v>
      </c>
      <c r="AM716" s="13">
        <f>ROUND((Q716^0.5),2)</f>
        <v>7.75</v>
      </c>
      <c r="AN716" s="19">
        <v>11</v>
      </c>
      <c r="AO716" s="10">
        <f>INDEX(AJ:AJ, MATCH(AN716, AI:AI, 0))</f>
        <v>1.56</v>
      </c>
      <c r="AP716" s="12">
        <f>ROUNDUP((AK716/AO716),0)</f>
        <v>6</v>
      </c>
      <c r="AQ716" s="12">
        <f>(AP716*AO716)</f>
        <v>9.36</v>
      </c>
      <c r="AR716" s="12">
        <f>IF(ROUNDDOWN((AL716*12 - (O716*12)) / (AP716 - 1), 0) &lt; 18, ROUNDDOWN((AL716*12 - (O716*12)) / (AP716 - 1), 0), 18)</f>
        <v>18</v>
      </c>
    </row>
    <row r="717" spans="1:44" x14ac:dyDescent="0.35">
      <c r="A717" s="11">
        <f t="shared" si="11"/>
        <v>716</v>
      </c>
      <c r="B717" s="14">
        <v>5100</v>
      </c>
      <c r="C717" s="14">
        <v>3000</v>
      </c>
      <c r="D717" s="14">
        <v>95</v>
      </c>
      <c r="E717" s="14">
        <v>195</v>
      </c>
      <c r="F717" s="14">
        <v>60000</v>
      </c>
      <c r="G717" s="14">
        <v>5.25</v>
      </c>
      <c r="H717" s="14">
        <v>95</v>
      </c>
      <c r="K717" s="14">
        <v>150</v>
      </c>
      <c r="L717" s="14">
        <v>1.42</v>
      </c>
      <c r="M717" s="9">
        <f>ROUNDUP((18*L717),0)</f>
        <v>26</v>
      </c>
      <c r="N717" s="9">
        <f>(M717-O717*12-1.5)</f>
        <v>21.5</v>
      </c>
      <c r="O717" s="14">
        <v>0.25</v>
      </c>
      <c r="P717" s="9">
        <f>ROUND(((B717)-(M717*K717/12)-(G717-(1.5*L717))*H717),0)</f>
        <v>4479</v>
      </c>
      <c r="Q717" s="9">
        <f>ROUNDDOWN((D717+E717)/(P717/1000),0)</f>
        <v>64</v>
      </c>
      <c r="R717" s="9">
        <f>ROUND((1.2*D717+1.6*E717)/(Q717),2)</f>
        <v>6.66</v>
      </c>
      <c r="S717" s="9">
        <f>CEILING((N717+(12*L717)),0.01)</f>
        <v>38.54</v>
      </c>
      <c r="T717" s="9">
        <f xml:space="preserve"> (4*S717)</f>
        <v>154.16</v>
      </c>
      <c r="U717" s="9">
        <f>ROUND((Q717-(S717/12)^2)*(R717),2)</f>
        <v>357.54</v>
      </c>
      <c r="V717" s="9">
        <f>ROUND((U717*1000)/(3*T717*(C717^0.5)),2)</f>
        <v>14.11</v>
      </c>
      <c r="W717" s="9" t="str">
        <f>IF(V717 &lt; N717, "Pass", "Fail")</f>
        <v>Pass</v>
      </c>
      <c r="X717" s="9">
        <f>CEILING(R717*(Q717^0.5)*((Q717^0.5/2)-(L717*0.5)-(N717/12)),0.01)</f>
        <v>79.84</v>
      </c>
      <c r="Y717" s="9">
        <f>ROUND((X717*1000)/(1.5*(Q717^0.5)*12*(C717^0.5)),2)</f>
        <v>10.119999999999999</v>
      </c>
      <c r="Z717" s="9" t="str">
        <f>IF(Y717&lt;N717,"Pass","Fail")</f>
        <v>Pass</v>
      </c>
      <c r="AA717" s="9">
        <f>ROUND(((Q717^0.5)/2)-(L717/2),2)</f>
        <v>3.29</v>
      </c>
      <c r="AB717" s="9">
        <f>ROUND((AA717*(AA717/2)*R717*(Q717^0.5)),0)</f>
        <v>288</v>
      </c>
      <c r="AC717" s="9">
        <f>ROUND((AB717*12000/(0.9*(Q717^0.5)*12*(N717^2))),2)</f>
        <v>86.53</v>
      </c>
      <c r="AD717" s="9">
        <f>(1-((1-(2.36*AC717/C717))^0.5))</f>
        <v>3.4634922253071521E-2</v>
      </c>
      <c r="AE717" s="9">
        <f>(AD717*C717)/(1.18*F717)</f>
        <v>1.4675814514013357E-3</v>
      </c>
      <c r="AF717" s="10">
        <f>200/F717</f>
        <v>3.3333333333333335E-3</v>
      </c>
      <c r="AG717" s="10">
        <f>(3*(C717)^0.5)/(F717)</f>
        <v>2.7386127875258306E-3</v>
      </c>
      <c r="AH717" s="10">
        <f>ROUND(MAX(AE717, AF717, AG717),6)</f>
        <v>3.333E-3</v>
      </c>
      <c r="AK717" s="10">
        <f>ROUND((AH717*(Q717^0.5)*12*N717),2)</f>
        <v>6.88</v>
      </c>
      <c r="AL717" s="13">
        <f>ROUND((Q717^0.5),2)</f>
        <v>8</v>
      </c>
      <c r="AM717" s="13">
        <f>ROUND((Q717^0.5),2)</f>
        <v>8</v>
      </c>
      <c r="AN717" s="19">
        <v>8</v>
      </c>
      <c r="AO717" s="10">
        <f>INDEX(AJ:AJ, MATCH(AN717, AI:AI, 0))</f>
        <v>0.79</v>
      </c>
      <c r="AP717" s="12">
        <f>ROUNDUP((AK717/AO717),0)</f>
        <v>9</v>
      </c>
      <c r="AQ717" s="12">
        <f>(AP717*AO717)</f>
        <v>7.11</v>
      </c>
      <c r="AR717" s="12">
        <f>IF(ROUNDDOWN((AL717*12 - (O717*12)) / (AP717 - 1), 0) &lt; 18, ROUNDDOWN((AL717*12 - (O717*12)) / (AP717 - 1), 0), 18)</f>
        <v>11</v>
      </c>
    </row>
    <row r="718" spans="1:44" x14ac:dyDescent="0.35">
      <c r="A718" s="11">
        <f t="shared" si="11"/>
        <v>717</v>
      </c>
      <c r="B718" s="14">
        <v>4400</v>
      </c>
      <c r="C718" s="14">
        <v>5000</v>
      </c>
      <c r="D718" s="14">
        <v>195</v>
      </c>
      <c r="E718" s="14">
        <v>120</v>
      </c>
      <c r="F718" s="14">
        <v>40000</v>
      </c>
      <c r="G718" s="14">
        <v>4.75</v>
      </c>
      <c r="H718" s="14">
        <v>95</v>
      </c>
      <c r="K718" s="14">
        <v>150</v>
      </c>
      <c r="L718" s="14">
        <v>1.58</v>
      </c>
      <c r="M718" s="9">
        <f>ROUNDUP((18*L718),0)</f>
        <v>29</v>
      </c>
      <c r="N718" s="9">
        <f>(M718-O718*12-1.5)</f>
        <v>24.5</v>
      </c>
      <c r="O718" s="14">
        <v>0.25</v>
      </c>
      <c r="P718" s="9">
        <f>ROUND(((B718)-(M718*K718/12)-(G718-(1.5*L718))*H718),0)</f>
        <v>3811</v>
      </c>
      <c r="Q718" s="9">
        <f>ROUNDDOWN((D718+E718)/(P718/1000),0)</f>
        <v>82</v>
      </c>
      <c r="R718" s="9">
        <f>ROUND((1.2*D718+1.6*E718)/(Q718),2)</f>
        <v>5.2</v>
      </c>
      <c r="S718" s="9">
        <f>CEILING((N718+(12*L718)),0.01)</f>
        <v>43.46</v>
      </c>
      <c r="T718" s="9">
        <f xml:space="preserve"> (4*S718)</f>
        <v>173.84</v>
      </c>
      <c r="U718" s="9">
        <f>ROUND((Q718-(S718/12)^2)*(R718),2)</f>
        <v>358.19</v>
      </c>
      <c r="V718" s="9">
        <f>ROUND((U718*1000)/(3*T718*(C718^0.5)),2)</f>
        <v>9.7100000000000009</v>
      </c>
      <c r="W718" s="9" t="str">
        <f>IF(V718 &lt; N718, "Pass", "Fail")</f>
        <v>Pass</v>
      </c>
      <c r="X718" s="9">
        <f>CEILING(R718*(Q718^0.5)*((Q718^0.5/2)-(L718*0.5)-(N718/12)),0.01)</f>
        <v>79.87</v>
      </c>
      <c r="Y718" s="9">
        <f>ROUND((X718*1000)/(1.5*(Q718^0.5)*12*(C718^0.5)),2)</f>
        <v>6.93</v>
      </c>
      <c r="Z718" s="9" t="str">
        <f>IF(Y718&lt;N718,"Pass","Fail")</f>
        <v>Pass</v>
      </c>
      <c r="AA718" s="9">
        <f>ROUND(((Q718^0.5)/2)-(L718/2),2)</f>
        <v>3.74</v>
      </c>
      <c r="AB718" s="9">
        <f>ROUND((AA718*(AA718/2)*R718*(Q718^0.5)),0)</f>
        <v>329</v>
      </c>
      <c r="AC718" s="9">
        <f>ROUND((AB718*12000/(0.9*(Q718^0.5)*12*(N718^2))),2)</f>
        <v>67.25</v>
      </c>
      <c r="AD718" s="9">
        <f>(1-((1-(2.36*AC718/C718))^0.5))</f>
        <v>1.5998983740362127E-2</v>
      </c>
      <c r="AE718" s="9">
        <f>(AD718*C718)/(1.18*F718)</f>
        <v>1.694807599614632E-3</v>
      </c>
      <c r="AF718" s="10">
        <f>200/F718</f>
        <v>5.0000000000000001E-3</v>
      </c>
      <c r="AG718" s="10">
        <f>(3*(C718)^0.5)/(F718)</f>
        <v>5.3033008588991067E-3</v>
      </c>
      <c r="AH718" s="10">
        <f>ROUND(MAX(AE718, AF718, AG718),6)</f>
        <v>5.3030000000000004E-3</v>
      </c>
      <c r="AK718" s="10">
        <f>ROUND((AH718*(Q718^0.5)*12*N718),2)</f>
        <v>14.12</v>
      </c>
      <c r="AL718" s="13">
        <f>ROUND((Q718^0.5),2)</f>
        <v>9.06</v>
      </c>
      <c r="AM718" s="13">
        <f>ROUND((Q718^0.5),2)</f>
        <v>9.06</v>
      </c>
      <c r="AN718" s="19">
        <v>11</v>
      </c>
      <c r="AO718" s="10">
        <f>INDEX(AJ:AJ, MATCH(AN718, AI:AI, 0))</f>
        <v>1.56</v>
      </c>
      <c r="AP718" s="12">
        <f>ROUNDUP((AK718/AO718),0)</f>
        <v>10</v>
      </c>
      <c r="AQ718" s="12">
        <f>(AP718*AO718)</f>
        <v>15.600000000000001</v>
      </c>
      <c r="AR718" s="12">
        <f>IF(ROUNDDOWN((AL718*12 - (O718*12)) / (AP718 - 1), 0) &lt; 18, ROUNDDOWN((AL718*12 - (O718*12)) / (AP718 - 1), 0), 18)</f>
        <v>11</v>
      </c>
    </row>
    <row r="719" spans="1:44" x14ac:dyDescent="0.35">
      <c r="A719" s="11">
        <f t="shared" si="11"/>
        <v>718</v>
      </c>
      <c r="B719" s="14">
        <v>4500</v>
      </c>
      <c r="C719" s="14">
        <v>4000</v>
      </c>
      <c r="D719" s="14">
        <v>170</v>
      </c>
      <c r="E719" s="14">
        <v>95</v>
      </c>
      <c r="F719" s="14">
        <v>60000</v>
      </c>
      <c r="G719" s="14">
        <v>5.75</v>
      </c>
      <c r="H719" s="14">
        <v>105</v>
      </c>
      <c r="K719" s="14">
        <v>150</v>
      </c>
      <c r="L719" s="14">
        <v>1.33</v>
      </c>
      <c r="M719" s="9">
        <f>ROUNDUP((18*L719),0)</f>
        <v>24</v>
      </c>
      <c r="N719" s="9">
        <f>(M719-O719*12-1.5)</f>
        <v>19.5</v>
      </c>
      <c r="O719" s="14">
        <v>0.25</v>
      </c>
      <c r="P719" s="9">
        <f>ROUND(((B719)-(M719*K719/12)-(G719-(1.5*L719))*H719),0)</f>
        <v>3806</v>
      </c>
      <c r="Q719" s="9">
        <f>ROUNDDOWN((D719+E719)/(P719/1000),0)</f>
        <v>69</v>
      </c>
      <c r="R719" s="9">
        <f>ROUND((1.2*D719+1.6*E719)/(Q719),2)</f>
        <v>5.16</v>
      </c>
      <c r="S719" s="9">
        <f>CEILING((N719+(12*L719)),0.01)</f>
        <v>35.46</v>
      </c>
      <c r="T719" s="9">
        <f xml:space="preserve"> (4*S719)</f>
        <v>141.84</v>
      </c>
      <c r="U719" s="9">
        <f>ROUND((Q719-(S719/12)^2)*(R719),2)</f>
        <v>310.98</v>
      </c>
      <c r="V719" s="9">
        <f>ROUND((U719*1000)/(3*T719*(C719^0.5)),2)</f>
        <v>11.56</v>
      </c>
      <c r="W719" s="9" t="str">
        <f>IF(V719 &lt; N719, "Pass", "Fail")</f>
        <v>Pass</v>
      </c>
      <c r="X719" s="9">
        <f>CEILING(R719*(Q719^0.5)*((Q719^0.5/2)-(L719*0.5)-(N719/12)),0.01)</f>
        <v>79.87</v>
      </c>
      <c r="Y719" s="9">
        <f>ROUND((X719*1000)/(1.5*(Q719^0.5)*12*(C719^0.5)),2)</f>
        <v>8.4499999999999993</v>
      </c>
      <c r="Z719" s="9" t="str">
        <f>IF(Y719&lt;N719,"Pass","Fail")</f>
        <v>Pass</v>
      </c>
      <c r="AA719" s="9">
        <f>ROUND(((Q719^0.5)/2)-(L719/2),2)</f>
        <v>3.49</v>
      </c>
      <c r="AB719" s="9">
        <f>ROUND((AA719*(AA719/2)*R719*(Q719^0.5)),0)</f>
        <v>261</v>
      </c>
      <c r="AC719" s="9">
        <f>ROUND((AB719*12000/(0.9*(Q719^0.5)*12*(N719^2))),2)</f>
        <v>91.81</v>
      </c>
      <c r="AD719" s="9">
        <f>(1-((1-(2.36*AC719/C719))^0.5))</f>
        <v>2.746100335256485E-2</v>
      </c>
      <c r="AE719" s="9">
        <f>(AD719*C719)/(1.18*F719)</f>
        <v>1.5514691159641159E-3</v>
      </c>
      <c r="AF719" s="10">
        <f>200/F719</f>
        <v>3.3333333333333335E-3</v>
      </c>
      <c r="AG719" s="10">
        <f>(3*(C719)^0.5)/(F719)</f>
        <v>3.162277660168379E-3</v>
      </c>
      <c r="AH719" s="10">
        <f>ROUND(MAX(AE719, AF719, AG719),6)</f>
        <v>3.333E-3</v>
      </c>
      <c r="AK719" s="10">
        <f>ROUND((AH719*(Q719^0.5)*12*N719),2)</f>
        <v>6.48</v>
      </c>
      <c r="AL719" s="13">
        <f>ROUND((Q719^0.5),2)</f>
        <v>8.31</v>
      </c>
      <c r="AM719" s="13">
        <f>ROUND((Q719^0.5),2)</f>
        <v>8.31</v>
      </c>
      <c r="AN719" s="19">
        <v>8</v>
      </c>
      <c r="AO719" s="10">
        <f>INDEX(AJ:AJ, MATCH(AN719, AI:AI, 0))</f>
        <v>0.79</v>
      </c>
      <c r="AP719" s="12">
        <f>ROUNDUP((AK719/AO719),0)</f>
        <v>9</v>
      </c>
      <c r="AQ719" s="12">
        <f>(AP719*AO719)</f>
        <v>7.11</v>
      </c>
      <c r="AR719" s="12">
        <f>IF(ROUNDDOWN((AL719*12 - (O719*12)) / (AP719 - 1), 0) &lt; 18, ROUNDDOWN((AL719*12 - (O719*12)) / (AP719 - 1), 0), 18)</f>
        <v>12</v>
      </c>
    </row>
    <row r="720" spans="1:44" x14ac:dyDescent="0.35">
      <c r="A720" s="11">
        <f t="shared" si="11"/>
        <v>719</v>
      </c>
      <c r="B720" s="14">
        <v>5900</v>
      </c>
      <c r="C720" s="14">
        <v>4000</v>
      </c>
      <c r="D720" s="14">
        <v>95</v>
      </c>
      <c r="E720" s="14">
        <v>190</v>
      </c>
      <c r="F720" s="14">
        <v>60000</v>
      </c>
      <c r="G720" s="14">
        <v>6</v>
      </c>
      <c r="H720" s="14">
        <v>105</v>
      </c>
      <c r="K720" s="14">
        <v>150</v>
      </c>
      <c r="L720" s="14">
        <v>1.33</v>
      </c>
      <c r="M720" s="9">
        <f>ROUNDUP((18*L720),0)</f>
        <v>24</v>
      </c>
      <c r="N720" s="9">
        <f>(M720-O720*12-1.5)</f>
        <v>19.5</v>
      </c>
      <c r="O720" s="14">
        <v>0.25</v>
      </c>
      <c r="P720" s="9">
        <f>ROUND(((B720)-(M720*K720/12)-(G720-(1.5*L720))*H720),0)</f>
        <v>5179</v>
      </c>
      <c r="Q720" s="9">
        <f>ROUNDDOWN((D720+E720)/(P720/1000),0)</f>
        <v>55</v>
      </c>
      <c r="R720" s="9">
        <f>ROUND((1.2*D720+1.6*E720)/(Q720),2)</f>
        <v>7.6</v>
      </c>
      <c r="S720" s="9">
        <f>CEILING((N720+(12*L720)),0.01)</f>
        <v>35.46</v>
      </c>
      <c r="T720" s="9">
        <f xml:space="preserve"> (4*S720)</f>
        <v>141.84</v>
      </c>
      <c r="U720" s="9">
        <f>ROUND((Q720-(S720/12)^2)*(R720),2)</f>
        <v>351.64</v>
      </c>
      <c r="V720" s="9">
        <f>ROUND((U720*1000)/(3*T720*(C720^0.5)),2)</f>
        <v>13.07</v>
      </c>
      <c r="W720" s="9" t="str">
        <f>IF(V720 &lt; N720, "Pass", "Fail")</f>
        <v>Pass</v>
      </c>
      <c r="X720" s="9">
        <f>CEILING(R720*(Q720^0.5)*((Q720^0.5/2)-(L720*0.5)-(N720/12)),0.01)</f>
        <v>79.930000000000007</v>
      </c>
      <c r="Y720" s="9">
        <f>ROUND((X720*1000)/(1.5*(Q720^0.5)*12*(C720^0.5)),2)</f>
        <v>9.4700000000000006</v>
      </c>
      <c r="Z720" s="9" t="str">
        <f>IF(Y720&lt;N720,"Pass","Fail")</f>
        <v>Pass</v>
      </c>
      <c r="AA720" s="9">
        <f>ROUND(((Q720^0.5)/2)-(L720/2),2)</f>
        <v>3.04</v>
      </c>
      <c r="AB720" s="9">
        <f>ROUND((AA720*(AA720/2)*R720*(Q720^0.5)),0)</f>
        <v>260</v>
      </c>
      <c r="AC720" s="9">
        <f>ROUND((AB720*12000/(0.9*(Q720^0.5)*12*(N720^2))),2)</f>
        <v>102.44</v>
      </c>
      <c r="AD720" s="9">
        <f>(1-((1-(2.36*AC720/C720))^0.5))</f>
        <v>3.0690761418214918E-2</v>
      </c>
      <c r="AE720" s="9">
        <f>(AD720*C720)/(1.18*F720)</f>
        <v>1.7339413230629897E-3</v>
      </c>
      <c r="AF720" s="10">
        <f>200/F720</f>
        <v>3.3333333333333335E-3</v>
      </c>
      <c r="AG720" s="10">
        <f>(3*(C720)^0.5)/(F720)</f>
        <v>3.162277660168379E-3</v>
      </c>
      <c r="AH720" s="10">
        <f>ROUND(MAX(AE720, AF720, AG720),6)</f>
        <v>3.333E-3</v>
      </c>
      <c r="AK720" s="10">
        <f>ROUND((AH720*(Q720^0.5)*12*N720),2)</f>
        <v>5.78</v>
      </c>
      <c r="AL720" s="13">
        <f>ROUND((Q720^0.5),2)</f>
        <v>7.42</v>
      </c>
      <c r="AM720" s="13">
        <f>ROUND((Q720^0.5),2)</f>
        <v>7.42</v>
      </c>
      <c r="AN720" s="19">
        <v>8</v>
      </c>
      <c r="AO720" s="10">
        <f>INDEX(AJ:AJ, MATCH(AN720, AI:AI, 0))</f>
        <v>0.79</v>
      </c>
      <c r="AP720" s="12">
        <f>ROUNDUP((AK720/AO720),0)</f>
        <v>8</v>
      </c>
      <c r="AQ720" s="12">
        <f>(AP720*AO720)</f>
        <v>6.32</v>
      </c>
      <c r="AR720" s="12">
        <f>IF(ROUNDDOWN((AL720*12 - (O720*12)) / (AP720 - 1), 0) &lt; 18, ROUNDDOWN((AL720*12 - (O720*12)) / (AP720 - 1), 0), 18)</f>
        <v>12</v>
      </c>
    </row>
    <row r="721" spans="1:44" x14ac:dyDescent="0.35">
      <c r="A721" s="11">
        <f t="shared" si="11"/>
        <v>720</v>
      </c>
      <c r="B721" s="14">
        <v>4600</v>
      </c>
      <c r="C721" s="14">
        <v>3000</v>
      </c>
      <c r="D721" s="14">
        <v>145</v>
      </c>
      <c r="E721" s="14">
        <v>170</v>
      </c>
      <c r="F721" s="14">
        <v>40000</v>
      </c>
      <c r="G721" s="14">
        <v>4.75</v>
      </c>
      <c r="H721" s="14">
        <v>105</v>
      </c>
      <c r="K721" s="14">
        <v>150</v>
      </c>
      <c r="L721" s="14">
        <v>1.58</v>
      </c>
      <c r="M721" s="9">
        <f>ROUNDUP((18*L721),0)</f>
        <v>29</v>
      </c>
      <c r="N721" s="9">
        <f>(M721-O721*12-1.5)</f>
        <v>24.5</v>
      </c>
      <c r="O721" s="14">
        <v>0.25</v>
      </c>
      <c r="P721" s="9">
        <f>ROUND(((B721)-(M721*K721/12)-(G721-(1.5*L721))*H721),0)</f>
        <v>3988</v>
      </c>
      <c r="Q721" s="9">
        <f>ROUNDDOWN((D721+E721)/(P721/1000),0)</f>
        <v>78</v>
      </c>
      <c r="R721" s="9">
        <f>ROUND((1.2*D721+1.6*E721)/(Q721),2)</f>
        <v>5.72</v>
      </c>
      <c r="S721" s="9">
        <f>CEILING((N721+(12*L721)),0.01)</f>
        <v>43.46</v>
      </c>
      <c r="T721" s="9">
        <f xml:space="preserve"> (4*S721)</f>
        <v>173.84</v>
      </c>
      <c r="U721" s="9">
        <f>ROUND((Q721-(S721/12)^2)*(R721),2)</f>
        <v>371.13</v>
      </c>
      <c r="V721" s="9">
        <f>ROUND((U721*1000)/(3*T721*(C721^0.5)),2)</f>
        <v>12.99</v>
      </c>
      <c r="W721" s="9" t="str">
        <f>IF(V721 &lt; N721, "Pass", "Fail")</f>
        <v>Pass</v>
      </c>
      <c r="X721" s="9">
        <f>CEILING(R721*(Q721^0.5)*((Q721^0.5/2)-(L721*0.5)-(N721/12)),0.01)</f>
        <v>80.040000000000006</v>
      </c>
      <c r="Y721" s="9">
        <f>ROUND((X721*1000)/(1.5*(Q721^0.5)*12*(C721^0.5)),2)</f>
        <v>9.19</v>
      </c>
      <c r="Z721" s="9" t="str">
        <f>IF(Y721&lt;N721,"Pass","Fail")</f>
        <v>Pass</v>
      </c>
      <c r="AA721" s="9">
        <f>ROUND(((Q721^0.5)/2)-(L721/2),2)</f>
        <v>3.63</v>
      </c>
      <c r="AB721" s="9">
        <f>ROUND((AA721*(AA721/2)*R721*(Q721^0.5)),0)</f>
        <v>333</v>
      </c>
      <c r="AC721" s="9">
        <f>ROUND((AB721*12000/(0.9*(Q721^0.5)*12*(N721^2))),2)</f>
        <v>69.790000000000006</v>
      </c>
      <c r="AD721" s="9">
        <f>(1-((1-(2.36*AC721/C721))^0.5))</f>
        <v>2.7838216481776423E-2</v>
      </c>
      <c r="AE721" s="9">
        <f>(AD721*C721)/(1.18*F721)</f>
        <v>1.7693781662146031E-3</v>
      </c>
      <c r="AF721" s="10">
        <f>200/F721</f>
        <v>5.0000000000000001E-3</v>
      </c>
      <c r="AG721" s="10">
        <f>(3*(C721)^0.5)/(F721)</f>
        <v>4.107919181288746E-3</v>
      </c>
      <c r="AH721" s="10">
        <f>ROUND(MAX(AE721, AF721, AG721),6)</f>
        <v>5.0000000000000001E-3</v>
      </c>
      <c r="AK721" s="10">
        <f>ROUND((AH721*(Q721^0.5)*12*N721),2)</f>
        <v>12.98</v>
      </c>
      <c r="AL721" s="13">
        <f>ROUND((Q721^0.5),2)</f>
        <v>8.83</v>
      </c>
      <c r="AM721" s="13">
        <f>ROUND((Q721^0.5),2)</f>
        <v>8.83</v>
      </c>
      <c r="AN721" s="19">
        <v>11</v>
      </c>
      <c r="AO721" s="10">
        <f>INDEX(AJ:AJ, MATCH(AN721, AI:AI, 0))</f>
        <v>1.56</v>
      </c>
      <c r="AP721" s="12">
        <f>ROUNDUP((AK721/AO721),0)</f>
        <v>9</v>
      </c>
      <c r="AQ721" s="12">
        <f>(AP721*AO721)</f>
        <v>14.040000000000001</v>
      </c>
      <c r="AR721" s="12">
        <f>IF(ROUNDDOWN((AL721*12 - (O721*12)) / (AP721 - 1), 0) &lt; 18, ROUNDDOWN((AL721*12 - (O721*12)) / (AP721 - 1), 0), 18)</f>
        <v>12</v>
      </c>
    </row>
    <row r="722" spans="1:44" x14ac:dyDescent="0.35">
      <c r="A722" s="11">
        <f t="shared" si="11"/>
        <v>721</v>
      </c>
      <c r="B722" s="14">
        <v>5300</v>
      </c>
      <c r="C722" s="14">
        <v>4000</v>
      </c>
      <c r="D722" s="14">
        <v>110</v>
      </c>
      <c r="E722" s="14">
        <v>150</v>
      </c>
      <c r="F722" s="14">
        <v>60000</v>
      </c>
      <c r="G722" s="14">
        <v>7</v>
      </c>
      <c r="H722" s="14">
        <v>105</v>
      </c>
      <c r="K722" s="14">
        <v>150</v>
      </c>
      <c r="L722" s="14">
        <v>1.25</v>
      </c>
      <c r="M722" s="9">
        <f>ROUNDUP((18*L722),0)</f>
        <v>23</v>
      </c>
      <c r="N722" s="9">
        <f>(M722-O722*12-1.5)</f>
        <v>18.5</v>
      </c>
      <c r="O722" s="14">
        <v>0.25</v>
      </c>
      <c r="P722" s="9">
        <f>ROUND(((B722)-(M722*K722/12)-(G722-(1.5*L722))*H722),0)</f>
        <v>4474</v>
      </c>
      <c r="Q722" s="9">
        <f>ROUNDDOWN((D722+E722)/(P722/1000),0)</f>
        <v>58</v>
      </c>
      <c r="R722" s="9">
        <f>ROUND((1.2*D722+1.6*E722)/(Q722),2)</f>
        <v>6.41</v>
      </c>
      <c r="S722" s="9">
        <f>CEILING((N722+(12*L722)),0.01)</f>
        <v>33.5</v>
      </c>
      <c r="T722" s="9">
        <f xml:space="preserve"> (4*S722)</f>
        <v>134</v>
      </c>
      <c r="U722" s="9">
        <f>ROUND((Q722-(S722/12)^2)*(R722),2)</f>
        <v>321.82</v>
      </c>
      <c r="V722" s="9">
        <f>ROUND((U722*1000)/(3*T722*(C722^0.5)),2)</f>
        <v>12.66</v>
      </c>
      <c r="W722" s="9" t="str">
        <f>IF(V722 &lt; N722, "Pass", "Fail")</f>
        <v>Pass</v>
      </c>
      <c r="X722" s="9">
        <f>CEILING(R722*(Q722^0.5)*((Q722^0.5/2)-(L722*0.5)-(N722/12)),0.01)</f>
        <v>80.12</v>
      </c>
      <c r="Y722" s="9">
        <f>ROUND((X722*1000)/(1.5*(Q722^0.5)*12*(C722^0.5)),2)</f>
        <v>9.24</v>
      </c>
      <c r="Z722" s="9" t="str">
        <f>IF(Y722&lt;N722,"Pass","Fail")</f>
        <v>Pass</v>
      </c>
      <c r="AA722" s="9">
        <f>ROUND(((Q722^0.5)/2)-(L722/2),2)</f>
        <v>3.18</v>
      </c>
      <c r="AB722" s="9">
        <f>ROUND((AA722*(AA722/2)*R722*(Q722^0.5)),0)</f>
        <v>247</v>
      </c>
      <c r="AC722" s="9">
        <f>ROUND((AB722*12000/(0.9*(Q722^0.5)*12*(N722^2))),2)</f>
        <v>105.29</v>
      </c>
      <c r="AD722" s="9">
        <f>(1-((1-(2.36*AC722/C722))^0.5))</f>
        <v>3.15585200953028E-2</v>
      </c>
      <c r="AE722" s="9">
        <f>(AD722*C722)/(1.18*F722)</f>
        <v>1.782967237022757E-3</v>
      </c>
      <c r="AF722" s="10">
        <f>200/F722</f>
        <v>3.3333333333333335E-3</v>
      </c>
      <c r="AG722" s="10">
        <f>(3*(C722)^0.5)/(F722)</f>
        <v>3.162277660168379E-3</v>
      </c>
      <c r="AH722" s="10">
        <f>ROUND(MAX(AE722, AF722, AG722),6)</f>
        <v>3.333E-3</v>
      </c>
      <c r="AK722" s="10">
        <f>ROUND((AH722*(Q722^0.5)*12*N722),2)</f>
        <v>5.64</v>
      </c>
      <c r="AL722" s="13">
        <f>ROUND((Q722^0.5),2)</f>
        <v>7.62</v>
      </c>
      <c r="AM722" s="13">
        <f>ROUND((Q722^0.5),2)</f>
        <v>7.62</v>
      </c>
      <c r="AN722" s="19">
        <v>8</v>
      </c>
      <c r="AO722" s="10">
        <f>INDEX(AJ:AJ, MATCH(AN722, AI:AI, 0))</f>
        <v>0.79</v>
      </c>
      <c r="AP722" s="12">
        <f>ROUNDUP((AK722/AO722),0)</f>
        <v>8</v>
      </c>
      <c r="AQ722" s="12">
        <f>(AP722*AO722)</f>
        <v>6.32</v>
      </c>
      <c r="AR722" s="12">
        <f>IF(ROUNDDOWN((AL722*12 - (O722*12)) / (AP722 - 1), 0) &lt; 18, ROUNDDOWN((AL722*12 - (O722*12)) / (AP722 - 1), 0), 18)</f>
        <v>12</v>
      </c>
    </row>
    <row r="723" spans="1:44" x14ac:dyDescent="0.35">
      <c r="A723" s="11">
        <f t="shared" si="11"/>
        <v>722</v>
      </c>
      <c r="B723" s="14">
        <v>4700</v>
      </c>
      <c r="C723" s="14">
        <v>4000</v>
      </c>
      <c r="D723" s="14">
        <v>200</v>
      </c>
      <c r="E723" s="14">
        <v>155</v>
      </c>
      <c r="F723" s="14">
        <v>40000</v>
      </c>
      <c r="G723" s="14">
        <v>6</v>
      </c>
      <c r="H723" s="14">
        <v>95</v>
      </c>
      <c r="K723" s="14">
        <v>150</v>
      </c>
      <c r="L723" s="14">
        <v>1.75</v>
      </c>
      <c r="M723" s="9">
        <f>ROUNDUP((18*L723),0)</f>
        <v>32</v>
      </c>
      <c r="N723" s="9">
        <f>(M723-O723*12-1.5)</f>
        <v>27.5</v>
      </c>
      <c r="O723" s="14">
        <v>0.25</v>
      </c>
      <c r="P723" s="9">
        <f>ROUND(((B723)-(M723*K723/12)-(G723-(1.5*L723))*H723),0)</f>
        <v>3979</v>
      </c>
      <c r="Q723" s="9">
        <f>ROUNDDOWN((D723+E723)/(P723/1000),0)</f>
        <v>89</v>
      </c>
      <c r="R723" s="9">
        <f>ROUND((1.2*D723+1.6*E723)/(Q723),2)</f>
        <v>5.48</v>
      </c>
      <c r="S723" s="9">
        <f>CEILING((N723+(12*L723)),0.01)</f>
        <v>48.5</v>
      </c>
      <c r="T723" s="9">
        <f xml:space="preserve"> (4*S723)</f>
        <v>194</v>
      </c>
      <c r="U723" s="9">
        <f>ROUND((Q723-(S723/12)^2)*(R723),2)</f>
        <v>398.2</v>
      </c>
      <c r="V723" s="9">
        <f>ROUND((U723*1000)/(3*T723*(C723^0.5)),2)</f>
        <v>10.82</v>
      </c>
      <c r="W723" s="9" t="str">
        <f>IF(V723 &lt; N723, "Pass", "Fail")</f>
        <v>Pass</v>
      </c>
      <c r="X723" s="9">
        <f>CEILING(R723*(Q723^0.5)*((Q723^0.5/2)-(L723*0.5)-(N723/12)),0.01)</f>
        <v>80.150000000000006</v>
      </c>
      <c r="Y723" s="9">
        <f>ROUND((X723*1000)/(1.5*(Q723^0.5)*12*(C723^0.5)),2)</f>
        <v>7.46</v>
      </c>
      <c r="Z723" s="9" t="str">
        <f>IF(Y723&lt;N723,"Pass","Fail")</f>
        <v>Pass</v>
      </c>
      <c r="AA723" s="9">
        <f>ROUND(((Q723^0.5)/2)-(L723/2),2)</f>
        <v>3.84</v>
      </c>
      <c r="AB723" s="9">
        <f>ROUND((AA723*(AA723/2)*R723*(Q723^0.5)),0)</f>
        <v>381</v>
      </c>
      <c r="AC723" s="9">
        <f>ROUND((AB723*12000/(0.9*(Q723^0.5)*12*(N723^2))),2)</f>
        <v>59.34</v>
      </c>
      <c r="AD723" s="9">
        <f>(1-((1-(2.36*AC723/C723))^0.5))</f>
        <v>1.7661260053335792E-2</v>
      </c>
      <c r="AE723" s="9">
        <f>(AD723*C723)/(1.18*F723)</f>
        <v>1.4967169536725248E-3</v>
      </c>
      <c r="AF723" s="10">
        <f>200/F723</f>
        <v>5.0000000000000001E-3</v>
      </c>
      <c r="AG723" s="10">
        <f>(3*(C723)^0.5)/(F723)</f>
        <v>4.7434164902525689E-3</v>
      </c>
      <c r="AH723" s="10">
        <f>ROUND(MAX(AE723, AF723, AG723),6)</f>
        <v>5.0000000000000001E-3</v>
      </c>
      <c r="AK723" s="10">
        <f>ROUND((AH723*(Q723^0.5)*12*N723),2)</f>
        <v>15.57</v>
      </c>
      <c r="AL723" s="13">
        <f>ROUND((Q723^0.5),2)</f>
        <v>9.43</v>
      </c>
      <c r="AM723" s="13">
        <f>ROUND((Q723^0.5),2)</f>
        <v>9.43</v>
      </c>
      <c r="AN723" s="19">
        <v>11</v>
      </c>
      <c r="AO723" s="10">
        <f>INDEX(AJ:AJ, MATCH(AN723, AI:AI, 0))</f>
        <v>1.56</v>
      </c>
      <c r="AP723" s="12">
        <f>ROUNDUP((AK723/AO723),0)</f>
        <v>10</v>
      </c>
      <c r="AQ723" s="12">
        <f>(AP723*AO723)</f>
        <v>15.600000000000001</v>
      </c>
      <c r="AR723" s="12">
        <f>IF(ROUNDDOWN((AL723*12 - (O723*12)) / (AP723 - 1), 0) &lt; 18, ROUNDDOWN((AL723*12 - (O723*12)) / (AP723 - 1), 0), 18)</f>
        <v>12</v>
      </c>
    </row>
    <row r="724" spans="1:44" x14ac:dyDescent="0.35">
      <c r="A724" s="11">
        <f t="shared" si="11"/>
        <v>723</v>
      </c>
      <c r="B724" s="14">
        <v>4000</v>
      </c>
      <c r="C724" s="14">
        <v>5000</v>
      </c>
      <c r="D724" s="14">
        <v>160</v>
      </c>
      <c r="E724" s="14">
        <v>135</v>
      </c>
      <c r="F724" s="14">
        <v>60000</v>
      </c>
      <c r="G724" s="14">
        <v>5.25</v>
      </c>
      <c r="H724" s="14">
        <v>95</v>
      </c>
      <c r="K724" s="14">
        <v>150</v>
      </c>
      <c r="L724" s="14">
        <v>1.58</v>
      </c>
      <c r="M724" s="9">
        <f>ROUNDUP((18*L724),0)</f>
        <v>29</v>
      </c>
      <c r="N724" s="9">
        <f>(M724-O724*12-1.5)</f>
        <v>24.5</v>
      </c>
      <c r="O724" s="14">
        <v>0.25</v>
      </c>
      <c r="P724" s="9">
        <f>ROUND(((B724)-(M724*K724/12)-(G724-(1.5*L724))*H724),0)</f>
        <v>3364</v>
      </c>
      <c r="Q724" s="9">
        <f>ROUNDDOWN((D724+E724)/(P724/1000),0)</f>
        <v>87</v>
      </c>
      <c r="R724" s="9">
        <f>ROUND((1.2*D724+1.6*E724)/(Q724),2)</f>
        <v>4.6900000000000004</v>
      </c>
      <c r="S724" s="9">
        <f>CEILING((N724+(12*L724)),0.01)</f>
        <v>43.46</v>
      </c>
      <c r="T724" s="9">
        <f xml:space="preserve"> (4*S724)</f>
        <v>173.84</v>
      </c>
      <c r="U724" s="9">
        <f>ROUND((Q724-(S724/12)^2)*(R724),2)</f>
        <v>346.51</v>
      </c>
      <c r="V724" s="9">
        <f>ROUND((U724*1000)/(3*T724*(C724^0.5)),2)</f>
        <v>9.4</v>
      </c>
      <c r="W724" s="9" t="str">
        <f>IF(V724 &lt; N724, "Pass", "Fail")</f>
        <v>Pass</v>
      </c>
      <c r="X724" s="9">
        <f>CEILING(R724*(Q724^0.5)*((Q724^0.5/2)-(L724*0.5)-(N724/12)),0.01)</f>
        <v>80.150000000000006</v>
      </c>
      <c r="Y724" s="9">
        <f>ROUND((X724*1000)/(1.5*(Q724^0.5)*12*(C724^0.5)),2)</f>
        <v>6.75</v>
      </c>
      <c r="Z724" s="9" t="str">
        <f>IF(Y724&lt;N724,"Pass","Fail")</f>
        <v>Pass</v>
      </c>
      <c r="AA724" s="9">
        <f>ROUND(((Q724^0.5)/2)-(L724/2),2)</f>
        <v>3.87</v>
      </c>
      <c r="AB724" s="9">
        <f>ROUND((AA724*(AA724/2)*R724*(Q724^0.5)),0)</f>
        <v>328</v>
      </c>
      <c r="AC724" s="9">
        <f>ROUND((AB724*12000/(0.9*(Q724^0.5)*12*(N724^2))),2)</f>
        <v>65.09</v>
      </c>
      <c r="AD724" s="9">
        <f>(1-((1-(2.36*AC724/C724))^0.5))</f>
        <v>1.5481071791913159E-2</v>
      </c>
      <c r="AE724" s="9">
        <f>(AD724*C724)/(1.18*F724)</f>
        <v>1.0932960305023419E-3</v>
      </c>
      <c r="AF724" s="10">
        <f>200/F724</f>
        <v>3.3333333333333335E-3</v>
      </c>
      <c r="AG724" s="10">
        <f>(3*(C724)^0.5)/(F724)</f>
        <v>3.5355339059327377E-3</v>
      </c>
      <c r="AH724" s="10">
        <f>ROUND(MAX(AE724, AF724, AG724),6)</f>
        <v>3.5360000000000001E-3</v>
      </c>
      <c r="AK724" s="10">
        <f>ROUND((AH724*(Q724^0.5)*12*N724),2)</f>
        <v>9.6999999999999993</v>
      </c>
      <c r="AL724" s="13">
        <f>ROUND((Q724^0.5),2)</f>
        <v>9.33</v>
      </c>
      <c r="AM724" s="13">
        <f>ROUND((Q724^0.5),2)</f>
        <v>9.33</v>
      </c>
      <c r="AN724" s="19">
        <v>11</v>
      </c>
      <c r="AO724" s="10">
        <f>INDEX(AJ:AJ, MATCH(AN724, AI:AI, 0))</f>
        <v>1.56</v>
      </c>
      <c r="AP724" s="12">
        <f>ROUNDUP((AK724/AO724),0)</f>
        <v>7</v>
      </c>
      <c r="AQ724" s="12">
        <f>(AP724*AO724)</f>
        <v>10.92</v>
      </c>
      <c r="AR724" s="12">
        <f>IF(ROUNDDOWN((AL724*12 - (O724*12)) / (AP724 - 1), 0) &lt; 18, ROUNDDOWN((AL724*12 - (O724*12)) / (AP724 - 1), 0), 18)</f>
        <v>18</v>
      </c>
    </row>
    <row r="725" spans="1:44" x14ac:dyDescent="0.35">
      <c r="A725" s="11">
        <f t="shared" si="11"/>
        <v>724</v>
      </c>
      <c r="B725" s="14">
        <v>5600</v>
      </c>
      <c r="C725" s="14">
        <v>4000</v>
      </c>
      <c r="D725" s="14">
        <v>200</v>
      </c>
      <c r="E725" s="14">
        <v>130</v>
      </c>
      <c r="F725" s="14">
        <v>60000</v>
      </c>
      <c r="G725" s="14">
        <v>6.5</v>
      </c>
      <c r="H725" s="14">
        <v>90</v>
      </c>
      <c r="K725" s="14">
        <v>150</v>
      </c>
      <c r="L725" s="14">
        <v>1.5</v>
      </c>
      <c r="M725" s="9">
        <f>ROUNDUP((18*L725),0)</f>
        <v>27</v>
      </c>
      <c r="N725" s="9">
        <f>(M725-O725*12-1.5)</f>
        <v>22.5</v>
      </c>
      <c r="O725" s="14">
        <v>0.25</v>
      </c>
      <c r="P725" s="9">
        <f>ROUND(((B725)-(M725*K725/12)-(G725-(1.5*L725))*H725),0)</f>
        <v>4880</v>
      </c>
      <c r="Q725" s="9">
        <f>ROUNDDOWN((D725+E725)/(P725/1000),0)</f>
        <v>67</v>
      </c>
      <c r="R725" s="9">
        <f>ROUND((1.2*D725+1.6*E725)/(Q725),2)</f>
        <v>6.69</v>
      </c>
      <c r="S725" s="9">
        <f>CEILING((N725+(12*L725)),0.01)</f>
        <v>40.5</v>
      </c>
      <c r="T725" s="9">
        <f xml:space="preserve"> (4*S725)</f>
        <v>162</v>
      </c>
      <c r="U725" s="9">
        <f>ROUND((Q725-(S725/12)^2)*(R725),2)</f>
        <v>372.03</v>
      </c>
      <c r="V725" s="9">
        <f>ROUND((U725*1000)/(3*T725*(C725^0.5)),2)</f>
        <v>12.1</v>
      </c>
      <c r="W725" s="9" t="str">
        <f>IF(V725 &lt; N725, "Pass", "Fail")</f>
        <v>Pass</v>
      </c>
      <c r="X725" s="9">
        <f>CEILING(R725*(Q725^0.5)*((Q725^0.5/2)-(L725*0.5)-(N725/12)),0.01)</f>
        <v>80.37</v>
      </c>
      <c r="Y725" s="9">
        <f>ROUND((X725*1000)/(1.5*(Q725^0.5)*12*(C725^0.5)),2)</f>
        <v>8.6199999999999992</v>
      </c>
      <c r="Z725" s="9" t="str">
        <f>IF(Y725&lt;N725,"Pass","Fail")</f>
        <v>Pass</v>
      </c>
      <c r="AA725" s="9">
        <f>ROUND(((Q725^0.5)/2)-(L725/2),2)</f>
        <v>3.34</v>
      </c>
      <c r="AB725" s="9">
        <f>ROUND((AA725*(AA725/2)*R725*(Q725^0.5)),0)</f>
        <v>305</v>
      </c>
      <c r="AC725" s="9">
        <f>ROUND((AB725*12000/(0.9*(Q725^0.5)*12*(N725^2))),2)</f>
        <v>81.78</v>
      </c>
      <c r="AD725" s="9">
        <f>(1-((1-(2.36*AC725/C725))^0.5))</f>
        <v>2.4423350012926948E-2</v>
      </c>
      <c r="AE725" s="9">
        <f>(AD725*C725)/(1.18*F725)</f>
        <v>1.3798502832162117E-3</v>
      </c>
      <c r="AF725" s="10">
        <f>200/F725</f>
        <v>3.3333333333333335E-3</v>
      </c>
      <c r="AG725" s="10">
        <f>(3*(C725)^0.5)/(F725)</f>
        <v>3.162277660168379E-3</v>
      </c>
      <c r="AH725" s="10">
        <f>ROUND(MAX(AE725, AF725, AG725),6)</f>
        <v>3.333E-3</v>
      </c>
      <c r="AK725" s="10">
        <f>ROUND((AH725*(Q725^0.5)*12*N725),2)</f>
        <v>7.37</v>
      </c>
      <c r="AL725" s="13">
        <f>ROUND((Q725^0.5),2)</f>
        <v>8.19</v>
      </c>
      <c r="AM725" s="13">
        <f>ROUND((Q725^0.5),2)</f>
        <v>8.19</v>
      </c>
      <c r="AN725" s="19">
        <v>8</v>
      </c>
      <c r="AO725" s="10">
        <f>INDEX(AJ:AJ, MATCH(AN725, AI:AI, 0))</f>
        <v>0.79</v>
      </c>
      <c r="AP725" s="12">
        <f>ROUNDUP((AK725/AO725),0)</f>
        <v>10</v>
      </c>
      <c r="AQ725" s="12">
        <f>(AP725*AO725)</f>
        <v>7.9</v>
      </c>
      <c r="AR725" s="12">
        <f>IF(ROUNDDOWN((AL725*12 - (O725*12)) / (AP725 - 1), 0) &lt; 18, ROUNDDOWN((AL725*12 - (O725*12)) / (AP725 - 1), 0), 18)</f>
        <v>10</v>
      </c>
    </row>
    <row r="726" spans="1:44" x14ac:dyDescent="0.35">
      <c r="A726" s="11">
        <f t="shared" si="11"/>
        <v>725</v>
      </c>
      <c r="B726" s="14">
        <v>4300</v>
      </c>
      <c r="C726" s="14">
        <v>4000</v>
      </c>
      <c r="D726" s="14">
        <v>195</v>
      </c>
      <c r="E726" s="14">
        <v>95</v>
      </c>
      <c r="F726" s="14">
        <v>40000</v>
      </c>
      <c r="G726" s="14">
        <v>6.5</v>
      </c>
      <c r="H726" s="14">
        <v>90</v>
      </c>
      <c r="K726" s="14">
        <v>150</v>
      </c>
      <c r="L726" s="14">
        <v>1.5</v>
      </c>
      <c r="M726" s="9">
        <f>ROUNDUP((18*L726),0)</f>
        <v>27</v>
      </c>
      <c r="N726" s="9">
        <f>(M726-O726*12-1.5)</f>
        <v>22.5</v>
      </c>
      <c r="O726" s="14">
        <v>0.25</v>
      </c>
      <c r="P726" s="9">
        <f>ROUND(((B726)-(M726*K726/12)-(G726-(1.5*L726))*H726),0)</f>
        <v>3580</v>
      </c>
      <c r="Q726" s="9">
        <f>ROUNDDOWN((D726+E726)/(P726/1000),0)</f>
        <v>81</v>
      </c>
      <c r="R726" s="9">
        <f>ROUND((1.2*D726+1.6*E726)/(Q726),2)</f>
        <v>4.7699999999999996</v>
      </c>
      <c r="S726" s="9">
        <f>CEILING((N726+(12*L726)),0.01)</f>
        <v>40.5</v>
      </c>
      <c r="T726" s="9">
        <f xml:space="preserve"> (4*S726)</f>
        <v>162</v>
      </c>
      <c r="U726" s="9">
        <f>ROUND((Q726-(S726/12)^2)*(R726),2)</f>
        <v>332.04</v>
      </c>
      <c r="V726" s="9">
        <f>ROUND((U726*1000)/(3*T726*(C726^0.5)),2)</f>
        <v>10.8</v>
      </c>
      <c r="W726" s="9" t="str">
        <f>IF(V726 &lt; N726, "Pass", "Fail")</f>
        <v>Pass</v>
      </c>
      <c r="X726" s="9">
        <f>CEILING(R726*(Q726^0.5)*((Q726^0.5/2)-(L726*0.5)-(N726/12)),0.01)</f>
        <v>80.5</v>
      </c>
      <c r="Y726" s="9">
        <f>ROUND((X726*1000)/(1.5*(Q726^0.5)*12*(C726^0.5)),2)</f>
        <v>7.86</v>
      </c>
      <c r="Z726" s="9" t="str">
        <f>IF(Y726&lt;N726,"Pass","Fail")</f>
        <v>Pass</v>
      </c>
      <c r="AA726" s="9">
        <f>ROUND(((Q726^0.5)/2)-(L726/2),2)</f>
        <v>3.75</v>
      </c>
      <c r="AB726" s="9">
        <f>ROUND((AA726*(AA726/2)*R726*(Q726^0.5)),0)</f>
        <v>302</v>
      </c>
      <c r="AC726" s="9">
        <f>ROUND((AB726*12000/(0.9*(Q726^0.5)*12*(N726^2))),2)</f>
        <v>73.650000000000006</v>
      </c>
      <c r="AD726" s="9">
        <f>(1-((1-(2.36*AC726/C726))^0.5))</f>
        <v>2.1968047556727321E-2</v>
      </c>
      <c r="AE726" s="9">
        <f>(AD726*C726)/(1.18*F726)</f>
        <v>1.8616989454853662E-3</v>
      </c>
      <c r="AF726" s="10">
        <f>200/F726</f>
        <v>5.0000000000000001E-3</v>
      </c>
      <c r="AG726" s="10">
        <f>(3*(C726)^0.5)/(F726)</f>
        <v>4.7434164902525689E-3</v>
      </c>
      <c r="AH726" s="10">
        <f>ROUND(MAX(AE726, AF726, AG726),6)</f>
        <v>5.0000000000000001E-3</v>
      </c>
      <c r="AK726" s="10">
        <f>ROUND((AH726*(Q726^0.5)*12*N726),2)</f>
        <v>12.15</v>
      </c>
      <c r="AL726" s="13">
        <f>ROUND((Q726^0.5),2)</f>
        <v>9</v>
      </c>
      <c r="AM726" s="13">
        <f>ROUND((Q726^0.5),2)</f>
        <v>9</v>
      </c>
      <c r="AN726" s="19">
        <v>11</v>
      </c>
      <c r="AO726" s="10">
        <f>INDEX(AJ:AJ, MATCH(AN726, AI:AI, 0))</f>
        <v>1.56</v>
      </c>
      <c r="AP726" s="12">
        <f>ROUNDUP((AK726/AO726),0)</f>
        <v>8</v>
      </c>
      <c r="AQ726" s="12">
        <f>(AP726*AO726)</f>
        <v>12.48</v>
      </c>
      <c r="AR726" s="12">
        <f>IF(ROUNDDOWN((AL726*12 - (O726*12)) / (AP726 - 1), 0) &lt; 18, ROUNDDOWN((AL726*12 - (O726*12)) / (AP726 - 1), 0), 18)</f>
        <v>15</v>
      </c>
    </row>
    <row r="727" spans="1:44" x14ac:dyDescent="0.35">
      <c r="A727" s="11">
        <f t="shared" si="11"/>
        <v>726</v>
      </c>
      <c r="B727" s="14">
        <v>4600</v>
      </c>
      <c r="C727" s="14">
        <v>4000</v>
      </c>
      <c r="D727" s="14">
        <v>145</v>
      </c>
      <c r="E727" s="14">
        <v>150</v>
      </c>
      <c r="F727" s="14">
        <v>60000</v>
      </c>
      <c r="G727" s="14">
        <v>5.75</v>
      </c>
      <c r="H727" s="14">
        <v>90</v>
      </c>
      <c r="K727" s="14">
        <v>150</v>
      </c>
      <c r="L727" s="14">
        <v>1.5</v>
      </c>
      <c r="M727" s="9">
        <f>ROUNDUP((18*L727),0)</f>
        <v>27</v>
      </c>
      <c r="N727" s="9">
        <f>(M727-O727*12-1.5)</f>
        <v>22.5</v>
      </c>
      <c r="O727" s="14">
        <v>0.25</v>
      </c>
      <c r="P727" s="9">
        <f>ROUND(((B727)-(M727*K727/12)-(G727-(1.5*L727))*H727),0)</f>
        <v>3948</v>
      </c>
      <c r="Q727" s="9">
        <f>ROUNDDOWN((D727+E727)/(P727/1000),0)</f>
        <v>74</v>
      </c>
      <c r="R727" s="9">
        <f>ROUND((1.2*D727+1.6*E727)/(Q727),2)</f>
        <v>5.59</v>
      </c>
      <c r="S727" s="9">
        <f>CEILING((N727+(12*L727)),0.01)</f>
        <v>40.5</v>
      </c>
      <c r="T727" s="9">
        <f xml:space="preserve"> (4*S727)</f>
        <v>162</v>
      </c>
      <c r="U727" s="9">
        <f>ROUND((Q727-(S727/12)^2)*(R727),2)</f>
        <v>349.99</v>
      </c>
      <c r="V727" s="9">
        <f>ROUND((U727*1000)/(3*T727*(C727^0.5)),2)</f>
        <v>11.39</v>
      </c>
      <c r="W727" s="9" t="str">
        <f>IF(V727 &lt; N727, "Pass", "Fail")</f>
        <v>Pass</v>
      </c>
      <c r="X727" s="9">
        <f>CEILING(R727*(Q727^0.5)*((Q727^0.5/2)-(L727*0.5)-(N727/12)),0.01)</f>
        <v>80.61</v>
      </c>
      <c r="Y727" s="9">
        <f>ROUND((X727*1000)/(1.5*(Q727^0.5)*12*(C727^0.5)),2)</f>
        <v>8.23</v>
      </c>
      <c r="Z727" s="9" t="str">
        <f>IF(Y727&lt;N727,"Pass","Fail")</f>
        <v>Pass</v>
      </c>
      <c r="AA727" s="9">
        <f>ROUND(((Q727^0.5)/2)-(L727/2),2)</f>
        <v>3.55</v>
      </c>
      <c r="AB727" s="9">
        <f>ROUND((AA727*(AA727/2)*R727*(Q727^0.5)),0)</f>
        <v>303</v>
      </c>
      <c r="AC727" s="9">
        <f>ROUND((AB727*12000/(0.9*(Q727^0.5)*12*(N727^2))),2)</f>
        <v>77.31</v>
      </c>
      <c r="AD727" s="9">
        <f>(1-((1-(2.36*AC727/C727))^0.5))</f>
        <v>2.3072622965248257E-2</v>
      </c>
      <c r="AE727" s="9">
        <f>(AD727*C727)/(1.18*F727)</f>
        <v>1.3035380206354948E-3</v>
      </c>
      <c r="AF727" s="10">
        <f>200/F727</f>
        <v>3.3333333333333335E-3</v>
      </c>
      <c r="AG727" s="10">
        <f>(3*(C727)^0.5)/(F727)</f>
        <v>3.162277660168379E-3</v>
      </c>
      <c r="AH727" s="10">
        <f>ROUND(MAX(AE727, AF727, AG727),6)</f>
        <v>3.333E-3</v>
      </c>
      <c r="AK727" s="10">
        <f>ROUND((AH727*(Q727^0.5)*12*N727),2)</f>
        <v>7.74</v>
      </c>
      <c r="AL727" s="13">
        <f>ROUND((Q727^0.5),2)</f>
        <v>8.6</v>
      </c>
      <c r="AM727" s="13">
        <f>ROUND((Q727^0.5),2)</f>
        <v>8.6</v>
      </c>
      <c r="AN727" s="19">
        <v>8</v>
      </c>
      <c r="AO727" s="10">
        <f>INDEX(AJ:AJ, MATCH(AN727, AI:AI, 0))</f>
        <v>0.79</v>
      </c>
      <c r="AP727" s="12">
        <f>ROUNDUP((AK727/AO727),0)</f>
        <v>10</v>
      </c>
      <c r="AQ727" s="12">
        <f>(AP727*AO727)</f>
        <v>7.9</v>
      </c>
      <c r="AR727" s="12">
        <f>IF(ROUNDDOWN((AL727*12 - (O727*12)) / (AP727 - 1), 0) &lt; 18, ROUNDDOWN((AL727*12 - (O727*12)) / (AP727 - 1), 0), 18)</f>
        <v>11</v>
      </c>
    </row>
    <row r="728" spans="1:44" x14ac:dyDescent="0.35">
      <c r="A728" s="11">
        <f t="shared" si="11"/>
        <v>727</v>
      </c>
      <c r="B728" s="14">
        <v>5400</v>
      </c>
      <c r="C728" s="14">
        <v>4000</v>
      </c>
      <c r="D728" s="14">
        <v>185</v>
      </c>
      <c r="E728" s="14">
        <v>95</v>
      </c>
      <c r="F728" s="14">
        <v>40000</v>
      </c>
      <c r="G728" s="14">
        <v>5.75</v>
      </c>
      <c r="H728" s="14">
        <v>90</v>
      </c>
      <c r="K728" s="14">
        <v>150</v>
      </c>
      <c r="L728" s="14">
        <v>1.25</v>
      </c>
      <c r="M728" s="9">
        <f>ROUNDUP((18*L728),0)</f>
        <v>23</v>
      </c>
      <c r="N728" s="9">
        <f>(M728-O728*12-1.5)</f>
        <v>18.5</v>
      </c>
      <c r="O728" s="14">
        <v>0.25</v>
      </c>
      <c r="P728" s="9">
        <f>ROUND(((B728)-(M728*K728/12)-(G728-(1.5*L728))*H728),0)</f>
        <v>4764</v>
      </c>
      <c r="Q728" s="9">
        <f>ROUNDDOWN((D728+E728)/(P728/1000),0)</f>
        <v>58</v>
      </c>
      <c r="R728" s="9">
        <f>ROUND((1.2*D728+1.6*E728)/(Q728),2)</f>
        <v>6.45</v>
      </c>
      <c r="S728" s="9">
        <f>CEILING((N728+(12*L728)),0.01)</f>
        <v>33.5</v>
      </c>
      <c r="T728" s="9">
        <f xml:space="preserve"> (4*S728)</f>
        <v>134</v>
      </c>
      <c r="U728" s="9">
        <f>ROUND((Q728-(S728/12)^2)*(R728),2)</f>
        <v>323.83</v>
      </c>
      <c r="V728" s="9">
        <f>ROUND((U728*1000)/(3*T728*(C728^0.5)),2)</f>
        <v>12.74</v>
      </c>
      <c r="W728" s="9" t="str">
        <f>IF(V728 &lt; N728, "Pass", "Fail")</f>
        <v>Pass</v>
      </c>
      <c r="X728" s="9">
        <f>CEILING(R728*(Q728^0.5)*((Q728^0.5/2)-(L728*0.5)-(N728/12)),0.01)</f>
        <v>80.62</v>
      </c>
      <c r="Y728" s="9">
        <f>ROUND((X728*1000)/(1.5*(Q728^0.5)*12*(C728^0.5)),2)</f>
        <v>9.3000000000000007</v>
      </c>
      <c r="Z728" s="9" t="str">
        <f>IF(Y728&lt;N728,"Pass","Fail")</f>
        <v>Pass</v>
      </c>
      <c r="AA728" s="9">
        <f>ROUND(((Q728^0.5)/2)-(L728/2),2)</f>
        <v>3.18</v>
      </c>
      <c r="AB728" s="9">
        <f>ROUND((AA728*(AA728/2)*R728*(Q728^0.5)),0)</f>
        <v>248</v>
      </c>
      <c r="AC728" s="9">
        <f>ROUND((AB728*12000/(0.9*(Q728^0.5)*12*(N728^2))),2)</f>
        <v>105.72</v>
      </c>
      <c r="AD728" s="9">
        <f>(1-((1-(2.36*AC728/C728))^0.5))</f>
        <v>3.1689512604557213E-2</v>
      </c>
      <c r="AE728" s="9">
        <f>(AD728*C728)/(1.18*F728)</f>
        <v>2.6855519156404415E-3</v>
      </c>
      <c r="AF728" s="10">
        <f>200/F728</f>
        <v>5.0000000000000001E-3</v>
      </c>
      <c r="AG728" s="10">
        <f>(3*(C728)^0.5)/(F728)</f>
        <v>4.7434164902525689E-3</v>
      </c>
      <c r="AH728" s="10">
        <f>ROUND(MAX(AE728, AF728, AG728),6)</f>
        <v>5.0000000000000001E-3</v>
      </c>
      <c r="AK728" s="10">
        <f>ROUND((AH728*(Q728^0.5)*12*N728),2)</f>
        <v>8.4499999999999993</v>
      </c>
      <c r="AL728" s="13">
        <f>ROUND((Q728^0.5),2)</f>
        <v>7.62</v>
      </c>
      <c r="AM728" s="13">
        <f>ROUND((Q728^0.5),2)</f>
        <v>7.62</v>
      </c>
      <c r="AN728" s="19">
        <v>11</v>
      </c>
      <c r="AO728" s="10">
        <f>INDEX(AJ:AJ, MATCH(AN728, AI:AI, 0))</f>
        <v>1.56</v>
      </c>
      <c r="AP728" s="12">
        <f>ROUNDUP((AK728/AO728),0)</f>
        <v>6</v>
      </c>
      <c r="AQ728" s="12">
        <f>(AP728*AO728)</f>
        <v>9.36</v>
      </c>
      <c r="AR728" s="12">
        <f>IF(ROUNDDOWN((AL728*12 - (O728*12)) / (AP728 - 1), 0) &lt; 18, ROUNDDOWN((AL728*12 - (O728*12)) / (AP728 - 1), 0), 18)</f>
        <v>17</v>
      </c>
    </row>
    <row r="729" spans="1:44" x14ac:dyDescent="0.35">
      <c r="A729" s="11">
        <f t="shared" si="11"/>
        <v>728</v>
      </c>
      <c r="B729" s="14">
        <v>5000</v>
      </c>
      <c r="C729" s="14">
        <v>5000</v>
      </c>
      <c r="D729" s="14">
        <v>85</v>
      </c>
      <c r="E729" s="14">
        <v>140</v>
      </c>
      <c r="F729" s="14">
        <v>60000</v>
      </c>
      <c r="G729" s="14">
        <v>7</v>
      </c>
      <c r="H729" s="14">
        <v>95</v>
      </c>
      <c r="K729" s="14">
        <v>150</v>
      </c>
      <c r="L729" s="14">
        <v>1.08</v>
      </c>
      <c r="M729" s="9">
        <f>ROUNDUP((18*L729),0)</f>
        <v>20</v>
      </c>
      <c r="N729" s="9">
        <f>(M729-O729*12-1.5)</f>
        <v>15.5</v>
      </c>
      <c r="O729" s="14">
        <v>0.25</v>
      </c>
      <c r="P729" s="9">
        <f>ROUND(((B729)-(M729*K729/12)-(G729-(1.5*L729))*H729),0)</f>
        <v>4239</v>
      </c>
      <c r="Q729" s="9">
        <f>ROUNDDOWN((D729+E729)/(P729/1000),0)</f>
        <v>53</v>
      </c>
      <c r="R729" s="9">
        <f>ROUND((1.2*D729+1.6*E729)/(Q729),2)</f>
        <v>6.15</v>
      </c>
      <c r="S729" s="9">
        <f>CEILING((N729+(12*L729)),0.01)</f>
        <v>28.46</v>
      </c>
      <c r="T729" s="9">
        <f xml:space="preserve"> (4*S729)</f>
        <v>113.84</v>
      </c>
      <c r="U729" s="9">
        <f>ROUND((Q729-(S729/12)^2)*(R729),2)</f>
        <v>291.36</v>
      </c>
      <c r="V729" s="9">
        <f>ROUND((U729*1000)/(3*T729*(C729^0.5)),2)</f>
        <v>12.07</v>
      </c>
      <c r="W729" s="9" t="str">
        <f>IF(V729 &lt; N729, "Pass", "Fail")</f>
        <v>Pass</v>
      </c>
      <c r="X729" s="9">
        <f>CEILING(R729*(Q729^0.5)*((Q729^0.5/2)-(L729*0.5)-(N729/12)),0.01)</f>
        <v>80.97</v>
      </c>
      <c r="Y729" s="9">
        <f>ROUND((X729*1000)/(1.5*(Q729^0.5)*12*(C729^0.5)),2)</f>
        <v>8.74</v>
      </c>
      <c r="Z729" s="9" t="str">
        <f>IF(Y729&lt;N729,"Pass","Fail")</f>
        <v>Pass</v>
      </c>
      <c r="AA729" s="9">
        <f>ROUND(((Q729^0.5)/2)-(L729/2),2)</f>
        <v>3.1</v>
      </c>
      <c r="AB729" s="9">
        <f>ROUND((AA729*(AA729/2)*R729*(Q729^0.5)),0)</f>
        <v>215</v>
      </c>
      <c r="AC729" s="9">
        <f>ROUND((AB729*12000/(0.9*(Q729^0.5)*12*(N729^2))),2)</f>
        <v>136.58000000000001</v>
      </c>
      <c r="AD729" s="9">
        <f>(1-((1-(2.36*AC729/C729))^0.5))</f>
        <v>3.2769810231297658E-2</v>
      </c>
      <c r="AE729" s="9">
        <f>(AD729*C729)/(1.18*F729)</f>
        <v>2.3142521349786482E-3</v>
      </c>
      <c r="AF729" s="10">
        <f>200/F729</f>
        <v>3.3333333333333335E-3</v>
      </c>
      <c r="AG729" s="10">
        <f>(3*(C729)^0.5)/(F729)</f>
        <v>3.5355339059327377E-3</v>
      </c>
      <c r="AH729" s="10">
        <f>ROUND(MAX(AE729, AF729, AG729),6)</f>
        <v>3.5360000000000001E-3</v>
      </c>
      <c r="AK729" s="10">
        <f>ROUND((AH729*(Q729^0.5)*12*N729),2)</f>
        <v>4.79</v>
      </c>
      <c r="AL729" s="13">
        <f>ROUND((Q729^0.5),2)</f>
        <v>7.28</v>
      </c>
      <c r="AM729" s="13">
        <f>ROUND((Q729^0.5),2)</f>
        <v>7.28</v>
      </c>
      <c r="AN729" s="19">
        <v>8</v>
      </c>
      <c r="AO729" s="10">
        <f>INDEX(AJ:AJ, MATCH(AN729, AI:AI, 0))</f>
        <v>0.79</v>
      </c>
      <c r="AP729" s="12">
        <f>ROUNDUP((AK729/AO729),0)</f>
        <v>7</v>
      </c>
      <c r="AQ729" s="12">
        <f>(AP729*AO729)</f>
        <v>5.53</v>
      </c>
      <c r="AR729" s="12">
        <f>IF(ROUNDDOWN((AL729*12 - (O729*12)) / (AP729 - 1), 0) &lt; 18, ROUNDDOWN((AL729*12 - (O729*12)) / (AP729 - 1), 0), 18)</f>
        <v>14</v>
      </c>
    </row>
    <row r="730" spans="1:44" x14ac:dyDescent="0.35">
      <c r="A730" s="11">
        <f t="shared" si="11"/>
        <v>729</v>
      </c>
      <c r="B730" s="14">
        <v>5100</v>
      </c>
      <c r="C730" s="14">
        <v>4000</v>
      </c>
      <c r="D730" s="14">
        <v>100</v>
      </c>
      <c r="E730" s="14">
        <v>160</v>
      </c>
      <c r="F730" s="14">
        <v>40000</v>
      </c>
      <c r="G730" s="14">
        <v>5.75</v>
      </c>
      <c r="H730" s="14">
        <v>90</v>
      </c>
      <c r="K730" s="14">
        <v>150</v>
      </c>
      <c r="L730" s="14">
        <v>1.25</v>
      </c>
      <c r="M730" s="9">
        <f>ROUNDUP((18*L730),0)</f>
        <v>23</v>
      </c>
      <c r="N730" s="9">
        <f>(M730-O730*12-1.5)</f>
        <v>18.5</v>
      </c>
      <c r="O730" s="14">
        <v>0.25</v>
      </c>
      <c r="P730" s="9">
        <f>ROUND(((B730)-(M730*K730/12)-(G730-(1.5*L730))*H730),0)</f>
        <v>4464</v>
      </c>
      <c r="Q730" s="9">
        <f>ROUNDDOWN((D730+E730)/(P730/1000),0)</f>
        <v>58</v>
      </c>
      <c r="R730" s="9">
        <f>ROUND((1.2*D730+1.6*E730)/(Q730),2)</f>
        <v>6.48</v>
      </c>
      <c r="S730" s="9">
        <f>CEILING((N730+(12*L730)),0.01)</f>
        <v>33.5</v>
      </c>
      <c r="T730" s="9">
        <f xml:space="preserve"> (4*S730)</f>
        <v>134</v>
      </c>
      <c r="U730" s="9">
        <f>ROUND((Q730-(S730/12)^2)*(R730),2)</f>
        <v>325.33999999999997</v>
      </c>
      <c r="V730" s="9">
        <f>ROUND((U730*1000)/(3*T730*(C730^0.5)),2)</f>
        <v>12.8</v>
      </c>
      <c r="W730" s="9" t="str">
        <f>IF(V730 &lt; N730, "Pass", "Fail")</f>
        <v>Pass</v>
      </c>
      <c r="X730" s="9">
        <f>CEILING(R730*(Q730^0.5)*((Q730^0.5/2)-(L730*0.5)-(N730/12)),0.01)</f>
        <v>81</v>
      </c>
      <c r="Y730" s="9">
        <f>ROUND((X730*1000)/(1.5*(Q730^0.5)*12*(C730^0.5)),2)</f>
        <v>9.34</v>
      </c>
      <c r="Z730" s="9" t="str">
        <f>IF(Y730&lt;N730,"Pass","Fail")</f>
        <v>Pass</v>
      </c>
      <c r="AA730" s="9">
        <f>ROUND(((Q730^0.5)/2)-(L730/2),2)</f>
        <v>3.18</v>
      </c>
      <c r="AB730" s="9">
        <f>ROUND((AA730*(AA730/2)*R730*(Q730^0.5)),0)</f>
        <v>250</v>
      </c>
      <c r="AC730" s="9">
        <f>ROUND((AB730*12000/(0.9*(Q730^0.5)*12*(N730^2))),2)</f>
        <v>106.57</v>
      </c>
      <c r="AD730" s="9">
        <f>(1-((1-(2.36*AC730/C730))^0.5))</f>
        <v>3.1948503435896725E-2</v>
      </c>
      <c r="AE730" s="9">
        <f>(AD730*C730)/(1.18*F730)</f>
        <v>2.7075002911776886E-3</v>
      </c>
      <c r="AF730" s="10">
        <f>200/F730</f>
        <v>5.0000000000000001E-3</v>
      </c>
      <c r="AG730" s="10">
        <f>(3*(C730)^0.5)/(F730)</f>
        <v>4.7434164902525689E-3</v>
      </c>
      <c r="AH730" s="10">
        <f>ROUND(MAX(AE730, AF730, AG730),6)</f>
        <v>5.0000000000000001E-3</v>
      </c>
      <c r="AK730" s="10">
        <f>ROUND((AH730*(Q730^0.5)*12*N730),2)</f>
        <v>8.4499999999999993</v>
      </c>
      <c r="AL730" s="13">
        <f>ROUND((Q730^0.5),2)</f>
        <v>7.62</v>
      </c>
      <c r="AM730" s="13">
        <f>ROUND((Q730^0.5),2)</f>
        <v>7.62</v>
      </c>
      <c r="AN730" s="19">
        <v>11</v>
      </c>
      <c r="AO730" s="10">
        <f>INDEX(AJ:AJ, MATCH(AN730, AI:AI, 0))</f>
        <v>1.56</v>
      </c>
      <c r="AP730" s="12">
        <f>ROUNDUP((AK730/AO730),0)</f>
        <v>6</v>
      </c>
      <c r="AQ730" s="12">
        <f>(AP730*AO730)</f>
        <v>9.36</v>
      </c>
      <c r="AR730" s="12">
        <f>IF(ROUNDDOWN((AL730*12 - (O730*12)) / (AP730 - 1), 0) &lt; 18, ROUNDDOWN((AL730*12 - (O730*12)) / (AP730 - 1), 0), 18)</f>
        <v>17</v>
      </c>
    </row>
    <row r="731" spans="1:44" x14ac:dyDescent="0.35">
      <c r="A731" s="11">
        <f t="shared" si="11"/>
        <v>730</v>
      </c>
      <c r="B731" s="14">
        <v>6000</v>
      </c>
      <c r="C731" s="14">
        <v>5000</v>
      </c>
      <c r="D731" s="14">
        <v>165</v>
      </c>
      <c r="E731" s="14">
        <v>200</v>
      </c>
      <c r="F731" s="14">
        <v>60000</v>
      </c>
      <c r="G731" s="14">
        <v>6</v>
      </c>
      <c r="H731" s="14">
        <v>90</v>
      </c>
      <c r="K731" s="14">
        <v>150</v>
      </c>
      <c r="L731" s="14">
        <v>1.58</v>
      </c>
      <c r="M731" s="9">
        <f>ROUNDUP((18*L731),0)</f>
        <v>29</v>
      </c>
      <c r="N731" s="9">
        <f>(M731-O731*12-1.5)</f>
        <v>24.5</v>
      </c>
      <c r="O731" s="14">
        <v>0.25</v>
      </c>
      <c r="P731" s="9">
        <f>ROUND(((B731)-(M731*K731/12)-(G731-(1.5*L731))*H731),0)</f>
        <v>5311</v>
      </c>
      <c r="Q731" s="9">
        <f>ROUNDDOWN((D731+E731)/(P731/1000),0)</f>
        <v>68</v>
      </c>
      <c r="R731" s="9">
        <f>ROUND((1.2*D731+1.6*E731)/(Q731),2)</f>
        <v>7.62</v>
      </c>
      <c r="S731" s="9">
        <f>CEILING((N731+(12*L731)),0.01)</f>
        <v>43.46</v>
      </c>
      <c r="T731" s="9">
        <f xml:space="preserve"> (4*S731)</f>
        <v>173.84</v>
      </c>
      <c r="U731" s="9">
        <f>ROUND((Q731-(S731/12)^2)*(R731),2)</f>
        <v>418.21</v>
      </c>
      <c r="V731" s="9">
        <f>ROUND((U731*1000)/(3*T731*(C731^0.5)),2)</f>
        <v>11.34</v>
      </c>
      <c r="W731" s="9" t="str">
        <f>IF(V731 &lt; N731, "Pass", "Fail")</f>
        <v>Pass</v>
      </c>
      <c r="X731" s="9">
        <f>CEILING(R731*(Q731^0.5)*((Q731^0.5/2)-(L731*0.5)-(N731/12)),0.01)</f>
        <v>81.150000000000006</v>
      </c>
      <c r="Y731" s="9">
        <f>ROUND((X731*1000)/(1.5*(Q731^0.5)*12*(C731^0.5)),2)</f>
        <v>7.73</v>
      </c>
      <c r="Z731" s="9" t="str">
        <f>IF(Y731&lt;N731,"Pass","Fail")</f>
        <v>Pass</v>
      </c>
      <c r="AA731" s="9">
        <f>ROUND(((Q731^0.5)/2)-(L731/2),2)</f>
        <v>3.33</v>
      </c>
      <c r="AB731" s="9">
        <f>ROUND((AA731*(AA731/2)*R731*(Q731^0.5)),0)</f>
        <v>348</v>
      </c>
      <c r="AC731" s="9">
        <f>ROUND((AB731*12000/(0.9*(Q731^0.5)*12*(N731^2))),2)</f>
        <v>78.12</v>
      </c>
      <c r="AD731" s="9">
        <f>(1-((1-(2.36*AC731/C731))^0.5))</f>
        <v>1.8609476304157546E-2</v>
      </c>
      <c r="AE731" s="9">
        <f>(AD731*C731)/(1.18*F731)</f>
        <v>1.314228552553499E-3</v>
      </c>
      <c r="AF731" s="10">
        <f>200/F731</f>
        <v>3.3333333333333335E-3</v>
      </c>
      <c r="AG731" s="10">
        <f>(3*(C731)^0.5)/(F731)</f>
        <v>3.5355339059327377E-3</v>
      </c>
      <c r="AH731" s="10">
        <f>ROUND(MAX(AE731, AF731, AG731),6)</f>
        <v>3.5360000000000001E-3</v>
      </c>
      <c r="AK731" s="10">
        <f>ROUND((AH731*(Q731^0.5)*12*N731),2)</f>
        <v>8.57</v>
      </c>
      <c r="AL731" s="13">
        <f>ROUND((Q731^0.5),2)</f>
        <v>8.25</v>
      </c>
      <c r="AM731" s="13">
        <f>ROUND((Q731^0.5),2)</f>
        <v>8.25</v>
      </c>
      <c r="AN731" s="19">
        <v>8</v>
      </c>
      <c r="AO731" s="10">
        <f>INDEX(AJ:AJ, MATCH(AN731, AI:AI, 0))</f>
        <v>0.79</v>
      </c>
      <c r="AP731" s="12">
        <f>ROUNDUP((AK731/AO731),0)</f>
        <v>11</v>
      </c>
      <c r="AQ731" s="12">
        <f>(AP731*AO731)</f>
        <v>8.6900000000000013</v>
      </c>
      <c r="AR731" s="12">
        <f>IF(ROUNDDOWN((AL731*12 - (O731*12)) / (AP731 - 1), 0) &lt; 18, ROUNDDOWN((AL731*12 - (O731*12)) / (AP731 - 1), 0), 18)</f>
        <v>9</v>
      </c>
    </row>
    <row r="732" spans="1:44" x14ac:dyDescent="0.35">
      <c r="A732" s="11">
        <f t="shared" si="11"/>
        <v>731</v>
      </c>
      <c r="B732" s="14">
        <v>5800</v>
      </c>
      <c r="C732" s="14">
        <v>5000</v>
      </c>
      <c r="D732" s="14">
        <v>130</v>
      </c>
      <c r="E732" s="14">
        <v>185</v>
      </c>
      <c r="F732" s="14">
        <v>40000</v>
      </c>
      <c r="G732" s="14">
        <v>5.5</v>
      </c>
      <c r="H732" s="14">
        <v>100</v>
      </c>
      <c r="K732" s="14">
        <v>150</v>
      </c>
      <c r="L732" s="14">
        <v>1.42</v>
      </c>
      <c r="M732" s="9">
        <f>ROUNDUP((18*L732),0)</f>
        <v>26</v>
      </c>
      <c r="N732" s="9">
        <f>(M732-O732*12-1.5)</f>
        <v>21.5</v>
      </c>
      <c r="O732" s="14">
        <v>0.25</v>
      </c>
      <c r="P732" s="9">
        <f>ROUND(((B732)-(M732*K732/12)-(G732-(1.5*L732))*H732),0)</f>
        <v>5138</v>
      </c>
      <c r="Q732" s="9">
        <f>ROUNDDOWN((D732+E732)/(P732/1000),0)</f>
        <v>61</v>
      </c>
      <c r="R732" s="9">
        <f>ROUND((1.2*D732+1.6*E732)/(Q732),2)</f>
        <v>7.41</v>
      </c>
      <c r="S732" s="9">
        <f>CEILING((N732+(12*L732)),0.01)</f>
        <v>38.54</v>
      </c>
      <c r="T732" s="9">
        <f xml:space="preserve"> (4*S732)</f>
        <v>154.16</v>
      </c>
      <c r="U732" s="9">
        <f>ROUND((Q732-(S732/12)^2)*(R732),2)</f>
        <v>375.58</v>
      </c>
      <c r="V732" s="9">
        <f>ROUND((U732*1000)/(3*T732*(C732^0.5)),2)</f>
        <v>11.48</v>
      </c>
      <c r="W732" s="9" t="str">
        <f>IF(V732 &lt; N732, "Pass", "Fail")</f>
        <v>Pass</v>
      </c>
      <c r="X732" s="9">
        <f>CEILING(R732*(Q732^0.5)*((Q732^0.5/2)-(L732*0.5)-(N732/12)),0.01)</f>
        <v>81.23</v>
      </c>
      <c r="Y732" s="9">
        <f>ROUND((X732*1000)/(1.5*(Q732^0.5)*12*(C732^0.5)),2)</f>
        <v>8.17</v>
      </c>
      <c r="Z732" s="9" t="str">
        <f>IF(Y732&lt;N732,"Pass","Fail")</f>
        <v>Pass</v>
      </c>
      <c r="AA732" s="9">
        <f>ROUND(((Q732^0.5)/2)-(L732/2),2)</f>
        <v>3.2</v>
      </c>
      <c r="AB732" s="9">
        <f>ROUND((AA732*(AA732/2)*R732*(Q732^0.5)),0)</f>
        <v>296</v>
      </c>
      <c r="AC732" s="9">
        <f>ROUND((AB732*12000/(0.9*(Q732^0.5)*12*(N732^2))),2)</f>
        <v>91.1</v>
      </c>
      <c r="AD732" s="9">
        <f>(1-((1-(2.36*AC732/C732))^0.5))</f>
        <v>2.1735823000760157E-2</v>
      </c>
      <c r="AE732" s="9">
        <f>(AD732*C732)/(1.18*F732)</f>
        <v>2.3025236229618812E-3</v>
      </c>
      <c r="AF732" s="10">
        <f>200/F732</f>
        <v>5.0000000000000001E-3</v>
      </c>
      <c r="AG732" s="10">
        <f>(3*(C732)^0.5)/(F732)</f>
        <v>5.3033008588991067E-3</v>
      </c>
      <c r="AH732" s="10">
        <f>ROUND(MAX(AE732, AF732, AG732),6)</f>
        <v>5.3030000000000004E-3</v>
      </c>
      <c r="AK732" s="10">
        <f>ROUND((AH732*(Q732^0.5)*12*N732),2)</f>
        <v>10.69</v>
      </c>
      <c r="AL732" s="13">
        <f>ROUND((Q732^0.5),2)</f>
        <v>7.81</v>
      </c>
      <c r="AM732" s="13">
        <f>ROUND((Q732^0.5),2)</f>
        <v>7.81</v>
      </c>
      <c r="AN732" s="19">
        <v>11</v>
      </c>
      <c r="AO732" s="10">
        <f>INDEX(AJ:AJ, MATCH(AN732, AI:AI, 0))</f>
        <v>1.56</v>
      </c>
      <c r="AP732" s="12">
        <f>ROUNDUP((AK732/AO732),0)</f>
        <v>7</v>
      </c>
      <c r="AQ732" s="12">
        <f>(AP732*AO732)</f>
        <v>10.92</v>
      </c>
      <c r="AR732" s="12">
        <f>IF(ROUNDDOWN((AL732*12 - (O732*12)) / (AP732 - 1), 0) &lt; 18, ROUNDDOWN((AL732*12 - (O732*12)) / (AP732 - 1), 0), 18)</f>
        <v>15</v>
      </c>
    </row>
    <row r="733" spans="1:44" x14ac:dyDescent="0.35">
      <c r="A733" s="11">
        <f t="shared" si="11"/>
        <v>732</v>
      </c>
      <c r="B733" s="14">
        <v>4600</v>
      </c>
      <c r="C733" s="14">
        <v>3000</v>
      </c>
      <c r="D733" s="14">
        <v>135</v>
      </c>
      <c r="E733" s="14">
        <v>110</v>
      </c>
      <c r="F733" s="14">
        <v>40000</v>
      </c>
      <c r="G733" s="14">
        <v>5.5</v>
      </c>
      <c r="H733" s="14">
        <v>105</v>
      </c>
      <c r="K733" s="14">
        <v>150</v>
      </c>
      <c r="L733" s="14">
        <v>1.17</v>
      </c>
      <c r="M733" s="9">
        <f>ROUNDUP((18*L733),0)</f>
        <v>22</v>
      </c>
      <c r="N733" s="9">
        <f>(M733-O733*12-1.5)</f>
        <v>17.5</v>
      </c>
      <c r="O733" s="14">
        <v>0.25</v>
      </c>
      <c r="P733" s="9">
        <f>ROUND(((B733)-(M733*K733/12)-(G733-(1.5*L733))*H733),0)</f>
        <v>3932</v>
      </c>
      <c r="Q733" s="9">
        <f>ROUNDDOWN((D733+E733)/(P733/1000),0)</f>
        <v>62</v>
      </c>
      <c r="R733" s="9">
        <f>ROUND((1.2*D733+1.6*E733)/(Q733),2)</f>
        <v>5.45</v>
      </c>
      <c r="S733" s="9">
        <f>CEILING((N733+(12*L733)),0.01)</f>
        <v>31.54</v>
      </c>
      <c r="T733" s="9">
        <f xml:space="preserve"> (4*S733)</f>
        <v>126.16</v>
      </c>
      <c r="U733" s="9">
        <f>ROUND((Q733-(S733/12)^2)*(R733),2)</f>
        <v>300.25</v>
      </c>
      <c r="V733" s="9">
        <f>ROUND((U733*1000)/(3*T733*(C733^0.5)),2)</f>
        <v>14.48</v>
      </c>
      <c r="W733" s="9" t="str">
        <f>IF(V733 &lt; N733, "Pass", "Fail")</f>
        <v>Pass</v>
      </c>
      <c r="X733" s="9">
        <f>CEILING(R733*(Q733^0.5)*((Q733^0.5/2)-(L733*0.5)-(N733/12)),0.01)</f>
        <v>81.27</v>
      </c>
      <c r="Y733" s="9">
        <f>ROUND((X733*1000)/(1.5*(Q733^0.5)*12*(C733^0.5)),2)</f>
        <v>10.47</v>
      </c>
      <c r="Z733" s="9" t="str">
        <f>IF(Y733&lt;N733,"Pass","Fail")</f>
        <v>Pass</v>
      </c>
      <c r="AA733" s="9">
        <f>ROUND(((Q733^0.5)/2)-(L733/2),2)</f>
        <v>3.35</v>
      </c>
      <c r="AB733" s="9">
        <f>ROUND((AA733*(AA733/2)*R733*(Q733^0.5)),0)</f>
        <v>241</v>
      </c>
      <c r="AC733" s="9">
        <f>ROUND((AB733*12000/(0.9*(Q733^0.5)*12*(N733^2))),2)</f>
        <v>111.05</v>
      </c>
      <c r="AD733" s="9">
        <f>(1-((1-(2.36*AC733/C733))^0.5))</f>
        <v>4.4677715811744179E-2</v>
      </c>
      <c r="AE733" s="9">
        <f>(AD733*C733)/(1.18*F733)</f>
        <v>2.8396853270176384E-3</v>
      </c>
      <c r="AF733" s="10">
        <f>200/F733</f>
        <v>5.0000000000000001E-3</v>
      </c>
      <c r="AG733" s="10">
        <f>(3*(C733)^0.5)/(F733)</f>
        <v>4.107919181288746E-3</v>
      </c>
      <c r="AH733" s="10">
        <f>ROUND(MAX(AE733, AF733, AG733),6)</f>
        <v>5.0000000000000001E-3</v>
      </c>
      <c r="AK733" s="10">
        <f>ROUND((AH733*(Q733^0.5)*12*N733),2)</f>
        <v>8.27</v>
      </c>
      <c r="AL733" s="13">
        <f>ROUND((Q733^0.5),2)</f>
        <v>7.87</v>
      </c>
      <c r="AM733" s="13">
        <f>ROUND((Q733^0.5),2)</f>
        <v>7.87</v>
      </c>
      <c r="AN733" s="19">
        <v>11</v>
      </c>
      <c r="AO733" s="10">
        <f>INDEX(AJ:AJ, MATCH(AN733, AI:AI, 0))</f>
        <v>1.56</v>
      </c>
      <c r="AP733" s="12">
        <f>ROUNDUP((AK733/AO733),0)</f>
        <v>6</v>
      </c>
      <c r="AQ733" s="12">
        <f>(AP733*AO733)</f>
        <v>9.36</v>
      </c>
      <c r="AR733" s="12">
        <f>IF(ROUNDDOWN((AL733*12 - (O733*12)) / (AP733 - 1), 0) &lt; 18, ROUNDDOWN((AL733*12 - (O733*12)) / (AP733 - 1), 0), 18)</f>
        <v>18</v>
      </c>
    </row>
    <row r="734" spans="1:44" x14ac:dyDescent="0.35">
      <c r="A734" s="11">
        <f t="shared" si="11"/>
        <v>733</v>
      </c>
      <c r="B734" s="14">
        <v>4600</v>
      </c>
      <c r="C734" s="14">
        <v>4000</v>
      </c>
      <c r="D734" s="14">
        <v>185</v>
      </c>
      <c r="E734" s="14">
        <v>175</v>
      </c>
      <c r="F734" s="14">
        <v>60000</v>
      </c>
      <c r="G734" s="14">
        <v>4</v>
      </c>
      <c r="H734" s="14">
        <v>100</v>
      </c>
      <c r="K734" s="14">
        <v>150</v>
      </c>
      <c r="L734" s="14">
        <v>1.75</v>
      </c>
      <c r="M734" s="9">
        <f>ROUNDUP((18*L734),0)</f>
        <v>32</v>
      </c>
      <c r="N734" s="9">
        <f>(M734-O734*12-1.5)</f>
        <v>27.5</v>
      </c>
      <c r="O734" s="14">
        <v>0.25</v>
      </c>
      <c r="P734" s="9">
        <f>ROUND(((B734)-(M734*K734/12)-(G734-(1.5*L734))*H734),0)</f>
        <v>4063</v>
      </c>
      <c r="Q734" s="9">
        <f>ROUNDDOWN((D734+E734)/(P734/1000),0)</f>
        <v>88</v>
      </c>
      <c r="R734" s="9">
        <f>ROUND((1.2*D734+1.6*E734)/(Q734),2)</f>
        <v>5.7</v>
      </c>
      <c r="S734" s="9">
        <f>CEILING((N734+(12*L734)),0.01)</f>
        <v>48.5</v>
      </c>
      <c r="T734" s="9">
        <f xml:space="preserve"> (4*S734)</f>
        <v>194</v>
      </c>
      <c r="U734" s="9">
        <f>ROUND((Q734-(S734/12)^2)*(R734),2)</f>
        <v>408.49</v>
      </c>
      <c r="V734" s="9">
        <f>ROUND((U734*1000)/(3*T734*(C734^0.5)),2)</f>
        <v>11.1</v>
      </c>
      <c r="W734" s="9" t="str">
        <f>IF(V734 &lt; N734, "Pass", "Fail")</f>
        <v>Pass</v>
      </c>
      <c r="X734" s="9">
        <f>CEILING(R734*(Q734^0.5)*((Q734^0.5/2)-(L734*0.5)-(N734/12)),0.01)</f>
        <v>81.48</v>
      </c>
      <c r="Y734" s="9">
        <f>ROUND((X734*1000)/(1.5*(Q734^0.5)*12*(C734^0.5)),2)</f>
        <v>7.63</v>
      </c>
      <c r="Z734" s="9" t="str">
        <f>IF(Y734&lt;N734,"Pass","Fail")</f>
        <v>Pass</v>
      </c>
      <c r="AA734" s="9">
        <f>ROUND(((Q734^0.5)/2)-(L734/2),2)</f>
        <v>3.82</v>
      </c>
      <c r="AB734" s="9">
        <f>ROUND((AA734*(AA734/2)*R734*(Q734^0.5)),0)</f>
        <v>390</v>
      </c>
      <c r="AC734" s="9">
        <f>ROUND((AB734*12000/(0.9*(Q734^0.5)*12*(N734^2))),2)</f>
        <v>61.08</v>
      </c>
      <c r="AD734" s="9">
        <f>(1-((1-(2.36*AC734/C734))^0.5))</f>
        <v>1.8183927611693629E-2</v>
      </c>
      <c r="AE734" s="9">
        <f>(AD734*C734)/(1.18*F734)</f>
        <v>1.0273405430335383E-3</v>
      </c>
      <c r="AF734" s="10">
        <f>200/F734</f>
        <v>3.3333333333333335E-3</v>
      </c>
      <c r="AG734" s="10">
        <f>(3*(C734)^0.5)/(F734)</f>
        <v>3.162277660168379E-3</v>
      </c>
      <c r="AH734" s="10">
        <f>ROUND(MAX(AE734, AF734, AG734),6)</f>
        <v>3.333E-3</v>
      </c>
      <c r="AK734" s="10">
        <f>ROUND((AH734*(Q734^0.5)*12*N734),2)</f>
        <v>10.32</v>
      </c>
      <c r="AL734" s="13">
        <f>ROUND((Q734^0.5),2)</f>
        <v>9.3800000000000008</v>
      </c>
      <c r="AM734" s="13">
        <f>ROUND((Q734^0.5),2)</f>
        <v>9.3800000000000008</v>
      </c>
      <c r="AN734" s="19">
        <v>11</v>
      </c>
      <c r="AO734" s="10">
        <f>INDEX(AJ:AJ, MATCH(AN734, AI:AI, 0))</f>
        <v>1.56</v>
      </c>
      <c r="AP734" s="12">
        <f>ROUNDUP((AK734/AO734),0)</f>
        <v>7</v>
      </c>
      <c r="AQ734" s="12">
        <f>(AP734*AO734)</f>
        <v>10.92</v>
      </c>
      <c r="AR734" s="12">
        <f>IF(ROUNDDOWN((AL734*12 - (O734*12)) / (AP734 - 1), 0) &lt; 18, ROUNDDOWN((AL734*12 - (O734*12)) / (AP734 - 1), 0), 18)</f>
        <v>18</v>
      </c>
    </row>
    <row r="735" spans="1:44" x14ac:dyDescent="0.35">
      <c r="A735" s="11">
        <f t="shared" si="11"/>
        <v>734</v>
      </c>
      <c r="B735" s="14">
        <v>5100</v>
      </c>
      <c r="C735" s="14">
        <v>3000</v>
      </c>
      <c r="D735" s="14">
        <v>195</v>
      </c>
      <c r="E735" s="14">
        <v>165</v>
      </c>
      <c r="F735" s="14">
        <v>40000</v>
      </c>
      <c r="G735" s="14">
        <v>6</v>
      </c>
      <c r="H735" s="14">
        <v>105</v>
      </c>
      <c r="K735" s="14">
        <v>150</v>
      </c>
      <c r="L735" s="14">
        <v>1.67</v>
      </c>
      <c r="M735" s="9">
        <f>ROUNDUP((18*L735),0)</f>
        <v>31</v>
      </c>
      <c r="N735" s="9">
        <f>(M735-O735*12-1.5)</f>
        <v>26.5</v>
      </c>
      <c r="O735" s="14">
        <v>0.25</v>
      </c>
      <c r="P735" s="9">
        <f>ROUND(((B735)-(M735*K735/12)-(G735-(1.5*L735))*H735),0)</f>
        <v>4346</v>
      </c>
      <c r="Q735" s="9">
        <f>ROUNDDOWN((D735+E735)/(P735/1000),0)</f>
        <v>82</v>
      </c>
      <c r="R735" s="9">
        <f>ROUND((1.2*D735+1.6*E735)/(Q735),2)</f>
        <v>6.07</v>
      </c>
      <c r="S735" s="9">
        <f>CEILING((N735+(12*L735)),0.01)</f>
        <v>46.54</v>
      </c>
      <c r="T735" s="9">
        <f xml:space="preserve"> (4*S735)</f>
        <v>186.16</v>
      </c>
      <c r="U735" s="9">
        <f>ROUND((Q735-(S735/12)^2)*(R735),2)</f>
        <v>406.44</v>
      </c>
      <c r="V735" s="9">
        <f>ROUND((U735*1000)/(3*T735*(C735^0.5)),2)</f>
        <v>13.29</v>
      </c>
      <c r="W735" s="9" t="str">
        <f>IF(V735 &lt; N735, "Pass", "Fail")</f>
        <v>Pass</v>
      </c>
      <c r="X735" s="9">
        <f>CEILING(R735*(Q735^0.5)*((Q735^0.5/2)-(L735*0.5)-(N735/12)),0.01)</f>
        <v>81.59</v>
      </c>
      <c r="Y735" s="9">
        <f>ROUND((X735*1000)/(1.5*(Q735^0.5)*12*(C735^0.5)),2)</f>
        <v>9.14</v>
      </c>
      <c r="Z735" s="9" t="str">
        <f>IF(Y735&lt;N735,"Pass","Fail")</f>
        <v>Pass</v>
      </c>
      <c r="AA735" s="9">
        <f>ROUND(((Q735^0.5)/2)-(L735/2),2)</f>
        <v>3.69</v>
      </c>
      <c r="AB735" s="9">
        <f>ROUND((AA735*(AA735/2)*R735*(Q735^0.5)),0)</f>
        <v>374</v>
      </c>
      <c r="AC735" s="9">
        <f>ROUND((AB735*12000/(0.9*(Q735^0.5)*12*(N735^2))),2)</f>
        <v>65.349999999999994</v>
      </c>
      <c r="AD735" s="9">
        <f>(1-((1-(2.36*AC735/C735))^0.5))</f>
        <v>2.6043464351035106E-2</v>
      </c>
      <c r="AE735" s="9">
        <f>(AD735*C735)/(1.18*F735)</f>
        <v>1.6553049375657906E-3</v>
      </c>
      <c r="AF735" s="10">
        <f>200/F735</f>
        <v>5.0000000000000001E-3</v>
      </c>
      <c r="AG735" s="10">
        <f>(3*(C735)^0.5)/(F735)</f>
        <v>4.107919181288746E-3</v>
      </c>
      <c r="AH735" s="10">
        <f>ROUND(MAX(AE735, AF735, AG735),6)</f>
        <v>5.0000000000000001E-3</v>
      </c>
      <c r="AK735" s="10">
        <f>ROUND((AH735*(Q735^0.5)*12*N735),2)</f>
        <v>14.4</v>
      </c>
      <c r="AL735" s="13">
        <f>ROUND((Q735^0.5),2)</f>
        <v>9.06</v>
      </c>
      <c r="AM735" s="13">
        <f>ROUND((Q735^0.5),2)</f>
        <v>9.06</v>
      </c>
      <c r="AN735" s="19">
        <v>11</v>
      </c>
      <c r="AO735" s="10">
        <f>INDEX(AJ:AJ, MATCH(AN735, AI:AI, 0))</f>
        <v>1.56</v>
      </c>
      <c r="AP735" s="12">
        <f>ROUNDUP((AK735/AO735),0)</f>
        <v>10</v>
      </c>
      <c r="AQ735" s="12">
        <f>(AP735*AO735)</f>
        <v>15.600000000000001</v>
      </c>
      <c r="AR735" s="12">
        <f>IF(ROUNDDOWN((AL735*12 - (O735*12)) / (AP735 - 1), 0) &lt; 18, ROUNDDOWN((AL735*12 - (O735*12)) / (AP735 - 1), 0), 18)</f>
        <v>11</v>
      </c>
    </row>
    <row r="736" spans="1:44" x14ac:dyDescent="0.35">
      <c r="A736" s="11">
        <f t="shared" si="11"/>
        <v>735</v>
      </c>
      <c r="B736" s="14">
        <v>5900</v>
      </c>
      <c r="C736" s="14">
        <v>5000</v>
      </c>
      <c r="D736" s="14">
        <v>145</v>
      </c>
      <c r="E736" s="14">
        <v>140</v>
      </c>
      <c r="F736" s="14">
        <v>40000</v>
      </c>
      <c r="G736" s="14">
        <v>5.25</v>
      </c>
      <c r="H736" s="14">
        <v>105</v>
      </c>
      <c r="I736" s="15"/>
      <c r="K736" s="14">
        <v>150</v>
      </c>
      <c r="L736" s="14">
        <v>1.25</v>
      </c>
      <c r="M736" s="9">
        <f>ROUNDUP((18*L736),0)</f>
        <v>23</v>
      </c>
      <c r="N736" s="9">
        <f>(M736-O736*12-1.5)</f>
        <v>18.5</v>
      </c>
      <c r="O736" s="14">
        <v>0.25</v>
      </c>
      <c r="P736" s="9">
        <f>ROUND(((B736)-(M736*K736/12)-(G736-(1.5*L736))*H736),0)</f>
        <v>5258</v>
      </c>
      <c r="Q736" s="9">
        <f>ROUNDDOWN((D736+E736)/(P736/1000),0)</f>
        <v>54</v>
      </c>
      <c r="R736" s="9">
        <f>ROUND((1.2*D736+1.6*E736)/(Q736),2)</f>
        <v>7.37</v>
      </c>
      <c r="S736" s="9">
        <f>CEILING((N736+(12*L736)),0.01)</f>
        <v>33.5</v>
      </c>
      <c r="T736" s="9">
        <f xml:space="preserve"> (4*S736)</f>
        <v>134</v>
      </c>
      <c r="U736" s="9">
        <f>ROUND((Q736-(S736/12)^2)*(R736),2)</f>
        <v>340.54</v>
      </c>
      <c r="V736" s="9">
        <f>ROUND((U736*1000)/(3*T736*(C736^0.5)),2)</f>
        <v>11.98</v>
      </c>
      <c r="W736" s="9" t="str">
        <f>IF(V736 &lt; N736, "Pass", "Fail")</f>
        <v>Pass</v>
      </c>
      <c r="X736" s="9">
        <f>CEILING(R736*(Q736^0.5)*((Q736^0.5/2)-(L736*0.5)-(N736/12)),0.01)</f>
        <v>81.650000000000006</v>
      </c>
      <c r="Y736" s="9">
        <f>ROUND((X736*1000)/(1.5*(Q736^0.5)*12*(C736^0.5)),2)</f>
        <v>8.73</v>
      </c>
      <c r="Z736" s="9" t="str">
        <f>IF(Y736&lt;N736,"Pass","Fail")</f>
        <v>Pass</v>
      </c>
      <c r="AA736" s="9">
        <f>ROUND(((Q736^0.5)/2)-(L736/2),2)</f>
        <v>3.05</v>
      </c>
      <c r="AB736" s="9">
        <f>ROUND((AA736*(AA736/2)*R736*(Q736^0.5)),0)</f>
        <v>252</v>
      </c>
      <c r="AC736" s="9">
        <f>ROUND((AB736*12000/(0.9*(Q736^0.5)*12*(N736^2))),2)</f>
        <v>111.33</v>
      </c>
      <c r="AD736" s="9">
        <f>(1-((1-(2.36*AC736/C736))^0.5))</f>
        <v>2.6628416276702649E-2</v>
      </c>
      <c r="AE736" s="9">
        <f>(AD736*C736)/(1.18*F736)</f>
        <v>2.8208068089727381E-3</v>
      </c>
      <c r="AF736" s="10">
        <f>200/F736</f>
        <v>5.0000000000000001E-3</v>
      </c>
      <c r="AG736" s="10">
        <f>(3*(C736)^0.5)/(F736)</f>
        <v>5.3033008588991067E-3</v>
      </c>
      <c r="AH736" s="10">
        <f>ROUND(MAX(AE736, AF736, AG736),6)</f>
        <v>5.3030000000000004E-3</v>
      </c>
      <c r="AI736" s="15"/>
      <c r="AJ736" s="15"/>
      <c r="AK736" s="10">
        <f>ROUND((AH736*(Q736^0.5)*12*N736),2)</f>
        <v>8.65</v>
      </c>
      <c r="AL736" s="13">
        <f>ROUND((Q736^0.5),2)</f>
        <v>7.35</v>
      </c>
      <c r="AM736" s="13">
        <f>ROUND((Q736^0.5),2)</f>
        <v>7.35</v>
      </c>
      <c r="AN736" s="19">
        <v>11</v>
      </c>
      <c r="AO736" s="10">
        <f>INDEX(AJ:AJ, MATCH(AN736, AI:AI, 0))</f>
        <v>1.56</v>
      </c>
      <c r="AP736" s="12">
        <f>ROUNDUP((AK736/AO736),0)</f>
        <v>6</v>
      </c>
      <c r="AQ736" s="12">
        <f>(AP736*AO736)</f>
        <v>9.36</v>
      </c>
      <c r="AR736" s="12">
        <f>IF(ROUNDDOWN((AL736*12 - (O736*12)) / (AP736 - 1), 0) &lt; 18, ROUNDDOWN((AL736*12 - (O736*12)) / (AP736 - 1), 0), 18)</f>
        <v>17</v>
      </c>
    </row>
    <row r="737" spans="1:44" x14ac:dyDescent="0.35">
      <c r="A737" s="11">
        <f t="shared" si="11"/>
        <v>736</v>
      </c>
      <c r="B737" s="14">
        <v>5700</v>
      </c>
      <c r="C737" s="14">
        <v>3000</v>
      </c>
      <c r="D737" s="14">
        <v>140</v>
      </c>
      <c r="E737" s="14">
        <v>175</v>
      </c>
      <c r="F737" s="14">
        <v>40000</v>
      </c>
      <c r="G737" s="14">
        <v>6.25</v>
      </c>
      <c r="H737" s="14">
        <v>90</v>
      </c>
      <c r="K737" s="14">
        <v>150</v>
      </c>
      <c r="L737" s="14">
        <v>1.42</v>
      </c>
      <c r="M737" s="9">
        <f>ROUNDUP((18*L737),0)</f>
        <v>26</v>
      </c>
      <c r="N737" s="9">
        <f>(M737-O737*12-1.5)</f>
        <v>21.5</v>
      </c>
      <c r="O737" s="14">
        <v>0.25</v>
      </c>
      <c r="P737" s="9">
        <f>ROUND(((B737)-(M737*K737/12)-(G737-(1.5*L737))*H737),0)</f>
        <v>5004</v>
      </c>
      <c r="Q737" s="9">
        <f>ROUNDDOWN((D737+E737)/(P737/1000),0)</f>
        <v>62</v>
      </c>
      <c r="R737" s="9">
        <f>ROUND((1.2*D737+1.6*E737)/(Q737),2)</f>
        <v>7.23</v>
      </c>
      <c r="S737" s="9">
        <f>CEILING((N737+(12*L737)),0.01)</f>
        <v>38.54</v>
      </c>
      <c r="T737" s="9">
        <f xml:space="preserve"> (4*S737)</f>
        <v>154.16</v>
      </c>
      <c r="U737" s="9">
        <f>ROUND((Q737-(S737/12)^2)*(R737),2)</f>
        <v>373.68</v>
      </c>
      <c r="V737" s="9">
        <f>ROUND((U737*1000)/(3*T737*(C737^0.5)),2)</f>
        <v>14.75</v>
      </c>
      <c r="W737" s="9" t="str">
        <f>IF(V737 &lt; N737, "Pass", "Fail")</f>
        <v>Pass</v>
      </c>
      <c r="X737" s="9">
        <f>CEILING(R737*(Q737^0.5)*((Q737^0.5/2)-(L737*0.5)-(N737/12)),0.01)</f>
        <v>81.72</v>
      </c>
      <c r="Y737" s="9">
        <f>ROUND((X737*1000)/(1.5*(Q737^0.5)*12*(C737^0.5)),2)</f>
        <v>10.53</v>
      </c>
      <c r="Z737" s="9" t="str">
        <f>IF(Y737&lt;N737,"Pass","Fail")</f>
        <v>Pass</v>
      </c>
      <c r="AA737" s="9">
        <f>ROUND(((Q737^0.5)/2)-(L737/2),2)</f>
        <v>3.23</v>
      </c>
      <c r="AB737" s="9">
        <f>ROUND((AA737*(AA737/2)*R737*(Q737^0.5)),0)</f>
        <v>297</v>
      </c>
      <c r="AC737" s="9">
        <f>ROUND((AB737*12000/(0.9*(Q737^0.5)*12*(N737^2))),2)</f>
        <v>90.67</v>
      </c>
      <c r="AD737" s="9">
        <f>(1-((1-(2.36*AC737/C737))^0.5))</f>
        <v>3.6323221545038309E-2</v>
      </c>
      <c r="AE737" s="9">
        <f>(AD737*C737)/(1.18*F737)</f>
        <v>2.3086793354897229E-3</v>
      </c>
      <c r="AF737" s="10">
        <f>200/F737</f>
        <v>5.0000000000000001E-3</v>
      </c>
      <c r="AG737" s="10">
        <f>(3*(C737)^0.5)/(F737)</f>
        <v>4.107919181288746E-3</v>
      </c>
      <c r="AH737" s="10">
        <f>ROUND(MAX(AE737, AF737, AG737),6)</f>
        <v>5.0000000000000001E-3</v>
      </c>
      <c r="AI737" s="15"/>
      <c r="AJ737" s="15"/>
      <c r="AK737" s="10">
        <f>ROUND((AH737*(Q737^0.5)*12*N737),2)</f>
        <v>10.16</v>
      </c>
      <c r="AL737" s="13">
        <f>ROUND((Q737^0.5),2)</f>
        <v>7.87</v>
      </c>
      <c r="AM737" s="13">
        <f>ROUND((Q737^0.5),2)</f>
        <v>7.87</v>
      </c>
      <c r="AN737" s="19">
        <v>11</v>
      </c>
      <c r="AO737" s="10">
        <f>INDEX(AJ:AJ, MATCH(AN737, AI:AI, 0))</f>
        <v>1.56</v>
      </c>
      <c r="AP737" s="12">
        <f>ROUNDUP((AK737/AO737),0)</f>
        <v>7</v>
      </c>
      <c r="AQ737" s="12">
        <f>(AP737*AO737)</f>
        <v>10.92</v>
      </c>
      <c r="AR737" s="12">
        <f>IF(ROUNDDOWN((AL737*12 - (O737*12)) / (AP737 - 1), 0) &lt; 18, ROUNDDOWN((AL737*12 - (O737*12)) / (AP737 - 1), 0), 18)</f>
        <v>15</v>
      </c>
    </row>
    <row r="738" spans="1:44" x14ac:dyDescent="0.35">
      <c r="A738" s="11">
        <f t="shared" si="11"/>
        <v>737</v>
      </c>
      <c r="B738" s="14">
        <v>5800</v>
      </c>
      <c r="C738" s="14">
        <v>3000</v>
      </c>
      <c r="D738" s="14">
        <v>195</v>
      </c>
      <c r="E738" s="14">
        <v>110</v>
      </c>
      <c r="F738" s="14">
        <v>40000</v>
      </c>
      <c r="G738" s="14">
        <v>4.75</v>
      </c>
      <c r="H738" s="14">
        <v>105</v>
      </c>
      <c r="K738" s="14">
        <v>150</v>
      </c>
      <c r="L738" s="14">
        <v>1.33</v>
      </c>
      <c r="M738" s="9">
        <f>ROUNDUP((18*L738),0)</f>
        <v>24</v>
      </c>
      <c r="N738" s="9">
        <f>(M738-O738*12-1.5)</f>
        <v>19.5</v>
      </c>
      <c r="O738" s="14">
        <v>0.25</v>
      </c>
      <c r="P738" s="9">
        <f>ROUND(((B738)-(M738*K738/12)-(G738-(1.5*L738))*H738),0)</f>
        <v>5211</v>
      </c>
      <c r="Q738" s="9">
        <f>ROUNDDOWN((D738+E738)/(P738/1000),0)</f>
        <v>58</v>
      </c>
      <c r="R738" s="9">
        <f>ROUND((1.2*D738+1.6*E738)/(Q738),2)</f>
        <v>7.07</v>
      </c>
      <c r="S738" s="9">
        <f>CEILING((N738+(12*L738)),0.01)</f>
        <v>35.46</v>
      </c>
      <c r="T738" s="9">
        <f xml:space="preserve"> (4*S738)</f>
        <v>141.84</v>
      </c>
      <c r="U738" s="9">
        <f>ROUND((Q738-(S738/12)^2)*(R738),2)</f>
        <v>348.32</v>
      </c>
      <c r="V738" s="9">
        <f>ROUND((U738*1000)/(3*T738*(C738^0.5)),2)</f>
        <v>14.95</v>
      </c>
      <c r="W738" s="9" t="str">
        <f>IF(V738 &lt; N738, "Pass", "Fail")</f>
        <v>Pass</v>
      </c>
      <c r="X738" s="9">
        <f>CEILING(R738*(Q738^0.5)*((Q738^0.5/2)-(L738*0.5)-(N738/12)),0.01)</f>
        <v>81.73</v>
      </c>
      <c r="Y738" s="9">
        <f>ROUND((X738*1000)/(1.5*(Q738^0.5)*12*(C738^0.5)),2)</f>
        <v>10.89</v>
      </c>
      <c r="Z738" s="9" t="str">
        <f>IF(Y738&lt;N738,"Pass","Fail")</f>
        <v>Pass</v>
      </c>
      <c r="AA738" s="9">
        <f>ROUND(((Q738^0.5)/2)-(L738/2),2)</f>
        <v>3.14</v>
      </c>
      <c r="AB738" s="9">
        <f>ROUND((AA738*(AA738/2)*R738*(Q738^0.5)),0)</f>
        <v>265</v>
      </c>
      <c r="AC738" s="9">
        <f>ROUND((AB738*12000/(0.9*(Q738^0.5)*12*(N738^2))),2)</f>
        <v>101.68</v>
      </c>
      <c r="AD738" s="9">
        <f>(1-((1-(2.36*AC738/C738))^0.5))</f>
        <v>4.0827578934145237E-2</v>
      </c>
      <c r="AE738" s="9">
        <f>(AD738*C738)/(1.18*F738)</f>
        <v>2.5949732373397394E-3</v>
      </c>
      <c r="AF738" s="10">
        <f>200/F738</f>
        <v>5.0000000000000001E-3</v>
      </c>
      <c r="AG738" s="10">
        <f>(3*(C738)^0.5)/(F738)</f>
        <v>4.107919181288746E-3</v>
      </c>
      <c r="AH738" s="10">
        <f>ROUND(MAX(AE738, AF738, AG738),6)</f>
        <v>5.0000000000000001E-3</v>
      </c>
      <c r="AK738" s="10">
        <f>ROUND((AH738*(Q738^0.5)*12*N738),2)</f>
        <v>8.91</v>
      </c>
      <c r="AL738" s="13">
        <f>ROUND((Q738^0.5),2)</f>
        <v>7.62</v>
      </c>
      <c r="AM738" s="13">
        <f>ROUND((Q738^0.5),2)</f>
        <v>7.62</v>
      </c>
      <c r="AN738" s="19">
        <v>11</v>
      </c>
      <c r="AO738" s="10">
        <f>INDEX(AJ:AJ, MATCH(AN738, AI:AI, 0))</f>
        <v>1.56</v>
      </c>
      <c r="AP738" s="12">
        <f>ROUNDUP((AK738/AO738),0)</f>
        <v>6</v>
      </c>
      <c r="AQ738" s="12">
        <f>(AP738*AO738)</f>
        <v>9.36</v>
      </c>
      <c r="AR738" s="12">
        <f>IF(ROUNDDOWN((AL738*12 - (O738*12)) / (AP738 - 1), 0) &lt; 18, ROUNDDOWN((AL738*12 - (O738*12)) / (AP738 - 1), 0), 18)</f>
        <v>17</v>
      </c>
    </row>
    <row r="739" spans="1:44" x14ac:dyDescent="0.35">
      <c r="A739" s="11">
        <f t="shared" si="11"/>
        <v>738</v>
      </c>
      <c r="B739" s="14">
        <v>5000</v>
      </c>
      <c r="C739" s="14">
        <v>3000</v>
      </c>
      <c r="D739" s="14">
        <v>140</v>
      </c>
      <c r="E739" s="14">
        <v>170</v>
      </c>
      <c r="F739" s="14">
        <v>60000</v>
      </c>
      <c r="G739" s="14">
        <v>4.75</v>
      </c>
      <c r="H739" s="14">
        <v>100</v>
      </c>
      <c r="K739" s="14">
        <v>150</v>
      </c>
      <c r="L739" s="14">
        <v>1.5</v>
      </c>
      <c r="M739" s="9">
        <f>ROUNDUP((18*L739),0)</f>
        <v>27</v>
      </c>
      <c r="N739" s="9">
        <f>(M739-O739*12-1.5)</f>
        <v>22.5</v>
      </c>
      <c r="O739" s="14">
        <v>0.25</v>
      </c>
      <c r="P739" s="9">
        <f>ROUND(((B739)-(M739*K739/12)-(G739-(1.5*L739))*H739),0)</f>
        <v>4413</v>
      </c>
      <c r="Q739" s="9">
        <f>ROUNDDOWN((D739+E739)/(P739/1000),0)</f>
        <v>70</v>
      </c>
      <c r="R739" s="9">
        <f>ROUND((1.2*D739+1.6*E739)/(Q739),2)</f>
        <v>6.29</v>
      </c>
      <c r="S739" s="9">
        <f>CEILING((N739+(12*L739)),0.01)</f>
        <v>40.5</v>
      </c>
      <c r="T739" s="9">
        <f xml:space="preserve"> (4*S739)</f>
        <v>162</v>
      </c>
      <c r="U739" s="9">
        <f>ROUND((Q739-(S739/12)^2)*(R739),2)</f>
        <v>368.65</v>
      </c>
      <c r="V739" s="9">
        <f>ROUND((U739*1000)/(3*T739*(C739^0.5)),2)</f>
        <v>13.85</v>
      </c>
      <c r="W739" s="9" t="str">
        <f>IF(V739 &lt; N739, "Pass", "Fail")</f>
        <v>Pass</v>
      </c>
      <c r="X739" s="9">
        <f>CEILING(R739*(Q739^0.5)*((Q739^0.5/2)-(L739*0.5)-(N739/12)),0.01)</f>
        <v>82.01</v>
      </c>
      <c r="Y739" s="9">
        <f>ROUND((X739*1000)/(1.5*(Q739^0.5)*12*(C739^0.5)),2)</f>
        <v>9.94</v>
      </c>
      <c r="Z739" s="9" t="str">
        <f>IF(Y739&lt;N739,"Pass","Fail")</f>
        <v>Pass</v>
      </c>
      <c r="AA739" s="9">
        <f>ROUND(((Q739^0.5)/2)-(L739/2),2)</f>
        <v>3.43</v>
      </c>
      <c r="AB739" s="9">
        <f>ROUND((AA739*(AA739/2)*R739*(Q739^0.5)),0)</f>
        <v>310</v>
      </c>
      <c r="AC739" s="9">
        <f>ROUND((AB739*12000/(0.9*(Q739^0.5)*12*(N739^2))),2)</f>
        <v>81.319999999999993</v>
      </c>
      <c r="AD739" s="9">
        <f>(1-((1-(2.36*AC739/C739))^0.5))</f>
        <v>3.2514461779057591E-2</v>
      </c>
      <c r="AE739" s="9">
        <f>(AD739*C739)/(1.18*F739)</f>
        <v>1.3777314313159995E-3</v>
      </c>
      <c r="AF739" s="10">
        <f>200/F739</f>
        <v>3.3333333333333335E-3</v>
      </c>
      <c r="AG739" s="10">
        <f>(3*(C739)^0.5)/(F739)</f>
        <v>2.7386127875258306E-3</v>
      </c>
      <c r="AH739" s="10">
        <f>ROUND(MAX(AE739, AF739, AG739),6)</f>
        <v>3.333E-3</v>
      </c>
      <c r="AK739" s="10">
        <f>ROUND((AH739*(Q739^0.5)*12*N739),2)</f>
        <v>7.53</v>
      </c>
      <c r="AL739" s="13">
        <f>ROUND((Q739^0.5),2)</f>
        <v>8.3699999999999992</v>
      </c>
      <c r="AM739" s="13">
        <f>ROUND((Q739^0.5),2)</f>
        <v>8.3699999999999992</v>
      </c>
      <c r="AN739" s="19">
        <v>8</v>
      </c>
      <c r="AO739" s="10">
        <f>INDEX(AJ:AJ, MATCH(AN739, AI:AI, 0))</f>
        <v>0.79</v>
      </c>
      <c r="AP739" s="12">
        <f>ROUNDUP((AK739/AO739),0)</f>
        <v>10</v>
      </c>
      <c r="AQ739" s="12">
        <f>(AP739*AO739)</f>
        <v>7.9</v>
      </c>
      <c r="AR739" s="12">
        <f>IF(ROUNDDOWN((AL739*12 - (O739*12)) / (AP739 - 1), 0) &lt; 18, ROUNDDOWN((AL739*12 - (O739*12)) / (AP739 - 1), 0), 18)</f>
        <v>10</v>
      </c>
    </row>
    <row r="740" spans="1:44" x14ac:dyDescent="0.35">
      <c r="A740" s="11">
        <f t="shared" si="11"/>
        <v>739</v>
      </c>
      <c r="B740" s="14">
        <v>4500</v>
      </c>
      <c r="C740" s="14">
        <v>3000</v>
      </c>
      <c r="D740" s="14">
        <v>160</v>
      </c>
      <c r="E740" s="14">
        <v>105</v>
      </c>
      <c r="F740" s="14">
        <v>40000</v>
      </c>
      <c r="G740" s="14">
        <v>7</v>
      </c>
      <c r="H740" s="14">
        <v>100</v>
      </c>
      <c r="K740" s="14">
        <v>150</v>
      </c>
      <c r="L740" s="14">
        <v>1.33</v>
      </c>
      <c r="M740" s="9">
        <f>ROUNDUP((18*L740),0)</f>
        <v>24</v>
      </c>
      <c r="N740" s="9">
        <f>(M740-O740*12-1.5)</f>
        <v>19.5</v>
      </c>
      <c r="O740" s="14">
        <v>0.25</v>
      </c>
      <c r="P740" s="9">
        <f>ROUND(((B740)-(M740*K740/12)-(G740-(1.5*L740))*H740),0)</f>
        <v>3700</v>
      </c>
      <c r="Q740" s="9">
        <f>ROUNDDOWN((D740+E740)/(P740/1000),0)</f>
        <v>71</v>
      </c>
      <c r="R740" s="9">
        <f>ROUND((1.2*D740+1.6*E740)/(Q740),2)</f>
        <v>5.07</v>
      </c>
      <c r="S740" s="9">
        <f>CEILING((N740+(12*L740)),0.01)</f>
        <v>35.46</v>
      </c>
      <c r="T740" s="9">
        <f xml:space="preserve"> (4*S740)</f>
        <v>141.84</v>
      </c>
      <c r="U740" s="9">
        <f>ROUND((Q740-(S740/12)^2)*(R740),2)</f>
        <v>315.7</v>
      </c>
      <c r="V740" s="9">
        <f>ROUND((U740*1000)/(3*T740*(C740^0.5)),2)</f>
        <v>13.55</v>
      </c>
      <c r="W740" s="9" t="str">
        <f>IF(V740 &lt; N740, "Pass", "Fail")</f>
        <v>Pass</v>
      </c>
      <c r="X740" s="9">
        <f>CEILING(R740*(Q740^0.5)*((Q740^0.5/2)-(L740*0.5)-(N740/12)),0.01)</f>
        <v>82.16</v>
      </c>
      <c r="Y740" s="9">
        <f>ROUND((X740*1000)/(1.5*(Q740^0.5)*12*(C740^0.5)),2)</f>
        <v>9.89</v>
      </c>
      <c r="Z740" s="9" t="str">
        <f>IF(Y740&lt;N740,"Pass","Fail")</f>
        <v>Pass</v>
      </c>
      <c r="AA740" s="9">
        <f>ROUND(((Q740^0.5)/2)-(L740/2),2)</f>
        <v>3.55</v>
      </c>
      <c r="AB740" s="9">
        <f>ROUND((AA740*(AA740/2)*R740*(Q740^0.5)),0)</f>
        <v>269</v>
      </c>
      <c r="AC740" s="9">
        <f>ROUND((AB740*12000/(0.9*(Q740^0.5)*12*(N740^2))),2)</f>
        <v>93.28</v>
      </c>
      <c r="AD740" s="9">
        <f>(1-((1-(2.36*AC740/C740))^0.5))</f>
        <v>3.7389105955405566E-2</v>
      </c>
      <c r="AE740" s="9">
        <f>(AD740*C740)/(1.18*F740)</f>
        <v>2.3764262259791673E-3</v>
      </c>
      <c r="AF740" s="10">
        <f>200/F740</f>
        <v>5.0000000000000001E-3</v>
      </c>
      <c r="AG740" s="10">
        <f>(3*(C740)^0.5)/(F740)</f>
        <v>4.107919181288746E-3</v>
      </c>
      <c r="AH740" s="10">
        <f>ROUND(MAX(AE740, AF740, AG740),6)</f>
        <v>5.0000000000000001E-3</v>
      </c>
      <c r="AK740" s="10">
        <f>ROUND((AH740*(Q740^0.5)*12*N740),2)</f>
        <v>9.86</v>
      </c>
      <c r="AL740" s="13">
        <f>ROUND((Q740^0.5),2)</f>
        <v>8.43</v>
      </c>
      <c r="AM740" s="13">
        <f>ROUND((Q740^0.5),2)</f>
        <v>8.43</v>
      </c>
      <c r="AN740" s="19">
        <v>11</v>
      </c>
      <c r="AO740" s="10">
        <f>INDEX(AJ:AJ, MATCH(AN740, AI:AI, 0))</f>
        <v>1.56</v>
      </c>
      <c r="AP740" s="12">
        <f>ROUNDUP((AK740/AO740),0)</f>
        <v>7</v>
      </c>
      <c r="AQ740" s="12">
        <f>(AP740*AO740)</f>
        <v>10.92</v>
      </c>
      <c r="AR740" s="12">
        <f>IF(ROUNDDOWN((AL740*12 - (O740*12)) / (AP740 - 1), 0) &lt; 18, ROUNDDOWN((AL740*12 - (O740*12)) / (AP740 - 1), 0), 18)</f>
        <v>16</v>
      </c>
    </row>
    <row r="741" spans="1:44" x14ac:dyDescent="0.35">
      <c r="A741" s="11">
        <f t="shared" si="11"/>
        <v>740</v>
      </c>
      <c r="B741" s="14">
        <v>4100</v>
      </c>
      <c r="C741" s="14">
        <v>5000</v>
      </c>
      <c r="D741" s="14">
        <v>100</v>
      </c>
      <c r="E741" s="14">
        <v>160</v>
      </c>
      <c r="F741" s="14">
        <v>40000</v>
      </c>
      <c r="G741" s="14">
        <v>7</v>
      </c>
      <c r="H741" s="14">
        <v>100</v>
      </c>
      <c r="K741" s="14">
        <v>150</v>
      </c>
      <c r="L741" s="14">
        <v>1.42</v>
      </c>
      <c r="M741" s="9">
        <f>ROUNDUP((18*L741),0)</f>
        <v>26</v>
      </c>
      <c r="N741" s="9">
        <f>(M741-O741*12-1.5)</f>
        <v>21.5</v>
      </c>
      <c r="O741" s="14">
        <v>0.25</v>
      </c>
      <c r="P741" s="9">
        <f>ROUND(((B741)-(M741*K741/12)-(G741-(1.5*L741))*H741),0)</f>
        <v>3288</v>
      </c>
      <c r="Q741" s="9">
        <f>ROUNDDOWN((D741+E741)/(P741/1000),0)</f>
        <v>79</v>
      </c>
      <c r="R741" s="9">
        <f>ROUND((1.2*D741+1.6*E741)/(Q741),2)</f>
        <v>4.76</v>
      </c>
      <c r="S741" s="9">
        <f>CEILING((N741+(12*L741)),0.01)</f>
        <v>38.54</v>
      </c>
      <c r="T741" s="9">
        <f xml:space="preserve"> (4*S741)</f>
        <v>154.16</v>
      </c>
      <c r="U741" s="9">
        <f>ROUND((Q741-(S741/12)^2)*(R741),2)</f>
        <v>326.94</v>
      </c>
      <c r="V741" s="9">
        <f>ROUND((U741*1000)/(3*T741*(C741^0.5)),2)</f>
        <v>10</v>
      </c>
      <c r="W741" s="9" t="str">
        <f>IF(V741 &lt; N741, "Pass", "Fail")</f>
        <v>Pass</v>
      </c>
      <c r="X741" s="9">
        <f>CEILING(R741*(Q741^0.5)*((Q741^0.5/2)-(L741*0.5)-(N741/12)),0.01)</f>
        <v>82.18</v>
      </c>
      <c r="Y741" s="9">
        <f>ROUND((X741*1000)/(1.5*(Q741^0.5)*12*(C741^0.5)),2)</f>
        <v>7.26</v>
      </c>
      <c r="Z741" s="9" t="str">
        <f>IF(Y741&lt;N741,"Pass","Fail")</f>
        <v>Pass</v>
      </c>
      <c r="AA741" s="9">
        <f>ROUND(((Q741^0.5)/2)-(L741/2),2)</f>
        <v>3.73</v>
      </c>
      <c r="AB741" s="9">
        <f>ROUND((AA741*(AA741/2)*R741*(Q741^0.5)),0)</f>
        <v>294</v>
      </c>
      <c r="AC741" s="9">
        <f>ROUND((AB741*12000/(0.9*(Q741^0.5)*12*(N741^2))),2)</f>
        <v>79.510000000000005</v>
      </c>
      <c r="AD741" s="9">
        <f>(1-((1-(2.36*AC741/C741))^0.5))</f>
        <v>1.8943793659099262E-2</v>
      </c>
      <c r="AE741" s="9">
        <f>(AD741*C741)/(1.18*F741)</f>
        <v>2.0067578028706845E-3</v>
      </c>
      <c r="AF741" s="10">
        <f>200/F741</f>
        <v>5.0000000000000001E-3</v>
      </c>
      <c r="AG741" s="10">
        <f>(3*(C741)^0.5)/(F741)</f>
        <v>5.3033008588991067E-3</v>
      </c>
      <c r="AH741" s="10">
        <f>ROUND(MAX(AE741, AF741, AG741),6)</f>
        <v>5.3030000000000004E-3</v>
      </c>
      <c r="AK741" s="10">
        <f>ROUND((AH741*(Q741^0.5)*12*N741),2)</f>
        <v>12.16</v>
      </c>
      <c r="AL741" s="13">
        <f>ROUND((Q741^0.5),2)</f>
        <v>8.89</v>
      </c>
      <c r="AM741" s="13">
        <f>ROUND((Q741^0.5),2)</f>
        <v>8.89</v>
      </c>
      <c r="AN741" s="19">
        <v>11</v>
      </c>
      <c r="AO741" s="10">
        <f>INDEX(AJ:AJ, MATCH(AN741, AI:AI, 0))</f>
        <v>1.56</v>
      </c>
      <c r="AP741" s="12">
        <f>ROUNDUP((AK741/AO741),0)</f>
        <v>8</v>
      </c>
      <c r="AQ741" s="12">
        <f>(AP741*AO741)</f>
        <v>12.48</v>
      </c>
      <c r="AR741" s="12">
        <f>IF(ROUNDDOWN((AL741*12 - (O741*12)) / (AP741 - 1), 0) &lt; 18, ROUNDDOWN((AL741*12 - (O741*12)) / (AP741 - 1), 0), 18)</f>
        <v>14</v>
      </c>
    </row>
    <row r="742" spans="1:44" x14ac:dyDescent="0.35">
      <c r="A742" s="11">
        <f t="shared" si="11"/>
        <v>741</v>
      </c>
      <c r="B742" s="14">
        <v>4200</v>
      </c>
      <c r="C742" s="14">
        <v>3000</v>
      </c>
      <c r="D742" s="14">
        <v>140</v>
      </c>
      <c r="E742" s="14">
        <v>115</v>
      </c>
      <c r="F742" s="14">
        <v>40000</v>
      </c>
      <c r="G742" s="14">
        <v>6.75</v>
      </c>
      <c r="H742" s="14">
        <v>100</v>
      </c>
      <c r="K742" s="14">
        <v>150</v>
      </c>
      <c r="L742" s="14">
        <v>1.33</v>
      </c>
      <c r="M742" s="9">
        <f>ROUNDUP((18*L742),0)</f>
        <v>24</v>
      </c>
      <c r="N742" s="9">
        <f>(M742-O742*12-1.5)</f>
        <v>19.5</v>
      </c>
      <c r="O742" s="14">
        <v>0.25</v>
      </c>
      <c r="P742" s="9">
        <f>ROUND(((B742)-(M742*K742/12)-(G742-(1.5*L742))*H742),0)</f>
        <v>3425</v>
      </c>
      <c r="Q742" s="9">
        <f>ROUNDDOWN((D742+E742)/(P742/1000),0)</f>
        <v>74</v>
      </c>
      <c r="R742" s="9">
        <f>ROUND((1.2*D742+1.6*E742)/(Q742),2)</f>
        <v>4.76</v>
      </c>
      <c r="S742" s="9">
        <f>CEILING((N742+(12*L742)),0.01)</f>
        <v>35.46</v>
      </c>
      <c r="T742" s="9">
        <f xml:space="preserve"> (4*S742)</f>
        <v>141.84</v>
      </c>
      <c r="U742" s="9">
        <f>ROUND((Q742-(S742/12)^2)*(R742),2)</f>
        <v>310.68</v>
      </c>
      <c r="V742" s="9">
        <f>ROUND((U742*1000)/(3*T742*(C742^0.5)),2)</f>
        <v>13.33</v>
      </c>
      <c r="W742" s="9" t="str">
        <f>IF(V742 &lt; N742, "Pass", "Fail")</f>
        <v>Pass</v>
      </c>
      <c r="X742" s="9">
        <f>CEILING(R742*(Q742^0.5)*((Q742^0.5/2)-(L742*0.5)-(N742/12)),0.01)</f>
        <v>82.36</v>
      </c>
      <c r="Y742" s="9">
        <f>ROUND((X742*1000)/(1.5*(Q742^0.5)*12*(C742^0.5)),2)</f>
        <v>9.7100000000000009</v>
      </c>
      <c r="Z742" s="9" t="str">
        <f>IF(Y742&lt;N742,"Pass","Fail")</f>
        <v>Pass</v>
      </c>
      <c r="AA742" s="9">
        <f>ROUND(((Q742^0.5)/2)-(L742/2),2)</f>
        <v>3.64</v>
      </c>
      <c r="AB742" s="9">
        <f>ROUND((AA742*(AA742/2)*R742*(Q742^0.5)),0)</f>
        <v>271</v>
      </c>
      <c r="AC742" s="9">
        <f>ROUND((AB742*12000/(0.9*(Q742^0.5)*12*(N742^2))),2)</f>
        <v>92.05</v>
      </c>
      <c r="AD742" s="9">
        <f>(1-((1-(2.36*AC742/C742))^0.5))</f>
        <v>3.6886645646872274E-2</v>
      </c>
      <c r="AE742" s="9">
        <f>(AD742*C742)/(1.18*F742)</f>
        <v>2.3444901894198477E-3</v>
      </c>
      <c r="AF742" s="10">
        <f>200/F742</f>
        <v>5.0000000000000001E-3</v>
      </c>
      <c r="AG742" s="10">
        <f>(3*(C742)^0.5)/(F742)</f>
        <v>4.107919181288746E-3</v>
      </c>
      <c r="AH742" s="10">
        <f>ROUND(MAX(AE742, AF742, AG742),6)</f>
        <v>5.0000000000000001E-3</v>
      </c>
      <c r="AK742" s="10">
        <f>ROUND((AH742*(Q742^0.5)*12*N742),2)</f>
        <v>10.06</v>
      </c>
      <c r="AL742" s="13">
        <f>ROUND((Q742^0.5),2)</f>
        <v>8.6</v>
      </c>
      <c r="AM742" s="13">
        <f>ROUND((Q742^0.5),2)</f>
        <v>8.6</v>
      </c>
      <c r="AN742" s="19">
        <v>11</v>
      </c>
      <c r="AO742" s="10">
        <f>INDEX(AJ:AJ, MATCH(AN742, AI:AI, 0))</f>
        <v>1.56</v>
      </c>
      <c r="AP742" s="12">
        <f>ROUNDUP((AK742/AO742),0)</f>
        <v>7</v>
      </c>
      <c r="AQ742" s="12">
        <f>(AP742*AO742)</f>
        <v>10.92</v>
      </c>
      <c r="AR742" s="12">
        <f>IF(ROUNDDOWN((AL742*12 - (O742*12)) / (AP742 - 1), 0) &lt; 18, ROUNDDOWN((AL742*12 - (O742*12)) / (AP742 - 1), 0), 18)</f>
        <v>16</v>
      </c>
    </row>
    <row r="743" spans="1:44" x14ac:dyDescent="0.35">
      <c r="A743" s="11">
        <f t="shared" si="11"/>
        <v>742</v>
      </c>
      <c r="B743" s="14">
        <v>5000</v>
      </c>
      <c r="C743" s="14">
        <v>3000</v>
      </c>
      <c r="D743" s="14">
        <v>175</v>
      </c>
      <c r="E743" s="14">
        <v>100</v>
      </c>
      <c r="F743" s="14">
        <v>60000</v>
      </c>
      <c r="G743" s="14">
        <v>4.5</v>
      </c>
      <c r="H743" s="14">
        <v>95</v>
      </c>
      <c r="K743" s="14">
        <v>150</v>
      </c>
      <c r="L743" s="14">
        <v>1.25</v>
      </c>
      <c r="M743" s="9">
        <f>ROUNDUP((18*L743),0)</f>
        <v>23</v>
      </c>
      <c r="N743" s="9">
        <f>(M743-O743*12-1.5)</f>
        <v>18.5</v>
      </c>
      <c r="O743" s="14">
        <v>0.25</v>
      </c>
      <c r="P743" s="9">
        <f>ROUND(((B743)-(M743*K743/12)-(G743-(1.5*L743))*H743),0)</f>
        <v>4463</v>
      </c>
      <c r="Q743" s="9">
        <f>ROUNDDOWN((D743+E743)/(P743/1000),0)</f>
        <v>61</v>
      </c>
      <c r="R743" s="9">
        <f>ROUND((1.2*D743+1.6*E743)/(Q743),2)</f>
        <v>6.07</v>
      </c>
      <c r="S743" s="9">
        <f>CEILING((N743+(12*L743)),0.01)</f>
        <v>33.5</v>
      </c>
      <c r="T743" s="9">
        <f xml:space="preserve"> (4*S743)</f>
        <v>134</v>
      </c>
      <c r="U743" s="9">
        <f>ROUND((Q743-(S743/12)^2)*(R743),2)</f>
        <v>322.95999999999998</v>
      </c>
      <c r="V743" s="9">
        <f>ROUND((U743*1000)/(3*T743*(C743^0.5)),2)</f>
        <v>14.67</v>
      </c>
      <c r="W743" s="9" t="str">
        <f>IF(V743 &lt; N743, "Pass", "Fail")</f>
        <v>Pass</v>
      </c>
      <c r="X743" s="9">
        <f>CEILING(R743*(Q743^0.5)*((Q743^0.5/2)-(L743*0.5)-(N743/12)),0.01)</f>
        <v>82.42</v>
      </c>
      <c r="Y743" s="9">
        <f>ROUND((X743*1000)/(1.5*(Q743^0.5)*12*(C743^0.5)),2)</f>
        <v>10.7</v>
      </c>
      <c r="Z743" s="9" t="str">
        <f>IF(Y743&lt;N743,"Pass","Fail")</f>
        <v>Pass</v>
      </c>
      <c r="AA743" s="9">
        <f>ROUND(((Q743^0.5)/2)-(L743/2),2)</f>
        <v>3.28</v>
      </c>
      <c r="AB743" s="9">
        <f>ROUND((AA743*(AA743/2)*R743*(Q743^0.5)),0)</f>
        <v>255</v>
      </c>
      <c r="AC743" s="9">
        <f>ROUND((AB743*12000/(0.9*(Q743^0.5)*12*(N743^2))),2)</f>
        <v>106</v>
      </c>
      <c r="AD743" s="9">
        <f>(1-((1-(2.36*AC743/C743))^0.5))</f>
        <v>4.2600745073752777E-2</v>
      </c>
      <c r="AE743" s="9">
        <f>(AD743*C743)/(1.18*F743)</f>
        <v>1.8051163166844396E-3</v>
      </c>
      <c r="AF743" s="10">
        <f>200/F743</f>
        <v>3.3333333333333335E-3</v>
      </c>
      <c r="AG743" s="10">
        <f>(3*(C743)^0.5)/(F743)</f>
        <v>2.7386127875258306E-3</v>
      </c>
      <c r="AH743" s="10">
        <f>ROUND(MAX(AE743, AF743, AG743),6)</f>
        <v>3.333E-3</v>
      </c>
      <c r="AK743" s="10">
        <f>ROUND((AH743*(Q743^0.5)*12*N743),2)</f>
        <v>5.78</v>
      </c>
      <c r="AL743" s="13">
        <f>ROUND((Q743^0.5),2)</f>
        <v>7.81</v>
      </c>
      <c r="AM743" s="13">
        <f>ROUND((Q743^0.5),2)</f>
        <v>7.81</v>
      </c>
      <c r="AN743" s="19">
        <v>8</v>
      </c>
      <c r="AO743" s="10">
        <f>INDEX(AJ:AJ, MATCH(AN743, AI:AI, 0))</f>
        <v>0.79</v>
      </c>
      <c r="AP743" s="12">
        <f>ROUNDUP((AK743/AO743),0)</f>
        <v>8</v>
      </c>
      <c r="AQ743" s="12">
        <f>(AP743*AO743)</f>
        <v>6.32</v>
      </c>
      <c r="AR743" s="12">
        <f>IF(ROUNDDOWN((AL743*12 - (O743*12)) / (AP743 - 1), 0) &lt; 18, ROUNDDOWN((AL743*12 - (O743*12)) / (AP743 - 1), 0), 18)</f>
        <v>12</v>
      </c>
    </row>
    <row r="744" spans="1:44" x14ac:dyDescent="0.35">
      <c r="A744" s="11">
        <f t="shared" si="11"/>
        <v>743</v>
      </c>
      <c r="B744" s="14">
        <v>6000</v>
      </c>
      <c r="C744" s="14">
        <v>3000</v>
      </c>
      <c r="D744" s="14">
        <v>180</v>
      </c>
      <c r="E744" s="14">
        <v>125</v>
      </c>
      <c r="F744" s="14">
        <v>60000</v>
      </c>
      <c r="G744" s="14">
        <v>7</v>
      </c>
      <c r="H744" s="14">
        <v>105</v>
      </c>
      <c r="K744" s="14">
        <v>150</v>
      </c>
      <c r="L744" s="14">
        <v>1.33</v>
      </c>
      <c r="M744" s="9">
        <f>ROUNDUP((18*L744),0)</f>
        <v>24</v>
      </c>
      <c r="N744" s="9">
        <f>(M744-O744*12-1.5)</f>
        <v>19.5</v>
      </c>
      <c r="O744" s="14">
        <v>0.25</v>
      </c>
      <c r="P744" s="9">
        <f>ROUND(((B744)-(M744*K744/12)-(G744-(1.5*L744))*H744),0)</f>
        <v>5174</v>
      </c>
      <c r="Q744" s="9">
        <f>ROUNDDOWN((D744+E744)/(P744/1000),0)</f>
        <v>58</v>
      </c>
      <c r="R744" s="9">
        <f>ROUND((1.2*D744+1.6*E744)/(Q744),2)</f>
        <v>7.17</v>
      </c>
      <c r="S744" s="9">
        <f>CEILING((N744+(12*L744)),0.01)</f>
        <v>35.46</v>
      </c>
      <c r="T744" s="9">
        <f xml:space="preserve"> (4*S744)</f>
        <v>141.84</v>
      </c>
      <c r="U744" s="9">
        <f>ROUND((Q744-(S744/12)^2)*(R744),2)</f>
        <v>353.25</v>
      </c>
      <c r="V744" s="9">
        <f>ROUND((U744*1000)/(3*T744*(C744^0.5)),2)</f>
        <v>15.16</v>
      </c>
      <c r="W744" s="9" t="str">
        <f>IF(V744 &lt; N744, "Pass", "Fail")</f>
        <v>Pass</v>
      </c>
      <c r="X744" s="9">
        <f>CEILING(R744*(Q744^0.5)*((Q744^0.5/2)-(L744*0.5)-(N744/12)),0.01)</f>
        <v>82.89</v>
      </c>
      <c r="Y744" s="9">
        <f>ROUND((X744*1000)/(1.5*(Q744^0.5)*12*(C744^0.5)),2)</f>
        <v>11.04</v>
      </c>
      <c r="Z744" s="9" t="str">
        <f>IF(Y744&lt;N744,"Pass","Fail")</f>
        <v>Pass</v>
      </c>
      <c r="AA744" s="9">
        <f>ROUND(((Q744^0.5)/2)-(L744/2),2)</f>
        <v>3.14</v>
      </c>
      <c r="AB744" s="9">
        <f>ROUND((AA744*(AA744/2)*R744*(Q744^0.5)),0)</f>
        <v>269</v>
      </c>
      <c r="AC744" s="9">
        <f>ROUND((AB744*12000/(0.9*(Q744^0.5)*12*(N744^2))),2)</f>
        <v>103.21</v>
      </c>
      <c r="AD744" s="9">
        <f>(1-((1-(2.36*AC744/C744))^0.5))</f>
        <v>4.1455200142771931E-2</v>
      </c>
      <c r="AE744" s="9">
        <f>(AD744*C744)/(1.18*F744)</f>
        <v>1.7565762772360986E-3</v>
      </c>
      <c r="AF744" s="10">
        <f>200/F744</f>
        <v>3.3333333333333335E-3</v>
      </c>
      <c r="AG744" s="10">
        <f>(3*(C744)^0.5)/(F744)</f>
        <v>2.7386127875258306E-3</v>
      </c>
      <c r="AH744" s="10">
        <f>ROUND(MAX(AE744, AF744, AG744),6)</f>
        <v>3.333E-3</v>
      </c>
      <c r="AK744" s="10">
        <f>ROUND((AH744*(Q744^0.5)*12*N744),2)</f>
        <v>5.94</v>
      </c>
      <c r="AL744" s="13">
        <f>ROUND((Q744^0.5),2)</f>
        <v>7.62</v>
      </c>
      <c r="AM744" s="13">
        <f>ROUND((Q744^0.5),2)</f>
        <v>7.62</v>
      </c>
      <c r="AN744" s="19">
        <v>8</v>
      </c>
      <c r="AO744" s="10">
        <f>INDEX(AJ:AJ, MATCH(AN744, AI:AI, 0))</f>
        <v>0.79</v>
      </c>
      <c r="AP744" s="12">
        <f>ROUNDUP((AK744/AO744),0)</f>
        <v>8</v>
      </c>
      <c r="AQ744" s="12">
        <f>(AP744*AO744)</f>
        <v>6.32</v>
      </c>
      <c r="AR744" s="12">
        <f>IF(ROUNDDOWN((AL744*12 - (O744*12)) / (AP744 - 1), 0) &lt; 18, ROUNDDOWN((AL744*12 - (O744*12)) / (AP744 - 1), 0), 18)</f>
        <v>12</v>
      </c>
    </row>
    <row r="745" spans="1:44" x14ac:dyDescent="0.35">
      <c r="A745" s="11">
        <f t="shared" si="11"/>
        <v>744</v>
      </c>
      <c r="B745" s="14">
        <v>4200</v>
      </c>
      <c r="C745" s="14">
        <v>5000</v>
      </c>
      <c r="D745" s="14">
        <v>110</v>
      </c>
      <c r="E745" s="14">
        <v>110</v>
      </c>
      <c r="F745" s="14">
        <v>40000</v>
      </c>
      <c r="G745" s="14">
        <v>6.25</v>
      </c>
      <c r="H745" s="14">
        <v>105</v>
      </c>
      <c r="K745" s="14">
        <v>150</v>
      </c>
      <c r="L745" s="14">
        <v>1.08</v>
      </c>
      <c r="M745" s="9">
        <f>ROUNDUP((18*L745),0)</f>
        <v>20</v>
      </c>
      <c r="N745" s="9">
        <f>(M745-O745*12-1.5)</f>
        <v>15.5</v>
      </c>
      <c r="O745" s="14">
        <v>0.25</v>
      </c>
      <c r="P745" s="9">
        <f>ROUND(((B745)-(M745*K745/12)-(G745-(1.5*L745))*H745),0)</f>
        <v>3464</v>
      </c>
      <c r="Q745" s="9">
        <f>ROUNDDOWN((D745+E745)/(P745/1000),0)</f>
        <v>63</v>
      </c>
      <c r="R745" s="9">
        <f>ROUND((1.2*D745+1.6*E745)/(Q745),2)</f>
        <v>4.8899999999999997</v>
      </c>
      <c r="S745" s="9">
        <f>CEILING((N745+(12*L745)),0.01)</f>
        <v>28.46</v>
      </c>
      <c r="T745" s="9">
        <f xml:space="preserve"> (4*S745)</f>
        <v>113.84</v>
      </c>
      <c r="U745" s="9">
        <f>ROUND((Q745-(S745/12)^2)*(R745),2)</f>
        <v>280.56</v>
      </c>
      <c r="V745" s="9">
        <f>ROUND((U745*1000)/(3*T745*(C745^0.5)),2)</f>
        <v>11.62</v>
      </c>
      <c r="W745" s="9" t="str">
        <f>IF(V745 &lt; N745, "Pass", "Fail")</f>
        <v>Pass</v>
      </c>
      <c r="X745" s="9">
        <f>CEILING(R745*(Q745^0.5)*((Q745^0.5/2)-(L745*0.5)-(N745/12)),0.01)</f>
        <v>82.95</v>
      </c>
      <c r="Y745" s="9">
        <f>ROUND((X745*1000)/(1.5*(Q745^0.5)*12*(C745^0.5)),2)</f>
        <v>8.2100000000000009</v>
      </c>
      <c r="Z745" s="9" t="str">
        <f>IF(Y745&lt;N745,"Pass","Fail")</f>
        <v>Pass</v>
      </c>
      <c r="AA745" s="9">
        <f>ROUND(((Q745^0.5)/2)-(L745/2),2)</f>
        <v>3.43</v>
      </c>
      <c r="AB745" s="9">
        <f>ROUND((AA745*(AA745/2)*R745*(Q745^0.5)),0)</f>
        <v>228</v>
      </c>
      <c r="AC745" s="9">
        <f>ROUND((AB745*12000/(0.9*(Q745^0.5)*12*(N745^2))),2)</f>
        <v>132.85</v>
      </c>
      <c r="AD745" s="9">
        <f>(1-((1-(2.36*AC745/C745))^0.5))</f>
        <v>3.1860134071527879E-2</v>
      </c>
      <c r="AE745" s="9">
        <f>(AD745*C745)/(1.18*F745)</f>
        <v>3.3750142024923601E-3</v>
      </c>
      <c r="AF745" s="10">
        <f>200/F745</f>
        <v>5.0000000000000001E-3</v>
      </c>
      <c r="AG745" s="10">
        <f>(3*(C745)^0.5)/(F745)</f>
        <v>5.3033008588991067E-3</v>
      </c>
      <c r="AH745" s="10">
        <f>ROUND(MAX(AE745, AF745, AG745),6)</f>
        <v>5.3030000000000004E-3</v>
      </c>
      <c r="AK745" s="10">
        <f>ROUND((AH745*(Q745^0.5)*12*N745),2)</f>
        <v>7.83</v>
      </c>
      <c r="AL745" s="13">
        <f>ROUND((Q745^0.5),2)</f>
        <v>7.94</v>
      </c>
      <c r="AM745" s="13">
        <f>ROUND((Q745^0.5),2)</f>
        <v>7.94</v>
      </c>
      <c r="AN745" s="19">
        <v>11</v>
      </c>
      <c r="AO745" s="10">
        <f>INDEX(AJ:AJ, MATCH(AN745, AI:AI, 0))</f>
        <v>1.56</v>
      </c>
      <c r="AP745" s="12">
        <f>ROUNDUP((AK745/AO745),0)</f>
        <v>6</v>
      </c>
      <c r="AQ745" s="12">
        <f>(AP745*AO745)</f>
        <v>9.36</v>
      </c>
      <c r="AR745" s="12">
        <f>IF(ROUNDDOWN((AL745*12 - (O745*12)) / (AP745 - 1), 0) &lt; 18, ROUNDDOWN((AL745*12 - (O745*12)) / (AP745 - 1), 0), 18)</f>
        <v>18</v>
      </c>
    </row>
    <row r="746" spans="1:44" x14ac:dyDescent="0.35">
      <c r="A746" s="11">
        <f t="shared" si="11"/>
        <v>745</v>
      </c>
      <c r="B746" s="14">
        <v>4300</v>
      </c>
      <c r="C746" s="14">
        <v>3000</v>
      </c>
      <c r="D746" s="14">
        <v>190</v>
      </c>
      <c r="E746" s="14">
        <v>145</v>
      </c>
      <c r="F746" s="14">
        <v>40000</v>
      </c>
      <c r="G746" s="14">
        <v>5</v>
      </c>
      <c r="H746" s="14">
        <v>105</v>
      </c>
      <c r="K746" s="14">
        <v>150</v>
      </c>
      <c r="L746" s="14">
        <v>1.67</v>
      </c>
      <c r="M746" s="9">
        <f>ROUNDUP((18*L746),0)</f>
        <v>31</v>
      </c>
      <c r="N746" s="9">
        <f>(M746-O746*12-1.5)</f>
        <v>26.5</v>
      </c>
      <c r="O746" s="14">
        <v>0.25</v>
      </c>
      <c r="P746" s="9">
        <f>ROUND(((B746)-(M746*K746/12)-(G746-(1.5*L746))*H746),0)</f>
        <v>3651</v>
      </c>
      <c r="Q746" s="9">
        <f>ROUNDDOWN((D746+E746)/(P746/1000),0)</f>
        <v>91</v>
      </c>
      <c r="R746" s="9">
        <f>ROUND((1.2*D746+1.6*E746)/(Q746),2)</f>
        <v>5.05</v>
      </c>
      <c r="S746" s="9">
        <f>CEILING((N746+(12*L746)),0.01)</f>
        <v>46.54</v>
      </c>
      <c r="T746" s="9">
        <f xml:space="preserve"> (4*S746)</f>
        <v>186.16</v>
      </c>
      <c r="U746" s="9">
        <f>ROUND((Q746-(S746/12)^2)*(R746),2)</f>
        <v>383.59</v>
      </c>
      <c r="V746" s="9">
        <f>ROUND((U746*1000)/(3*T746*(C746^0.5)),2)</f>
        <v>12.54</v>
      </c>
      <c r="W746" s="9" t="str">
        <f>IF(V746 &lt; N746, "Pass", "Fail")</f>
        <v>Pass</v>
      </c>
      <c r="X746" s="9">
        <f>CEILING(R746*(Q746^0.5)*((Q746^0.5/2)-(L746*0.5)-(N746/12)),0.01)</f>
        <v>83.17</v>
      </c>
      <c r="Y746" s="9">
        <f>ROUND((X746*1000)/(1.5*(Q746^0.5)*12*(C746^0.5)),2)</f>
        <v>8.84</v>
      </c>
      <c r="Z746" s="9" t="str">
        <f>IF(Y746&lt;N746,"Pass","Fail")</f>
        <v>Pass</v>
      </c>
      <c r="AA746" s="9">
        <f>ROUND(((Q746^0.5)/2)-(L746/2),2)</f>
        <v>3.93</v>
      </c>
      <c r="AB746" s="9">
        <f>ROUND((AA746*(AA746/2)*R746*(Q746^0.5)),0)</f>
        <v>372</v>
      </c>
      <c r="AC746" s="9">
        <f>ROUND((AB746*12000/(0.9*(Q746^0.5)*12*(N746^2))),2)</f>
        <v>61.7</v>
      </c>
      <c r="AD746" s="9">
        <f>(1-((1-(2.36*AC746/C746))^0.5))</f>
        <v>2.4570521940890599E-2</v>
      </c>
      <c r="AE746" s="9">
        <f>(AD746*C746)/(1.18*F746)</f>
        <v>1.5616857165820298E-3</v>
      </c>
      <c r="AF746" s="10">
        <f>200/F746</f>
        <v>5.0000000000000001E-3</v>
      </c>
      <c r="AG746" s="10">
        <f>(3*(C746)^0.5)/(F746)</f>
        <v>4.107919181288746E-3</v>
      </c>
      <c r="AH746" s="10">
        <f>ROUND(MAX(AE746, AF746, AG746),6)</f>
        <v>5.0000000000000001E-3</v>
      </c>
      <c r="AK746" s="10">
        <f>ROUND((AH746*(Q746^0.5)*12*N746),2)</f>
        <v>15.17</v>
      </c>
      <c r="AL746" s="13">
        <f>ROUND((Q746^0.5),2)</f>
        <v>9.5399999999999991</v>
      </c>
      <c r="AM746" s="13">
        <f>ROUND((Q746^0.5),2)</f>
        <v>9.5399999999999991</v>
      </c>
      <c r="AN746" s="19">
        <v>11</v>
      </c>
      <c r="AO746" s="10">
        <f>INDEX(AJ:AJ, MATCH(AN746, AI:AI, 0))</f>
        <v>1.56</v>
      </c>
      <c r="AP746" s="12">
        <f>ROUNDUP((AK746/AO746),0)</f>
        <v>10</v>
      </c>
      <c r="AQ746" s="12">
        <f>(AP746*AO746)</f>
        <v>15.600000000000001</v>
      </c>
      <c r="AR746" s="12">
        <f>IF(ROUNDDOWN((AL746*12 - (O746*12)) / (AP746 - 1), 0) &lt; 18, ROUNDDOWN((AL746*12 - (O746*12)) / (AP746 - 1), 0), 18)</f>
        <v>12</v>
      </c>
    </row>
    <row r="747" spans="1:44" x14ac:dyDescent="0.35">
      <c r="A747" s="11">
        <f t="shared" si="11"/>
        <v>746</v>
      </c>
      <c r="B747" s="14">
        <v>4400</v>
      </c>
      <c r="C747" s="14">
        <v>3000</v>
      </c>
      <c r="D747" s="14">
        <v>160</v>
      </c>
      <c r="E747" s="14">
        <v>155</v>
      </c>
      <c r="F747" s="14">
        <v>60000</v>
      </c>
      <c r="G747" s="14">
        <v>4.75</v>
      </c>
      <c r="H747" s="14">
        <v>105</v>
      </c>
      <c r="K747" s="14">
        <v>150</v>
      </c>
      <c r="L747" s="14">
        <v>1.58</v>
      </c>
      <c r="M747" s="9">
        <f>ROUNDUP((18*L747),0)</f>
        <v>29</v>
      </c>
      <c r="N747" s="9">
        <f>(M747-O747*12-1.5)</f>
        <v>24.5</v>
      </c>
      <c r="O747" s="14">
        <v>0.25</v>
      </c>
      <c r="P747" s="9">
        <f>ROUND(((B747)-(M747*K747/12)-(G747-(1.5*L747))*H747),0)</f>
        <v>3788</v>
      </c>
      <c r="Q747" s="9">
        <f>ROUNDDOWN((D747+E747)/(P747/1000),0)</f>
        <v>83</v>
      </c>
      <c r="R747" s="9">
        <f>ROUND((1.2*D747+1.6*E747)/(Q747),2)</f>
        <v>5.3</v>
      </c>
      <c r="S747" s="9">
        <f>CEILING((N747+(12*L747)),0.01)</f>
        <v>43.46</v>
      </c>
      <c r="T747" s="9">
        <f xml:space="preserve"> (4*S747)</f>
        <v>173.84</v>
      </c>
      <c r="U747" s="9">
        <f>ROUND((Q747-(S747/12)^2)*(R747),2)</f>
        <v>370.38</v>
      </c>
      <c r="V747" s="9">
        <f>ROUND((U747*1000)/(3*T747*(C747^0.5)),2)</f>
        <v>12.97</v>
      </c>
      <c r="W747" s="9" t="str">
        <f>IF(V747 &lt; N747, "Pass", "Fail")</f>
        <v>Pass</v>
      </c>
      <c r="X747" s="9">
        <f>CEILING(R747*(Q747^0.5)*((Q747^0.5/2)-(L747*0.5)-(N747/12)),0.01)</f>
        <v>83.23</v>
      </c>
      <c r="Y747" s="9">
        <f>ROUND((X747*1000)/(1.5*(Q747^0.5)*12*(C747^0.5)),2)</f>
        <v>9.27</v>
      </c>
      <c r="Z747" s="9" t="str">
        <f>IF(Y747&lt;N747,"Pass","Fail")</f>
        <v>Pass</v>
      </c>
      <c r="AA747" s="9">
        <f>ROUND(((Q747^0.5)/2)-(L747/2),2)</f>
        <v>3.77</v>
      </c>
      <c r="AB747" s="9">
        <f>ROUND((AA747*(AA747/2)*R747*(Q747^0.5)),0)</f>
        <v>343</v>
      </c>
      <c r="AC747" s="9">
        <f>ROUND((AB747*12000/(0.9*(Q747^0.5)*12*(N747^2))),2)</f>
        <v>69.69</v>
      </c>
      <c r="AD747" s="9">
        <f>(1-((1-(2.36*AC747/C747))^0.5))</f>
        <v>2.7797757665618206E-2</v>
      </c>
      <c r="AE747" s="9">
        <f>(AD747*C747)/(1.18*F747)</f>
        <v>1.1778710875261951E-3</v>
      </c>
      <c r="AF747" s="10">
        <f>200/F747</f>
        <v>3.3333333333333335E-3</v>
      </c>
      <c r="AG747" s="10">
        <f>(3*(C747)^0.5)/(F747)</f>
        <v>2.7386127875258306E-3</v>
      </c>
      <c r="AH747" s="10">
        <f>ROUND(MAX(AE747, AF747, AG747),6)</f>
        <v>3.333E-3</v>
      </c>
      <c r="AK747" s="10">
        <f>ROUND((AH747*(Q747^0.5)*12*N747),2)</f>
        <v>8.93</v>
      </c>
      <c r="AL747" s="13">
        <f>ROUND((Q747^0.5),2)</f>
        <v>9.11</v>
      </c>
      <c r="AM747" s="13">
        <f>ROUND((Q747^0.5),2)</f>
        <v>9.11</v>
      </c>
      <c r="AN747" s="19">
        <v>11</v>
      </c>
      <c r="AO747" s="10">
        <f>INDEX(AJ:AJ, MATCH(AN747, AI:AI, 0))</f>
        <v>1.56</v>
      </c>
      <c r="AP747" s="12">
        <f>ROUNDUP((AK747/AO747),0)</f>
        <v>6</v>
      </c>
      <c r="AQ747" s="12">
        <f>(AP747*AO747)</f>
        <v>9.36</v>
      </c>
      <c r="AR747" s="12">
        <f>IF(ROUNDDOWN((AL747*12 - (O747*12)) / (AP747 - 1), 0) &lt; 18, ROUNDDOWN((AL747*12 - (O747*12)) / (AP747 - 1), 0), 18)</f>
        <v>18</v>
      </c>
    </row>
    <row r="748" spans="1:44" x14ac:dyDescent="0.35">
      <c r="A748" s="11">
        <f t="shared" si="11"/>
        <v>747</v>
      </c>
      <c r="B748" s="14">
        <v>4700</v>
      </c>
      <c r="C748" s="14">
        <v>4000</v>
      </c>
      <c r="D748" s="14">
        <v>125</v>
      </c>
      <c r="E748" s="14">
        <v>160</v>
      </c>
      <c r="F748" s="14">
        <v>40000</v>
      </c>
      <c r="G748" s="14">
        <v>6.75</v>
      </c>
      <c r="H748" s="14">
        <v>100</v>
      </c>
      <c r="K748" s="14">
        <v>150</v>
      </c>
      <c r="L748" s="14">
        <v>1.42</v>
      </c>
      <c r="M748" s="9">
        <f>ROUNDUP((18*L748),0)</f>
        <v>26</v>
      </c>
      <c r="N748" s="9">
        <f>(M748-O748*12-1.5)</f>
        <v>21.5</v>
      </c>
      <c r="O748" s="14">
        <v>0.25</v>
      </c>
      <c r="P748" s="9">
        <f>ROUND(((B748)-(M748*K748/12)-(G748-(1.5*L748))*H748),0)</f>
        <v>3913</v>
      </c>
      <c r="Q748" s="9">
        <f>ROUNDDOWN((D748+E748)/(P748/1000),0)</f>
        <v>72</v>
      </c>
      <c r="R748" s="9">
        <f>ROUND((1.2*D748+1.6*E748)/(Q748),2)</f>
        <v>5.64</v>
      </c>
      <c r="S748" s="9">
        <f>CEILING((N748+(12*L748)),0.01)</f>
        <v>38.54</v>
      </c>
      <c r="T748" s="9">
        <f xml:space="preserve"> (4*S748)</f>
        <v>154.16</v>
      </c>
      <c r="U748" s="9">
        <f>ROUND((Q748-(S748/12)^2)*(R748),2)</f>
        <v>347.9</v>
      </c>
      <c r="V748" s="9">
        <f>ROUND((U748*1000)/(3*T748*(C748^0.5)),2)</f>
        <v>11.89</v>
      </c>
      <c r="W748" s="9" t="str">
        <f>IF(V748 &lt; N748, "Pass", "Fail")</f>
        <v>Pass</v>
      </c>
      <c r="X748" s="9">
        <f>CEILING(R748*(Q748^0.5)*((Q748^0.5/2)-(L748*0.5)-(N748/12)),0.01)</f>
        <v>83.320000000000007</v>
      </c>
      <c r="Y748" s="9">
        <f>ROUND((X748*1000)/(1.5*(Q748^0.5)*12*(C748^0.5)),2)</f>
        <v>8.6300000000000008</v>
      </c>
      <c r="Z748" s="9" t="str">
        <f>IF(Y748&lt;N748,"Pass","Fail")</f>
        <v>Pass</v>
      </c>
      <c r="AA748" s="9">
        <f>ROUND(((Q748^0.5)/2)-(L748/2),2)</f>
        <v>3.53</v>
      </c>
      <c r="AB748" s="9">
        <f>ROUND((AA748*(AA748/2)*R748*(Q748^0.5)),0)</f>
        <v>298</v>
      </c>
      <c r="AC748" s="9">
        <f>ROUND((AB748*12000/(0.9*(Q748^0.5)*12*(N748^2))),2)</f>
        <v>84.42</v>
      </c>
      <c r="AD748" s="9">
        <f>(1-((1-(2.36*AC748/C748))^0.5))</f>
        <v>2.5221973985872004E-2</v>
      </c>
      <c r="AE748" s="9">
        <f>(AD748*C748)/(1.18*F748)</f>
        <v>2.1374554225315257E-3</v>
      </c>
      <c r="AF748" s="10">
        <f>200/F748</f>
        <v>5.0000000000000001E-3</v>
      </c>
      <c r="AG748" s="10">
        <f>(3*(C748)^0.5)/(F748)</f>
        <v>4.7434164902525689E-3</v>
      </c>
      <c r="AH748" s="10">
        <f>ROUND(MAX(AE748, AF748, AG748),6)</f>
        <v>5.0000000000000001E-3</v>
      </c>
      <c r="AK748" s="10">
        <f>ROUND((AH748*(Q748^0.5)*12*N748),2)</f>
        <v>10.95</v>
      </c>
      <c r="AL748" s="13">
        <f>ROUND((Q748^0.5),2)</f>
        <v>8.49</v>
      </c>
      <c r="AM748" s="13">
        <f>ROUND((Q748^0.5),2)</f>
        <v>8.49</v>
      </c>
      <c r="AN748" s="19">
        <v>11</v>
      </c>
      <c r="AO748" s="10">
        <f>INDEX(AJ:AJ, MATCH(AN748, AI:AI, 0))</f>
        <v>1.56</v>
      </c>
      <c r="AP748" s="12">
        <f>ROUNDUP((AK748/AO748),0)</f>
        <v>8</v>
      </c>
      <c r="AQ748" s="12">
        <f>(AP748*AO748)</f>
        <v>12.48</v>
      </c>
      <c r="AR748" s="12">
        <f>IF(ROUNDDOWN((AL748*12 - (O748*12)) / (AP748 - 1), 0) &lt; 18, ROUNDDOWN((AL748*12 - (O748*12)) / (AP748 - 1), 0), 18)</f>
        <v>14</v>
      </c>
    </row>
    <row r="749" spans="1:44" x14ac:dyDescent="0.35">
      <c r="A749" s="11">
        <f t="shared" si="11"/>
        <v>748</v>
      </c>
      <c r="B749" s="14">
        <v>4700</v>
      </c>
      <c r="C749" s="14">
        <v>3000</v>
      </c>
      <c r="D749" s="14">
        <v>140</v>
      </c>
      <c r="E749" s="14">
        <v>200</v>
      </c>
      <c r="F749" s="14">
        <v>60000</v>
      </c>
      <c r="G749" s="14">
        <v>6.25</v>
      </c>
      <c r="H749" s="14">
        <v>100</v>
      </c>
      <c r="K749" s="14">
        <v>150</v>
      </c>
      <c r="L749" s="14">
        <v>1.67</v>
      </c>
      <c r="M749" s="9">
        <f>ROUNDUP((18*L749),0)</f>
        <v>31</v>
      </c>
      <c r="N749" s="9">
        <f>(M749-O749*12-1.5)</f>
        <v>26.5</v>
      </c>
      <c r="O749" s="14">
        <v>0.25</v>
      </c>
      <c r="P749" s="9">
        <f>ROUND(((B749)-(M749*K749/12)-(G749-(1.5*L749))*H749),0)</f>
        <v>3938</v>
      </c>
      <c r="Q749" s="9">
        <f>ROUNDDOWN((D749+E749)/(P749/1000),0)</f>
        <v>86</v>
      </c>
      <c r="R749" s="9">
        <f>ROUND((1.2*D749+1.6*E749)/(Q749),2)</f>
        <v>5.67</v>
      </c>
      <c r="S749" s="9">
        <f>CEILING((N749+(12*L749)),0.01)</f>
        <v>46.54</v>
      </c>
      <c r="T749" s="9">
        <f xml:space="preserve"> (4*S749)</f>
        <v>186.16</v>
      </c>
      <c r="U749" s="9">
        <f>ROUND((Q749-(S749/12)^2)*(R749),2)</f>
        <v>402.33</v>
      </c>
      <c r="V749" s="9">
        <f>ROUND((U749*1000)/(3*T749*(C749^0.5)),2)</f>
        <v>13.15</v>
      </c>
      <c r="W749" s="9" t="str">
        <f>IF(V749 &lt; N749, "Pass", "Fail")</f>
        <v>Pass</v>
      </c>
      <c r="X749" s="9">
        <f>CEILING(R749*(Q749^0.5)*((Q749^0.5/2)-(L749*0.5)-(N749/12)),0.01)</f>
        <v>83.79</v>
      </c>
      <c r="Y749" s="9">
        <f>ROUND((X749*1000)/(1.5*(Q749^0.5)*12*(C749^0.5)),2)</f>
        <v>9.16</v>
      </c>
      <c r="Z749" s="9" t="str">
        <f>IF(Y749&lt;N749,"Pass","Fail")</f>
        <v>Pass</v>
      </c>
      <c r="AA749" s="9">
        <f>ROUND(((Q749^0.5)/2)-(L749/2),2)</f>
        <v>3.8</v>
      </c>
      <c r="AB749" s="9">
        <f>ROUND((AA749*(AA749/2)*R749*(Q749^0.5)),0)</f>
        <v>380</v>
      </c>
      <c r="AC749" s="9">
        <f>ROUND((AB749*12000/(0.9*(Q749^0.5)*12*(N749^2))),2)</f>
        <v>64.83</v>
      </c>
      <c r="AD749" s="9">
        <f>(1-((1-(2.36*AC749/C749))^0.5))</f>
        <v>2.5833484459663825E-2</v>
      </c>
      <c r="AE749" s="9">
        <f>(AD749*C749)/(1.18*F749)</f>
        <v>1.0946391720196536E-3</v>
      </c>
      <c r="AF749" s="10">
        <f>200/F749</f>
        <v>3.3333333333333335E-3</v>
      </c>
      <c r="AG749" s="10">
        <f>(3*(C749)^0.5)/(F749)</f>
        <v>2.7386127875258306E-3</v>
      </c>
      <c r="AH749" s="10">
        <f>ROUND(MAX(AE749, AF749, AG749),6)</f>
        <v>3.333E-3</v>
      </c>
      <c r="AK749" s="10">
        <f>ROUND((AH749*(Q749^0.5)*12*N749),2)</f>
        <v>9.83</v>
      </c>
      <c r="AL749" s="13">
        <f>ROUND((Q749^0.5),2)</f>
        <v>9.27</v>
      </c>
      <c r="AM749" s="13">
        <f>ROUND((Q749^0.5),2)</f>
        <v>9.27</v>
      </c>
      <c r="AN749" s="19">
        <v>11</v>
      </c>
      <c r="AO749" s="10">
        <f>INDEX(AJ:AJ, MATCH(AN749, AI:AI, 0))</f>
        <v>1.56</v>
      </c>
      <c r="AP749" s="12">
        <f>ROUNDUP((AK749/AO749),0)</f>
        <v>7</v>
      </c>
      <c r="AQ749" s="12">
        <f>(AP749*AO749)</f>
        <v>10.92</v>
      </c>
      <c r="AR749" s="12">
        <f>IF(ROUNDDOWN((AL749*12 - (O749*12)) / (AP749 - 1), 0) &lt; 18, ROUNDDOWN((AL749*12 - (O749*12)) / (AP749 - 1), 0), 18)</f>
        <v>18</v>
      </c>
    </row>
    <row r="750" spans="1:44" x14ac:dyDescent="0.35">
      <c r="A750" s="11">
        <f t="shared" si="11"/>
        <v>749</v>
      </c>
      <c r="B750" s="14">
        <v>5100</v>
      </c>
      <c r="C750" s="14">
        <v>3000</v>
      </c>
      <c r="D750" s="14">
        <v>165</v>
      </c>
      <c r="E750" s="14">
        <v>180</v>
      </c>
      <c r="F750" s="14">
        <v>40000</v>
      </c>
      <c r="G750" s="14">
        <v>4.25</v>
      </c>
      <c r="H750" s="14">
        <v>105</v>
      </c>
      <c r="K750" s="14">
        <v>150</v>
      </c>
      <c r="L750" s="14">
        <v>1.58</v>
      </c>
      <c r="M750" s="9">
        <f>ROUNDUP((18*L750),0)</f>
        <v>29</v>
      </c>
      <c r="N750" s="9">
        <f>(M750-O750*12-1.5)</f>
        <v>24.5</v>
      </c>
      <c r="O750" s="14">
        <v>0.25</v>
      </c>
      <c r="P750" s="9">
        <f>ROUND(((B750)-(M750*K750/12)-(G750-(1.5*L750))*H750),0)</f>
        <v>4540</v>
      </c>
      <c r="Q750" s="9">
        <f>ROUNDDOWN((D750+E750)/(P750/1000),0)</f>
        <v>75</v>
      </c>
      <c r="R750" s="9">
        <f>ROUND((1.2*D750+1.6*E750)/(Q750),2)</f>
        <v>6.48</v>
      </c>
      <c r="S750" s="9">
        <f>CEILING((N750+(12*L750)),0.01)</f>
        <v>43.46</v>
      </c>
      <c r="T750" s="9">
        <f xml:space="preserve"> (4*S750)</f>
        <v>173.84</v>
      </c>
      <c r="U750" s="9">
        <f>ROUND((Q750-(S750/12)^2)*(R750),2)</f>
        <v>401.01</v>
      </c>
      <c r="V750" s="9">
        <f>ROUND((U750*1000)/(3*T750*(C750^0.5)),2)</f>
        <v>14.04</v>
      </c>
      <c r="W750" s="9" t="str">
        <f>IF(V750 &lt; N750, "Pass", "Fail")</f>
        <v>Pass</v>
      </c>
      <c r="X750" s="9">
        <f>CEILING(R750*(Q750^0.5)*((Q750^0.5/2)-(L750*0.5)-(N750/12)),0.01)</f>
        <v>84.100000000000009</v>
      </c>
      <c r="Y750" s="9">
        <f>ROUND((X750*1000)/(1.5*(Q750^0.5)*12*(C750^0.5)),2)</f>
        <v>9.85</v>
      </c>
      <c r="Z750" s="9" t="str">
        <f>IF(Y750&lt;N750,"Pass","Fail")</f>
        <v>Pass</v>
      </c>
      <c r="AA750" s="9">
        <f>ROUND(((Q750^0.5)/2)-(L750/2),2)</f>
        <v>3.54</v>
      </c>
      <c r="AB750" s="9">
        <f>ROUND((AA750*(AA750/2)*R750*(Q750^0.5)),0)</f>
        <v>352</v>
      </c>
      <c r="AC750" s="9">
        <f>ROUND((AB750*12000/(0.9*(Q750^0.5)*12*(N750^2))),2)</f>
        <v>75.239999999999995</v>
      </c>
      <c r="AD750" s="9">
        <f>(1-((1-(2.36*AC750/C750))^0.5))</f>
        <v>3.0045774275919812E-2</v>
      </c>
      <c r="AE750" s="9">
        <f>(AD750*C750)/(1.18*F750)</f>
        <v>1.909689042961005E-3</v>
      </c>
      <c r="AF750" s="10">
        <f>200/F750</f>
        <v>5.0000000000000001E-3</v>
      </c>
      <c r="AG750" s="10">
        <f>(3*(C750)^0.5)/(F750)</f>
        <v>4.107919181288746E-3</v>
      </c>
      <c r="AH750" s="10">
        <f>ROUND(MAX(AE750, AF750, AG750),6)</f>
        <v>5.0000000000000001E-3</v>
      </c>
      <c r="AK750" s="10">
        <f>ROUND((AH750*(Q750^0.5)*12*N750),2)</f>
        <v>12.73</v>
      </c>
      <c r="AL750" s="13">
        <f>ROUND((Q750^0.5),2)</f>
        <v>8.66</v>
      </c>
      <c r="AM750" s="13">
        <f>ROUND((Q750^0.5),2)</f>
        <v>8.66</v>
      </c>
      <c r="AN750" s="19">
        <v>11</v>
      </c>
      <c r="AO750" s="10">
        <f>INDEX(AJ:AJ, MATCH(AN750, AI:AI, 0))</f>
        <v>1.56</v>
      </c>
      <c r="AP750" s="12">
        <f>ROUNDUP((AK750/AO750),0)</f>
        <v>9</v>
      </c>
      <c r="AQ750" s="12">
        <f>(AP750*AO750)</f>
        <v>14.040000000000001</v>
      </c>
      <c r="AR750" s="12">
        <f>IF(ROUNDDOWN((AL750*12 - (O750*12)) / (AP750 - 1), 0) &lt; 18, ROUNDDOWN((AL750*12 - (O750*12)) / (AP750 - 1), 0), 18)</f>
        <v>12</v>
      </c>
    </row>
    <row r="751" spans="1:44" x14ac:dyDescent="0.35">
      <c r="A751" s="11">
        <f t="shared" si="11"/>
        <v>750</v>
      </c>
      <c r="B751" s="14">
        <v>5400</v>
      </c>
      <c r="C751" s="14">
        <v>5000</v>
      </c>
      <c r="D751" s="14">
        <v>170</v>
      </c>
      <c r="E751" s="14">
        <v>155</v>
      </c>
      <c r="F751" s="14">
        <v>40000</v>
      </c>
      <c r="G751" s="14">
        <v>6.75</v>
      </c>
      <c r="H751" s="14">
        <v>100</v>
      </c>
      <c r="K751" s="14">
        <v>150</v>
      </c>
      <c r="L751" s="14">
        <v>1.5</v>
      </c>
      <c r="M751" s="9">
        <f>ROUNDUP((18*L751),0)</f>
        <v>27</v>
      </c>
      <c r="N751" s="9">
        <f>(M751-O751*12-1.5)</f>
        <v>22.5</v>
      </c>
      <c r="O751" s="14">
        <v>0.25</v>
      </c>
      <c r="P751" s="9">
        <f>ROUND(((B751)-(M751*K751/12)-(G751-(1.5*L751))*H751),0)</f>
        <v>4613</v>
      </c>
      <c r="Q751" s="9">
        <f>ROUNDDOWN((D751+E751)/(P751/1000),0)</f>
        <v>70</v>
      </c>
      <c r="R751" s="9">
        <f>ROUND((1.2*D751+1.6*E751)/(Q751),2)</f>
        <v>6.46</v>
      </c>
      <c r="S751" s="9">
        <f>CEILING((N751+(12*L751)),0.01)</f>
        <v>40.5</v>
      </c>
      <c r="T751" s="9">
        <f xml:space="preserve"> (4*S751)</f>
        <v>162</v>
      </c>
      <c r="U751" s="9">
        <f>ROUND((Q751-(S751/12)^2)*(R751),2)</f>
        <v>378.62</v>
      </c>
      <c r="V751" s="9">
        <f>ROUND((U751*1000)/(3*T751*(C751^0.5)),2)</f>
        <v>11.02</v>
      </c>
      <c r="W751" s="9" t="str">
        <f>IF(V751 &lt; N751, "Pass", "Fail")</f>
        <v>Pass</v>
      </c>
      <c r="X751" s="9">
        <f>CEILING(R751*(Q751^0.5)*((Q751^0.5/2)-(L751*0.5)-(N751/12)),0.01)</f>
        <v>84.23</v>
      </c>
      <c r="Y751" s="9">
        <f>ROUND((X751*1000)/(1.5*(Q751^0.5)*12*(C751^0.5)),2)</f>
        <v>7.91</v>
      </c>
      <c r="Z751" s="9" t="str">
        <f>IF(Y751&lt;N751,"Pass","Fail")</f>
        <v>Pass</v>
      </c>
      <c r="AA751" s="9">
        <f>ROUND(((Q751^0.5)/2)-(L751/2),2)</f>
        <v>3.43</v>
      </c>
      <c r="AB751" s="9">
        <f>ROUND((AA751*(AA751/2)*R751*(Q751^0.5)),0)</f>
        <v>318</v>
      </c>
      <c r="AC751" s="9">
        <f>ROUND((AB751*12000/(0.9*(Q751^0.5)*12*(N751^2))),2)</f>
        <v>83.42</v>
      </c>
      <c r="AD751" s="9">
        <f>(1-((1-(2.36*AC751/C751))^0.5))</f>
        <v>1.9884823094754811E-2</v>
      </c>
      <c r="AE751" s="9">
        <f>(AD751*C751)/(1.18*F751)</f>
        <v>2.1064431244443653E-3</v>
      </c>
      <c r="AF751" s="10">
        <f>200/F751</f>
        <v>5.0000000000000001E-3</v>
      </c>
      <c r="AG751" s="10">
        <f>(3*(C751)^0.5)/(F751)</f>
        <v>5.3033008588991067E-3</v>
      </c>
      <c r="AH751" s="10">
        <f>ROUND(MAX(AE751, AF751, AG751),6)</f>
        <v>5.3030000000000004E-3</v>
      </c>
      <c r="AK751" s="10">
        <f>ROUND((AH751*(Q751^0.5)*12*N751),2)</f>
        <v>11.98</v>
      </c>
      <c r="AL751" s="13">
        <f>ROUND((Q751^0.5),2)</f>
        <v>8.3699999999999992</v>
      </c>
      <c r="AM751" s="13">
        <f>ROUND((Q751^0.5),2)</f>
        <v>8.3699999999999992</v>
      </c>
      <c r="AN751" s="19">
        <v>11</v>
      </c>
      <c r="AO751" s="10">
        <f>INDEX(AJ:AJ, MATCH(AN751, AI:AI, 0))</f>
        <v>1.56</v>
      </c>
      <c r="AP751" s="12">
        <f>ROUNDUP((AK751/AO751),0)</f>
        <v>8</v>
      </c>
      <c r="AQ751" s="12">
        <f>(AP751*AO751)</f>
        <v>12.48</v>
      </c>
      <c r="AR751" s="12">
        <f>IF(ROUNDDOWN((AL751*12 - (O751*12)) / (AP751 - 1), 0) &lt; 18, ROUNDDOWN((AL751*12 - (O751*12)) / (AP751 - 1), 0), 18)</f>
        <v>13</v>
      </c>
    </row>
    <row r="752" spans="1:44" x14ac:dyDescent="0.35">
      <c r="A752" s="11">
        <f t="shared" si="11"/>
        <v>751</v>
      </c>
      <c r="B752" s="14">
        <v>4100</v>
      </c>
      <c r="C752" s="14">
        <v>5000</v>
      </c>
      <c r="D752" s="14">
        <v>200</v>
      </c>
      <c r="E752" s="14">
        <v>105</v>
      </c>
      <c r="F752" s="14">
        <v>60000</v>
      </c>
      <c r="G752" s="14">
        <v>7</v>
      </c>
      <c r="H752" s="14">
        <v>100</v>
      </c>
      <c r="K752" s="14">
        <v>150</v>
      </c>
      <c r="L752" s="14">
        <v>1.58</v>
      </c>
      <c r="M752" s="9">
        <f>ROUNDUP((18*L752),0)</f>
        <v>29</v>
      </c>
      <c r="N752" s="9">
        <f>(M752-O752*12-1.5)</f>
        <v>24.5</v>
      </c>
      <c r="O752" s="14">
        <v>0.25</v>
      </c>
      <c r="P752" s="9">
        <f>ROUND(((B752)-(M752*K752/12)-(G752-(1.5*L752))*H752),0)</f>
        <v>3275</v>
      </c>
      <c r="Q752" s="9">
        <f>ROUNDDOWN((D752+E752)/(P752/1000),0)</f>
        <v>93</v>
      </c>
      <c r="R752" s="9">
        <f>ROUND((1.2*D752+1.6*E752)/(Q752),2)</f>
        <v>4.3899999999999997</v>
      </c>
      <c r="S752" s="9">
        <f>CEILING((N752+(12*L752)),0.01)</f>
        <v>43.46</v>
      </c>
      <c r="T752" s="9">
        <f xml:space="preserve"> (4*S752)</f>
        <v>173.84</v>
      </c>
      <c r="U752" s="9">
        <f>ROUND((Q752-(S752/12)^2)*(R752),2)</f>
        <v>350.69</v>
      </c>
      <c r="V752" s="9">
        <f>ROUND((U752*1000)/(3*T752*(C752^0.5)),2)</f>
        <v>9.51</v>
      </c>
      <c r="W752" s="9" t="str">
        <f>IF(V752 &lt; N752, "Pass", "Fail")</f>
        <v>Pass</v>
      </c>
      <c r="X752" s="9">
        <f>CEILING(R752*(Q752^0.5)*((Q752^0.5/2)-(L752*0.5)-(N752/12)),0.01)</f>
        <v>84.26</v>
      </c>
      <c r="Y752" s="9">
        <f>ROUND((X752*1000)/(1.5*(Q752^0.5)*12*(C752^0.5)),2)</f>
        <v>6.86</v>
      </c>
      <c r="Z752" s="9" t="str">
        <f>IF(Y752&lt;N752,"Pass","Fail")</f>
        <v>Pass</v>
      </c>
      <c r="AA752" s="9">
        <f>ROUND(((Q752^0.5)/2)-(L752/2),2)</f>
        <v>4.03</v>
      </c>
      <c r="AB752" s="9">
        <f>ROUND((AA752*(AA752/2)*R752*(Q752^0.5)),0)</f>
        <v>344</v>
      </c>
      <c r="AC752" s="9">
        <f>ROUND((AB752*12000/(0.9*(Q752^0.5)*12*(N752^2))),2)</f>
        <v>66.03</v>
      </c>
      <c r="AD752" s="9">
        <f>(1-((1-(2.36*AC752/C752))^0.5))</f>
        <v>1.570642590739213E-2</v>
      </c>
      <c r="AE752" s="9">
        <f>(AD752*C752)/(1.18*F752)</f>
        <v>1.1092108691661108E-3</v>
      </c>
      <c r="AF752" s="10">
        <f>200/F752</f>
        <v>3.3333333333333335E-3</v>
      </c>
      <c r="AG752" s="10">
        <f>(3*(C752)^0.5)/(F752)</f>
        <v>3.5355339059327377E-3</v>
      </c>
      <c r="AH752" s="10">
        <f>ROUND(MAX(AE752, AF752, AG752),6)</f>
        <v>3.5360000000000001E-3</v>
      </c>
      <c r="AK752" s="10">
        <f>ROUND((AH752*(Q752^0.5)*12*N752),2)</f>
        <v>10.029999999999999</v>
      </c>
      <c r="AL752" s="13">
        <f>ROUND((Q752^0.5),2)</f>
        <v>9.64</v>
      </c>
      <c r="AM752" s="13">
        <f>ROUND((Q752^0.5),2)</f>
        <v>9.64</v>
      </c>
      <c r="AN752" s="19">
        <v>11</v>
      </c>
      <c r="AO752" s="10">
        <f>INDEX(AJ:AJ, MATCH(AN752, AI:AI, 0))</f>
        <v>1.56</v>
      </c>
      <c r="AP752" s="12">
        <f>ROUNDUP((AK752/AO752),0)</f>
        <v>7</v>
      </c>
      <c r="AQ752" s="12">
        <f>(AP752*AO752)</f>
        <v>10.92</v>
      </c>
      <c r="AR752" s="12">
        <f>IF(ROUNDDOWN((AL752*12 - (O752*12)) / (AP752 - 1), 0) &lt; 18, ROUNDDOWN((AL752*12 - (O752*12)) / (AP752 - 1), 0), 18)</f>
        <v>18</v>
      </c>
    </row>
    <row r="753" spans="1:44" x14ac:dyDescent="0.35">
      <c r="A753" s="11">
        <f t="shared" si="11"/>
        <v>752</v>
      </c>
      <c r="B753" s="14">
        <v>5700</v>
      </c>
      <c r="C753" s="14">
        <v>5000</v>
      </c>
      <c r="D753" s="14">
        <v>200</v>
      </c>
      <c r="E753" s="14">
        <v>185</v>
      </c>
      <c r="F753" s="14">
        <v>60000</v>
      </c>
      <c r="G753" s="14">
        <v>7</v>
      </c>
      <c r="H753" s="14">
        <v>105</v>
      </c>
      <c r="K753" s="14">
        <v>150</v>
      </c>
      <c r="L753" s="14">
        <v>1.67</v>
      </c>
      <c r="M753" s="9">
        <f>ROUNDUP((18*L753),0)</f>
        <v>31</v>
      </c>
      <c r="N753" s="9">
        <f>(M753-O753*12-1.5)</f>
        <v>26.5</v>
      </c>
      <c r="O753" s="14">
        <v>0.25</v>
      </c>
      <c r="P753" s="9">
        <f>ROUND(((B753)-(M753*K753/12)-(G753-(1.5*L753))*H753),0)</f>
        <v>4841</v>
      </c>
      <c r="Q753" s="9">
        <f>ROUNDDOWN((D753+E753)/(P753/1000),0)</f>
        <v>79</v>
      </c>
      <c r="R753" s="9">
        <f>ROUND((1.2*D753+1.6*E753)/(Q753),2)</f>
        <v>6.78</v>
      </c>
      <c r="S753" s="9">
        <f>CEILING((N753+(12*L753)),0.01)</f>
        <v>46.54</v>
      </c>
      <c r="T753" s="9">
        <f xml:space="preserve"> (4*S753)</f>
        <v>186.16</v>
      </c>
      <c r="U753" s="9">
        <f>ROUND((Q753-(S753/12)^2)*(R753),2)</f>
        <v>433.64</v>
      </c>
      <c r="V753" s="9">
        <f>ROUND((U753*1000)/(3*T753*(C753^0.5)),2)</f>
        <v>10.98</v>
      </c>
      <c r="W753" s="9" t="str">
        <f>IF(V753 &lt; N753, "Pass", "Fail")</f>
        <v>Pass</v>
      </c>
      <c r="X753" s="9">
        <f>CEILING(R753*(Q753^0.5)*((Q753^0.5/2)-(L753*0.5)-(N753/12)),0.01)</f>
        <v>84.42</v>
      </c>
      <c r="Y753" s="9">
        <f>ROUND((X753*1000)/(1.5*(Q753^0.5)*12*(C753^0.5)),2)</f>
        <v>7.46</v>
      </c>
      <c r="Z753" s="9" t="str">
        <f>IF(Y753&lt;N753,"Pass","Fail")</f>
        <v>Pass</v>
      </c>
      <c r="AA753" s="9">
        <f>ROUND(((Q753^0.5)/2)-(L753/2),2)</f>
        <v>3.61</v>
      </c>
      <c r="AB753" s="9">
        <f>ROUND((AA753*(AA753/2)*R753*(Q753^0.5)),0)</f>
        <v>393</v>
      </c>
      <c r="AC753" s="9">
        <f>ROUND((AB753*12000/(0.9*(Q753^0.5)*12*(N753^2))),2)</f>
        <v>69.959999999999994</v>
      </c>
      <c r="AD753" s="9">
        <f>(1-((1-(2.36*AC753/C753))^0.5))</f>
        <v>1.6649157218035393E-2</v>
      </c>
      <c r="AE753" s="9">
        <f>(AD753*C753)/(1.18*F753)</f>
        <v>1.1757879391267932E-3</v>
      </c>
      <c r="AF753" s="10">
        <f>200/F753</f>
        <v>3.3333333333333335E-3</v>
      </c>
      <c r="AG753" s="10">
        <f>(3*(C753)^0.5)/(F753)</f>
        <v>3.5355339059327377E-3</v>
      </c>
      <c r="AH753" s="10">
        <f>ROUND(MAX(AE753, AF753, AG753),6)</f>
        <v>3.5360000000000001E-3</v>
      </c>
      <c r="AK753" s="10">
        <f>ROUND((AH753*(Q753^0.5)*12*N753),2)</f>
        <v>9.99</v>
      </c>
      <c r="AL753" s="13">
        <f>ROUND((Q753^0.5),2)</f>
        <v>8.89</v>
      </c>
      <c r="AM753" s="13">
        <f>ROUND((Q753^0.5),2)</f>
        <v>8.89</v>
      </c>
      <c r="AN753" s="19">
        <v>8</v>
      </c>
      <c r="AO753" s="10">
        <f>INDEX(AJ:AJ, MATCH(AN753, AI:AI, 0))</f>
        <v>0.79</v>
      </c>
      <c r="AP753" s="12">
        <f>ROUNDUP((AK753/AO753),0)</f>
        <v>13</v>
      </c>
      <c r="AQ753" s="12">
        <f>(AP753*AO753)</f>
        <v>10.27</v>
      </c>
      <c r="AR753" s="12">
        <f>IF(ROUNDDOWN((AL753*12 - (O753*12)) / (AP753 - 1), 0) &lt; 18, ROUNDDOWN((AL753*12 - (O753*12)) / (AP753 - 1), 0), 18)</f>
        <v>8</v>
      </c>
    </row>
    <row r="754" spans="1:44" x14ac:dyDescent="0.35">
      <c r="A754" s="11">
        <f t="shared" si="11"/>
        <v>753</v>
      </c>
      <c r="B754" s="14">
        <v>4100</v>
      </c>
      <c r="C754" s="14">
        <v>3000</v>
      </c>
      <c r="D754" s="14">
        <v>155</v>
      </c>
      <c r="E754" s="14">
        <v>120</v>
      </c>
      <c r="F754" s="14">
        <v>40000</v>
      </c>
      <c r="G754" s="14">
        <v>6.5</v>
      </c>
      <c r="H754" s="14">
        <v>105</v>
      </c>
      <c r="K754" s="14">
        <v>150</v>
      </c>
      <c r="L754" s="14">
        <v>1.42</v>
      </c>
      <c r="M754" s="9">
        <f>ROUNDUP((18*L754),0)</f>
        <v>26</v>
      </c>
      <c r="N754" s="9">
        <f>(M754-O754*12-1.5)</f>
        <v>21.5</v>
      </c>
      <c r="O754" s="14">
        <v>0.25</v>
      </c>
      <c r="P754" s="9">
        <f>ROUND(((B754)-(M754*K754/12)-(G754-(1.5*L754))*H754),0)</f>
        <v>3316</v>
      </c>
      <c r="Q754" s="9">
        <f>ROUNDDOWN((D754+E754)/(P754/1000),0)</f>
        <v>82</v>
      </c>
      <c r="R754" s="9">
        <f>ROUND((1.2*D754+1.6*E754)/(Q754),2)</f>
        <v>4.6100000000000003</v>
      </c>
      <c r="S754" s="9">
        <f>CEILING((N754+(12*L754)),0.01)</f>
        <v>38.54</v>
      </c>
      <c r="T754" s="9">
        <f xml:space="preserve"> (4*S754)</f>
        <v>154.16</v>
      </c>
      <c r="U754" s="9">
        <f>ROUND((Q754-(S754/12)^2)*(R754),2)</f>
        <v>330.47</v>
      </c>
      <c r="V754" s="9">
        <f>ROUND((U754*1000)/(3*T754*(C754^0.5)),2)</f>
        <v>13.05</v>
      </c>
      <c r="W754" s="9" t="str">
        <f>IF(V754 &lt; N754, "Pass", "Fail")</f>
        <v>Pass</v>
      </c>
      <c r="X754" s="9">
        <f>CEILING(R754*(Q754^0.5)*((Q754^0.5/2)-(L754*0.5)-(N754/12)),0.01)</f>
        <v>84.58</v>
      </c>
      <c r="Y754" s="9">
        <f>ROUND((X754*1000)/(1.5*(Q754^0.5)*12*(C754^0.5)),2)</f>
        <v>9.4700000000000006</v>
      </c>
      <c r="Z754" s="9" t="str">
        <f>IF(Y754&lt;N754,"Pass","Fail")</f>
        <v>Pass</v>
      </c>
      <c r="AA754" s="9">
        <f>ROUND(((Q754^0.5)/2)-(L754/2),2)</f>
        <v>3.82</v>
      </c>
      <c r="AB754" s="9">
        <f>ROUND((AA754*(AA754/2)*R754*(Q754^0.5)),0)</f>
        <v>305</v>
      </c>
      <c r="AC754" s="9">
        <f>ROUND((AB754*12000/(0.9*(Q754^0.5)*12*(N754^2))),2)</f>
        <v>80.959999999999994</v>
      </c>
      <c r="AD754" s="9">
        <f>(1-((1-(2.36*AC754/C754))^0.5))</f>
        <v>3.2368114070920773E-2</v>
      </c>
      <c r="AE754" s="9">
        <f>(AD754*C754)/(1.18*F754)</f>
        <v>2.0572953858636086E-3</v>
      </c>
      <c r="AF754" s="10">
        <f>200/F754</f>
        <v>5.0000000000000001E-3</v>
      </c>
      <c r="AG754" s="10">
        <f>(3*(C754)^0.5)/(F754)</f>
        <v>4.107919181288746E-3</v>
      </c>
      <c r="AH754" s="10">
        <f>ROUND(MAX(AE754, AF754, AG754),6)</f>
        <v>5.0000000000000001E-3</v>
      </c>
      <c r="AK754" s="10">
        <f>ROUND((AH754*(Q754^0.5)*12*N754),2)</f>
        <v>11.68</v>
      </c>
      <c r="AL754" s="13">
        <f>ROUND((Q754^0.5),2)</f>
        <v>9.06</v>
      </c>
      <c r="AM754" s="13">
        <f>ROUND((Q754^0.5),2)</f>
        <v>9.06</v>
      </c>
      <c r="AN754" s="19">
        <v>11</v>
      </c>
      <c r="AO754" s="10">
        <f>INDEX(AJ:AJ, MATCH(AN754, AI:AI, 0))</f>
        <v>1.56</v>
      </c>
      <c r="AP754" s="12">
        <f>ROUNDUP((AK754/AO754),0)</f>
        <v>8</v>
      </c>
      <c r="AQ754" s="12">
        <f>(AP754*AO754)</f>
        <v>12.48</v>
      </c>
      <c r="AR754" s="12">
        <f>IF(ROUNDDOWN((AL754*12 - (O754*12)) / (AP754 - 1), 0) &lt; 18, ROUNDDOWN((AL754*12 - (O754*12)) / (AP754 - 1), 0), 18)</f>
        <v>15</v>
      </c>
    </row>
    <row r="755" spans="1:44" x14ac:dyDescent="0.35">
      <c r="A755" s="11">
        <f t="shared" si="11"/>
        <v>754</v>
      </c>
      <c r="B755" s="14">
        <v>5900</v>
      </c>
      <c r="C755" s="14">
        <v>4000</v>
      </c>
      <c r="D755" s="14">
        <v>175</v>
      </c>
      <c r="E755" s="14">
        <v>120</v>
      </c>
      <c r="F755" s="14">
        <v>60000</v>
      </c>
      <c r="G755" s="14">
        <v>6</v>
      </c>
      <c r="H755" s="14">
        <v>100</v>
      </c>
      <c r="K755" s="14">
        <v>150</v>
      </c>
      <c r="L755" s="14">
        <v>1.25</v>
      </c>
      <c r="M755" s="9">
        <f>ROUNDUP((18*L755),0)</f>
        <v>23</v>
      </c>
      <c r="N755" s="9">
        <f>(M755-O755*12-1.5)</f>
        <v>18.5</v>
      </c>
      <c r="O755" s="14">
        <v>0.25</v>
      </c>
      <c r="P755" s="9">
        <f>ROUND(((B755)-(M755*K755/12)-(G755-(1.5*L755))*H755),0)</f>
        <v>5200</v>
      </c>
      <c r="Q755" s="9">
        <f>ROUNDDOWN((D755+E755)/(P755/1000),0)</f>
        <v>56</v>
      </c>
      <c r="R755" s="9">
        <f>ROUND((1.2*D755+1.6*E755)/(Q755),2)</f>
        <v>7.18</v>
      </c>
      <c r="S755" s="9">
        <f>CEILING((N755+(12*L755)),0.01)</f>
        <v>33.5</v>
      </c>
      <c r="T755" s="9">
        <f xml:space="preserve"> (4*S755)</f>
        <v>134</v>
      </c>
      <c r="U755" s="9">
        <f>ROUND((Q755-(S755/12)^2)*(R755),2)</f>
        <v>346.12</v>
      </c>
      <c r="V755" s="9">
        <f>ROUND((U755*1000)/(3*T755*(C755^0.5)),2)</f>
        <v>13.61</v>
      </c>
      <c r="W755" s="9" t="str">
        <f>IF(V755 &lt; N755, "Pass", "Fail")</f>
        <v>Pass</v>
      </c>
      <c r="X755" s="9">
        <f>CEILING(R755*(Q755^0.5)*((Q755^0.5/2)-(L755*0.5)-(N755/12)),0.01)</f>
        <v>84.63</v>
      </c>
      <c r="Y755" s="9">
        <f>ROUND((X755*1000)/(1.5*(Q755^0.5)*12*(C755^0.5)),2)</f>
        <v>9.93</v>
      </c>
      <c r="Z755" s="9" t="str">
        <f>IF(Y755&lt;N755,"Pass","Fail")</f>
        <v>Pass</v>
      </c>
      <c r="AA755" s="9">
        <f>ROUND(((Q755^0.5)/2)-(L755/2),2)</f>
        <v>3.12</v>
      </c>
      <c r="AB755" s="9">
        <f>ROUND((AA755*(AA755/2)*R755*(Q755^0.5)),0)</f>
        <v>262</v>
      </c>
      <c r="AC755" s="9">
        <f>ROUND((AB755*12000/(0.9*(Q755^0.5)*12*(N755^2))),2)</f>
        <v>113.66</v>
      </c>
      <c r="AD755" s="9">
        <f>(1-((1-(2.36*AC755/C755))^0.5))</f>
        <v>3.4111497117809142E-2</v>
      </c>
      <c r="AE755" s="9">
        <f>(AD755*C755)/(1.18*F755)</f>
        <v>1.9272032269948669E-3</v>
      </c>
      <c r="AF755" s="10">
        <f>200/F755</f>
        <v>3.3333333333333335E-3</v>
      </c>
      <c r="AG755" s="10">
        <f>(3*(C755)^0.5)/(F755)</f>
        <v>3.162277660168379E-3</v>
      </c>
      <c r="AH755" s="10">
        <f>ROUND(MAX(AE755, AF755, AG755),6)</f>
        <v>3.333E-3</v>
      </c>
      <c r="AK755" s="10">
        <f>ROUND((AH755*(Q755^0.5)*12*N755),2)</f>
        <v>5.54</v>
      </c>
      <c r="AL755" s="13">
        <f>ROUND((Q755^0.5),2)</f>
        <v>7.48</v>
      </c>
      <c r="AM755" s="13">
        <f>ROUND((Q755^0.5),2)</f>
        <v>7.48</v>
      </c>
      <c r="AN755" s="19">
        <v>8</v>
      </c>
      <c r="AO755" s="10">
        <f>INDEX(AJ:AJ, MATCH(AN755, AI:AI, 0))</f>
        <v>0.79</v>
      </c>
      <c r="AP755" s="12">
        <f>ROUNDUP((AK755/AO755),0)</f>
        <v>8</v>
      </c>
      <c r="AQ755" s="12">
        <f>(AP755*AO755)</f>
        <v>6.32</v>
      </c>
      <c r="AR755" s="12">
        <f>IF(ROUNDDOWN((AL755*12 - (O755*12)) / (AP755 - 1), 0) &lt; 18, ROUNDDOWN((AL755*12 - (O755*12)) / (AP755 - 1), 0), 18)</f>
        <v>12</v>
      </c>
    </row>
    <row r="756" spans="1:44" x14ac:dyDescent="0.35">
      <c r="A756" s="11">
        <f t="shared" si="11"/>
        <v>755</v>
      </c>
      <c r="B756" s="14">
        <v>4600</v>
      </c>
      <c r="C756" s="14">
        <v>5000</v>
      </c>
      <c r="D756" s="14">
        <v>115</v>
      </c>
      <c r="E756" s="14">
        <v>105</v>
      </c>
      <c r="F756" s="14">
        <v>60000</v>
      </c>
      <c r="G756" s="14">
        <v>4.5</v>
      </c>
      <c r="H756" s="14">
        <v>95</v>
      </c>
      <c r="K756" s="14">
        <v>150</v>
      </c>
      <c r="L756" s="14">
        <v>1</v>
      </c>
      <c r="M756" s="9">
        <f>ROUNDUP((18*L756),0)</f>
        <v>18</v>
      </c>
      <c r="N756" s="9">
        <f>(M756-O756*12-1.5)</f>
        <v>13.5</v>
      </c>
      <c r="O756" s="14">
        <v>0.25</v>
      </c>
      <c r="P756" s="9">
        <f>ROUND(((B756)-(M756*K756/12)-(G756-(1.5*L756))*H756),0)</f>
        <v>4090</v>
      </c>
      <c r="Q756" s="9">
        <f>ROUNDDOWN((D756+E756)/(P756/1000),0)</f>
        <v>53</v>
      </c>
      <c r="R756" s="9">
        <f>ROUND((1.2*D756+1.6*E756)/(Q756),2)</f>
        <v>5.77</v>
      </c>
      <c r="S756" s="9">
        <f>CEILING((N756+(12*L756)),0.01)</f>
        <v>25.5</v>
      </c>
      <c r="T756" s="9">
        <f xml:space="preserve"> (4*S756)</f>
        <v>102</v>
      </c>
      <c r="U756" s="9">
        <f>ROUND((Q756-(S756/12)^2)*(R756),2)</f>
        <v>279.75</v>
      </c>
      <c r="V756" s="9">
        <f>ROUND((U756*1000)/(3*T756*(C756^0.5)),2)</f>
        <v>12.93</v>
      </c>
      <c r="W756" s="9" t="str">
        <f>IF(V756 &lt; N756, "Pass", "Fail")</f>
        <v>Pass</v>
      </c>
      <c r="X756" s="9">
        <f>CEILING(R756*(Q756^0.5)*((Q756^0.5/2)-(L756*0.5)-(N756/12)),0.01)</f>
        <v>84.65</v>
      </c>
      <c r="Y756" s="9">
        <f>ROUND((X756*1000)/(1.5*(Q756^0.5)*12*(C756^0.5)),2)</f>
        <v>9.14</v>
      </c>
      <c r="Z756" s="9" t="str">
        <f>IF(Y756&lt;N756,"Pass","Fail")</f>
        <v>Pass</v>
      </c>
      <c r="AA756" s="9">
        <f>ROUND(((Q756^0.5)/2)-(L756/2),2)</f>
        <v>3.14</v>
      </c>
      <c r="AB756" s="9">
        <f>ROUND((AA756*(AA756/2)*R756*(Q756^0.5)),0)</f>
        <v>207</v>
      </c>
      <c r="AC756" s="9">
        <f>ROUND((AB756*12000/(0.9*(Q756^0.5)*12*(N756^2))),2)</f>
        <v>173.35</v>
      </c>
      <c r="AD756" s="9">
        <f>(1-((1-(2.36*AC756/C756))^0.5))</f>
        <v>4.1783531763307735E-2</v>
      </c>
      <c r="AE756" s="9">
        <f>(AD756*C756)/(1.18*F756)</f>
        <v>2.9508143900641055E-3</v>
      </c>
      <c r="AF756" s="10">
        <f>200/F756</f>
        <v>3.3333333333333335E-3</v>
      </c>
      <c r="AG756" s="10">
        <f>(3*(C756)^0.5)/(F756)</f>
        <v>3.5355339059327377E-3</v>
      </c>
      <c r="AH756" s="10">
        <f>ROUND(MAX(AE756, AF756, AG756),6)</f>
        <v>3.5360000000000001E-3</v>
      </c>
      <c r="AK756" s="10">
        <f>ROUND((AH756*(Q756^0.5)*12*N756),2)</f>
        <v>4.17</v>
      </c>
      <c r="AL756" s="13">
        <f>ROUND((Q756^0.5),2)</f>
        <v>7.28</v>
      </c>
      <c r="AM756" s="13">
        <f>ROUND((Q756^0.5),2)</f>
        <v>7.28</v>
      </c>
      <c r="AN756" s="19">
        <v>8</v>
      </c>
      <c r="AO756" s="10">
        <f>INDEX(AJ:AJ, MATCH(AN756, AI:AI, 0))</f>
        <v>0.79</v>
      </c>
      <c r="AP756" s="12">
        <f>ROUNDUP((AK756/AO756),0)</f>
        <v>6</v>
      </c>
      <c r="AQ756" s="12">
        <f>(AP756*AO756)</f>
        <v>4.74</v>
      </c>
      <c r="AR756" s="12">
        <f>IF(ROUNDDOWN((AL756*12 - (O756*12)) / (AP756 - 1), 0) &lt; 18, ROUNDDOWN((AL756*12 - (O756*12)) / (AP756 - 1), 0), 18)</f>
        <v>16</v>
      </c>
    </row>
    <row r="757" spans="1:44" x14ac:dyDescent="0.35">
      <c r="A757" s="11">
        <f t="shared" si="11"/>
        <v>756</v>
      </c>
      <c r="B757" s="14">
        <v>4300</v>
      </c>
      <c r="C757" s="14">
        <v>3000</v>
      </c>
      <c r="D757" s="14">
        <v>200</v>
      </c>
      <c r="E757" s="14">
        <v>115</v>
      </c>
      <c r="F757" s="14">
        <v>60000</v>
      </c>
      <c r="G757" s="14">
        <v>6.25</v>
      </c>
      <c r="H757" s="14">
        <v>105</v>
      </c>
      <c r="K757" s="14">
        <v>150</v>
      </c>
      <c r="L757" s="14">
        <v>1.58</v>
      </c>
      <c r="M757" s="9">
        <f>ROUNDUP((18*L757),0)</f>
        <v>29</v>
      </c>
      <c r="N757" s="9">
        <f>(M757-O757*12-1.5)</f>
        <v>24.5</v>
      </c>
      <c r="O757" s="14">
        <v>0.25</v>
      </c>
      <c r="P757" s="9">
        <f>ROUND(((B757)-(M757*K757/12)-(G757-(1.5*L757))*H757),0)</f>
        <v>3530</v>
      </c>
      <c r="Q757" s="9">
        <f>ROUNDDOWN((D757+E757)/(P757/1000),0)</f>
        <v>89</v>
      </c>
      <c r="R757" s="9">
        <f>ROUND((1.2*D757+1.6*E757)/(Q757),2)</f>
        <v>4.76</v>
      </c>
      <c r="S757" s="9">
        <f>CEILING((N757+(12*L757)),0.01)</f>
        <v>43.46</v>
      </c>
      <c r="T757" s="9">
        <f xml:space="preserve"> (4*S757)</f>
        <v>173.84</v>
      </c>
      <c r="U757" s="9">
        <f>ROUND((Q757-(S757/12)^2)*(R757),2)</f>
        <v>361.21</v>
      </c>
      <c r="V757" s="9">
        <f>ROUND((U757*1000)/(3*T757*(C757^0.5)),2)</f>
        <v>12.65</v>
      </c>
      <c r="W757" s="9" t="str">
        <f>IF(V757 &lt; N757, "Pass", "Fail")</f>
        <v>Pass</v>
      </c>
      <c r="X757" s="9">
        <f>CEILING(R757*(Q757^0.5)*((Q757^0.5/2)-(L757*0.5)-(N757/12)),0.01)</f>
        <v>84.67</v>
      </c>
      <c r="Y757" s="9">
        <f>ROUND((X757*1000)/(1.5*(Q757^0.5)*12*(C757^0.5)),2)</f>
        <v>9.1</v>
      </c>
      <c r="Z757" s="9" t="str">
        <f>IF(Y757&lt;N757,"Pass","Fail")</f>
        <v>Pass</v>
      </c>
      <c r="AA757" s="9">
        <f>ROUND(((Q757^0.5)/2)-(L757/2),2)</f>
        <v>3.93</v>
      </c>
      <c r="AB757" s="9">
        <f>ROUND((AA757*(AA757/2)*R757*(Q757^0.5)),0)</f>
        <v>347</v>
      </c>
      <c r="AC757" s="9">
        <f>ROUND((AB757*12000/(0.9*(Q757^0.5)*12*(N757^2))),2)</f>
        <v>68.09</v>
      </c>
      <c r="AD757" s="9">
        <f>(1-((1-(2.36*AC757/C757))^0.5))</f>
        <v>2.7150645440586874E-2</v>
      </c>
      <c r="AE757" s="9">
        <f>(AD757*C757)/(1.18*F757)</f>
        <v>1.1504510779909694E-3</v>
      </c>
      <c r="AF757" s="10">
        <f>200/F757</f>
        <v>3.3333333333333335E-3</v>
      </c>
      <c r="AG757" s="10">
        <f>(3*(C757)^0.5)/(F757)</f>
        <v>2.7386127875258306E-3</v>
      </c>
      <c r="AH757" s="10">
        <f>ROUND(MAX(AE757, AF757, AG757),6)</f>
        <v>3.333E-3</v>
      </c>
      <c r="AK757" s="10">
        <f>ROUND((AH757*(Q757^0.5)*12*N757),2)</f>
        <v>9.24</v>
      </c>
      <c r="AL757" s="13">
        <f>ROUND((Q757^0.5),2)</f>
        <v>9.43</v>
      </c>
      <c r="AM757" s="13">
        <f>ROUND((Q757^0.5),2)</f>
        <v>9.43</v>
      </c>
      <c r="AN757" s="19">
        <v>11</v>
      </c>
      <c r="AO757" s="10">
        <f>INDEX(AJ:AJ, MATCH(AN757, AI:AI, 0))</f>
        <v>1.56</v>
      </c>
      <c r="AP757" s="12">
        <f>ROUNDUP((AK757/AO757),0)</f>
        <v>6</v>
      </c>
      <c r="AQ757" s="12">
        <f>(AP757*AO757)</f>
        <v>9.36</v>
      </c>
      <c r="AR757" s="12">
        <f>IF(ROUNDDOWN((AL757*12 - (O757*12)) / (AP757 - 1), 0) &lt; 18, ROUNDDOWN((AL757*12 - (O757*12)) / (AP757 - 1), 0), 18)</f>
        <v>18</v>
      </c>
    </row>
    <row r="758" spans="1:44" x14ac:dyDescent="0.35">
      <c r="A758" s="11">
        <f t="shared" si="11"/>
        <v>757</v>
      </c>
      <c r="B758" s="14">
        <v>4700</v>
      </c>
      <c r="C758" s="14">
        <v>5000</v>
      </c>
      <c r="D758" s="14">
        <v>195</v>
      </c>
      <c r="E758" s="14">
        <v>155</v>
      </c>
      <c r="F758" s="14">
        <v>40000</v>
      </c>
      <c r="G758" s="14">
        <v>6</v>
      </c>
      <c r="H758" s="14">
        <v>105</v>
      </c>
      <c r="K758" s="14">
        <v>150</v>
      </c>
      <c r="L758" s="14">
        <v>1.67</v>
      </c>
      <c r="M758" s="9">
        <f>ROUNDUP((18*L758),0)</f>
        <v>31</v>
      </c>
      <c r="N758" s="9">
        <f>(M758-O758*12-1.5)</f>
        <v>26.5</v>
      </c>
      <c r="O758" s="14">
        <v>0.25</v>
      </c>
      <c r="P758" s="9">
        <f>ROUND(((B758)-(M758*K758/12)-(G758-(1.5*L758))*H758),0)</f>
        <v>3946</v>
      </c>
      <c r="Q758" s="9">
        <f>ROUNDDOWN((D758+E758)/(P758/1000),0)</f>
        <v>88</v>
      </c>
      <c r="R758" s="9">
        <f>ROUND((1.2*D758+1.6*E758)/(Q758),2)</f>
        <v>5.48</v>
      </c>
      <c r="S758" s="9">
        <f>CEILING((N758+(12*L758)),0.01)</f>
        <v>46.54</v>
      </c>
      <c r="T758" s="9">
        <f xml:space="preserve"> (4*S758)</f>
        <v>186.16</v>
      </c>
      <c r="U758" s="9">
        <f>ROUND((Q758-(S758/12)^2)*(R758),2)</f>
        <v>399.81</v>
      </c>
      <c r="V758" s="9">
        <f>ROUND((U758*1000)/(3*T758*(C758^0.5)),2)</f>
        <v>10.119999999999999</v>
      </c>
      <c r="W758" s="9" t="str">
        <f>IF(V758 &lt; N758, "Pass", "Fail")</f>
        <v>Pass</v>
      </c>
      <c r="X758" s="9">
        <f>CEILING(R758*(Q758^0.5)*((Q758^0.5/2)-(L758*0.5)-(N758/12)),0.01)</f>
        <v>84.68</v>
      </c>
      <c r="Y758" s="9">
        <f>ROUND((X758*1000)/(1.5*(Q758^0.5)*12*(C758^0.5)),2)</f>
        <v>7.09</v>
      </c>
      <c r="Z758" s="9" t="str">
        <f>IF(Y758&lt;N758,"Pass","Fail")</f>
        <v>Pass</v>
      </c>
      <c r="AA758" s="9">
        <f>ROUND(((Q758^0.5)/2)-(L758/2),2)</f>
        <v>3.86</v>
      </c>
      <c r="AB758" s="9">
        <f>ROUND((AA758*(AA758/2)*R758*(Q758^0.5)),0)</f>
        <v>383</v>
      </c>
      <c r="AC758" s="9">
        <f>ROUND((AB758*12000/(0.9*(Q758^0.5)*12*(N758^2))),2)</f>
        <v>64.599999999999994</v>
      </c>
      <c r="AD758" s="9">
        <f>(1-((1-(2.36*AC758/C758))^0.5))</f>
        <v>1.5363620416145696E-2</v>
      </c>
      <c r="AE758" s="9">
        <f>(AD758*C758)/(1.18*F758)</f>
        <v>1.6275021627272983E-3</v>
      </c>
      <c r="AF758" s="10">
        <f>200/F758</f>
        <v>5.0000000000000001E-3</v>
      </c>
      <c r="AG758" s="10">
        <f>(3*(C758)^0.5)/(F758)</f>
        <v>5.3033008588991067E-3</v>
      </c>
      <c r="AH758" s="10">
        <f>ROUND(MAX(AE758, AF758, AG758),6)</f>
        <v>5.3030000000000004E-3</v>
      </c>
      <c r="AI758" s="2">
        <v>6</v>
      </c>
      <c r="AJ758" s="2">
        <v>0.44</v>
      </c>
      <c r="AK758" s="10">
        <f>ROUND((AH758*(Q758^0.5)*12*N758),2)</f>
        <v>15.82</v>
      </c>
      <c r="AL758" s="13">
        <f>ROUND((Q758^0.5),2)</f>
        <v>9.3800000000000008</v>
      </c>
      <c r="AM758" s="13">
        <f>ROUND((Q758^0.5),2)</f>
        <v>9.3800000000000008</v>
      </c>
      <c r="AN758" s="19">
        <v>14</v>
      </c>
      <c r="AO758" s="10">
        <f>INDEX(AJ:AJ, MATCH(AN758, AI:AI, 0))</f>
        <v>2.25</v>
      </c>
      <c r="AP758" s="12">
        <f>ROUNDUP((AK758/AO758),0)</f>
        <v>8</v>
      </c>
      <c r="AQ758" s="12">
        <f>(AP758*AO758)</f>
        <v>18</v>
      </c>
      <c r="AR758" s="12">
        <f>IF(ROUNDDOWN((AL758*12 - (O758*12)) / (AP758 - 1), 0) &lt; 18, ROUNDDOWN((AL758*12 - (O758*12)) / (AP758 - 1), 0), 18)</f>
        <v>15</v>
      </c>
    </row>
    <row r="759" spans="1:44" x14ac:dyDescent="0.35">
      <c r="A759" s="11">
        <f t="shared" si="11"/>
        <v>758</v>
      </c>
      <c r="B759" s="14">
        <v>4900</v>
      </c>
      <c r="C759" s="14">
        <v>5000</v>
      </c>
      <c r="D759" s="14">
        <v>110</v>
      </c>
      <c r="E759" s="14">
        <v>195</v>
      </c>
      <c r="F759" s="14">
        <v>40000</v>
      </c>
      <c r="G759" s="14">
        <v>6.5</v>
      </c>
      <c r="H759" s="14">
        <v>90</v>
      </c>
      <c r="K759" s="14">
        <v>150</v>
      </c>
      <c r="L759" s="14">
        <v>1.5</v>
      </c>
      <c r="M759" s="9">
        <f>ROUNDUP((18*L759),0)</f>
        <v>27</v>
      </c>
      <c r="N759" s="9">
        <f>(M759-O759*12-1.5)</f>
        <v>22.5</v>
      </c>
      <c r="O759" s="14">
        <v>0.25</v>
      </c>
      <c r="P759" s="9">
        <f>ROUND(((B759)-(M759*K759/12)-(G759-(1.5*L759))*H759),0)</f>
        <v>4180</v>
      </c>
      <c r="Q759" s="9">
        <f>ROUNDDOWN((D759+E759)/(P759/1000),0)</f>
        <v>72</v>
      </c>
      <c r="R759" s="9">
        <f>ROUND((1.2*D759+1.6*E759)/(Q759),2)</f>
        <v>6.17</v>
      </c>
      <c r="S759" s="9">
        <f>CEILING((N759+(12*L759)),0.01)</f>
        <v>40.5</v>
      </c>
      <c r="T759" s="9">
        <f xml:space="preserve"> (4*S759)</f>
        <v>162</v>
      </c>
      <c r="U759" s="9">
        <f>ROUND((Q759-(S759/12)^2)*(R759),2)</f>
        <v>373.96</v>
      </c>
      <c r="V759" s="9">
        <f>ROUND((U759*1000)/(3*T759*(C759^0.5)),2)</f>
        <v>10.88</v>
      </c>
      <c r="W759" s="9" t="str">
        <f>IF(V759 &lt; N759, "Pass", "Fail")</f>
        <v>Pass</v>
      </c>
      <c r="X759" s="9">
        <f>CEILING(R759*(Q759^0.5)*((Q759^0.5/2)-(L759*0.5)-(N759/12)),0.01)</f>
        <v>84.7</v>
      </c>
      <c r="Y759" s="9">
        <f>ROUND((X759*1000)/(1.5*(Q759^0.5)*12*(C759^0.5)),2)</f>
        <v>7.84</v>
      </c>
      <c r="Z759" s="9" t="str">
        <f>IF(Y759&lt;N759,"Pass","Fail")</f>
        <v>Pass</v>
      </c>
      <c r="AA759" s="9">
        <f>ROUND(((Q759^0.5)/2)-(L759/2),2)</f>
        <v>3.49</v>
      </c>
      <c r="AB759" s="9">
        <f>ROUND((AA759*(AA759/2)*R759*(Q759^0.5)),0)</f>
        <v>319</v>
      </c>
      <c r="AC759" s="9">
        <f>ROUND((AB759*12000/(0.9*(Q759^0.5)*12*(N759^2))),2)</f>
        <v>82.51</v>
      </c>
      <c r="AD759" s="9">
        <f>(1-((1-(2.36*AC759/C759))^0.5))</f>
        <v>1.9665730477609E-2</v>
      </c>
      <c r="AE759" s="9">
        <f>(AD759*C759)/(1.18*F759)</f>
        <v>2.0832341607636652E-3</v>
      </c>
      <c r="AF759" s="10">
        <f>200/F759</f>
        <v>5.0000000000000001E-3</v>
      </c>
      <c r="AG759" s="10">
        <f>(3*(C759)^0.5)/(F759)</f>
        <v>5.3033008588991067E-3</v>
      </c>
      <c r="AH759" s="10">
        <f>ROUND(MAX(AE759, AF759, AG759),6)</f>
        <v>5.3030000000000004E-3</v>
      </c>
      <c r="AK759" s="10">
        <f>ROUND((AH759*(Q759^0.5)*12*N759),2)</f>
        <v>12.15</v>
      </c>
      <c r="AL759" s="13">
        <f>ROUND((Q759^0.5),2)</f>
        <v>8.49</v>
      </c>
      <c r="AM759" s="13">
        <f>ROUND((Q759^0.5),2)</f>
        <v>8.49</v>
      </c>
      <c r="AN759" s="19">
        <v>11</v>
      </c>
      <c r="AO759" s="10">
        <f>INDEX(AJ:AJ, MATCH(AN759, AI:AI, 0))</f>
        <v>1.56</v>
      </c>
      <c r="AP759" s="12">
        <f>ROUNDUP((AK759/AO759),0)</f>
        <v>8</v>
      </c>
      <c r="AQ759" s="12">
        <f>(AP759*AO759)</f>
        <v>12.48</v>
      </c>
      <c r="AR759" s="12">
        <f>IF(ROUNDDOWN((AL759*12 - (O759*12)) / (AP759 - 1), 0) &lt; 18, ROUNDDOWN((AL759*12 - (O759*12)) / (AP759 - 1), 0), 18)</f>
        <v>14</v>
      </c>
    </row>
    <row r="760" spans="1:44" x14ac:dyDescent="0.35">
      <c r="A760" s="11">
        <f t="shared" si="11"/>
        <v>759</v>
      </c>
      <c r="B760" s="14">
        <v>5600</v>
      </c>
      <c r="C760" s="14">
        <v>5000</v>
      </c>
      <c r="D760" s="14">
        <v>125</v>
      </c>
      <c r="E760" s="14">
        <v>155</v>
      </c>
      <c r="F760" s="14">
        <v>60000</v>
      </c>
      <c r="G760" s="14">
        <v>6.5</v>
      </c>
      <c r="H760" s="14">
        <v>90</v>
      </c>
      <c r="K760" s="14">
        <v>150</v>
      </c>
      <c r="L760" s="14">
        <v>1.25</v>
      </c>
      <c r="M760" s="9">
        <f>ROUNDUP((18*L760),0)</f>
        <v>23</v>
      </c>
      <c r="N760" s="9">
        <f>(M760-O760*12-1.5)</f>
        <v>18.5</v>
      </c>
      <c r="O760" s="14">
        <v>0.25</v>
      </c>
      <c r="P760" s="9">
        <f>ROUND(((B760)-(M760*K760/12)-(G760-(1.5*L760))*H760),0)</f>
        <v>4896</v>
      </c>
      <c r="Q760" s="9">
        <f>ROUNDDOWN((D760+E760)/(P760/1000),0)</f>
        <v>57</v>
      </c>
      <c r="R760" s="9">
        <f>ROUND((1.2*D760+1.6*E760)/(Q760),2)</f>
        <v>6.98</v>
      </c>
      <c r="S760" s="9">
        <f>CEILING((N760+(12*L760)),0.01)</f>
        <v>33.5</v>
      </c>
      <c r="T760" s="9">
        <f xml:space="preserve"> (4*S760)</f>
        <v>134</v>
      </c>
      <c r="U760" s="9">
        <f>ROUND((Q760-(S760/12)^2)*(R760),2)</f>
        <v>343.46</v>
      </c>
      <c r="V760" s="9">
        <f>ROUND((U760*1000)/(3*T760*(C760^0.5)),2)</f>
        <v>12.08</v>
      </c>
      <c r="W760" s="9" t="str">
        <f>IF(V760 &lt; N760, "Pass", "Fail")</f>
        <v>Pass</v>
      </c>
      <c r="X760" s="9">
        <f>CEILING(R760*(Q760^0.5)*((Q760^0.5/2)-(L760*0.5)-(N760/12)),0.01)</f>
        <v>84.76</v>
      </c>
      <c r="Y760" s="9">
        <f>ROUND((X760*1000)/(1.5*(Q760^0.5)*12*(C760^0.5)),2)</f>
        <v>8.82</v>
      </c>
      <c r="Z760" s="9" t="str">
        <f>IF(Y760&lt;N760,"Pass","Fail")</f>
        <v>Pass</v>
      </c>
      <c r="AA760" s="9">
        <f>ROUND(((Q760^0.5)/2)-(L760/2),2)</f>
        <v>3.15</v>
      </c>
      <c r="AB760" s="9">
        <f>ROUND((AA760*(AA760/2)*R760*(Q760^0.5)),0)</f>
        <v>261</v>
      </c>
      <c r="AC760" s="9">
        <f>ROUND((AB760*12000/(0.9*(Q760^0.5)*12*(N760^2))),2)</f>
        <v>112.23</v>
      </c>
      <c r="AD760" s="9">
        <f>(1-((1-(2.36*AC760/C760))^0.5))</f>
        <v>2.6846651344198502E-2</v>
      </c>
      <c r="AE760" s="9">
        <f>(AD760*C760)/(1.18*F760)</f>
        <v>1.8959499536863348E-3</v>
      </c>
      <c r="AF760" s="10">
        <f>200/F760</f>
        <v>3.3333333333333335E-3</v>
      </c>
      <c r="AG760" s="10">
        <f>(3*(C760)^0.5)/(F760)</f>
        <v>3.5355339059327377E-3</v>
      </c>
      <c r="AH760" s="10">
        <f>ROUND(MAX(AE760, AF760, AG760),6)</f>
        <v>3.5360000000000001E-3</v>
      </c>
      <c r="AK760" s="10">
        <f>ROUND((AH760*(Q760^0.5)*12*N760),2)</f>
        <v>5.93</v>
      </c>
      <c r="AL760" s="13">
        <f>ROUND((Q760^0.5),2)</f>
        <v>7.55</v>
      </c>
      <c r="AM760" s="13">
        <f>ROUND((Q760^0.5),2)</f>
        <v>7.55</v>
      </c>
      <c r="AN760" s="19">
        <v>8</v>
      </c>
      <c r="AO760" s="10">
        <f>INDEX(AJ:AJ, MATCH(AN760, AI:AI, 0))</f>
        <v>0.79</v>
      </c>
      <c r="AP760" s="12">
        <f>ROUNDUP((AK760/AO760),0)</f>
        <v>8</v>
      </c>
      <c r="AQ760" s="12">
        <f>(AP760*AO760)</f>
        <v>6.32</v>
      </c>
      <c r="AR760" s="12">
        <f>IF(ROUNDDOWN((AL760*12 - (O760*12)) / (AP760 - 1), 0) &lt; 18, ROUNDDOWN((AL760*12 - (O760*12)) / (AP760 - 1), 0), 18)</f>
        <v>12</v>
      </c>
    </row>
    <row r="761" spans="1:44" x14ac:dyDescent="0.35">
      <c r="A761" s="11">
        <f t="shared" si="11"/>
        <v>760</v>
      </c>
      <c r="B761" s="14">
        <v>4900</v>
      </c>
      <c r="C761" s="14">
        <v>5000</v>
      </c>
      <c r="D761" s="14">
        <v>105</v>
      </c>
      <c r="E761" s="14">
        <v>150</v>
      </c>
      <c r="F761" s="14">
        <v>40000</v>
      </c>
      <c r="G761" s="14">
        <v>4.75</v>
      </c>
      <c r="H761" s="14">
        <v>90</v>
      </c>
      <c r="K761" s="14">
        <v>150</v>
      </c>
      <c r="L761" s="14">
        <v>1.17</v>
      </c>
      <c r="M761" s="9">
        <f>ROUNDUP((18*L761),0)</f>
        <v>22</v>
      </c>
      <c r="N761" s="9">
        <f>(M761-O761*12-1.5)</f>
        <v>17.5</v>
      </c>
      <c r="O761" s="14">
        <v>0.25</v>
      </c>
      <c r="P761" s="9">
        <f>ROUND(((B761)-(M761*K761/12)-(G761-(1.5*L761))*H761),0)</f>
        <v>4355</v>
      </c>
      <c r="Q761" s="9">
        <f>ROUNDDOWN((D761+E761)/(P761/1000),0)</f>
        <v>58</v>
      </c>
      <c r="R761" s="9">
        <f>ROUND((1.2*D761+1.6*E761)/(Q761),2)</f>
        <v>6.31</v>
      </c>
      <c r="S761" s="9">
        <f>CEILING((N761+(12*L761)),0.01)</f>
        <v>31.54</v>
      </c>
      <c r="T761" s="9">
        <f xml:space="preserve"> (4*S761)</f>
        <v>126.16</v>
      </c>
      <c r="U761" s="9">
        <f>ROUND((Q761-(S761/12)^2)*(R761),2)</f>
        <v>322.39</v>
      </c>
      <c r="V761" s="9">
        <f>ROUND((U761*1000)/(3*T761*(C761^0.5)),2)</f>
        <v>12.05</v>
      </c>
      <c r="W761" s="9" t="str">
        <f>IF(V761 &lt; N761, "Pass", "Fail")</f>
        <v>Pass</v>
      </c>
      <c r="X761" s="9">
        <f>CEILING(R761*(Q761^0.5)*((Q761^0.5/2)-(L761*0.5)-(N761/12)),0.01)</f>
        <v>84.8</v>
      </c>
      <c r="Y761" s="9">
        <f>ROUND((X761*1000)/(1.5*(Q761^0.5)*12*(C761^0.5)),2)</f>
        <v>8.75</v>
      </c>
      <c r="Z761" s="9" t="str">
        <f>IF(Y761&lt;N761,"Pass","Fail")</f>
        <v>Pass</v>
      </c>
      <c r="AA761" s="9">
        <f>ROUND(((Q761^0.5)/2)-(L761/2),2)</f>
        <v>3.22</v>
      </c>
      <c r="AB761" s="9">
        <f>ROUND((AA761*(AA761/2)*R761*(Q761^0.5)),0)</f>
        <v>249</v>
      </c>
      <c r="AC761" s="9">
        <f>ROUND((AB761*12000/(0.9*(Q761^0.5)*12*(N761^2))),2)</f>
        <v>118.62</v>
      </c>
      <c r="AD761" s="9">
        <f>(1-((1-(2.36*AC761/C761))^0.5))</f>
        <v>2.8397529850813896E-2</v>
      </c>
      <c r="AE761" s="9">
        <f>(AD761*C761)/(1.18*F761)</f>
        <v>3.0082129079252009E-3</v>
      </c>
      <c r="AF761" s="10">
        <f>200/F761</f>
        <v>5.0000000000000001E-3</v>
      </c>
      <c r="AG761" s="10">
        <f>(3*(C761)^0.5)/(F761)</f>
        <v>5.3033008588991067E-3</v>
      </c>
      <c r="AH761" s="10">
        <f>ROUND(MAX(AE761, AF761, AG761),6)</f>
        <v>5.3030000000000004E-3</v>
      </c>
      <c r="AK761" s="10">
        <f>ROUND((AH761*(Q761^0.5)*12*N761),2)</f>
        <v>8.48</v>
      </c>
      <c r="AL761" s="13">
        <f>ROUND((Q761^0.5),2)</f>
        <v>7.62</v>
      </c>
      <c r="AM761" s="13">
        <f>ROUND((Q761^0.5),2)</f>
        <v>7.62</v>
      </c>
      <c r="AN761" s="19">
        <v>11</v>
      </c>
      <c r="AO761" s="10">
        <f>INDEX(AJ:AJ, MATCH(AN761, AI:AI, 0))</f>
        <v>1.56</v>
      </c>
      <c r="AP761" s="12">
        <f>ROUNDUP((AK761/AO761),0)</f>
        <v>6</v>
      </c>
      <c r="AQ761" s="12">
        <f>(AP761*AO761)</f>
        <v>9.36</v>
      </c>
      <c r="AR761" s="12">
        <f>IF(ROUNDDOWN((AL761*12 - (O761*12)) / (AP761 - 1), 0) &lt; 18, ROUNDDOWN((AL761*12 - (O761*12)) / (AP761 - 1), 0), 18)</f>
        <v>17</v>
      </c>
    </row>
    <row r="762" spans="1:44" x14ac:dyDescent="0.35">
      <c r="A762" s="11">
        <f t="shared" si="11"/>
        <v>761</v>
      </c>
      <c r="B762" s="14">
        <v>4700</v>
      </c>
      <c r="C762" s="14">
        <v>5000</v>
      </c>
      <c r="D762" s="14">
        <v>160</v>
      </c>
      <c r="E762" s="14">
        <v>115</v>
      </c>
      <c r="F762" s="14">
        <v>60000</v>
      </c>
      <c r="G762" s="14">
        <v>7</v>
      </c>
      <c r="H762" s="14">
        <v>95</v>
      </c>
      <c r="K762" s="14">
        <v>150</v>
      </c>
      <c r="L762" s="14">
        <v>1.33</v>
      </c>
      <c r="M762" s="9">
        <f>ROUNDUP((18*L762),0)</f>
        <v>24</v>
      </c>
      <c r="N762" s="9">
        <f>(M762-O762*12-1.5)</f>
        <v>19.5</v>
      </c>
      <c r="O762" s="14">
        <v>0.25</v>
      </c>
      <c r="P762" s="9">
        <f>ROUND(((B762)-(M762*K762/12)-(G762-(1.5*L762))*H762),0)</f>
        <v>3925</v>
      </c>
      <c r="Q762" s="9">
        <f>ROUNDDOWN((D762+E762)/(P762/1000),0)</f>
        <v>70</v>
      </c>
      <c r="R762" s="9">
        <f>ROUND((1.2*D762+1.6*E762)/(Q762),2)</f>
        <v>5.37</v>
      </c>
      <c r="S762" s="9">
        <f>CEILING((N762+(12*L762)),0.01)</f>
        <v>35.46</v>
      </c>
      <c r="T762" s="9">
        <f xml:space="preserve"> (4*S762)</f>
        <v>141.84</v>
      </c>
      <c r="U762" s="9">
        <f>ROUND((Q762-(S762/12)^2)*(R762),2)</f>
        <v>329.01</v>
      </c>
      <c r="V762" s="9">
        <f>ROUND((U762*1000)/(3*T762*(C762^0.5)),2)</f>
        <v>10.93</v>
      </c>
      <c r="W762" s="9" t="str">
        <f>IF(V762 &lt; N762, "Pass", "Fail")</f>
        <v>Pass</v>
      </c>
      <c r="X762" s="9">
        <f>CEILING(R762*(Q762^0.5)*((Q762^0.5/2)-(L762*0.5)-(N762/12)),0.01)</f>
        <v>85.070000000000007</v>
      </c>
      <c r="Y762" s="9">
        <f>ROUND((X762*1000)/(1.5*(Q762^0.5)*12*(C762^0.5)),2)</f>
        <v>7.99</v>
      </c>
      <c r="Z762" s="9" t="str">
        <f>IF(Y762&lt;N762,"Pass","Fail")</f>
        <v>Pass</v>
      </c>
      <c r="AA762" s="9">
        <f>ROUND(((Q762^0.5)/2)-(L762/2),2)</f>
        <v>3.52</v>
      </c>
      <c r="AB762" s="9">
        <f>ROUND((AA762*(AA762/2)*R762*(Q762^0.5)),0)</f>
        <v>278</v>
      </c>
      <c r="AC762" s="9">
        <f>ROUND((AB762*12000/(0.9*(Q762^0.5)*12*(N762^2))),2)</f>
        <v>97.09</v>
      </c>
      <c r="AD762" s="9">
        <f>(1-((1-(2.36*AC762/C762))^0.5))</f>
        <v>2.3181941198874068E-2</v>
      </c>
      <c r="AE762" s="9">
        <f>(AD762*C762)/(1.18*F762)</f>
        <v>1.6371427400334794E-3</v>
      </c>
      <c r="AF762" s="10">
        <f>200/F762</f>
        <v>3.3333333333333335E-3</v>
      </c>
      <c r="AG762" s="10">
        <f>(3*(C762)^0.5)/(F762)</f>
        <v>3.5355339059327377E-3</v>
      </c>
      <c r="AH762" s="10">
        <f>ROUND(MAX(AE762, AF762, AG762),6)</f>
        <v>3.5360000000000001E-3</v>
      </c>
      <c r="AK762" s="10">
        <f>ROUND((AH762*(Q762^0.5)*12*N762),2)</f>
        <v>6.92</v>
      </c>
      <c r="AL762" s="13">
        <f>ROUND((Q762^0.5),2)</f>
        <v>8.3699999999999992</v>
      </c>
      <c r="AM762" s="13">
        <f>ROUND((Q762^0.5),2)</f>
        <v>8.3699999999999992</v>
      </c>
      <c r="AN762" s="19">
        <v>8</v>
      </c>
      <c r="AO762" s="10">
        <f>INDEX(AJ:AJ, MATCH(AN762, AI:AI, 0))</f>
        <v>0.79</v>
      </c>
      <c r="AP762" s="12">
        <f>ROUNDUP((AK762/AO762),0)</f>
        <v>9</v>
      </c>
      <c r="AQ762" s="12">
        <f>(AP762*AO762)</f>
        <v>7.11</v>
      </c>
      <c r="AR762" s="12">
        <f>IF(ROUNDDOWN((AL762*12 - (O762*12)) / (AP762 - 1), 0) &lt; 18, ROUNDDOWN((AL762*12 - (O762*12)) / (AP762 - 1), 0), 18)</f>
        <v>12</v>
      </c>
    </row>
    <row r="763" spans="1:44" x14ac:dyDescent="0.35">
      <c r="A763" s="11">
        <f t="shared" si="11"/>
        <v>762</v>
      </c>
      <c r="B763" s="14">
        <v>5400</v>
      </c>
      <c r="C763" s="14">
        <v>4000</v>
      </c>
      <c r="D763" s="14">
        <v>160</v>
      </c>
      <c r="E763" s="14">
        <v>125</v>
      </c>
      <c r="F763" s="14">
        <v>60000</v>
      </c>
      <c r="G763" s="14">
        <v>5.25</v>
      </c>
      <c r="H763" s="14">
        <v>90</v>
      </c>
      <c r="K763" s="14">
        <v>150</v>
      </c>
      <c r="L763" s="14">
        <v>1.25</v>
      </c>
      <c r="M763" s="9">
        <f>ROUNDUP((18*L763),0)</f>
        <v>23</v>
      </c>
      <c r="N763" s="9">
        <f>(M763-O763*12-1.5)</f>
        <v>18.5</v>
      </c>
      <c r="O763" s="14">
        <v>0.25</v>
      </c>
      <c r="P763" s="9">
        <f>ROUND(((B763)-(M763*K763/12)-(G763-(1.5*L763))*H763),0)</f>
        <v>4809</v>
      </c>
      <c r="Q763" s="9">
        <f>ROUNDDOWN((D763+E763)/(P763/1000),0)</f>
        <v>59</v>
      </c>
      <c r="R763" s="9">
        <f>ROUND((1.2*D763+1.6*E763)/(Q763),2)</f>
        <v>6.64</v>
      </c>
      <c r="S763" s="9">
        <f>CEILING((N763+(12*L763)),0.01)</f>
        <v>33.5</v>
      </c>
      <c r="T763" s="9">
        <f xml:space="preserve"> (4*S763)</f>
        <v>134</v>
      </c>
      <c r="U763" s="9">
        <f>ROUND((Q763-(S763/12)^2)*(R763),2)</f>
        <v>340.01</v>
      </c>
      <c r="V763" s="9">
        <f>ROUND((U763*1000)/(3*T763*(C763^0.5)),2)</f>
        <v>13.37</v>
      </c>
      <c r="W763" s="9" t="str">
        <f>IF(V763 &lt; N763, "Pass", "Fail")</f>
        <v>Pass</v>
      </c>
      <c r="X763" s="9">
        <f>CEILING(R763*(Q763^0.5)*((Q763^0.5/2)-(L763*0.5)-(N763/12)),0.01)</f>
        <v>85.38</v>
      </c>
      <c r="Y763" s="9">
        <f>ROUND((X763*1000)/(1.5*(Q763^0.5)*12*(C763^0.5)),2)</f>
        <v>9.76</v>
      </c>
      <c r="Z763" s="9" t="str">
        <f>IF(Y763&lt;N763,"Pass","Fail")</f>
        <v>Pass</v>
      </c>
      <c r="AA763" s="9">
        <f>ROUND(((Q763^0.5)/2)-(L763/2),2)</f>
        <v>3.22</v>
      </c>
      <c r="AB763" s="9">
        <f>ROUND((AA763*(AA763/2)*R763*(Q763^0.5)),0)</f>
        <v>264</v>
      </c>
      <c r="AC763" s="9">
        <f>ROUND((AB763*12000/(0.9*(Q763^0.5)*12*(N763^2))),2)</f>
        <v>111.58</v>
      </c>
      <c r="AD763" s="9">
        <f>(1-((1-(2.36*AC763/C763))^0.5))</f>
        <v>3.3476435879600475E-2</v>
      </c>
      <c r="AE763" s="9">
        <f>(AD763*C763)/(1.18*F763)</f>
        <v>1.8913240609943771E-3</v>
      </c>
      <c r="AF763" s="10">
        <f>200/F763</f>
        <v>3.3333333333333335E-3</v>
      </c>
      <c r="AG763" s="10">
        <f>(3*(C763)^0.5)/(F763)</f>
        <v>3.162277660168379E-3</v>
      </c>
      <c r="AH763" s="10">
        <f>ROUND(MAX(AE763, AF763, AG763),6)</f>
        <v>3.333E-3</v>
      </c>
      <c r="AK763" s="10">
        <f>ROUND((AH763*(Q763^0.5)*12*N763),2)</f>
        <v>5.68</v>
      </c>
      <c r="AL763" s="13">
        <f>ROUND((Q763^0.5),2)</f>
        <v>7.68</v>
      </c>
      <c r="AM763" s="13">
        <f>ROUND((Q763^0.5),2)</f>
        <v>7.68</v>
      </c>
      <c r="AN763" s="19">
        <v>8</v>
      </c>
      <c r="AO763" s="10">
        <f>INDEX(AJ:AJ, MATCH(AN763, AI:AI, 0))</f>
        <v>0.79</v>
      </c>
      <c r="AP763" s="12">
        <f>ROUNDUP((AK763/AO763),0)</f>
        <v>8</v>
      </c>
      <c r="AQ763" s="12">
        <f>(AP763*AO763)</f>
        <v>6.32</v>
      </c>
      <c r="AR763" s="12">
        <f>IF(ROUNDDOWN((AL763*12 - (O763*12)) / (AP763 - 1), 0) &lt; 18, ROUNDDOWN((AL763*12 - (O763*12)) / (AP763 - 1), 0), 18)</f>
        <v>12</v>
      </c>
    </row>
    <row r="764" spans="1:44" x14ac:dyDescent="0.35">
      <c r="A764" s="11">
        <f t="shared" si="11"/>
        <v>763</v>
      </c>
      <c r="B764" s="14">
        <v>4300</v>
      </c>
      <c r="C764" s="14">
        <v>5000</v>
      </c>
      <c r="D764" s="14">
        <v>160</v>
      </c>
      <c r="E764" s="14">
        <v>175</v>
      </c>
      <c r="F764" s="14">
        <v>40000</v>
      </c>
      <c r="G764" s="14">
        <v>5</v>
      </c>
      <c r="H764" s="14">
        <v>100</v>
      </c>
      <c r="K764" s="14">
        <v>150</v>
      </c>
      <c r="L764" s="14">
        <v>1.67</v>
      </c>
      <c r="M764" s="9">
        <f>ROUNDUP((18*L764),0)</f>
        <v>31</v>
      </c>
      <c r="N764" s="9">
        <f>(M764-O764*12-1.5)</f>
        <v>26.5</v>
      </c>
      <c r="O764" s="14">
        <v>0.25</v>
      </c>
      <c r="P764" s="9">
        <f>ROUND(((B764)-(M764*K764/12)-(G764-(1.5*L764))*H764),0)</f>
        <v>3663</v>
      </c>
      <c r="Q764" s="9">
        <f>ROUNDDOWN((D764+E764)/(P764/1000),0)</f>
        <v>91</v>
      </c>
      <c r="R764" s="9">
        <f>ROUND((1.2*D764+1.6*E764)/(Q764),2)</f>
        <v>5.19</v>
      </c>
      <c r="S764" s="9">
        <f>CEILING((N764+(12*L764)),0.01)</f>
        <v>46.54</v>
      </c>
      <c r="T764" s="9">
        <f xml:space="preserve"> (4*S764)</f>
        <v>186.16</v>
      </c>
      <c r="U764" s="9">
        <f>ROUND((Q764-(S764/12)^2)*(R764),2)</f>
        <v>394.22</v>
      </c>
      <c r="V764" s="9">
        <f>ROUND((U764*1000)/(3*T764*(C764^0.5)),2)</f>
        <v>9.98</v>
      </c>
      <c r="W764" s="9" t="str">
        <f>IF(V764 &lt; N764, "Pass", "Fail")</f>
        <v>Pass</v>
      </c>
      <c r="X764" s="9">
        <f>CEILING(R764*(Q764^0.5)*((Q764^0.5/2)-(L764*0.5)-(N764/12)),0.01)</f>
        <v>85.48</v>
      </c>
      <c r="Y764" s="9">
        <f>ROUND((X764*1000)/(1.5*(Q764^0.5)*12*(C764^0.5)),2)</f>
        <v>7.04</v>
      </c>
      <c r="Z764" s="9" t="str">
        <f>IF(Y764&lt;N764,"Pass","Fail")</f>
        <v>Pass</v>
      </c>
      <c r="AA764" s="9">
        <f>ROUND(((Q764^0.5)/2)-(L764/2),2)</f>
        <v>3.93</v>
      </c>
      <c r="AB764" s="9">
        <f>ROUND((AA764*(AA764/2)*R764*(Q764^0.5)),0)</f>
        <v>382</v>
      </c>
      <c r="AC764" s="9">
        <f>ROUND((AB764*12000/(0.9*(Q764^0.5)*12*(N764^2))),2)</f>
        <v>63.36</v>
      </c>
      <c r="AD764" s="9">
        <f>(1-((1-(2.36*AC764/C764))^0.5))</f>
        <v>1.5066459094828066E-2</v>
      </c>
      <c r="AE764" s="9">
        <f>(AD764*C764)/(1.18*F764)</f>
        <v>1.5960232091978884E-3</v>
      </c>
      <c r="AF764" s="10">
        <f>200/F764</f>
        <v>5.0000000000000001E-3</v>
      </c>
      <c r="AG764" s="10">
        <f>(3*(C764)^0.5)/(F764)</f>
        <v>5.3033008588991067E-3</v>
      </c>
      <c r="AH764" s="10">
        <f>ROUND(MAX(AE764, AF764, AG764),6)</f>
        <v>5.3030000000000004E-3</v>
      </c>
      <c r="AK764" s="10">
        <f>ROUND((AH764*(Q764^0.5)*12*N764),2)</f>
        <v>16.09</v>
      </c>
      <c r="AL764" s="13">
        <f>ROUND((Q764^0.5),2)</f>
        <v>9.5399999999999991</v>
      </c>
      <c r="AM764" s="13">
        <f>ROUND((Q764^0.5),2)</f>
        <v>9.5399999999999991</v>
      </c>
      <c r="AN764" s="19">
        <v>14</v>
      </c>
      <c r="AO764" s="10">
        <f>INDEX(AJ:AJ, MATCH(AN764, AI:AI, 0))</f>
        <v>2.25</v>
      </c>
      <c r="AP764" s="12">
        <f>ROUNDUP((AK764/AO764),0)</f>
        <v>8</v>
      </c>
      <c r="AQ764" s="12">
        <f>(AP764*AO764)</f>
        <v>18</v>
      </c>
      <c r="AR764" s="12">
        <f>IF(ROUNDDOWN((AL764*12 - (O764*12)) / (AP764 - 1), 0) &lt; 18, ROUNDDOWN((AL764*12 - (O764*12)) / (AP764 - 1), 0), 18)</f>
        <v>15</v>
      </c>
    </row>
    <row r="765" spans="1:44" x14ac:dyDescent="0.35">
      <c r="A765" s="11">
        <f t="shared" si="11"/>
        <v>764</v>
      </c>
      <c r="B765" s="14">
        <v>4500</v>
      </c>
      <c r="C765" s="14">
        <v>5000</v>
      </c>
      <c r="D765" s="14">
        <v>135</v>
      </c>
      <c r="E765" s="14">
        <v>160</v>
      </c>
      <c r="F765" s="14">
        <v>40000</v>
      </c>
      <c r="G765" s="14">
        <v>7</v>
      </c>
      <c r="H765" s="14">
        <v>95</v>
      </c>
      <c r="K765" s="14">
        <v>150</v>
      </c>
      <c r="L765" s="14">
        <v>1.5</v>
      </c>
      <c r="M765" s="9">
        <f>ROUNDUP((18*L765),0)</f>
        <v>27</v>
      </c>
      <c r="N765" s="9">
        <f>(M765-O765*12-1.5)</f>
        <v>22.5</v>
      </c>
      <c r="O765" s="14">
        <v>0.25</v>
      </c>
      <c r="P765" s="9">
        <f>ROUND(((B765)-(M765*K765/12)-(G765-(1.5*L765))*H765),0)</f>
        <v>3711</v>
      </c>
      <c r="Q765" s="9">
        <f>ROUNDDOWN((D765+E765)/(P765/1000),0)</f>
        <v>79</v>
      </c>
      <c r="R765" s="9">
        <f>ROUND((1.2*D765+1.6*E765)/(Q765),2)</f>
        <v>5.29</v>
      </c>
      <c r="S765" s="9">
        <f>CEILING((N765+(12*L765)),0.01)</f>
        <v>40.5</v>
      </c>
      <c r="T765" s="9">
        <f xml:space="preserve"> (4*S765)</f>
        <v>162</v>
      </c>
      <c r="U765" s="9">
        <f>ROUND((Q765-(S765/12)^2)*(R765),2)</f>
        <v>357.65</v>
      </c>
      <c r="V765" s="9">
        <f>ROUND((U765*1000)/(3*T765*(C765^0.5)),2)</f>
        <v>10.41</v>
      </c>
      <c r="W765" s="9" t="str">
        <f>IF(V765 &lt; N765, "Pass", "Fail")</f>
        <v>Pass</v>
      </c>
      <c r="X765" s="9">
        <f>CEILING(R765*(Q765^0.5)*((Q765^0.5/2)-(L765*0.5)-(N765/12)),0.01)</f>
        <v>85.54</v>
      </c>
      <c r="Y765" s="9">
        <f>ROUND((X765*1000)/(1.5*(Q765^0.5)*12*(C765^0.5)),2)</f>
        <v>7.56</v>
      </c>
      <c r="Z765" s="9" t="str">
        <f>IF(Y765&lt;N765,"Pass","Fail")</f>
        <v>Pass</v>
      </c>
      <c r="AA765" s="9">
        <f>ROUND(((Q765^0.5)/2)-(L765/2),2)</f>
        <v>3.69</v>
      </c>
      <c r="AB765" s="9">
        <f>ROUND((AA765*(AA765/2)*R765*(Q765^0.5)),0)</f>
        <v>320</v>
      </c>
      <c r="AC765" s="9">
        <f>ROUND((AB765*12000/(0.9*(Q765^0.5)*12*(N765^2))),2)</f>
        <v>79.02</v>
      </c>
      <c r="AD765" s="9">
        <f>(1-((1-(2.36*AC765/C765))^0.5))</f>
        <v>1.8825927778358009E-2</v>
      </c>
      <c r="AE765" s="9">
        <f>(AD765*C765)/(1.18*F765)</f>
        <v>1.9942720104192809E-3</v>
      </c>
      <c r="AF765" s="10">
        <f>200/F765</f>
        <v>5.0000000000000001E-3</v>
      </c>
      <c r="AG765" s="10">
        <f>(3*(C765)^0.5)/(F765)</f>
        <v>5.3033008588991067E-3</v>
      </c>
      <c r="AH765" s="10">
        <f>ROUND(MAX(AE765, AF765, AG765),6)</f>
        <v>5.3030000000000004E-3</v>
      </c>
      <c r="AK765" s="10">
        <f>ROUND((AH765*(Q765^0.5)*12*N765),2)</f>
        <v>12.73</v>
      </c>
      <c r="AL765" s="13">
        <f>ROUND((Q765^0.5),2)</f>
        <v>8.89</v>
      </c>
      <c r="AM765" s="13">
        <f>ROUND((Q765^0.5),2)</f>
        <v>8.89</v>
      </c>
      <c r="AN765" s="19">
        <v>11</v>
      </c>
      <c r="AO765" s="10">
        <f>INDEX(AJ:AJ, MATCH(AN765, AI:AI, 0))</f>
        <v>1.56</v>
      </c>
      <c r="AP765" s="12">
        <f>ROUNDUP((AK765/AO765),0)</f>
        <v>9</v>
      </c>
      <c r="AQ765" s="12">
        <f>(AP765*AO765)</f>
        <v>14.040000000000001</v>
      </c>
      <c r="AR765" s="12">
        <f>IF(ROUNDDOWN((AL765*12 - (O765*12)) / (AP765 - 1), 0) &lt; 18, ROUNDDOWN((AL765*12 - (O765*12)) / (AP765 - 1), 0), 18)</f>
        <v>12</v>
      </c>
    </row>
    <row r="766" spans="1:44" x14ac:dyDescent="0.35">
      <c r="A766" s="11">
        <f t="shared" si="11"/>
        <v>765</v>
      </c>
      <c r="B766" s="14">
        <v>6000</v>
      </c>
      <c r="C766" s="14">
        <v>5000</v>
      </c>
      <c r="D766" s="14">
        <v>170</v>
      </c>
      <c r="E766" s="14">
        <v>145</v>
      </c>
      <c r="F766" s="14">
        <v>60000</v>
      </c>
      <c r="G766" s="14">
        <v>4.5</v>
      </c>
      <c r="H766" s="14">
        <v>100</v>
      </c>
      <c r="K766" s="14">
        <v>150</v>
      </c>
      <c r="L766" s="14">
        <v>1.33</v>
      </c>
      <c r="M766" s="9">
        <f>ROUNDUP((18*L766),0)</f>
        <v>24</v>
      </c>
      <c r="N766" s="9">
        <f>(M766-O766*12-1.5)</f>
        <v>19.5</v>
      </c>
      <c r="O766" s="14">
        <v>0.25</v>
      </c>
      <c r="P766" s="9">
        <f>ROUND(((B766)-(M766*K766/12)-(G766-(1.5*L766))*H766),0)</f>
        <v>5450</v>
      </c>
      <c r="Q766" s="9">
        <f>ROUNDDOWN((D766+E766)/(P766/1000),0)</f>
        <v>57</v>
      </c>
      <c r="R766" s="9">
        <f>ROUND((1.2*D766+1.6*E766)/(Q766),2)</f>
        <v>7.65</v>
      </c>
      <c r="S766" s="9">
        <f>CEILING((N766+(12*L766)),0.01)</f>
        <v>35.46</v>
      </c>
      <c r="T766" s="9">
        <f xml:space="preserve"> (4*S766)</f>
        <v>141.84</v>
      </c>
      <c r="U766" s="9">
        <f>ROUND((Q766-(S766/12)^2)*(R766),2)</f>
        <v>369.25</v>
      </c>
      <c r="V766" s="9">
        <f>ROUND((U766*1000)/(3*T766*(C766^0.5)),2)</f>
        <v>12.27</v>
      </c>
      <c r="W766" s="9" t="str">
        <f>IF(V766 &lt; N766, "Pass", "Fail")</f>
        <v>Pass</v>
      </c>
      <c r="X766" s="9">
        <f>CEILING(R766*(Q766^0.5)*((Q766^0.5/2)-(L766*0.5)-(N766/12)),0.01)</f>
        <v>85.77</v>
      </c>
      <c r="Y766" s="9">
        <f>ROUND((X766*1000)/(1.5*(Q766^0.5)*12*(C766^0.5)),2)</f>
        <v>8.93</v>
      </c>
      <c r="Z766" s="9" t="str">
        <f>IF(Y766&lt;N766,"Pass","Fail")</f>
        <v>Pass</v>
      </c>
      <c r="AA766" s="9">
        <f>ROUND(((Q766^0.5)/2)-(L766/2),2)</f>
        <v>3.11</v>
      </c>
      <c r="AB766" s="9">
        <f>ROUND((AA766*(AA766/2)*R766*(Q766^0.5)),0)</f>
        <v>279</v>
      </c>
      <c r="AC766" s="9">
        <f>ROUND((AB766*12000/(0.9*(Q766^0.5)*12*(N766^2))),2)</f>
        <v>107.98</v>
      </c>
      <c r="AD766" s="9">
        <f>(1-((1-(2.36*AC766/C766))^0.5))</f>
        <v>2.5816526520799576E-2</v>
      </c>
      <c r="AE766" s="9">
        <f>(AD766*C766)/(1.18*F766)</f>
        <v>1.8232010254801963E-3</v>
      </c>
      <c r="AF766" s="10">
        <f>200/F766</f>
        <v>3.3333333333333335E-3</v>
      </c>
      <c r="AG766" s="10">
        <f>(3*(C766)^0.5)/(F766)</f>
        <v>3.5355339059327377E-3</v>
      </c>
      <c r="AH766" s="10">
        <f>ROUND(MAX(AE766, AF766, AG766),6)</f>
        <v>3.5360000000000001E-3</v>
      </c>
      <c r="AK766" s="10">
        <f>ROUND((AH766*(Q766^0.5)*12*N766),2)</f>
        <v>6.25</v>
      </c>
      <c r="AL766" s="13">
        <f>ROUND((Q766^0.5),2)</f>
        <v>7.55</v>
      </c>
      <c r="AM766" s="13">
        <f>ROUND((Q766^0.5),2)</f>
        <v>7.55</v>
      </c>
      <c r="AN766" s="19">
        <v>8</v>
      </c>
      <c r="AO766" s="10">
        <f>INDEX(AJ:AJ, MATCH(AN766, AI:AI, 0))</f>
        <v>0.79</v>
      </c>
      <c r="AP766" s="12">
        <f>ROUNDUP((AK766/AO766),0)</f>
        <v>8</v>
      </c>
      <c r="AQ766" s="12">
        <f>(AP766*AO766)</f>
        <v>6.32</v>
      </c>
      <c r="AR766" s="12">
        <f>IF(ROUNDDOWN((AL766*12 - (O766*12)) / (AP766 - 1), 0) &lt; 18, ROUNDDOWN((AL766*12 - (O766*12)) / (AP766 - 1), 0), 18)</f>
        <v>12</v>
      </c>
    </row>
    <row r="767" spans="1:44" x14ac:dyDescent="0.35">
      <c r="A767" s="11">
        <f t="shared" si="11"/>
        <v>766</v>
      </c>
      <c r="B767" s="14">
        <v>5000</v>
      </c>
      <c r="C767" s="14">
        <v>4000</v>
      </c>
      <c r="D767" s="14">
        <v>185</v>
      </c>
      <c r="E767" s="14">
        <v>200</v>
      </c>
      <c r="F767" s="14">
        <v>40000</v>
      </c>
      <c r="G767" s="14">
        <v>4</v>
      </c>
      <c r="H767" s="14">
        <v>105</v>
      </c>
      <c r="K767" s="14">
        <v>150</v>
      </c>
      <c r="L767" s="14">
        <v>1.75</v>
      </c>
      <c r="M767" s="9">
        <f>ROUNDUP((18*L767),0)</f>
        <v>32</v>
      </c>
      <c r="N767" s="9">
        <f>(M767-O767*12-1.5)</f>
        <v>27.5</v>
      </c>
      <c r="O767" s="14">
        <v>0.25</v>
      </c>
      <c r="P767" s="9">
        <f>ROUND(((B767)-(M767*K767/12)-(G767-(1.5*L767))*H767),0)</f>
        <v>4456</v>
      </c>
      <c r="Q767" s="9">
        <f>ROUNDDOWN((D767+E767)/(P767/1000),0)</f>
        <v>86</v>
      </c>
      <c r="R767" s="9">
        <f>ROUND((1.2*D767+1.6*E767)/(Q767),2)</f>
        <v>6.3</v>
      </c>
      <c r="S767" s="9">
        <f>CEILING((N767+(12*L767)),0.01)</f>
        <v>48.5</v>
      </c>
      <c r="T767" s="9">
        <f xml:space="preserve"> (4*S767)</f>
        <v>194</v>
      </c>
      <c r="U767" s="9">
        <f>ROUND((Q767-(S767/12)^2)*(R767),2)</f>
        <v>438.89</v>
      </c>
      <c r="V767" s="9">
        <f>ROUND((U767*1000)/(3*T767*(C767^0.5)),2)</f>
        <v>11.92</v>
      </c>
      <c r="W767" s="9" t="str">
        <f>IF(V767 &lt; N767, "Pass", "Fail")</f>
        <v>Pass</v>
      </c>
      <c r="X767" s="9">
        <f>CEILING(R767*(Q767^0.5)*((Q767^0.5/2)-(L767*0.5)-(N767/12)),0.01)</f>
        <v>85.9</v>
      </c>
      <c r="Y767" s="9">
        <f>ROUND((X767*1000)/(1.5*(Q767^0.5)*12*(C767^0.5)),2)</f>
        <v>8.14</v>
      </c>
      <c r="Z767" s="9" t="str">
        <f>IF(Y767&lt;N767,"Pass","Fail")</f>
        <v>Pass</v>
      </c>
      <c r="AA767" s="9">
        <f>ROUND(((Q767^0.5)/2)-(L767/2),2)</f>
        <v>3.76</v>
      </c>
      <c r="AB767" s="9">
        <f>ROUND((AA767*(AA767/2)*R767*(Q767^0.5)),0)</f>
        <v>413</v>
      </c>
      <c r="AC767" s="9">
        <f>ROUND((AB767*12000/(0.9*(Q767^0.5)*12*(N767^2))),2)</f>
        <v>65.430000000000007</v>
      </c>
      <c r="AD767" s="9">
        <f>(1-((1-(2.36*AC767/C767))^0.5))</f>
        <v>1.9491815434465654E-2</v>
      </c>
      <c r="AE767" s="9">
        <f>(AD767*C767)/(1.18*F767)</f>
        <v>1.6518487656326825E-3</v>
      </c>
      <c r="AF767" s="10">
        <f>200/F767</f>
        <v>5.0000000000000001E-3</v>
      </c>
      <c r="AG767" s="10">
        <f>(3*(C767)^0.5)/(F767)</f>
        <v>4.7434164902525689E-3</v>
      </c>
      <c r="AH767" s="10">
        <f>ROUND(MAX(AE767, AF767, AG767),6)</f>
        <v>5.0000000000000001E-3</v>
      </c>
      <c r="AK767" s="10">
        <f>ROUND((AH767*(Q767^0.5)*12*N767),2)</f>
        <v>15.3</v>
      </c>
      <c r="AL767" s="13">
        <f>ROUND((Q767^0.5),2)</f>
        <v>9.27</v>
      </c>
      <c r="AM767" s="13">
        <f>ROUND((Q767^0.5),2)</f>
        <v>9.27</v>
      </c>
      <c r="AN767" s="19">
        <v>11</v>
      </c>
      <c r="AO767" s="10">
        <f>INDEX(AJ:AJ, MATCH(AN767, AI:AI, 0))</f>
        <v>1.56</v>
      </c>
      <c r="AP767" s="12">
        <f>ROUNDUP((AK767/AO767),0)</f>
        <v>10</v>
      </c>
      <c r="AQ767" s="12">
        <f>(AP767*AO767)</f>
        <v>15.600000000000001</v>
      </c>
      <c r="AR767" s="12">
        <f>IF(ROUNDDOWN((AL767*12 - (O767*12)) / (AP767 - 1), 0) &lt; 18, ROUNDDOWN((AL767*12 - (O767*12)) / (AP767 - 1), 0), 18)</f>
        <v>12</v>
      </c>
    </row>
    <row r="768" spans="1:44" x14ac:dyDescent="0.35">
      <c r="A768" s="11">
        <f t="shared" si="11"/>
        <v>767</v>
      </c>
      <c r="B768" s="14">
        <v>5500</v>
      </c>
      <c r="C768" s="14">
        <v>3000</v>
      </c>
      <c r="D768" s="14">
        <v>150</v>
      </c>
      <c r="E768" s="14">
        <v>140</v>
      </c>
      <c r="F768" s="14">
        <v>60000</v>
      </c>
      <c r="G768" s="14">
        <v>4</v>
      </c>
      <c r="H768" s="14">
        <v>95</v>
      </c>
      <c r="K768" s="14">
        <v>150</v>
      </c>
      <c r="L768" s="14">
        <v>1.25</v>
      </c>
      <c r="M768" s="9">
        <f>ROUNDUP((18*L768),0)</f>
        <v>23</v>
      </c>
      <c r="N768" s="9">
        <f>(M768-O768*12-1.5)</f>
        <v>18.5</v>
      </c>
      <c r="O768" s="14">
        <v>0.25</v>
      </c>
      <c r="P768" s="9">
        <f>ROUND(((B768)-(M768*K768/12)-(G768-(1.5*L768))*H768),0)</f>
        <v>5011</v>
      </c>
      <c r="Q768" s="9">
        <f>ROUNDDOWN((D768+E768)/(P768/1000),0)</f>
        <v>57</v>
      </c>
      <c r="R768" s="9">
        <f>ROUND((1.2*D768+1.6*E768)/(Q768),2)</f>
        <v>7.09</v>
      </c>
      <c r="S768" s="9">
        <f>CEILING((N768+(12*L768)),0.01)</f>
        <v>33.5</v>
      </c>
      <c r="T768" s="9">
        <f xml:space="preserve"> (4*S768)</f>
        <v>134</v>
      </c>
      <c r="U768" s="9">
        <f>ROUND((Q768-(S768/12)^2)*(R768),2)</f>
        <v>348.87</v>
      </c>
      <c r="V768" s="9">
        <f>ROUND((U768*1000)/(3*T768*(C768^0.5)),2)</f>
        <v>15.84</v>
      </c>
      <c r="W768" s="9" t="str">
        <f>IF(V768 &lt; N768, "Pass", "Fail")</f>
        <v>Pass</v>
      </c>
      <c r="X768" s="9">
        <f>CEILING(R768*(Q768^0.5)*((Q768^0.5/2)-(L768*0.5)-(N768/12)),0.01)</f>
        <v>86.09</v>
      </c>
      <c r="Y768" s="9">
        <f>ROUND((X768*1000)/(1.5*(Q768^0.5)*12*(C768^0.5)),2)</f>
        <v>11.57</v>
      </c>
      <c r="Z768" s="9" t="str">
        <f>IF(Y768&lt;N768,"Pass","Fail")</f>
        <v>Pass</v>
      </c>
      <c r="AA768" s="9">
        <f>ROUND(((Q768^0.5)/2)-(L768/2),2)</f>
        <v>3.15</v>
      </c>
      <c r="AB768" s="9">
        <f>ROUND((AA768*(AA768/2)*R768*(Q768^0.5)),0)</f>
        <v>266</v>
      </c>
      <c r="AC768" s="9">
        <f>ROUND((AB768*12000/(0.9*(Q768^0.5)*12*(N768^2))),2)</f>
        <v>114.38</v>
      </c>
      <c r="AD768" s="9">
        <f>(1-((1-(2.36*AC768/C768))^0.5))</f>
        <v>4.6049756713345769E-2</v>
      </c>
      <c r="AE768" s="9">
        <f>(AD768*C768)/(1.18*F768)</f>
        <v>1.9512608776841428E-3</v>
      </c>
      <c r="AF768" s="10">
        <f>200/F768</f>
        <v>3.3333333333333335E-3</v>
      </c>
      <c r="AG768" s="10">
        <f>(3*(C768)^0.5)/(F768)</f>
        <v>2.7386127875258306E-3</v>
      </c>
      <c r="AH768" s="10">
        <f>ROUND(MAX(AE768, AF768, AG768),6)</f>
        <v>3.333E-3</v>
      </c>
      <c r="AK768" s="10">
        <f>ROUND((AH768*(Q768^0.5)*12*N768),2)</f>
        <v>5.59</v>
      </c>
      <c r="AL768" s="13">
        <f>ROUND((Q768^0.5),2)</f>
        <v>7.55</v>
      </c>
      <c r="AM768" s="13">
        <f>ROUND((Q768^0.5),2)</f>
        <v>7.55</v>
      </c>
      <c r="AN768" s="19">
        <v>8</v>
      </c>
      <c r="AO768" s="10">
        <f>INDEX(AJ:AJ, MATCH(AN768, AI:AI, 0))</f>
        <v>0.79</v>
      </c>
      <c r="AP768" s="12">
        <f>ROUNDUP((AK768/AO768),0)</f>
        <v>8</v>
      </c>
      <c r="AQ768" s="12">
        <f>(AP768*AO768)</f>
        <v>6.32</v>
      </c>
      <c r="AR768" s="12">
        <f>IF(ROUNDDOWN((AL768*12 - (O768*12)) / (AP768 - 1), 0) &lt; 18, ROUNDDOWN((AL768*12 - (O768*12)) / (AP768 - 1), 0), 18)</f>
        <v>12</v>
      </c>
    </row>
    <row r="769" spans="1:44" x14ac:dyDescent="0.35">
      <c r="A769" s="11">
        <f t="shared" si="11"/>
        <v>768</v>
      </c>
      <c r="B769" s="14">
        <v>5900</v>
      </c>
      <c r="C769" s="14">
        <v>4000</v>
      </c>
      <c r="D769" s="14">
        <v>180</v>
      </c>
      <c r="E769" s="14">
        <v>170</v>
      </c>
      <c r="F769" s="14">
        <v>40000</v>
      </c>
      <c r="G769" s="14">
        <v>5.25</v>
      </c>
      <c r="H769" s="14">
        <v>90</v>
      </c>
      <c r="K769" s="14">
        <v>150</v>
      </c>
      <c r="L769" s="14">
        <v>1.5</v>
      </c>
      <c r="M769" s="9">
        <f>ROUNDUP((18*L769),0)</f>
        <v>27</v>
      </c>
      <c r="N769" s="9">
        <f>(M769-O769*12-1.5)</f>
        <v>22.5</v>
      </c>
      <c r="O769" s="14">
        <v>0.25</v>
      </c>
      <c r="P769" s="9">
        <f>ROUND(((B769)-(M769*K769/12)-(G769-(1.5*L769))*H769),0)</f>
        <v>5293</v>
      </c>
      <c r="Q769" s="9">
        <f>ROUNDDOWN((D769+E769)/(P769/1000),0)</f>
        <v>66</v>
      </c>
      <c r="R769" s="9">
        <f>ROUND((1.2*D769+1.6*E769)/(Q769),2)</f>
        <v>7.39</v>
      </c>
      <c r="S769" s="9">
        <f>CEILING((N769+(12*L769)),0.01)</f>
        <v>40.5</v>
      </c>
      <c r="T769" s="9">
        <f xml:space="preserve"> (4*S769)</f>
        <v>162</v>
      </c>
      <c r="U769" s="9">
        <f>ROUND((Q769-(S769/12)^2)*(R769),2)</f>
        <v>403.56</v>
      </c>
      <c r="V769" s="9">
        <f>ROUND((U769*1000)/(3*T769*(C769^0.5)),2)</f>
        <v>13.13</v>
      </c>
      <c r="W769" s="9" t="str">
        <f>IF(V769 &lt; N769, "Pass", "Fail")</f>
        <v>Pass</v>
      </c>
      <c r="X769" s="9">
        <f>CEILING(R769*(Q769^0.5)*((Q769^0.5/2)-(L769*0.5)-(N769/12)),0.01)</f>
        <v>86.28</v>
      </c>
      <c r="Y769" s="9">
        <f>ROUND((X769*1000)/(1.5*(Q769^0.5)*12*(C769^0.5)),2)</f>
        <v>9.33</v>
      </c>
      <c r="Z769" s="9" t="str">
        <f>IF(Y769&lt;N769,"Pass","Fail")</f>
        <v>Pass</v>
      </c>
      <c r="AA769" s="9">
        <f>ROUND(((Q769^0.5)/2)-(L769/2),2)</f>
        <v>3.31</v>
      </c>
      <c r="AB769" s="9">
        <f>ROUND((AA769*(AA769/2)*R769*(Q769^0.5)),0)</f>
        <v>329</v>
      </c>
      <c r="AC769" s="9">
        <f>ROUND((AB769*12000/(0.9*(Q769^0.5)*12*(N769^2))),2)</f>
        <v>88.88</v>
      </c>
      <c r="AD769" s="9">
        <f>(1-((1-(2.36*AC769/C769))^0.5))</f>
        <v>2.6572652942193131E-2</v>
      </c>
      <c r="AE769" s="9">
        <f>(AD769*C769)/(1.18*F769)</f>
        <v>2.2519197408638245E-3</v>
      </c>
      <c r="AF769" s="10">
        <f>200/F769</f>
        <v>5.0000000000000001E-3</v>
      </c>
      <c r="AG769" s="10">
        <f>(3*(C769)^0.5)/(F769)</f>
        <v>4.7434164902525689E-3</v>
      </c>
      <c r="AH769" s="10">
        <f>ROUND(MAX(AE769, AF769, AG769),6)</f>
        <v>5.0000000000000001E-3</v>
      </c>
      <c r="AK769" s="10">
        <f>ROUND((AH769*(Q769^0.5)*12*N769),2)</f>
        <v>10.97</v>
      </c>
      <c r="AL769" s="13">
        <f>ROUND((Q769^0.5),2)</f>
        <v>8.1199999999999992</v>
      </c>
      <c r="AM769" s="13">
        <f>ROUND((Q769^0.5),2)</f>
        <v>8.1199999999999992</v>
      </c>
      <c r="AN769" s="19">
        <v>11</v>
      </c>
      <c r="AO769" s="10">
        <f>INDEX(AJ:AJ, MATCH(AN769, AI:AI, 0))</f>
        <v>1.56</v>
      </c>
      <c r="AP769" s="12">
        <f>ROUNDUP((AK769/AO769),0)</f>
        <v>8</v>
      </c>
      <c r="AQ769" s="12">
        <f>(AP769*AO769)</f>
        <v>12.48</v>
      </c>
      <c r="AR769" s="12">
        <f>IF(ROUNDDOWN((AL769*12 - (O769*12)) / (AP769 - 1), 0) &lt; 18, ROUNDDOWN((AL769*12 - (O769*12)) / (AP769 - 1), 0), 18)</f>
        <v>13</v>
      </c>
    </row>
    <row r="770" spans="1:44" x14ac:dyDescent="0.35">
      <c r="A770" s="11">
        <f t="shared" si="11"/>
        <v>769</v>
      </c>
      <c r="B770" s="14">
        <v>4900</v>
      </c>
      <c r="C770" s="14">
        <v>3000</v>
      </c>
      <c r="D770" s="14">
        <v>165</v>
      </c>
      <c r="E770" s="14">
        <v>190</v>
      </c>
      <c r="F770" s="14">
        <v>60000</v>
      </c>
      <c r="G770" s="14">
        <v>7</v>
      </c>
      <c r="H770" s="14">
        <v>90</v>
      </c>
      <c r="K770" s="14">
        <v>150</v>
      </c>
      <c r="L770" s="14">
        <v>1.67</v>
      </c>
      <c r="M770" s="9">
        <f>ROUNDUP((18*L770),0)</f>
        <v>31</v>
      </c>
      <c r="N770" s="9">
        <f>(M770-O770*12-1.5)</f>
        <v>26.5</v>
      </c>
      <c r="O770" s="14">
        <v>0.25</v>
      </c>
      <c r="P770" s="9">
        <f>ROUND(((B770)-(M770*K770/12)-(G770-(1.5*L770))*H770),0)</f>
        <v>4108</v>
      </c>
      <c r="Q770" s="9">
        <f>ROUNDDOWN((D770+E770)/(P770/1000),0)</f>
        <v>86</v>
      </c>
      <c r="R770" s="9">
        <f>ROUND((1.2*D770+1.6*E770)/(Q770),2)</f>
        <v>5.84</v>
      </c>
      <c r="S770" s="9">
        <f>CEILING((N770+(12*L770)),0.01)</f>
        <v>46.54</v>
      </c>
      <c r="T770" s="9">
        <f xml:space="preserve"> (4*S770)</f>
        <v>186.16</v>
      </c>
      <c r="U770" s="9">
        <f>ROUND((Q770-(S770/12)^2)*(R770),2)</f>
        <v>414.4</v>
      </c>
      <c r="V770" s="9">
        <f>ROUND((U770*1000)/(3*T770*(C770^0.5)),2)</f>
        <v>13.55</v>
      </c>
      <c r="W770" s="9" t="str">
        <f>IF(V770 &lt; N770, "Pass", "Fail")</f>
        <v>Pass</v>
      </c>
      <c r="X770" s="9">
        <f>CEILING(R770*(Q770^0.5)*((Q770^0.5/2)-(L770*0.5)-(N770/12)),0.01)</f>
        <v>86.3</v>
      </c>
      <c r="Y770" s="9">
        <f>ROUND((X770*1000)/(1.5*(Q770^0.5)*12*(C770^0.5)),2)</f>
        <v>9.44</v>
      </c>
      <c r="Z770" s="9" t="str">
        <f>IF(Y770&lt;N770,"Pass","Fail")</f>
        <v>Pass</v>
      </c>
      <c r="AA770" s="9">
        <f>ROUND(((Q770^0.5)/2)-(L770/2),2)</f>
        <v>3.8</v>
      </c>
      <c r="AB770" s="9">
        <f>ROUND((AA770*(AA770/2)*R770*(Q770^0.5)),0)</f>
        <v>391</v>
      </c>
      <c r="AC770" s="9">
        <f>ROUND((AB770*12000/(0.9*(Q770^0.5)*12*(N770^2))),2)</f>
        <v>66.709999999999994</v>
      </c>
      <c r="AD770" s="9">
        <f>(1-((1-(2.36*AC770/C770))^0.5))</f>
        <v>2.6592856679864552E-2</v>
      </c>
      <c r="AE770" s="9">
        <f>(AD770*C770)/(1.18*F770)</f>
        <v>1.1268159610112098E-3</v>
      </c>
      <c r="AF770" s="10">
        <f>200/F770</f>
        <v>3.3333333333333335E-3</v>
      </c>
      <c r="AG770" s="10">
        <f>(3*(C770)^0.5)/(F770)</f>
        <v>2.7386127875258306E-3</v>
      </c>
      <c r="AH770" s="10">
        <f>ROUND(MAX(AE770, AF770, AG770),6)</f>
        <v>3.333E-3</v>
      </c>
      <c r="AK770" s="10">
        <f>ROUND((AH770*(Q770^0.5)*12*N770),2)</f>
        <v>9.83</v>
      </c>
      <c r="AL770" s="13">
        <f>ROUND((Q770^0.5),2)</f>
        <v>9.27</v>
      </c>
      <c r="AM770" s="13">
        <f>ROUND((Q770^0.5),2)</f>
        <v>9.27</v>
      </c>
      <c r="AN770" s="19">
        <v>11</v>
      </c>
      <c r="AO770" s="10">
        <f>INDEX(AJ:AJ, MATCH(AN770, AI:AI, 0))</f>
        <v>1.56</v>
      </c>
      <c r="AP770" s="12">
        <f>ROUNDUP((AK770/AO770),0)</f>
        <v>7</v>
      </c>
      <c r="AQ770" s="12">
        <f>(AP770*AO770)</f>
        <v>10.92</v>
      </c>
      <c r="AR770" s="12">
        <f>IF(ROUNDDOWN((AL770*12 - (O770*12)) / (AP770 - 1), 0) &lt; 18, ROUNDDOWN((AL770*12 - (O770*12)) / (AP770 - 1), 0), 18)</f>
        <v>18</v>
      </c>
    </row>
    <row r="771" spans="1:44" x14ac:dyDescent="0.35">
      <c r="A771" s="11">
        <f t="shared" si="11"/>
        <v>770</v>
      </c>
      <c r="B771" s="14">
        <v>5200</v>
      </c>
      <c r="C771" s="14">
        <v>3000</v>
      </c>
      <c r="D771" s="14">
        <v>150</v>
      </c>
      <c r="E771" s="14">
        <v>130</v>
      </c>
      <c r="F771" s="14">
        <v>60000</v>
      </c>
      <c r="G771" s="14">
        <v>5</v>
      </c>
      <c r="H771" s="14">
        <v>105</v>
      </c>
      <c r="K771" s="14">
        <v>150</v>
      </c>
      <c r="L771" s="14">
        <v>1.25</v>
      </c>
      <c r="M771" s="9">
        <f>ROUNDUP((18*L771),0)</f>
        <v>23</v>
      </c>
      <c r="N771" s="9">
        <f>(M771-O771*12-1.5)</f>
        <v>18.5</v>
      </c>
      <c r="O771" s="14">
        <v>0.25</v>
      </c>
      <c r="P771" s="9">
        <f>ROUND(((B771)-(M771*K771/12)-(G771-(1.5*L771))*H771),0)</f>
        <v>4584</v>
      </c>
      <c r="Q771" s="9">
        <f>ROUNDDOWN((D771+E771)/(P771/1000),0)</f>
        <v>61</v>
      </c>
      <c r="R771" s="9">
        <f>ROUND((1.2*D771+1.6*E771)/(Q771),2)</f>
        <v>6.36</v>
      </c>
      <c r="S771" s="9">
        <f>CEILING((N771+(12*L771)),0.01)</f>
        <v>33.5</v>
      </c>
      <c r="T771" s="9">
        <f xml:space="preserve"> (4*S771)</f>
        <v>134</v>
      </c>
      <c r="U771" s="9">
        <f>ROUND((Q771-(S771/12)^2)*(R771),2)</f>
        <v>338.39</v>
      </c>
      <c r="V771" s="9">
        <f>ROUND((U771*1000)/(3*T771*(C771^0.5)),2)</f>
        <v>15.37</v>
      </c>
      <c r="W771" s="9" t="str">
        <f>IF(V771 &lt; N771, "Pass", "Fail")</f>
        <v>Pass</v>
      </c>
      <c r="X771" s="9">
        <f>CEILING(R771*(Q771^0.5)*((Q771^0.5/2)-(L771*0.5)-(N771/12)),0.01)</f>
        <v>86.36</v>
      </c>
      <c r="Y771" s="9">
        <f>ROUND((X771*1000)/(1.5*(Q771^0.5)*12*(C771^0.5)),2)</f>
        <v>11.22</v>
      </c>
      <c r="Z771" s="9" t="str">
        <f>IF(Y771&lt;N771,"Pass","Fail")</f>
        <v>Pass</v>
      </c>
      <c r="AA771" s="9">
        <f>ROUND(((Q771^0.5)/2)-(L771/2),2)</f>
        <v>3.28</v>
      </c>
      <c r="AB771" s="9">
        <f>ROUND((AA771*(AA771/2)*R771*(Q771^0.5)),0)</f>
        <v>267</v>
      </c>
      <c r="AC771" s="9">
        <f>ROUND((AB771*12000/(0.9*(Q771^0.5)*12*(N771^2))),2)</f>
        <v>110.98</v>
      </c>
      <c r="AD771" s="9">
        <f>(1-((1-(2.36*AC771/C771))^0.5))</f>
        <v>4.4648895257176524E-2</v>
      </c>
      <c r="AE771" s="9">
        <f>(AD771*C771)/(1.18*F771)</f>
        <v>1.8919023414057847E-3</v>
      </c>
      <c r="AF771" s="10">
        <f>200/F771</f>
        <v>3.3333333333333335E-3</v>
      </c>
      <c r="AG771" s="10">
        <f>(3*(C771)^0.5)/(F771)</f>
        <v>2.7386127875258306E-3</v>
      </c>
      <c r="AH771" s="10">
        <f>ROUND(MAX(AE771, AF771, AG771),6)</f>
        <v>3.333E-3</v>
      </c>
      <c r="AK771" s="10">
        <f>ROUND((AH771*(Q771^0.5)*12*N771),2)</f>
        <v>5.78</v>
      </c>
      <c r="AL771" s="13">
        <f>ROUND((Q771^0.5),2)</f>
        <v>7.81</v>
      </c>
      <c r="AM771" s="13">
        <f>ROUND((Q771^0.5),2)</f>
        <v>7.81</v>
      </c>
      <c r="AN771" s="19">
        <v>8</v>
      </c>
      <c r="AO771" s="10">
        <f>INDEX(AJ:AJ, MATCH(AN771, AI:AI, 0))</f>
        <v>0.79</v>
      </c>
      <c r="AP771" s="12">
        <f>ROUNDUP((AK771/AO771),0)</f>
        <v>8</v>
      </c>
      <c r="AQ771" s="12">
        <f>(AP771*AO771)</f>
        <v>6.32</v>
      </c>
      <c r="AR771" s="12">
        <f>IF(ROUNDDOWN((AL771*12 - (O771*12)) / (AP771 - 1), 0) &lt; 18, ROUNDDOWN((AL771*12 - (O771*12)) / (AP771 - 1), 0), 18)</f>
        <v>12</v>
      </c>
    </row>
    <row r="772" spans="1:44" x14ac:dyDescent="0.35">
      <c r="A772" s="11">
        <f t="shared" ref="A772:A835" si="12">(A771+1)</f>
        <v>771</v>
      </c>
      <c r="B772" s="14">
        <v>4900</v>
      </c>
      <c r="C772" s="14">
        <v>4000</v>
      </c>
      <c r="D772" s="14">
        <v>185</v>
      </c>
      <c r="E772" s="14">
        <v>95</v>
      </c>
      <c r="F772" s="14">
        <v>60000</v>
      </c>
      <c r="G772" s="14">
        <v>5.5</v>
      </c>
      <c r="H772" s="14">
        <v>95</v>
      </c>
      <c r="K772" s="14">
        <v>150</v>
      </c>
      <c r="L772" s="14">
        <v>1.25</v>
      </c>
      <c r="M772" s="9">
        <f>ROUNDUP((18*L772),0)</f>
        <v>23</v>
      </c>
      <c r="N772" s="9">
        <f>(M772-O772*12-1.5)</f>
        <v>18.5</v>
      </c>
      <c r="O772" s="14">
        <v>0.25</v>
      </c>
      <c r="P772" s="9">
        <f>ROUND(((B772)-(M772*K772/12)-(G772-(1.5*L772))*H772),0)</f>
        <v>4268</v>
      </c>
      <c r="Q772" s="9">
        <f>ROUNDDOWN((D772+E772)/(P772/1000),0)</f>
        <v>65</v>
      </c>
      <c r="R772" s="9">
        <f>ROUND((1.2*D772+1.6*E772)/(Q772),2)</f>
        <v>5.75</v>
      </c>
      <c r="S772" s="9">
        <f>CEILING((N772+(12*L772)),0.01)</f>
        <v>33.5</v>
      </c>
      <c r="T772" s="9">
        <f xml:space="preserve"> (4*S772)</f>
        <v>134</v>
      </c>
      <c r="U772" s="9">
        <f>ROUND((Q772-(S772/12)^2)*(R772),2)</f>
        <v>328.94</v>
      </c>
      <c r="V772" s="9">
        <f>ROUND((U772*1000)/(3*T772*(C772^0.5)),2)</f>
        <v>12.94</v>
      </c>
      <c r="W772" s="9" t="str">
        <f>IF(V772 &lt; N772, "Pass", "Fail")</f>
        <v>Pass</v>
      </c>
      <c r="X772" s="9">
        <f>CEILING(R772*(Q772^0.5)*((Q772^0.5/2)-(L772*0.5)-(N772/12)),0.01)</f>
        <v>86.44</v>
      </c>
      <c r="Y772" s="9">
        <f>ROUND((X772*1000)/(1.5*(Q772^0.5)*12*(C772^0.5)),2)</f>
        <v>9.42</v>
      </c>
      <c r="Z772" s="9" t="str">
        <f>IF(Y772&lt;N772,"Pass","Fail")</f>
        <v>Pass</v>
      </c>
      <c r="AA772" s="9">
        <f>ROUND(((Q772^0.5)/2)-(L772/2),2)</f>
        <v>3.41</v>
      </c>
      <c r="AB772" s="9">
        <f>ROUND((AA772*(AA772/2)*R772*(Q772^0.5)),0)</f>
        <v>270</v>
      </c>
      <c r="AC772" s="9">
        <f>ROUND((AB772*12000/(0.9*(Q772^0.5)*12*(N772^2))),2)</f>
        <v>108.72</v>
      </c>
      <c r="AD772" s="9">
        <f>(1-((1-(2.36*AC772/C772))^0.5))</f>
        <v>3.2603907388498943E-2</v>
      </c>
      <c r="AE772" s="9">
        <f>(AD772*C772)/(1.18*F772)</f>
        <v>1.8420286660168893E-3</v>
      </c>
      <c r="AF772" s="10">
        <f>200/F772</f>
        <v>3.3333333333333335E-3</v>
      </c>
      <c r="AG772" s="10">
        <f>(3*(C772)^0.5)/(F772)</f>
        <v>3.162277660168379E-3</v>
      </c>
      <c r="AH772" s="10">
        <f>ROUND(MAX(AE772, AF772, AG772),6)</f>
        <v>3.333E-3</v>
      </c>
      <c r="AK772" s="10">
        <f>ROUND((AH772*(Q772^0.5)*12*N772),2)</f>
        <v>5.97</v>
      </c>
      <c r="AL772" s="13">
        <f>ROUND((Q772^0.5),2)</f>
        <v>8.06</v>
      </c>
      <c r="AM772" s="13">
        <f>ROUND((Q772^0.5),2)</f>
        <v>8.06</v>
      </c>
      <c r="AN772" s="19">
        <v>8</v>
      </c>
      <c r="AO772" s="10">
        <f>INDEX(AJ:AJ, MATCH(AN772, AI:AI, 0))</f>
        <v>0.79</v>
      </c>
      <c r="AP772" s="12">
        <f>ROUNDUP((AK772/AO772),0)</f>
        <v>8</v>
      </c>
      <c r="AQ772" s="12">
        <f>(AP772*AO772)</f>
        <v>6.32</v>
      </c>
      <c r="AR772" s="12">
        <f>IF(ROUNDDOWN((AL772*12 - (O772*12)) / (AP772 - 1), 0) &lt; 18, ROUNDDOWN((AL772*12 - (O772*12)) / (AP772 - 1), 0), 18)</f>
        <v>13</v>
      </c>
    </row>
    <row r="773" spans="1:44" x14ac:dyDescent="0.35">
      <c r="A773" s="11">
        <f t="shared" si="12"/>
        <v>772</v>
      </c>
      <c r="B773" s="14">
        <v>4800</v>
      </c>
      <c r="C773" s="14">
        <v>5000</v>
      </c>
      <c r="D773" s="14">
        <v>110</v>
      </c>
      <c r="E773" s="14">
        <v>145</v>
      </c>
      <c r="F773" s="14">
        <v>60000</v>
      </c>
      <c r="G773" s="14">
        <v>6.25</v>
      </c>
      <c r="H773" s="14">
        <v>90</v>
      </c>
      <c r="K773" s="14">
        <v>150</v>
      </c>
      <c r="L773" s="14">
        <v>1.17</v>
      </c>
      <c r="M773" s="9">
        <f>ROUNDUP((18*L773),0)</f>
        <v>22</v>
      </c>
      <c r="N773" s="9">
        <f>(M773-O773*12-1.5)</f>
        <v>17.5</v>
      </c>
      <c r="O773" s="14">
        <v>0.25</v>
      </c>
      <c r="P773" s="9">
        <f>ROUND(((B773)-(M773*K773/12)-(G773-(1.5*L773))*H773),0)</f>
        <v>4120</v>
      </c>
      <c r="Q773" s="9">
        <f>ROUNDDOWN((D773+E773)/(P773/1000),0)</f>
        <v>61</v>
      </c>
      <c r="R773" s="9">
        <f>ROUND((1.2*D773+1.6*E773)/(Q773),2)</f>
        <v>5.97</v>
      </c>
      <c r="S773" s="9">
        <f>CEILING((N773+(12*L773)),0.01)</f>
        <v>31.54</v>
      </c>
      <c r="T773" s="9">
        <f xml:space="preserve"> (4*S773)</f>
        <v>126.16</v>
      </c>
      <c r="U773" s="9">
        <f>ROUND((Q773-(S773/12)^2)*(R773),2)</f>
        <v>322.93</v>
      </c>
      <c r="V773" s="9">
        <f>ROUND((U773*1000)/(3*T773*(C773^0.5)),2)</f>
        <v>12.07</v>
      </c>
      <c r="W773" s="9" t="str">
        <f>IF(V773 &lt; N773, "Pass", "Fail")</f>
        <v>Pass</v>
      </c>
      <c r="X773" s="9">
        <f>CEILING(R773*(Q773^0.5)*((Q773^0.5/2)-(L773*0.5)-(N773/12)),0.01)</f>
        <v>86.820000000000007</v>
      </c>
      <c r="Y773" s="9">
        <f>ROUND((X773*1000)/(1.5*(Q773^0.5)*12*(C773^0.5)),2)</f>
        <v>8.73</v>
      </c>
      <c r="Z773" s="9" t="str">
        <f>IF(Y773&lt;N773,"Pass","Fail")</f>
        <v>Pass</v>
      </c>
      <c r="AA773" s="9">
        <f>ROUND(((Q773^0.5)/2)-(L773/2),2)</f>
        <v>3.32</v>
      </c>
      <c r="AB773" s="9">
        <f>ROUND((AA773*(AA773/2)*R773*(Q773^0.5)),0)</f>
        <v>257</v>
      </c>
      <c r="AC773" s="9">
        <f>ROUND((AB773*12000/(0.9*(Q773^0.5)*12*(N773^2))),2)</f>
        <v>119.38</v>
      </c>
      <c r="AD773" s="9">
        <f>(1-((1-(2.36*AC773/C773))^0.5))</f>
        <v>2.858214963899286E-2</v>
      </c>
      <c r="AE773" s="9">
        <f>(AD773*C773)/(1.18*F773)</f>
        <v>2.0185133925842416E-3</v>
      </c>
      <c r="AF773" s="10">
        <f>200/F773</f>
        <v>3.3333333333333335E-3</v>
      </c>
      <c r="AG773" s="10">
        <f>(3*(C773)^0.5)/(F773)</f>
        <v>3.5355339059327377E-3</v>
      </c>
      <c r="AH773" s="10">
        <f>ROUND(MAX(AE773, AF773, AG773),6)</f>
        <v>3.5360000000000001E-3</v>
      </c>
      <c r="AK773" s="10">
        <f>ROUND((AH773*(Q773^0.5)*12*N773),2)</f>
        <v>5.8</v>
      </c>
      <c r="AL773" s="13">
        <f>ROUND((Q773^0.5),2)</f>
        <v>7.81</v>
      </c>
      <c r="AM773" s="13">
        <f>ROUND((Q773^0.5),2)</f>
        <v>7.81</v>
      </c>
      <c r="AN773" s="19">
        <v>8</v>
      </c>
      <c r="AO773" s="10">
        <f>INDEX(AJ:AJ, MATCH(AN773, AI:AI, 0))</f>
        <v>0.79</v>
      </c>
      <c r="AP773" s="12">
        <f>ROUNDUP((AK773/AO773),0)</f>
        <v>8</v>
      </c>
      <c r="AQ773" s="12">
        <f>(AP773*AO773)</f>
        <v>6.32</v>
      </c>
      <c r="AR773" s="12">
        <f>IF(ROUNDDOWN((AL773*12 - (O773*12)) / (AP773 - 1), 0) &lt; 18, ROUNDDOWN((AL773*12 - (O773*12)) / (AP773 - 1), 0), 18)</f>
        <v>12</v>
      </c>
    </row>
    <row r="774" spans="1:44" x14ac:dyDescent="0.35">
      <c r="A774" s="11">
        <f t="shared" si="12"/>
        <v>773</v>
      </c>
      <c r="B774" s="14">
        <v>4500</v>
      </c>
      <c r="C774" s="14">
        <v>4000</v>
      </c>
      <c r="D774" s="14">
        <v>110</v>
      </c>
      <c r="E774" s="14">
        <v>185</v>
      </c>
      <c r="F774" s="14">
        <v>40000</v>
      </c>
      <c r="G774" s="14">
        <v>6.5</v>
      </c>
      <c r="H774" s="14">
        <v>100</v>
      </c>
      <c r="K774" s="14">
        <v>150</v>
      </c>
      <c r="L774" s="14">
        <v>1.5</v>
      </c>
      <c r="M774" s="9">
        <f>ROUNDUP((18*L774),0)</f>
        <v>27</v>
      </c>
      <c r="N774" s="9">
        <f>(M774-O774*12-1.5)</f>
        <v>22.5</v>
      </c>
      <c r="O774" s="14">
        <v>0.25</v>
      </c>
      <c r="P774" s="9">
        <f>ROUND(((B774)-(M774*K774/12)-(G774-(1.5*L774))*H774),0)</f>
        <v>3738</v>
      </c>
      <c r="Q774" s="9">
        <f>ROUNDDOWN((D774+E774)/(P774/1000),0)</f>
        <v>78</v>
      </c>
      <c r="R774" s="9">
        <f>ROUND((1.2*D774+1.6*E774)/(Q774),2)</f>
        <v>5.49</v>
      </c>
      <c r="S774" s="9">
        <f>CEILING((N774+(12*L774)),0.01)</f>
        <v>40.5</v>
      </c>
      <c r="T774" s="9">
        <f xml:space="preserve"> (4*S774)</f>
        <v>162</v>
      </c>
      <c r="U774" s="9">
        <f>ROUND((Q774-(S774/12)^2)*(R774),2)</f>
        <v>365.69</v>
      </c>
      <c r="V774" s="9">
        <f>ROUND((U774*1000)/(3*T774*(C774^0.5)),2)</f>
        <v>11.9</v>
      </c>
      <c r="W774" s="9" t="str">
        <f>IF(V774 &lt; N774, "Pass", "Fail")</f>
        <v>Pass</v>
      </c>
      <c r="X774" s="9">
        <f>CEILING(R774*(Q774^0.5)*((Q774^0.5/2)-(L774*0.5)-(N774/12)),0.01)</f>
        <v>86.84</v>
      </c>
      <c r="Y774" s="9">
        <f>ROUND((X774*1000)/(1.5*(Q774^0.5)*12*(C774^0.5)),2)</f>
        <v>8.64</v>
      </c>
      <c r="Z774" s="9" t="str">
        <f>IF(Y774&lt;N774,"Pass","Fail")</f>
        <v>Pass</v>
      </c>
      <c r="AA774" s="9">
        <f>ROUND(((Q774^0.5)/2)-(L774/2),2)</f>
        <v>3.67</v>
      </c>
      <c r="AB774" s="9">
        <f>ROUND((AA774*(AA774/2)*R774*(Q774^0.5)),0)</f>
        <v>327</v>
      </c>
      <c r="AC774" s="9">
        <f>ROUND((AB774*12000/(0.9*(Q774^0.5)*12*(N774^2))),2)</f>
        <v>81.260000000000005</v>
      </c>
      <c r="AD774" s="9">
        <f>(1-((1-(2.36*AC774/C774))^0.5))</f>
        <v>2.4266122346876751E-2</v>
      </c>
      <c r="AE774" s="9">
        <f>(AD774*C774)/(1.18*F774)</f>
        <v>2.0564510463454873E-3</v>
      </c>
      <c r="AF774" s="10">
        <f>200/F774</f>
        <v>5.0000000000000001E-3</v>
      </c>
      <c r="AG774" s="10">
        <f>(3*(C774)^0.5)/(F774)</f>
        <v>4.7434164902525689E-3</v>
      </c>
      <c r="AH774" s="10">
        <f>ROUND(MAX(AE774, AF774, AG774),6)</f>
        <v>5.0000000000000001E-3</v>
      </c>
      <c r="AK774" s="10">
        <f>ROUND((AH774*(Q774^0.5)*12*N774),2)</f>
        <v>11.92</v>
      </c>
      <c r="AL774" s="13">
        <f>ROUND((Q774^0.5),2)</f>
        <v>8.83</v>
      </c>
      <c r="AM774" s="13">
        <f>ROUND((Q774^0.5),2)</f>
        <v>8.83</v>
      </c>
      <c r="AN774" s="19">
        <v>11</v>
      </c>
      <c r="AO774" s="10">
        <f>INDEX(AJ:AJ, MATCH(AN774, AI:AI, 0))</f>
        <v>1.56</v>
      </c>
      <c r="AP774" s="12">
        <f>ROUNDUP((AK774/AO774),0)</f>
        <v>8</v>
      </c>
      <c r="AQ774" s="12">
        <f>(AP774*AO774)</f>
        <v>12.48</v>
      </c>
      <c r="AR774" s="12">
        <f>IF(ROUNDDOWN((AL774*12 - (O774*12)) / (AP774 - 1), 0) &lt; 18, ROUNDDOWN((AL774*12 - (O774*12)) / (AP774 - 1), 0), 18)</f>
        <v>14</v>
      </c>
    </row>
    <row r="775" spans="1:44" x14ac:dyDescent="0.35">
      <c r="A775" s="11">
        <f t="shared" si="12"/>
        <v>774</v>
      </c>
      <c r="B775" s="14">
        <v>4100</v>
      </c>
      <c r="C775" s="14">
        <v>5000</v>
      </c>
      <c r="D775" s="14">
        <v>175</v>
      </c>
      <c r="E775" s="14">
        <v>165</v>
      </c>
      <c r="F775" s="14">
        <v>60000</v>
      </c>
      <c r="G775" s="14">
        <v>6</v>
      </c>
      <c r="H775" s="14">
        <v>95</v>
      </c>
      <c r="K775" s="14">
        <v>150</v>
      </c>
      <c r="L775" s="14">
        <v>1.75</v>
      </c>
      <c r="M775" s="9">
        <f>ROUNDUP((18*L775),0)</f>
        <v>32</v>
      </c>
      <c r="N775" s="9">
        <f>(M775-O775*12-1.5)</f>
        <v>27.5</v>
      </c>
      <c r="O775" s="14">
        <v>0.25</v>
      </c>
      <c r="P775" s="9">
        <f>ROUND(((B775)-(M775*K775/12)-(G775-(1.5*L775))*H775),0)</f>
        <v>3379</v>
      </c>
      <c r="Q775" s="9">
        <f>ROUNDDOWN((D775+E775)/(P775/1000),0)</f>
        <v>100</v>
      </c>
      <c r="R775" s="9">
        <f>ROUND((1.2*D775+1.6*E775)/(Q775),2)</f>
        <v>4.74</v>
      </c>
      <c r="S775" s="9">
        <f>CEILING((N775+(12*L775)),0.01)</f>
        <v>48.5</v>
      </c>
      <c r="T775" s="9">
        <f xml:space="preserve"> (4*S775)</f>
        <v>194</v>
      </c>
      <c r="U775" s="9">
        <f>ROUND((Q775-(S775/12)^2)*(R775),2)</f>
        <v>396.57</v>
      </c>
      <c r="V775" s="9">
        <f>ROUND((U775*1000)/(3*T775*(C775^0.5)),2)</f>
        <v>9.64</v>
      </c>
      <c r="W775" s="9" t="str">
        <f>IF(V775 &lt; N775, "Pass", "Fail")</f>
        <v>Pass</v>
      </c>
      <c r="X775" s="9">
        <f>CEILING(R775*(Q775^0.5)*((Q775^0.5/2)-(L775*0.5)-(N775/12)),0.01)</f>
        <v>86.9</v>
      </c>
      <c r="Y775" s="9">
        <f>ROUND((X775*1000)/(1.5*(Q775^0.5)*12*(C775^0.5)),2)</f>
        <v>6.83</v>
      </c>
      <c r="Z775" s="9" t="str">
        <f>IF(Y775&lt;N775,"Pass","Fail")</f>
        <v>Pass</v>
      </c>
      <c r="AA775" s="9">
        <f>ROUND(((Q775^0.5)/2)-(L775/2),2)</f>
        <v>4.13</v>
      </c>
      <c r="AB775" s="9">
        <f>ROUND((AA775*(AA775/2)*R775*(Q775^0.5)),0)</f>
        <v>404</v>
      </c>
      <c r="AC775" s="9">
        <f>ROUND((AB775*12000/(0.9*(Q775^0.5)*12*(N775^2))),2)</f>
        <v>59.36</v>
      </c>
      <c r="AD775" s="9">
        <f>(1-((1-(2.36*AC775/C775))^0.5))</f>
        <v>1.4108484669839605E-2</v>
      </c>
      <c r="AE775" s="9">
        <f>(AD775*C775)/(1.18*F775)</f>
        <v>9.9636191171183653E-4</v>
      </c>
      <c r="AF775" s="10">
        <f>200/F775</f>
        <v>3.3333333333333335E-3</v>
      </c>
      <c r="AG775" s="10">
        <f>(3*(C775)^0.5)/(F775)</f>
        <v>3.5355339059327377E-3</v>
      </c>
      <c r="AH775" s="10">
        <f>ROUND(MAX(AE775, AF775, AG775),6)</f>
        <v>3.5360000000000001E-3</v>
      </c>
      <c r="AK775" s="10">
        <f>ROUND((AH775*(Q775^0.5)*12*N775),2)</f>
        <v>11.67</v>
      </c>
      <c r="AL775" s="13">
        <f>ROUND((Q775^0.5),2)</f>
        <v>10</v>
      </c>
      <c r="AM775" s="13">
        <f>ROUND((Q775^0.5),2)</f>
        <v>10</v>
      </c>
      <c r="AN775" s="19">
        <v>11</v>
      </c>
      <c r="AO775" s="10">
        <f>INDEX(AJ:AJ, MATCH(AN775, AI:AI, 0))</f>
        <v>1.56</v>
      </c>
      <c r="AP775" s="12">
        <f>ROUNDUP((AK775/AO775),0)</f>
        <v>8</v>
      </c>
      <c r="AQ775" s="12">
        <f>(AP775*AO775)</f>
        <v>12.48</v>
      </c>
      <c r="AR775" s="12">
        <f>IF(ROUNDDOWN((AL775*12 - (O775*12)) / (AP775 - 1), 0) &lt; 18, ROUNDDOWN((AL775*12 - (O775*12)) / (AP775 - 1), 0), 18)</f>
        <v>16</v>
      </c>
    </row>
    <row r="776" spans="1:44" x14ac:dyDescent="0.35">
      <c r="A776" s="11">
        <f t="shared" si="12"/>
        <v>775</v>
      </c>
      <c r="B776" s="14">
        <v>4400</v>
      </c>
      <c r="C776" s="14">
        <v>3000</v>
      </c>
      <c r="D776" s="14">
        <v>180</v>
      </c>
      <c r="E776" s="14">
        <v>145</v>
      </c>
      <c r="F776" s="14">
        <v>40000</v>
      </c>
      <c r="G776" s="14">
        <v>5</v>
      </c>
      <c r="H776" s="14">
        <v>105</v>
      </c>
      <c r="K776" s="14">
        <v>150</v>
      </c>
      <c r="L776" s="14">
        <v>1.58</v>
      </c>
      <c r="M776" s="9">
        <f>ROUNDUP((18*L776),0)</f>
        <v>29</v>
      </c>
      <c r="N776" s="9">
        <f>(M776-O776*12-1.5)</f>
        <v>24.5</v>
      </c>
      <c r="O776" s="14">
        <v>0.25</v>
      </c>
      <c r="P776" s="9">
        <f>ROUND(((B776)-(M776*K776/12)-(G776-(1.5*L776))*H776),0)</f>
        <v>3761</v>
      </c>
      <c r="Q776" s="9">
        <f>ROUNDDOWN((D776+E776)/(P776/1000),0)</f>
        <v>86</v>
      </c>
      <c r="R776" s="9">
        <f>ROUND((1.2*D776+1.6*E776)/(Q776),2)</f>
        <v>5.21</v>
      </c>
      <c r="S776" s="9">
        <f>CEILING((N776+(12*L776)),0.01)</f>
        <v>43.46</v>
      </c>
      <c r="T776" s="9">
        <f xml:space="preserve"> (4*S776)</f>
        <v>173.84</v>
      </c>
      <c r="U776" s="9">
        <f>ROUND((Q776-(S776/12)^2)*(R776),2)</f>
        <v>379.72</v>
      </c>
      <c r="V776" s="9">
        <f>ROUND((U776*1000)/(3*T776*(C776^0.5)),2)</f>
        <v>13.29</v>
      </c>
      <c r="W776" s="9" t="str">
        <f>IF(V776 &lt; N776, "Pass", "Fail")</f>
        <v>Pass</v>
      </c>
      <c r="X776" s="9">
        <f>CEILING(R776*(Q776^0.5)*((Q776^0.5/2)-(L776*0.5)-(N776/12)),0.01)</f>
        <v>87.22</v>
      </c>
      <c r="Y776" s="9">
        <f>ROUND((X776*1000)/(1.5*(Q776^0.5)*12*(C776^0.5)),2)</f>
        <v>9.5399999999999991</v>
      </c>
      <c r="Z776" s="9" t="str">
        <f>IF(Y776&lt;N776,"Pass","Fail")</f>
        <v>Pass</v>
      </c>
      <c r="AA776" s="9">
        <f>ROUND(((Q776^0.5)/2)-(L776/2),2)</f>
        <v>3.85</v>
      </c>
      <c r="AB776" s="9">
        <f>ROUND((AA776*(AA776/2)*R776*(Q776^0.5)),0)</f>
        <v>358</v>
      </c>
      <c r="AC776" s="9">
        <f>ROUND((AB776*12000/(0.9*(Q776^0.5)*12*(N776^2))),2)</f>
        <v>71.459999999999994</v>
      </c>
      <c r="AD776" s="9">
        <f>(1-((1-(2.36*AC776/C776))^0.5))</f>
        <v>2.8514127740397854E-2</v>
      </c>
      <c r="AE776" s="9">
        <f>(AD776*C776)/(1.18*F776)</f>
        <v>1.8123386275676601E-3</v>
      </c>
      <c r="AF776" s="10">
        <f>200/F776</f>
        <v>5.0000000000000001E-3</v>
      </c>
      <c r="AG776" s="10">
        <f>(3*(C776)^0.5)/(F776)</f>
        <v>4.107919181288746E-3</v>
      </c>
      <c r="AH776" s="10">
        <f>ROUND(MAX(AE776, AF776, AG776),6)</f>
        <v>5.0000000000000001E-3</v>
      </c>
      <c r="AK776" s="10">
        <f>ROUND((AH776*(Q776^0.5)*12*N776),2)</f>
        <v>13.63</v>
      </c>
      <c r="AL776" s="13">
        <f>ROUND((Q776^0.5),2)</f>
        <v>9.27</v>
      </c>
      <c r="AM776" s="13">
        <f>ROUND((Q776^0.5),2)</f>
        <v>9.27</v>
      </c>
      <c r="AN776" s="19">
        <v>11</v>
      </c>
      <c r="AO776" s="10">
        <f>INDEX(AJ:AJ, MATCH(AN776, AI:AI, 0))</f>
        <v>1.56</v>
      </c>
      <c r="AP776" s="12">
        <f>ROUNDUP((AK776/AO776),0)</f>
        <v>9</v>
      </c>
      <c r="AQ776" s="12">
        <f>(AP776*AO776)</f>
        <v>14.040000000000001</v>
      </c>
      <c r="AR776" s="12">
        <f>IF(ROUNDDOWN((AL776*12 - (O776*12)) / (AP776 - 1), 0) &lt; 18, ROUNDDOWN((AL776*12 - (O776*12)) / (AP776 - 1), 0), 18)</f>
        <v>13</v>
      </c>
    </row>
    <row r="777" spans="1:44" x14ac:dyDescent="0.35">
      <c r="A777" s="11">
        <f t="shared" si="12"/>
        <v>776</v>
      </c>
      <c r="B777" s="14">
        <v>4700</v>
      </c>
      <c r="C777" s="14">
        <v>3000</v>
      </c>
      <c r="D777" s="14">
        <v>180</v>
      </c>
      <c r="E777" s="14">
        <v>95</v>
      </c>
      <c r="F777" s="14">
        <v>40000</v>
      </c>
      <c r="G777" s="14">
        <v>5.75</v>
      </c>
      <c r="H777" s="14">
        <v>100</v>
      </c>
      <c r="K777" s="14">
        <v>150</v>
      </c>
      <c r="L777" s="14">
        <v>1.25</v>
      </c>
      <c r="M777" s="9">
        <f>ROUNDUP((18*L777),0)</f>
        <v>23</v>
      </c>
      <c r="N777" s="9">
        <f>(M777-O777*12-1.5)</f>
        <v>18.5</v>
      </c>
      <c r="O777" s="14">
        <v>0.25</v>
      </c>
      <c r="P777" s="9">
        <f>ROUND(((B777)-(M777*K777/12)-(G777-(1.5*L777))*H777),0)</f>
        <v>4025</v>
      </c>
      <c r="Q777" s="9">
        <f>ROUNDDOWN((D777+E777)/(P777/1000),0)</f>
        <v>68</v>
      </c>
      <c r="R777" s="9">
        <f>ROUND((1.2*D777+1.6*E777)/(Q777),2)</f>
        <v>5.41</v>
      </c>
      <c r="S777" s="9">
        <f>CEILING((N777+(12*L777)),0.01)</f>
        <v>33.5</v>
      </c>
      <c r="T777" s="9">
        <f xml:space="preserve"> (4*S777)</f>
        <v>134</v>
      </c>
      <c r="U777" s="9">
        <f>ROUND((Q777-(S777/12)^2)*(R777),2)</f>
        <v>325.72000000000003</v>
      </c>
      <c r="V777" s="9">
        <f>ROUND((U777*1000)/(3*T777*(C777^0.5)),2)</f>
        <v>14.79</v>
      </c>
      <c r="W777" s="9" t="str">
        <f>IF(V777 &lt; N777, "Pass", "Fail")</f>
        <v>Pass</v>
      </c>
      <c r="X777" s="9">
        <f>CEILING(R777*(Q777^0.5)*((Q777^0.5/2)-(L777*0.5)-(N777/12)),0.01)</f>
        <v>87.29</v>
      </c>
      <c r="Y777" s="9">
        <f>ROUND((X777*1000)/(1.5*(Q777^0.5)*12*(C777^0.5)),2)</f>
        <v>10.74</v>
      </c>
      <c r="Z777" s="9" t="str">
        <f>IF(Y777&lt;N777,"Pass","Fail")</f>
        <v>Pass</v>
      </c>
      <c r="AA777" s="9">
        <f>ROUND(((Q777^0.5)/2)-(L777/2),2)</f>
        <v>3.5</v>
      </c>
      <c r="AB777" s="9">
        <f>ROUND((AA777*(AA777/2)*R777*(Q777^0.5)),0)</f>
        <v>273</v>
      </c>
      <c r="AC777" s="9">
        <f>ROUND((AB777*12000/(0.9*(Q777^0.5)*12*(N777^2))),2)</f>
        <v>107.48</v>
      </c>
      <c r="AD777" s="9">
        <f>(1-((1-(2.36*AC777/C777))^0.5))</f>
        <v>4.3208974401062528E-2</v>
      </c>
      <c r="AE777" s="9">
        <f>(AD777*C777)/(1.18*F777)</f>
        <v>2.746333118711601E-3</v>
      </c>
      <c r="AF777" s="10">
        <f>200/F777</f>
        <v>5.0000000000000001E-3</v>
      </c>
      <c r="AG777" s="10">
        <f>(3*(C777)^0.5)/(F777)</f>
        <v>4.107919181288746E-3</v>
      </c>
      <c r="AH777" s="10">
        <f>ROUND(MAX(AE777, AF777, AG777),6)</f>
        <v>5.0000000000000001E-3</v>
      </c>
      <c r="AK777" s="10">
        <f>ROUND((AH777*(Q777^0.5)*12*N777),2)</f>
        <v>9.15</v>
      </c>
      <c r="AL777" s="13">
        <f>ROUND((Q777^0.5),2)</f>
        <v>8.25</v>
      </c>
      <c r="AM777" s="13">
        <f>ROUND((Q777^0.5),2)</f>
        <v>8.25</v>
      </c>
      <c r="AN777" s="19">
        <v>11</v>
      </c>
      <c r="AO777" s="10">
        <f>INDEX(AJ:AJ, MATCH(AN777, AI:AI, 0))</f>
        <v>1.56</v>
      </c>
      <c r="AP777" s="12">
        <f>ROUNDUP((AK777/AO777),0)</f>
        <v>6</v>
      </c>
      <c r="AQ777" s="12">
        <f>(AP777*AO777)</f>
        <v>9.36</v>
      </c>
      <c r="AR777" s="12">
        <f>IF(ROUNDDOWN((AL777*12 - (O777*12)) / (AP777 - 1), 0) &lt; 18, ROUNDDOWN((AL777*12 - (O777*12)) / (AP777 - 1), 0), 18)</f>
        <v>18</v>
      </c>
    </row>
    <row r="778" spans="1:44" x14ac:dyDescent="0.35">
      <c r="A778" s="11">
        <f t="shared" si="12"/>
        <v>777</v>
      </c>
      <c r="B778" s="14">
        <v>4500</v>
      </c>
      <c r="C778" s="14">
        <v>4000</v>
      </c>
      <c r="D778" s="14">
        <v>180</v>
      </c>
      <c r="E778" s="14">
        <v>135</v>
      </c>
      <c r="F778" s="14">
        <v>40000</v>
      </c>
      <c r="G778" s="14">
        <v>4</v>
      </c>
      <c r="H778" s="14">
        <v>100</v>
      </c>
      <c r="K778" s="14">
        <v>150</v>
      </c>
      <c r="L778" s="14">
        <v>1.5</v>
      </c>
      <c r="M778" s="9">
        <f>ROUNDUP((18*L778),0)</f>
        <v>27</v>
      </c>
      <c r="N778" s="9">
        <f>(M778-O778*12-1.5)</f>
        <v>22.5</v>
      </c>
      <c r="O778" s="14">
        <v>0.25</v>
      </c>
      <c r="P778" s="9">
        <f>ROUND(((B778)-(M778*K778/12)-(G778-(1.5*L778))*H778),0)</f>
        <v>3988</v>
      </c>
      <c r="Q778" s="9">
        <f>ROUNDDOWN((D778+E778)/(P778/1000),0)</f>
        <v>78</v>
      </c>
      <c r="R778" s="9">
        <f>ROUND((1.2*D778+1.6*E778)/(Q778),2)</f>
        <v>5.54</v>
      </c>
      <c r="S778" s="9">
        <f>CEILING((N778+(12*L778)),0.01)</f>
        <v>40.5</v>
      </c>
      <c r="T778" s="9">
        <f xml:space="preserve"> (4*S778)</f>
        <v>162</v>
      </c>
      <c r="U778" s="9">
        <f>ROUND((Q778-(S778/12)^2)*(R778),2)</f>
        <v>369.02</v>
      </c>
      <c r="V778" s="9">
        <f>ROUND((U778*1000)/(3*T778*(C778^0.5)),2)</f>
        <v>12.01</v>
      </c>
      <c r="W778" s="9" t="str">
        <f>IF(V778 &lt; N778, "Pass", "Fail")</f>
        <v>Pass</v>
      </c>
      <c r="X778" s="9">
        <f>CEILING(R778*(Q778^0.5)*((Q778^0.5/2)-(L778*0.5)-(N778/12)),0.01)</f>
        <v>87.63</v>
      </c>
      <c r="Y778" s="9">
        <f>ROUND((X778*1000)/(1.5*(Q778^0.5)*12*(C778^0.5)),2)</f>
        <v>8.7200000000000006</v>
      </c>
      <c r="Z778" s="9" t="str">
        <f>IF(Y778&lt;N778,"Pass","Fail")</f>
        <v>Pass</v>
      </c>
      <c r="AA778" s="9">
        <f>ROUND(((Q778^0.5)/2)-(L778/2),2)</f>
        <v>3.67</v>
      </c>
      <c r="AB778" s="9">
        <f>ROUND((AA778*(AA778/2)*R778*(Q778^0.5)),0)</f>
        <v>330</v>
      </c>
      <c r="AC778" s="9">
        <f>ROUND((AB778*12000/(0.9*(Q778^0.5)*12*(N778^2))),2)</f>
        <v>82.01</v>
      </c>
      <c r="AD778" s="9">
        <f>(1-((1-(2.36*AC778/C778))^0.5))</f>
        <v>2.4492901102201148E-2</v>
      </c>
      <c r="AE778" s="9">
        <f>(AD778*C778)/(1.18*F778)</f>
        <v>2.0756695849323006E-3</v>
      </c>
      <c r="AF778" s="10">
        <f>200/F778</f>
        <v>5.0000000000000001E-3</v>
      </c>
      <c r="AG778" s="10">
        <f>(3*(C778)^0.5)/(F778)</f>
        <v>4.7434164902525689E-3</v>
      </c>
      <c r="AH778" s="10">
        <f>ROUND(MAX(AE778, AF778, AG778),6)</f>
        <v>5.0000000000000001E-3</v>
      </c>
      <c r="AK778" s="10">
        <f>ROUND((AH778*(Q778^0.5)*12*N778),2)</f>
        <v>11.92</v>
      </c>
      <c r="AL778" s="13">
        <f>ROUND((Q778^0.5),2)</f>
        <v>8.83</v>
      </c>
      <c r="AM778" s="13">
        <f>ROUND((Q778^0.5),2)</f>
        <v>8.83</v>
      </c>
      <c r="AN778" s="19">
        <v>11</v>
      </c>
      <c r="AO778" s="10">
        <f>INDEX(AJ:AJ, MATCH(AN778, AI:AI, 0))</f>
        <v>1.56</v>
      </c>
      <c r="AP778" s="12">
        <f>ROUNDUP((AK778/AO778),0)</f>
        <v>8</v>
      </c>
      <c r="AQ778" s="12">
        <f>(AP778*AO778)</f>
        <v>12.48</v>
      </c>
      <c r="AR778" s="12">
        <f>IF(ROUNDDOWN((AL778*12 - (O778*12)) / (AP778 - 1), 0) &lt; 18, ROUNDDOWN((AL778*12 - (O778*12)) / (AP778 - 1), 0), 18)</f>
        <v>14</v>
      </c>
    </row>
    <row r="779" spans="1:44" x14ac:dyDescent="0.35">
      <c r="A779" s="11">
        <f t="shared" si="12"/>
        <v>778</v>
      </c>
      <c r="B779" s="14">
        <v>4100</v>
      </c>
      <c r="C779" s="14">
        <v>3000</v>
      </c>
      <c r="D779" s="14">
        <v>125</v>
      </c>
      <c r="E779" s="14">
        <v>165</v>
      </c>
      <c r="F779" s="14">
        <v>40000</v>
      </c>
      <c r="G779" s="14">
        <v>5.25</v>
      </c>
      <c r="H779" s="14">
        <v>90</v>
      </c>
      <c r="K779" s="14">
        <v>150</v>
      </c>
      <c r="L779" s="14">
        <v>1.5</v>
      </c>
      <c r="M779" s="9">
        <f>ROUNDUP((18*L779),0)</f>
        <v>27</v>
      </c>
      <c r="N779" s="9">
        <f>(M779-O779*12-1.5)</f>
        <v>22.5</v>
      </c>
      <c r="O779" s="14">
        <v>0.25</v>
      </c>
      <c r="P779" s="9">
        <f>ROUND(((B779)-(M779*K779/12)-(G779-(1.5*L779))*H779),0)</f>
        <v>3493</v>
      </c>
      <c r="Q779" s="9">
        <f>ROUNDDOWN((D779+E779)/(P779/1000),0)</f>
        <v>83</v>
      </c>
      <c r="R779" s="9">
        <f>ROUND((1.2*D779+1.6*E779)/(Q779),2)</f>
        <v>4.99</v>
      </c>
      <c r="S779" s="9">
        <f>CEILING((N779+(12*L779)),0.01)</f>
        <v>40.5</v>
      </c>
      <c r="T779" s="9">
        <f xml:space="preserve"> (4*S779)</f>
        <v>162</v>
      </c>
      <c r="U779" s="9">
        <f>ROUND((Q779-(S779/12)^2)*(R779),2)</f>
        <v>357.33</v>
      </c>
      <c r="V779" s="9">
        <f>ROUND((U779*1000)/(3*T779*(C779^0.5)),2)</f>
        <v>13.42</v>
      </c>
      <c r="W779" s="9" t="str">
        <f>IF(V779 &lt; N779, "Pass", "Fail")</f>
        <v>Pass</v>
      </c>
      <c r="X779" s="9">
        <f>CEILING(R779*(Q779^0.5)*((Q779^0.5/2)-(L779*0.5)-(N779/12)),0.01)</f>
        <v>87.75</v>
      </c>
      <c r="Y779" s="9">
        <f>ROUND((X779*1000)/(1.5*(Q779^0.5)*12*(C779^0.5)),2)</f>
        <v>9.77</v>
      </c>
      <c r="Z779" s="9" t="str">
        <f>IF(Y779&lt;N779,"Pass","Fail")</f>
        <v>Pass</v>
      </c>
      <c r="AA779" s="9">
        <f>ROUND(((Q779^0.5)/2)-(L779/2),2)</f>
        <v>3.81</v>
      </c>
      <c r="AB779" s="9">
        <f>ROUND((AA779*(AA779/2)*R779*(Q779^0.5)),0)</f>
        <v>330</v>
      </c>
      <c r="AC779" s="9">
        <f>ROUND((AB779*12000/(0.9*(Q779^0.5)*12*(N779^2))),2)</f>
        <v>79.5</v>
      </c>
      <c r="AD779" s="9">
        <f>(1-((1-(2.36*AC779/C779))^0.5))</f>
        <v>3.1774819579659996E-2</v>
      </c>
      <c r="AE779" s="9">
        <f>(AD779*C779)/(1.18*F779)</f>
        <v>2.0195859902326268E-3</v>
      </c>
      <c r="AF779" s="10">
        <f>200/F779</f>
        <v>5.0000000000000001E-3</v>
      </c>
      <c r="AG779" s="10">
        <f>(3*(C779)^0.5)/(F779)</f>
        <v>4.107919181288746E-3</v>
      </c>
      <c r="AH779" s="10">
        <f>ROUND(MAX(AE779, AF779, AG779),6)</f>
        <v>5.0000000000000001E-3</v>
      </c>
      <c r="AK779" s="10">
        <f>ROUND((AH779*(Q779^0.5)*12*N779),2)</f>
        <v>12.3</v>
      </c>
      <c r="AL779" s="13">
        <f>ROUND((Q779^0.5),2)</f>
        <v>9.11</v>
      </c>
      <c r="AM779" s="13">
        <f>ROUND((Q779^0.5),2)</f>
        <v>9.11</v>
      </c>
      <c r="AN779" s="19">
        <v>11</v>
      </c>
      <c r="AO779" s="10">
        <f>INDEX(AJ:AJ, MATCH(AN779, AI:AI, 0))</f>
        <v>1.56</v>
      </c>
      <c r="AP779" s="12">
        <f>ROUNDUP((AK779/AO779),0)</f>
        <v>8</v>
      </c>
      <c r="AQ779" s="12">
        <f>(AP779*AO779)</f>
        <v>12.48</v>
      </c>
      <c r="AR779" s="12">
        <f>IF(ROUNDDOWN((AL779*12 - (O779*12)) / (AP779 - 1), 0) &lt; 18, ROUNDDOWN((AL779*12 - (O779*12)) / (AP779 - 1), 0), 18)</f>
        <v>15</v>
      </c>
    </row>
    <row r="780" spans="1:44" x14ac:dyDescent="0.35">
      <c r="A780" s="11">
        <f t="shared" si="12"/>
        <v>779</v>
      </c>
      <c r="B780" s="14">
        <v>4100</v>
      </c>
      <c r="C780" s="14">
        <v>5000</v>
      </c>
      <c r="D780" s="14">
        <v>180</v>
      </c>
      <c r="E780" s="14">
        <v>170</v>
      </c>
      <c r="F780" s="14">
        <v>60000</v>
      </c>
      <c r="G780" s="14">
        <v>4.25</v>
      </c>
      <c r="H780" s="14">
        <v>95</v>
      </c>
      <c r="K780" s="14">
        <v>150</v>
      </c>
      <c r="L780" s="14">
        <v>1.75</v>
      </c>
      <c r="M780" s="9">
        <f>ROUNDUP((18*L780),0)</f>
        <v>32</v>
      </c>
      <c r="N780" s="9">
        <f>(M780-O780*12-1.5)</f>
        <v>27.5</v>
      </c>
      <c r="O780" s="14">
        <v>0.25</v>
      </c>
      <c r="P780" s="9">
        <f>ROUND(((B780)-(M780*K780/12)-(G780-(1.5*L780))*H780),0)</f>
        <v>3546</v>
      </c>
      <c r="Q780" s="9">
        <f>ROUNDDOWN((D780+E780)/(P780/1000),0)</f>
        <v>98</v>
      </c>
      <c r="R780" s="9">
        <f>ROUND((1.2*D780+1.6*E780)/(Q780),2)</f>
        <v>4.9800000000000004</v>
      </c>
      <c r="S780" s="9">
        <f>CEILING((N780+(12*L780)),0.01)</f>
        <v>48.5</v>
      </c>
      <c r="T780" s="9">
        <f xml:space="preserve"> (4*S780)</f>
        <v>194</v>
      </c>
      <c r="U780" s="9">
        <f>ROUND((Q780-(S780/12)^2)*(R780),2)</f>
        <v>406.69</v>
      </c>
      <c r="V780" s="9">
        <f>ROUND((U780*1000)/(3*T780*(C780^0.5)),2)</f>
        <v>9.8800000000000008</v>
      </c>
      <c r="W780" s="9" t="str">
        <f>IF(V780 &lt; N780, "Pass", "Fail")</f>
        <v>Pass</v>
      </c>
      <c r="X780" s="9">
        <f>CEILING(R780*(Q780^0.5)*((Q780^0.5/2)-(L780*0.5)-(N780/12)),0.01)</f>
        <v>87.91</v>
      </c>
      <c r="Y780" s="9">
        <f>ROUND((X780*1000)/(1.5*(Q780^0.5)*12*(C780^0.5)),2)</f>
        <v>6.98</v>
      </c>
      <c r="Z780" s="9" t="str">
        <f>IF(Y780&lt;N780,"Pass","Fail")</f>
        <v>Pass</v>
      </c>
      <c r="AA780" s="9">
        <f>ROUND(((Q780^0.5)/2)-(L780/2),2)</f>
        <v>4.07</v>
      </c>
      <c r="AB780" s="9">
        <f>ROUND((AA780*(AA780/2)*R780*(Q780^0.5)),0)</f>
        <v>408</v>
      </c>
      <c r="AC780" s="9">
        <f>ROUND((AB780*12000/(0.9*(Q780^0.5)*12*(N780^2))),2)</f>
        <v>60.55</v>
      </c>
      <c r="AD780" s="9">
        <f>(1-((1-(2.36*AC780/C780))^0.5))</f>
        <v>1.4393384762460104E-2</v>
      </c>
      <c r="AE780" s="9">
        <f>(AD780*C780)/(1.18*F780)</f>
        <v>1.0164819747500073E-3</v>
      </c>
      <c r="AF780" s="10">
        <f>200/F780</f>
        <v>3.3333333333333335E-3</v>
      </c>
      <c r="AG780" s="10">
        <f>(3*(C780)^0.5)/(F780)</f>
        <v>3.5355339059327377E-3</v>
      </c>
      <c r="AH780" s="10">
        <f>ROUND(MAX(AE780, AF780, AG780),6)</f>
        <v>3.5360000000000001E-3</v>
      </c>
      <c r="AK780" s="10">
        <f>ROUND((AH780*(Q780^0.5)*12*N780),2)</f>
        <v>11.55</v>
      </c>
      <c r="AL780" s="13">
        <f>ROUND((Q780^0.5),2)</f>
        <v>9.9</v>
      </c>
      <c r="AM780" s="13">
        <f>ROUND((Q780^0.5),2)</f>
        <v>9.9</v>
      </c>
      <c r="AN780" s="19">
        <v>11</v>
      </c>
      <c r="AO780" s="10">
        <f>INDEX(AJ:AJ, MATCH(AN780, AI:AI, 0))</f>
        <v>1.56</v>
      </c>
      <c r="AP780" s="12">
        <f>ROUNDUP((AK780/AO780),0)</f>
        <v>8</v>
      </c>
      <c r="AQ780" s="12">
        <f>(AP780*AO780)</f>
        <v>12.48</v>
      </c>
      <c r="AR780" s="12">
        <f>IF(ROUNDDOWN((AL780*12 - (O780*12)) / (AP780 - 1), 0) &lt; 18, ROUNDDOWN((AL780*12 - (O780*12)) / (AP780 - 1), 0), 18)</f>
        <v>16</v>
      </c>
    </row>
    <row r="781" spans="1:44" x14ac:dyDescent="0.35">
      <c r="A781" s="11">
        <f t="shared" si="12"/>
        <v>780</v>
      </c>
      <c r="B781" s="14">
        <v>4100</v>
      </c>
      <c r="C781" s="14">
        <v>3000</v>
      </c>
      <c r="D781" s="14">
        <v>85</v>
      </c>
      <c r="E781" s="14">
        <v>200</v>
      </c>
      <c r="F781" s="14">
        <v>60000</v>
      </c>
      <c r="G781" s="14">
        <v>4.75</v>
      </c>
      <c r="H781" s="14">
        <v>105</v>
      </c>
      <c r="K781" s="14">
        <v>150</v>
      </c>
      <c r="L781" s="14">
        <v>1.5</v>
      </c>
      <c r="M781" s="9">
        <f>ROUNDUP((18*L781),0)</f>
        <v>27</v>
      </c>
      <c r="N781" s="9">
        <f>(M781-O781*12-1.5)</f>
        <v>22.5</v>
      </c>
      <c r="O781" s="14">
        <v>0.25</v>
      </c>
      <c r="P781" s="9">
        <f>ROUND(((B781)-(M781*K781/12)-(G781-(1.5*L781))*H781),0)</f>
        <v>3500</v>
      </c>
      <c r="Q781" s="9">
        <f>ROUNDDOWN((D781+E781)/(P781/1000),0)</f>
        <v>81</v>
      </c>
      <c r="R781" s="9">
        <f>ROUND((1.2*D781+1.6*E781)/(Q781),2)</f>
        <v>5.21</v>
      </c>
      <c r="S781" s="9">
        <f>CEILING((N781+(12*L781)),0.01)</f>
        <v>40.5</v>
      </c>
      <c r="T781" s="9">
        <f xml:space="preserve"> (4*S781)</f>
        <v>162</v>
      </c>
      <c r="U781" s="9">
        <f>ROUND((Q781-(S781/12)^2)*(R781),2)</f>
        <v>362.66</v>
      </c>
      <c r="V781" s="9">
        <f>ROUND((U781*1000)/(3*T781*(C781^0.5)),2)</f>
        <v>13.62</v>
      </c>
      <c r="W781" s="9" t="str">
        <f>IF(V781 &lt; N781, "Pass", "Fail")</f>
        <v>Pass</v>
      </c>
      <c r="X781" s="9">
        <f>CEILING(R781*(Q781^0.5)*((Q781^0.5/2)-(L781*0.5)-(N781/12)),0.01)</f>
        <v>87.92</v>
      </c>
      <c r="Y781" s="9">
        <f>ROUND((X781*1000)/(1.5*(Q781^0.5)*12*(C781^0.5)),2)</f>
        <v>9.91</v>
      </c>
      <c r="Z781" s="9" t="str">
        <f>IF(Y781&lt;N781,"Pass","Fail")</f>
        <v>Pass</v>
      </c>
      <c r="AA781" s="9">
        <f>ROUND(((Q781^0.5)/2)-(L781/2),2)</f>
        <v>3.75</v>
      </c>
      <c r="AB781" s="9">
        <f>ROUND((AA781*(AA781/2)*R781*(Q781^0.5)),0)</f>
        <v>330</v>
      </c>
      <c r="AC781" s="9">
        <f>ROUND((AB781*12000/(0.9*(Q781^0.5)*12*(N781^2))),2)</f>
        <v>80.48</v>
      </c>
      <c r="AD781" s="9">
        <f>(1-((1-(2.36*AC781/C781))^0.5))</f>
        <v>3.2173018217271143E-2</v>
      </c>
      <c r="AE781" s="9">
        <f>(AD781*C781)/(1.18*F781)</f>
        <v>1.3632634837826756E-3</v>
      </c>
      <c r="AF781" s="10">
        <f>200/F781</f>
        <v>3.3333333333333335E-3</v>
      </c>
      <c r="AG781" s="10">
        <f>(3*(C781)^0.5)/(F781)</f>
        <v>2.7386127875258306E-3</v>
      </c>
      <c r="AH781" s="10">
        <f>ROUND(MAX(AE781, AF781, AG781),6)</f>
        <v>3.333E-3</v>
      </c>
      <c r="AK781" s="10">
        <f>ROUND((AH781*(Q781^0.5)*12*N781),2)</f>
        <v>8.1</v>
      </c>
      <c r="AL781" s="13">
        <f>ROUND((Q781^0.5),2)</f>
        <v>9</v>
      </c>
      <c r="AM781" s="13">
        <f>ROUND((Q781^0.5),2)</f>
        <v>9</v>
      </c>
      <c r="AN781" s="19">
        <v>8</v>
      </c>
      <c r="AO781" s="10">
        <f>INDEX(AJ:AJ, MATCH(AN781, AI:AI, 0))</f>
        <v>0.79</v>
      </c>
      <c r="AP781" s="12">
        <f>ROUNDUP((AK781/AO781),0)</f>
        <v>11</v>
      </c>
      <c r="AQ781" s="12">
        <f>(AP781*AO781)</f>
        <v>8.6900000000000013</v>
      </c>
      <c r="AR781" s="12">
        <f>IF(ROUNDDOWN((AL781*12 - (O781*12)) / (AP781 - 1), 0) &lt; 18, ROUNDDOWN((AL781*12 - (O781*12)) / (AP781 - 1), 0), 18)</f>
        <v>10</v>
      </c>
    </row>
    <row r="782" spans="1:44" x14ac:dyDescent="0.35">
      <c r="A782" s="11">
        <f t="shared" si="12"/>
        <v>781</v>
      </c>
      <c r="B782" s="14">
        <v>5300</v>
      </c>
      <c r="C782" s="14">
        <v>4000</v>
      </c>
      <c r="D782" s="14">
        <v>135</v>
      </c>
      <c r="E782" s="14">
        <v>175</v>
      </c>
      <c r="F782" s="14">
        <v>60000</v>
      </c>
      <c r="G782" s="14">
        <v>7</v>
      </c>
      <c r="H782" s="14">
        <v>105</v>
      </c>
      <c r="K782" s="14">
        <v>150</v>
      </c>
      <c r="L782" s="14">
        <v>1.42</v>
      </c>
      <c r="M782" s="9">
        <f>ROUNDUP((18*L782),0)</f>
        <v>26</v>
      </c>
      <c r="N782" s="9">
        <f>(M782-O782*12-1.5)</f>
        <v>21.5</v>
      </c>
      <c r="O782" s="14">
        <v>0.25</v>
      </c>
      <c r="P782" s="9">
        <f>ROUND(((B782)-(M782*K782/12)-(G782-(1.5*L782))*H782),0)</f>
        <v>4464</v>
      </c>
      <c r="Q782" s="9">
        <f>ROUNDDOWN((D782+E782)/(P782/1000),0)</f>
        <v>69</v>
      </c>
      <c r="R782" s="9">
        <f>ROUND((1.2*D782+1.6*E782)/(Q782),2)</f>
        <v>6.41</v>
      </c>
      <c r="S782" s="9">
        <f>CEILING((N782+(12*L782)),0.01)</f>
        <v>38.54</v>
      </c>
      <c r="T782" s="9">
        <f xml:space="preserve"> (4*S782)</f>
        <v>154.16</v>
      </c>
      <c r="U782" s="9">
        <f>ROUND((Q782-(S782/12)^2)*(R782),2)</f>
        <v>376.17</v>
      </c>
      <c r="V782" s="9">
        <f>ROUND((U782*1000)/(3*T782*(C782^0.5)),2)</f>
        <v>12.86</v>
      </c>
      <c r="W782" s="9" t="str">
        <f>IF(V782 &lt; N782, "Pass", "Fail")</f>
        <v>Pass</v>
      </c>
      <c r="X782" s="9">
        <f>CEILING(R782*(Q782^0.5)*((Q782^0.5/2)-(L782*0.5)-(N782/12)),0.01)</f>
        <v>87.95</v>
      </c>
      <c r="Y782" s="9">
        <f>ROUND((X782*1000)/(1.5*(Q782^0.5)*12*(C782^0.5)),2)</f>
        <v>9.3000000000000007</v>
      </c>
      <c r="Z782" s="9" t="str">
        <f>IF(Y782&lt;N782,"Pass","Fail")</f>
        <v>Pass</v>
      </c>
      <c r="AA782" s="9">
        <f>ROUND(((Q782^0.5)/2)-(L782/2),2)</f>
        <v>3.44</v>
      </c>
      <c r="AB782" s="9">
        <f>ROUND((AA782*(AA782/2)*R782*(Q782^0.5)),0)</f>
        <v>315</v>
      </c>
      <c r="AC782" s="9">
        <f>ROUND((AB782*12000/(0.9*(Q782^0.5)*12*(N782^2))),2)</f>
        <v>91.15</v>
      </c>
      <c r="AD782" s="9">
        <f>(1-((1-(2.36*AC782/C782))^0.5))</f>
        <v>2.7260826325987808E-2</v>
      </c>
      <c r="AE782" s="9">
        <f>(AD782*C782)/(1.18*F782)</f>
        <v>1.5401596794343394E-3</v>
      </c>
      <c r="AF782" s="10">
        <f>200/F782</f>
        <v>3.3333333333333335E-3</v>
      </c>
      <c r="AG782" s="10">
        <f>(3*(C782)^0.5)/(F782)</f>
        <v>3.162277660168379E-3</v>
      </c>
      <c r="AH782" s="10">
        <f>ROUND(MAX(AE782, AF782, AG782),6)</f>
        <v>3.333E-3</v>
      </c>
      <c r="AK782" s="10">
        <f>ROUND((AH782*(Q782^0.5)*12*N782),2)</f>
        <v>7.14</v>
      </c>
      <c r="AL782" s="13">
        <f>ROUND((Q782^0.5),2)</f>
        <v>8.31</v>
      </c>
      <c r="AM782" s="13">
        <f>ROUND((Q782^0.5),2)</f>
        <v>8.31</v>
      </c>
      <c r="AN782" s="19">
        <v>8</v>
      </c>
      <c r="AO782" s="10">
        <f>INDEX(AJ:AJ, MATCH(AN782, AI:AI, 0))</f>
        <v>0.79</v>
      </c>
      <c r="AP782" s="12">
        <f>ROUNDUP((AK782/AO782),0)</f>
        <v>10</v>
      </c>
      <c r="AQ782" s="12">
        <f>(AP782*AO782)</f>
        <v>7.9</v>
      </c>
      <c r="AR782" s="12">
        <f>IF(ROUNDDOWN((AL782*12 - (O782*12)) / (AP782 - 1), 0) &lt; 18, ROUNDDOWN((AL782*12 - (O782*12)) / (AP782 - 1), 0), 18)</f>
        <v>10</v>
      </c>
    </row>
    <row r="783" spans="1:44" x14ac:dyDescent="0.35">
      <c r="A783" s="11">
        <f t="shared" si="12"/>
        <v>782</v>
      </c>
      <c r="B783" s="14">
        <v>5200</v>
      </c>
      <c r="C783" s="14">
        <v>4000</v>
      </c>
      <c r="D783" s="14">
        <v>200</v>
      </c>
      <c r="E783" s="14">
        <v>95</v>
      </c>
      <c r="F783" s="14">
        <v>40000</v>
      </c>
      <c r="G783" s="14">
        <v>4</v>
      </c>
      <c r="H783" s="14">
        <v>105</v>
      </c>
      <c r="K783" s="14">
        <v>150</v>
      </c>
      <c r="L783" s="14">
        <v>1.25</v>
      </c>
      <c r="M783" s="9">
        <f>ROUNDUP((18*L783),0)</f>
        <v>23</v>
      </c>
      <c r="N783" s="9">
        <f>(M783-O783*12-1.5)</f>
        <v>18.5</v>
      </c>
      <c r="O783" s="14">
        <v>0.25</v>
      </c>
      <c r="P783" s="9">
        <f>ROUND(((B783)-(M783*K783/12)-(G783-(1.5*L783))*H783),0)</f>
        <v>4689</v>
      </c>
      <c r="Q783" s="9">
        <f>ROUNDDOWN((D783+E783)/(P783/1000),0)</f>
        <v>62</v>
      </c>
      <c r="R783" s="9">
        <f>ROUND((1.2*D783+1.6*E783)/(Q783),2)</f>
        <v>6.32</v>
      </c>
      <c r="S783" s="9">
        <f>CEILING((N783+(12*L783)),0.01)</f>
        <v>33.5</v>
      </c>
      <c r="T783" s="9">
        <f xml:space="preserve"> (4*S783)</f>
        <v>134</v>
      </c>
      <c r="U783" s="9">
        <f>ROUND((Q783-(S783/12)^2)*(R783),2)</f>
        <v>342.59</v>
      </c>
      <c r="V783" s="9">
        <f>ROUND((U783*1000)/(3*T783*(C783^0.5)),2)</f>
        <v>13.47</v>
      </c>
      <c r="W783" s="9" t="str">
        <f>IF(V783 &lt; N783, "Pass", "Fail")</f>
        <v>Pass</v>
      </c>
      <c r="X783" s="9">
        <f>CEILING(R783*(Q783^0.5)*((Q783^0.5/2)-(L783*0.5)-(N783/12)),0.01)</f>
        <v>88.100000000000009</v>
      </c>
      <c r="Y783" s="9">
        <f>ROUND((X783*1000)/(1.5*(Q783^0.5)*12*(C783^0.5)),2)</f>
        <v>9.83</v>
      </c>
      <c r="Z783" s="9" t="str">
        <f>IF(Y783&lt;N783,"Pass","Fail")</f>
        <v>Pass</v>
      </c>
      <c r="AA783" s="9">
        <f>ROUND(((Q783^0.5)/2)-(L783/2),2)</f>
        <v>3.31</v>
      </c>
      <c r="AB783" s="9">
        <f>ROUND((AA783*(AA783/2)*R783*(Q783^0.5)),0)</f>
        <v>273</v>
      </c>
      <c r="AC783" s="9">
        <f>ROUND((AB783*12000/(0.9*(Q783^0.5)*12*(N783^2))),2)</f>
        <v>112.56</v>
      </c>
      <c r="AD783" s="9">
        <f>(1-((1-(2.36*AC783/C783))^0.5))</f>
        <v>3.3775595423092164E-2</v>
      </c>
      <c r="AE783" s="9">
        <f>(AD783*C783)/(1.18*F783)</f>
        <v>2.8623385951773018E-3</v>
      </c>
      <c r="AF783" s="10">
        <f>200/F783</f>
        <v>5.0000000000000001E-3</v>
      </c>
      <c r="AG783" s="10">
        <f>(3*(C783)^0.5)/(F783)</f>
        <v>4.7434164902525689E-3</v>
      </c>
      <c r="AH783" s="10">
        <f>ROUND(MAX(AE783, AF783, AG783),6)</f>
        <v>5.0000000000000001E-3</v>
      </c>
      <c r="AK783" s="10">
        <f>ROUND((AH783*(Q783^0.5)*12*N783),2)</f>
        <v>8.74</v>
      </c>
      <c r="AL783" s="13">
        <f>ROUND((Q783^0.5),2)</f>
        <v>7.87</v>
      </c>
      <c r="AM783" s="13">
        <f>ROUND((Q783^0.5),2)</f>
        <v>7.87</v>
      </c>
      <c r="AN783" s="19">
        <v>11</v>
      </c>
      <c r="AO783" s="10">
        <f>INDEX(AJ:AJ, MATCH(AN783, AI:AI, 0))</f>
        <v>1.56</v>
      </c>
      <c r="AP783" s="12">
        <f>ROUNDUP((AK783/AO783),0)</f>
        <v>6</v>
      </c>
      <c r="AQ783" s="12">
        <f>(AP783*AO783)</f>
        <v>9.36</v>
      </c>
      <c r="AR783" s="12">
        <f>IF(ROUNDDOWN((AL783*12 - (O783*12)) / (AP783 - 1), 0) &lt; 18, ROUNDDOWN((AL783*12 - (O783*12)) / (AP783 - 1), 0), 18)</f>
        <v>18</v>
      </c>
    </row>
    <row r="784" spans="1:44" x14ac:dyDescent="0.35">
      <c r="A784" s="11">
        <f t="shared" si="12"/>
        <v>783</v>
      </c>
      <c r="B784" s="14">
        <v>5300</v>
      </c>
      <c r="C784" s="14">
        <v>5000</v>
      </c>
      <c r="D784" s="14">
        <v>120</v>
      </c>
      <c r="E784" s="14">
        <v>150</v>
      </c>
      <c r="F784" s="14">
        <v>40000</v>
      </c>
      <c r="G784" s="14">
        <v>5.25</v>
      </c>
      <c r="H784" s="14">
        <v>95</v>
      </c>
      <c r="K784" s="14">
        <v>150</v>
      </c>
      <c r="L784" s="14">
        <v>1.17</v>
      </c>
      <c r="M784" s="9">
        <f>ROUNDUP((18*L784),0)</f>
        <v>22</v>
      </c>
      <c r="N784" s="9">
        <f>(M784-O784*12-1.5)</f>
        <v>17.5</v>
      </c>
      <c r="O784" s="14">
        <v>0.25</v>
      </c>
      <c r="P784" s="9">
        <f>ROUND(((B784)-(M784*K784/12)-(G784-(1.5*L784))*H784),0)</f>
        <v>4693</v>
      </c>
      <c r="Q784" s="9">
        <f>ROUNDDOWN((D784+E784)/(P784/1000),0)</f>
        <v>57</v>
      </c>
      <c r="R784" s="9">
        <f>ROUND((1.2*D784+1.6*E784)/(Q784),2)</f>
        <v>6.74</v>
      </c>
      <c r="S784" s="9">
        <f>CEILING((N784+(12*L784)),0.01)</f>
        <v>31.54</v>
      </c>
      <c r="T784" s="9">
        <f xml:space="preserve"> (4*S784)</f>
        <v>126.16</v>
      </c>
      <c r="U784" s="9">
        <f>ROUND((Q784-(S784/12)^2)*(R784),2)</f>
        <v>337.62</v>
      </c>
      <c r="V784" s="9">
        <f>ROUND((U784*1000)/(3*T784*(C784^0.5)),2)</f>
        <v>12.62</v>
      </c>
      <c r="W784" s="9" t="str">
        <f>IF(V784 &lt; N784, "Pass", "Fail")</f>
        <v>Pass</v>
      </c>
      <c r="X784" s="9">
        <f>CEILING(R784*(Q784^0.5)*((Q784^0.5/2)-(L784*0.5)-(N784/12)),0.01)</f>
        <v>88.12</v>
      </c>
      <c r="Y784" s="9">
        <f>ROUND((X784*1000)/(1.5*(Q784^0.5)*12*(C784^0.5)),2)</f>
        <v>9.17</v>
      </c>
      <c r="Z784" s="9" t="str">
        <f>IF(Y784&lt;N784,"Pass","Fail")</f>
        <v>Pass</v>
      </c>
      <c r="AA784" s="9">
        <f>ROUND(((Q784^0.5)/2)-(L784/2),2)</f>
        <v>3.19</v>
      </c>
      <c r="AB784" s="9">
        <f>ROUND((AA784*(AA784/2)*R784*(Q784^0.5)),0)</f>
        <v>259</v>
      </c>
      <c r="AC784" s="9">
        <f>ROUND((AB784*12000/(0.9*(Q784^0.5)*12*(N784^2))),2)</f>
        <v>124.46</v>
      </c>
      <c r="AD784" s="9">
        <f>(1-((1-(2.36*AC784/C784))^0.5))</f>
        <v>2.9817089410455577E-2</v>
      </c>
      <c r="AE784" s="9">
        <f>(AD784*C784)/(1.18*F784)</f>
        <v>3.1585899799211415E-3</v>
      </c>
      <c r="AF784" s="10">
        <f>200/F784</f>
        <v>5.0000000000000001E-3</v>
      </c>
      <c r="AG784" s="10">
        <f>(3*(C784)^0.5)/(F784)</f>
        <v>5.3033008588991067E-3</v>
      </c>
      <c r="AH784" s="10">
        <f>ROUND(MAX(AE784, AF784, AG784),6)</f>
        <v>5.3030000000000004E-3</v>
      </c>
      <c r="AK784" s="10">
        <f>ROUND((AH784*(Q784^0.5)*12*N784),2)</f>
        <v>8.41</v>
      </c>
      <c r="AL784" s="13">
        <f>ROUND((Q784^0.5),2)</f>
        <v>7.55</v>
      </c>
      <c r="AM784" s="13">
        <f>ROUND((Q784^0.5),2)</f>
        <v>7.55</v>
      </c>
      <c r="AN784" s="19">
        <v>11</v>
      </c>
      <c r="AO784" s="10">
        <f>INDEX(AJ:AJ, MATCH(AN784, AI:AI, 0))</f>
        <v>1.56</v>
      </c>
      <c r="AP784" s="12">
        <f>ROUNDUP((AK784/AO784),0)</f>
        <v>6</v>
      </c>
      <c r="AQ784" s="12">
        <f>(AP784*AO784)</f>
        <v>9.36</v>
      </c>
      <c r="AR784" s="12">
        <f>IF(ROUNDDOWN((AL784*12 - (O784*12)) / (AP784 - 1), 0) &lt; 18, ROUNDDOWN((AL784*12 - (O784*12)) / (AP784 - 1), 0), 18)</f>
        <v>17</v>
      </c>
    </row>
    <row r="785" spans="1:44" x14ac:dyDescent="0.35">
      <c r="A785" s="11">
        <f t="shared" si="12"/>
        <v>784</v>
      </c>
      <c r="B785" s="14">
        <v>5300</v>
      </c>
      <c r="C785" s="14">
        <v>3000</v>
      </c>
      <c r="D785" s="14">
        <v>145</v>
      </c>
      <c r="E785" s="14">
        <v>175</v>
      </c>
      <c r="F785" s="14">
        <v>40000</v>
      </c>
      <c r="G785" s="14">
        <v>4.5</v>
      </c>
      <c r="H785" s="14">
        <v>100</v>
      </c>
      <c r="K785" s="14">
        <v>150</v>
      </c>
      <c r="L785" s="14">
        <v>1.42</v>
      </c>
      <c r="M785" s="9">
        <f>ROUNDUP((18*L785),0)</f>
        <v>26</v>
      </c>
      <c r="N785" s="9">
        <f>(M785-O785*12-1.5)</f>
        <v>21.5</v>
      </c>
      <c r="O785" s="14">
        <v>0.25</v>
      </c>
      <c r="P785" s="9">
        <f>ROUND(((B785)-(M785*K785/12)-(G785-(1.5*L785))*H785),0)</f>
        <v>4738</v>
      </c>
      <c r="Q785" s="9">
        <f>ROUNDDOWN((D785+E785)/(P785/1000),0)</f>
        <v>67</v>
      </c>
      <c r="R785" s="9">
        <f>ROUND((1.2*D785+1.6*E785)/(Q785),2)</f>
        <v>6.78</v>
      </c>
      <c r="S785" s="9">
        <f>CEILING((N785+(12*L785)),0.01)</f>
        <v>38.54</v>
      </c>
      <c r="T785" s="9">
        <f xml:space="preserve"> (4*S785)</f>
        <v>154.16</v>
      </c>
      <c r="U785" s="9">
        <f>ROUND((Q785-(S785/12)^2)*(R785),2)</f>
        <v>384.33</v>
      </c>
      <c r="V785" s="9">
        <f>ROUND((U785*1000)/(3*T785*(C785^0.5)),2)</f>
        <v>15.17</v>
      </c>
      <c r="W785" s="9" t="str">
        <f>IF(V785 &lt; N785, "Pass", "Fail")</f>
        <v>Pass</v>
      </c>
      <c r="X785" s="9">
        <f>CEILING(R785*(Q785^0.5)*((Q785^0.5/2)-(L785*0.5)-(N785/12)),0.01)</f>
        <v>88.3</v>
      </c>
      <c r="Y785" s="9">
        <f>ROUND((X785*1000)/(1.5*(Q785^0.5)*12*(C785^0.5)),2)</f>
        <v>10.94</v>
      </c>
      <c r="Z785" s="9" t="str">
        <f>IF(Y785&lt;N785,"Pass","Fail")</f>
        <v>Pass</v>
      </c>
      <c r="AA785" s="9">
        <f>ROUND(((Q785^0.5)/2)-(L785/2),2)</f>
        <v>3.38</v>
      </c>
      <c r="AB785" s="9">
        <f>ROUND((AA785*(AA785/2)*R785*(Q785^0.5)),0)</f>
        <v>317</v>
      </c>
      <c r="AC785" s="9">
        <f>ROUND((AB785*12000/(0.9*(Q785^0.5)*12*(N785^2))),2)</f>
        <v>93.09</v>
      </c>
      <c r="AD785" s="9">
        <f>(1-((1-(2.36*AC785/C785))^0.5))</f>
        <v>3.7311473009052687E-2</v>
      </c>
      <c r="AE785" s="9">
        <f>(AD785*C785)/(1.18*F785)</f>
        <v>2.3714919285414845E-3</v>
      </c>
      <c r="AF785" s="10">
        <f>200/F785</f>
        <v>5.0000000000000001E-3</v>
      </c>
      <c r="AG785" s="10">
        <f>(3*(C785)^0.5)/(F785)</f>
        <v>4.107919181288746E-3</v>
      </c>
      <c r="AH785" s="10">
        <f>ROUND(MAX(AE785, AF785, AG785),6)</f>
        <v>5.0000000000000001E-3</v>
      </c>
      <c r="AK785" s="10">
        <f>ROUND((AH785*(Q785^0.5)*12*N785),2)</f>
        <v>10.56</v>
      </c>
      <c r="AL785" s="13">
        <f>ROUND((Q785^0.5),2)</f>
        <v>8.19</v>
      </c>
      <c r="AM785" s="13">
        <f>ROUND((Q785^0.5),2)</f>
        <v>8.19</v>
      </c>
      <c r="AN785" s="19">
        <v>11</v>
      </c>
      <c r="AO785" s="10">
        <f>INDEX(AJ:AJ, MATCH(AN785, AI:AI, 0))</f>
        <v>1.56</v>
      </c>
      <c r="AP785" s="12">
        <f>ROUNDUP((AK785/AO785),0)</f>
        <v>7</v>
      </c>
      <c r="AQ785" s="12">
        <f>(AP785*AO785)</f>
        <v>10.92</v>
      </c>
      <c r="AR785" s="12">
        <f>IF(ROUNDDOWN((AL785*12 - (O785*12)) / (AP785 - 1), 0) &lt; 18, ROUNDDOWN((AL785*12 - (O785*12)) / (AP785 - 1), 0), 18)</f>
        <v>15</v>
      </c>
    </row>
    <row r="786" spans="1:44" x14ac:dyDescent="0.35">
      <c r="A786" s="11">
        <f t="shared" si="12"/>
        <v>785</v>
      </c>
      <c r="B786" s="14">
        <v>4600</v>
      </c>
      <c r="C786" s="14">
        <v>5000</v>
      </c>
      <c r="D786" s="14">
        <v>190</v>
      </c>
      <c r="E786" s="14">
        <v>125</v>
      </c>
      <c r="F786" s="14">
        <v>40000</v>
      </c>
      <c r="G786" s="14">
        <v>6</v>
      </c>
      <c r="H786" s="14">
        <v>95</v>
      </c>
      <c r="K786" s="14">
        <v>150</v>
      </c>
      <c r="L786" s="14">
        <v>1.5</v>
      </c>
      <c r="M786" s="9">
        <f>ROUNDUP((18*L786),0)</f>
        <v>27</v>
      </c>
      <c r="N786" s="9">
        <f>(M786-O786*12-1.5)</f>
        <v>22.5</v>
      </c>
      <c r="O786" s="14">
        <v>0.25</v>
      </c>
      <c r="P786" s="9">
        <f>ROUND(((B786)-(M786*K786/12)-(G786-(1.5*L786))*H786),0)</f>
        <v>3906</v>
      </c>
      <c r="Q786" s="9">
        <f>ROUNDDOWN((D786+E786)/(P786/1000),0)</f>
        <v>80</v>
      </c>
      <c r="R786" s="9">
        <f>ROUND((1.2*D786+1.6*E786)/(Q786),2)</f>
        <v>5.35</v>
      </c>
      <c r="S786" s="9">
        <f>CEILING((N786+(12*L786)),0.01)</f>
        <v>40.5</v>
      </c>
      <c r="T786" s="9">
        <f xml:space="preserve"> (4*S786)</f>
        <v>162</v>
      </c>
      <c r="U786" s="9">
        <f>ROUND((Q786-(S786/12)^2)*(R786),2)</f>
        <v>367.06</v>
      </c>
      <c r="V786" s="9">
        <f>ROUND((U786*1000)/(3*T786*(C786^0.5)),2)</f>
        <v>10.68</v>
      </c>
      <c r="W786" s="9" t="str">
        <f>IF(V786 &lt; N786, "Pass", "Fail")</f>
        <v>Pass</v>
      </c>
      <c r="X786" s="9">
        <f>CEILING(R786*(Q786^0.5)*((Q786^0.5/2)-(L786*0.5)-(N786/12)),0.01)</f>
        <v>88.39</v>
      </c>
      <c r="Y786" s="9">
        <f>ROUND((X786*1000)/(1.5*(Q786^0.5)*12*(C786^0.5)),2)</f>
        <v>7.76</v>
      </c>
      <c r="Z786" s="9" t="str">
        <f>IF(Y786&lt;N786,"Pass","Fail")</f>
        <v>Pass</v>
      </c>
      <c r="AA786" s="9">
        <f>ROUND(((Q786^0.5)/2)-(L786/2),2)</f>
        <v>3.72</v>
      </c>
      <c r="AB786" s="9">
        <f>ROUND((AA786*(AA786/2)*R786*(Q786^0.5)),0)</f>
        <v>331</v>
      </c>
      <c r="AC786" s="9">
        <f>ROUND((AB786*12000/(0.9*(Q786^0.5)*12*(N786^2))),2)</f>
        <v>81.22</v>
      </c>
      <c r="AD786" s="9">
        <f>(1-((1-(2.36*AC786/C786))^0.5))</f>
        <v>1.935523251281257E-2</v>
      </c>
      <c r="AE786" s="9">
        <f>(AD786*C786)/(1.18*F786)</f>
        <v>2.0503424272047214E-3</v>
      </c>
      <c r="AF786" s="10">
        <f>200/F786</f>
        <v>5.0000000000000001E-3</v>
      </c>
      <c r="AG786" s="10">
        <f>(3*(C786)^0.5)/(F786)</f>
        <v>5.3033008588991067E-3</v>
      </c>
      <c r="AH786" s="10">
        <f>ROUND(MAX(AE786, AF786, AG786),6)</f>
        <v>5.3030000000000004E-3</v>
      </c>
      <c r="AK786" s="10">
        <f>ROUND((AH786*(Q786^0.5)*12*N786),2)</f>
        <v>12.81</v>
      </c>
      <c r="AL786" s="13">
        <f>ROUND((Q786^0.5),2)</f>
        <v>8.94</v>
      </c>
      <c r="AM786" s="13">
        <f>ROUND((Q786^0.5),2)</f>
        <v>8.94</v>
      </c>
      <c r="AN786" s="19">
        <v>11</v>
      </c>
      <c r="AO786" s="10">
        <f>INDEX(AJ:AJ, MATCH(AN786, AI:AI, 0))</f>
        <v>1.56</v>
      </c>
      <c r="AP786" s="12">
        <f>ROUNDUP((AK786/AO786),0)</f>
        <v>9</v>
      </c>
      <c r="AQ786" s="12">
        <f>(AP786*AO786)</f>
        <v>14.040000000000001</v>
      </c>
      <c r="AR786" s="12">
        <f>IF(ROUNDDOWN((AL786*12 - (O786*12)) / (AP786 - 1), 0) &lt; 18, ROUNDDOWN((AL786*12 - (O786*12)) / (AP786 - 1), 0), 18)</f>
        <v>13</v>
      </c>
    </row>
    <row r="787" spans="1:44" x14ac:dyDescent="0.35">
      <c r="A787" s="11">
        <f t="shared" si="12"/>
        <v>786</v>
      </c>
      <c r="B787" s="14">
        <v>4000</v>
      </c>
      <c r="C787" s="14">
        <v>3000</v>
      </c>
      <c r="D787" s="14">
        <v>145</v>
      </c>
      <c r="E787" s="14">
        <v>150</v>
      </c>
      <c r="F787" s="14">
        <v>60000</v>
      </c>
      <c r="G787" s="14">
        <v>4.25</v>
      </c>
      <c r="H787" s="14">
        <v>90</v>
      </c>
      <c r="K787" s="14">
        <v>150</v>
      </c>
      <c r="L787" s="14">
        <v>1.5</v>
      </c>
      <c r="M787" s="9">
        <f>ROUNDUP((18*L787),0)</f>
        <v>27</v>
      </c>
      <c r="N787" s="9">
        <f>(M787-O787*12-1.5)</f>
        <v>22.5</v>
      </c>
      <c r="O787" s="14">
        <v>0.25</v>
      </c>
      <c r="P787" s="9">
        <f>ROUND(((B787)-(M787*K787/12)-(G787-(1.5*L787))*H787),0)</f>
        <v>3483</v>
      </c>
      <c r="Q787" s="9">
        <f>ROUNDDOWN((D787+E787)/(P787/1000),0)</f>
        <v>84</v>
      </c>
      <c r="R787" s="9">
        <f>ROUND((1.2*D787+1.6*E787)/(Q787),2)</f>
        <v>4.93</v>
      </c>
      <c r="S787" s="9">
        <f>CEILING((N787+(12*L787)),0.01)</f>
        <v>40.5</v>
      </c>
      <c r="T787" s="9">
        <f xml:space="preserve"> (4*S787)</f>
        <v>162</v>
      </c>
      <c r="U787" s="9">
        <f>ROUND((Q787-(S787/12)^2)*(R787),2)</f>
        <v>357.96</v>
      </c>
      <c r="V787" s="9">
        <f>ROUND((U787*1000)/(3*T787*(C787^0.5)),2)</f>
        <v>13.45</v>
      </c>
      <c r="W787" s="9" t="str">
        <f>IF(V787 &lt; N787, "Pass", "Fail")</f>
        <v>Pass</v>
      </c>
      <c r="X787" s="9">
        <f>CEILING(R787*(Q787^0.5)*((Q787^0.5/2)-(L787*0.5)-(N787/12)),0.01)</f>
        <v>88.460000000000008</v>
      </c>
      <c r="Y787" s="9">
        <f>ROUND((X787*1000)/(1.5*(Q787^0.5)*12*(C787^0.5)),2)</f>
        <v>9.7899999999999991</v>
      </c>
      <c r="Z787" s="9" t="str">
        <f>IF(Y787&lt;N787,"Pass","Fail")</f>
        <v>Pass</v>
      </c>
      <c r="AA787" s="9">
        <f>ROUND(((Q787^0.5)/2)-(L787/2),2)</f>
        <v>3.83</v>
      </c>
      <c r="AB787" s="9">
        <f>ROUND((AA787*(AA787/2)*R787*(Q787^0.5)),0)</f>
        <v>331</v>
      </c>
      <c r="AC787" s="9">
        <f>ROUND((AB787*12000/(0.9*(Q787^0.5)*12*(N787^2))),2)</f>
        <v>79.260000000000005</v>
      </c>
      <c r="AD787" s="9">
        <f>(1-((1-(2.36*AC787/C787))^0.5))</f>
        <v>3.1677326507325798E-2</v>
      </c>
      <c r="AE787" s="9">
        <f>(AD787*C787)/(1.18*F787)</f>
        <v>1.3422595977680423E-3</v>
      </c>
      <c r="AF787" s="10">
        <f>200/F787</f>
        <v>3.3333333333333335E-3</v>
      </c>
      <c r="AG787" s="10">
        <f>(3*(C787)^0.5)/(F787)</f>
        <v>2.7386127875258306E-3</v>
      </c>
      <c r="AH787" s="10">
        <f>ROUND(MAX(AE787, AF787, AG787),6)</f>
        <v>3.333E-3</v>
      </c>
      <c r="AK787" s="10">
        <f>ROUND((AH787*(Q787^0.5)*12*N787),2)</f>
        <v>8.25</v>
      </c>
      <c r="AL787" s="13">
        <f>ROUND((Q787^0.5),2)</f>
        <v>9.17</v>
      </c>
      <c r="AM787" s="13">
        <f>ROUND((Q787^0.5),2)</f>
        <v>9.17</v>
      </c>
      <c r="AN787" s="19">
        <v>8</v>
      </c>
      <c r="AO787" s="10">
        <f>INDEX(AJ:AJ, MATCH(AN787, AI:AI, 0))</f>
        <v>0.79</v>
      </c>
      <c r="AP787" s="12">
        <f>ROUNDUP((AK787/AO787),0)</f>
        <v>11</v>
      </c>
      <c r="AQ787" s="12">
        <f>(AP787*AO787)</f>
        <v>8.6900000000000013</v>
      </c>
      <c r="AR787" s="12">
        <f>IF(ROUNDDOWN((AL787*12 - (O787*12)) / (AP787 - 1), 0) &lt; 18, ROUNDDOWN((AL787*12 - (O787*12)) / (AP787 - 1), 0), 18)</f>
        <v>10</v>
      </c>
    </row>
    <row r="788" spans="1:44" x14ac:dyDescent="0.35">
      <c r="A788" s="11">
        <f t="shared" si="12"/>
        <v>787</v>
      </c>
      <c r="B788" s="14">
        <v>5700</v>
      </c>
      <c r="C788" s="14">
        <v>4000</v>
      </c>
      <c r="D788" s="14">
        <v>80</v>
      </c>
      <c r="E788" s="14">
        <v>190</v>
      </c>
      <c r="F788" s="14">
        <v>60000</v>
      </c>
      <c r="G788" s="14">
        <v>7</v>
      </c>
      <c r="H788" s="14">
        <v>95</v>
      </c>
      <c r="K788" s="14">
        <v>150</v>
      </c>
      <c r="L788" s="14">
        <v>1.17</v>
      </c>
      <c r="M788" s="9">
        <f>ROUNDUP((18*L788),0)</f>
        <v>22</v>
      </c>
      <c r="N788" s="9">
        <f>(M788-O788*12-1.5)</f>
        <v>17.5</v>
      </c>
      <c r="O788" s="14">
        <v>0.25</v>
      </c>
      <c r="P788" s="9">
        <f>ROUND(((B788)-(M788*K788/12)-(G788-(1.5*L788))*H788),0)</f>
        <v>4927</v>
      </c>
      <c r="Q788" s="9">
        <f>ROUNDDOWN((D788+E788)/(P788/1000),0)</f>
        <v>54</v>
      </c>
      <c r="R788" s="9">
        <f>ROUND((1.2*D788+1.6*E788)/(Q788),2)</f>
        <v>7.41</v>
      </c>
      <c r="S788" s="9">
        <f>CEILING((N788+(12*L788)),0.01)</f>
        <v>31.54</v>
      </c>
      <c r="T788" s="9">
        <f xml:space="preserve"> (4*S788)</f>
        <v>126.16</v>
      </c>
      <c r="U788" s="9">
        <f>ROUND((Q788-(S788/12)^2)*(R788),2)</f>
        <v>348.95</v>
      </c>
      <c r="V788" s="9">
        <f>ROUND((U788*1000)/(3*T788*(C788^0.5)),2)</f>
        <v>14.58</v>
      </c>
      <c r="W788" s="9" t="str">
        <f>IF(V788 &lt; N788, "Pass", "Fail")</f>
        <v>Pass</v>
      </c>
      <c r="X788" s="9">
        <f>CEILING(R788*(Q788^0.5)*((Q788^0.5/2)-(L788*0.5)-(N788/12)),0.01)</f>
        <v>88.81</v>
      </c>
      <c r="Y788" s="9">
        <f>ROUND((X788*1000)/(1.5*(Q788^0.5)*12*(C788^0.5)),2)</f>
        <v>10.62</v>
      </c>
      <c r="Z788" s="9" t="str">
        <f>IF(Y788&lt;N788,"Pass","Fail")</f>
        <v>Pass</v>
      </c>
      <c r="AA788" s="9">
        <f>ROUND(((Q788^0.5)/2)-(L788/2),2)</f>
        <v>3.09</v>
      </c>
      <c r="AB788" s="9">
        <f>ROUND((AA788*(AA788/2)*R788*(Q788^0.5)),0)</f>
        <v>260</v>
      </c>
      <c r="AC788" s="9">
        <f>ROUND((AB788*12000/(0.9*(Q788^0.5)*12*(N788^2))),2)</f>
        <v>128.37</v>
      </c>
      <c r="AD788" s="9">
        <f>(1-((1-(2.36*AC788/C788))^0.5))</f>
        <v>3.8614697428757228E-2</v>
      </c>
      <c r="AE788" s="9">
        <f>(AD788*C788)/(1.18*F788)</f>
        <v>2.1816213236586003E-3</v>
      </c>
      <c r="AF788" s="10">
        <f>200/F788</f>
        <v>3.3333333333333335E-3</v>
      </c>
      <c r="AG788" s="10">
        <f>(3*(C788)^0.5)/(F788)</f>
        <v>3.162277660168379E-3</v>
      </c>
      <c r="AH788" s="10">
        <f>ROUND(MAX(AE788, AF788, AG788),6)</f>
        <v>3.333E-3</v>
      </c>
      <c r="AK788" s="10">
        <f>ROUND((AH788*(Q788^0.5)*12*N788),2)</f>
        <v>5.14</v>
      </c>
      <c r="AL788" s="13">
        <f>ROUND((Q788^0.5),2)</f>
        <v>7.35</v>
      </c>
      <c r="AM788" s="13">
        <f>ROUND((Q788^0.5),2)</f>
        <v>7.35</v>
      </c>
      <c r="AN788" s="19">
        <v>8</v>
      </c>
      <c r="AO788" s="10">
        <f>INDEX(AJ:AJ, MATCH(AN788, AI:AI, 0))</f>
        <v>0.79</v>
      </c>
      <c r="AP788" s="12">
        <f>ROUNDUP((AK788/AO788),0)</f>
        <v>7</v>
      </c>
      <c r="AQ788" s="12">
        <f>(AP788*AO788)</f>
        <v>5.53</v>
      </c>
      <c r="AR788" s="12">
        <f>IF(ROUNDDOWN((AL788*12 - (O788*12)) / (AP788 - 1), 0) &lt; 18, ROUNDDOWN((AL788*12 - (O788*12)) / (AP788 - 1), 0), 18)</f>
        <v>14</v>
      </c>
    </row>
    <row r="789" spans="1:44" x14ac:dyDescent="0.35">
      <c r="A789" s="11">
        <f t="shared" si="12"/>
        <v>788</v>
      </c>
      <c r="B789" s="14">
        <v>4100</v>
      </c>
      <c r="C789" s="14">
        <v>4000</v>
      </c>
      <c r="D789" s="14">
        <v>100</v>
      </c>
      <c r="E789" s="14">
        <v>175</v>
      </c>
      <c r="F789" s="14">
        <v>40000</v>
      </c>
      <c r="G789" s="14">
        <v>6.25</v>
      </c>
      <c r="H789" s="14">
        <v>100</v>
      </c>
      <c r="K789" s="14">
        <v>150</v>
      </c>
      <c r="L789" s="14">
        <v>1.42</v>
      </c>
      <c r="M789" s="9">
        <f>ROUNDUP((18*L789),0)</f>
        <v>26</v>
      </c>
      <c r="N789" s="9">
        <f>(M789-O789*12-1.5)</f>
        <v>21.5</v>
      </c>
      <c r="O789" s="14">
        <v>0.25</v>
      </c>
      <c r="P789" s="9">
        <f>ROUND(((B789)-(M789*K789/12)-(G789-(1.5*L789))*H789),0)</f>
        <v>3363</v>
      </c>
      <c r="Q789" s="9">
        <f>ROUNDDOWN((D789+E789)/(P789/1000),0)</f>
        <v>81</v>
      </c>
      <c r="R789" s="9">
        <f>ROUND((1.2*D789+1.6*E789)/(Q789),2)</f>
        <v>4.9400000000000004</v>
      </c>
      <c r="S789" s="9">
        <f>CEILING((N789+(12*L789)),0.01)</f>
        <v>38.54</v>
      </c>
      <c r="T789" s="9">
        <f xml:space="preserve"> (4*S789)</f>
        <v>154.16</v>
      </c>
      <c r="U789" s="9">
        <f>ROUND((Q789-(S789/12)^2)*(R789),2)</f>
        <v>349.18</v>
      </c>
      <c r="V789" s="9">
        <f>ROUND((U789*1000)/(3*T789*(C789^0.5)),2)</f>
        <v>11.94</v>
      </c>
      <c r="W789" s="9" t="str">
        <f>IF(V789 &lt; N789, "Pass", "Fail")</f>
        <v>Pass</v>
      </c>
      <c r="X789" s="9">
        <f>CEILING(R789*(Q789^0.5)*((Q789^0.5/2)-(L789*0.5)-(N789/12)),0.01)</f>
        <v>88.850000000000009</v>
      </c>
      <c r="Y789" s="9">
        <f>ROUND((X789*1000)/(1.5*(Q789^0.5)*12*(C789^0.5)),2)</f>
        <v>8.67</v>
      </c>
      <c r="Z789" s="9" t="str">
        <f>IF(Y789&lt;N789,"Pass","Fail")</f>
        <v>Pass</v>
      </c>
      <c r="AA789" s="9">
        <f>ROUND(((Q789^0.5)/2)-(L789/2),2)</f>
        <v>3.79</v>
      </c>
      <c r="AB789" s="9">
        <f>ROUND((AA789*(AA789/2)*R789*(Q789^0.5)),0)</f>
        <v>319</v>
      </c>
      <c r="AC789" s="9">
        <f>ROUND((AB789*12000/(0.9*(Q789^0.5)*12*(N789^2))),2)</f>
        <v>85.2</v>
      </c>
      <c r="AD789" s="9">
        <f>(1-((1-(2.36*AC789/C789))^0.5))</f>
        <v>2.5458056315686317E-2</v>
      </c>
      <c r="AE789" s="9">
        <f>(AD789*C789)/(1.18*F789)</f>
        <v>2.1574623996344338E-3</v>
      </c>
      <c r="AF789" s="10">
        <f>200/F789</f>
        <v>5.0000000000000001E-3</v>
      </c>
      <c r="AG789" s="10">
        <f>(3*(C789)^0.5)/(F789)</f>
        <v>4.7434164902525689E-3</v>
      </c>
      <c r="AH789" s="10">
        <f>ROUND(MAX(AE789, AF789, AG789),6)</f>
        <v>5.0000000000000001E-3</v>
      </c>
      <c r="AK789" s="10">
        <f>ROUND((AH789*(Q789^0.5)*12*N789),2)</f>
        <v>11.61</v>
      </c>
      <c r="AL789" s="13">
        <f>ROUND((Q789^0.5),2)</f>
        <v>9</v>
      </c>
      <c r="AM789" s="13">
        <f>ROUND((Q789^0.5),2)</f>
        <v>9</v>
      </c>
      <c r="AN789" s="19">
        <v>11</v>
      </c>
      <c r="AO789" s="10">
        <f>INDEX(AJ:AJ, MATCH(AN789, AI:AI, 0))</f>
        <v>1.56</v>
      </c>
      <c r="AP789" s="12">
        <f>ROUNDUP((AK789/AO789),0)</f>
        <v>8</v>
      </c>
      <c r="AQ789" s="12">
        <f>(AP789*AO789)</f>
        <v>12.48</v>
      </c>
      <c r="AR789" s="12">
        <f>IF(ROUNDDOWN((AL789*12 - (O789*12)) / (AP789 - 1), 0) &lt; 18, ROUNDDOWN((AL789*12 - (O789*12)) / (AP789 - 1), 0), 18)</f>
        <v>15</v>
      </c>
    </row>
    <row r="790" spans="1:44" x14ac:dyDescent="0.35">
      <c r="A790" s="11">
        <f t="shared" si="12"/>
        <v>789</v>
      </c>
      <c r="B790" s="14">
        <v>4000</v>
      </c>
      <c r="C790" s="14">
        <v>4000</v>
      </c>
      <c r="D790" s="14">
        <v>135</v>
      </c>
      <c r="E790" s="14">
        <v>140</v>
      </c>
      <c r="F790" s="14">
        <v>40000</v>
      </c>
      <c r="G790" s="14">
        <v>7</v>
      </c>
      <c r="H790" s="14">
        <v>100</v>
      </c>
      <c r="K790" s="14">
        <v>150</v>
      </c>
      <c r="L790" s="14">
        <v>1.42</v>
      </c>
      <c r="M790" s="9">
        <f>ROUNDUP((18*L790),0)</f>
        <v>26</v>
      </c>
      <c r="N790" s="9">
        <f>(M790-O790*12-1.5)</f>
        <v>21.5</v>
      </c>
      <c r="O790" s="14">
        <v>0.25</v>
      </c>
      <c r="P790" s="9">
        <f>ROUND(((B790)-(M790*K790/12)-(G790-(1.5*L790))*H790),0)</f>
        <v>3188</v>
      </c>
      <c r="Q790" s="9">
        <f>ROUNDDOWN((D790+E790)/(P790/1000),0)</f>
        <v>86</v>
      </c>
      <c r="R790" s="9">
        <f>ROUND((1.2*D790+1.6*E790)/(Q790),2)</f>
        <v>4.49</v>
      </c>
      <c r="S790" s="9">
        <f>CEILING((N790+(12*L790)),0.01)</f>
        <v>38.54</v>
      </c>
      <c r="T790" s="9">
        <f xml:space="preserve"> (4*S790)</f>
        <v>154.16</v>
      </c>
      <c r="U790" s="9">
        <f>ROUND((Q790-(S790/12)^2)*(R790),2)</f>
        <v>339.83</v>
      </c>
      <c r="V790" s="9">
        <f>ROUND((U790*1000)/(3*T790*(C790^0.5)),2)</f>
        <v>11.62</v>
      </c>
      <c r="W790" s="9" t="str">
        <f>IF(V790 &lt; N790, "Pass", "Fail")</f>
        <v>Pass</v>
      </c>
      <c r="X790" s="9">
        <f>CEILING(R790*(Q790^0.5)*((Q790^0.5/2)-(L790*0.5)-(N790/12)),0.01)</f>
        <v>88.91</v>
      </c>
      <c r="Y790" s="9">
        <f>ROUND((X790*1000)/(1.5*(Q790^0.5)*12*(C790^0.5)),2)</f>
        <v>8.42</v>
      </c>
      <c r="Z790" s="9" t="str">
        <f>IF(Y790&lt;N790,"Pass","Fail")</f>
        <v>Pass</v>
      </c>
      <c r="AA790" s="9">
        <f>ROUND(((Q790^0.5)/2)-(L790/2),2)</f>
        <v>3.93</v>
      </c>
      <c r="AB790" s="9">
        <f>ROUND((AA790*(AA790/2)*R790*(Q790^0.5)),0)</f>
        <v>322</v>
      </c>
      <c r="AC790" s="9">
        <f>ROUND((AB790*12000/(0.9*(Q790^0.5)*12*(N790^2))),2)</f>
        <v>83.46</v>
      </c>
      <c r="AD790" s="9">
        <f>(1-((1-(2.36*AC790/C790))^0.5))</f>
        <v>2.4931489586500932E-2</v>
      </c>
      <c r="AE790" s="9">
        <f>(AD790*C790)/(1.18*F790)</f>
        <v>2.1128381005509262E-3</v>
      </c>
      <c r="AF790" s="10">
        <f>200/F790</f>
        <v>5.0000000000000001E-3</v>
      </c>
      <c r="AG790" s="10">
        <f>(3*(C790)^0.5)/(F790)</f>
        <v>4.7434164902525689E-3</v>
      </c>
      <c r="AH790" s="10">
        <f>ROUND(MAX(AE790, AF790, AG790),6)</f>
        <v>5.0000000000000001E-3</v>
      </c>
      <c r="AK790" s="10">
        <f>ROUND((AH790*(Q790^0.5)*12*N790),2)</f>
        <v>11.96</v>
      </c>
      <c r="AL790" s="13">
        <f>ROUND((Q790^0.5),2)</f>
        <v>9.27</v>
      </c>
      <c r="AM790" s="13">
        <f>ROUND((Q790^0.5),2)</f>
        <v>9.27</v>
      </c>
      <c r="AN790" s="19">
        <v>11</v>
      </c>
      <c r="AO790" s="10">
        <f>INDEX(AJ:AJ, MATCH(AN790, AI:AI, 0))</f>
        <v>1.56</v>
      </c>
      <c r="AP790" s="12">
        <f>ROUNDUP((AK790/AO790),0)</f>
        <v>8</v>
      </c>
      <c r="AQ790" s="12">
        <f>(AP790*AO790)</f>
        <v>12.48</v>
      </c>
      <c r="AR790" s="12">
        <f>IF(ROUNDDOWN((AL790*12 - (O790*12)) / (AP790 - 1), 0) &lt; 18, ROUNDDOWN((AL790*12 - (O790*12)) / (AP790 - 1), 0), 18)</f>
        <v>15</v>
      </c>
    </row>
    <row r="791" spans="1:44" x14ac:dyDescent="0.35">
      <c r="A791" s="11">
        <f t="shared" si="12"/>
        <v>790</v>
      </c>
      <c r="B791" s="14">
        <v>4400</v>
      </c>
      <c r="C791" s="14">
        <v>3000</v>
      </c>
      <c r="D791" s="14">
        <v>170</v>
      </c>
      <c r="E791" s="14">
        <v>110</v>
      </c>
      <c r="F791" s="14">
        <v>40000</v>
      </c>
      <c r="G791" s="14">
        <v>5.5</v>
      </c>
      <c r="H791" s="14">
        <v>95</v>
      </c>
      <c r="K791" s="14">
        <v>150</v>
      </c>
      <c r="L791" s="14">
        <v>1.33</v>
      </c>
      <c r="M791" s="9">
        <f>ROUNDUP((18*L791),0)</f>
        <v>24</v>
      </c>
      <c r="N791" s="9">
        <f>(M791-O791*12-1.5)</f>
        <v>19.5</v>
      </c>
      <c r="O791" s="14">
        <v>0.25</v>
      </c>
      <c r="P791" s="9">
        <f>ROUND(((B791)-(M791*K791/12)-(G791-(1.5*L791))*H791),0)</f>
        <v>3767</v>
      </c>
      <c r="Q791" s="9">
        <f>ROUNDDOWN((D791+E791)/(P791/1000),0)</f>
        <v>74</v>
      </c>
      <c r="R791" s="9">
        <f>ROUND((1.2*D791+1.6*E791)/(Q791),2)</f>
        <v>5.14</v>
      </c>
      <c r="S791" s="9">
        <f>CEILING((N791+(12*L791)),0.01)</f>
        <v>35.46</v>
      </c>
      <c r="T791" s="9">
        <f xml:space="preserve"> (4*S791)</f>
        <v>141.84</v>
      </c>
      <c r="U791" s="9">
        <f>ROUND((Q791-(S791/12)^2)*(R791),2)</f>
        <v>335.48</v>
      </c>
      <c r="V791" s="9">
        <f>ROUND((U791*1000)/(3*T791*(C791^0.5)),2)</f>
        <v>14.39</v>
      </c>
      <c r="W791" s="9" t="str">
        <f>IF(V791 &lt; N791, "Pass", "Fail")</f>
        <v>Pass</v>
      </c>
      <c r="X791" s="9">
        <f>CEILING(R791*(Q791^0.5)*((Q791^0.5/2)-(L791*0.5)-(N791/12)),0.01)</f>
        <v>88.93</v>
      </c>
      <c r="Y791" s="9">
        <f>ROUND((X791*1000)/(1.5*(Q791^0.5)*12*(C791^0.5)),2)</f>
        <v>10.49</v>
      </c>
      <c r="Z791" s="9" t="str">
        <f>IF(Y791&lt;N791,"Pass","Fail")</f>
        <v>Pass</v>
      </c>
      <c r="AA791" s="9">
        <f>ROUND(((Q791^0.5)/2)-(L791/2),2)</f>
        <v>3.64</v>
      </c>
      <c r="AB791" s="9">
        <f>ROUND((AA791*(AA791/2)*R791*(Q791^0.5)),0)</f>
        <v>293</v>
      </c>
      <c r="AC791" s="9">
        <f>ROUND((AB791*12000/(0.9*(Q791^0.5)*12*(N791^2))),2)</f>
        <v>99.53</v>
      </c>
      <c r="AD791" s="9">
        <f>(1-((1-(2.36*AC791/C791))^0.5))</f>
        <v>3.9946320945194902E-2</v>
      </c>
      <c r="AE791" s="9">
        <f>(AD791*C791)/(1.18*F791)</f>
        <v>2.5389610770250996E-3</v>
      </c>
      <c r="AF791" s="10">
        <f>200/F791</f>
        <v>5.0000000000000001E-3</v>
      </c>
      <c r="AG791" s="10">
        <f>(3*(C791)^0.5)/(F791)</f>
        <v>4.107919181288746E-3</v>
      </c>
      <c r="AH791" s="10">
        <f>ROUND(MAX(AE791, AF791, AG791),6)</f>
        <v>5.0000000000000001E-3</v>
      </c>
      <c r="AK791" s="10">
        <f>ROUND((AH791*(Q791^0.5)*12*N791),2)</f>
        <v>10.06</v>
      </c>
      <c r="AL791" s="13">
        <f>ROUND((Q791^0.5),2)</f>
        <v>8.6</v>
      </c>
      <c r="AM791" s="13">
        <f>ROUND((Q791^0.5),2)</f>
        <v>8.6</v>
      </c>
      <c r="AN791" s="19">
        <v>11</v>
      </c>
      <c r="AO791" s="10">
        <f>INDEX(AJ:AJ, MATCH(AN791, AI:AI, 0))</f>
        <v>1.56</v>
      </c>
      <c r="AP791" s="12">
        <f>ROUNDUP((AK791/AO791),0)</f>
        <v>7</v>
      </c>
      <c r="AQ791" s="12">
        <f>(AP791*AO791)</f>
        <v>10.92</v>
      </c>
      <c r="AR791" s="12">
        <f>IF(ROUNDDOWN((AL791*12 - (O791*12)) / (AP791 - 1), 0) &lt; 18, ROUNDDOWN((AL791*12 - (O791*12)) / (AP791 - 1), 0), 18)</f>
        <v>16</v>
      </c>
    </row>
    <row r="792" spans="1:44" x14ac:dyDescent="0.35">
      <c r="A792" s="11">
        <f t="shared" si="12"/>
        <v>791</v>
      </c>
      <c r="B792" s="14">
        <v>6000</v>
      </c>
      <c r="C792" s="14">
        <v>4000</v>
      </c>
      <c r="D792" s="14">
        <v>135</v>
      </c>
      <c r="E792" s="14">
        <v>200</v>
      </c>
      <c r="F792" s="14">
        <v>60000</v>
      </c>
      <c r="G792" s="14">
        <v>6.25</v>
      </c>
      <c r="H792" s="14">
        <v>95</v>
      </c>
      <c r="K792" s="14">
        <v>150</v>
      </c>
      <c r="L792" s="14">
        <v>1.42</v>
      </c>
      <c r="M792" s="9">
        <f>ROUNDUP((18*L792),0)</f>
        <v>26</v>
      </c>
      <c r="N792" s="9">
        <f>(M792-O792*12-1.5)</f>
        <v>21.5</v>
      </c>
      <c r="O792" s="14">
        <v>0.25</v>
      </c>
      <c r="P792" s="9">
        <f>ROUND(((B792)-(M792*K792/12)-(G792-(1.5*L792))*H792),0)</f>
        <v>5284</v>
      </c>
      <c r="Q792" s="9">
        <f>ROUNDDOWN((D792+E792)/(P792/1000),0)</f>
        <v>63</v>
      </c>
      <c r="R792" s="9">
        <f>ROUND((1.2*D792+1.6*E792)/(Q792),2)</f>
        <v>7.65</v>
      </c>
      <c r="S792" s="9">
        <f>CEILING((N792+(12*L792)),0.01)</f>
        <v>38.54</v>
      </c>
      <c r="T792" s="9">
        <f xml:space="preserve"> (4*S792)</f>
        <v>154.16</v>
      </c>
      <c r="U792" s="9">
        <f>ROUND((Q792-(S792/12)^2)*(R792),2)</f>
        <v>403.04</v>
      </c>
      <c r="V792" s="9">
        <f>ROUND((U792*1000)/(3*T792*(C792^0.5)),2)</f>
        <v>13.78</v>
      </c>
      <c r="W792" s="9" t="str">
        <f>IF(V792 &lt; N792, "Pass", "Fail")</f>
        <v>Pass</v>
      </c>
      <c r="X792" s="9">
        <f>CEILING(R792*(Q792^0.5)*((Q792^0.5/2)-(L792*0.5)-(N792/12)),0.01)</f>
        <v>89.08</v>
      </c>
      <c r="Y792" s="9">
        <f>ROUND((X792*1000)/(1.5*(Q792^0.5)*12*(C792^0.5)),2)</f>
        <v>9.86</v>
      </c>
      <c r="Z792" s="9" t="str">
        <f>IF(Y792&lt;N792,"Pass","Fail")</f>
        <v>Pass</v>
      </c>
      <c r="AA792" s="9">
        <f>ROUND(((Q792^0.5)/2)-(L792/2),2)</f>
        <v>3.26</v>
      </c>
      <c r="AB792" s="9">
        <f>ROUND((AA792*(AA792/2)*R792*(Q792^0.5)),0)</f>
        <v>323</v>
      </c>
      <c r="AC792" s="9">
        <f>ROUND((AB792*12000/(0.9*(Q792^0.5)*12*(N792^2))),2)</f>
        <v>97.82</v>
      </c>
      <c r="AD792" s="9">
        <f>(1-((1-(2.36*AC792/C792))^0.5))</f>
        <v>2.9285726900031617E-2</v>
      </c>
      <c r="AE792" s="9">
        <f>(AD792*C792)/(1.18*F792)</f>
        <v>1.6545608418096958E-3</v>
      </c>
      <c r="AF792" s="10">
        <f>200/F792</f>
        <v>3.3333333333333335E-3</v>
      </c>
      <c r="AG792" s="10">
        <f>(3*(C792)^0.5)/(F792)</f>
        <v>3.162277660168379E-3</v>
      </c>
      <c r="AH792" s="10">
        <f>ROUND(MAX(AE792, AF792, AG792),6)</f>
        <v>3.333E-3</v>
      </c>
      <c r="AK792" s="10">
        <f>ROUND((AH792*(Q792^0.5)*12*N792),2)</f>
        <v>6.83</v>
      </c>
      <c r="AL792" s="13">
        <f>ROUND((Q792^0.5),2)</f>
        <v>7.94</v>
      </c>
      <c r="AM792" s="13">
        <f>ROUND((Q792^0.5),2)</f>
        <v>7.94</v>
      </c>
      <c r="AN792" s="19">
        <v>8</v>
      </c>
      <c r="AO792" s="10">
        <f>INDEX(AJ:AJ, MATCH(AN792, AI:AI, 0))</f>
        <v>0.79</v>
      </c>
      <c r="AP792" s="12">
        <f>ROUNDUP((AK792/AO792),0)</f>
        <v>9</v>
      </c>
      <c r="AQ792" s="12">
        <f>(AP792*AO792)</f>
        <v>7.11</v>
      </c>
      <c r="AR792" s="12">
        <f>IF(ROUNDDOWN((AL792*12 - (O792*12)) / (AP792 - 1), 0) &lt; 18, ROUNDDOWN((AL792*12 - (O792*12)) / (AP792 - 1), 0), 18)</f>
        <v>11</v>
      </c>
    </row>
    <row r="793" spans="1:44" x14ac:dyDescent="0.35">
      <c r="A793" s="11">
        <f t="shared" si="12"/>
        <v>792</v>
      </c>
      <c r="B793" s="14">
        <v>5100</v>
      </c>
      <c r="C793" s="14">
        <v>5000</v>
      </c>
      <c r="D793" s="14">
        <v>190</v>
      </c>
      <c r="E793" s="14">
        <v>190</v>
      </c>
      <c r="F793" s="14">
        <v>40000</v>
      </c>
      <c r="G793" s="14">
        <v>4.75</v>
      </c>
      <c r="H793" s="14">
        <v>100</v>
      </c>
      <c r="K793" s="14">
        <v>150</v>
      </c>
      <c r="L793" s="14">
        <v>1.67</v>
      </c>
      <c r="M793" s="9">
        <f>ROUNDUP((18*L793),0)</f>
        <v>31</v>
      </c>
      <c r="N793" s="9">
        <f>(M793-O793*12-1.5)</f>
        <v>26.5</v>
      </c>
      <c r="O793" s="14">
        <v>0.25</v>
      </c>
      <c r="P793" s="9">
        <f>ROUND(((B793)-(M793*K793/12)-(G793-(1.5*L793))*H793),0)</f>
        <v>4488</v>
      </c>
      <c r="Q793" s="9">
        <f>ROUNDDOWN((D793+E793)/(P793/1000),0)</f>
        <v>84</v>
      </c>
      <c r="R793" s="9">
        <f>ROUND((1.2*D793+1.6*E793)/(Q793),2)</f>
        <v>6.33</v>
      </c>
      <c r="S793" s="9">
        <f>CEILING((N793+(12*L793)),0.01)</f>
        <v>46.54</v>
      </c>
      <c r="T793" s="9">
        <f xml:space="preserve"> (4*S793)</f>
        <v>186.16</v>
      </c>
      <c r="U793" s="9">
        <f>ROUND((Q793-(S793/12)^2)*(R793),2)</f>
        <v>436.51</v>
      </c>
      <c r="V793" s="9">
        <f>ROUND((U793*1000)/(3*T793*(C793^0.5)),2)</f>
        <v>11.05</v>
      </c>
      <c r="W793" s="9" t="str">
        <f>IF(V793 &lt; N793, "Pass", "Fail")</f>
        <v>Pass</v>
      </c>
      <c r="X793" s="9">
        <f>CEILING(R793*(Q793^0.5)*((Q793^0.5/2)-(L793*0.5)-(N793/12)),0.01)</f>
        <v>89.3</v>
      </c>
      <c r="Y793" s="9">
        <f>ROUND((X793*1000)/(1.5*(Q793^0.5)*12*(C793^0.5)),2)</f>
        <v>7.66</v>
      </c>
      <c r="Z793" s="9" t="str">
        <f>IF(Y793&lt;N793,"Pass","Fail")</f>
        <v>Pass</v>
      </c>
      <c r="AA793" s="9">
        <f>ROUND(((Q793^0.5)/2)-(L793/2),2)</f>
        <v>3.75</v>
      </c>
      <c r="AB793" s="9">
        <f>ROUND((AA793*(AA793/2)*R793*(Q793^0.5)),0)</f>
        <v>408</v>
      </c>
      <c r="AC793" s="9">
        <f>ROUND((AB793*12000/(0.9*(Q793^0.5)*12*(N793^2))),2)</f>
        <v>70.430000000000007</v>
      </c>
      <c r="AD793" s="9">
        <f>(1-((1-(2.36*AC793/C793))^0.5))</f>
        <v>1.6761961679675474E-2</v>
      </c>
      <c r="AE793" s="9">
        <f>(AD793*C793)/(1.18*F793)</f>
        <v>1.7756315338639274E-3</v>
      </c>
      <c r="AF793" s="10">
        <f>200/F793</f>
        <v>5.0000000000000001E-3</v>
      </c>
      <c r="AG793" s="10">
        <f>(3*(C793)^0.5)/(F793)</f>
        <v>5.3033008588991067E-3</v>
      </c>
      <c r="AH793" s="10">
        <f>ROUND(MAX(AE793, AF793, AG793),6)</f>
        <v>5.3030000000000004E-3</v>
      </c>
      <c r="AK793" s="10">
        <f>ROUND((AH793*(Q793^0.5)*12*N793),2)</f>
        <v>15.46</v>
      </c>
      <c r="AL793" s="13">
        <f>ROUND((Q793^0.5),2)</f>
        <v>9.17</v>
      </c>
      <c r="AM793" s="13">
        <f>ROUND((Q793^0.5),2)</f>
        <v>9.17</v>
      </c>
      <c r="AN793" s="19">
        <v>14</v>
      </c>
      <c r="AO793" s="10">
        <f>INDEX(AJ:AJ, MATCH(AN793, AI:AI, 0))</f>
        <v>2.25</v>
      </c>
      <c r="AP793" s="12">
        <f>ROUNDUP((AK793/AO793),0)</f>
        <v>7</v>
      </c>
      <c r="AQ793" s="12">
        <f>(AP793*AO793)</f>
        <v>15.75</v>
      </c>
      <c r="AR793" s="12">
        <f>IF(ROUNDDOWN((AL793*12 - (O793*12)) / (AP793 - 1), 0) &lt; 18, ROUNDDOWN((AL793*12 - (O793*12)) / (AP793 - 1), 0), 18)</f>
        <v>17</v>
      </c>
    </row>
    <row r="794" spans="1:44" x14ac:dyDescent="0.35">
      <c r="A794" s="11">
        <f t="shared" si="12"/>
        <v>793</v>
      </c>
      <c r="B794" s="14">
        <v>4400</v>
      </c>
      <c r="C794" s="14">
        <v>4000</v>
      </c>
      <c r="D794" s="14">
        <v>140</v>
      </c>
      <c r="E794" s="14">
        <v>125</v>
      </c>
      <c r="F794" s="14">
        <v>60000</v>
      </c>
      <c r="G794" s="14">
        <v>6.25</v>
      </c>
      <c r="H794" s="14">
        <v>90</v>
      </c>
      <c r="K794" s="14">
        <v>150</v>
      </c>
      <c r="L794" s="14">
        <v>1.25</v>
      </c>
      <c r="M794" s="9">
        <f>ROUNDUP((18*L794),0)</f>
        <v>23</v>
      </c>
      <c r="N794" s="9">
        <f>(M794-O794*12-1.5)</f>
        <v>18.5</v>
      </c>
      <c r="O794" s="14">
        <v>0.25</v>
      </c>
      <c r="P794" s="9">
        <f>ROUND(((B794)-(M794*K794/12)-(G794-(1.5*L794))*H794),0)</f>
        <v>3719</v>
      </c>
      <c r="Q794" s="9">
        <f>ROUNDDOWN((D794+E794)/(P794/1000),0)</f>
        <v>71</v>
      </c>
      <c r="R794" s="9">
        <f>ROUND((1.2*D794+1.6*E794)/(Q794),2)</f>
        <v>5.18</v>
      </c>
      <c r="S794" s="9">
        <f>CEILING((N794+(12*L794)),0.01)</f>
        <v>33.5</v>
      </c>
      <c r="T794" s="9">
        <f xml:space="preserve"> (4*S794)</f>
        <v>134</v>
      </c>
      <c r="U794" s="9">
        <f>ROUND((Q794-(S794/12)^2)*(R794),2)</f>
        <v>327.41000000000003</v>
      </c>
      <c r="V794" s="9">
        <f>ROUND((U794*1000)/(3*T794*(C794^0.5)),2)</f>
        <v>12.88</v>
      </c>
      <c r="W794" s="9" t="str">
        <f>IF(V794 &lt; N794, "Pass", "Fail")</f>
        <v>Pass</v>
      </c>
      <c r="X794" s="9">
        <f>CEILING(R794*(Q794^0.5)*((Q794^0.5/2)-(L794*0.5)-(N794/12)),0.01)</f>
        <v>89.33</v>
      </c>
      <c r="Y794" s="9">
        <f>ROUND((X794*1000)/(1.5*(Q794^0.5)*12*(C794^0.5)),2)</f>
        <v>9.31</v>
      </c>
      <c r="Z794" s="9" t="str">
        <f>IF(Y794&lt;N794,"Pass","Fail")</f>
        <v>Pass</v>
      </c>
      <c r="AA794" s="9">
        <f>ROUND(((Q794^0.5)/2)-(L794/2),2)</f>
        <v>3.59</v>
      </c>
      <c r="AB794" s="9">
        <f>ROUND((AA794*(AA794/2)*R794*(Q794^0.5)),0)</f>
        <v>281</v>
      </c>
      <c r="AC794" s="9">
        <f>ROUND((AB794*12000/(0.9*(Q794^0.5)*12*(N794^2))),2)</f>
        <v>108.27</v>
      </c>
      <c r="AD794" s="9">
        <f>(1-((1-(2.36*AC794/C794))^0.5))</f>
        <v>3.2466693079767905E-2</v>
      </c>
      <c r="AE794" s="9">
        <f>(AD794*C794)/(1.18*F794)</f>
        <v>1.8342764451846276E-3</v>
      </c>
      <c r="AF794" s="10">
        <f>200/F794</f>
        <v>3.3333333333333335E-3</v>
      </c>
      <c r="AG794" s="10">
        <f>(3*(C794)^0.5)/(F794)</f>
        <v>3.162277660168379E-3</v>
      </c>
      <c r="AH794" s="10">
        <f>ROUND(MAX(AE794, AF794, AG794),6)</f>
        <v>3.333E-3</v>
      </c>
      <c r="AK794" s="10">
        <f>ROUND((AH794*(Q794^0.5)*12*N794),2)</f>
        <v>6.23</v>
      </c>
      <c r="AL794" s="13">
        <f>ROUND((Q794^0.5),2)</f>
        <v>8.43</v>
      </c>
      <c r="AM794" s="13">
        <f>ROUND((Q794^0.5),2)</f>
        <v>8.43</v>
      </c>
      <c r="AN794" s="19">
        <v>8</v>
      </c>
      <c r="AO794" s="10">
        <f>INDEX(AJ:AJ, MATCH(AN794, AI:AI, 0))</f>
        <v>0.79</v>
      </c>
      <c r="AP794" s="12">
        <f>ROUNDUP((AK794/AO794),0)</f>
        <v>8</v>
      </c>
      <c r="AQ794" s="12">
        <f>(AP794*AO794)</f>
        <v>6.32</v>
      </c>
      <c r="AR794" s="12">
        <f>IF(ROUNDDOWN((AL794*12 - (O794*12)) / (AP794 - 1), 0) &lt; 18, ROUNDDOWN((AL794*12 - (O794*12)) / (AP794 - 1), 0), 18)</f>
        <v>14</v>
      </c>
    </row>
    <row r="795" spans="1:44" x14ac:dyDescent="0.35">
      <c r="A795" s="11">
        <f t="shared" si="12"/>
        <v>794</v>
      </c>
      <c r="B795" s="14">
        <v>4800</v>
      </c>
      <c r="C795" s="14">
        <v>5000</v>
      </c>
      <c r="D795" s="14">
        <v>145</v>
      </c>
      <c r="E795" s="14">
        <v>175</v>
      </c>
      <c r="F795" s="14">
        <v>60000</v>
      </c>
      <c r="G795" s="14">
        <v>4.25</v>
      </c>
      <c r="H795" s="14">
        <v>105</v>
      </c>
      <c r="K795" s="14">
        <v>150</v>
      </c>
      <c r="L795" s="14">
        <v>1.5</v>
      </c>
      <c r="M795" s="9">
        <f>ROUNDUP((18*L795),0)</f>
        <v>27</v>
      </c>
      <c r="N795" s="9">
        <f>(M795-O795*12-1.5)</f>
        <v>22.5</v>
      </c>
      <c r="O795" s="14">
        <v>0.25</v>
      </c>
      <c r="P795" s="9">
        <f>ROUND(((B795)-(M795*K795/12)-(G795-(1.5*L795))*H795),0)</f>
        <v>4253</v>
      </c>
      <c r="Q795" s="9">
        <f>ROUNDDOWN((D795+E795)/(P795/1000),0)</f>
        <v>75</v>
      </c>
      <c r="R795" s="9">
        <f>ROUND((1.2*D795+1.6*E795)/(Q795),2)</f>
        <v>6.05</v>
      </c>
      <c r="S795" s="9">
        <f>CEILING((N795+(12*L795)),0.01)</f>
        <v>40.5</v>
      </c>
      <c r="T795" s="9">
        <f xml:space="preserve"> (4*S795)</f>
        <v>162</v>
      </c>
      <c r="U795" s="9">
        <f>ROUND((Q795-(S795/12)^2)*(R795),2)</f>
        <v>384.84</v>
      </c>
      <c r="V795" s="9">
        <f>ROUND((U795*1000)/(3*T795*(C795^0.5)),2)</f>
        <v>11.2</v>
      </c>
      <c r="W795" s="9" t="str">
        <f>IF(V795 &lt; N795, "Pass", "Fail")</f>
        <v>Pass</v>
      </c>
      <c r="X795" s="9">
        <f>CEILING(R795*(Q795^0.5)*((Q795^0.5/2)-(L795*0.5)-(N795/12)),0.01)</f>
        <v>89.34</v>
      </c>
      <c r="Y795" s="9">
        <f>ROUND((X795*1000)/(1.5*(Q795^0.5)*12*(C795^0.5)),2)</f>
        <v>8.11</v>
      </c>
      <c r="Z795" s="9" t="str">
        <f>IF(Y795&lt;N795,"Pass","Fail")</f>
        <v>Pass</v>
      </c>
      <c r="AA795" s="9">
        <f>ROUND(((Q795^0.5)/2)-(L795/2),2)</f>
        <v>3.58</v>
      </c>
      <c r="AB795" s="9">
        <f>ROUND((AA795*(AA795/2)*R795*(Q795^0.5)),0)</f>
        <v>336</v>
      </c>
      <c r="AC795" s="9">
        <f>ROUND((AB795*12000/(0.9*(Q795^0.5)*12*(N795^2))),2)</f>
        <v>85.15</v>
      </c>
      <c r="AD795" s="9">
        <f>(1-((1-(2.36*AC795/C795))^0.5))</f>
        <v>2.0301474942418851E-2</v>
      </c>
      <c r="AE795" s="9">
        <f>(AD795*C795)/(1.18*F795)</f>
        <v>1.4337199818092411E-3</v>
      </c>
      <c r="AF795" s="10">
        <f>200/F795</f>
        <v>3.3333333333333335E-3</v>
      </c>
      <c r="AG795" s="10">
        <f>(3*(C795)^0.5)/(F795)</f>
        <v>3.5355339059327377E-3</v>
      </c>
      <c r="AH795" s="10">
        <f>ROUND(MAX(AE795, AF795, AG795),6)</f>
        <v>3.5360000000000001E-3</v>
      </c>
      <c r="AK795" s="10">
        <f>ROUND((AH795*(Q795^0.5)*12*N795),2)</f>
        <v>8.27</v>
      </c>
      <c r="AL795" s="13">
        <f>ROUND((Q795^0.5),2)</f>
        <v>8.66</v>
      </c>
      <c r="AM795" s="13">
        <f>ROUND((Q795^0.5),2)</f>
        <v>8.66</v>
      </c>
      <c r="AN795" s="19">
        <v>11</v>
      </c>
      <c r="AO795" s="10">
        <f>INDEX(AJ:AJ, MATCH(AN795, AI:AI, 0))</f>
        <v>1.56</v>
      </c>
      <c r="AP795" s="12">
        <f>ROUNDUP((AK795/AO795),0)</f>
        <v>6</v>
      </c>
      <c r="AQ795" s="12">
        <f>(AP795*AO795)</f>
        <v>9.36</v>
      </c>
      <c r="AR795" s="12">
        <f>IF(ROUNDDOWN((AL795*12 - (O795*12)) / (AP795 - 1), 0) &lt; 18, ROUNDDOWN((AL795*12 - (O795*12)) / (AP795 - 1), 0), 18)</f>
        <v>18</v>
      </c>
    </row>
    <row r="796" spans="1:44" x14ac:dyDescent="0.35">
      <c r="A796" s="11">
        <f t="shared" si="12"/>
        <v>795</v>
      </c>
      <c r="B796" s="14">
        <v>5400</v>
      </c>
      <c r="C796" s="14">
        <v>4000</v>
      </c>
      <c r="D796" s="14">
        <v>110</v>
      </c>
      <c r="E796" s="14">
        <v>185</v>
      </c>
      <c r="F796" s="14">
        <v>60000</v>
      </c>
      <c r="G796" s="14">
        <v>5.5</v>
      </c>
      <c r="H796" s="14">
        <v>105</v>
      </c>
      <c r="K796" s="14">
        <v>150</v>
      </c>
      <c r="L796" s="14">
        <v>1.33</v>
      </c>
      <c r="M796" s="9">
        <f>ROUNDUP((18*L796),0)</f>
        <v>24</v>
      </c>
      <c r="N796" s="9">
        <f>(M796-O796*12-1.5)</f>
        <v>19.5</v>
      </c>
      <c r="O796" s="14">
        <v>0.25</v>
      </c>
      <c r="P796" s="9">
        <f>ROUND(((B796)-(M796*K796/12)-(G796-(1.5*L796))*H796),0)</f>
        <v>4732</v>
      </c>
      <c r="Q796" s="9">
        <f>ROUNDDOWN((D796+E796)/(P796/1000),0)</f>
        <v>62</v>
      </c>
      <c r="R796" s="9">
        <f>ROUND((1.2*D796+1.6*E796)/(Q796),2)</f>
        <v>6.9</v>
      </c>
      <c r="S796" s="9">
        <f>CEILING((N796+(12*L796)),0.01)</f>
        <v>35.46</v>
      </c>
      <c r="T796" s="9">
        <f xml:space="preserve"> (4*S796)</f>
        <v>141.84</v>
      </c>
      <c r="U796" s="9">
        <f>ROUND((Q796-(S796/12)^2)*(R796),2)</f>
        <v>367.55</v>
      </c>
      <c r="V796" s="9">
        <f>ROUND((U796*1000)/(3*T796*(C796^0.5)),2)</f>
        <v>13.66</v>
      </c>
      <c r="W796" s="9" t="str">
        <f>IF(V796 &lt; N796, "Pass", "Fail")</f>
        <v>Pass</v>
      </c>
      <c r="X796" s="9">
        <f>CEILING(R796*(Q796^0.5)*((Q796^0.5/2)-(L796*0.5)-(N796/12)),0.01)</f>
        <v>89.49</v>
      </c>
      <c r="Y796" s="9">
        <f>ROUND((X796*1000)/(1.5*(Q796^0.5)*12*(C796^0.5)),2)</f>
        <v>9.98</v>
      </c>
      <c r="Z796" s="9" t="str">
        <f>IF(Y796&lt;N796,"Pass","Fail")</f>
        <v>Pass</v>
      </c>
      <c r="AA796" s="9">
        <f>ROUND(((Q796^0.5)/2)-(L796/2),2)</f>
        <v>3.27</v>
      </c>
      <c r="AB796" s="9">
        <f>ROUND((AA796*(AA796/2)*R796*(Q796^0.5)),0)</f>
        <v>290</v>
      </c>
      <c r="AC796" s="9">
        <f>ROUND((AB796*12000/(0.9*(Q796^0.5)*12*(N796^2))),2)</f>
        <v>107.62</v>
      </c>
      <c r="AD796" s="9">
        <f>(1-((1-(2.36*AC796/C796))^0.5))</f>
        <v>3.2268528981308831E-2</v>
      </c>
      <c r="AE796" s="9">
        <f>(AD796*C796)/(1.18*F796)</f>
        <v>1.8230807334072786E-3</v>
      </c>
      <c r="AF796" s="10">
        <f>200/F796</f>
        <v>3.3333333333333335E-3</v>
      </c>
      <c r="AG796" s="10">
        <f>(3*(C796)^0.5)/(F796)</f>
        <v>3.162277660168379E-3</v>
      </c>
      <c r="AH796" s="10">
        <f>ROUND(MAX(AE796, AF796, AG796),6)</f>
        <v>3.333E-3</v>
      </c>
      <c r="AK796" s="10">
        <f>ROUND((AH796*(Q796^0.5)*12*N796),2)</f>
        <v>6.14</v>
      </c>
      <c r="AL796" s="13">
        <f>ROUND((Q796^0.5),2)</f>
        <v>7.87</v>
      </c>
      <c r="AM796" s="13">
        <f>ROUND((Q796^0.5),2)</f>
        <v>7.87</v>
      </c>
      <c r="AN796" s="19">
        <v>8</v>
      </c>
      <c r="AO796" s="10">
        <f>INDEX(AJ:AJ, MATCH(AN796, AI:AI, 0))</f>
        <v>0.79</v>
      </c>
      <c r="AP796" s="12">
        <f>ROUNDUP((AK796/AO796),0)</f>
        <v>8</v>
      </c>
      <c r="AQ796" s="12">
        <f>(AP796*AO796)</f>
        <v>6.32</v>
      </c>
      <c r="AR796" s="12">
        <f>IF(ROUNDDOWN((AL796*12 - (O796*12)) / (AP796 - 1), 0) &lt; 18, ROUNDDOWN((AL796*12 - (O796*12)) / (AP796 - 1), 0), 18)</f>
        <v>13</v>
      </c>
    </row>
    <row r="797" spans="1:44" x14ac:dyDescent="0.35">
      <c r="A797" s="11">
        <f t="shared" si="12"/>
        <v>796</v>
      </c>
      <c r="B797" s="14">
        <v>4100</v>
      </c>
      <c r="C797" s="14">
        <v>3000</v>
      </c>
      <c r="D797" s="14">
        <v>95</v>
      </c>
      <c r="E797" s="14">
        <v>185</v>
      </c>
      <c r="F797" s="14">
        <v>40000</v>
      </c>
      <c r="G797" s="14">
        <v>4.75</v>
      </c>
      <c r="H797" s="14">
        <v>95</v>
      </c>
      <c r="K797" s="14">
        <v>150</v>
      </c>
      <c r="L797" s="14">
        <v>1.42</v>
      </c>
      <c r="M797" s="9">
        <f>ROUNDUP((18*L797),0)</f>
        <v>26</v>
      </c>
      <c r="N797" s="9">
        <f>(M797-O797*12-1.5)</f>
        <v>21.5</v>
      </c>
      <c r="O797" s="14">
        <v>0.25</v>
      </c>
      <c r="P797" s="9">
        <f>ROUND(((B797)-(M797*K797/12)-(G797-(1.5*L797))*H797),0)</f>
        <v>3526</v>
      </c>
      <c r="Q797" s="9">
        <f>ROUNDDOWN((D797+E797)/(P797/1000),0)</f>
        <v>79</v>
      </c>
      <c r="R797" s="9">
        <f>ROUND((1.2*D797+1.6*E797)/(Q797),2)</f>
        <v>5.19</v>
      </c>
      <c r="S797" s="9">
        <f>CEILING((N797+(12*L797)),0.01)</f>
        <v>38.54</v>
      </c>
      <c r="T797" s="9">
        <f xml:space="preserve"> (4*S797)</f>
        <v>154.16</v>
      </c>
      <c r="U797" s="9">
        <f>ROUND((Q797-(S797/12)^2)*(R797),2)</f>
        <v>356.48</v>
      </c>
      <c r="V797" s="9">
        <f>ROUND((U797*1000)/(3*T797*(C797^0.5)),2)</f>
        <v>14.07</v>
      </c>
      <c r="W797" s="9" t="str">
        <f>IF(V797 &lt; N797, "Pass", "Fail")</f>
        <v>Pass</v>
      </c>
      <c r="X797" s="9">
        <f>CEILING(R797*(Q797^0.5)*((Q797^0.5/2)-(L797*0.5)-(N797/12)),0.01)</f>
        <v>89.61</v>
      </c>
      <c r="Y797" s="9">
        <f>ROUND((X797*1000)/(1.5*(Q797^0.5)*12*(C797^0.5)),2)</f>
        <v>10.23</v>
      </c>
      <c r="Z797" s="9" t="str">
        <f>IF(Y797&lt;N797,"Pass","Fail")</f>
        <v>Pass</v>
      </c>
      <c r="AA797" s="9">
        <f>ROUND(((Q797^0.5)/2)-(L797/2),2)</f>
        <v>3.73</v>
      </c>
      <c r="AB797" s="9">
        <f>ROUND((AA797*(AA797/2)*R797*(Q797^0.5)),0)</f>
        <v>321</v>
      </c>
      <c r="AC797" s="9">
        <f>ROUND((AB797*12000/(0.9*(Q797^0.5)*12*(N797^2))),2)</f>
        <v>86.81</v>
      </c>
      <c r="AD797" s="9">
        <f>(1-((1-(2.36*AC797/C797))^0.5))</f>
        <v>3.4749013641184323E-2</v>
      </c>
      <c r="AE797" s="9">
        <f>(AD797*C797)/(1.18*F797)</f>
        <v>2.2086237483803597E-3</v>
      </c>
      <c r="AF797" s="10">
        <f>200/F797</f>
        <v>5.0000000000000001E-3</v>
      </c>
      <c r="AG797" s="10">
        <f>(3*(C797)^0.5)/(F797)</f>
        <v>4.107919181288746E-3</v>
      </c>
      <c r="AH797" s="10">
        <f>ROUND(MAX(AE797, AF797, AG797),6)</f>
        <v>5.0000000000000001E-3</v>
      </c>
      <c r="AK797" s="10">
        <f>ROUND((AH797*(Q797^0.5)*12*N797),2)</f>
        <v>11.47</v>
      </c>
      <c r="AL797" s="13">
        <f>ROUND((Q797^0.5),2)</f>
        <v>8.89</v>
      </c>
      <c r="AM797" s="13">
        <f>ROUND((Q797^0.5),2)</f>
        <v>8.89</v>
      </c>
      <c r="AN797" s="19">
        <v>11</v>
      </c>
      <c r="AO797" s="10">
        <f>INDEX(AJ:AJ, MATCH(AN797, AI:AI, 0))</f>
        <v>1.56</v>
      </c>
      <c r="AP797" s="12">
        <f>ROUNDUP((AK797/AO797),0)</f>
        <v>8</v>
      </c>
      <c r="AQ797" s="12">
        <f>(AP797*AO797)</f>
        <v>12.48</v>
      </c>
      <c r="AR797" s="12">
        <f>IF(ROUNDDOWN((AL797*12 - (O797*12)) / (AP797 - 1), 0) &lt; 18, ROUNDDOWN((AL797*12 - (O797*12)) / (AP797 - 1), 0), 18)</f>
        <v>14</v>
      </c>
    </row>
    <row r="798" spans="1:44" x14ac:dyDescent="0.35">
      <c r="A798" s="11">
        <f t="shared" si="12"/>
        <v>797</v>
      </c>
      <c r="B798" s="14">
        <v>5300</v>
      </c>
      <c r="C798" s="14">
        <v>4000</v>
      </c>
      <c r="D798" s="14">
        <v>175</v>
      </c>
      <c r="E798" s="14">
        <v>185</v>
      </c>
      <c r="F798" s="14">
        <v>60000</v>
      </c>
      <c r="G798" s="14">
        <v>5.75</v>
      </c>
      <c r="H798" s="14">
        <v>95</v>
      </c>
      <c r="K798" s="14">
        <v>150</v>
      </c>
      <c r="L798" s="14">
        <v>1.58</v>
      </c>
      <c r="M798" s="9">
        <f>ROUNDUP((18*L798),0)</f>
        <v>29</v>
      </c>
      <c r="N798" s="9">
        <f>(M798-O798*12-1.5)</f>
        <v>24.5</v>
      </c>
      <c r="O798" s="14">
        <v>0.25</v>
      </c>
      <c r="P798" s="9">
        <f>ROUND(((B798)-(M798*K798/12)-(G798-(1.5*L798))*H798),0)</f>
        <v>4616</v>
      </c>
      <c r="Q798" s="9">
        <f>ROUNDDOWN((D798+E798)/(P798/1000),0)</f>
        <v>77</v>
      </c>
      <c r="R798" s="9">
        <f>ROUND((1.2*D798+1.6*E798)/(Q798),2)</f>
        <v>6.57</v>
      </c>
      <c r="S798" s="9">
        <f>CEILING((N798+(12*L798)),0.01)</f>
        <v>43.46</v>
      </c>
      <c r="T798" s="9">
        <f xml:space="preserve"> (4*S798)</f>
        <v>173.84</v>
      </c>
      <c r="U798" s="9">
        <f>ROUND((Q798-(S798/12)^2)*(R798),2)</f>
        <v>419.71</v>
      </c>
      <c r="V798" s="9">
        <f>ROUND((U798*1000)/(3*T798*(C798^0.5)),2)</f>
        <v>12.72</v>
      </c>
      <c r="W798" s="9" t="str">
        <f>IF(V798 &lt; N798, "Pass", "Fail")</f>
        <v>Pass</v>
      </c>
      <c r="X798" s="9">
        <f>CEILING(R798*(Q798^0.5)*((Q798^0.5/2)-(L798*0.5)-(N798/12)),0.01)</f>
        <v>89.7</v>
      </c>
      <c r="Y798" s="9">
        <f>ROUND((X798*1000)/(1.5*(Q798^0.5)*12*(C798^0.5)),2)</f>
        <v>8.98</v>
      </c>
      <c r="Z798" s="9" t="str">
        <f>IF(Y798&lt;N798,"Pass","Fail")</f>
        <v>Pass</v>
      </c>
      <c r="AA798" s="9">
        <f>ROUND(((Q798^0.5)/2)-(L798/2),2)</f>
        <v>3.6</v>
      </c>
      <c r="AB798" s="9">
        <f>ROUND((AA798*(AA798/2)*R798*(Q798^0.5)),0)</f>
        <v>374</v>
      </c>
      <c r="AC798" s="9">
        <f>ROUND((AB798*12000/(0.9*(Q798^0.5)*12*(N798^2))),2)</f>
        <v>78.900000000000006</v>
      </c>
      <c r="AD798" s="9">
        <f>(1-((1-(2.36*AC798/C798))^0.5))</f>
        <v>2.3552868814701311E-2</v>
      </c>
      <c r="AE798" s="9">
        <f>(AD798*C798)/(1.18*F798)</f>
        <v>1.3306705545028991E-3</v>
      </c>
      <c r="AF798" s="10">
        <f>200/F798</f>
        <v>3.3333333333333335E-3</v>
      </c>
      <c r="AG798" s="10">
        <f>(3*(C798)^0.5)/(F798)</f>
        <v>3.162277660168379E-3</v>
      </c>
      <c r="AH798" s="10">
        <f>ROUND(MAX(AE798, AF798, AG798),6)</f>
        <v>3.333E-3</v>
      </c>
      <c r="AK798" s="10">
        <f>ROUND((AH798*(Q798^0.5)*12*N798),2)</f>
        <v>8.6</v>
      </c>
      <c r="AL798" s="13">
        <f>ROUND((Q798^0.5),2)</f>
        <v>8.77</v>
      </c>
      <c r="AM798" s="13">
        <f>ROUND((Q798^0.5),2)</f>
        <v>8.77</v>
      </c>
      <c r="AN798" s="19">
        <v>8</v>
      </c>
      <c r="AO798" s="10">
        <f>INDEX(AJ:AJ, MATCH(AN798, AI:AI, 0))</f>
        <v>0.79</v>
      </c>
      <c r="AP798" s="12">
        <f>ROUNDUP((AK798/AO798),0)</f>
        <v>11</v>
      </c>
      <c r="AQ798" s="12">
        <f>(AP798*AO798)</f>
        <v>8.6900000000000013</v>
      </c>
      <c r="AR798" s="12">
        <f>IF(ROUNDDOWN((AL798*12 - (O798*12)) / (AP798 - 1), 0) &lt; 18, ROUNDDOWN((AL798*12 - (O798*12)) / (AP798 - 1), 0), 18)</f>
        <v>10</v>
      </c>
    </row>
    <row r="799" spans="1:44" x14ac:dyDescent="0.35">
      <c r="A799" s="11">
        <f t="shared" si="12"/>
        <v>798</v>
      </c>
      <c r="B799" s="14">
        <v>5000</v>
      </c>
      <c r="C799" s="14">
        <v>4000</v>
      </c>
      <c r="D799" s="14">
        <v>110</v>
      </c>
      <c r="E799" s="14">
        <v>155</v>
      </c>
      <c r="F799" s="14">
        <v>60000</v>
      </c>
      <c r="G799" s="14">
        <v>5.5</v>
      </c>
      <c r="H799" s="14">
        <v>90</v>
      </c>
      <c r="K799" s="14">
        <v>150</v>
      </c>
      <c r="L799" s="14">
        <v>1.17</v>
      </c>
      <c r="M799" s="9">
        <f>ROUNDUP((18*L799),0)</f>
        <v>22</v>
      </c>
      <c r="N799" s="9">
        <f>(M799-O799*12-1.5)</f>
        <v>17.5</v>
      </c>
      <c r="O799" s="14">
        <v>0.25</v>
      </c>
      <c r="P799" s="9">
        <f>ROUND(((B799)-(M799*K799/12)-(G799-(1.5*L799))*H799),0)</f>
        <v>4388</v>
      </c>
      <c r="Q799" s="9">
        <f>ROUNDDOWN((D799+E799)/(P799/1000),0)</f>
        <v>60</v>
      </c>
      <c r="R799" s="9">
        <f>ROUND((1.2*D799+1.6*E799)/(Q799),2)</f>
        <v>6.33</v>
      </c>
      <c r="S799" s="9">
        <f>CEILING((N799+(12*L799)),0.01)</f>
        <v>31.54</v>
      </c>
      <c r="T799" s="9">
        <f xml:space="preserve"> (4*S799)</f>
        <v>126.16</v>
      </c>
      <c r="U799" s="9">
        <f>ROUND((Q799-(S799/12)^2)*(R799),2)</f>
        <v>336.07</v>
      </c>
      <c r="V799" s="9">
        <f>ROUND((U799*1000)/(3*T799*(C799^0.5)),2)</f>
        <v>14.04</v>
      </c>
      <c r="W799" s="9" t="str">
        <f>IF(V799 &lt; N799, "Pass", "Fail")</f>
        <v>Pass</v>
      </c>
      <c r="X799" s="9">
        <f>CEILING(R799*(Q799^0.5)*((Q799^0.5/2)-(L799*0.5)-(N799/12)),0.01)</f>
        <v>89.72</v>
      </c>
      <c r="Y799" s="9">
        <f>ROUND((X799*1000)/(1.5*(Q799^0.5)*12*(C799^0.5)),2)</f>
        <v>10.17</v>
      </c>
      <c r="Z799" s="9" t="str">
        <f>IF(Y799&lt;N799,"Pass","Fail")</f>
        <v>Pass</v>
      </c>
      <c r="AA799" s="9">
        <f>ROUND(((Q799^0.5)/2)-(L799/2),2)</f>
        <v>3.29</v>
      </c>
      <c r="AB799" s="9">
        <f>ROUND((AA799*(AA799/2)*R799*(Q799^0.5)),0)</f>
        <v>265</v>
      </c>
      <c r="AC799" s="9">
        <f>ROUND((AB799*12000/(0.9*(Q799^0.5)*12*(N799^2))),2)</f>
        <v>124.12</v>
      </c>
      <c r="AD799" s="9">
        <f>(1-((1-(2.36*AC799/C799))^0.5))</f>
        <v>3.7311473009052687E-2</v>
      </c>
      <c r="AE799" s="9">
        <f>(AD799*C799)/(1.18*F799)</f>
        <v>2.1079928253702083E-3</v>
      </c>
      <c r="AF799" s="10">
        <f>200/F799</f>
        <v>3.3333333333333335E-3</v>
      </c>
      <c r="AG799" s="10">
        <f>(3*(C799)^0.5)/(F799)</f>
        <v>3.162277660168379E-3</v>
      </c>
      <c r="AH799" s="10">
        <f>ROUND(MAX(AE799, AF799, AG799),6)</f>
        <v>3.333E-3</v>
      </c>
      <c r="AK799" s="10">
        <f>ROUND((AH799*(Q799^0.5)*12*N799),2)</f>
        <v>5.42</v>
      </c>
      <c r="AL799" s="13">
        <f>ROUND((Q799^0.5),2)</f>
        <v>7.75</v>
      </c>
      <c r="AM799" s="13">
        <f>ROUND((Q799^0.5),2)</f>
        <v>7.75</v>
      </c>
      <c r="AN799" s="19">
        <v>8</v>
      </c>
      <c r="AO799" s="10">
        <f>INDEX(AJ:AJ, MATCH(AN799, AI:AI, 0))</f>
        <v>0.79</v>
      </c>
      <c r="AP799" s="12">
        <f>ROUNDUP((AK799/AO799),0)</f>
        <v>7</v>
      </c>
      <c r="AQ799" s="12">
        <f>(AP799*AO799)</f>
        <v>5.53</v>
      </c>
      <c r="AR799" s="12">
        <f>IF(ROUNDDOWN((AL799*12 - (O799*12)) / (AP799 - 1), 0) &lt; 18, ROUNDDOWN((AL799*12 - (O799*12)) / (AP799 - 1), 0), 18)</f>
        <v>15</v>
      </c>
    </row>
    <row r="800" spans="1:44" x14ac:dyDescent="0.35">
      <c r="A800" s="11">
        <f t="shared" si="12"/>
        <v>799</v>
      </c>
      <c r="B800" s="14">
        <v>5700</v>
      </c>
      <c r="C800" s="14">
        <v>5000</v>
      </c>
      <c r="D800" s="14">
        <v>105</v>
      </c>
      <c r="E800" s="14">
        <v>185</v>
      </c>
      <c r="F800" s="14">
        <v>40000</v>
      </c>
      <c r="G800" s="14">
        <v>5.25</v>
      </c>
      <c r="H800" s="14">
        <v>100</v>
      </c>
      <c r="K800" s="14">
        <v>150</v>
      </c>
      <c r="L800" s="14">
        <v>1.25</v>
      </c>
      <c r="M800" s="9">
        <f>ROUNDUP((18*L800),0)</f>
        <v>23</v>
      </c>
      <c r="N800" s="9">
        <f>(M800-O800*12-1.5)</f>
        <v>18.5</v>
      </c>
      <c r="O800" s="14">
        <v>0.25</v>
      </c>
      <c r="P800" s="9">
        <f>ROUND(((B800)-(M800*K800/12)-(G800-(1.5*L800))*H800),0)</f>
        <v>5075</v>
      </c>
      <c r="Q800" s="9">
        <f>ROUNDDOWN((D800+E800)/(P800/1000),0)</f>
        <v>57</v>
      </c>
      <c r="R800" s="9">
        <f>ROUND((1.2*D800+1.6*E800)/(Q800),2)</f>
        <v>7.4</v>
      </c>
      <c r="S800" s="9">
        <f>CEILING((N800+(12*L800)),0.01)</f>
        <v>33.5</v>
      </c>
      <c r="T800" s="9">
        <f xml:space="preserve"> (4*S800)</f>
        <v>134</v>
      </c>
      <c r="U800" s="9">
        <f>ROUND((Q800-(S800/12)^2)*(R800),2)</f>
        <v>364.13</v>
      </c>
      <c r="V800" s="9">
        <f>ROUND((U800*1000)/(3*T800*(C800^0.5)),2)</f>
        <v>12.81</v>
      </c>
      <c r="W800" s="9" t="str">
        <f>IF(V800 &lt; N800, "Pass", "Fail")</f>
        <v>Pass</v>
      </c>
      <c r="X800" s="9">
        <f>CEILING(R800*(Q800^0.5)*((Q800^0.5/2)-(L800*0.5)-(N800/12)),0.01)</f>
        <v>89.86</v>
      </c>
      <c r="Y800" s="9">
        <f>ROUND((X800*1000)/(1.5*(Q800^0.5)*12*(C800^0.5)),2)</f>
        <v>9.35</v>
      </c>
      <c r="Z800" s="9" t="str">
        <f>IF(Y800&lt;N800,"Pass","Fail")</f>
        <v>Pass</v>
      </c>
      <c r="AA800" s="9">
        <f>ROUND(((Q800^0.5)/2)-(L800/2),2)</f>
        <v>3.15</v>
      </c>
      <c r="AB800" s="9">
        <f>ROUND((AA800*(AA800/2)*R800*(Q800^0.5)),0)</f>
        <v>277</v>
      </c>
      <c r="AC800" s="9">
        <f>ROUND((AB800*12000/(0.9*(Q800^0.5)*12*(N800^2))),2)</f>
        <v>119.11</v>
      </c>
      <c r="AD800" s="9">
        <f>(1-((1-(2.36*AC800/C800))^0.5))</f>
        <v>2.8516557011906696E-2</v>
      </c>
      <c r="AE800" s="9">
        <f>(AD800*C800)/(1.18*F800)</f>
        <v>3.0208217173629975E-3</v>
      </c>
      <c r="AF800" s="10">
        <f>200/F800</f>
        <v>5.0000000000000001E-3</v>
      </c>
      <c r="AG800" s="10">
        <f>(3*(C800)^0.5)/(F800)</f>
        <v>5.3033008588991067E-3</v>
      </c>
      <c r="AH800" s="10">
        <f>ROUND(MAX(AE800, AF800, AG800),6)</f>
        <v>5.3030000000000004E-3</v>
      </c>
      <c r="AK800" s="10">
        <f>ROUND((AH800*(Q800^0.5)*12*N800),2)</f>
        <v>8.89</v>
      </c>
      <c r="AL800" s="13">
        <f>ROUND((Q800^0.5),2)</f>
        <v>7.55</v>
      </c>
      <c r="AM800" s="13">
        <f>ROUND((Q800^0.5),2)</f>
        <v>7.55</v>
      </c>
      <c r="AN800" s="19">
        <v>11</v>
      </c>
      <c r="AO800" s="10">
        <f>INDEX(AJ:AJ, MATCH(AN800, AI:AI, 0))</f>
        <v>1.56</v>
      </c>
      <c r="AP800" s="12">
        <f>ROUNDUP((AK800/AO800),0)</f>
        <v>6</v>
      </c>
      <c r="AQ800" s="12">
        <f>(AP800*AO800)</f>
        <v>9.36</v>
      </c>
      <c r="AR800" s="12">
        <f>IF(ROUNDDOWN((AL800*12 - (O800*12)) / (AP800 - 1), 0) &lt; 18, ROUNDDOWN((AL800*12 - (O800*12)) / (AP800 - 1), 0), 18)</f>
        <v>17</v>
      </c>
    </row>
    <row r="801" spans="1:44" x14ac:dyDescent="0.35">
      <c r="A801" s="11">
        <f t="shared" si="12"/>
        <v>800</v>
      </c>
      <c r="B801" s="14">
        <v>4900</v>
      </c>
      <c r="C801" s="14">
        <v>5000</v>
      </c>
      <c r="D801" s="14">
        <v>140</v>
      </c>
      <c r="E801" s="14">
        <v>140</v>
      </c>
      <c r="F801" s="14">
        <v>60000</v>
      </c>
      <c r="G801" s="14">
        <v>5.25</v>
      </c>
      <c r="H801" s="14">
        <v>90</v>
      </c>
      <c r="K801" s="14">
        <v>150</v>
      </c>
      <c r="L801" s="14">
        <v>1.25</v>
      </c>
      <c r="M801" s="9">
        <f>ROUNDUP((18*L801),0)</f>
        <v>23</v>
      </c>
      <c r="N801" s="9">
        <f>(M801-O801*12-1.5)</f>
        <v>18.5</v>
      </c>
      <c r="O801" s="14">
        <v>0.25</v>
      </c>
      <c r="P801" s="9">
        <f>ROUND(((B801)-(M801*K801/12)-(G801-(1.5*L801))*H801),0)</f>
        <v>4309</v>
      </c>
      <c r="Q801" s="9">
        <f>ROUNDDOWN((D801+E801)/(P801/1000),0)</f>
        <v>64</v>
      </c>
      <c r="R801" s="9">
        <f>ROUND((1.2*D801+1.6*E801)/(Q801),2)</f>
        <v>6.13</v>
      </c>
      <c r="S801" s="9">
        <f>CEILING((N801+(12*L801)),0.01)</f>
        <v>33.5</v>
      </c>
      <c r="T801" s="9">
        <f xml:space="preserve"> (4*S801)</f>
        <v>134</v>
      </c>
      <c r="U801" s="9">
        <f>ROUND((Q801-(S801/12)^2)*(R801),2)</f>
        <v>344.55</v>
      </c>
      <c r="V801" s="9">
        <f>ROUND((U801*1000)/(3*T801*(C801^0.5)),2)</f>
        <v>12.12</v>
      </c>
      <c r="W801" s="9" t="str">
        <f>IF(V801 &lt; N801, "Pass", "Fail")</f>
        <v>Pass</v>
      </c>
      <c r="X801" s="9">
        <f>CEILING(R801*(Q801^0.5)*((Q801^0.5/2)-(L801*0.5)-(N801/12)),0.01)</f>
        <v>89.91</v>
      </c>
      <c r="Y801" s="9">
        <f>ROUND((X801*1000)/(1.5*(Q801^0.5)*12*(C801^0.5)),2)</f>
        <v>8.83</v>
      </c>
      <c r="Z801" s="9" t="str">
        <f>IF(Y801&lt;N801,"Pass","Fail")</f>
        <v>Pass</v>
      </c>
      <c r="AA801" s="9">
        <f>ROUND(((Q801^0.5)/2)-(L801/2),2)</f>
        <v>3.38</v>
      </c>
      <c r="AB801" s="9">
        <f>ROUND((AA801*(AA801/2)*R801*(Q801^0.5)),0)</f>
        <v>280</v>
      </c>
      <c r="AC801" s="9">
        <f>ROUND((AB801*12000/(0.9*(Q801^0.5)*12*(N801^2))),2)</f>
        <v>113.63</v>
      </c>
      <c r="AD801" s="9">
        <f>(1-((1-(2.36*AC801/C801))^0.5))</f>
        <v>2.7186225426469424E-2</v>
      </c>
      <c r="AE801" s="9">
        <f>(AD801*C801)/(1.18*F801)</f>
        <v>1.9199311741856938E-3</v>
      </c>
      <c r="AF801" s="10">
        <f>200/F801</f>
        <v>3.3333333333333335E-3</v>
      </c>
      <c r="AG801" s="10">
        <f>(3*(C801)^0.5)/(F801)</f>
        <v>3.5355339059327377E-3</v>
      </c>
      <c r="AH801" s="10">
        <f>ROUND(MAX(AE801, AF801, AG801),6)</f>
        <v>3.5360000000000001E-3</v>
      </c>
      <c r="AK801" s="10">
        <f>ROUND((AH801*(Q801^0.5)*12*N801),2)</f>
        <v>6.28</v>
      </c>
      <c r="AL801" s="13">
        <f>ROUND((Q801^0.5),2)</f>
        <v>8</v>
      </c>
      <c r="AM801" s="13">
        <f>ROUND((Q801^0.5),2)</f>
        <v>8</v>
      </c>
      <c r="AN801" s="19">
        <v>8</v>
      </c>
      <c r="AO801" s="10">
        <f>INDEX(AJ:AJ, MATCH(AN801, AI:AI, 0))</f>
        <v>0.79</v>
      </c>
      <c r="AP801" s="12">
        <f>ROUNDUP((AK801/AO801),0)</f>
        <v>8</v>
      </c>
      <c r="AQ801" s="12">
        <f>(AP801*AO801)</f>
        <v>6.32</v>
      </c>
      <c r="AR801" s="12">
        <f>IF(ROUNDDOWN((AL801*12 - (O801*12)) / (AP801 - 1), 0) &lt; 18, ROUNDDOWN((AL801*12 - (O801*12)) / (AP801 - 1), 0), 18)</f>
        <v>13</v>
      </c>
    </row>
    <row r="802" spans="1:44" x14ac:dyDescent="0.35">
      <c r="A802" s="11">
        <f t="shared" si="12"/>
        <v>801</v>
      </c>
      <c r="B802" s="14">
        <v>5300</v>
      </c>
      <c r="C802" s="14">
        <v>5000</v>
      </c>
      <c r="D802" s="14">
        <v>180</v>
      </c>
      <c r="E802" s="14">
        <v>85</v>
      </c>
      <c r="F802" s="14">
        <v>60000</v>
      </c>
      <c r="G802" s="14">
        <v>5</v>
      </c>
      <c r="H802" s="14">
        <v>105</v>
      </c>
      <c r="K802" s="14">
        <v>150</v>
      </c>
      <c r="L802" s="14">
        <v>1.08</v>
      </c>
      <c r="M802" s="9">
        <f>ROUNDUP((18*L802),0)</f>
        <v>20</v>
      </c>
      <c r="N802" s="9">
        <f>(M802-O802*12-1.5)</f>
        <v>15.5</v>
      </c>
      <c r="O802" s="14">
        <v>0.25</v>
      </c>
      <c r="P802" s="9">
        <f>ROUND(((B802)-(M802*K802/12)-(G802-(1.5*L802))*H802),0)</f>
        <v>4695</v>
      </c>
      <c r="Q802" s="9">
        <f>ROUNDDOWN((D802+E802)/(P802/1000),0)</f>
        <v>56</v>
      </c>
      <c r="R802" s="9">
        <f>ROUND((1.2*D802+1.6*E802)/(Q802),2)</f>
        <v>6.29</v>
      </c>
      <c r="S802" s="9">
        <f>CEILING((N802+(12*L802)),0.01)</f>
        <v>28.46</v>
      </c>
      <c r="T802" s="9">
        <f xml:space="preserve"> (4*S802)</f>
        <v>113.84</v>
      </c>
      <c r="U802" s="9">
        <f>ROUND((Q802-(S802/12)^2)*(R802),2)</f>
        <v>316.86</v>
      </c>
      <c r="V802" s="9">
        <f>ROUND((U802*1000)/(3*T802*(C802^0.5)),2)</f>
        <v>13.12</v>
      </c>
      <c r="W802" s="9" t="str">
        <f>IF(V802 &lt; N802, "Pass", "Fail")</f>
        <v>Pass</v>
      </c>
      <c r="X802" s="9">
        <f>CEILING(R802*(Q802^0.5)*((Q802^0.5/2)-(L802*0.5)-(N802/12)),0.01)</f>
        <v>89.91</v>
      </c>
      <c r="Y802" s="9">
        <f>ROUND((X802*1000)/(1.5*(Q802^0.5)*12*(C802^0.5)),2)</f>
        <v>9.44</v>
      </c>
      <c r="Z802" s="9" t="str">
        <f>IF(Y802&lt;N802,"Pass","Fail")</f>
        <v>Pass</v>
      </c>
      <c r="AA802" s="9">
        <f>ROUND(((Q802^0.5)/2)-(L802/2),2)</f>
        <v>3.2</v>
      </c>
      <c r="AB802" s="9">
        <f>ROUND((AA802*(AA802/2)*R802*(Q802^0.5)),0)</f>
        <v>241</v>
      </c>
      <c r="AC802" s="9">
        <f>ROUND((AB802*12000/(0.9*(Q802^0.5)*12*(N802^2))),2)</f>
        <v>148.94</v>
      </c>
      <c r="AD802" s="9">
        <f>(1-((1-(2.36*AC802/C802))^0.5))</f>
        <v>3.5790313261684803E-2</v>
      </c>
      <c r="AE802" s="9">
        <f>(AD802*C802)/(1.18*F802)</f>
        <v>2.527564495881695E-3</v>
      </c>
      <c r="AF802" s="10">
        <f>200/F802</f>
        <v>3.3333333333333335E-3</v>
      </c>
      <c r="AG802" s="10">
        <f>(3*(C802)^0.5)/(F802)</f>
        <v>3.5355339059327377E-3</v>
      </c>
      <c r="AH802" s="10">
        <f>ROUND(MAX(AE802, AF802, AG802),6)</f>
        <v>3.5360000000000001E-3</v>
      </c>
      <c r="AK802" s="10">
        <f>ROUND((AH802*(Q802^0.5)*12*N802),2)</f>
        <v>4.92</v>
      </c>
      <c r="AL802" s="13">
        <f>ROUND((Q802^0.5),2)</f>
        <v>7.48</v>
      </c>
      <c r="AM802" s="13">
        <f>ROUND((Q802^0.5),2)</f>
        <v>7.48</v>
      </c>
      <c r="AN802" s="19">
        <v>8</v>
      </c>
      <c r="AO802" s="10">
        <f>INDEX(AJ:AJ, MATCH(AN802, AI:AI, 0))</f>
        <v>0.79</v>
      </c>
      <c r="AP802" s="12">
        <f>ROUNDUP((AK802/AO802),0)</f>
        <v>7</v>
      </c>
      <c r="AQ802" s="12">
        <f>(AP802*AO802)</f>
        <v>5.53</v>
      </c>
      <c r="AR802" s="12">
        <f>IF(ROUNDDOWN((AL802*12 - (O802*12)) / (AP802 - 1), 0) &lt; 18, ROUNDDOWN((AL802*12 - (O802*12)) / (AP802 - 1), 0), 18)</f>
        <v>14</v>
      </c>
    </row>
    <row r="803" spans="1:44" x14ac:dyDescent="0.35">
      <c r="A803" s="11">
        <f t="shared" si="12"/>
        <v>802</v>
      </c>
      <c r="B803" s="14">
        <v>6000</v>
      </c>
      <c r="C803" s="14">
        <v>4000</v>
      </c>
      <c r="D803" s="14">
        <v>130</v>
      </c>
      <c r="E803" s="14">
        <v>170</v>
      </c>
      <c r="F803" s="14">
        <v>40000</v>
      </c>
      <c r="G803" s="14">
        <v>6</v>
      </c>
      <c r="H803" s="14">
        <v>100</v>
      </c>
      <c r="K803" s="14">
        <v>150</v>
      </c>
      <c r="L803" s="14">
        <v>1.25</v>
      </c>
      <c r="M803" s="9">
        <f>ROUNDUP((18*L803),0)</f>
        <v>23</v>
      </c>
      <c r="N803" s="9">
        <f>(M803-O803*12-1.5)</f>
        <v>18.5</v>
      </c>
      <c r="O803" s="14">
        <v>0.25</v>
      </c>
      <c r="P803" s="9">
        <f>ROUND(((B803)-(M803*K803/12)-(G803-(1.5*L803))*H803),0)</f>
        <v>5300</v>
      </c>
      <c r="Q803" s="9">
        <f>ROUNDDOWN((D803+E803)/(P803/1000),0)</f>
        <v>56</v>
      </c>
      <c r="R803" s="9">
        <f>ROUND((1.2*D803+1.6*E803)/(Q803),2)</f>
        <v>7.64</v>
      </c>
      <c r="S803" s="9">
        <f>CEILING((N803+(12*L803)),0.01)</f>
        <v>33.5</v>
      </c>
      <c r="T803" s="9">
        <f xml:space="preserve"> (4*S803)</f>
        <v>134</v>
      </c>
      <c r="U803" s="9">
        <f>ROUND((Q803-(S803/12)^2)*(R803),2)</f>
        <v>368.3</v>
      </c>
      <c r="V803" s="9">
        <f>ROUND((U803*1000)/(3*T803*(C803^0.5)),2)</f>
        <v>14.49</v>
      </c>
      <c r="W803" s="9" t="str">
        <f>IF(V803 &lt; N803, "Pass", "Fail")</f>
        <v>Pass</v>
      </c>
      <c r="X803" s="9">
        <f>CEILING(R803*(Q803^0.5)*((Q803^0.5/2)-(L803*0.5)-(N803/12)),0.01)</f>
        <v>90.05</v>
      </c>
      <c r="Y803" s="9">
        <f>ROUND((X803*1000)/(1.5*(Q803^0.5)*12*(C803^0.5)),2)</f>
        <v>10.57</v>
      </c>
      <c r="Z803" s="9" t="str">
        <f>IF(Y803&lt;N803,"Pass","Fail")</f>
        <v>Pass</v>
      </c>
      <c r="AA803" s="9">
        <f>ROUND(((Q803^0.5)/2)-(L803/2),2)</f>
        <v>3.12</v>
      </c>
      <c r="AB803" s="9">
        <f>ROUND((AA803*(AA803/2)*R803*(Q803^0.5)),0)</f>
        <v>278</v>
      </c>
      <c r="AC803" s="9">
        <f>ROUND((AB803*12000/(0.9*(Q803^0.5)*12*(N803^2))),2)</f>
        <v>120.6</v>
      </c>
      <c r="AD803" s="9">
        <f>(1-((1-(2.36*AC803/C803))^0.5))</f>
        <v>3.6233430752031115E-2</v>
      </c>
      <c r="AE803" s="9">
        <f>(AD803*C803)/(1.18*F803)</f>
        <v>3.0706297247483994E-3</v>
      </c>
      <c r="AF803" s="10">
        <f>200/F803</f>
        <v>5.0000000000000001E-3</v>
      </c>
      <c r="AG803" s="10">
        <f>(3*(C803)^0.5)/(F803)</f>
        <v>4.7434164902525689E-3</v>
      </c>
      <c r="AH803" s="10">
        <f>ROUND(MAX(AE803, AF803, AG803),6)</f>
        <v>5.0000000000000001E-3</v>
      </c>
      <c r="AK803" s="10">
        <f>ROUND((AH803*(Q803^0.5)*12*N803),2)</f>
        <v>8.31</v>
      </c>
      <c r="AL803" s="13">
        <f>ROUND((Q803^0.5),2)</f>
        <v>7.48</v>
      </c>
      <c r="AM803" s="13">
        <f>ROUND((Q803^0.5),2)</f>
        <v>7.48</v>
      </c>
      <c r="AN803" s="19">
        <v>11</v>
      </c>
      <c r="AO803" s="10">
        <f>INDEX(AJ:AJ, MATCH(AN803, AI:AI, 0))</f>
        <v>1.56</v>
      </c>
      <c r="AP803" s="12">
        <f>ROUNDUP((AK803/AO803),0)</f>
        <v>6</v>
      </c>
      <c r="AQ803" s="12">
        <f>(AP803*AO803)</f>
        <v>9.36</v>
      </c>
      <c r="AR803" s="12">
        <f>IF(ROUNDDOWN((AL803*12 - (O803*12)) / (AP803 - 1), 0) &lt; 18, ROUNDDOWN((AL803*12 - (O803*12)) / (AP803 - 1), 0), 18)</f>
        <v>17</v>
      </c>
    </row>
    <row r="804" spans="1:44" x14ac:dyDescent="0.35">
      <c r="A804" s="11">
        <f t="shared" si="12"/>
        <v>803</v>
      </c>
      <c r="B804" s="14">
        <v>5400</v>
      </c>
      <c r="C804" s="14">
        <v>3000</v>
      </c>
      <c r="D804" s="14">
        <v>185</v>
      </c>
      <c r="E804" s="14">
        <v>160</v>
      </c>
      <c r="F804" s="14">
        <v>60000</v>
      </c>
      <c r="G804" s="14">
        <v>4.5</v>
      </c>
      <c r="H804" s="14">
        <v>100</v>
      </c>
      <c r="K804" s="14">
        <v>150</v>
      </c>
      <c r="L804" s="14">
        <v>1.5</v>
      </c>
      <c r="M804" s="9">
        <f>ROUNDUP((18*L804),0)</f>
        <v>27</v>
      </c>
      <c r="N804" s="9">
        <f>(M804-O804*12-1.5)</f>
        <v>22.5</v>
      </c>
      <c r="O804" s="14">
        <v>0.25</v>
      </c>
      <c r="P804" s="9">
        <f>ROUND(((B804)-(M804*K804/12)-(G804-(1.5*L804))*H804),0)</f>
        <v>4838</v>
      </c>
      <c r="Q804" s="9">
        <f>ROUNDDOWN((D804+E804)/(P804/1000),0)</f>
        <v>71</v>
      </c>
      <c r="R804" s="9">
        <f>ROUND((1.2*D804+1.6*E804)/(Q804),2)</f>
        <v>6.73</v>
      </c>
      <c r="S804" s="9">
        <f>CEILING((N804+(12*L804)),0.01)</f>
        <v>40.5</v>
      </c>
      <c r="T804" s="9">
        <f xml:space="preserve"> (4*S804)</f>
        <v>162</v>
      </c>
      <c r="U804" s="9">
        <f>ROUND((Q804-(S804/12)^2)*(R804),2)</f>
        <v>401.17</v>
      </c>
      <c r="V804" s="9">
        <f>ROUND((U804*1000)/(3*T804*(C804^0.5)),2)</f>
        <v>15.07</v>
      </c>
      <c r="W804" s="9" t="str">
        <f>IF(V804 &lt; N804, "Pass", "Fail")</f>
        <v>Pass</v>
      </c>
      <c r="X804" s="9">
        <f>CEILING(R804*(Q804^0.5)*((Q804^0.5/2)-(L804*0.5)-(N804/12)),0.01)</f>
        <v>90.06</v>
      </c>
      <c r="Y804" s="9">
        <f>ROUND((X804*1000)/(1.5*(Q804^0.5)*12*(C804^0.5)),2)</f>
        <v>10.84</v>
      </c>
      <c r="Z804" s="9" t="str">
        <f>IF(Y804&lt;N804,"Pass","Fail")</f>
        <v>Pass</v>
      </c>
      <c r="AA804" s="9">
        <f>ROUND(((Q804^0.5)/2)-(L804/2),2)</f>
        <v>3.46</v>
      </c>
      <c r="AB804" s="9">
        <f>ROUND((AA804*(AA804/2)*R804*(Q804^0.5)),0)</f>
        <v>339</v>
      </c>
      <c r="AC804" s="9">
        <f>ROUND((AB804*12000/(0.9*(Q804^0.5)*12*(N804^2))),2)</f>
        <v>88.3</v>
      </c>
      <c r="AD804" s="9">
        <f>(1-((1-(2.36*AC804/C804))^0.5))</f>
        <v>3.5356369775172758E-2</v>
      </c>
      <c r="AE804" s="9">
        <f>(AD804*C804)/(1.18*F804)</f>
        <v>1.4981512616598625E-3</v>
      </c>
      <c r="AF804" s="10">
        <f>200/F804</f>
        <v>3.3333333333333335E-3</v>
      </c>
      <c r="AG804" s="10">
        <f>(3*(C804)^0.5)/(F804)</f>
        <v>2.7386127875258306E-3</v>
      </c>
      <c r="AH804" s="10">
        <f>ROUND(MAX(AE804, AF804, AG804),6)</f>
        <v>3.333E-3</v>
      </c>
      <c r="AK804" s="10">
        <f>ROUND((AH804*(Q804^0.5)*12*N804),2)</f>
        <v>7.58</v>
      </c>
      <c r="AL804" s="13">
        <f>ROUND((Q804^0.5),2)</f>
        <v>8.43</v>
      </c>
      <c r="AM804" s="13">
        <f>ROUND((Q804^0.5),2)</f>
        <v>8.43</v>
      </c>
      <c r="AN804" s="19">
        <v>11</v>
      </c>
      <c r="AO804" s="10">
        <f>INDEX(AJ:AJ, MATCH(AN804, AI:AI, 0))</f>
        <v>1.56</v>
      </c>
      <c r="AP804" s="12">
        <f>ROUNDUP((AK804/AO804),0)</f>
        <v>5</v>
      </c>
      <c r="AQ804" s="12">
        <f>(AP804*AO804)</f>
        <v>7.8000000000000007</v>
      </c>
      <c r="AR804" s="12">
        <f>IF(ROUNDDOWN((AL804*12 - (O804*12)) / (AP804 - 1), 0) &lt; 18, ROUNDDOWN((AL804*12 - (O804*12)) / (AP804 - 1), 0), 18)</f>
        <v>18</v>
      </c>
    </row>
    <row r="805" spans="1:44" x14ac:dyDescent="0.35">
      <c r="A805" s="11">
        <f t="shared" si="12"/>
        <v>804</v>
      </c>
      <c r="B805" s="14">
        <v>5600</v>
      </c>
      <c r="C805" s="14">
        <v>4000</v>
      </c>
      <c r="D805" s="14">
        <v>170</v>
      </c>
      <c r="E805" s="14">
        <v>175</v>
      </c>
      <c r="F805" s="14">
        <v>60000</v>
      </c>
      <c r="G805" s="14">
        <v>6.25</v>
      </c>
      <c r="H805" s="14">
        <v>100</v>
      </c>
      <c r="K805" s="14">
        <v>150</v>
      </c>
      <c r="L805" s="14">
        <v>1.5</v>
      </c>
      <c r="M805" s="9">
        <f>ROUNDUP((18*L805),0)</f>
        <v>27</v>
      </c>
      <c r="N805" s="9">
        <f>(M805-O805*12-1.5)</f>
        <v>22.5</v>
      </c>
      <c r="O805" s="14">
        <v>0.25</v>
      </c>
      <c r="P805" s="9">
        <f>ROUND(((B805)-(M805*K805/12)-(G805-(1.5*L805))*H805),0)</f>
        <v>4863</v>
      </c>
      <c r="Q805" s="9">
        <f>ROUNDDOWN((D805+E805)/(P805/1000),0)</f>
        <v>70</v>
      </c>
      <c r="R805" s="9">
        <f>ROUND((1.2*D805+1.6*E805)/(Q805),2)</f>
        <v>6.91</v>
      </c>
      <c r="S805" s="9">
        <f>CEILING((N805+(12*L805)),0.01)</f>
        <v>40.5</v>
      </c>
      <c r="T805" s="9">
        <f xml:space="preserve"> (4*S805)</f>
        <v>162</v>
      </c>
      <c r="U805" s="9">
        <f>ROUND((Q805-(S805/12)^2)*(R805),2)</f>
        <v>404.99</v>
      </c>
      <c r="V805" s="9">
        <f>ROUND((U805*1000)/(3*T805*(C805^0.5)),2)</f>
        <v>13.18</v>
      </c>
      <c r="W805" s="9" t="str">
        <f>IF(V805 &lt; N805, "Pass", "Fail")</f>
        <v>Pass</v>
      </c>
      <c r="X805" s="9">
        <f>CEILING(R805*(Q805^0.5)*((Q805^0.5/2)-(L805*0.5)-(N805/12)),0.01)</f>
        <v>90.100000000000009</v>
      </c>
      <c r="Y805" s="9">
        <f>ROUND((X805*1000)/(1.5*(Q805^0.5)*12*(C805^0.5)),2)</f>
        <v>9.4600000000000009</v>
      </c>
      <c r="Z805" s="9" t="str">
        <f>IF(Y805&lt;N805,"Pass","Fail")</f>
        <v>Pass</v>
      </c>
      <c r="AA805" s="9">
        <f>ROUND(((Q805^0.5)/2)-(L805/2),2)</f>
        <v>3.43</v>
      </c>
      <c r="AB805" s="9">
        <f>ROUND((AA805*(AA805/2)*R805*(Q805^0.5)),0)</f>
        <v>340</v>
      </c>
      <c r="AC805" s="9">
        <f>ROUND((AB805*12000/(0.9*(Q805^0.5)*12*(N805^2))),2)</f>
        <v>89.19</v>
      </c>
      <c r="AD805" s="9">
        <f>(1-((1-(2.36*AC805/C805))^0.5))</f>
        <v>2.6666603881280615E-2</v>
      </c>
      <c r="AE805" s="9">
        <f>(AD805*C805)/(1.18*F805)</f>
        <v>1.5065877899028597E-3</v>
      </c>
      <c r="AF805" s="10">
        <f>200/F805</f>
        <v>3.3333333333333335E-3</v>
      </c>
      <c r="AG805" s="10">
        <f>(3*(C805)^0.5)/(F805)</f>
        <v>3.162277660168379E-3</v>
      </c>
      <c r="AH805" s="10">
        <f>ROUND(MAX(AE805, AF805, AG805),6)</f>
        <v>3.333E-3</v>
      </c>
      <c r="AK805" s="10">
        <f>ROUND((AH805*(Q805^0.5)*12*N805),2)</f>
        <v>7.53</v>
      </c>
      <c r="AL805" s="13">
        <f>ROUND((Q805^0.5),2)</f>
        <v>8.3699999999999992</v>
      </c>
      <c r="AM805" s="13">
        <f>ROUND((Q805^0.5),2)</f>
        <v>8.3699999999999992</v>
      </c>
      <c r="AN805" s="19">
        <v>11</v>
      </c>
      <c r="AO805" s="10">
        <f>INDEX(AJ:AJ, MATCH(AN805, AI:AI, 0))</f>
        <v>1.56</v>
      </c>
      <c r="AP805" s="12">
        <f>ROUNDUP((AK805/AO805),0)</f>
        <v>5</v>
      </c>
      <c r="AQ805" s="12">
        <f>(AP805*AO805)</f>
        <v>7.8000000000000007</v>
      </c>
      <c r="AR805" s="12">
        <f>IF(ROUNDDOWN((AL805*12 - (O805*12)) / (AP805 - 1), 0) &lt; 18, ROUNDDOWN((AL805*12 - (O805*12)) / (AP805 - 1), 0), 18)</f>
        <v>18</v>
      </c>
    </row>
    <row r="806" spans="1:44" x14ac:dyDescent="0.35">
      <c r="A806" s="11">
        <f t="shared" si="12"/>
        <v>805</v>
      </c>
      <c r="B806" s="14">
        <v>4900</v>
      </c>
      <c r="C806" s="14">
        <v>3000</v>
      </c>
      <c r="D806" s="14">
        <v>125</v>
      </c>
      <c r="E806" s="14">
        <v>165</v>
      </c>
      <c r="F806" s="14">
        <v>40000</v>
      </c>
      <c r="G806" s="14">
        <v>4.5</v>
      </c>
      <c r="H806" s="14">
        <v>90</v>
      </c>
      <c r="K806" s="14">
        <v>150</v>
      </c>
      <c r="L806" s="14">
        <v>1.33</v>
      </c>
      <c r="M806" s="9">
        <f>ROUNDUP((18*L806),0)</f>
        <v>24</v>
      </c>
      <c r="N806" s="9">
        <f>(M806-O806*12-1.5)</f>
        <v>19.5</v>
      </c>
      <c r="O806" s="14">
        <v>0.25</v>
      </c>
      <c r="P806" s="9">
        <f>ROUND(((B806)-(M806*K806/12)-(G806-(1.5*L806))*H806),0)</f>
        <v>4375</v>
      </c>
      <c r="Q806" s="9">
        <f>ROUNDDOWN((D806+E806)/(P806/1000),0)</f>
        <v>66</v>
      </c>
      <c r="R806" s="9">
        <f>ROUND((1.2*D806+1.6*E806)/(Q806),2)</f>
        <v>6.27</v>
      </c>
      <c r="S806" s="9">
        <f>CEILING((N806+(12*L806)),0.01)</f>
        <v>35.46</v>
      </c>
      <c r="T806" s="9">
        <f xml:space="preserve"> (4*S806)</f>
        <v>141.84</v>
      </c>
      <c r="U806" s="9">
        <f>ROUND((Q806-(S806/12)^2)*(R806),2)</f>
        <v>359.07</v>
      </c>
      <c r="V806" s="9">
        <f>ROUND((U806*1000)/(3*T806*(C806^0.5)),2)</f>
        <v>15.41</v>
      </c>
      <c r="W806" s="9" t="str">
        <f>IF(V806 &lt; N806, "Pass", "Fail")</f>
        <v>Pass</v>
      </c>
      <c r="X806" s="9">
        <f>CEILING(R806*(Q806^0.5)*((Q806^0.5/2)-(L806*0.5)-(N806/12)),0.01)</f>
        <v>90.27</v>
      </c>
      <c r="Y806" s="9">
        <f>ROUND((X806*1000)/(1.5*(Q806^0.5)*12*(C806^0.5)),2)</f>
        <v>11.27</v>
      </c>
      <c r="Z806" s="9" t="str">
        <f>IF(Y806&lt;N806,"Pass","Fail")</f>
        <v>Pass</v>
      </c>
      <c r="AA806" s="9">
        <f>ROUND(((Q806^0.5)/2)-(L806/2),2)</f>
        <v>3.4</v>
      </c>
      <c r="AB806" s="9">
        <f>ROUND((AA806*(AA806/2)*R806*(Q806^0.5)),0)</f>
        <v>294</v>
      </c>
      <c r="AC806" s="9">
        <f>ROUND((AB806*12000/(0.9*(Q806^0.5)*12*(N806^2))),2)</f>
        <v>105.75</v>
      </c>
      <c r="AD806" s="9">
        <f>(1-((1-(2.36*AC806/C806))^0.5))</f>
        <v>4.2498041777459306E-2</v>
      </c>
      <c r="AE806" s="9">
        <f>(AD806*C806)/(1.18*F806)</f>
        <v>2.7011467231435999E-3</v>
      </c>
      <c r="AF806" s="10">
        <f>200/F806</f>
        <v>5.0000000000000001E-3</v>
      </c>
      <c r="AG806" s="10">
        <f>(3*(C806)^0.5)/(F806)</f>
        <v>4.107919181288746E-3</v>
      </c>
      <c r="AH806" s="10">
        <f>ROUND(MAX(AE806, AF806, AG806),6)</f>
        <v>5.0000000000000001E-3</v>
      </c>
      <c r="AK806" s="10">
        <f>ROUND((AH806*(Q806^0.5)*12*N806),2)</f>
        <v>9.51</v>
      </c>
      <c r="AL806" s="13">
        <f>ROUND((Q806^0.5),2)</f>
        <v>8.1199999999999992</v>
      </c>
      <c r="AM806" s="13">
        <f>ROUND((Q806^0.5),2)</f>
        <v>8.1199999999999992</v>
      </c>
      <c r="AN806" s="19">
        <v>11</v>
      </c>
      <c r="AO806" s="10">
        <f>INDEX(AJ:AJ, MATCH(AN806, AI:AI, 0))</f>
        <v>1.56</v>
      </c>
      <c r="AP806" s="12">
        <f>ROUNDUP((AK806/AO806),0)</f>
        <v>7</v>
      </c>
      <c r="AQ806" s="12">
        <f>(AP806*AO806)</f>
        <v>10.92</v>
      </c>
      <c r="AR806" s="12">
        <f>IF(ROUNDDOWN((AL806*12 - (O806*12)) / (AP806 - 1), 0) &lt; 18, ROUNDDOWN((AL806*12 - (O806*12)) / (AP806 - 1), 0), 18)</f>
        <v>15</v>
      </c>
    </row>
    <row r="807" spans="1:44" x14ac:dyDescent="0.35">
      <c r="A807" s="11">
        <f t="shared" si="12"/>
        <v>806</v>
      </c>
      <c r="B807" s="14">
        <v>4400</v>
      </c>
      <c r="C807" s="14">
        <v>3000</v>
      </c>
      <c r="D807" s="14">
        <v>110</v>
      </c>
      <c r="E807" s="14">
        <v>145</v>
      </c>
      <c r="F807" s="14">
        <v>60000</v>
      </c>
      <c r="G807" s="14">
        <v>4.75</v>
      </c>
      <c r="H807" s="14">
        <v>100</v>
      </c>
      <c r="K807" s="14">
        <v>150</v>
      </c>
      <c r="L807" s="14">
        <v>1.17</v>
      </c>
      <c r="M807" s="9">
        <f>ROUNDUP((18*L807),0)</f>
        <v>22</v>
      </c>
      <c r="N807" s="9">
        <f>(M807-O807*12-1.5)</f>
        <v>17.5</v>
      </c>
      <c r="O807" s="14">
        <v>0.25</v>
      </c>
      <c r="P807" s="9">
        <f>ROUND(((B807)-(M807*K807/12)-(G807-(1.5*L807))*H807),0)</f>
        <v>3826</v>
      </c>
      <c r="Q807" s="9">
        <f>ROUNDDOWN((D807+E807)/(P807/1000),0)</f>
        <v>66</v>
      </c>
      <c r="R807" s="9">
        <f>ROUND((1.2*D807+1.6*E807)/(Q807),2)</f>
        <v>5.52</v>
      </c>
      <c r="S807" s="9">
        <f>CEILING((N807+(12*L807)),0.01)</f>
        <v>31.54</v>
      </c>
      <c r="T807" s="9">
        <f xml:space="preserve"> (4*S807)</f>
        <v>126.16</v>
      </c>
      <c r="U807" s="9">
        <f>ROUND((Q807-(S807/12)^2)*(R807),2)</f>
        <v>326.19</v>
      </c>
      <c r="V807" s="9">
        <f>ROUND((U807*1000)/(3*T807*(C807^0.5)),2)</f>
        <v>15.74</v>
      </c>
      <c r="W807" s="9" t="str">
        <f>IF(V807 &lt; N807, "Pass", "Fail")</f>
        <v>Pass</v>
      </c>
      <c r="X807" s="9">
        <f>CEILING(R807*(Q807^0.5)*((Q807^0.5/2)-(L807*0.5)-(N807/12)),0.01)</f>
        <v>90.53</v>
      </c>
      <c r="Y807" s="9">
        <f>ROUND((X807*1000)/(1.5*(Q807^0.5)*12*(C807^0.5)),2)</f>
        <v>11.3</v>
      </c>
      <c r="Z807" s="9" t="str">
        <f>IF(Y807&lt;N807,"Pass","Fail")</f>
        <v>Pass</v>
      </c>
      <c r="AA807" s="9">
        <f>ROUND(((Q807^0.5)/2)-(L807/2),2)</f>
        <v>3.48</v>
      </c>
      <c r="AB807" s="9">
        <f>ROUND((AA807*(AA807/2)*R807*(Q807^0.5)),0)</f>
        <v>272</v>
      </c>
      <c r="AC807" s="9">
        <f>ROUND((AB807*12000/(0.9*(Q807^0.5)*12*(N807^2))),2)</f>
        <v>121.47</v>
      </c>
      <c r="AD807" s="9">
        <f>(1-((1-(2.36*AC807/C807))^0.5))</f>
        <v>4.8977602787400154E-2</v>
      </c>
      <c r="AE807" s="9">
        <f>(AD807*C807)/(1.18*F807)</f>
        <v>2.075322152008481E-3</v>
      </c>
      <c r="AF807" s="10">
        <f>200/F807</f>
        <v>3.3333333333333335E-3</v>
      </c>
      <c r="AG807" s="10">
        <f>(3*(C807)^0.5)/(F807)</f>
        <v>2.7386127875258306E-3</v>
      </c>
      <c r="AH807" s="10">
        <f>ROUND(MAX(AE807, AF807, AG807),6)</f>
        <v>3.333E-3</v>
      </c>
      <c r="AK807" s="10">
        <f>ROUND((AH807*(Q807^0.5)*12*N807),2)</f>
        <v>5.69</v>
      </c>
      <c r="AL807" s="13">
        <f>ROUND((Q807^0.5),2)</f>
        <v>8.1199999999999992</v>
      </c>
      <c r="AM807" s="13">
        <f>ROUND((Q807^0.5),2)</f>
        <v>8.1199999999999992</v>
      </c>
      <c r="AN807" s="19">
        <v>8</v>
      </c>
      <c r="AO807" s="10">
        <f>INDEX(AJ:AJ, MATCH(AN807, AI:AI, 0))</f>
        <v>0.79</v>
      </c>
      <c r="AP807" s="12">
        <f>ROUNDUP((AK807/AO807),0)</f>
        <v>8</v>
      </c>
      <c r="AQ807" s="12">
        <f>(AP807*AO807)</f>
        <v>6.32</v>
      </c>
      <c r="AR807" s="12">
        <f>IF(ROUNDDOWN((AL807*12 - (O807*12)) / (AP807 - 1), 0) &lt; 18, ROUNDDOWN((AL807*12 - (O807*12)) / (AP807 - 1), 0), 18)</f>
        <v>13</v>
      </c>
    </row>
    <row r="808" spans="1:44" x14ac:dyDescent="0.35">
      <c r="A808" s="11">
        <f t="shared" si="12"/>
        <v>807</v>
      </c>
      <c r="B808" s="14">
        <v>4300</v>
      </c>
      <c r="C808" s="14">
        <v>3000</v>
      </c>
      <c r="D808" s="14">
        <v>200</v>
      </c>
      <c r="E808" s="14">
        <v>80</v>
      </c>
      <c r="F808" s="14">
        <v>40000</v>
      </c>
      <c r="G808" s="14">
        <v>4.25</v>
      </c>
      <c r="H808" s="14">
        <v>90</v>
      </c>
      <c r="K808" s="14">
        <v>150</v>
      </c>
      <c r="L808" s="14">
        <v>1.25</v>
      </c>
      <c r="M808" s="9">
        <f>ROUNDUP((18*L808),0)</f>
        <v>23</v>
      </c>
      <c r="N808" s="9">
        <f>(M808-O808*12-1.5)</f>
        <v>18.5</v>
      </c>
      <c r="O808" s="14">
        <v>0.25</v>
      </c>
      <c r="P808" s="9">
        <f>ROUND(((B808)-(M808*K808/12)-(G808-(1.5*L808))*H808),0)</f>
        <v>3799</v>
      </c>
      <c r="Q808" s="9">
        <f>ROUNDDOWN((D808+E808)/(P808/1000),0)</f>
        <v>73</v>
      </c>
      <c r="R808" s="9">
        <f>ROUND((1.2*D808+1.6*E808)/(Q808),2)</f>
        <v>5.04</v>
      </c>
      <c r="S808" s="9">
        <f>CEILING((N808+(12*L808)),0.01)</f>
        <v>33.5</v>
      </c>
      <c r="T808" s="9">
        <f xml:space="preserve"> (4*S808)</f>
        <v>134</v>
      </c>
      <c r="U808" s="9">
        <f>ROUND((Q808-(S808/12)^2)*(R808),2)</f>
        <v>328.64</v>
      </c>
      <c r="V808" s="9">
        <f>ROUND((U808*1000)/(3*T808*(C808^0.5)),2)</f>
        <v>14.93</v>
      </c>
      <c r="W808" s="9" t="str">
        <f>IF(V808 &lt; N808, "Pass", "Fail")</f>
        <v>Pass</v>
      </c>
      <c r="X808" s="9">
        <f>CEILING(R808*(Q808^0.5)*((Q808^0.5/2)-(L808*0.5)-(N808/12)),0.01)</f>
        <v>90.66</v>
      </c>
      <c r="Y808" s="9">
        <f>ROUND((X808*1000)/(1.5*(Q808^0.5)*12*(C808^0.5)),2)</f>
        <v>10.76</v>
      </c>
      <c r="Z808" s="9" t="str">
        <f>IF(Y808&lt;N808,"Pass","Fail")</f>
        <v>Pass</v>
      </c>
      <c r="AA808" s="9">
        <f>ROUND(((Q808^0.5)/2)-(L808/2),2)</f>
        <v>3.65</v>
      </c>
      <c r="AB808" s="9">
        <f>ROUND((AA808*(AA808/2)*R808*(Q808^0.5)),0)</f>
        <v>287</v>
      </c>
      <c r="AC808" s="9">
        <f>ROUND((AB808*12000/(0.9*(Q808^0.5)*12*(N808^2))),2)</f>
        <v>109.05</v>
      </c>
      <c r="AD808" s="9">
        <f>(1-((1-(2.36*AC808/C808))^0.5))</f>
        <v>4.3854613565489253E-2</v>
      </c>
      <c r="AE808" s="9">
        <f>(AD808*C808)/(1.18*F808)</f>
        <v>2.7873695062810965E-3</v>
      </c>
      <c r="AF808" s="10">
        <f>200/F808</f>
        <v>5.0000000000000001E-3</v>
      </c>
      <c r="AG808" s="10">
        <f>(3*(C808)^0.5)/(F808)</f>
        <v>4.107919181288746E-3</v>
      </c>
      <c r="AH808" s="10">
        <f>ROUND(MAX(AE808, AF808, AG808),6)</f>
        <v>5.0000000000000001E-3</v>
      </c>
      <c r="AK808" s="10">
        <f>ROUND((AH808*(Q808^0.5)*12*N808),2)</f>
        <v>9.48</v>
      </c>
      <c r="AL808" s="13">
        <f>ROUND((Q808^0.5),2)</f>
        <v>8.5399999999999991</v>
      </c>
      <c r="AM808" s="13">
        <f>ROUND((Q808^0.5),2)</f>
        <v>8.5399999999999991</v>
      </c>
      <c r="AN808" s="19">
        <v>11</v>
      </c>
      <c r="AO808" s="10">
        <f>INDEX(AJ:AJ, MATCH(AN808, AI:AI, 0))</f>
        <v>1.56</v>
      </c>
      <c r="AP808" s="12">
        <f>ROUNDUP((AK808/AO808),0)</f>
        <v>7</v>
      </c>
      <c r="AQ808" s="12">
        <f>(AP808*AO808)</f>
        <v>10.92</v>
      </c>
      <c r="AR808" s="12">
        <f>IF(ROUNDDOWN((AL808*12 - (O808*12)) / (AP808 - 1), 0) &lt; 18, ROUNDDOWN((AL808*12 - (O808*12)) / (AP808 - 1), 0), 18)</f>
        <v>16</v>
      </c>
    </row>
    <row r="809" spans="1:44" x14ac:dyDescent="0.35">
      <c r="A809" s="11">
        <f t="shared" si="12"/>
        <v>808</v>
      </c>
      <c r="B809" s="14">
        <v>5100</v>
      </c>
      <c r="C809" s="14">
        <v>3000</v>
      </c>
      <c r="D809" s="14">
        <v>200</v>
      </c>
      <c r="E809" s="14">
        <v>105</v>
      </c>
      <c r="F809" s="14">
        <v>60000</v>
      </c>
      <c r="G809" s="14">
        <v>5.75</v>
      </c>
      <c r="H809" s="14">
        <v>100</v>
      </c>
      <c r="K809" s="14">
        <v>150</v>
      </c>
      <c r="L809" s="14">
        <v>1.33</v>
      </c>
      <c r="M809" s="9">
        <f>ROUNDUP((18*L809),0)</f>
        <v>24</v>
      </c>
      <c r="N809" s="9">
        <f>(M809-O809*12-1.5)</f>
        <v>19.5</v>
      </c>
      <c r="O809" s="14">
        <v>0.25</v>
      </c>
      <c r="P809" s="9">
        <f>ROUND(((B809)-(M809*K809/12)-(G809-(1.5*L809))*H809),0)</f>
        <v>4425</v>
      </c>
      <c r="Q809" s="9">
        <f>ROUNDDOWN((D809+E809)/(P809/1000),0)</f>
        <v>68</v>
      </c>
      <c r="R809" s="9">
        <f>ROUND((1.2*D809+1.6*E809)/(Q809),2)</f>
        <v>6</v>
      </c>
      <c r="S809" s="9">
        <f>CEILING((N809+(12*L809)),0.01)</f>
        <v>35.46</v>
      </c>
      <c r="T809" s="9">
        <f xml:space="preserve"> (4*S809)</f>
        <v>141.84</v>
      </c>
      <c r="U809" s="9">
        <f>ROUND((Q809-(S809/12)^2)*(R809),2)</f>
        <v>355.61</v>
      </c>
      <c r="V809" s="9">
        <f>ROUND((U809*1000)/(3*T809*(C809^0.5)),2)</f>
        <v>15.26</v>
      </c>
      <c r="W809" s="9" t="str">
        <f>IF(V809 &lt; N809, "Pass", "Fail")</f>
        <v>Pass</v>
      </c>
      <c r="X809" s="9">
        <f>CEILING(R809*(Q809^0.5)*((Q809^0.5/2)-(L809*0.5)-(N809/12)),0.01)</f>
        <v>90.7</v>
      </c>
      <c r="Y809" s="9">
        <f>ROUND((X809*1000)/(1.5*(Q809^0.5)*12*(C809^0.5)),2)</f>
        <v>11.16</v>
      </c>
      <c r="Z809" s="9" t="str">
        <f>IF(Y809&lt;N809,"Pass","Fail")</f>
        <v>Pass</v>
      </c>
      <c r="AA809" s="9">
        <f>ROUND(((Q809^0.5)/2)-(L809/2),2)</f>
        <v>3.46</v>
      </c>
      <c r="AB809" s="9">
        <f>ROUND((AA809*(AA809/2)*R809*(Q809^0.5)),0)</f>
        <v>296</v>
      </c>
      <c r="AC809" s="9">
        <f>ROUND((AB809*12000/(0.9*(Q809^0.5)*12*(N809^2))),2)</f>
        <v>104.89</v>
      </c>
      <c r="AD809" s="9">
        <f>(1-((1-(2.36*AC809/C809))^0.5))</f>
        <v>4.2144826535173263E-2</v>
      </c>
      <c r="AE809" s="9">
        <f>(AD809*C809)/(1.18*F809)</f>
        <v>1.7857977345412399E-3</v>
      </c>
      <c r="AF809" s="10">
        <f>200/F809</f>
        <v>3.3333333333333335E-3</v>
      </c>
      <c r="AG809" s="10">
        <f>(3*(C809)^0.5)/(F809)</f>
        <v>2.7386127875258306E-3</v>
      </c>
      <c r="AH809" s="10">
        <f>ROUND(MAX(AE809, AF809, AG809),6)</f>
        <v>3.333E-3</v>
      </c>
      <c r="AK809" s="10">
        <f>ROUND((AH809*(Q809^0.5)*12*N809),2)</f>
        <v>6.43</v>
      </c>
      <c r="AL809" s="13">
        <f>ROUND((Q809^0.5),2)</f>
        <v>8.25</v>
      </c>
      <c r="AM809" s="13">
        <f>ROUND((Q809^0.5),2)</f>
        <v>8.25</v>
      </c>
      <c r="AN809" s="19">
        <v>11</v>
      </c>
      <c r="AO809" s="10">
        <f>INDEX(AJ:AJ, MATCH(AN809, AI:AI, 0))</f>
        <v>1.56</v>
      </c>
      <c r="AP809" s="12">
        <f>ROUNDUP((AK809/AO809),0)</f>
        <v>5</v>
      </c>
      <c r="AQ809" s="12">
        <f>(AP809*AO809)</f>
        <v>7.8000000000000007</v>
      </c>
      <c r="AR809" s="12">
        <f>IF(ROUNDDOWN((AL809*12 - (O809*12)) / (AP809 - 1), 0) &lt; 18, ROUNDDOWN((AL809*12 - (O809*12)) / (AP809 - 1), 0), 18)</f>
        <v>18</v>
      </c>
    </row>
    <row r="810" spans="1:44" x14ac:dyDescent="0.35">
      <c r="A810" s="11">
        <f t="shared" si="12"/>
        <v>809</v>
      </c>
      <c r="B810" s="14">
        <v>5700</v>
      </c>
      <c r="C810" s="14">
        <v>4000</v>
      </c>
      <c r="D810" s="14">
        <v>150</v>
      </c>
      <c r="E810" s="14">
        <v>165</v>
      </c>
      <c r="F810" s="14">
        <v>60000</v>
      </c>
      <c r="G810" s="14">
        <v>4</v>
      </c>
      <c r="H810" s="14">
        <v>105</v>
      </c>
      <c r="K810" s="14">
        <v>150</v>
      </c>
      <c r="L810" s="14">
        <v>1.33</v>
      </c>
      <c r="M810" s="9">
        <f>ROUNDUP((18*L810),0)</f>
        <v>24</v>
      </c>
      <c r="N810" s="9">
        <f>(M810-O810*12-1.5)</f>
        <v>19.5</v>
      </c>
      <c r="O810" s="14">
        <v>0.25</v>
      </c>
      <c r="P810" s="9">
        <f>ROUND(((B810)-(M810*K810/12)-(G810-(1.5*L810))*H810),0)</f>
        <v>5189</v>
      </c>
      <c r="Q810" s="9">
        <f>ROUNDDOWN((D810+E810)/(P810/1000),0)</f>
        <v>60</v>
      </c>
      <c r="R810" s="9">
        <f>ROUND((1.2*D810+1.6*E810)/(Q810),2)</f>
        <v>7.4</v>
      </c>
      <c r="S810" s="9">
        <f>CEILING((N810+(12*L810)),0.01)</f>
        <v>35.46</v>
      </c>
      <c r="T810" s="9">
        <f xml:space="preserve"> (4*S810)</f>
        <v>141.84</v>
      </c>
      <c r="U810" s="9">
        <f>ROUND((Q810-(S810/12)^2)*(R810),2)</f>
        <v>379.38</v>
      </c>
      <c r="V810" s="9">
        <f>ROUND((U810*1000)/(3*T810*(C810^0.5)),2)</f>
        <v>14.1</v>
      </c>
      <c r="W810" s="9" t="str">
        <f>IF(V810 &lt; N810, "Pass", "Fail")</f>
        <v>Pass</v>
      </c>
      <c r="X810" s="9">
        <f>CEILING(R810*(Q810^0.5)*((Q810^0.5/2)-(L810*0.5)-(N810/12)),0.01)</f>
        <v>90.74</v>
      </c>
      <c r="Y810" s="9">
        <f>ROUND((X810*1000)/(1.5*(Q810^0.5)*12*(C810^0.5)),2)</f>
        <v>10.29</v>
      </c>
      <c r="Z810" s="9" t="str">
        <f>IF(Y810&lt;N810,"Pass","Fail")</f>
        <v>Pass</v>
      </c>
      <c r="AA810" s="9">
        <f>ROUND(((Q810^0.5)/2)-(L810/2),2)</f>
        <v>3.21</v>
      </c>
      <c r="AB810" s="9">
        <f>ROUND((AA810*(AA810/2)*R810*(Q810^0.5)),0)</f>
        <v>295</v>
      </c>
      <c r="AC810" s="9">
        <f>ROUND((AB810*12000/(0.9*(Q810^0.5)*12*(N810^2))),2)</f>
        <v>111.28</v>
      </c>
      <c r="AD810" s="9">
        <f>(1-((1-(2.36*AC810/C810))^0.5))</f>
        <v>3.3384874937289255E-2</v>
      </c>
      <c r="AE810" s="9">
        <f>(AD810*C810)/(1.18*F810)</f>
        <v>1.8861511264005228E-3</v>
      </c>
      <c r="AF810" s="10">
        <f>200/F810</f>
        <v>3.3333333333333335E-3</v>
      </c>
      <c r="AG810" s="10">
        <f>(3*(C810)^0.5)/(F810)</f>
        <v>3.162277660168379E-3</v>
      </c>
      <c r="AH810" s="10">
        <f>ROUND(MAX(AE810, AF810, AG810),6)</f>
        <v>3.333E-3</v>
      </c>
      <c r="AK810" s="10">
        <f>ROUND((AH810*(Q810^0.5)*12*N810),2)</f>
        <v>6.04</v>
      </c>
      <c r="AL810" s="13">
        <f>ROUND((Q810^0.5),2)</f>
        <v>7.75</v>
      </c>
      <c r="AM810" s="13">
        <f>ROUND((Q810^0.5),2)</f>
        <v>7.75</v>
      </c>
      <c r="AN810" s="19">
        <v>8</v>
      </c>
      <c r="AO810" s="10">
        <f>INDEX(AJ:AJ, MATCH(AN810, AI:AI, 0))</f>
        <v>0.79</v>
      </c>
      <c r="AP810" s="12">
        <f>ROUNDUP((AK810/AO810),0)</f>
        <v>8</v>
      </c>
      <c r="AQ810" s="12">
        <f>(AP810*AO810)</f>
        <v>6.32</v>
      </c>
      <c r="AR810" s="12">
        <f>IF(ROUNDDOWN((AL810*12 - (O810*12)) / (AP810 - 1), 0) &lt; 18, ROUNDDOWN((AL810*12 - (O810*12)) / (AP810 - 1), 0), 18)</f>
        <v>12</v>
      </c>
    </row>
    <row r="811" spans="1:44" x14ac:dyDescent="0.35">
      <c r="A811" s="11">
        <f t="shared" si="12"/>
        <v>810</v>
      </c>
      <c r="B811" s="14">
        <v>5800</v>
      </c>
      <c r="C811" s="14">
        <v>5000</v>
      </c>
      <c r="D811" s="14">
        <v>155</v>
      </c>
      <c r="E811" s="14">
        <v>155</v>
      </c>
      <c r="F811" s="14">
        <v>60000</v>
      </c>
      <c r="G811" s="14">
        <v>7</v>
      </c>
      <c r="H811" s="14">
        <v>100</v>
      </c>
      <c r="K811" s="14">
        <v>150</v>
      </c>
      <c r="L811" s="14">
        <v>1.33</v>
      </c>
      <c r="M811" s="9">
        <f>ROUNDUP((18*L811),0)</f>
        <v>24</v>
      </c>
      <c r="N811" s="9">
        <f>(M811-O811*12-1.5)</f>
        <v>19.5</v>
      </c>
      <c r="O811" s="14">
        <v>0.25</v>
      </c>
      <c r="P811" s="9">
        <f>ROUND(((B811)-(M811*K811/12)-(G811-(1.5*L811))*H811),0)</f>
        <v>5000</v>
      </c>
      <c r="Q811" s="9">
        <f>ROUNDDOWN((D811+E811)/(P811/1000),0)</f>
        <v>62</v>
      </c>
      <c r="R811" s="9">
        <f>ROUND((1.2*D811+1.6*E811)/(Q811),2)</f>
        <v>7</v>
      </c>
      <c r="S811" s="9">
        <f>CEILING((N811+(12*L811)),0.01)</f>
        <v>35.46</v>
      </c>
      <c r="T811" s="9">
        <f xml:space="preserve"> (4*S811)</f>
        <v>141.84</v>
      </c>
      <c r="U811" s="9">
        <f>ROUND((Q811-(S811/12)^2)*(R811),2)</f>
        <v>372.88</v>
      </c>
      <c r="V811" s="9">
        <f>ROUND((U811*1000)/(3*T811*(C811^0.5)),2)</f>
        <v>12.39</v>
      </c>
      <c r="W811" s="9" t="str">
        <f>IF(V811 &lt; N811, "Pass", "Fail")</f>
        <v>Pass</v>
      </c>
      <c r="X811" s="9">
        <f>CEILING(R811*(Q811^0.5)*((Q811^0.5/2)-(L811*0.5)-(N811/12)),0.01)</f>
        <v>90.78</v>
      </c>
      <c r="Y811" s="9">
        <f>ROUND((X811*1000)/(1.5*(Q811^0.5)*12*(C811^0.5)),2)</f>
        <v>9.06</v>
      </c>
      <c r="Z811" s="9" t="str">
        <f>IF(Y811&lt;N811,"Pass","Fail")</f>
        <v>Pass</v>
      </c>
      <c r="AA811" s="9">
        <f>ROUND(((Q811^0.5)/2)-(L811/2),2)</f>
        <v>3.27</v>
      </c>
      <c r="AB811" s="9">
        <f>ROUND((AA811*(AA811/2)*R811*(Q811^0.5)),0)</f>
        <v>295</v>
      </c>
      <c r="AC811" s="9">
        <f>ROUND((AB811*12000/(0.9*(Q811^0.5)*12*(N811^2))),2)</f>
        <v>109.47</v>
      </c>
      <c r="AD811" s="9">
        <f>(1-((1-(2.36*AC811/C811))^0.5))</f>
        <v>2.6177552117430336E-2</v>
      </c>
      <c r="AE811" s="9">
        <f>(AD811*C811)/(1.18*F811)</f>
        <v>1.8486971834343459E-3</v>
      </c>
      <c r="AF811" s="10">
        <f>200/F811</f>
        <v>3.3333333333333335E-3</v>
      </c>
      <c r="AG811" s="10">
        <f>(3*(C811)^0.5)/(F811)</f>
        <v>3.5355339059327377E-3</v>
      </c>
      <c r="AH811" s="10">
        <f>ROUND(MAX(AE811, AF811, AG811),6)</f>
        <v>3.5360000000000001E-3</v>
      </c>
      <c r="AK811" s="10">
        <f>ROUND((AH811*(Q811^0.5)*12*N811),2)</f>
        <v>6.52</v>
      </c>
      <c r="AL811" s="13">
        <f>ROUND((Q811^0.5),2)</f>
        <v>7.87</v>
      </c>
      <c r="AM811" s="13">
        <f>ROUND((Q811^0.5),2)</f>
        <v>7.87</v>
      </c>
      <c r="AN811" s="19">
        <v>8</v>
      </c>
      <c r="AO811" s="10">
        <f>INDEX(AJ:AJ, MATCH(AN811, AI:AI, 0))</f>
        <v>0.79</v>
      </c>
      <c r="AP811" s="12">
        <f>ROUNDUP((AK811/AO811),0)</f>
        <v>9</v>
      </c>
      <c r="AQ811" s="12">
        <f>(AP811*AO811)</f>
        <v>7.11</v>
      </c>
      <c r="AR811" s="12">
        <f>IF(ROUNDDOWN((AL811*12 - (O811*12)) / (AP811 - 1), 0) &lt; 18, ROUNDDOWN((AL811*12 - (O811*12)) / (AP811 - 1), 0), 18)</f>
        <v>11</v>
      </c>
    </row>
    <row r="812" spans="1:44" x14ac:dyDescent="0.35">
      <c r="A812" s="11">
        <f t="shared" si="12"/>
        <v>811</v>
      </c>
      <c r="B812" s="14">
        <v>6000</v>
      </c>
      <c r="C812" s="14">
        <v>3000</v>
      </c>
      <c r="D812" s="14">
        <v>190</v>
      </c>
      <c r="E812" s="14">
        <v>170</v>
      </c>
      <c r="F812" s="14">
        <v>40000</v>
      </c>
      <c r="G812" s="14">
        <v>6.75</v>
      </c>
      <c r="H812" s="14">
        <v>95</v>
      </c>
      <c r="K812" s="14">
        <v>150</v>
      </c>
      <c r="L812" s="14">
        <v>1.5</v>
      </c>
      <c r="M812" s="9">
        <f>ROUNDUP((18*L812),0)</f>
        <v>27</v>
      </c>
      <c r="N812" s="9">
        <f>(M812-O812*12-1.5)</f>
        <v>22.5</v>
      </c>
      <c r="O812" s="14">
        <v>0.25</v>
      </c>
      <c r="P812" s="9">
        <f>ROUND(((B812)-(M812*K812/12)-(G812-(1.5*L812))*H812),0)</f>
        <v>5235</v>
      </c>
      <c r="Q812" s="9">
        <f>ROUNDDOWN((D812+E812)/(P812/1000),0)</f>
        <v>68</v>
      </c>
      <c r="R812" s="9">
        <f>ROUND((1.2*D812+1.6*E812)/(Q812),2)</f>
        <v>7.35</v>
      </c>
      <c r="S812" s="9">
        <f>CEILING((N812+(12*L812)),0.01)</f>
        <v>40.5</v>
      </c>
      <c r="T812" s="9">
        <f xml:space="preserve"> (4*S812)</f>
        <v>162</v>
      </c>
      <c r="U812" s="9">
        <f>ROUND((Q812-(S812/12)^2)*(R812),2)</f>
        <v>416.08</v>
      </c>
      <c r="V812" s="9">
        <f>ROUND((U812*1000)/(3*T812*(C812^0.5)),2)</f>
        <v>15.63</v>
      </c>
      <c r="W812" s="9" t="str">
        <f>IF(V812 &lt; N812, "Pass", "Fail")</f>
        <v>Pass</v>
      </c>
      <c r="X812" s="9">
        <f>CEILING(R812*(Q812^0.5)*((Q812^0.5/2)-(L812*0.5)-(N812/12)),0.01)</f>
        <v>90.8</v>
      </c>
      <c r="Y812" s="9">
        <f>ROUND((X812*1000)/(1.5*(Q812^0.5)*12*(C812^0.5)),2)</f>
        <v>11.17</v>
      </c>
      <c r="Z812" s="9" t="str">
        <f>IF(Y812&lt;N812,"Pass","Fail")</f>
        <v>Pass</v>
      </c>
      <c r="AA812" s="9">
        <f>ROUND(((Q812^0.5)/2)-(L812/2),2)</f>
        <v>3.37</v>
      </c>
      <c r="AB812" s="9">
        <f>ROUND((AA812*(AA812/2)*R812*(Q812^0.5)),0)</f>
        <v>344</v>
      </c>
      <c r="AC812" s="9">
        <f>ROUND((AB812*12000/(0.9*(Q812^0.5)*12*(N812^2))),2)</f>
        <v>91.56</v>
      </c>
      <c r="AD812" s="9">
        <f>(1-((1-(2.36*AC812/C812))^0.5))</f>
        <v>3.6686551531641909E-2</v>
      </c>
      <c r="AE812" s="9">
        <f>(AD812*C812)/(1.18*F812)</f>
        <v>2.3317723431128335E-3</v>
      </c>
      <c r="AF812" s="10">
        <f>200/F812</f>
        <v>5.0000000000000001E-3</v>
      </c>
      <c r="AG812" s="10">
        <f>(3*(C812)^0.5)/(F812)</f>
        <v>4.107919181288746E-3</v>
      </c>
      <c r="AH812" s="10">
        <f>ROUND(MAX(AE812, AF812, AG812),6)</f>
        <v>5.0000000000000001E-3</v>
      </c>
      <c r="AK812" s="10">
        <f>ROUND((AH812*(Q812^0.5)*12*N812),2)</f>
        <v>11.13</v>
      </c>
      <c r="AL812" s="13">
        <f>ROUND((Q812^0.5),2)</f>
        <v>8.25</v>
      </c>
      <c r="AM812" s="13">
        <f>ROUND((Q812^0.5),2)</f>
        <v>8.25</v>
      </c>
      <c r="AN812" s="19">
        <v>11</v>
      </c>
      <c r="AO812" s="10">
        <f>INDEX(AJ:AJ, MATCH(AN812, AI:AI, 0))</f>
        <v>1.56</v>
      </c>
      <c r="AP812" s="12">
        <f>ROUNDUP((AK812/AO812),0)</f>
        <v>8</v>
      </c>
      <c r="AQ812" s="12">
        <f>(AP812*AO812)</f>
        <v>12.48</v>
      </c>
      <c r="AR812" s="12">
        <f>IF(ROUNDDOWN((AL812*12 - (O812*12)) / (AP812 - 1), 0) &lt; 18, ROUNDDOWN((AL812*12 - (O812*12)) / (AP812 - 1), 0), 18)</f>
        <v>13</v>
      </c>
    </row>
    <row r="813" spans="1:44" x14ac:dyDescent="0.35">
      <c r="A813" s="11">
        <f t="shared" si="12"/>
        <v>812</v>
      </c>
      <c r="B813" s="14">
        <v>5600</v>
      </c>
      <c r="C813" s="14">
        <v>5000</v>
      </c>
      <c r="D813" s="14">
        <v>160</v>
      </c>
      <c r="E813" s="14">
        <v>170</v>
      </c>
      <c r="F813" s="14">
        <v>60000</v>
      </c>
      <c r="G813" s="14">
        <v>6.25</v>
      </c>
      <c r="H813" s="14">
        <v>105</v>
      </c>
      <c r="K813" s="14">
        <v>150</v>
      </c>
      <c r="L813" s="14">
        <v>1.42</v>
      </c>
      <c r="M813" s="9">
        <f>ROUNDUP((18*L813),0)</f>
        <v>26</v>
      </c>
      <c r="N813" s="9">
        <f>(M813-O813*12-1.5)</f>
        <v>21.5</v>
      </c>
      <c r="O813" s="14">
        <v>0.25</v>
      </c>
      <c r="P813" s="9">
        <f>ROUND(((B813)-(M813*K813/12)-(G813-(1.5*L813))*H813),0)</f>
        <v>4842</v>
      </c>
      <c r="Q813" s="9">
        <f>ROUNDDOWN((D813+E813)/(P813/1000),0)</f>
        <v>68</v>
      </c>
      <c r="R813" s="9">
        <f>ROUND((1.2*D813+1.6*E813)/(Q813),2)</f>
        <v>6.82</v>
      </c>
      <c r="S813" s="9">
        <f>CEILING((N813+(12*L813)),0.01)</f>
        <v>38.54</v>
      </c>
      <c r="T813" s="9">
        <f xml:space="preserve"> (4*S813)</f>
        <v>154.16</v>
      </c>
      <c r="U813" s="9">
        <f>ROUND((Q813-(S813/12)^2)*(R813),2)</f>
        <v>393.41</v>
      </c>
      <c r="V813" s="9">
        <f>ROUND((U813*1000)/(3*T813*(C813^0.5)),2)</f>
        <v>12.03</v>
      </c>
      <c r="W813" s="9" t="str">
        <f>IF(V813 &lt; N813, "Pass", "Fail")</f>
        <v>Pass</v>
      </c>
      <c r="X813" s="9">
        <f>CEILING(R813*(Q813^0.5)*((Q813^0.5/2)-(L813*0.5)-(N813/12)),0.01)</f>
        <v>91.19</v>
      </c>
      <c r="Y813" s="9">
        <f>ROUND((X813*1000)/(1.5*(Q813^0.5)*12*(C813^0.5)),2)</f>
        <v>8.69</v>
      </c>
      <c r="Z813" s="9" t="str">
        <f>IF(Y813&lt;N813,"Pass","Fail")</f>
        <v>Pass</v>
      </c>
      <c r="AA813" s="9">
        <f>ROUND(((Q813^0.5)/2)-(L813/2),2)</f>
        <v>3.41</v>
      </c>
      <c r="AB813" s="9">
        <f>ROUND((AA813*(AA813/2)*R813*(Q813^0.5)),0)</f>
        <v>327</v>
      </c>
      <c r="AC813" s="9">
        <f>ROUND((AB813*12000/(0.9*(Q813^0.5)*12*(N813^2))),2)</f>
        <v>95.32</v>
      </c>
      <c r="AD813" s="9">
        <f>(1-((1-(2.36*AC813/C813))^0.5))</f>
        <v>2.2754401391339107E-2</v>
      </c>
      <c r="AE813" s="9">
        <f>(AD813*C813)/(1.18*F813)</f>
        <v>1.6069492508007843E-3</v>
      </c>
      <c r="AF813" s="10">
        <f>200/F813</f>
        <v>3.3333333333333335E-3</v>
      </c>
      <c r="AG813" s="10">
        <f>(3*(C813)^0.5)/(F813)</f>
        <v>3.5355339059327377E-3</v>
      </c>
      <c r="AH813" s="10">
        <f>ROUND(MAX(AE813, AF813, AG813),6)</f>
        <v>3.5360000000000001E-3</v>
      </c>
      <c r="AK813" s="10">
        <f>ROUND((AH813*(Q813^0.5)*12*N813),2)</f>
        <v>7.52</v>
      </c>
      <c r="AL813" s="13">
        <f>ROUND((Q813^0.5),2)</f>
        <v>8.25</v>
      </c>
      <c r="AM813" s="13">
        <f>ROUND((Q813^0.5),2)</f>
        <v>8.25</v>
      </c>
      <c r="AN813" s="19">
        <v>11</v>
      </c>
      <c r="AO813" s="10">
        <f>INDEX(AJ:AJ, MATCH(AN813, AI:AI, 0))</f>
        <v>1.56</v>
      </c>
      <c r="AP813" s="12">
        <f>ROUNDUP((AK813/AO813),0)</f>
        <v>5</v>
      </c>
      <c r="AQ813" s="12">
        <f>(AP813*AO813)</f>
        <v>7.8000000000000007</v>
      </c>
      <c r="AR813" s="12">
        <f>IF(ROUNDDOWN((AL813*12 - (O813*12)) / (AP813 - 1), 0) &lt; 18, ROUNDDOWN((AL813*12 - (O813*12)) / (AP813 - 1), 0), 18)</f>
        <v>18</v>
      </c>
    </row>
    <row r="814" spans="1:44" x14ac:dyDescent="0.35">
      <c r="A814" s="11">
        <f t="shared" si="12"/>
        <v>813</v>
      </c>
      <c r="B814" s="14">
        <v>4100</v>
      </c>
      <c r="C814" s="14">
        <v>3000</v>
      </c>
      <c r="D814" s="14">
        <v>140</v>
      </c>
      <c r="E814" s="14">
        <v>145</v>
      </c>
      <c r="F814" s="14">
        <v>40000</v>
      </c>
      <c r="G814" s="14">
        <v>7</v>
      </c>
      <c r="H814" s="14">
        <v>90</v>
      </c>
      <c r="K814" s="14">
        <v>150</v>
      </c>
      <c r="L814" s="14">
        <v>1.42</v>
      </c>
      <c r="M814" s="9">
        <f>ROUNDUP((18*L814),0)</f>
        <v>26</v>
      </c>
      <c r="N814" s="9">
        <f>(M814-O814*12-1.5)</f>
        <v>21.5</v>
      </c>
      <c r="O814" s="14">
        <v>0.25</v>
      </c>
      <c r="P814" s="9">
        <f>ROUND(((B814)-(M814*K814/12)-(G814-(1.5*L814))*H814),0)</f>
        <v>3337</v>
      </c>
      <c r="Q814" s="9">
        <f>ROUNDDOWN((D814+E814)/(P814/1000),0)</f>
        <v>85</v>
      </c>
      <c r="R814" s="9">
        <f>ROUND((1.2*D814+1.6*E814)/(Q814),2)</f>
        <v>4.71</v>
      </c>
      <c r="S814" s="9">
        <f>CEILING((N814+(12*L814)),0.01)</f>
        <v>38.54</v>
      </c>
      <c r="T814" s="9">
        <f xml:space="preserve"> (4*S814)</f>
        <v>154.16</v>
      </c>
      <c r="U814" s="9">
        <f>ROUND((Q814-(S814/12)^2)*(R814),2)</f>
        <v>351.77</v>
      </c>
      <c r="V814" s="9">
        <f>ROUND((U814*1000)/(3*T814*(C814^0.5)),2)</f>
        <v>13.89</v>
      </c>
      <c r="W814" s="9" t="str">
        <f>IF(V814 &lt; N814, "Pass", "Fail")</f>
        <v>Pass</v>
      </c>
      <c r="X814" s="9">
        <f>CEILING(R814*(Q814^0.5)*((Q814^0.5/2)-(L814*0.5)-(N814/12)),0.01)</f>
        <v>91.55</v>
      </c>
      <c r="Y814" s="9">
        <f>ROUND((X814*1000)/(1.5*(Q814^0.5)*12*(C814^0.5)),2)</f>
        <v>10.07</v>
      </c>
      <c r="Z814" s="9" t="str">
        <f>IF(Y814&lt;N814,"Pass","Fail")</f>
        <v>Pass</v>
      </c>
      <c r="AA814" s="9">
        <f>ROUND(((Q814^0.5)/2)-(L814/2),2)</f>
        <v>3.9</v>
      </c>
      <c r="AB814" s="9">
        <f>ROUND((AA814*(AA814/2)*R814*(Q814^0.5)),0)</f>
        <v>330</v>
      </c>
      <c r="AC814" s="9">
        <f>ROUND((AB814*12000/(0.9*(Q814^0.5)*12*(N814^2))),2)</f>
        <v>86.04</v>
      </c>
      <c r="AD814" s="9">
        <f>(1-((1-(2.36*AC814/C814))^0.5))</f>
        <v>3.4435294762696911E-2</v>
      </c>
      <c r="AE814" s="9">
        <f>(AD814*C814)/(1.18*F814)</f>
        <v>2.1886839891544648E-3</v>
      </c>
      <c r="AF814" s="10">
        <f>200/F814</f>
        <v>5.0000000000000001E-3</v>
      </c>
      <c r="AG814" s="10">
        <f>(3*(C814)^0.5)/(F814)</f>
        <v>4.107919181288746E-3</v>
      </c>
      <c r="AH814" s="10">
        <f>ROUND(MAX(AE814, AF814, AG814),6)</f>
        <v>5.0000000000000001E-3</v>
      </c>
      <c r="AK814" s="10">
        <f>ROUND((AH814*(Q814^0.5)*12*N814),2)</f>
        <v>11.89</v>
      </c>
      <c r="AL814" s="13">
        <f>ROUND((Q814^0.5),2)</f>
        <v>9.2200000000000006</v>
      </c>
      <c r="AM814" s="13">
        <f>ROUND((Q814^0.5),2)</f>
        <v>9.2200000000000006</v>
      </c>
      <c r="AN814" s="19">
        <v>11</v>
      </c>
      <c r="AO814" s="10">
        <f>INDEX(AJ:AJ, MATCH(AN814, AI:AI, 0))</f>
        <v>1.56</v>
      </c>
      <c r="AP814" s="12">
        <f>ROUNDUP((AK814/AO814),0)</f>
        <v>8</v>
      </c>
      <c r="AQ814" s="12">
        <f>(AP814*AO814)</f>
        <v>12.48</v>
      </c>
      <c r="AR814" s="12">
        <f>IF(ROUNDDOWN((AL814*12 - (O814*12)) / (AP814 - 1), 0) &lt; 18, ROUNDDOWN((AL814*12 - (O814*12)) / (AP814 - 1), 0), 18)</f>
        <v>15</v>
      </c>
    </row>
    <row r="815" spans="1:44" x14ac:dyDescent="0.35">
      <c r="A815" s="11">
        <f t="shared" si="12"/>
        <v>814</v>
      </c>
      <c r="B815" s="14">
        <v>5600</v>
      </c>
      <c r="C815" s="14">
        <v>5000</v>
      </c>
      <c r="D815" s="14">
        <v>160</v>
      </c>
      <c r="E815" s="14">
        <v>140</v>
      </c>
      <c r="F815" s="14">
        <v>60000</v>
      </c>
      <c r="G815" s="14">
        <v>5</v>
      </c>
      <c r="H815" s="14">
        <v>100</v>
      </c>
      <c r="K815" s="14">
        <v>150</v>
      </c>
      <c r="L815" s="14">
        <v>1.25</v>
      </c>
      <c r="M815" s="9">
        <f>ROUNDUP((18*L815),0)</f>
        <v>23</v>
      </c>
      <c r="N815" s="9">
        <f>(M815-O815*12-1.5)</f>
        <v>18.5</v>
      </c>
      <c r="O815" s="14">
        <v>0.25</v>
      </c>
      <c r="P815" s="9">
        <f>ROUND(((B815)-(M815*K815/12)-(G815-(1.5*L815))*H815),0)</f>
        <v>5000</v>
      </c>
      <c r="Q815" s="9">
        <f>ROUNDDOWN((D815+E815)/(P815/1000),0)</f>
        <v>60</v>
      </c>
      <c r="R815" s="9">
        <f>ROUND((1.2*D815+1.6*E815)/(Q815),2)</f>
        <v>6.93</v>
      </c>
      <c r="S815" s="9">
        <f>CEILING((N815+(12*L815)),0.01)</f>
        <v>33.5</v>
      </c>
      <c r="T815" s="9">
        <f xml:space="preserve"> (4*S815)</f>
        <v>134</v>
      </c>
      <c r="U815" s="9">
        <f>ROUND((Q815-(S815/12)^2)*(R815),2)</f>
        <v>361.79</v>
      </c>
      <c r="V815" s="9">
        <f>ROUND((U815*1000)/(3*T815*(C815^0.5)),2)</f>
        <v>12.73</v>
      </c>
      <c r="W815" s="9" t="str">
        <f>IF(V815 &lt; N815, "Pass", "Fail")</f>
        <v>Pass</v>
      </c>
      <c r="X815" s="9">
        <f>CEILING(R815*(Q815^0.5)*((Q815^0.5/2)-(L815*0.5)-(N815/12)),0.01)</f>
        <v>91.600000000000009</v>
      </c>
      <c r="Y815" s="9">
        <f>ROUND((X815*1000)/(1.5*(Q815^0.5)*12*(C815^0.5)),2)</f>
        <v>9.2899999999999991</v>
      </c>
      <c r="Z815" s="9" t="str">
        <f>IF(Y815&lt;N815,"Pass","Fail")</f>
        <v>Pass</v>
      </c>
      <c r="AA815" s="9">
        <f>ROUND(((Q815^0.5)/2)-(L815/2),2)</f>
        <v>3.25</v>
      </c>
      <c r="AB815" s="9">
        <f>ROUND((AA815*(AA815/2)*R815*(Q815^0.5)),0)</f>
        <v>283</v>
      </c>
      <c r="AC815" s="9">
        <f>ROUND((AB815*12000/(0.9*(Q815^0.5)*12*(N815^2))),2)</f>
        <v>118.61</v>
      </c>
      <c r="AD815" s="9">
        <f>(1-((1-(2.36*AC815/C815))^0.5))</f>
        <v>2.8395100876904777E-2</v>
      </c>
      <c r="AE815" s="9">
        <f>(AD815*C815)/(1.18*F815)</f>
        <v>2.005303734244688E-3</v>
      </c>
      <c r="AF815" s="10">
        <f>200/F815</f>
        <v>3.3333333333333335E-3</v>
      </c>
      <c r="AG815" s="10">
        <f>(3*(C815)^0.5)/(F815)</f>
        <v>3.5355339059327377E-3</v>
      </c>
      <c r="AH815" s="10">
        <f>ROUND(MAX(AE815, AF815, AG815),6)</f>
        <v>3.5360000000000001E-3</v>
      </c>
      <c r="AK815" s="10">
        <f>ROUND((AH815*(Q815^0.5)*12*N815),2)</f>
        <v>6.08</v>
      </c>
      <c r="AL815" s="13">
        <f>ROUND((Q815^0.5),2)</f>
        <v>7.75</v>
      </c>
      <c r="AM815" s="13">
        <f>ROUND((Q815^0.5),2)</f>
        <v>7.75</v>
      </c>
      <c r="AN815" s="19">
        <v>8</v>
      </c>
      <c r="AO815" s="10">
        <f>INDEX(AJ:AJ, MATCH(AN815, AI:AI, 0))</f>
        <v>0.79</v>
      </c>
      <c r="AP815" s="12">
        <f>ROUNDUP((AK815/AO815),0)</f>
        <v>8</v>
      </c>
      <c r="AQ815" s="12">
        <f>(AP815*AO815)</f>
        <v>6.32</v>
      </c>
      <c r="AR815" s="12">
        <f>IF(ROUNDDOWN((AL815*12 - (O815*12)) / (AP815 - 1), 0) &lt; 18, ROUNDDOWN((AL815*12 - (O815*12)) / (AP815 - 1), 0), 18)</f>
        <v>12</v>
      </c>
    </row>
    <row r="816" spans="1:44" x14ac:dyDescent="0.35">
      <c r="A816" s="11">
        <f t="shared" si="12"/>
        <v>815</v>
      </c>
      <c r="B816" s="14">
        <v>4800</v>
      </c>
      <c r="C816" s="14">
        <v>4000</v>
      </c>
      <c r="D816" s="14">
        <v>130</v>
      </c>
      <c r="E816" s="14">
        <v>160</v>
      </c>
      <c r="F816" s="14">
        <v>60000</v>
      </c>
      <c r="G816" s="14">
        <v>4.75</v>
      </c>
      <c r="H816" s="14">
        <v>95</v>
      </c>
      <c r="K816" s="14">
        <v>150</v>
      </c>
      <c r="L816" s="14">
        <v>1.33</v>
      </c>
      <c r="M816" s="9">
        <f>ROUNDUP((18*L816),0)</f>
        <v>24</v>
      </c>
      <c r="N816" s="9">
        <f>(M816-O816*12-1.5)</f>
        <v>19.5</v>
      </c>
      <c r="O816" s="14">
        <v>0.25</v>
      </c>
      <c r="P816" s="9">
        <f>ROUND(((B816)-(M816*K816/12)-(G816-(1.5*L816))*H816),0)</f>
        <v>4238</v>
      </c>
      <c r="Q816" s="9">
        <f>ROUNDDOWN((D816+E816)/(P816/1000),0)</f>
        <v>68</v>
      </c>
      <c r="R816" s="9">
        <f>ROUND((1.2*D816+1.6*E816)/(Q816),2)</f>
        <v>6.06</v>
      </c>
      <c r="S816" s="9">
        <f>CEILING((N816+(12*L816)),0.01)</f>
        <v>35.46</v>
      </c>
      <c r="T816" s="9">
        <f xml:space="preserve"> (4*S816)</f>
        <v>141.84</v>
      </c>
      <c r="U816" s="9">
        <f>ROUND((Q816-(S816/12)^2)*(R816),2)</f>
        <v>359.16</v>
      </c>
      <c r="V816" s="9">
        <f>ROUND((U816*1000)/(3*T816*(C816^0.5)),2)</f>
        <v>13.35</v>
      </c>
      <c r="W816" s="9" t="str">
        <f>IF(V816 &lt; N816, "Pass", "Fail")</f>
        <v>Pass</v>
      </c>
      <c r="X816" s="9">
        <f>CEILING(R816*(Q816^0.5)*((Q816^0.5/2)-(L816*0.5)-(N816/12)),0.01)</f>
        <v>91.61</v>
      </c>
      <c r="Y816" s="9">
        <f>ROUND((X816*1000)/(1.5*(Q816^0.5)*12*(C816^0.5)),2)</f>
        <v>9.76</v>
      </c>
      <c r="Z816" s="9" t="str">
        <f>IF(Y816&lt;N816,"Pass","Fail")</f>
        <v>Pass</v>
      </c>
      <c r="AA816" s="9">
        <f>ROUND(((Q816^0.5)/2)-(L816/2),2)</f>
        <v>3.46</v>
      </c>
      <c r="AB816" s="9">
        <f>ROUND((AA816*(AA816/2)*R816*(Q816^0.5)),0)</f>
        <v>299</v>
      </c>
      <c r="AC816" s="9">
        <f>ROUND((AB816*12000/(0.9*(Q816^0.5)*12*(N816^2))),2)</f>
        <v>105.95</v>
      </c>
      <c r="AD816" s="9">
        <f>(1-((1-(2.36*AC816/C816))^0.5))</f>
        <v>3.1759585640012689E-2</v>
      </c>
      <c r="AE816" s="9">
        <f>(AD816*C816)/(1.18*F816)</f>
        <v>1.7943268723171011E-3</v>
      </c>
      <c r="AF816" s="10">
        <f>200/F816</f>
        <v>3.3333333333333335E-3</v>
      </c>
      <c r="AG816" s="10">
        <f>(3*(C816)^0.5)/(F816)</f>
        <v>3.162277660168379E-3</v>
      </c>
      <c r="AH816" s="10">
        <f>ROUND(MAX(AE816, AF816, AG816),6)</f>
        <v>3.333E-3</v>
      </c>
      <c r="AK816" s="10">
        <f>ROUND((AH816*(Q816^0.5)*12*N816),2)</f>
        <v>6.43</v>
      </c>
      <c r="AL816" s="13">
        <f>ROUND((Q816^0.5),2)</f>
        <v>8.25</v>
      </c>
      <c r="AM816" s="13">
        <f>ROUND((Q816^0.5),2)</f>
        <v>8.25</v>
      </c>
      <c r="AN816" s="19">
        <v>8</v>
      </c>
      <c r="AO816" s="10">
        <f>INDEX(AJ:AJ, MATCH(AN816, AI:AI, 0))</f>
        <v>0.79</v>
      </c>
      <c r="AP816" s="12">
        <f>ROUNDUP((AK816/AO816),0)</f>
        <v>9</v>
      </c>
      <c r="AQ816" s="12">
        <f>(AP816*AO816)</f>
        <v>7.11</v>
      </c>
      <c r="AR816" s="12">
        <f>IF(ROUNDDOWN((AL816*12 - (O816*12)) / (AP816 - 1), 0) &lt; 18, ROUNDDOWN((AL816*12 - (O816*12)) / (AP816 - 1), 0), 18)</f>
        <v>12</v>
      </c>
    </row>
    <row r="817" spans="1:44" x14ac:dyDescent="0.35">
      <c r="A817" s="11">
        <f t="shared" si="12"/>
        <v>816</v>
      </c>
      <c r="B817" s="14">
        <v>4500</v>
      </c>
      <c r="C817" s="14">
        <v>3000</v>
      </c>
      <c r="D817" s="14">
        <v>150</v>
      </c>
      <c r="E817" s="14">
        <v>165</v>
      </c>
      <c r="F817" s="14">
        <v>60000</v>
      </c>
      <c r="G817" s="14">
        <v>4.75</v>
      </c>
      <c r="H817" s="14">
        <v>95</v>
      </c>
      <c r="K817" s="14">
        <v>150</v>
      </c>
      <c r="L817" s="14">
        <v>1.5</v>
      </c>
      <c r="M817" s="9">
        <f>ROUNDUP((18*L817),0)</f>
        <v>27</v>
      </c>
      <c r="N817" s="9">
        <f>(M817-O817*12-1.5)</f>
        <v>22.5</v>
      </c>
      <c r="O817" s="14">
        <v>0.25</v>
      </c>
      <c r="P817" s="9">
        <f>ROUND(((B817)-(M817*K817/12)-(G817-(1.5*L817))*H817),0)</f>
        <v>3925</v>
      </c>
      <c r="Q817" s="9">
        <f>ROUNDDOWN((D817+E817)/(P817/1000),0)</f>
        <v>80</v>
      </c>
      <c r="R817" s="9">
        <f>ROUND((1.2*D817+1.6*E817)/(Q817),2)</f>
        <v>5.55</v>
      </c>
      <c r="S817" s="9">
        <f>CEILING((N817+(12*L817)),0.01)</f>
        <v>40.5</v>
      </c>
      <c r="T817" s="9">
        <f xml:space="preserve"> (4*S817)</f>
        <v>162</v>
      </c>
      <c r="U817" s="9">
        <f>ROUND((Q817-(S817/12)^2)*(R817),2)</f>
        <v>380.78</v>
      </c>
      <c r="V817" s="9">
        <f>ROUND((U817*1000)/(3*T817*(C817^0.5)),2)</f>
        <v>14.3</v>
      </c>
      <c r="W817" s="9" t="str">
        <f>IF(V817 &lt; N817, "Pass", "Fail")</f>
        <v>Pass</v>
      </c>
      <c r="X817" s="9">
        <f>CEILING(R817*(Q817^0.5)*((Q817^0.5/2)-(L817*0.5)-(N817/12)),0.01)</f>
        <v>91.7</v>
      </c>
      <c r="Y817" s="9">
        <f>ROUND((X817*1000)/(1.5*(Q817^0.5)*12*(C817^0.5)),2)</f>
        <v>10.4</v>
      </c>
      <c r="Z817" s="9" t="str">
        <f>IF(Y817&lt;N817,"Pass","Fail")</f>
        <v>Pass</v>
      </c>
      <c r="AA817" s="9">
        <f>ROUND(((Q817^0.5)/2)-(L817/2),2)</f>
        <v>3.72</v>
      </c>
      <c r="AB817" s="9">
        <f>ROUND((AA817*(AA817/2)*R817*(Q817^0.5)),0)</f>
        <v>343</v>
      </c>
      <c r="AC817" s="9">
        <f>ROUND((AB817*12000/(0.9*(Q817^0.5)*12*(N817^2))),2)</f>
        <v>84.17</v>
      </c>
      <c r="AD817" s="9">
        <f>(1-((1-(2.36*AC817/C817))^0.5))</f>
        <v>3.3673830082892486E-2</v>
      </c>
      <c r="AE817" s="9">
        <f>(AD817*C817)/(1.18*F817)</f>
        <v>1.426857206902224E-3</v>
      </c>
      <c r="AF817" s="10">
        <f>200/F817</f>
        <v>3.3333333333333335E-3</v>
      </c>
      <c r="AG817" s="10">
        <f>(3*(C817)^0.5)/(F817)</f>
        <v>2.7386127875258306E-3</v>
      </c>
      <c r="AH817" s="10">
        <f>ROUND(MAX(AE817, AF817, AG817),6)</f>
        <v>3.333E-3</v>
      </c>
      <c r="AK817" s="10">
        <f>ROUND((AH817*(Q817^0.5)*12*N817),2)</f>
        <v>8.0500000000000007</v>
      </c>
      <c r="AL817" s="13">
        <f>ROUND((Q817^0.5),2)</f>
        <v>8.94</v>
      </c>
      <c r="AM817" s="13">
        <f>ROUND((Q817^0.5),2)</f>
        <v>8.94</v>
      </c>
      <c r="AN817" s="19">
        <v>8</v>
      </c>
      <c r="AO817" s="10">
        <f>INDEX(AJ:AJ, MATCH(AN817, AI:AI, 0))</f>
        <v>0.79</v>
      </c>
      <c r="AP817" s="12">
        <f>ROUNDUP((AK817/AO817),0)</f>
        <v>11</v>
      </c>
      <c r="AQ817" s="12">
        <f>(AP817*AO817)</f>
        <v>8.6900000000000013</v>
      </c>
      <c r="AR817" s="12">
        <f>IF(ROUNDDOWN((AL817*12 - (O817*12)) / (AP817 - 1), 0) &lt; 18, ROUNDDOWN((AL817*12 - (O817*12)) / (AP817 - 1), 0), 18)</f>
        <v>10</v>
      </c>
    </row>
    <row r="818" spans="1:44" x14ac:dyDescent="0.35">
      <c r="A818" s="11">
        <f t="shared" si="12"/>
        <v>817</v>
      </c>
      <c r="B818" s="14">
        <v>5300</v>
      </c>
      <c r="C818" s="14">
        <v>5000</v>
      </c>
      <c r="D818" s="14">
        <v>170</v>
      </c>
      <c r="E818" s="14">
        <v>170</v>
      </c>
      <c r="F818" s="14">
        <v>40000</v>
      </c>
      <c r="G818" s="14">
        <v>5.75</v>
      </c>
      <c r="H818" s="14">
        <v>100</v>
      </c>
      <c r="K818" s="14">
        <v>150</v>
      </c>
      <c r="L818" s="14">
        <v>1.5</v>
      </c>
      <c r="M818" s="9">
        <f>ROUNDUP((18*L818),0)</f>
        <v>27</v>
      </c>
      <c r="N818" s="9">
        <f>(M818-O818*12-1.5)</f>
        <v>22.5</v>
      </c>
      <c r="O818" s="14">
        <v>0.25</v>
      </c>
      <c r="P818" s="9">
        <f>ROUND(((B818)-(M818*K818/12)-(G818-(1.5*L818))*H818),0)</f>
        <v>4613</v>
      </c>
      <c r="Q818" s="9">
        <f>ROUNDDOWN((D818+E818)/(P818/1000),0)</f>
        <v>73</v>
      </c>
      <c r="R818" s="9">
        <f>ROUND((1.2*D818+1.6*E818)/(Q818),2)</f>
        <v>6.52</v>
      </c>
      <c r="S818" s="9">
        <f>CEILING((N818+(12*L818)),0.01)</f>
        <v>40.5</v>
      </c>
      <c r="T818" s="9">
        <f xml:space="preserve"> (4*S818)</f>
        <v>162</v>
      </c>
      <c r="U818" s="9">
        <f>ROUND((Q818-(S818/12)^2)*(R818),2)</f>
        <v>401.69</v>
      </c>
      <c r="V818" s="9">
        <f>ROUND((U818*1000)/(3*T818*(C818^0.5)),2)</f>
        <v>11.69</v>
      </c>
      <c r="W818" s="9" t="str">
        <f>IF(V818 &lt; N818, "Pass", "Fail")</f>
        <v>Pass</v>
      </c>
      <c r="X818" s="9">
        <f>CEILING(R818*(Q818^0.5)*((Q818^0.5/2)-(L818*0.5)-(N818/12)),0.01)</f>
        <v>91.75</v>
      </c>
      <c r="Y818" s="9">
        <f>ROUND((X818*1000)/(1.5*(Q818^0.5)*12*(C818^0.5)),2)</f>
        <v>8.44</v>
      </c>
      <c r="Z818" s="9" t="str">
        <f>IF(Y818&lt;N818,"Pass","Fail")</f>
        <v>Pass</v>
      </c>
      <c r="AA818" s="9">
        <f>ROUND(((Q818^0.5)/2)-(L818/2),2)</f>
        <v>3.52</v>
      </c>
      <c r="AB818" s="9">
        <f>ROUND((AA818*(AA818/2)*R818*(Q818^0.5)),0)</f>
        <v>345</v>
      </c>
      <c r="AC818" s="9">
        <f>ROUND((AB818*12000/(0.9*(Q818^0.5)*12*(N818^2))),2)</f>
        <v>88.62</v>
      </c>
      <c r="AD818" s="9">
        <f>(1-((1-(2.36*AC818/C818))^0.5))</f>
        <v>2.1137721638023299E-2</v>
      </c>
      <c r="AE818" s="9">
        <f>(AD818*C818)/(1.18*F818)</f>
        <v>2.2391654277567055E-3</v>
      </c>
      <c r="AF818" s="10">
        <f>200/F818</f>
        <v>5.0000000000000001E-3</v>
      </c>
      <c r="AG818" s="10">
        <f>(3*(C818)^0.5)/(F818)</f>
        <v>5.3033008588991067E-3</v>
      </c>
      <c r="AH818" s="10">
        <f>ROUND(MAX(AE818, AF818, AG818),6)</f>
        <v>5.3030000000000004E-3</v>
      </c>
      <c r="AK818" s="10">
        <f>ROUND((AH818*(Q818^0.5)*12*N818),2)</f>
        <v>12.23</v>
      </c>
      <c r="AL818" s="13">
        <f>ROUND((Q818^0.5),2)</f>
        <v>8.5399999999999991</v>
      </c>
      <c r="AM818" s="13">
        <f>ROUND((Q818^0.5),2)</f>
        <v>8.5399999999999991</v>
      </c>
      <c r="AN818" s="19">
        <v>11</v>
      </c>
      <c r="AO818" s="10">
        <f>INDEX(AJ:AJ, MATCH(AN818, AI:AI, 0))</f>
        <v>1.56</v>
      </c>
      <c r="AP818" s="12">
        <f>ROUNDUP((AK818/AO818),0)</f>
        <v>8</v>
      </c>
      <c r="AQ818" s="12">
        <f>(AP818*AO818)</f>
        <v>12.48</v>
      </c>
      <c r="AR818" s="12">
        <f>IF(ROUNDDOWN((AL818*12 - (O818*12)) / (AP818 - 1), 0) &lt; 18, ROUNDDOWN((AL818*12 - (O818*12)) / (AP818 - 1), 0), 18)</f>
        <v>14</v>
      </c>
    </row>
    <row r="819" spans="1:44" x14ac:dyDescent="0.35">
      <c r="A819" s="11">
        <f t="shared" si="12"/>
        <v>818</v>
      </c>
      <c r="B819" s="14">
        <v>4000</v>
      </c>
      <c r="C819" s="14">
        <v>5000</v>
      </c>
      <c r="D819" s="14">
        <v>140</v>
      </c>
      <c r="E819" s="14">
        <v>150</v>
      </c>
      <c r="F819" s="14">
        <v>60000</v>
      </c>
      <c r="G819" s="14">
        <v>4.25</v>
      </c>
      <c r="H819" s="14">
        <v>95</v>
      </c>
      <c r="K819" s="14">
        <v>150</v>
      </c>
      <c r="L819" s="14">
        <v>1.42</v>
      </c>
      <c r="M819" s="9">
        <f>ROUNDUP((18*L819),0)</f>
        <v>26</v>
      </c>
      <c r="N819" s="9">
        <f>(M819-O819*12-1.5)</f>
        <v>21.5</v>
      </c>
      <c r="O819" s="14">
        <v>0.25</v>
      </c>
      <c r="P819" s="9">
        <f>ROUND(((B819)-(M819*K819/12)-(G819-(1.5*L819))*H819),0)</f>
        <v>3474</v>
      </c>
      <c r="Q819" s="9">
        <f>ROUNDDOWN((D819+E819)/(P819/1000),0)</f>
        <v>83</v>
      </c>
      <c r="R819" s="9">
        <f>ROUND((1.2*D819+1.6*E819)/(Q819),2)</f>
        <v>4.92</v>
      </c>
      <c r="S819" s="9">
        <f>CEILING((N819+(12*L819)),0.01)</f>
        <v>38.54</v>
      </c>
      <c r="T819" s="9">
        <f xml:space="preserve"> (4*S819)</f>
        <v>154.16</v>
      </c>
      <c r="U819" s="9">
        <f>ROUND((Q819-(S819/12)^2)*(R819),2)</f>
        <v>357.61</v>
      </c>
      <c r="V819" s="9">
        <f>ROUND((U819*1000)/(3*T819*(C819^0.5)),2)</f>
        <v>10.94</v>
      </c>
      <c r="W819" s="9" t="str">
        <f>IF(V819 &lt; N819, "Pass", "Fail")</f>
        <v>Pass</v>
      </c>
      <c r="X819" s="9">
        <f>CEILING(R819*(Q819^0.5)*((Q819^0.5/2)-(L819*0.5)-(N819/12)),0.01)</f>
        <v>92.05</v>
      </c>
      <c r="Y819" s="9">
        <f>ROUND((X819*1000)/(1.5*(Q819^0.5)*12*(C819^0.5)),2)</f>
        <v>7.94</v>
      </c>
      <c r="Z819" s="9" t="str">
        <f>IF(Y819&lt;N819,"Pass","Fail")</f>
        <v>Pass</v>
      </c>
      <c r="AA819" s="9">
        <f>ROUND(((Q819^0.5)/2)-(L819/2),2)</f>
        <v>3.85</v>
      </c>
      <c r="AB819" s="9">
        <f>ROUND((AA819*(AA819/2)*R819*(Q819^0.5)),0)</f>
        <v>332</v>
      </c>
      <c r="AC819" s="9">
        <f>ROUND((AB819*12000/(0.9*(Q819^0.5)*12*(N819^2))),2)</f>
        <v>87.6</v>
      </c>
      <c r="AD819" s="9">
        <f>(1-((1-(2.36*AC819/C819))^0.5))</f>
        <v>2.0891834371707496E-2</v>
      </c>
      <c r="AE819" s="9">
        <f>(AD819*C819)/(1.18*F819)</f>
        <v>1.4754120319002467E-3</v>
      </c>
      <c r="AF819" s="10">
        <f>200/F819</f>
        <v>3.3333333333333335E-3</v>
      </c>
      <c r="AG819" s="10">
        <f>(3*(C819)^0.5)/(F819)</f>
        <v>3.5355339059327377E-3</v>
      </c>
      <c r="AH819" s="10">
        <f>ROUND(MAX(AE819, AF819, AG819),6)</f>
        <v>3.5360000000000001E-3</v>
      </c>
      <c r="AK819" s="10">
        <f>ROUND((AH819*(Q819^0.5)*12*N819),2)</f>
        <v>8.31</v>
      </c>
      <c r="AL819" s="13">
        <f>ROUND((Q819^0.5),2)</f>
        <v>9.11</v>
      </c>
      <c r="AM819" s="13">
        <f>ROUND((Q819^0.5),2)</f>
        <v>9.11</v>
      </c>
      <c r="AN819" s="19">
        <v>11</v>
      </c>
      <c r="AO819" s="10">
        <f>INDEX(AJ:AJ, MATCH(AN819, AI:AI, 0))</f>
        <v>1.56</v>
      </c>
      <c r="AP819" s="12">
        <f>ROUNDUP((AK819/AO819),0)</f>
        <v>6</v>
      </c>
      <c r="AQ819" s="12">
        <f>(AP819*AO819)</f>
        <v>9.36</v>
      </c>
      <c r="AR819" s="12">
        <f>IF(ROUNDDOWN((AL819*12 - (O819*12)) / (AP819 - 1), 0) &lt; 18, ROUNDDOWN((AL819*12 - (O819*12)) / (AP819 - 1), 0), 18)</f>
        <v>18</v>
      </c>
    </row>
    <row r="820" spans="1:44" x14ac:dyDescent="0.35">
      <c r="A820" s="11">
        <f t="shared" si="12"/>
        <v>819</v>
      </c>
      <c r="B820" s="14">
        <v>4800</v>
      </c>
      <c r="C820" s="14">
        <v>3000</v>
      </c>
      <c r="D820" s="14">
        <v>100</v>
      </c>
      <c r="E820" s="14">
        <v>180</v>
      </c>
      <c r="F820" s="14">
        <v>60000</v>
      </c>
      <c r="G820" s="14">
        <v>7</v>
      </c>
      <c r="H820" s="14">
        <v>105</v>
      </c>
      <c r="K820" s="14">
        <v>150</v>
      </c>
      <c r="L820" s="14">
        <v>1.33</v>
      </c>
      <c r="M820" s="9">
        <f>ROUNDUP((18*L820),0)</f>
        <v>24</v>
      </c>
      <c r="N820" s="9">
        <f>(M820-O820*12-1.5)</f>
        <v>19.5</v>
      </c>
      <c r="O820" s="14">
        <v>0.25</v>
      </c>
      <c r="P820" s="9">
        <f>ROUND(((B820)-(M820*K820/12)-(G820-(1.5*L820))*H820),0)</f>
        <v>3974</v>
      </c>
      <c r="Q820" s="9">
        <f>ROUNDDOWN((D820+E820)/(P820/1000),0)</f>
        <v>70</v>
      </c>
      <c r="R820" s="9">
        <f>ROUND((1.2*D820+1.6*E820)/(Q820),2)</f>
        <v>5.83</v>
      </c>
      <c r="S820" s="9">
        <f>CEILING((N820+(12*L820)),0.01)</f>
        <v>35.46</v>
      </c>
      <c r="T820" s="9">
        <f xml:space="preserve"> (4*S820)</f>
        <v>141.84</v>
      </c>
      <c r="U820" s="9">
        <f>ROUND((Q820-(S820/12)^2)*(R820),2)</f>
        <v>357.19</v>
      </c>
      <c r="V820" s="9">
        <f>ROUND((U820*1000)/(3*T820*(C820^0.5)),2)</f>
        <v>15.33</v>
      </c>
      <c r="W820" s="9" t="str">
        <f>IF(V820 &lt; N820, "Pass", "Fail")</f>
        <v>Pass</v>
      </c>
      <c r="X820" s="9">
        <f>CEILING(R820*(Q820^0.5)*((Q820^0.5/2)-(L820*0.5)-(N820/12)),0.01)</f>
        <v>92.36</v>
      </c>
      <c r="Y820" s="9">
        <f>ROUND((X820*1000)/(1.5*(Q820^0.5)*12*(C820^0.5)),2)</f>
        <v>11.2</v>
      </c>
      <c r="Z820" s="9" t="str">
        <f>IF(Y820&lt;N820,"Pass","Fail")</f>
        <v>Pass</v>
      </c>
      <c r="AA820" s="9">
        <f>ROUND(((Q820^0.5)/2)-(L820/2),2)</f>
        <v>3.52</v>
      </c>
      <c r="AB820" s="9">
        <f>ROUND((AA820*(AA820/2)*R820*(Q820^0.5)),0)</f>
        <v>302</v>
      </c>
      <c r="AC820" s="9">
        <f>ROUND((AB820*12000/(0.9*(Q820^0.5)*12*(N820^2))),2)</f>
        <v>105.47</v>
      </c>
      <c r="AD820" s="9">
        <f>(1-((1-(2.36*AC820/C820))^0.5))</f>
        <v>4.2383027162390619E-2</v>
      </c>
      <c r="AE820" s="9">
        <f>(AD820*C820)/(1.18*F820)</f>
        <v>1.7958909814572296E-3</v>
      </c>
      <c r="AF820" s="10">
        <f>200/F820</f>
        <v>3.3333333333333335E-3</v>
      </c>
      <c r="AG820" s="10">
        <f>(3*(C820)^0.5)/(F820)</f>
        <v>2.7386127875258306E-3</v>
      </c>
      <c r="AH820" s="10">
        <f>ROUND(MAX(AE820, AF820, AG820),6)</f>
        <v>3.333E-3</v>
      </c>
      <c r="AK820" s="10">
        <f>ROUND((AH820*(Q820^0.5)*12*N820),2)</f>
        <v>6.53</v>
      </c>
      <c r="AL820" s="13">
        <f>ROUND((Q820^0.5),2)</f>
        <v>8.3699999999999992</v>
      </c>
      <c r="AM820" s="13">
        <f>ROUND((Q820^0.5),2)</f>
        <v>8.3699999999999992</v>
      </c>
      <c r="AN820" s="19">
        <v>8</v>
      </c>
      <c r="AO820" s="10">
        <f>INDEX(AJ:AJ, MATCH(AN820, AI:AI, 0))</f>
        <v>0.79</v>
      </c>
      <c r="AP820" s="12">
        <f>ROUNDUP((AK820/AO820),0)</f>
        <v>9</v>
      </c>
      <c r="AQ820" s="12">
        <f>(AP820*AO820)</f>
        <v>7.11</v>
      </c>
      <c r="AR820" s="12">
        <f>IF(ROUNDDOWN((AL820*12 - (O820*12)) / (AP820 - 1), 0) &lt; 18, ROUNDDOWN((AL820*12 - (O820*12)) / (AP820 - 1), 0), 18)</f>
        <v>12</v>
      </c>
    </row>
    <row r="821" spans="1:44" x14ac:dyDescent="0.35">
      <c r="A821" s="11">
        <f t="shared" si="12"/>
        <v>820</v>
      </c>
      <c r="B821" s="14">
        <v>4200</v>
      </c>
      <c r="C821" s="14">
        <v>3000</v>
      </c>
      <c r="D821" s="14">
        <v>120</v>
      </c>
      <c r="E821" s="14">
        <v>155</v>
      </c>
      <c r="F821" s="14">
        <v>40000</v>
      </c>
      <c r="G821" s="14">
        <v>4.75</v>
      </c>
      <c r="H821" s="14">
        <v>100</v>
      </c>
      <c r="K821" s="14">
        <v>150</v>
      </c>
      <c r="L821" s="14">
        <v>1.33</v>
      </c>
      <c r="M821" s="9">
        <f>ROUNDUP((18*L821),0)</f>
        <v>24</v>
      </c>
      <c r="N821" s="9">
        <f>(M821-O821*12-1.5)</f>
        <v>19.5</v>
      </c>
      <c r="O821" s="14">
        <v>0.25</v>
      </c>
      <c r="P821" s="9">
        <f>ROUND(((B821)-(M821*K821/12)-(G821-(1.5*L821))*H821),0)</f>
        <v>3625</v>
      </c>
      <c r="Q821" s="9">
        <f>ROUNDDOWN((D821+E821)/(P821/1000),0)</f>
        <v>75</v>
      </c>
      <c r="R821" s="9">
        <f>ROUND((1.2*D821+1.6*E821)/(Q821),2)</f>
        <v>5.23</v>
      </c>
      <c r="S821" s="9">
        <f>CEILING((N821+(12*L821)),0.01)</f>
        <v>35.46</v>
      </c>
      <c r="T821" s="9">
        <f xml:space="preserve"> (4*S821)</f>
        <v>141.84</v>
      </c>
      <c r="U821" s="9">
        <f>ROUND((Q821-(S821/12)^2)*(R821),2)</f>
        <v>346.58</v>
      </c>
      <c r="V821" s="9">
        <f>ROUND((U821*1000)/(3*T821*(C821^0.5)),2)</f>
        <v>14.87</v>
      </c>
      <c r="W821" s="9" t="str">
        <f>IF(V821 &lt; N821, "Pass", "Fail")</f>
        <v>Pass</v>
      </c>
      <c r="X821" s="9">
        <f>CEILING(R821*(Q821^0.5)*((Q821^0.5/2)-(L821*0.5)-(N821/12)),0.01)</f>
        <v>92.41</v>
      </c>
      <c r="Y821" s="9">
        <f>ROUND((X821*1000)/(1.5*(Q821^0.5)*12*(C821^0.5)),2)</f>
        <v>10.82</v>
      </c>
      <c r="Z821" s="9" t="str">
        <f>IF(Y821&lt;N821,"Pass","Fail")</f>
        <v>Pass</v>
      </c>
      <c r="AA821" s="9">
        <f>ROUND(((Q821^0.5)/2)-(L821/2),2)</f>
        <v>3.67</v>
      </c>
      <c r="AB821" s="9">
        <f>ROUND((AA821*(AA821/2)*R821*(Q821^0.5)),0)</f>
        <v>305</v>
      </c>
      <c r="AC821" s="9">
        <f>ROUND((AB821*12000/(0.9*(Q821^0.5)*12*(N821^2))),2)</f>
        <v>102.91</v>
      </c>
      <c r="AD821" s="9">
        <f>(1-((1-(2.36*AC821/C821))^0.5))</f>
        <v>4.133210477593785E-2</v>
      </c>
      <c r="AE821" s="9">
        <f>(AD821*C821)/(1.18*F821)</f>
        <v>2.6270405577926599E-3</v>
      </c>
      <c r="AF821" s="10">
        <f>200/F821</f>
        <v>5.0000000000000001E-3</v>
      </c>
      <c r="AG821" s="10">
        <f>(3*(C821)^0.5)/(F821)</f>
        <v>4.107919181288746E-3</v>
      </c>
      <c r="AH821" s="10">
        <f>ROUND(MAX(AE821, AF821, AG821),6)</f>
        <v>5.0000000000000001E-3</v>
      </c>
      <c r="AK821" s="10">
        <f>ROUND((AH821*(Q821^0.5)*12*N821),2)</f>
        <v>10.130000000000001</v>
      </c>
      <c r="AL821" s="13">
        <f>ROUND((Q821^0.5),2)</f>
        <v>8.66</v>
      </c>
      <c r="AM821" s="13">
        <f>ROUND((Q821^0.5),2)</f>
        <v>8.66</v>
      </c>
      <c r="AN821" s="19">
        <v>11</v>
      </c>
      <c r="AO821" s="10">
        <f>INDEX(AJ:AJ, MATCH(AN821, AI:AI, 0))</f>
        <v>1.56</v>
      </c>
      <c r="AP821" s="12">
        <f>ROUNDUP((AK821/AO821),0)</f>
        <v>7</v>
      </c>
      <c r="AQ821" s="12">
        <f>(AP821*AO821)</f>
        <v>10.92</v>
      </c>
      <c r="AR821" s="12">
        <f>IF(ROUNDDOWN((AL821*12 - (O821*12)) / (AP821 - 1), 0) &lt; 18, ROUNDDOWN((AL821*12 - (O821*12)) / (AP821 - 1), 0), 18)</f>
        <v>16</v>
      </c>
    </row>
    <row r="822" spans="1:44" x14ac:dyDescent="0.35">
      <c r="A822" s="11">
        <f t="shared" si="12"/>
        <v>821</v>
      </c>
      <c r="B822" s="14">
        <v>5900</v>
      </c>
      <c r="C822" s="14">
        <v>5000</v>
      </c>
      <c r="D822" s="14">
        <v>165</v>
      </c>
      <c r="E822" s="14">
        <v>190</v>
      </c>
      <c r="F822" s="14">
        <v>60000</v>
      </c>
      <c r="G822" s="14">
        <v>6.5</v>
      </c>
      <c r="H822" s="14">
        <v>105</v>
      </c>
      <c r="K822" s="14">
        <v>150</v>
      </c>
      <c r="L822" s="14">
        <v>1.5</v>
      </c>
      <c r="M822" s="9">
        <f>ROUNDUP((18*L822),0)</f>
        <v>27</v>
      </c>
      <c r="N822" s="9">
        <f>(M822-O822*12-1.5)</f>
        <v>22.5</v>
      </c>
      <c r="O822" s="14">
        <v>0.25</v>
      </c>
      <c r="P822" s="9">
        <f>ROUND(((B822)-(M822*K822/12)-(G822-(1.5*L822))*H822),0)</f>
        <v>5116</v>
      </c>
      <c r="Q822" s="9">
        <f>ROUNDDOWN((D822+E822)/(P822/1000),0)</f>
        <v>69</v>
      </c>
      <c r="R822" s="9">
        <f>ROUND((1.2*D822+1.6*E822)/(Q822),2)</f>
        <v>7.28</v>
      </c>
      <c r="S822" s="9">
        <f>CEILING((N822+(12*L822)),0.01)</f>
        <v>40.5</v>
      </c>
      <c r="T822" s="9">
        <f xml:space="preserve"> (4*S822)</f>
        <v>162</v>
      </c>
      <c r="U822" s="9">
        <f>ROUND((Q822-(S822/12)^2)*(R822),2)</f>
        <v>419.4</v>
      </c>
      <c r="V822" s="9">
        <f>ROUND((U822*1000)/(3*T822*(C822^0.5)),2)</f>
        <v>12.2</v>
      </c>
      <c r="W822" s="9" t="str">
        <f>IF(V822 &lt; N822, "Pass", "Fail")</f>
        <v>Pass</v>
      </c>
      <c r="X822" s="9">
        <f>CEILING(R822*(Q822^0.5)*((Q822^0.5/2)-(L822*0.5)-(N822/12)),0.01)</f>
        <v>92.43</v>
      </c>
      <c r="Y822" s="9">
        <f>ROUND((X822*1000)/(1.5*(Q822^0.5)*12*(C822^0.5)),2)</f>
        <v>8.74</v>
      </c>
      <c r="Z822" s="9" t="str">
        <f>IF(Y822&lt;N822,"Pass","Fail")</f>
        <v>Pass</v>
      </c>
      <c r="AA822" s="9">
        <f>ROUND(((Q822^0.5)/2)-(L822/2),2)</f>
        <v>3.4</v>
      </c>
      <c r="AB822" s="9">
        <f>ROUND((AA822*(AA822/2)*R822*(Q822^0.5)),0)</f>
        <v>350</v>
      </c>
      <c r="AC822" s="9">
        <f>ROUND((AB822*12000/(0.9*(Q822^0.5)*12*(N822^2))),2)</f>
        <v>92.48</v>
      </c>
      <c r="AD822" s="9">
        <f>(1-((1-(2.36*AC822/C822))^0.5))</f>
        <v>2.2068795875701652E-2</v>
      </c>
      <c r="AE822" s="9">
        <f>(AD822*C822)/(1.18*F822)</f>
        <v>1.5585307821823202E-3</v>
      </c>
      <c r="AF822" s="10">
        <f>200/F822</f>
        <v>3.3333333333333335E-3</v>
      </c>
      <c r="AG822" s="10">
        <f>(3*(C822)^0.5)/(F822)</f>
        <v>3.5355339059327377E-3</v>
      </c>
      <c r="AH822" s="10">
        <f>ROUND(MAX(AE822, AF822, AG822),6)</f>
        <v>3.5360000000000001E-3</v>
      </c>
      <c r="AK822" s="10">
        <f>ROUND((AH822*(Q822^0.5)*12*N822),2)</f>
        <v>7.93</v>
      </c>
      <c r="AL822" s="13">
        <f>ROUND((Q822^0.5),2)</f>
        <v>8.31</v>
      </c>
      <c r="AM822" s="13">
        <f>ROUND((Q822^0.5),2)</f>
        <v>8.31</v>
      </c>
      <c r="AN822" s="19">
        <v>8</v>
      </c>
      <c r="AO822" s="10">
        <f>INDEX(AJ:AJ, MATCH(AN822, AI:AI, 0))</f>
        <v>0.79</v>
      </c>
      <c r="AP822" s="12">
        <f>ROUNDUP((AK822/AO822),0)</f>
        <v>11</v>
      </c>
      <c r="AQ822" s="12">
        <f>(AP822*AO822)</f>
        <v>8.6900000000000013</v>
      </c>
      <c r="AR822" s="12">
        <f>IF(ROUNDDOWN((AL822*12 - (O822*12)) / (AP822 - 1), 0) &lt; 18, ROUNDDOWN((AL822*12 - (O822*12)) / (AP822 - 1), 0), 18)</f>
        <v>9</v>
      </c>
    </row>
    <row r="823" spans="1:44" x14ac:dyDescent="0.35">
      <c r="A823" s="11">
        <f t="shared" si="12"/>
        <v>822</v>
      </c>
      <c r="B823" s="14">
        <v>4300</v>
      </c>
      <c r="C823" s="14">
        <v>3000</v>
      </c>
      <c r="D823" s="14">
        <v>185</v>
      </c>
      <c r="E823" s="14">
        <v>175</v>
      </c>
      <c r="F823" s="14">
        <v>60000</v>
      </c>
      <c r="G823" s="14">
        <v>6.5</v>
      </c>
      <c r="H823" s="14">
        <v>90</v>
      </c>
      <c r="K823" s="14">
        <v>150</v>
      </c>
      <c r="L823" s="14">
        <v>1.75</v>
      </c>
      <c r="M823" s="9">
        <f>ROUNDUP((18*L823),0)</f>
        <v>32</v>
      </c>
      <c r="N823" s="9">
        <f>(M823-O823*12-1.5)</f>
        <v>27.5</v>
      </c>
      <c r="O823" s="14">
        <v>0.25</v>
      </c>
      <c r="P823" s="9">
        <f>ROUND(((B823)-(M823*K823/12)-(G823-(1.5*L823))*H823),0)</f>
        <v>3551</v>
      </c>
      <c r="Q823" s="9">
        <f>ROUNDDOWN((D823+E823)/(P823/1000),0)</f>
        <v>101</v>
      </c>
      <c r="R823" s="9">
        <f>ROUND((1.2*D823+1.6*E823)/(Q823),2)</f>
        <v>4.97</v>
      </c>
      <c r="S823" s="9">
        <f>CEILING((N823+(12*L823)),0.01)</f>
        <v>48.5</v>
      </c>
      <c r="T823" s="9">
        <f xml:space="preserve"> (4*S823)</f>
        <v>194</v>
      </c>
      <c r="U823" s="9">
        <f>ROUND((Q823-(S823/12)^2)*(R823),2)</f>
        <v>420.78</v>
      </c>
      <c r="V823" s="9">
        <f>ROUND((U823*1000)/(3*T823*(C823^0.5)),2)</f>
        <v>13.2</v>
      </c>
      <c r="W823" s="9" t="str">
        <f>IF(V823 &lt; N823, "Pass", "Fail")</f>
        <v>Pass</v>
      </c>
      <c r="X823" s="9">
        <f>CEILING(R823*(Q823^0.5)*((Q823^0.5/2)-(L823*0.5)-(N823/12)),0.01)</f>
        <v>92.820000000000007</v>
      </c>
      <c r="Y823" s="9">
        <f>ROUND((X823*1000)/(1.5*(Q823^0.5)*12*(C823^0.5)),2)</f>
        <v>9.3699999999999992</v>
      </c>
      <c r="Z823" s="9" t="str">
        <f>IF(Y823&lt;N823,"Pass","Fail")</f>
        <v>Pass</v>
      </c>
      <c r="AA823" s="9">
        <f>ROUND(((Q823^0.5)/2)-(L823/2),2)</f>
        <v>4.1500000000000004</v>
      </c>
      <c r="AB823" s="9">
        <f>ROUND((AA823*(AA823/2)*R823*(Q823^0.5)),0)</f>
        <v>430</v>
      </c>
      <c r="AC823" s="9">
        <f>ROUND((AB823*12000/(0.9*(Q823^0.5)*12*(N823^2))),2)</f>
        <v>62.86</v>
      </c>
      <c r="AD823" s="9">
        <f>(1-((1-(2.36*AC823/C823))^0.5))</f>
        <v>2.5038393918338286E-2</v>
      </c>
      <c r="AE823" s="9">
        <f>(AD823*C823)/(1.18*F823)</f>
        <v>1.0609488948448427E-3</v>
      </c>
      <c r="AF823" s="10">
        <f>200/F823</f>
        <v>3.3333333333333335E-3</v>
      </c>
      <c r="AG823" s="10">
        <f>(3*(C823)^0.5)/(F823)</f>
        <v>2.7386127875258306E-3</v>
      </c>
      <c r="AH823" s="10">
        <f>ROUND(MAX(AE823, AF823, AG823),6)</f>
        <v>3.333E-3</v>
      </c>
      <c r="AI823" s="2">
        <v>8</v>
      </c>
      <c r="AJ823" s="2">
        <v>0.79</v>
      </c>
      <c r="AK823" s="10">
        <f>ROUND((AH823*(Q823^0.5)*12*N823),2)</f>
        <v>11.05</v>
      </c>
      <c r="AL823" s="13">
        <f>ROUND((Q823^0.5),2)</f>
        <v>10.050000000000001</v>
      </c>
      <c r="AM823" s="13">
        <f>ROUND((Q823^0.5),2)</f>
        <v>10.050000000000001</v>
      </c>
      <c r="AN823" s="19">
        <v>11</v>
      </c>
      <c r="AO823" s="10">
        <f>INDEX(AJ:AJ, MATCH(AN823, AI:AI, 0))</f>
        <v>1.56</v>
      </c>
      <c r="AP823" s="12">
        <f>ROUNDUP((AK823/AO823),0)</f>
        <v>8</v>
      </c>
      <c r="AQ823" s="12">
        <f>(AP823*AO823)</f>
        <v>12.48</v>
      </c>
      <c r="AR823" s="12">
        <f>IF(ROUNDDOWN((AL823*12 - (O823*12)) / (AP823 - 1), 0) &lt; 18, ROUNDDOWN((AL823*12 - (O823*12)) / (AP823 - 1), 0), 18)</f>
        <v>16</v>
      </c>
    </row>
    <row r="824" spans="1:44" x14ac:dyDescent="0.35">
      <c r="A824" s="11">
        <f t="shared" si="12"/>
        <v>823</v>
      </c>
      <c r="B824" s="14">
        <v>5300</v>
      </c>
      <c r="C824" s="14">
        <v>4000</v>
      </c>
      <c r="D824" s="14">
        <v>135</v>
      </c>
      <c r="E824" s="14">
        <v>160</v>
      </c>
      <c r="F824" s="14">
        <v>40000</v>
      </c>
      <c r="G824" s="14">
        <v>4</v>
      </c>
      <c r="H824" s="14">
        <v>90</v>
      </c>
      <c r="K824" s="14">
        <v>150</v>
      </c>
      <c r="L824" s="14">
        <v>1.25</v>
      </c>
      <c r="M824" s="9">
        <f>ROUNDUP((18*L824),0)</f>
        <v>23</v>
      </c>
      <c r="N824" s="9">
        <f>(M824-O824*12-1.5)</f>
        <v>18.5</v>
      </c>
      <c r="O824" s="14">
        <v>0.25</v>
      </c>
      <c r="P824" s="9">
        <f>ROUND(((B824)-(M824*K824/12)-(G824-(1.5*L824))*H824),0)</f>
        <v>4821</v>
      </c>
      <c r="Q824" s="9">
        <f>ROUNDDOWN((D824+E824)/(P824/1000),0)</f>
        <v>61</v>
      </c>
      <c r="R824" s="9">
        <f>ROUND((1.2*D824+1.6*E824)/(Q824),2)</f>
        <v>6.85</v>
      </c>
      <c r="S824" s="9">
        <f>CEILING((N824+(12*L824)),0.01)</f>
        <v>33.5</v>
      </c>
      <c r="T824" s="9">
        <f xml:space="preserve"> (4*S824)</f>
        <v>134</v>
      </c>
      <c r="U824" s="9">
        <f>ROUND((Q824-(S824/12)^2)*(R824),2)</f>
        <v>364.47</v>
      </c>
      <c r="V824" s="9">
        <f>ROUND((U824*1000)/(3*T824*(C824^0.5)),2)</f>
        <v>14.34</v>
      </c>
      <c r="W824" s="9" t="str">
        <f>IF(V824 &lt; N824, "Pass", "Fail")</f>
        <v>Pass</v>
      </c>
      <c r="X824" s="9">
        <f>CEILING(R824*(Q824^0.5)*((Q824^0.5/2)-(L824*0.5)-(N824/12)),0.01)</f>
        <v>93.01</v>
      </c>
      <c r="Y824" s="9">
        <f>ROUND((X824*1000)/(1.5*(Q824^0.5)*12*(C824^0.5)),2)</f>
        <v>10.46</v>
      </c>
      <c r="Z824" s="9" t="str">
        <f>IF(Y824&lt;N824,"Pass","Fail")</f>
        <v>Pass</v>
      </c>
      <c r="AA824" s="9">
        <f>ROUND(((Q824^0.5)/2)-(L824/2),2)</f>
        <v>3.28</v>
      </c>
      <c r="AB824" s="9">
        <f>ROUND((AA824*(AA824/2)*R824*(Q824^0.5)),0)</f>
        <v>288</v>
      </c>
      <c r="AC824" s="9">
        <f>ROUND((AB824*12000/(0.9*(Q824^0.5)*12*(N824^2))),2)</f>
        <v>119.71</v>
      </c>
      <c r="AD824" s="9">
        <f>(1-((1-(2.36*AC824/C824))^0.5))</f>
        <v>3.5961048504781656E-2</v>
      </c>
      <c r="AE824" s="9">
        <f>(AD824*C824)/(1.18*F824)</f>
        <v>3.0475464834560729E-3</v>
      </c>
      <c r="AF824" s="10">
        <f>200/F824</f>
        <v>5.0000000000000001E-3</v>
      </c>
      <c r="AG824" s="10">
        <f>(3*(C824)^0.5)/(F824)</f>
        <v>4.7434164902525689E-3</v>
      </c>
      <c r="AH824" s="10">
        <f>ROUND(MAX(AE824, AF824, AG824),6)</f>
        <v>5.0000000000000001E-3</v>
      </c>
      <c r="AK824" s="10">
        <f>ROUND((AH824*(Q824^0.5)*12*N824),2)</f>
        <v>8.67</v>
      </c>
      <c r="AL824" s="13">
        <f>ROUND((Q824^0.5),2)</f>
        <v>7.81</v>
      </c>
      <c r="AM824" s="13">
        <f>ROUND((Q824^0.5),2)</f>
        <v>7.81</v>
      </c>
      <c r="AN824" s="19">
        <v>11</v>
      </c>
      <c r="AO824" s="10">
        <f>INDEX(AJ:AJ, MATCH(AN824, AI:AI, 0))</f>
        <v>1.56</v>
      </c>
      <c r="AP824" s="12">
        <f>ROUNDUP((AK824/AO824),0)</f>
        <v>6</v>
      </c>
      <c r="AQ824" s="12">
        <f>(AP824*AO824)</f>
        <v>9.36</v>
      </c>
      <c r="AR824" s="12">
        <f>IF(ROUNDDOWN((AL824*12 - (O824*12)) / (AP824 - 1), 0) &lt; 18, ROUNDDOWN((AL824*12 - (O824*12)) / (AP824 - 1), 0), 18)</f>
        <v>18</v>
      </c>
    </row>
    <row r="825" spans="1:44" x14ac:dyDescent="0.35">
      <c r="A825" s="11">
        <f t="shared" si="12"/>
        <v>824</v>
      </c>
      <c r="B825" s="14">
        <v>5200</v>
      </c>
      <c r="C825" s="14">
        <v>4000</v>
      </c>
      <c r="D825" s="14">
        <v>170</v>
      </c>
      <c r="E825" s="14">
        <v>190</v>
      </c>
      <c r="F825" s="14">
        <v>40000</v>
      </c>
      <c r="G825" s="14">
        <v>6.5</v>
      </c>
      <c r="H825" s="14">
        <v>90</v>
      </c>
      <c r="K825" s="14">
        <v>150</v>
      </c>
      <c r="L825" s="14">
        <v>1.58</v>
      </c>
      <c r="M825" s="9">
        <f>ROUNDUP((18*L825),0)</f>
        <v>29</v>
      </c>
      <c r="N825" s="9">
        <f>(M825-O825*12-1.5)</f>
        <v>24.5</v>
      </c>
      <c r="O825" s="14">
        <v>0.25</v>
      </c>
      <c r="P825" s="9">
        <f>ROUND(((B825)-(M825*K825/12)-(G825-(1.5*L825))*H825),0)</f>
        <v>4466</v>
      </c>
      <c r="Q825" s="9">
        <f>ROUNDDOWN((D825+E825)/(P825/1000),0)</f>
        <v>80</v>
      </c>
      <c r="R825" s="9">
        <f>ROUND((1.2*D825+1.6*E825)/(Q825),2)</f>
        <v>6.35</v>
      </c>
      <c r="S825" s="9">
        <f>CEILING((N825+(12*L825)),0.01)</f>
        <v>43.46</v>
      </c>
      <c r="T825" s="9">
        <f xml:space="preserve"> (4*S825)</f>
        <v>173.84</v>
      </c>
      <c r="U825" s="9">
        <f>ROUND((Q825-(S825/12)^2)*(R825),2)</f>
        <v>424.71</v>
      </c>
      <c r="V825" s="9">
        <f>ROUND((U825*1000)/(3*T825*(C825^0.5)),2)</f>
        <v>12.88</v>
      </c>
      <c r="W825" s="9" t="str">
        <f>IF(V825 &lt; N825, "Pass", "Fail")</f>
        <v>Pass</v>
      </c>
      <c r="X825" s="9">
        <f>CEILING(R825*(Q825^0.5)*((Q825^0.5/2)-(L825*0.5)-(N825/12)),0.01)</f>
        <v>93.18</v>
      </c>
      <c r="Y825" s="9">
        <f>ROUND((X825*1000)/(1.5*(Q825^0.5)*12*(C825^0.5)),2)</f>
        <v>9.15</v>
      </c>
      <c r="Z825" s="9" t="str">
        <f>IF(Y825&lt;N825,"Pass","Fail")</f>
        <v>Pass</v>
      </c>
      <c r="AA825" s="9">
        <f>ROUND(((Q825^0.5)/2)-(L825/2),2)</f>
        <v>3.68</v>
      </c>
      <c r="AB825" s="9">
        <f>ROUND((AA825*(AA825/2)*R825*(Q825^0.5)),0)</f>
        <v>385</v>
      </c>
      <c r="AC825" s="9">
        <f>ROUND((AB825*12000/(0.9*(Q825^0.5)*12*(N825^2))),2)</f>
        <v>79.680000000000007</v>
      </c>
      <c r="AD825" s="9">
        <f>(1-((1-(2.36*AC825/C825))^0.5))</f>
        <v>2.3788547495984358E-2</v>
      </c>
      <c r="AE825" s="9">
        <f>(AD825*C825)/(1.18*F825)</f>
        <v>2.0159786013546066E-3</v>
      </c>
      <c r="AF825" s="10">
        <f>200/F825</f>
        <v>5.0000000000000001E-3</v>
      </c>
      <c r="AG825" s="10">
        <f>(3*(C825)^0.5)/(F825)</f>
        <v>4.7434164902525689E-3</v>
      </c>
      <c r="AH825" s="10">
        <f>ROUND(MAX(AE825, AF825, AG825),6)</f>
        <v>5.0000000000000001E-3</v>
      </c>
      <c r="AK825" s="10">
        <f>ROUND((AH825*(Q825^0.5)*12*N825),2)</f>
        <v>13.15</v>
      </c>
      <c r="AL825" s="13">
        <f>ROUND((Q825^0.5),2)</f>
        <v>8.94</v>
      </c>
      <c r="AM825" s="13">
        <f>ROUND((Q825^0.5),2)</f>
        <v>8.94</v>
      </c>
      <c r="AN825" s="19">
        <v>11</v>
      </c>
      <c r="AO825" s="10">
        <f>INDEX(AJ:AJ, MATCH(AN825, AI:AI, 0))</f>
        <v>1.56</v>
      </c>
      <c r="AP825" s="12">
        <f>ROUNDUP((AK825/AO825),0)</f>
        <v>9</v>
      </c>
      <c r="AQ825" s="12">
        <f>(AP825*AO825)</f>
        <v>14.040000000000001</v>
      </c>
      <c r="AR825" s="12">
        <f>IF(ROUNDDOWN((AL825*12 - (O825*12)) / (AP825 - 1), 0) &lt; 18, ROUNDDOWN((AL825*12 - (O825*12)) / (AP825 - 1), 0), 18)</f>
        <v>13</v>
      </c>
    </row>
    <row r="826" spans="1:44" x14ac:dyDescent="0.35">
      <c r="A826" s="11">
        <f t="shared" si="12"/>
        <v>825</v>
      </c>
      <c r="B826" s="14">
        <v>4100</v>
      </c>
      <c r="C826" s="14">
        <v>3000</v>
      </c>
      <c r="D826" s="14">
        <v>180</v>
      </c>
      <c r="E826" s="14">
        <v>120</v>
      </c>
      <c r="F826" s="14">
        <v>60000</v>
      </c>
      <c r="G826" s="14">
        <v>5</v>
      </c>
      <c r="H826" s="14">
        <v>90</v>
      </c>
      <c r="K826" s="14">
        <v>150</v>
      </c>
      <c r="L826" s="14">
        <v>1.42</v>
      </c>
      <c r="M826" s="9">
        <f>ROUNDUP((18*L826),0)</f>
        <v>26</v>
      </c>
      <c r="N826" s="9">
        <f>(M826-O826*12-1.5)</f>
        <v>21.5</v>
      </c>
      <c r="O826" s="14">
        <v>0.25</v>
      </c>
      <c r="P826" s="9">
        <f>ROUND(((B826)-(M826*K826/12)-(G826-(1.5*L826))*H826),0)</f>
        <v>3517</v>
      </c>
      <c r="Q826" s="9">
        <f>ROUNDDOWN((D826+E826)/(P826/1000),0)</f>
        <v>85</v>
      </c>
      <c r="R826" s="9">
        <f>ROUND((1.2*D826+1.6*E826)/(Q826),2)</f>
        <v>4.8</v>
      </c>
      <c r="S826" s="9">
        <f>CEILING((N826+(12*L826)),0.01)</f>
        <v>38.54</v>
      </c>
      <c r="T826" s="9">
        <f xml:space="preserve"> (4*S826)</f>
        <v>154.16</v>
      </c>
      <c r="U826" s="9">
        <f>ROUND((Q826-(S826/12)^2)*(R826),2)</f>
        <v>358.49</v>
      </c>
      <c r="V826" s="9">
        <f>ROUND((U826*1000)/(3*T826*(C826^0.5)),2)</f>
        <v>14.15</v>
      </c>
      <c r="W826" s="9" t="str">
        <f>IF(V826 &lt; N826, "Pass", "Fail")</f>
        <v>Pass</v>
      </c>
      <c r="X826" s="9">
        <f>CEILING(R826*(Q826^0.5)*((Q826^0.5/2)-(L826*0.5)-(N826/12)),0.01)</f>
        <v>93.3</v>
      </c>
      <c r="Y826" s="9">
        <f>ROUND((X826*1000)/(1.5*(Q826^0.5)*12*(C826^0.5)),2)</f>
        <v>10.26</v>
      </c>
      <c r="Z826" s="9" t="str">
        <f>IF(Y826&lt;N826,"Pass","Fail")</f>
        <v>Pass</v>
      </c>
      <c r="AA826" s="9">
        <f>ROUND(((Q826^0.5)/2)-(L826/2),2)</f>
        <v>3.9</v>
      </c>
      <c r="AB826" s="9">
        <f>ROUND((AA826*(AA826/2)*R826*(Q826^0.5)),0)</f>
        <v>337</v>
      </c>
      <c r="AC826" s="9">
        <f>ROUND((AB826*12000/(0.9*(Q826^0.5)*12*(N826^2))),2)</f>
        <v>87.86</v>
      </c>
      <c r="AD826" s="9">
        <f>(1-((1-(2.36*AC826/C826))^0.5))</f>
        <v>3.5176976504671775E-2</v>
      </c>
      <c r="AE826" s="9">
        <f>(AD826*C826)/(1.18*F826)</f>
        <v>1.4905498518928719E-3</v>
      </c>
      <c r="AF826" s="10">
        <f>200/F826</f>
        <v>3.3333333333333335E-3</v>
      </c>
      <c r="AG826" s="10">
        <f>(3*(C826)^0.5)/(F826)</f>
        <v>2.7386127875258306E-3</v>
      </c>
      <c r="AH826" s="10">
        <f>ROUND(MAX(AE826, AF826, AG826),6)</f>
        <v>3.333E-3</v>
      </c>
      <c r="AK826" s="10">
        <f>ROUND((AH826*(Q826^0.5)*12*N826),2)</f>
        <v>7.93</v>
      </c>
      <c r="AL826" s="13">
        <f>ROUND((Q826^0.5),2)</f>
        <v>9.2200000000000006</v>
      </c>
      <c r="AM826" s="13">
        <f>ROUND((Q826^0.5),2)</f>
        <v>9.2200000000000006</v>
      </c>
      <c r="AN826" s="19">
        <v>8</v>
      </c>
      <c r="AO826" s="10">
        <f>INDEX(AJ:AJ, MATCH(AN826, AI:AI, 0))</f>
        <v>0.79</v>
      </c>
      <c r="AP826" s="12">
        <f>ROUNDUP((AK826/AO826),0)</f>
        <v>11</v>
      </c>
      <c r="AQ826" s="12">
        <f>(AP826*AO826)</f>
        <v>8.6900000000000013</v>
      </c>
      <c r="AR826" s="12">
        <f>IF(ROUNDDOWN((AL826*12 - (O826*12)) / (AP826 - 1), 0) &lt; 18, ROUNDDOWN((AL826*12 - (O826*12)) / (AP826 - 1), 0), 18)</f>
        <v>10</v>
      </c>
    </row>
    <row r="827" spans="1:44" x14ac:dyDescent="0.35">
      <c r="A827" s="11">
        <f t="shared" si="12"/>
        <v>826</v>
      </c>
      <c r="B827" s="14">
        <v>4300</v>
      </c>
      <c r="C827" s="14">
        <v>3000</v>
      </c>
      <c r="D827" s="14">
        <v>165</v>
      </c>
      <c r="E827" s="14">
        <v>135</v>
      </c>
      <c r="F827" s="14">
        <v>40000</v>
      </c>
      <c r="G827" s="14">
        <v>6.25</v>
      </c>
      <c r="H827" s="14">
        <v>90</v>
      </c>
      <c r="K827" s="14">
        <v>150</v>
      </c>
      <c r="L827" s="14">
        <v>1.42</v>
      </c>
      <c r="M827" s="9">
        <f>ROUNDUP((18*L827),0)</f>
        <v>26</v>
      </c>
      <c r="N827" s="9">
        <f>(M827-O827*12-1.5)</f>
        <v>21.5</v>
      </c>
      <c r="O827" s="14">
        <v>0.25</v>
      </c>
      <c r="P827" s="9">
        <f>ROUND(((B827)-(M827*K827/12)-(G827-(1.5*L827))*H827),0)</f>
        <v>3604</v>
      </c>
      <c r="Q827" s="9">
        <f>ROUNDDOWN((D827+E827)/(P827/1000),0)</f>
        <v>83</v>
      </c>
      <c r="R827" s="9">
        <f>ROUND((1.2*D827+1.6*E827)/(Q827),2)</f>
        <v>4.99</v>
      </c>
      <c r="S827" s="9">
        <f>CEILING((N827+(12*L827)),0.01)</f>
        <v>38.54</v>
      </c>
      <c r="T827" s="9">
        <f xml:space="preserve"> (4*S827)</f>
        <v>154.16</v>
      </c>
      <c r="U827" s="9">
        <f>ROUND((Q827-(S827/12)^2)*(R827),2)</f>
        <v>362.7</v>
      </c>
      <c r="V827" s="9">
        <f>ROUND((U827*1000)/(3*T827*(C827^0.5)),2)</f>
        <v>14.32</v>
      </c>
      <c r="W827" s="9" t="str">
        <f>IF(V827 &lt; N827, "Pass", "Fail")</f>
        <v>Pass</v>
      </c>
      <c r="X827" s="9">
        <f>CEILING(R827*(Q827^0.5)*((Q827^0.5/2)-(L827*0.5)-(N827/12)),0.01)</f>
        <v>93.36</v>
      </c>
      <c r="Y827" s="9">
        <f>ROUND((X827*1000)/(1.5*(Q827^0.5)*12*(C827^0.5)),2)</f>
        <v>10.39</v>
      </c>
      <c r="Z827" s="9" t="str">
        <f>IF(Y827&lt;N827,"Pass","Fail")</f>
        <v>Pass</v>
      </c>
      <c r="AA827" s="9">
        <f>ROUND(((Q827^0.5)/2)-(L827/2),2)</f>
        <v>3.85</v>
      </c>
      <c r="AB827" s="9">
        <f>ROUND((AA827*(AA827/2)*R827*(Q827^0.5)),0)</f>
        <v>337</v>
      </c>
      <c r="AC827" s="9">
        <f>ROUND((AB827*12000/(0.9*(Q827^0.5)*12*(N827^2))),2)</f>
        <v>88.91</v>
      </c>
      <c r="AD827" s="9">
        <f>(1-((1-(2.36*AC827/C827))^0.5))</f>
        <v>3.560512928227022E-2</v>
      </c>
      <c r="AE827" s="9">
        <f>(AD827*C827)/(1.18*F827)</f>
        <v>2.2630378781103955E-3</v>
      </c>
      <c r="AF827" s="10">
        <f>200/F827</f>
        <v>5.0000000000000001E-3</v>
      </c>
      <c r="AG827" s="10">
        <f>(3*(C827)^0.5)/(F827)</f>
        <v>4.107919181288746E-3</v>
      </c>
      <c r="AH827" s="10">
        <f>ROUND(MAX(AE827, AF827, AG827),6)</f>
        <v>5.0000000000000001E-3</v>
      </c>
      <c r="AK827" s="10">
        <f>ROUND((AH827*(Q827^0.5)*12*N827),2)</f>
        <v>11.75</v>
      </c>
      <c r="AL827" s="13">
        <f>ROUND((Q827^0.5),2)</f>
        <v>9.11</v>
      </c>
      <c r="AM827" s="13">
        <f>ROUND((Q827^0.5),2)</f>
        <v>9.11</v>
      </c>
      <c r="AN827" s="19">
        <v>11</v>
      </c>
      <c r="AO827" s="10">
        <f>INDEX(AJ:AJ, MATCH(AN827, AI:AI, 0))</f>
        <v>1.56</v>
      </c>
      <c r="AP827" s="12">
        <f>ROUNDUP((AK827/AO827),0)</f>
        <v>8</v>
      </c>
      <c r="AQ827" s="12">
        <f>(AP827*AO827)</f>
        <v>12.48</v>
      </c>
      <c r="AR827" s="12">
        <f>IF(ROUNDDOWN((AL827*12 - (O827*12)) / (AP827 - 1), 0) &lt; 18, ROUNDDOWN((AL827*12 - (O827*12)) / (AP827 - 1), 0), 18)</f>
        <v>15</v>
      </c>
    </row>
    <row r="828" spans="1:44" x14ac:dyDescent="0.35">
      <c r="A828" s="11">
        <f t="shared" si="12"/>
        <v>827</v>
      </c>
      <c r="B828" s="14">
        <v>4600</v>
      </c>
      <c r="C828" s="14">
        <v>3000</v>
      </c>
      <c r="D828" s="14">
        <v>200</v>
      </c>
      <c r="E828" s="14">
        <v>150</v>
      </c>
      <c r="F828" s="14">
        <v>40000</v>
      </c>
      <c r="G828" s="14">
        <v>4.25</v>
      </c>
      <c r="H828" s="14">
        <v>90</v>
      </c>
      <c r="K828" s="14">
        <v>150</v>
      </c>
      <c r="L828" s="14">
        <v>1.58</v>
      </c>
      <c r="M828" s="9">
        <f>ROUNDUP((18*L828),0)</f>
        <v>29</v>
      </c>
      <c r="N828" s="9">
        <f>(M828-O828*12-1.5)</f>
        <v>24.5</v>
      </c>
      <c r="O828" s="14">
        <v>0.25</v>
      </c>
      <c r="P828" s="9">
        <f>ROUND(((B828)-(M828*K828/12)-(G828-(1.5*L828))*H828),0)</f>
        <v>4068</v>
      </c>
      <c r="Q828" s="9">
        <f>ROUNDDOWN((D828+E828)/(P828/1000),0)</f>
        <v>86</v>
      </c>
      <c r="R828" s="9">
        <f>ROUND((1.2*D828+1.6*E828)/(Q828),2)</f>
        <v>5.58</v>
      </c>
      <c r="S828" s="9">
        <f>CEILING((N828+(12*L828)),0.01)</f>
        <v>43.46</v>
      </c>
      <c r="T828" s="9">
        <f xml:space="preserve"> (4*S828)</f>
        <v>173.84</v>
      </c>
      <c r="U828" s="9">
        <f>ROUND((Q828-(S828/12)^2)*(R828),2)</f>
        <v>406.69</v>
      </c>
      <c r="V828" s="9">
        <f>ROUND((U828*1000)/(3*T828*(C828^0.5)),2)</f>
        <v>14.24</v>
      </c>
      <c r="W828" s="9" t="str">
        <f>IF(V828 &lt; N828, "Pass", "Fail")</f>
        <v>Pass</v>
      </c>
      <c r="X828" s="9">
        <f>CEILING(R828*(Q828^0.5)*((Q828^0.5/2)-(L828*0.5)-(N828/12)),0.01)</f>
        <v>93.42</v>
      </c>
      <c r="Y828" s="9">
        <f>ROUND((X828*1000)/(1.5*(Q828^0.5)*12*(C828^0.5)),2)</f>
        <v>10.220000000000001</v>
      </c>
      <c r="Z828" s="9" t="str">
        <f>IF(Y828&lt;N828,"Pass","Fail")</f>
        <v>Pass</v>
      </c>
      <c r="AA828" s="9">
        <f>ROUND(((Q828^0.5)/2)-(L828/2),2)</f>
        <v>3.85</v>
      </c>
      <c r="AB828" s="9">
        <f>ROUND((AA828*(AA828/2)*R828*(Q828^0.5)),0)</f>
        <v>384</v>
      </c>
      <c r="AC828" s="9">
        <f>ROUND((AB828*12000/(0.9*(Q828^0.5)*12*(N828^2))),2)</f>
        <v>76.650000000000006</v>
      </c>
      <c r="AD828" s="9">
        <f>(1-((1-(2.36*AC828/C828))^0.5))</f>
        <v>3.0617722464455155E-2</v>
      </c>
      <c r="AE828" s="9">
        <f>(AD828*C828)/(1.18*F828)</f>
        <v>1.9460416820628278E-3</v>
      </c>
      <c r="AF828" s="10">
        <f>200/F828</f>
        <v>5.0000000000000001E-3</v>
      </c>
      <c r="AG828" s="10">
        <f>(3*(C828)^0.5)/(F828)</f>
        <v>4.107919181288746E-3</v>
      </c>
      <c r="AH828" s="10">
        <f>ROUND(MAX(AE828, AF828, AG828),6)</f>
        <v>5.0000000000000001E-3</v>
      </c>
      <c r="AK828" s="10">
        <f>ROUND((AH828*(Q828^0.5)*12*N828),2)</f>
        <v>13.63</v>
      </c>
      <c r="AL828" s="13">
        <f>ROUND((Q828^0.5),2)</f>
        <v>9.27</v>
      </c>
      <c r="AM828" s="13">
        <f>ROUND((Q828^0.5),2)</f>
        <v>9.27</v>
      </c>
      <c r="AN828" s="19">
        <v>11</v>
      </c>
      <c r="AO828" s="10">
        <f>INDEX(AJ:AJ, MATCH(AN828, AI:AI, 0))</f>
        <v>1.56</v>
      </c>
      <c r="AP828" s="12">
        <f>ROUNDUP((AK828/AO828),0)</f>
        <v>9</v>
      </c>
      <c r="AQ828" s="12">
        <f>(AP828*AO828)</f>
        <v>14.040000000000001</v>
      </c>
      <c r="AR828" s="12">
        <f>IF(ROUNDDOWN((AL828*12 - (O828*12)) / (AP828 - 1), 0) &lt; 18, ROUNDDOWN((AL828*12 - (O828*12)) / (AP828 - 1), 0), 18)</f>
        <v>13</v>
      </c>
    </row>
    <row r="829" spans="1:44" x14ac:dyDescent="0.35">
      <c r="A829" s="11">
        <f t="shared" si="12"/>
        <v>828</v>
      </c>
      <c r="B829" s="14">
        <v>5300</v>
      </c>
      <c r="C829" s="14">
        <v>4000</v>
      </c>
      <c r="D829" s="14">
        <v>180</v>
      </c>
      <c r="E829" s="14">
        <v>120</v>
      </c>
      <c r="F829" s="14">
        <v>40000</v>
      </c>
      <c r="G829" s="14">
        <v>5.5</v>
      </c>
      <c r="H829" s="14">
        <v>90</v>
      </c>
      <c r="K829" s="14">
        <v>150</v>
      </c>
      <c r="L829" s="14">
        <v>1.25</v>
      </c>
      <c r="M829" s="9">
        <f>ROUNDUP((18*L829),0)</f>
        <v>23</v>
      </c>
      <c r="N829" s="9">
        <f>(M829-O829*12-1.5)</f>
        <v>18.5</v>
      </c>
      <c r="O829" s="14">
        <v>0.25</v>
      </c>
      <c r="P829" s="9">
        <f>ROUND(((B829)-(M829*K829/12)-(G829-(1.5*L829))*H829),0)</f>
        <v>4686</v>
      </c>
      <c r="Q829" s="9">
        <f>ROUNDDOWN((D829+E829)/(P829/1000),0)</f>
        <v>64</v>
      </c>
      <c r="R829" s="9">
        <f>ROUND((1.2*D829+1.6*E829)/(Q829),2)</f>
        <v>6.38</v>
      </c>
      <c r="S829" s="9">
        <f>CEILING((N829+(12*L829)),0.01)</f>
        <v>33.5</v>
      </c>
      <c r="T829" s="9">
        <f xml:space="preserve"> (4*S829)</f>
        <v>134</v>
      </c>
      <c r="U829" s="9">
        <f>ROUND((Q829-(S829/12)^2)*(R829),2)</f>
        <v>358.6</v>
      </c>
      <c r="V829" s="9">
        <f>ROUND((U829*1000)/(3*T829*(C829^0.5)),2)</f>
        <v>14.1</v>
      </c>
      <c r="W829" s="9" t="str">
        <f>IF(V829 &lt; N829, "Pass", "Fail")</f>
        <v>Pass</v>
      </c>
      <c r="X829" s="9">
        <f>CEILING(R829*(Q829^0.5)*((Q829^0.5/2)-(L829*0.5)-(N829/12)),0.01)</f>
        <v>93.58</v>
      </c>
      <c r="Y829" s="9">
        <f>ROUND((X829*1000)/(1.5*(Q829^0.5)*12*(C829^0.5)),2)</f>
        <v>10.28</v>
      </c>
      <c r="Z829" s="9" t="str">
        <f>IF(Y829&lt;N829,"Pass","Fail")</f>
        <v>Pass</v>
      </c>
      <c r="AA829" s="9">
        <f>ROUND(((Q829^0.5)/2)-(L829/2),2)</f>
        <v>3.38</v>
      </c>
      <c r="AB829" s="9">
        <f>ROUND((AA829*(AA829/2)*R829*(Q829^0.5)),0)</f>
        <v>292</v>
      </c>
      <c r="AC829" s="9">
        <f>ROUND((AB829*12000/(0.9*(Q829^0.5)*12*(N829^2))),2)</f>
        <v>118.5</v>
      </c>
      <c r="AD829" s="9">
        <f>(1-((1-(2.36*AC829/C829))^0.5))</f>
        <v>3.5590854460618382E-2</v>
      </c>
      <c r="AE829" s="9">
        <f>(AD829*C829)/(1.18*F829)</f>
        <v>3.0161741068320661E-3</v>
      </c>
      <c r="AF829" s="10">
        <f>200/F829</f>
        <v>5.0000000000000001E-3</v>
      </c>
      <c r="AG829" s="10">
        <f>(3*(C829)^0.5)/(F829)</f>
        <v>4.7434164902525689E-3</v>
      </c>
      <c r="AH829" s="10">
        <f>ROUND(MAX(AE829, AF829, AG829),6)</f>
        <v>5.0000000000000001E-3</v>
      </c>
      <c r="AK829" s="10">
        <f>ROUND((AH829*(Q829^0.5)*12*N829),2)</f>
        <v>8.8800000000000008</v>
      </c>
      <c r="AL829" s="13">
        <f>ROUND((Q829^0.5),2)</f>
        <v>8</v>
      </c>
      <c r="AM829" s="13">
        <f>ROUND((Q829^0.5),2)</f>
        <v>8</v>
      </c>
      <c r="AN829" s="19">
        <v>11</v>
      </c>
      <c r="AO829" s="10">
        <f>INDEX(AJ:AJ, MATCH(AN829, AI:AI, 0))</f>
        <v>1.56</v>
      </c>
      <c r="AP829" s="12">
        <f>ROUNDUP((AK829/AO829),0)</f>
        <v>6</v>
      </c>
      <c r="AQ829" s="12">
        <f>(AP829*AO829)</f>
        <v>9.36</v>
      </c>
      <c r="AR829" s="12">
        <f>IF(ROUNDDOWN((AL829*12 - (O829*12)) / (AP829 - 1), 0) &lt; 18, ROUNDDOWN((AL829*12 - (O829*12)) / (AP829 - 1), 0), 18)</f>
        <v>18</v>
      </c>
    </row>
    <row r="830" spans="1:44" x14ac:dyDescent="0.35">
      <c r="A830" s="11">
        <f t="shared" si="12"/>
        <v>829</v>
      </c>
      <c r="B830" s="14">
        <v>5700</v>
      </c>
      <c r="C830" s="14">
        <v>5000</v>
      </c>
      <c r="D830" s="14">
        <v>190</v>
      </c>
      <c r="E830" s="14">
        <v>135</v>
      </c>
      <c r="F830" s="14">
        <v>60000</v>
      </c>
      <c r="G830" s="14">
        <v>4.75</v>
      </c>
      <c r="H830" s="14">
        <v>100</v>
      </c>
      <c r="K830" s="14">
        <v>150</v>
      </c>
      <c r="L830" s="14">
        <v>1.33</v>
      </c>
      <c r="M830" s="9">
        <f>ROUNDUP((18*L830),0)</f>
        <v>24</v>
      </c>
      <c r="N830" s="9">
        <f>(M830-O830*12-1.5)</f>
        <v>19.5</v>
      </c>
      <c r="O830" s="14">
        <v>0.25</v>
      </c>
      <c r="P830" s="9">
        <f>ROUND(((B830)-(M830*K830/12)-(G830-(1.5*L830))*H830),0)</f>
        <v>5125</v>
      </c>
      <c r="Q830" s="9">
        <f>ROUNDDOWN((D830+E830)/(P830/1000),0)</f>
        <v>63</v>
      </c>
      <c r="R830" s="9">
        <f>ROUND((1.2*D830+1.6*E830)/(Q830),2)</f>
        <v>7.05</v>
      </c>
      <c r="S830" s="9">
        <f>CEILING((N830+(12*L830)),0.01)</f>
        <v>35.46</v>
      </c>
      <c r="T830" s="9">
        <f xml:space="preserve"> (4*S830)</f>
        <v>141.84</v>
      </c>
      <c r="U830" s="9">
        <f>ROUND((Q830-(S830/12)^2)*(R830),2)</f>
        <v>382.59</v>
      </c>
      <c r="V830" s="9">
        <f>ROUND((U830*1000)/(3*T830*(C830^0.5)),2)</f>
        <v>12.72</v>
      </c>
      <c r="W830" s="9" t="str">
        <f>IF(V830 &lt; N830, "Pass", "Fail")</f>
        <v>Pass</v>
      </c>
      <c r="X830" s="9">
        <f>CEILING(R830*(Q830^0.5)*((Q830^0.5/2)-(L830*0.5)-(N830/12)),0.01)</f>
        <v>93.94</v>
      </c>
      <c r="Y830" s="9">
        <f>ROUND((X830*1000)/(1.5*(Q830^0.5)*12*(C830^0.5)),2)</f>
        <v>9.3000000000000007</v>
      </c>
      <c r="Z830" s="9" t="str">
        <f>IF(Y830&lt;N830,"Pass","Fail")</f>
        <v>Pass</v>
      </c>
      <c r="AA830" s="9">
        <f>ROUND(((Q830^0.5)/2)-(L830/2),2)</f>
        <v>3.3</v>
      </c>
      <c r="AB830" s="9">
        <f>ROUND((AA830*(AA830/2)*R830*(Q830^0.5)),0)</f>
        <v>305</v>
      </c>
      <c r="AC830" s="9">
        <f>ROUND((AB830*12000/(0.9*(Q830^0.5)*12*(N830^2))),2)</f>
        <v>112.28</v>
      </c>
      <c r="AD830" s="9">
        <f>(1-((1-(2.36*AC830/C830))^0.5))</f>
        <v>2.6858776949614582E-2</v>
      </c>
      <c r="AE830" s="9">
        <f>(AD830*C830)/(1.18*F830)</f>
        <v>1.8968062817524424E-3</v>
      </c>
      <c r="AF830" s="10">
        <f>200/F830</f>
        <v>3.3333333333333335E-3</v>
      </c>
      <c r="AG830" s="10">
        <f>(3*(C830)^0.5)/(F830)</f>
        <v>3.5355339059327377E-3</v>
      </c>
      <c r="AH830" s="10">
        <f>ROUND(MAX(AE830, AF830, AG830),6)</f>
        <v>3.5360000000000001E-3</v>
      </c>
      <c r="AK830" s="10">
        <f>ROUND((AH830*(Q830^0.5)*12*N830),2)</f>
        <v>6.57</v>
      </c>
      <c r="AL830" s="13">
        <f>ROUND((Q830^0.5),2)</f>
        <v>7.94</v>
      </c>
      <c r="AM830" s="13">
        <f>ROUND((Q830^0.5),2)</f>
        <v>7.94</v>
      </c>
      <c r="AN830" s="19">
        <v>8</v>
      </c>
      <c r="AO830" s="10">
        <f>INDEX(AJ:AJ, MATCH(AN830, AI:AI, 0))</f>
        <v>0.79</v>
      </c>
      <c r="AP830" s="12">
        <f>ROUNDUP((AK830/AO830),0)</f>
        <v>9</v>
      </c>
      <c r="AQ830" s="12">
        <f>(AP830*AO830)</f>
        <v>7.11</v>
      </c>
      <c r="AR830" s="12">
        <f>IF(ROUNDDOWN((AL830*12 - (O830*12)) / (AP830 - 1), 0) &lt; 18, ROUNDDOWN((AL830*12 - (O830*12)) / (AP830 - 1), 0), 18)</f>
        <v>11</v>
      </c>
    </row>
    <row r="831" spans="1:44" x14ac:dyDescent="0.35">
      <c r="A831" s="11">
        <f t="shared" si="12"/>
        <v>830</v>
      </c>
      <c r="B831" s="14">
        <v>5500</v>
      </c>
      <c r="C831" s="14">
        <v>5000</v>
      </c>
      <c r="D831" s="14">
        <v>165</v>
      </c>
      <c r="E831" s="14">
        <v>135</v>
      </c>
      <c r="F831" s="14">
        <v>40000</v>
      </c>
      <c r="G831" s="14">
        <v>7</v>
      </c>
      <c r="H831" s="14">
        <v>90</v>
      </c>
      <c r="K831" s="14">
        <v>150</v>
      </c>
      <c r="L831" s="14">
        <v>1.25</v>
      </c>
      <c r="M831" s="9">
        <f>ROUNDUP((18*L831),0)</f>
        <v>23</v>
      </c>
      <c r="N831" s="9">
        <f>(M831-O831*12-1.5)</f>
        <v>18.5</v>
      </c>
      <c r="O831" s="14">
        <v>0.25</v>
      </c>
      <c r="P831" s="9">
        <f>ROUND(((B831)-(M831*K831/12)-(G831-(1.5*L831))*H831),0)</f>
        <v>4751</v>
      </c>
      <c r="Q831" s="9">
        <f>ROUNDDOWN((D831+E831)/(P831/1000),0)</f>
        <v>63</v>
      </c>
      <c r="R831" s="9">
        <f>ROUND((1.2*D831+1.6*E831)/(Q831),2)</f>
        <v>6.57</v>
      </c>
      <c r="S831" s="9">
        <f>CEILING((N831+(12*L831)),0.01)</f>
        <v>33.5</v>
      </c>
      <c r="T831" s="9">
        <f xml:space="preserve"> (4*S831)</f>
        <v>134</v>
      </c>
      <c r="U831" s="9">
        <f>ROUND((Q831-(S831/12)^2)*(R831),2)</f>
        <v>362.71</v>
      </c>
      <c r="V831" s="9">
        <f>ROUND((U831*1000)/(3*T831*(C831^0.5)),2)</f>
        <v>12.76</v>
      </c>
      <c r="W831" s="9" t="str">
        <f>IF(V831 &lt; N831, "Pass", "Fail")</f>
        <v>Pass</v>
      </c>
      <c r="X831" s="9">
        <f>CEILING(R831*(Q831^0.5)*((Q831^0.5/2)-(L831*0.5)-(N831/12)),0.01)</f>
        <v>93.97</v>
      </c>
      <c r="Y831" s="9">
        <f>ROUND((X831*1000)/(1.5*(Q831^0.5)*12*(C831^0.5)),2)</f>
        <v>9.3000000000000007</v>
      </c>
      <c r="Z831" s="9" t="str">
        <f>IF(Y831&lt;N831,"Pass","Fail")</f>
        <v>Pass</v>
      </c>
      <c r="AA831" s="9">
        <f>ROUND(((Q831^0.5)/2)-(L831/2),2)</f>
        <v>3.34</v>
      </c>
      <c r="AB831" s="9">
        <f>ROUND((AA831*(AA831/2)*R831*(Q831^0.5)),0)</f>
        <v>291</v>
      </c>
      <c r="AC831" s="9">
        <f>ROUND((AB831*12000/(0.9*(Q831^0.5)*12*(N831^2))),2)</f>
        <v>119.02</v>
      </c>
      <c r="AD831" s="9">
        <f>(1-((1-(2.36*AC831/C831))^0.5))</f>
        <v>2.8494693787007641E-2</v>
      </c>
      <c r="AE831" s="9">
        <f>(AD831*C831)/(1.18*F831)</f>
        <v>3.0185056977762329E-3</v>
      </c>
      <c r="AF831" s="10">
        <f>200/F831</f>
        <v>5.0000000000000001E-3</v>
      </c>
      <c r="AG831" s="10">
        <f>(3*(C831)^0.5)/(F831)</f>
        <v>5.3033008588991067E-3</v>
      </c>
      <c r="AH831" s="10">
        <f>ROUND(MAX(AE831, AF831, AG831),6)</f>
        <v>5.3030000000000004E-3</v>
      </c>
      <c r="AK831" s="10">
        <f>ROUND((AH831*(Q831^0.5)*12*N831),2)</f>
        <v>9.34</v>
      </c>
      <c r="AL831" s="13">
        <f>ROUND((Q831^0.5),2)</f>
        <v>7.94</v>
      </c>
      <c r="AM831" s="13">
        <f>ROUND((Q831^0.5),2)</f>
        <v>7.94</v>
      </c>
      <c r="AN831" s="19">
        <v>11</v>
      </c>
      <c r="AO831" s="10">
        <f>INDEX(AJ:AJ, MATCH(AN831, AI:AI, 0))</f>
        <v>1.56</v>
      </c>
      <c r="AP831" s="12">
        <f>ROUNDUP((AK831/AO831),0)</f>
        <v>6</v>
      </c>
      <c r="AQ831" s="12">
        <f>(AP831*AO831)</f>
        <v>9.36</v>
      </c>
      <c r="AR831" s="12">
        <f>IF(ROUNDDOWN((AL831*12 - (O831*12)) / (AP831 - 1), 0) &lt; 18, ROUNDDOWN((AL831*12 - (O831*12)) / (AP831 - 1), 0), 18)</f>
        <v>18</v>
      </c>
    </row>
    <row r="832" spans="1:44" x14ac:dyDescent="0.35">
      <c r="A832" s="11">
        <f t="shared" si="12"/>
        <v>831</v>
      </c>
      <c r="B832" s="14">
        <v>5200</v>
      </c>
      <c r="C832" s="14">
        <v>5000</v>
      </c>
      <c r="D832" s="14">
        <v>195</v>
      </c>
      <c r="E832" s="14">
        <v>200</v>
      </c>
      <c r="F832" s="14">
        <v>60000</v>
      </c>
      <c r="G832" s="14">
        <v>4.75</v>
      </c>
      <c r="H832" s="14">
        <v>95</v>
      </c>
      <c r="K832" s="14">
        <v>150</v>
      </c>
      <c r="L832" s="14">
        <v>1.67</v>
      </c>
      <c r="M832" s="9">
        <f>ROUNDUP((18*L832),0)</f>
        <v>31</v>
      </c>
      <c r="N832" s="9">
        <f>(M832-O832*12-1.5)</f>
        <v>26.5</v>
      </c>
      <c r="O832" s="14">
        <v>0.25</v>
      </c>
      <c r="P832" s="9">
        <f>ROUND(((B832)-(M832*K832/12)-(G832-(1.5*L832))*H832),0)</f>
        <v>4599</v>
      </c>
      <c r="Q832" s="9">
        <f>ROUNDDOWN((D832+E832)/(P832/1000),0)</f>
        <v>85</v>
      </c>
      <c r="R832" s="9">
        <f>ROUND((1.2*D832+1.6*E832)/(Q832),2)</f>
        <v>6.52</v>
      </c>
      <c r="S832" s="9">
        <f>CEILING((N832+(12*L832)),0.01)</f>
        <v>46.54</v>
      </c>
      <c r="T832" s="9">
        <f xml:space="preserve"> (4*S832)</f>
        <v>186.16</v>
      </c>
      <c r="U832" s="9">
        <f>ROUND((Q832-(S832/12)^2)*(R832),2)</f>
        <v>456.13</v>
      </c>
      <c r="V832" s="9">
        <f>ROUND((U832*1000)/(3*T832*(C832^0.5)),2)</f>
        <v>11.55</v>
      </c>
      <c r="W832" s="9" t="str">
        <f>IF(V832 &lt; N832, "Pass", "Fail")</f>
        <v>Pass</v>
      </c>
      <c r="X832" s="9">
        <f>CEILING(R832*(Q832^0.5)*((Q832^0.5/2)-(L832*0.5)-(N832/12)),0.01)</f>
        <v>94.17</v>
      </c>
      <c r="Y832" s="9">
        <f>ROUND((X832*1000)/(1.5*(Q832^0.5)*12*(C832^0.5)),2)</f>
        <v>8.0299999999999994</v>
      </c>
      <c r="Z832" s="9" t="str">
        <f>IF(Y832&lt;N832,"Pass","Fail")</f>
        <v>Pass</v>
      </c>
      <c r="AA832" s="9">
        <f>ROUND(((Q832^0.5)/2)-(L832/2),2)</f>
        <v>3.77</v>
      </c>
      <c r="AB832" s="9">
        <f>ROUND((AA832*(AA832/2)*R832*(Q832^0.5)),0)</f>
        <v>427</v>
      </c>
      <c r="AC832" s="9">
        <f>ROUND((AB832*12000/(0.9*(Q832^0.5)*12*(N832^2))),2)</f>
        <v>73.28</v>
      </c>
      <c r="AD832" s="9">
        <f>(1-((1-(2.36*AC832/C832))^0.5))</f>
        <v>1.7446266100423435E-2</v>
      </c>
      <c r="AE832" s="9">
        <f>(AD832*C832)/(1.18*F832)</f>
        <v>1.2320809392954402E-3</v>
      </c>
      <c r="AF832" s="10">
        <f>200/F832</f>
        <v>3.3333333333333335E-3</v>
      </c>
      <c r="AG832" s="10">
        <f>(3*(C832)^0.5)/(F832)</f>
        <v>3.5355339059327377E-3</v>
      </c>
      <c r="AH832" s="10">
        <f>ROUND(MAX(AE832, AF832, AG832),6)</f>
        <v>3.5360000000000001E-3</v>
      </c>
      <c r="AK832" s="10">
        <f>ROUND((AH832*(Q832^0.5)*12*N832),2)</f>
        <v>10.37</v>
      </c>
      <c r="AL832" s="13">
        <f>ROUND((Q832^0.5),2)</f>
        <v>9.2200000000000006</v>
      </c>
      <c r="AM832" s="13">
        <f>ROUND((Q832^0.5),2)</f>
        <v>9.2200000000000006</v>
      </c>
      <c r="AN832" s="19">
        <v>8</v>
      </c>
      <c r="AO832" s="10">
        <f>INDEX(AJ:AJ, MATCH(AN832, AI:AI, 0))</f>
        <v>0.79</v>
      </c>
      <c r="AP832" s="12">
        <f>ROUNDUP((AK832/AO832),0)</f>
        <v>14</v>
      </c>
      <c r="AQ832" s="12">
        <f>(AP832*AO832)</f>
        <v>11.06</v>
      </c>
      <c r="AR832" s="12">
        <f>IF(ROUNDDOWN((AL832*12 - (O832*12)) / (AP832 - 1), 0) &lt; 18, ROUNDDOWN((AL832*12 - (O832*12)) / (AP832 - 1), 0), 18)</f>
        <v>8</v>
      </c>
    </row>
    <row r="833" spans="1:44" x14ac:dyDescent="0.35">
      <c r="A833" s="11">
        <f t="shared" si="12"/>
        <v>832</v>
      </c>
      <c r="B833" s="14">
        <v>5900</v>
      </c>
      <c r="C833" s="14">
        <v>5000</v>
      </c>
      <c r="D833" s="14">
        <v>190</v>
      </c>
      <c r="E833" s="14">
        <v>125</v>
      </c>
      <c r="F833" s="14">
        <v>40000</v>
      </c>
      <c r="G833" s="14">
        <v>5.5</v>
      </c>
      <c r="H833" s="14">
        <v>105</v>
      </c>
      <c r="K833" s="14">
        <v>150</v>
      </c>
      <c r="L833" s="14">
        <v>1.25</v>
      </c>
      <c r="M833" s="9">
        <f>ROUNDUP((18*L833),0)</f>
        <v>23</v>
      </c>
      <c r="N833" s="9">
        <f>(M833-O833*12-1.5)</f>
        <v>18.5</v>
      </c>
      <c r="O833" s="14">
        <v>0.25</v>
      </c>
      <c r="P833" s="9">
        <f>ROUND(((B833)-(M833*K833/12)-(G833-(1.5*L833))*H833),0)</f>
        <v>5232</v>
      </c>
      <c r="Q833" s="9">
        <f>ROUNDDOWN((D833+E833)/(P833/1000),0)</f>
        <v>60</v>
      </c>
      <c r="R833" s="9">
        <f>ROUND((1.2*D833+1.6*E833)/(Q833),2)</f>
        <v>7.13</v>
      </c>
      <c r="S833" s="9">
        <f>CEILING((N833+(12*L833)),0.01)</f>
        <v>33.5</v>
      </c>
      <c r="T833" s="9">
        <f xml:space="preserve"> (4*S833)</f>
        <v>134</v>
      </c>
      <c r="U833" s="9">
        <f>ROUND((Q833-(S833/12)^2)*(R833),2)</f>
        <v>372.23</v>
      </c>
      <c r="V833" s="9">
        <f>ROUND((U833*1000)/(3*T833*(C833^0.5)),2)</f>
        <v>13.09</v>
      </c>
      <c r="W833" s="9" t="str">
        <f>IF(V833 &lt; N833, "Pass", "Fail")</f>
        <v>Pass</v>
      </c>
      <c r="X833" s="9">
        <f>CEILING(R833*(Q833^0.5)*((Q833^0.5/2)-(L833*0.5)-(N833/12)),0.01)</f>
        <v>94.24</v>
      </c>
      <c r="Y833" s="9">
        <f>ROUND((X833*1000)/(1.5*(Q833^0.5)*12*(C833^0.5)),2)</f>
        <v>9.56</v>
      </c>
      <c r="Z833" s="9" t="str">
        <f>IF(Y833&lt;N833,"Pass","Fail")</f>
        <v>Pass</v>
      </c>
      <c r="AA833" s="9">
        <f>ROUND(((Q833^0.5)/2)-(L833/2),2)</f>
        <v>3.25</v>
      </c>
      <c r="AB833" s="9">
        <f>ROUND((AA833*(AA833/2)*R833*(Q833^0.5)),0)</f>
        <v>292</v>
      </c>
      <c r="AC833" s="9">
        <f>ROUND((AB833*12000/(0.9*(Q833^0.5)*12*(N833^2))),2)</f>
        <v>122.38</v>
      </c>
      <c r="AD833" s="9">
        <f>(1-((1-(2.36*AC833/C833))^0.5))</f>
        <v>2.9311254829850197E-2</v>
      </c>
      <c r="AE833" s="9">
        <f>(AD833*C833)/(1.18*F833)</f>
        <v>3.1050058082468428E-3</v>
      </c>
      <c r="AF833" s="10">
        <f>200/F833</f>
        <v>5.0000000000000001E-3</v>
      </c>
      <c r="AG833" s="10">
        <f>(3*(C833)^0.5)/(F833)</f>
        <v>5.3033008588991067E-3</v>
      </c>
      <c r="AH833" s="10">
        <f>ROUND(MAX(AE833, AF833, AG833),6)</f>
        <v>5.3030000000000004E-3</v>
      </c>
      <c r="AK833" s="10">
        <f>ROUND((AH833*(Q833^0.5)*12*N833),2)</f>
        <v>9.1199999999999992</v>
      </c>
      <c r="AL833" s="13">
        <f>ROUND((Q833^0.5),2)</f>
        <v>7.75</v>
      </c>
      <c r="AM833" s="13">
        <f>ROUND((Q833^0.5),2)</f>
        <v>7.75</v>
      </c>
      <c r="AN833" s="19">
        <v>11</v>
      </c>
      <c r="AO833" s="10">
        <f>INDEX(AJ:AJ, MATCH(AN833, AI:AI, 0))</f>
        <v>1.56</v>
      </c>
      <c r="AP833" s="12">
        <f>ROUNDUP((AK833/AO833),0)</f>
        <v>6</v>
      </c>
      <c r="AQ833" s="12">
        <f>(AP833*AO833)</f>
        <v>9.36</v>
      </c>
      <c r="AR833" s="12">
        <f>IF(ROUNDDOWN((AL833*12 - (O833*12)) / (AP833 - 1), 0) &lt; 18, ROUNDDOWN((AL833*12 - (O833*12)) / (AP833 - 1), 0), 18)</f>
        <v>18</v>
      </c>
    </row>
    <row r="834" spans="1:44" x14ac:dyDescent="0.35">
      <c r="A834" s="11">
        <f t="shared" si="12"/>
        <v>833</v>
      </c>
      <c r="B834" s="14">
        <v>5700</v>
      </c>
      <c r="C834" s="14">
        <v>4000</v>
      </c>
      <c r="D834" s="14">
        <v>145</v>
      </c>
      <c r="E834" s="14">
        <v>195</v>
      </c>
      <c r="F834" s="14">
        <v>60000</v>
      </c>
      <c r="G834" s="14">
        <v>5.75</v>
      </c>
      <c r="H834" s="14">
        <v>100</v>
      </c>
      <c r="K834" s="14">
        <v>150</v>
      </c>
      <c r="L834" s="14">
        <v>1.42</v>
      </c>
      <c r="M834" s="9">
        <f>ROUNDUP((18*L834),0)</f>
        <v>26</v>
      </c>
      <c r="N834" s="9">
        <f>(M834-O834*12-1.5)</f>
        <v>21.5</v>
      </c>
      <c r="O834" s="14">
        <v>0.25</v>
      </c>
      <c r="P834" s="9">
        <f>ROUND(((B834)-(M834*K834/12)-(G834-(1.5*L834))*H834),0)</f>
        <v>5013</v>
      </c>
      <c r="Q834" s="9">
        <f>ROUNDDOWN((D834+E834)/(P834/1000),0)</f>
        <v>67</v>
      </c>
      <c r="R834" s="9">
        <f>ROUND((1.2*D834+1.6*E834)/(Q834),2)</f>
        <v>7.25</v>
      </c>
      <c r="S834" s="9">
        <f>CEILING((N834+(12*L834)),0.01)</f>
        <v>38.54</v>
      </c>
      <c r="T834" s="9">
        <f xml:space="preserve"> (4*S834)</f>
        <v>154.16</v>
      </c>
      <c r="U834" s="9">
        <f>ROUND((Q834-(S834/12)^2)*(R834),2)</f>
        <v>410.97</v>
      </c>
      <c r="V834" s="9">
        <f>ROUND((U834*1000)/(3*T834*(C834^0.5)),2)</f>
        <v>14.05</v>
      </c>
      <c r="W834" s="9" t="str">
        <f>IF(V834 &lt; N834, "Pass", "Fail")</f>
        <v>Pass</v>
      </c>
      <c r="X834" s="9">
        <f>CEILING(R834*(Q834^0.5)*((Q834^0.5/2)-(L834*0.5)-(N834/12)),0.01)</f>
        <v>94.42</v>
      </c>
      <c r="Y834" s="9">
        <f>ROUND((X834*1000)/(1.5*(Q834^0.5)*12*(C834^0.5)),2)</f>
        <v>10.130000000000001</v>
      </c>
      <c r="Z834" s="9" t="str">
        <f>IF(Y834&lt;N834,"Pass","Fail")</f>
        <v>Pass</v>
      </c>
      <c r="AA834" s="9">
        <f>ROUND(((Q834^0.5)/2)-(L834/2),2)</f>
        <v>3.38</v>
      </c>
      <c r="AB834" s="9">
        <f>ROUND((AA834*(AA834/2)*R834*(Q834^0.5)),0)</f>
        <v>339</v>
      </c>
      <c r="AC834" s="9">
        <f>ROUND((AB834*12000/(0.9*(Q834^0.5)*12*(N834^2))),2)</f>
        <v>99.55</v>
      </c>
      <c r="AD834" s="9">
        <f>(1-((1-(2.36*AC834/C834))^0.5))</f>
        <v>2.9811616231156912E-2</v>
      </c>
      <c r="AE834" s="9">
        <f>(AD834*C834)/(1.18*F834)</f>
        <v>1.6842721034551927E-3</v>
      </c>
      <c r="AF834" s="10">
        <f>200/F834</f>
        <v>3.3333333333333335E-3</v>
      </c>
      <c r="AG834" s="10">
        <f>(3*(C834)^0.5)/(F834)</f>
        <v>3.162277660168379E-3</v>
      </c>
      <c r="AH834" s="10">
        <f>ROUND(MAX(AE834, AF834, AG834),6)</f>
        <v>3.333E-3</v>
      </c>
      <c r="AK834" s="10">
        <f>ROUND((AH834*(Q834^0.5)*12*N834),2)</f>
        <v>7.04</v>
      </c>
      <c r="AL834" s="13">
        <f>ROUND((Q834^0.5),2)</f>
        <v>8.19</v>
      </c>
      <c r="AM834" s="13">
        <f>ROUND((Q834^0.5),2)</f>
        <v>8.19</v>
      </c>
      <c r="AN834" s="19">
        <v>11</v>
      </c>
      <c r="AO834" s="10">
        <f>INDEX(AJ:AJ, MATCH(AN834, AI:AI, 0))</f>
        <v>1.56</v>
      </c>
      <c r="AP834" s="12">
        <f>ROUNDUP((AK834/AO834),0)</f>
        <v>5</v>
      </c>
      <c r="AQ834" s="12">
        <f>(AP834*AO834)</f>
        <v>7.8000000000000007</v>
      </c>
      <c r="AR834" s="12">
        <f>IF(ROUNDDOWN((AL834*12 - (O834*12)) / (AP834 - 1), 0) &lt; 18, ROUNDDOWN((AL834*12 - (O834*12)) / (AP834 - 1), 0), 18)</f>
        <v>18</v>
      </c>
    </row>
    <row r="835" spans="1:44" x14ac:dyDescent="0.35">
      <c r="A835" s="11">
        <f t="shared" si="12"/>
        <v>834</v>
      </c>
      <c r="B835" s="14">
        <v>4200</v>
      </c>
      <c r="C835" s="14">
        <v>5000</v>
      </c>
      <c r="D835" s="14">
        <v>180</v>
      </c>
      <c r="E835" s="14">
        <v>120</v>
      </c>
      <c r="F835" s="14">
        <v>40000</v>
      </c>
      <c r="G835" s="14">
        <v>7</v>
      </c>
      <c r="H835" s="14">
        <v>90</v>
      </c>
      <c r="K835" s="14">
        <v>150</v>
      </c>
      <c r="L835" s="14">
        <v>1.42</v>
      </c>
      <c r="M835" s="9">
        <f>ROUNDUP((18*L835),0)</f>
        <v>26</v>
      </c>
      <c r="N835" s="9">
        <f>(M835-O835*12-1.5)</f>
        <v>21.5</v>
      </c>
      <c r="O835" s="14">
        <v>0.25</v>
      </c>
      <c r="P835" s="9">
        <f>ROUND(((B835)-(M835*K835/12)-(G835-(1.5*L835))*H835),0)</f>
        <v>3437</v>
      </c>
      <c r="Q835" s="9">
        <f>ROUNDDOWN((D835+E835)/(P835/1000),0)</f>
        <v>87</v>
      </c>
      <c r="R835" s="9">
        <f>ROUND((1.2*D835+1.6*E835)/(Q835),2)</f>
        <v>4.6900000000000004</v>
      </c>
      <c r="S835" s="9">
        <f>CEILING((N835+(12*L835)),0.01)</f>
        <v>38.54</v>
      </c>
      <c r="T835" s="9">
        <f xml:space="preserve"> (4*S835)</f>
        <v>154.16</v>
      </c>
      <c r="U835" s="9">
        <f>ROUND((Q835-(S835/12)^2)*(R835),2)</f>
        <v>359.65</v>
      </c>
      <c r="V835" s="9">
        <f>ROUND((U835*1000)/(3*T835*(C835^0.5)),2)</f>
        <v>11</v>
      </c>
      <c r="W835" s="9" t="str">
        <f>IF(V835 &lt; N835, "Pass", "Fail")</f>
        <v>Pass</v>
      </c>
      <c r="X835" s="9">
        <f>CEILING(R835*(Q835^0.5)*((Q835^0.5/2)-(L835*0.5)-(N835/12)),0.01)</f>
        <v>94.58</v>
      </c>
      <c r="Y835" s="9">
        <f>ROUND((X835*1000)/(1.5*(Q835^0.5)*12*(C835^0.5)),2)</f>
        <v>7.97</v>
      </c>
      <c r="Z835" s="9" t="str">
        <f>IF(Y835&lt;N835,"Pass","Fail")</f>
        <v>Pass</v>
      </c>
      <c r="AA835" s="9">
        <f>ROUND(((Q835^0.5)/2)-(L835/2),2)</f>
        <v>3.95</v>
      </c>
      <c r="AB835" s="9">
        <f>ROUND((AA835*(AA835/2)*R835*(Q835^0.5)),0)</f>
        <v>341</v>
      </c>
      <c r="AC835" s="9">
        <f>ROUND((AB835*12000/(0.9*(Q835^0.5)*12*(N835^2))),2)</f>
        <v>87.88</v>
      </c>
      <c r="AD835" s="9">
        <f>(1-((1-(2.36*AC835/C835))^0.5))</f>
        <v>2.0959326687598701E-2</v>
      </c>
      <c r="AE835" s="9">
        <f>(AD835*C835)/(1.18*F835)</f>
        <v>2.220267657584608E-3</v>
      </c>
      <c r="AF835" s="10">
        <f>200/F835</f>
        <v>5.0000000000000001E-3</v>
      </c>
      <c r="AG835" s="10">
        <f>(3*(C835)^0.5)/(F835)</f>
        <v>5.3033008588991067E-3</v>
      </c>
      <c r="AH835" s="10">
        <f>ROUND(MAX(AE835, AF835, AG835),6)</f>
        <v>5.3030000000000004E-3</v>
      </c>
      <c r="AK835" s="10">
        <f>ROUND((AH835*(Q835^0.5)*12*N835),2)</f>
        <v>12.76</v>
      </c>
      <c r="AL835" s="13">
        <f>ROUND((Q835^0.5),2)</f>
        <v>9.33</v>
      </c>
      <c r="AM835" s="13">
        <f>ROUND((Q835^0.5),2)</f>
        <v>9.33</v>
      </c>
      <c r="AN835" s="19">
        <v>11</v>
      </c>
      <c r="AO835" s="10">
        <f>INDEX(AJ:AJ, MATCH(AN835, AI:AI, 0))</f>
        <v>1.56</v>
      </c>
      <c r="AP835" s="12">
        <f>ROUNDUP((AK835/AO835),0)</f>
        <v>9</v>
      </c>
      <c r="AQ835" s="12">
        <f>(AP835*AO835)</f>
        <v>14.040000000000001</v>
      </c>
      <c r="AR835" s="12">
        <f>IF(ROUNDDOWN((AL835*12 - (O835*12)) / (AP835 - 1), 0) &lt; 18, ROUNDDOWN((AL835*12 - (O835*12)) / (AP835 - 1), 0), 18)</f>
        <v>13</v>
      </c>
    </row>
    <row r="836" spans="1:44" x14ac:dyDescent="0.35">
      <c r="A836" s="11">
        <f t="shared" ref="A836:A899" si="13">(A835+1)</f>
        <v>835</v>
      </c>
      <c r="B836" s="14">
        <v>5500</v>
      </c>
      <c r="C836" s="14">
        <v>3000</v>
      </c>
      <c r="D836" s="14">
        <v>170</v>
      </c>
      <c r="E836" s="14">
        <v>150</v>
      </c>
      <c r="F836" s="14">
        <v>40000</v>
      </c>
      <c r="G836" s="14">
        <v>5</v>
      </c>
      <c r="H836" s="14">
        <v>90</v>
      </c>
      <c r="K836" s="14">
        <v>150</v>
      </c>
      <c r="L836" s="14">
        <v>1.33</v>
      </c>
      <c r="M836" s="9">
        <f>ROUNDUP((18*L836),0)</f>
        <v>24</v>
      </c>
      <c r="N836" s="9">
        <f>(M836-O836*12-1.5)</f>
        <v>19.5</v>
      </c>
      <c r="O836" s="14">
        <v>0.25</v>
      </c>
      <c r="P836" s="9">
        <f>ROUND(((B836)-(M836*K836/12)-(G836-(1.5*L836))*H836),0)</f>
        <v>4930</v>
      </c>
      <c r="Q836" s="9">
        <f>ROUNDDOWN((D836+E836)/(P836/1000),0)</f>
        <v>64</v>
      </c>
      <c r="R836" s="9">
        <f>ROUND((1.2*D836+1.6*E836)/(Q836),2)</f>
        <v>6.94</v>
      </c>
      <c r="S836" s="9">
        <f>CEILING((N836+(12*L836)),0.01)</f>
        <v>35.46</v>
      </c>
      <c r="T836" s="9">
        <f xml:space="preserve"> (4*S836)</f>
        <v>141.84</v>
      </c>
      <c r="U836" s="9">
        <f>ROUND((Q836-(S836/12)^2)*(R836),2)</f>
        <v>383.56</v>
      </c>
      <c r="V836" s="9">
        <f>ROUND((U836*1000)/(3*T836*(C836^0.5)),2)</f>
        <v>16.46</v>
      </c>
      <c r="W836" s="9" t="str">
        <f>IF(V836 &lt; N836, "Pass", "Fail")</f>
        <v>Pass</v>
      </c>
      <c r="X836" s="9">
        <f>CEILING(R836*(Q836^0.5)*((Q836^0.5/2)-(L836*0.5)-(N836/12)),0.01)</f>
        <v>94.94</v>
      </c>
      <c r="Y836" s="9">
        <f>ROUND((X836*1000)/(1.5*(Q836^0.5)*12*(C836^0.5)),2)</f>
        <v>12.04</v>
      </c>
      <c r="Z836" s="9" t="str">
        <f>IF(Y836&lt;N836,"Pass","Fail")</f>
        <v>Pass</v>
      </c>
      <c r="AA836" s="9">
        <f>ROUND(((Q836^0.5)/2)-(L836/2),2)</f>
        <v>3.34</v>
      </c>
      <c r="AB836" s="9">
        <f>ROUND((AA836*(AA836/2)*R836*(Q836^0.5)),0)</f>
        <v>310</v>
      </c>
      <c r="AC836" s="9">
        <f>ROUND((AB836*12000/(0.9*(Q836^0.5)*12*(N836^2))),2)</f>
        <v>113.23</v>
      </c>
      <c r="AD836" s="9">
        <f>(1-((1-(2.36*AC836/C836))^0.5))</f>
        <v>4.5575705813534206E-2</v>
      </c>
      <c r="AE836" s="9">
        <f>(AD836*C836)/(1.18*F836)</f>
        <v>2.8967609627246317E-3</v>
      </c>
      <c r="AF836" s="10">
        <f>200/F836</f>
        <v>5.0000000000000001E-3</v>
      </c>
      <c r="AG836" s="10">
        <f>(3*(C836)^0.5)/(F836)</f>
        <v>4.107919181288746E-3</v>
      </c>
      <c r="AH836" s="10">
        <f>ROUND(MAX(AE836, AF836, AG836),6)</f>
        <v>5.0000000000000001E-3</v>
      </c>
      <c r="AK836" s="10">
        <f>ROUND((AH836*(Q836^0.5)*12*N836),2)</f>
        <v>9.36</v>
      </c>
      <c r="AL836" s="13">
        <f>ROUND((Q836^0.5),2)</f>
        <v>8</v>
      </c>
      <c r="AM836" s="13">
        <f>ROUND((Q836^0.5),2)</f>
        <v>8</v>
      </c>
      <c r="AN836" s="19">
        <v>11</v>
      </c>
      <c r="AO836" s="10">
        <f>INDEX(AJ:AJ, MATCH(AN836, AI:AI, 0))</f>
        <v>1.56</v>
      </c>
      <c r="AP836" s="12">
        <f>ROUNDUP((AK836/AO836),0)</f>
        <v>6</v>
      </c>
      <c r="AQ836" s="12">
        <f>(AP836*AO836)</f>
        <v>9.36</v>
      </c>
      <c r="AR836" s="12">
        <f>IF(ROUNDDOWN((AL836*12 - (O836*12)) / (AP836 - 1), 0) &lt; 18, ROUNDDOWN((AL836*12 - (O836*12)) / (AP836 - 1), 0), 18)</f>
        <v>18</v>
      </c>
    </row>
    <row r="837" spans="1:44" x14ac:dyDescent="0.35">
      <c r="A837" s="11">
        <f t="shared" si="13"/>
        <v>836</v>
      </c>
      <c r="B837" s="14">
        <v>5100</v>
      </c>
      <c r="C837" s="14">
        <v>5000</v>
      </c>
      <c r="D837" s="14">
        <v>200</v>
      </c>
      <c r="E837" s="14">
        <v>105</v>
      </c>
      <c r="F837" s="14">
        <v>60000</v>
      </c>
      <c r="G837" s="14">
        <v>4.25</v>
      </c>
      <c r="H837" s="14">
        <v>95</v>
      </c>
      <c r="K837" s="14">
        <v>150</v>
      </c>
      <c r="L837" s="14">
        <v>1.25</v>
      </c>
      <c r="M837" s="9">
        <f>ROUNDUP((18*L837),0)</f>
        <v>23</v>
      </c>
      <c r="N837" s="9">
        <f>(M837-O837*12-1.5)</f>
        <v>18.5</v>
      </c>
      <c r="O837" s="14">
        <v>0.25</v>
      </c>
      <c r="P837" s="9">
        <f>ROUND(((B837)-(M837*K837/12)-(G837-(1.5*L837))*H837),0)</f>
        <v>4587</v>
      </c>
      <c r="Q837" s="9">
        <f>ROUNDDOWN((D837+E837)/(P837/1000),0)</f>
        <v>66</v>
      </c>
      <c r="R837" s="9">
        <f>ROUND((1.2*D837+1.6*E837)/(Q837),2)</f>
        <v>6.18</v>
      </c>
      <c r="S837" s="9">
        <f>CEILING((N837+(12*L837)),0.01)</f>
        <v>33.5</v>
      </c>
      <c r="T837" s="9">
        <f xml:space="preserve"> (4*S837)</f>
        <v>134</v>
      </c>
      <c r="U837" s="9">
        <f>ROUND((Q837-(S837/12)^2)*(R837),2)</f>
        <v>359.72</v>
      </c>
      <c r="V837" s="9">
        <f>ROUND((U837*1000)/(3*T837*(C837^0.5)),2)</f>
        <v>12.65</v>
      </c>
      <c r="W837" s="9" t="str">
        <f>IF(V837 &lt; N837, "Pass", "Fail")</f>
        <v>Pass</v>
      </c>
      <c r="X837" s="9">
        <f>CEILING(R837*(Q837^0.5)*((Q837^0.5/2)-(L837*0.5)-(N837/12)),0.01)</f>
        <v>95.16</v>
      </c>
      <c r="Y837" s="9">
        <f>ROUND((X837*1000)/(1.5*(Q837^0.5)*12*(C837^0.5)),2)</f>
        <v>9.1999999999999993</v>
      </c>
      <c r="Z837" s="9" t="str">
        <f>IF(Y837&lt;N837,"Pass","Fail")</f>
        <v>Pass</v>
      </c>
      <c r="AA837" s="9">
        <f>ROUND(((Q837^0.5)/2)-(L837/2),2)</f>
        <v>3.44</v>
      </c>
      <c r="AB837" s="9">
        <f>ROUND((AA837*(AA837/2)*R837*(Q837^0.5)),0)</f>
        <v>297</v>
      </c>
      <c r="AC837" s="9">
        <f>ROUND((AB837*12000/(0.9*(Q837^0.5)*12*(N837^2))),2)</f>
        <v>118.69</v>
      </c>
      <c r="AD837" s="9">
        <f>(1-((1-(2.36*AC837/C837))^0.5))</f>
        <v>2.8414532838206719E-2</v>
      </c>
      <c r="AE837" s="9">
        <f>(AD837*C837)/(1.18*F837)</f>
        <v>2.0066760478959548E-3</v>
      </c>
      <c r="AF837" s="10">
        <f>200/F837</f>
        <v>3.3333333333333335E-3</v>
      </c>
      <c r="AG837" s="10">
        <f>(3*(C837)^0.5)/(F837)</f>
        <v>3.5355339059327377E-3</v>
      </c>
      <c r="AH837" s="10">
        <f>ROUND(MAX(AE837, AF837, AG837),6)</f>
        <v>3.5360000000000001E-3</v>
      </c>
      <c r="AK837" s="10">
        <f>ROUND((AH837*(Q837^0.5)*12*N837),2)</f>
        <v>6.38</v>
      </c>
      <c r="AL837" s="13">
        <f>ROUND((Q837^0.5),2)</f>
        <v>8.1199999999999992</v>
      </c>
      <c r="AM837" s="13">
        <f>ROUND((Q837^0.5),2)</f>
        <v>8.1199999999999992</v>
      </c>
      <c r="AN837" s="19">
        <v>8</v>
      </c>
      <c r="AO837" s="10">
        <f>INDEX(AJ:AJ, MATCH(AN837, AI:AI, 0))</f>
        <v>0.79</v>
      </c>
      <c r="AP837" s="12">
        <f>ROUNDUP((AK837/AO837),0)</f>
        <v>9</v>
      </c>
      <c r="AQ837" s="12">
        <f>(AP837*AO837)</f>
        <v>7.11</v>
      </c>
      <c r="AR837" s="12">
        <f>IF(ROUNDDOWN((AL837*12 - (O837*12)) / (AP837 - 1), 0) &lt; 18, ROUNDDOWN((AL837*12 - (O837*12)) / (AP837 - 1), 0), 18)</f>
        <v>11</v>
      </c>
    </row>
    <row r="838" spans="1:44" x14ac:dyDescent="0.35">
      <c r="A838" s="11">
        <f t="shared" si="13"/>
        <v>837</v>
      </c>
      <c r="B838" s="14">
        <v>4000</v>
      </c>
      <c r="C838" s="14">
        <v>3000</v>
      </c>
      <c r="D838" s="14">
        <v>130</v>
      </c>
      <c r="E838" s="14">
        <v>200</v>
      </c>
      <c r="F838" s="14">
        <v>40000</v>
      </c>
      <c r="G838" s="14">
        <v>6.5</v>
      </c>
      <c r="H838" s="14">
        <v>105</v>
      </c>
      <c r="K838" s="14">
        <v>150</v>
      </c>
      <c r="L838" s="14">
        <v>1.67</v>
      </c>
      <c r="M838" s="9">
        <f>ROUNDUP((18*L838),0)</f>
        <v>31</v>
      </c>
      <c r="N838" s="9">
        <f>(M838-O838*12-1.5)</f>
        <v>26.5</v>
      </c>
      <c r="O838" s="14">
        <v>0.25</v>
      </c>
      <c r="P838" s="9">
        <f>ROUND(((B838)-(M838*K838/12)-(G838-(1.5*L838))*H838),0)</f>
        <v>3193</v>
      </c>
      <c r="Q838" s="9">
        <f>ROUNDDOWN((D838+E838)/(P838/1000),0)</f>
        <v>103</v>
      </c>
      <c r="R838" s="9">
        <f>ROUND((1.2*D838+1.6*E838)/(Q838),2)</f>
        <v>4.62</v>
      </c>
      <c r="S838" s="9">
        <f>CEILING((N838+(12*L838)),0.01)</f>
        <v>46.54</v>
      </c>
      <c r="T838" s="9">
        <f xml:space="preserve"> (4*S838)</f>
        <v>186.16</v>
      </c>
      <c r="U838" s="9">
        <f>ROUND((Q838-(S838/12)^2)*(R838),2)</f>
        <v>406.37</v>
      </c>
      <c r="V838" s="9">
        <f>ROUND((U838*1000)/(3*T838*(C838^0.5)),2)</f>
        <v>13.28</v>
      </c>
      <c r="W838" s="9" t="str">
        <f>IF(V838 &lt; N838, "Pass", "Fail")</f>
        <v>Pass</v>
      </c>
      <c r="X838" s="9">
        <f>CEILING(R838*(Q838^0.5)*((Q838^0.5/2)-(L838*0.5)-(N838/12)),0.01)</f>
        <v>95.24</v>
      </c>
      <c r="Y838" s="9">
        <f>ROUND((X838*1000)/(1.5*(Q838^0.5)*12*(C838^0.5)),2)</f>
        <v>9.52</v>
      </c>
      <c r="Z838" s="9" t="str">
        <f>IF(Y838&lt;N838,"Pass","Fail")</f>
        <v>Pass</v>
      </c>
      <c r="AA838" s="9">
        <f>ROUND(((Q838^0.5)/2)-(L838/2),2)</f>
        <v>4.24</v>
      </c>
      <c r="AB838" s="9">
        <f>ROUND((AA838*(AA838/2)*R838*(Q838^0.5)),0)</f>
        <v>421</v>
      </c>
      <c r="AC838" s="9">
        <f>ROUND((AB838*12000/(0.9*(Q838^0.5)*12*(N838^2))),2)</f>
        <v>65.63</v>
      </c>
      <c r="AD838" s="9">
        <f>(1-((1-(2.36*AC838/C838))^0.5))</f>
        <v>2.6156549199684354E-2</v>
      </c>
      <c r="AE838" s="9">
        <f>(AD838*C838)/(1.18*F838)</f>
        <v>1.6624925338782428E-3</v>
      </c>
      <c r="AF838" s="10">
        <f>200/F838</f>
        <v>5.0000000000000001E-3</v>
      </c>
      <c r="AG838" s="10">
        <f>(3*(C838)^0.5)/(F838)</f>
        <v>4.107919181288746E-3</v>
      </c>
      <c r="AH838" s="10">
        <f>ROUND(MAX(AE838, AF838, AG838),6)</f>
        <v>5.0000000000000001E-3</v>
      </c>
      <c r="AK838" s="10">
        <f>ROUND((AH838*(Q838^0.5)*12*N838),2)</f>
        <v>16.14</v>
      </c>
      <c r="AL838" s="13">
        <f>ROUND((Q838^0.5),2)</f>
        <v>10.15</v>
      </c>
      <c r="AM838" s="13">
        <f>ROUND((Q838^0.5),2)</f>
        <v>10.15</v>
      </c>
      <c r="AN838" s="19">
        <v>11</v>
      </c>
      <c r="AO838" s="10">
        <f>INDEX(AJ:AJ, MATCH(AN838, AI:AI, 0))</f>
        <v>1.56</v>
      </c>
      <c r="AP838" s="12">
        <f>ROUNDUP((AK838/AO838),0)</f>
        <v>11</v>
      </c>
      <c r="AQ838" s="12">
        <f>(AP838*AO838)</f>
        <v>17.16</v>
      </c>
      <c r="AR838" s="12">
        <f>IF(ROUNDDOWN((AL838*12 - (O838*12)) / (AP838 - 1), 0) &lt; 18, ROUNDDOWN((AL838*12 - (O838*12)) / (AP838 - 1), 0), 18)</f>
        <v>11</v>
      </c>
    </row>
    <row r="839" spans="1:44" x14ac:dyDescent="0.35">
      <c r="A839" s="11">
        <f t="shared" si="13"/>
        <v>838</v>
      </c>
      <c r="B839" s="14">
        <v>4000</v>
      </c>
      <c r="C839" s="14">
        <v>5000</v>
      </c>
      <c r="D839" s="14">
        <v>190</v>
      </c>
      <c r="E839" s="14">
        <v>185</v>
      </c>
      <c r="F839" s="14">
        <v>40000</v>
      </c>
      <c r="G839" s="14">
        <v>4</v>
      </c>
      <c r="H839" s="14">
        <v>90</v>
      </c>
      <c r="K839" s="14">
        <v>150</v>
      </c>
      <c r="L839" s="14">
        <v>1.83</v>
      </c>
      <c r="M839" s="9">
        <f>ROUNDUP((18*L839),0)</f>
        <v>33</v>
      </c>
      <c r="N839" s="9">
        <f>(M839-O839*12-1.5)</f>
        <v>28.5</v>
      </c>
      <c r="O839" s="14">
        <v>0.25</v>
      </c>
      <c r="P839" s="9">
        <f>ROUND(((B839)-(M839*K839/12)-(G839-(1.5*L839))*H839),0)</f>
        <v>3475</v>
      </c>
      <c r="Q839" s="9">
        <f>ROUNDDOWN((D839+E839)/(P839/1000),0)</f>
        <v>107</v>
      </c>
      <c r="R839" s="9">
        <f>ROUND((1.2*D839+1.6*E839)/(Q839),2)</f>
        <v>4.9000000000000004</v>
      </c>
      <c r="S839" s="9">
        <f>CEILING((N839+(12*L839)),0.01)</f>
        <v>50.46</v>
      </c>
      <c r="T839" s="9">
        <f xml:space="preserve"> (4*S839)</f>
        <v>201.84</v>
      </c>
      <c r="U839" s="9">
        <f>ROUND((Q839-(S839/12)^2)*(R839),2)</f>
        <v>437.66</v>
      </c>
      <c r="V839" s="9">
        <f>ROUND((U839*1000)/(3*T839*(C839^0.5)),2)</f>
        <v>10.220000000000001</v>
      </c>
      <c r="W839" s="9" t="str">
        <f>IF(V839 &lt; N839, "Pass", "Fail")</f>
        <v>Pass</v>
      </c>
      <c r="X839" s="9">
        <f>CEILING(R839*(Q839^0.5)*((Q839^0.5/2)-(L839*0.5)-(N839/12)),0.01)</f>
        <v>95.4</v>
      </c>
      <c r="Y839" s="9">
        <f>ROUND((X839*1000)/(1.5*(Q839^0.5)*12*(C839^0.5)),2)</f>
        <v>7.25</v>
      </c>
      <c r="Z839" s="9" t="str">
        <f>IF(Y839&lt;N839,"Pass","Fail")</f>
        <v>Pass</v>
      </c>
      <c r="AA839" s="9">
        <f>ROUND(((Q839^0.5)/2)-(L839/2),2)</f>
        <v>4.26</v>
      </c>
      <c r="AB839" s="9">
        <f>ROUND((AA839*(AA839/2)*R839*(Q839^0.5)),0)</f>
        <v>460</v>
      </c>
      <c r="AC839" s="9">
        <f>ROUND((AB839*12000/(0.9*(Q839^0.5)*12*(N839^2))),2)</f>
        <v>60.83</v>
      </c>
      <c r="AD839" s="9">
        <f>(1-((1-(2.36*AC839/C839))^0.5))</f>
        <v>1.4460432047500138E-2</v>
      </c>
      <c r="AE839" s="9">
        <f>(AD839*C839)/(1.18*F839)</f>
        <v>1.5318254287606079E-3</v>
      </c>
      <c r="AF839" s="10">
        <f>200/F839</f>
        <v>5.0000000000000001E-3</v>
      </c>
      <c r="AG839" s="10">
        <f>(3*(C839)^0.5)/(F839)</f>
        <v>5.3033008588991067E-3</v>
      </c>
      <c r="AH839" s="10">
        <f>ROUND(MAX(AE839, AF839, AG839),6)</f>
        <v>5.3030000000000004E-3</v>
      </c>
      <c r="AK839" s="10">
        <f>ROUND((AH839*(Q839^0.5)*12*N839),2)</f>
        <v>18.760000000000002</v>
      </c>
      <c r="AL839" s="13">
        <f>ROUND((Q839^0.5),2)</f>
        <v>10.34</v>
      </c>
      <c r="AM839" s="13">
        <f>ROUND((Q839^0.5),2)</f>
        <v>10.34</v>
      </c>
      <c r="AN839" s="19">
        <v>14</v>
      </c>
      <c r="AO839" s="10">
        <f>INDEX(AJ:AJ, MATCH(AN839, AI:AI, 0))</f>
        <v>2.25</v>
      </c>
      <c r="AP839" s="12">
        <f>ROUNDUP((AK839/AO839),0)</f>
        <v>9</v>
      </c>
      <c r="AQ839" s="12">
        <f>(AP839*AO839)</f>
        <v>20.25</v>
      </c>
      <c r="AR839" s="12">
        <f>IF(ROUNDDOWN((AL839*12 - (O839*12)) / (AP839 - 1), 0) &lt; 18, ROUNDDOWN((AL839*12 - (O839*12)) / (AP839 - 1), 0), 18)</f>
        <v>15</v>
      </c>
    </row>
    <row r="840" spans="1:44" x14ac:dyDescent="0.35">
      <c r="A840" s="11">
        <f t="shared" si="13"/>
        <v>839</v>
      </c>
      <c r="B840" s="14">
        <v>4800</v>
      </c>
      <c r="C840" s="14">
        <v>3000</v>
      </c>
      <c r="D840" s="14">
        <v>150</v>
      </c>
      <c r="E840" s="14">
        <v>170</v>
      </c>
      <c r="F840" s="14">
        <v>40000</v>
      </c>
      <c r="G840" s="14">
        <v>4.75</v>
      </c>
      <c r="H840" s="14">
        <v>90</v>
      </c>
      <c r="K840" s="14">
        <v>150</v>
      </c>
      <c r="L840" s="14">
        <v>1.42</v>
      </c>
      <c r="M840" s="9">
        <f>ROUNDUP((18*L840),0)</f>
        <v>26</v>
      </c>
      <c r="N840" s="9">
        <f>(M840-O840*12-1.5)</f>
        <v>21.5</v>
      </c>
      <c r="O840" s="14">
        <v>0.25</v>
      </c>
      <c r="P840" s="9">
        <f>ROUND(((B840)-(M840*K840/12)-(G840-(1.5*L840))*H840),0)</f>
        <v>4239</v>
      </c>
      <c r="Q840" s="9">
        <f>ROUNDDOWN((D840+E840)/(P840/1000),0)</f>
        <v>75</v>
      </c>
      <c r="R840" s="9">
        <f>ROUND((1.2*D840+1.6*E840)/(Q840),2)</f>
        <v>6.03</v>
      </c>
      <c r="S840" s="9">
        <f>CEILING((N840+(12*L840)),0.01)</f>
        <v>38.54</v>
      </c>
      <c r="T840" s="9">
        <f xml:space="preserve"> (4*S840)</f>
        <v>154.16</v>
      </c>
      <c r="U840" s="9">
        <f>ROUND((Q840-(S840/12)^2)*(R840),2)</f>
        <v>390.05</v>
      </c>
      <c r="V840" s="9">
        <f>ROUND((U840*1000)/(3*T840*(C840^0.5)),2)</f>
        <v>15.4</v>
      </c>
      <c r="W840" s="9" t="str">
        <f>IF(V840 &lt; N840, "Pass", "Fail")</f>
        <v>Pass</v>
      </c>
      <c r="X840" s="9">
        <f>CEILING(R840*(Q840^0.5)*((Q840^0.5/2)-(L840*0.5)-(N840/12)),0.01)</f>
        <v>95.490000000000009</v>
      </c>
      <c r="Y840" s="9">
        <f>ROUND((X840*1000)/(1.5*(Q840^0.5)*12*(C840^0.5)),2)</f>
        <v>11.18</v>
      </c>
      <c r="Z840" s="9" t="str">
        <f>IF(Y840&lt;N840,"Pass","Fail")</f>
        <v>Pass</v>
      </c>
      <c r="AA840" s="9">
        <f>ROUND(((Q840^0.5)/2)-(L840/2),2)</f>
        <v>3.62</v>
      </c>
      <c r="AB840" s="9">
        <f>ROUND((AA840*(AA840/2)*R840*(Q840^0.5)),0)</f>
        <v>342</v>
      </c>
      <c r="AC840" s="9">
        <f>ROUND((AB840*12000/(0.9*(Q840^0.5)*12*(N840^2))),2)</f>
        <v>94.92</v>
      </c>
      <c r="AD840" s="9">
        <f>(1-((1-(2.36*AC840/C840))^0.5))</f>
        <v>3.805946129711324E-2</v>
      </c>
      <c r="AE840" s="9">
        <f>(AD840*C840)/(1.18*F840)</f>
        <v>2.4190335570199095E-3</v>
      </c>
      <c r="AF840" s="10">
        <f>200/F840</f>
        <v>5.0000000000000001E-3</v>
      </c>
      <c r="AG840" s="10">
        <f>(3*(C840)^0.5)/(F840)</f>
        <v>4.107919181288746E-3</v>
      </c>
      <c r="AH840" s="10">
        <f>ROUND(MAX(AE840, AF840, AG840),6)</f>
        <v>5.0000000000000001E-3</v>
      </c>
      <c r="AK840" s="10">
        <f>ROUND((AH840*(Q840^0.5)*12*N840),2)</f>
        <v>11.17</v>
      </c>
      <c r="AL840" s="13">
        <f>ROUND((Q840^0.5),2)</f>
        <v>8.66</v>
      </c>
      <c r="AM840" s="13">
        <f>ROUND((Q840^0.5),2)</f>
        <v>8.66</v>
      </c>
      <c r="AN840" s="19">
        <v>11</v>
      </c>
      <c r="AO840" s="10">
        <f>INDEX(AJ:AJ, MATCH(AN840, AI:AI, 0))</f>
        <v>1.56</v>
      </c>
      <c r="AP840" s="12">
        <f>ROUNDUP((AK840/AO840),0)</f>
        <v>8</v>
      </c>
      <c r="AQ840" s="12">
        <f>(AP840*AO840)</f>
        <v>12.48</v>
      </c>
      <c r="AR840" s="12">
        <f>IF(ROUNDDOWN((AL840*12 - (O840*12)) / (AP840 - 1), 0) &lt; 18, ROUNDDOWN((AL840*12 - (O840*12)) / (AP840 - 1), 0), 18)</f>
        <v>14</v>
      </c>
    </row>
    <row r="841" spans="1:44" x14ac:dyDescent="0.35">
      <c r="A841" s="11">
        <f t="shared" si="13"/>
        <v>840</v>
      </c>
      <c r="B841" s="14">
        <v>4300</v>
      </c>
      <c r="C841" s="14">
        <v>4000</v>
      </c>
      <c r="D841" s="14">
        <v>125</v>
      </c>
      <c r="E841" s="14">
        <v>175</v>
      </c>
      <c r="F841" s="14">
        <v>60000</v>
      </c>
      <c r="G841" s="14">
        <v>5.25</v>
      </c>
      <c r="H841" s="14">
        <v>100</v>
      </c>
      <c r="K841" s="14">
        <v>150</v>
      </c>
      <c r="L841" s="14">
        <v>1.42</v>
      </c>
      <c r="M841" s="9">
        <f>ROUNDUP((18*L841),0)</f>
        <v>26</v>
      </c>
      <c r="N841" s="9">
        <f>(M841-O841*12-1.5)</f>
        <v>21.5</v>
      </c>
      <c r="O841" s="14">
        <v>0.25</v>
      </c>
      <c r="P841" s="9">
        <f>ROUND(((B841)-(M841*K841/12)-(G841-(1.5*L841))*H841),0)</f>
        <v>3663</v>
      </c>
      <c r="Q841" s="9">
        <f>ROUNDDOWN((D841+E841)/(P841/1000),0)</f>
        <v>81</v>
      </c>
      <c r="R841" s="9">
        <f>ROUND((1.2*D841+1.6*E841)/(Q841),2)</f>
        <v>5.31</v>
      </c>
      <c r="S841" s="9">
        <f>CEILING((N841+(12*L841)),0.01)</f>
        <v>38.54</v>
      </c>
      <c r="T841" s="9">
        <f xml:space="preserve"> (4*S841)</f>
        <v>154.16</v>
      </c>
      <c r="U841" s="9">
        <f>ROUND((Q841-(S841/12)^2)*(R841),2)</f>
        <v>375.34</v>
      </c>
      <c r="V841" s="9">
        <f>ROUND((U841*1000)/(3*T841*(C841^0.5)),2)</f>
        <v>12.83</v>
      </c>
      <c r="W841" s="9" t="str">
        <f>IF(V841 &lt; N841, "Pass", "Fail")</f>
        <v>Pass</v>
      </c>
      <c r="X841" s="9">
        <f>CEILING(R841*(Q841^0.5)*((Q841^0.5/2)-(L841*0.5)-(N841/12)),0.01)</f>
        <v>95.51</v>
      </c>
      <c r="Y841" s="9">
        <f>ROUND((X841*1000)/(1.5*(Q841^0.5)*12*(C841^0.5)),2)</f>
        <v>9.32</v>
      </c>
      <c r="Z841" s="9" t="str">
        <f>IF(Y841&lt;N841,"Pass","Fail")</f>
        <v>Pass</v>
      </c>
      <c r="AA841" s="9">
        <f>ROUND(((Q841^0.5)/2)-(L841/2),2)</f>
        <v>3.79</v>
      </c>
      <c r="AB841" s="9">
        <f>ROUND((AA841*(AA841/2)*R841*(Q841^0.5)),0)</f>
        <v>343</v>
      </c>
      <c r="AC841" s="9">
        <f>ROUND((AB841*12000/(0.9*(Q841^0.5)*12*(N841^2))),2)</f>
        <v>91.61</v>
      </c>
      <c r="AD841" s="9">
        <f>(1-((1-(2.36*AC841/C841))^0.5))</f>
        <v>2.7400339296789533E-2</v>
      </c>
      <c r="AE841" s="9">
        <f>(AD841*C841)/(1.18*F841)</f>
        <v>1.5480417681801996E-3</v>
      </c>
      <c r="AF841" s="10">
        <f>200/F841</f>
        <v>3.3333333333333335E-3</v>
      </c>
      <c r="AG841" s="10">
        <f>(3*(C841)^0.5)/(F841)</f>
        <v>3.162277660168379E-3</v>
      </c>
      <c r="AH841" s="10">
        <f>ROUND(MAX(AE841, AF841, AG841),6)</f>
        <v>3.333E-3</v>
      </c>
      <c r="AI841" s="15"/>
      <c r="AJ841" s="15"/>
      <c r="AK841" s="10">
        <f>ROUND((AH841*(Q841^0.5)*12*N841),2)</f>
        <v>7.74</v>
      </c>
      <c r="AL841" s="13">
        <f>ROUND((Q841^0.5),2)</f>
        <v>9</v>
      </c>
      <c r="AM841" s="13">
        <f>ROUND((Q841^0.5),2)</f>
        <v>9</v>
      </c>
      <c r="AN841" s="19">
        <v>11</v>
      </c>
      <c r="AO841" s="10">
        <f>INDEX(AJ:AJ, MATCH(AN841, AI:AI, 0))</f>
        <v>1.56</v>
      </c>
      <c r="AP841" s="12">
        <f>ROUNDUP((AK841/AO841),0)</f>
        <v>5</v>
      </c>
      <c r="AQ841" s="12">
        <f>(AP841*AO841)</f>
        <v>7.8000000000000007</v>
      </c>
      <c r="AR841" s="12">
        <f>IF(ROUNDDOWN((AL841*12 - (O841*12)) / (AP841 - 1), 0) &lt; 18, ROUNDDOWN((AL841*12 - (O841*12)) / (AP841 - 1), 0), 18)</f>
        <v>18</v>
      </c>
    </row>
    <row r="842" spans="1:44" x14ac:dyDescent="0.35">
      <c r="A842" s="11">
        <f t="shared" si="13"/>
        <v>841</v>
      </c>
      <c r="B842" s="14">
        <v>4200</v>
      </c>
      <c r="C842" s="14">
        <v>3000</v>
      </c>
      <c r="D842" s="14">
        <v>150</v>
      </c>
      <c r="E842" s="14">
        <v>165</v>
      </c>
      <c r="F842" s="14">
        <v>60000</v>
      </c>
      <c r="G842" s="14">
        <v>4</v>
      </c>
      <c r="H842" s="14">
        <v>95</v>
      </c>
      <c r="K842" s="14">
        <v>150</v>
      </c>
      <c r="L842" s="14">
        <v>1.5</v>
      </c>
      <c r="M842" s="9">
        <f>ROUNDUP((18*L842),0)</f>
        <v>27</v>
      </c>
      <c r="N842" s="9">
        <f>(M842-O842*12-1.5)</f>
        <v>22.5</v>
      </c>
      <c r="O842" s="14">
        <v>0.25</v>
      </c>
      <c r="P842" s="9">
        <f>ROUND(((B842)-(M842*K842/12)-(G842-(1.5*L842))*H842),0)</f>
        <v>3696</v>
      </c>
      <c r="Q842" s="9">
        <f>ROUNDDOWN((D842+E842)/(P842/1000),0)</f>
        <v>85</v>
      </c>
      <c r="R842" s="9">
        <f>ROUND((1.2*D842+1.6*E842)/(Q842),2)</f>
        <v>5.22</v>
      </c>
      <c r="S842" s="9">
        <f>CEILING((N842+(12*L842)),0.01)</f>
        <v>40.5</v>
      </c>
      <c r="T842" s="9">
        <f xml:space="preserve"> (4*S842)</f>
        <v>162</v>
      </c>
      <c r="U842" s="9">
        <f>ROUND((Q842-(S842/12)^2)*(R842),2)</f>
        <v>384.24</v>
      </c>
      <c r="V842" s="9">
        <f>ROUND((U842*1000)/(3*T842*(C842^0.5)),2)</f>
        <v>14.43</v>
      </c>
      <c r="W842" s="9" t="str">
        <f>IF(V842 &lt; N842, "Pass", "Fail")</f>
        <v>Pass</v>
      </c>
      <c r="X842" s="9">
        <f>CEILING(R842*(Q842^0.5)*((Q842^0.5/2)-(L842*0.5)-(N842/12)),0.01)</f>
        <v>95.52</v>
      </c>
      <c r="Y842" s="9">
        <f>ROUND((X842*1000)/(1.5*(Q842^0.5)*12*(C842^0.5)),2)</f>
        <v>10.51</v>
      </c>
      <c r="Z842" s="9" t="str">
        <f>IF(Y842&lt;N842,"Pass","Fail")</f>
        <v>Pass</v>
      </c>
      <c r="AA842" s="9">
        <f>ROUND(((Q842^0.5)/2)-(L842/2),2)</f>
        <v>3.86</v>
      </c>
      <c r="AB842" s="9">
        <f>ROUND((AA842*(AA842/2)*R842*(Q842^0.5)),0)</f>
        <v>359</v>
      </c>
      <c r="AC842" s="9">
        <f>ROUND((AB842*12000/(0.9*(Q842^0.5)*12*(N842^2))),2)</f>
        <v>85.46</v>
      </c>
      <c r="AD842" s="9">
        <f>(1-((1-(2.36*AC842/C842))^0.5))</f>
        <v>3.4199054325029787E-2</v>
      </c>
      <c r="AE842" s="9">
        <f>(AD842*C842)/(1.18*F842)</f>
        <v>1.4491124713995672E-3</v>
      </c>
      <c r="AF842" s="10">
        <f>200/F842</f>
        <v>3.3333333333333335E-3</v>
      </c>
      <c r="AG842" s="10">
        <f>(3*(C842)^0.5)/(F842)</f>
        <v>2.7386127875258306E-3</v>
      </c>
      <c r="AH842" s="10">
        <f>ROUND(MAX(AE842, AF842, AG842),6)</f>
        <v>3.333E-3</v>
      </c>
      <c r="AK842" s="10">
        <f>ROUND((AH842*(Q842^0.5)*12*N842),2)</f>
        <v>8.3000000000000007</v>
      </c>
      <c r="AL842" s="13">
        <f>ROUND((Q842^0.5),2)</f>
        <v>9.2200000000000006</v>
      </c>
      <c r="AM842" s="13">
        <f>ROUND((Q842^0.5),2)</f>
        <v>9.2200000000000006</v>
      </c>
      <c r="AN842" s="19">
        <v>11</v>
      </c>
      <c r="AO842" s="10">
        <f>INDEX(AJ:AJ, MATCH(AN842, AI:AI, 0))</f>
        <v>1.56</v>
      </c>
      <c r="AP842" s="12">
        <f>ROUNDUP((AK842/AO842),0)</f>
        <v>6</v>
      </c>
      <c r="AQ842" s="12">
        <f>(AP842*AO842)</f>
        <v>9.36</v>
      </c>
      <c r="AR842" s="12">
        <f>IF(ROUNDDOWN((AL842*12 - (O842*12)) / (AP842 - 1), 0) &lt; 18, ROUNDDOWN((AL842*12 - (O842*12)) / (AP842 - 1), 0), 18)</f>
        <v>18</v>
      </c>
    </row>
    <row r="843" spans="1:44" x14ac:dyDescent="0.35">
      <c r="A843" s="11">
        <f t="shared" si="13"/>
        <v>842</v>
      </c>
      <c r="B843" s="14">
        <v>4200</v>
      </c>
      <c r="C843" s="14">
        <v>3000</v>
      </c>
      <c r="D843" s="14">
        <v>120</v>
      </c>
      <c r="E843" s="14">
        <v>185</v>
      </c>
      <c r="F843" s="14">
        <v>40000</v>
      </c>
      <c r="G843" s="14">
        <v>6</v>
      </c>
      <c r="H843" s="14">
        <v>95</v>
      </c>
      <c r="K843" s="14">
        <v>150</v>
      </c>
      <c r="L843" s="14">
        <v>1.5</v>
      </c>
      <c r="M843" s="9">
        <f>ROUNDUP((18*L843),0)</f>
        <v>27</v>
      </c>
      <c r="N843" s="9">
        <f>(M843-O843*12-1.5)</f>
        <v>22.5</v>
      </c>
      <c r="O843" s="14">
        <v>0.25</v>
      </c>
      <c r="P843" s="9">
        <f>ROUND(((B843)-(M843*K843/12)-(G843-(1.5*L843))*H843),0)</f>
        <v>3506</v>
      </c>
      <c r="Q843" s="9">
        <f>ROUNDDOWN((D843+E843)/(P843/1000),0)</f>
        <v>86</v>
      </c>
      <c r="R843" s="9">
        <f>ROUND((1.2*D843+1.6*E843)/(Q843),2)</f>
        <v>5.12</v>
      </c>
      <c r="S843" s="9">
        <f>CEILING((N843+(12*L843)),0.01)</f>
        <v>40.5</v>
      </c>
      <c r="T843" s="9">
        <f xml:space="preserve"> (4*S843)</f>
        <v>162</v>
      </c>
      <c r="U843" s="9">
        <f>ROUND((Q843-(S843/12)^2)*(R843),2)</f>
        <v>382</v>
      </c>
      <c r="V843" s="9">
        <f>ROUND((U843*1000)/(3*T843*(C843^0.5)),2)</f>
        <v>14.35</v>
      </c>
      <c r="W843" s="9" t="str">
        <f>IF(V843 &lt; N843, "Pass", "Fail")</f>
        <v>Pass</v>
      </c>
      <c r="X843" s="9">
        <f>CEILING(R843*(Q843^0.5)*((Q843^0.5/2)-(L843*0.5)-(N843/12)),0.01)</f>
        <v>95.53</v>
      </c>
      <c r="Y843" s="9">
        <f>ROUND((X843*1000)/(1.5*(Q843^0.5)*12*(C843^0.5)),2)</f>
        <v>10.45</v>
      </c>
      <c r="Z843" s="9" t="str">
        <f>IF(Y843&lt;N843,"Pass","Fail")</f>
        <v>Pass</v>
      </c>
      <c r="AA843" s="9">
        <f>ROUND(((Q843^0.5)/2)-(L843/2),2)</f>
        <v>3.89</v>
      </c>
      <c r="AB843" s="9">
        <f>ROUND((AA843*(AA843/2)*R843*(Q843^0.5)),0)</f>
        <v>359</v>
      </c>
      <c r="AC843" s="9">
        <f>ROUND((AB843*12000/(0.9*(Q843^0.5)*12*(N843^2))),2)</f>
        <v>84.96</v>
      </c>
      <c r="AD843" s="9">
        <f>(1-((1-(2.36*AC843/C843))^0.5))</f>
        <v>3.3995445145314052E-2</v>
      </c>
      <c r="AE843" s="9">
        <f>(AD843*C843)/(1.18*F843)</f>
        <v>2.1607274456767406E-3</v>
      </c>
      <c r="AF843" s="10">
        <f>200/F843</f>
        <v>5.0000000000000001E-3</v>
      </c>
      <c r="AG843" s="10">
        <f>(3*(C843)^0.5)/(F843)</f>
        <v>4.107919181288746E-3</v>
      </c>
      <c r="AH843" s="10">
        <f>ROUND(MAX(AE843, AF843, AG843),6)</f>
        <v>5.0000000000000001E-3</v>
      </c>
      <c r="AK843" s="10">
        <f>ROUND((AH843*(Q843^0.5)*12*N843),2)</f>
        <v>12.52</v>
      </c>
      <c r="AL843" s="13">
        <f>ROUND((Q843^0.5),2)</f>
        <v>9.27</v>
      </c>
      <c r="AM843" s="13">
        <f>ROUND((Q843^0.5),2)</f>
        <v>9.27</v>
      </c>
      <c r="AN843" s="19">
        <v>11</v>
      </c>
      <c r="AO843" s="10">
        <f>INDEX(AJ:AJ, MATCH(AN843, AI:AI, 0))</f>
        <v>1.56</v>
      </c>
      <c r="AP843" s="12">
        <f>ROUNDUP((AK843/AO843),0)</f>
        <v>9</v>
      </c>
      <c r="AQ843" s="12">
        <f>(AP843*AO843)</f>
        <v>14.040000000000001</v>
      </c>
      <c r="AR843" s="12">
        <f>IF(ROUNDDOWN((AL843*12 - (O843*12)) / (AP843 - 1), 0) &lt; 18, ROUNDDOWN((AL843*12 - (O843*12)) / (AP843 - 1), 0), 18)</f>
        <v>13</v>
      </c>
    </row>
    <row r="844" spans="1:44" x14ac:dyDescent="0.35">
      <c r="A844" s="11">
        <f t="shared" si="13"/>
        <v>843</v>
      </c>
      <c r="B844" s="14">
        <v>4800</v>
      </c>
      <c r="C844" s="14">
        <v>4000</v>
      </c>
      <c r="D844" s="14">
        <v>160</v>
      </c>
      <c r="E844" s="14">
        <v>175</v>
      </c>
      <c r="F844" s="14">
        <v>40000</v>
      </c>
      <c r="G844" s="14">
        <v>4.5</v>
      </c>
      <c r="H844" s="14">
        <v>90</v>
      </c>
      <c r="K844" s="14">
        <v>150</v>
      </c>
      <c r="L844" s="14">
        <v>1.5</v>
      </c>
      <c r="M844" s="9">
        <f>ROUNDUP((18*L844),0)</f>
        <v>27</v>
      </c>
      <c r="N844" s="9">
        <f>(M844-O844*12-1.5)</f>
        <v>22.5</v>
      </c>
      <c r="O844" s="14">
        <v>0.25</v>
      </c>
      <c r="P844" s="9">
        <f>ROUND(((B844)-(M844*K844/12)-(G844-(1.5*L844))*H844),0)</f>
        <v>4260</v>
      </c>
      <c r="Q844" s="9">
        <f>ROUNDDOWN((D844+E844)/(P844/1000),0)</f>
        <v>78</v>
      </c>
      <c r="R844" s="9">
        <f>ROUND((1.2*D844+1.6*E844)/(Q844),2)</f>
        <v>6.05</v>
      </c>
      <c r="S844" s="9">
        <f>CEILING((N844+(12*L844)),0.01)</f>
        <v>40.5</v>
      </c>
      <c r="T844" s="9">
        <f xml:space="preserve"> (4*S844)</f>
        <v>162</v>
      </c>
      <c r="U844" s="9">
        <f>ROUND((Q844-(S844/12)^2)*(R844),2)</f>
        <v>402.99</v>
      </c>
      <c r="V844" s="9">
        <f>ROUND((U844*1000)/(3*T844*(C844^0.5)),2)</f>
        <v>13.11</v>
      </c>
      <c r="W844" s="9" t="str">
        <f>IF(V844 &lt; N844, "Pass", "Fail")</f>
        <v>Pass</v>
      </c>
      <c r="X844" s="9">
        <f>CEILING(R844*(Q844^0.5)*((Q844^0.5/2)-(L844*0.5)-(N844/12)),0.01)</f>
        <v>95.7</v>
      </c>
      <c r="Y844" s="9">
        <f>ROUND((X844*1000)/(1.5*(Q844^0.5)*12*(C844^0.5)),2)</f>
        <v>9.52</v>
      </c>
      <c r="Z844" s="9" t="str">
        <f>IF(Y844&lt;N844,"Pass","Fail")</f>
        <v>Pass</v>
      </c>
      <c r="AA844" s="9">
        <f>ROUND(((Q844^0.5)/2)-(L844/2),2)</f>
        <v>3.67</v>
      </c>
      <c r="AB844" s="9">
        <f>ROUND((AA844*(AA844/2)*R844*(Q844^0.5)),0)</f>
        <v>360</v>
      </c>
      <c r="AC844" s="9">
        <f>ROUND((AB844*12000/(0.9*(Q844^0.5)*12*(N844^2))),2)</f>
        <v>89.46</v>
      </c>
      <c r="AD844" s="9">
        <f>(1-((1-(2.36*AC844/C844))^0.5))</f>
        <v>2.6748439508058164E-2</v>
      </c>
      <c r="AE844" s="9">
        <f>(AD844*C844)/(1.18*F844)</f>
        <v>2.2668169074625561E-3</v>
      </c>
      <c r="AF844" s="10">
        <f>200/F844</f>
        <v>5.0000000000000001E-3</v>
      </c>
      <c r="AG844" s="10">
        <f>(3*(C844)^0.5)/(F844)</f>
        <v>4.7434164902525689E-3</v>
      </c>
      <c r="AH844" s="10">
        <f>ROUND(MAX(AE844, AF844, AG844),6)</f>
        <v>5.0000000000000001E-3</v>
      </c>
      <c r="AK844" s="10">
        <f>ROUND((AH844*(Q844^0.5)*12*N844),2)</f>
        <v>11.92</v>
      </c>
      <c r="AL844" s="13">
        <f>ROUND((Q844^0.5),2)</f>
        <v>8.83</v>
      </c>
      <c r="AM844" s="13">
        <f>ROUND((Q844^0.5),2)</f>
        <v>8.83</v>
      </c>
      <c r="AN844" s="19">
        <v>11</v>
      </c>
      <c r="AO844" s="10">
        <f>INDEX(AJ:AJ, MATCH(AN844, AI:AI, 0))</f>
        <v>1.56</v>
      </c>
      <c r="AP844" s="12">
        <f>ROUNDUP((AK844/AO844),0)</f>
        <v>8</v>
      </c>
      <c r="AQ844" s="12">
        <f>(AP844*AO844)</f>
        <v>12.48</v>
      </c>
      <c r="AR844" s="12">
        <f>IF(ROUNDDOWN((AL844*12 - (O844*12)) / (AP844 - 1), 0) &lt; 18, ROUNDDOWN((AL844*12 - (O844*12)) / (AP844 - 1), 0), 18)</f>
        <v>14</v>
      </c>
    </row>
    <row r="845" spans="1:44" x14ac:dyDescent="0.35">
      <c r="A845" s="11">
        <f t="shared" si="13"/>
        <v>844</v>
      </c>
      <c r="B845" s="14">
        <v>5900</v>
      </c>
      <c r="C845" s="14">
        <v>5000</v>
      </c>
      <c r="D845" s="14">
        <v>160</v>
      </c>
      <c r="E845" s="14">
        <v>155</v>
      </c>
      <c r="F845" s="14">
        <v>40000</v>
      </c>
      <c r="G845" s="14">
        <v>5.75</v>
      </c>
      <c r="H845" s="14">
        <v>90</v>
      </c>
      <c r="K845" s="14">
        <v>150</v>
      </c>
      <c r="L845" s="14">
        <v>1.25</v>
      </c>
      <c r="M845" s="9">
        <f>ROUNDUP((18*L845),0)</f>
        <v>23</v>
      </c>
      <c r="N845" s="9">
        <f>(M845-O845*12-1.5)</f>
        <v>18.5</v>
      </c>
      <c r="O845" s="14">
        <v>0.25</v>
      </c>
      <c r="P845" s="9">
        <f>ROUND(((B845)-(M845*K845/12)-(G845-(1.5*L845))*H845),0)</f>
        <v>5264</v>
      </c>
      <c r="Q845" s="9">
        <f>ROUNDDOWN((D845+E845)/(P845/1000),0)</f>
        <v>59</v>
      </c>
      <c r="R845" s="9">
        <f>ROUND((1.2*D845+1.6*E845)/(Q845),2)</f>
        <v>7.46</v>
      </c>
      <c r="S845" s="9">
        <f>CEILING((N845+(12*L845)),0.01)</f>
        <v>33.5</v>
      </c>
      <c r="T845" s="9">
        <f xml:space="preserve"> (4*S845)</f>
        <v>134</v>
      </c>
      <c r="U845" s="9">
        <f>ROUND((Q845-(S845/12)^2)*(R845),2)</f>
        <v>382</v>
      </c>
      <c r="V845" s="9">
        <f>ROUND((U845*1000)/(3*T845*(C845^0.5)),2)</f>
        <v>13.44</v>
      </c>
      <c r="W845" s="9" t="str">
        <f>IF(V845 &lt; N845, "Pass", "Fail")</f>
        <v>Pass</v>
      </c>
      <c r="X845" s="9">
        <f>CEILING(R845*(Q845^0.5)*((Q845^0.5/2)-(L845*0.5)-(N845/12)),0.01)</f>
        <v>95.92</v>
      </c>
      <c r="Y845" s="9">
        <f>ROUND((X845*1000)/(1.5*(Q845^0.5)*12*(C845^0.5)),2)</f>
        <v>9.81</v>
      </c>
      <c r="Z845" s="9" t="str">
        <f>IF(Y845&lt;N845,"Pass","Fail")</f>
        <v>Pass</v>
      </c>
      <c r="AA845" s="9">
        <f>ROUND(((Q845^0.5)/2)-(L845/2),2)</f>
        <v>3.22</v>
      </c>
      <c r="AB845" s="9">
        <f>ROUND((AA845*(AA845/2)*R845*(Q845^0.5)),0)</f>
        <v>297</v>
      </c>
      <c r="AC845" s="9">
        <f>ROUND((AB845*12000/(0.9*(Q845^0.5)*12*(N845^2))),2)</f>
        <v>125.53</v>
      </c>
      <c r="AD845" s="9">
        <f>(1-((1-(2.36*AC845/C845))^0.5))</f>
        <v>3.0077405150287229E-2</v>
      </c>
      <c r="AE845" s="9">
        <f>(AD845*C845)/(1.18*F845)</f>
        <v>3.1861657998185624E-3</v>
      </c>
      <c r="AF845" s="10">
        <f>200/F845</f>
        <v>5.0000000000000001E-3</v>
      </c>
      <c r="AG845" s="10">
        <f>(3*(C845)^0.5)/(F845)</f>
        <v>5.3033008588991067E-3</v>
      </c>
      <c r="AH845" s="10">
        <f>ROUND(MAX(AE845, AF845, AG845),6)</f>
        <v>5.3030000000000004E-3</v>
      </c>
      <c r="AK845" s="10">
        <f>ROUND((AH845*(Q845^0.5)*12*N845),2)</f>
        <v>9.0399999999999991</v>
      </c>
      <c r="AL845" s="13">
        <f>ROUND((Q845^0.5),2)</f>
        <v>7.68</v>
      </c>
      <c r="AM845" s="13">
        <f>ROUND((Q845^0.5),2)</f>
        <v>7.68</v>
      </c>
      <c r="AN845" s="19">
        <v>8</v>
      </c>
      <c r="AO845" s="10">
        <f>INDEX(AJ:AJ, MATCH(AN845, AI:AI, 0))</f>
        <v>0.79</v>
      </c>
      <c r="AP845" s="12">
        <f>ROUNDUP((AK845/AO845),0)</f>
        <v>12</v>
      </c>
      <c r="AQ845" s="12">
        <f>(AP845*AO845)</f>
        <v>9.48</v>
      </c>
      <c r="AR845" s="12">
        <f>IF(ROUNDDOWN((AL845*12 - (O845*12)) / (AP845 - 1), 0) &lt; 18, ROUNDDOWN((AL845*12 - (O845*12)) / (AP845 - 1), 0), 18)</f>
        <v>8</v>
      </c>
    </row>
    <row r="846" spans="1:44" x14ac:dyDescent="0.35">
      <c r="A846" s="11">
        <f t="shared" si="13"/>
        <v>845</v>
      </c>
      <c r="B846" s="14">
        <v>5100</v>
      </c>
      <c r="C846" s="14">
        <v>3000</v>
      </c>
      <c r="D846" s="14">
        <v>110</v>
      </c>
      <c r="E846" s="14">
        <v>180</v>
      </c>
      <c r="F846" s="14">
        <v>40000</v>
      </c>
      <c r="G846" s="14">
        <v>5.25</v>
      </c>
      <c r="H846" s="14">
        <v>100</v>
      </c>
      <c r="K846" s="14">
        <v>150</v>
      </c>
      <c r="L846" s="14">
        <v>1.25</v>
      </c>
      <c r="M846" s="9">
        <f>ROUNDUP((18*L846),0)</f>
        <v>23</v>
      </c>
      <c r="N846" s="9">
        <f>(M846-O846*12-1.5)</f>
        <v>18.5</v>
      </c>
      <c r="O846" s="14">
        <v>0.25</v>
      </c>
      <c r="P846" s="9">
        <f>ROUND(((B846)-(M846*K846/12)-(G846-(1.5*L846))*H846),0)</f>
        <v>4475</v>
      </c>
      <c r="Q846" s="9">
        <f>ROUNDDOWN((D846+E846)/(P846/1000),0)</f>
        <v>64</v>
      </c>
      <c r="R846" s="9">
        <f>ROUND((1.2*D846+1.6*E846)/(Q846),2)</f>
        <v>6.56</v>
      </c>
      <c r="S846" s="9">
        <f>CEILING((N846+(12*L846)),0.01)</f>
        <v>33.5</v>
      </c>
      <c r="T846" s="9">
        <f xml:space="preserve"> (4*S846)</f>
        <v>134</v>
      </c>
      <c r="U846" s="9">
        <f>ROUND((Q846-(S846/12)^2)*(R846),2)</f>
        <v>368.72</v>
      </c>
      <c r="V846" s="9">
        <f>ROUND((U846*1000)/(3*T846*(C846^0.5)),2)</f>
        <v>16.75</v>
      </c>
      <c r="W846" s="9" t="str">
        <f>IF(V846 &lt; N846, "Pass", "Fail")</f>
        <v>Pass</v>
      </c>
      <c r="X846" s="9">
        <f>CEILING(R846*(Q846^0.5)*((Q846^0.5/2)-(L846*0.5)-(N846/12)),0.01)</f>
        <v>96.22</v>
      </c>
      <c r="Y846" s="9">
        <f>ROUND((X846*1000)/(1.5*(Q846^0.5)*12*(C846^0.5)),2)</f>
        <v>12.2</v>
      </c>
      <c r="Z846" s="9" t="str">
        <f>IF(Y846&lt;N846,"Pass","Fail")</f>
        <v>Pass</v>
      </c>
      <c r="AA846" s="9">
        <f>ROUND(((Q846^0.5)/2)-(L846/2),2)</f>
        <v>3.38</v>
      </c>
      <c r="AB846" s="9">
        <f>ROUND((AA846*(AA846/2)*R846*(Q846^0.5)),0)</f>
        <v>300</v>
      </c>
      <c r="AC846" s="9">
        <f>ROUND((AB846*12000/(0.9*(Q846^0.5)*12*(N846^2))),2)</f>
        <v>121.74</v>
      </c>
      <c r="AD846" s="9">
        <f>(1-((1-(2.36*AC846/C846))^0.5))</f>
        <v>4.9089278638630551E-2</v>
      </c>
      <c r="AE846" s="9">
        <f>(AD846*C846)/(1.18*F846)</f>
        <v>3.1200812694044842E-3</v>
      </c>
      <c r="AF846" s="10">
        <f>200/F846</f>
        <v>5.0000000000000001E-3</v>
      </c>
      <c r="AG846" s="10">
        <f>(3*(C846)^0.5)/(F846)</f>
        <v>4.107919181288746E-3</v>
      </c>
      <c r="AH846" s="10">
        <f>ROUND(MAX(AE846, AF846, AG846),6)</f>
        <v>5.0000000000000001E-3</v>
      </c>
      <c r="AK846" s="10">
        <f>ROUND((AH846*(Q846^0.5)*12*N846),2)</f>
        <v>8.8800000000000008</v>
      </c>
      <c r="AL846" s="13">
        <f>ROUND((Q846^0.5),2)</f>
        <v>8</v>
      </c>
      <c r="AM846" s="13">
        <f>ROUND((Q846^0.5),2)</f>
        <v>8</v>
      </c>
      <c r="AN846" s="19">
        <v>11</v>
      </c>
      <c r="AO846" s="10">
        <f>INDEX(AJ:AJ, MATCH(AN846, AI:AI, 0))</f>
        <v>1.56</v>
      </c>
      <c r="AP846" s="12">
        <f>ROUNDUP((AK846/AO846),0)</f>
        <v>6</v>
      </c>
      <c r="AQ846" s="12">
        <f>(AP846*AO846)</f>
        <v>9.36</v>
      </c>
      <c r="AR846" s="12">
        <f>IF(ROUNDDOWN((AL846*12 - (O846*12)) / (AP846 - 1), 0) &lt; 18, ROUNDDOWN((AL846*12 - (O846*12)) / (AP846 - 1), 0), 18)</f>
        <v>18</v>
      </c>
    </row>
    <row r="847" spans="1:44" x14ac:dyDescent="0.35">
      <c r="A847" s="11">
        <f t="shared" si="13"/>
        <v>846</v>
      </c>
      <c r="B847" s="14">
        <v>5000</v>
      </c>
      <c r="C847" s="14">
        <v>3000</v>
      </c>
      <c r="D847" s="14">
        <v>110</v>
      </c>
      <c r="E847" s="14">
        <v>180</v>
      </c>
      <c r="F847" s="14">
        <v>40000</v>
      </c>
      <c r="G847" s="14">
        <v>4.5</v>
      </c>
      <c r="H847" s="14">
        <v>90</v>
      </c>
      <c r="K847" s="14">
        <v>150</v>
      </c>
      <c r="L847" s="14">
        <v>1.25</v>
      </c>
      <c r="M847" s="9">
        <f>ROUNDUP((18*L847),0)</f>
        <v>23</v>
      </c>
      <c r="N847" s="9">
        <f>(M847-O847*12-1.5)</f>
        <v>18.5</v>
      </c>
      <c r="O847" s="14">
        <v>0.25</v>
      </c>
      <c r="P847" s="9">
        <f>ROUND(((B847)-(M847*K847/12)-(G847-(1.5*L847))*H847),0)</f>
        <v>4476</v>
      </c>
      <c r="Q847" s="9">
        <f>ROUNDDOWN((D847+E847)/(P847/1000),0)</f>
        <v>64</v>
      </c>
      <c r="R847" s="9">
        <f>ROUND((1.2*D847+1.6*E847)/(Q847),2)</f>
        <v>6.56</v>
      </c>
      <c r="S847" s="9">
        <f>CEILING((N847+(12*L847)),0.01)</f>
        <v>33.5</v>
      </c>
      <c r="T847" s="9">
        <f xml:space="preserve"> (4*S847)</f>
        <v>134</v>
      </c>
      <c r="U847" s="9">
        <f>ROUND((Q847-(S847/12)^2)*(R847),2)</f>
        <v>368.72</v>
      </c>
      <c r="V847" s="9">
        <f>ROUND((U847*1000)/(3*T847*(C847^0.5)),2)</f>
        <v>16.75</v>
      </c>
      <c r="W847" s="9" t="str">
        <f>IF(V847 &lt; N847, "Pass", "Fail")</f>
        <v>Pass</v>
      </c>
      <c r="X847" s="9">
        <f>CEILING(R847*(Q847^0.5)*((Q847^0.5/2)-(L847*0.5)-(N847/12)),0.01)</f>
        <v>96.22</v>
      </c>
      <c r="Y847" s="9">
        <f>ROUND((X847*1000)/(1.5*(Q847^0.5)*12*(C847^0.5)),2)</f>
        <v>12.2</v>
      </c>
      <c r="Z847" s="9" t="str">
        <f>IF(Y847&lt;N847,"Pass","Fail")</f>
        <v>Pass</v>
      </c>
      <c r="AA847" s="9">
        <f>ROUND(((Q847^0.5)/2)-(L847/2),2)</f>
        <v>3.38</v>
      </c>
      <c r="AB847" s="9">
        <f>ROUND((AA847*(AA847/2)*R847*(Q847^0.5)),0)</f>
        <v>300</v>
      </c>
      <c r="AC847" s="9">
        <f>ROUND((AB847*12000/(0.9*(Q847^0.5)*12*(N847^2))),2)</f>
        <v>121.74</v>
      </c>
      <c r="AD847" s="9">
        <f>(1-((1-(2.36*AC847/C847))^0.5))</f>
        <v>4.9089278638630551E-2</v>
      </c>
      <c r="AE847" s="9">
        <f>(AD847*C847)/(1.18*F847)</f>
        <v>3.1200812694044842E-3</v>
      </c>
      <c r="AF847" s="10">
        <f>200/F847</f>
        <v>5.0000000000000001E-3</v>
      </c>
      <c r="AG847" s="10">
        <f>(3*(C847)^0.5)/(F847)</f>
        <v>4.107919181288746E-3</v>
      </c>
      <c r="AH847" s="10">
        <f>ROUND(MAX(AE847, AF847, AG847),6)</f>
        <v>5.0000000000000001E-3</v>
      </c>
      <c r="AK847" s="10">
        <f>ROUND((AH847*(Q847^0.5)*12*N847),2)</f>
        <v>8.8800000000000008</v>
      </c>
      <c r="AL847" s="13">
        <f>ROUND((Q847^0.5),2)</f>
        <v>8</v>
      </c>
      <c r="AM847" s="13">
        <f>ROUND((Q847^0.5),2)</f>
        <v>8</v>
      </c>
      <c r="AN847" s="19">
        <v>11</v>
      </c>
      <c r="AO847" s="10">
        <f>INDEX(AJ:AJ, MATCH(AN847, AI:AI, 0))</f>
        <v>1.56</v>
      </c>
      <c r="AP847" s="12">
        <f>ROUNDUP((AK847/AO847),0)</f>
        <v>6</v>
      </c>
      <c r="AQ847" s="12">
        <f>(AP847*AO847)</f>
        <v>9.36</v>
      </c>
      <c r="AR847" s="12">
        <f>IF(ROUNDDOWN((AL847*12 - (O847*12)) / (AP847 - 1), 0) &lt; 18, ROUNDDOWN((AL847*12 - (O847*12)) / (AP847 - 1), 0), 18)</f>
        <v>18</v>
      </c>
    </row>
    <row r="848" spans="1:44" x14ac:dyDescent="0.35">
      <c r="A848" s="11">
        <f t="shared" si="13"/>
        <v>847</v>
      </c>
      <c r="B848" s="14">
        <v>4000</v>
      </c>
      <c r="C848" s="14">
        <v>4000</v>
      </c>
      <c r="D848" s="14">
        <v>150</v>
      </c>
      <c r="E848" s="14">
        <v>150</v>
      </c>
      <c r="F848" s="14">
        <v>40000</v>
      </c>
      <c r="G848" s="14">
        <v>6.75</v>
      </c>
      <c r="H848" s="14">
        <v>105</v>
      </c>
      <c r="K848" s="14">
        <v>150</v>
      </c>
      <c r="L848" s="14">
        <v>1.5</v>
      </c>
      <c r="M848" s="9">
        <f>ROUNDUP((18*L848),0)</f>
        <v>27</v>
      </c>
      <c r="N848" s="9">
        <f>(M848-O848*12-1.5)</f>
        <v>22.5</v>
      </c>
      <c r="O848" s="14">
        <v>0.25</v>
      </c>
      <c r="P848" s="9">
        <f>ROUND(((B848)-(M848*K848/12)-(G848-(1.5*L848))*H848),0)</f>
        <v>3190</v>
      </c>
      <c r="Q848" s="9">
        <f>ROUNDDOWN((D848+E848)/(P848/1000),0)</f>
        <v>94</v>
      </c>
      <c r="R848" s="9">
        <f>ROUND((1.2*D848+1.6*E848)/(Q848),2)</f>
        <v>4.47</v>
      </c>
      <c r="S848" s="9">
        <f>CEILING((N848+(12*L848)),0.01)</f>
        <v>40.5</v>
      </c>
      <c r="T848" s="9">
        <f xml:space="preserve"> (4*S848)</f>
        <v>162</v>
      </c>
      <c r="U848" s="9">
        <f>ROUND((Q848-(S848/12)^2)*(R848),2)</f>
        <v>369.26</v>
      </c>
      <c r="V848" s="9">
        <f>ROUND((U848*1000)/(3*T848*(C848^0.5)),2)</f>
        <v>12.01</v>
      </c>
      <c r="W848" s="9" t="str">
        <f>IF(V848 &lt; N848, "Pass", "Fail")</f>
        <v>Pass</v>
      </c>
      <c r="X848" s="9">
        <f>CEILING(R848*(Q848^0.5)*((Q848^0.5/2)-(L848*0.5)-(N848/12)),0.01)</f>
        <v>96.33</v>
      </c>
      <c r="Y848" s="9">
        <f>ROUND((X848*1000)/(1.5*(Q848^0.5)*12*(C848^0.5)),2)</f>
        <v>8.73</v>
      </c>
      <c r="Z848" s="9" t="str">
        <f>IF(Y848&lt;N848,"Pass","Fail")</f>
        <v>Pass</v>
      </c>
      <c r="AA848" s="9">
        <f>ROUND(((Q848^0.5)/2)-(L848/2),2)</f>
        <v>4.0999999999999996</v>
      </c>
      <c r="AB848" s="9">
        <f>ROUND((AA848*(AA848/2)*R848*(Q848^0.5)),0)</f>
        <v>364</v>
      </c>
      <c r="AC848" s="9">
        <f>ROUND((AB848*12000/(0.9*(Q848^0.5)*12*(N848^2))),2)</f>
        <v>82.4</v>
      </c>
      <c r="AD848" s="9">
        <f>(1-((1-(2.36*AC848/C848))^0.5))</f>
        <v>2.4610846892380134E-2</v>
      </c>
      <c r="AE848" s="9">
        <f>(AD848*C848)/(1.18*F848)</f>
        <v>2.0856649908796722E-3</v>
      </c>
      <c r="AF848" s="10">
        <f>200/F848</f>
        <v>5.0000000000000001E-3</v>
      </c>
      <c r="AG848" s="10">
        <f>(3*(C848)^0.5)/(F848)</f>
        <v>4.7434164902525689E-3</v>
      </c>
      <c r="AH848" s="10">
        <f>ROUND(MAX(AE848, AF848, AG848),6)</f>
        <v>5.0000000000000001E-3</v>
      </c>
      <c r="AK848" s="10">
        <f>ROUND((AH848*(Q848^0.5)*12*N848),2)</f>
        <v>13.09</v>
      </c>
      <c r="AL848" s="13">
        <f>ROUND((Q848^0.5),2)</f>
        <v>9.6999999999999993</v>
      </c>
      <c r="AM848" s="13">
        <f>ROUND((Q848^0.5),2)</f>
        <v>9.6999999999999993</v>
      </c>
      <c r="AN848" s="19">
        <v>11</v>
      </c>
      <c r="AO848" s="10">
        <f>INDEX(AJ:AJ, MATCH(AN848, AI:AI, 0))</f>
        <v>1.56</v>
      </c>
      <c r="AP848" s="12">
        <f>ROUNDUP((AK848/AO848),0)</f>
        <v>9</v>
      </c>
      <c r="AQ848" s="12">
        <f>(AP848*AO848)</f>
        <v>14.040000000000001</v>
      </c>
      <c r="AR848" s="12">
        <f>IF(ROUNDDOWN((AL848*12 - (O848*12)) / (AP848 - 1), 0) &lt; 18, ROUNDDOWN((AL848*12 - (O848*12)) / (AP848 - 1), 0), 18)</f>
        <v>14</v>
      </c>
    </row>
    <row r="849" spans="1:44" x14ac:dyDescent="0.35">
      <c r="A849" s="11">
        <f t="shared" si="13"/>
        <v>848</v>
      </c>
      <c r="B849" s="14">
        <v>5200</v>
      </c>
      <c r="C849" s="14">
        <v>5000</v>
      </c>
      <c r="D849" s="14">
        <v>185</v>
      </c>
      <c r="E849" s="14">
        <v>120</v>
      </c>
      <c r="F849" s="14">
        <v>60000</v>
      </c>
      <c r="G849" s="14">
        <v>5</v>
      </c>
      <c r="H849" s="14">
        <v>100</v>
      </c>
      <c r="K849" s="14">
        <v>150</v>
      </c>
      <c r="L849" s="14">
        <v>1.25</v>
      </c>
      <c r="M849" s="9">
        <f>ROUNDUP((18*L849),0)</f>
        <v>23</v>
      </c>
      <c r="N849" s="9">
        <f>(M849-O849*12-1.5)</f>
        <v>18.5</v>
      </c>
      <c r="O849" s="14">
        <v>0.25</v>
      </c>
      <c r="P849" s="9">
        <f>ROUND(((B849)-(M849*K849/12)-(G849-(1.5*L849))*H849),0)</f>
        <v>4600</v>
      </c>
      <c r="Q849" s="9">
        <f>ROUNDDOWN((D849+E849)/(P849/1000),0)</f>
        <v>66</v>
      </c>
      <c r="R849" s="9">
        <f>ROUND((1.2*D849+1.6*E849)/(Q849),2)</f>
        <v>6.27</v>
      </c>
      <c r="S849" s="9">
        <f>CEILING((N849+(12*L849)),0.01)</f>
        <v>33.5</v>
      </c>
      <c r="T849" s="9">
        <f xml:space="preserve"> (4*S849)</f>
        <v>134</v>
      </c>
      <c r="U849" s="9">
        <f>ROUND((Q849-(S849/12)^2)*(R849),2)</f>
        <v>364.96</v>
      </c>
      <c r="V849" s="9">
        <f>ROUND((U849*1000)/(3*T849*(C849^0.5)),2)</f>
        <v>12.84</v>
      </c>
      <c r="W849" s="9" t="str">
        <f>IF(V849 &lt; N849, "Pass", "Fail")</f>
        <v>Pass</v>
      </c>
      <c r="X849" s="9">
        <f>CEILING(R849*(Q849^0.5)*((Q849^0.5/2)-(L849*0.5)-(N849/12)),0.01)</f>
        <v>96.55</v>
      </c>
      <c r="Y849" s="9">
        <f>ROUND((X849*1000)/(1.5*(Q849^0.5)*12*(C849^0.5)),2)</f>
        <v>9.34</v>
      </c>
      <c r="Z849" s="9" t="str">
        <f>IF(Y849&lt;N849,"Pass","Fail")</f>
        <v>Pass</v>
      </c>
      <c r="AA849" s="9">
        <f>ROUND(((Q849^0.5)/2)-(L849/2),2)</f>
        <v>3.44</v>
      </c>
      <c r="AB849" s="9">
        <f>ROUND((AA849*(AA849/2)*R849*(Q849^0.5)),0)</f>
        <v>301</v>
      </c>
      <c r="AC849" s="9">
        <f>ROUND((AB849*12000/(0.9*(Q849^0.5)*12*(N849^2))),2)</f>
        <v>120.28</v>
      </c>
      <c r="AD849" s="9">
        <f>(1-((1-(2.36*AC849/C849))^0.5))</f>
        <v>2.8800823723578284E-2</v>
      </c>
      <c r="AE849" s="9">
        <f>(AD849*C849)/(1.18*F849)</f>
        <v>2.0339564776538335E-3</v>
      </c>
      <c r="AF849" s="10">
        <f>200/F849</f>
        <v>3.3333333333333335E-3</v>
      </c>
      <c r="AG849" s="10">
        <f>(3*(C849)^0.5)/(F849)</f>
        <v>3.5355339059327377E-3</v>
      </c>
      <c r="AH849" s="10">
        <f>ROUND(MAX(AE849, AF849, AG849),6)</f>
        <v>3.5360000000000001E-3</v>
      </c>
      <c r="AK849" s="10">
        <f>ROUND((AH849*(Q849^0.5)*12*N849),2)</f>
        <v>6.38</v>
      </c>
      <c r="AL849" s="13">
        <f>ROUND((Q849^0.5),2)</f>
        <v>8.1199999999999992</v>
      </c>
      <c r="AM849" s="13">
        <f>ROUND((Q849^0.5),2)</f>
        <v>8.1199999999999992</v>
      </c>
      <c r="AN849" s="19">
        <v>8</v>
      </c>
      <c r="AO849" s="10">
        <f>INDEX(AJ:AJ, MATCH(AN849, AI:AI, 0))</f>
        <v>0.79</v>
      </c>
      <c r="AP849" s="12">
        <f>ROUNDUP((AK849/AO849),0)</f>
        <v>9</v>
      </c>
      <c r="AQ849" s="12">
        <f>(AP849*AO849)</f>
        <v>7.11</v>
      </c>
      <c r="AR849" s="12">
        <f>IF(ROUNDDOWN((AL849*12 - (O849*12)) / (AP849 - 1), 0) &lt; 18, ROUNDDOWN((AL849*12 - (O849*12)) / (AP849 - 1), 0), 18)</f>
        <v>11</v>
      </c>
    </row>
    <row r="850" spans="1:44" x14ac:dyDescent="0.35">
      <c r="A850" s="11">
        <f t="shared" si="13"/>
        <v>849</v>
      </c>
      <c r="B850" s="14">
        <v>4900</v>
      </c>
      <c r="C850" s="14">
        <v>5000</v>
      </c>
      <c r="D850" s="14">
        <v>125</v>
      </c>
      <c r="E850" s="14">
        <v>165</v>
      </c>
      <c r="F850" s="14">
        <v>60000</v>
      </c>
      <c r="G850" s="14">
        <v>4.5</v>
      </c>
      <c r="H850" s="14">
        <v>105</v>
      </c>
      <c r="K850" s="14">
        <v>150</v>
      </c>
      <c r="L850" s="14">
        <v>1.25</v>
      </c>
      <c r="M850" s="9">
        <f>ROUNDUP((18*L850),0)</f>
        <v>23</v>
      </c>
      <c r="N850" s="9">
        <f>(M850-O850*12-1.5)</f>
        <v>18.5</v>
      </c>
      <c r="O850" s="14">
        <v>0.25</v>
      </c>
      <c r="P850" s="9">
        <f>ROUND(((B850)-(M850*K850/12)-(G850-(1.5*L850))*H850),0)</f>
        <v>4337</v>
      </c>
      <c r="Q850" s="9">
        <f>ROUNDDOWN((D850+E850)/(P850/1000),0)</f>
        <v>66</v>
      </c>
      <c r="R850" s="9">
        <f>ROUND((1.2*D850+1.6*E850)/(Q850),2)</f>
        <v>6.27</v>
      </c>
      <c r="S850" s="9">
        <f>CEILING((N850+(12*L850)),0.01)</f>
        <v>33.5</v>
      </c>
      <c r="T850" s="9">
        <f xml:space="preserve"> (4*S850)</f>
        <v>134</v>
      </c>
      <c r="U850" s="9">
        <f>ROUND((Q850-(S850/12)^2)*(R850),2)</f>
        <v>364.96</v>
      </c>
      <c r="V850" s="9">
        <f>ROUND((U850*1000)/(3*T850*(C850^0.5)),2)</f>
        <v>12.84</v>
      </c>
      <c r="W850" s="9" t="str">
        <f>IF(V850 &lt; N850, "Pass", "Fail")</f>
        <v>Pass</v>
      </c>
      <c r="X850" s="9">
        <f>CEILING(R850*(Q850^0.5)*((Q850^0.5/2)-(L850*0.5)-(N850/12)),0.01)</f>
        <v>96.55</v>
      </c>
      <c r="Y850" s="9">
        <f>ROUND((X850*1000)/(1.5*(Q850^0.5)*12*(C850^0.5)),2)</f>
        <v>9.34</v>
      </c>
      <c r="Z850" s="9" t="str">
        <f>IF(Y850&lt;N850,"Pass","Fail")</f>
        <v>Pass</v>
      </c>
      <c r="AA850" s="9">
        <f>ROUND(((Q850^0.5)/2)-(L850/2),2)</f>
        <v>3.44</v>
      </c>
      <c r="AB850" s="9">
        <f>ROUND((AA850*(AA850/2)*R850*(Q850^0.5)),0)</f>
        <v>301</v>
      </c>
      <c r="AC850" s="9">
        <f>ROUND((AB850*12000/(0.9*(Q850^0.5)*12*(N850^2))),2)</f>
        <v>120.28</v>
      </c>
      <c r="AD850" s="9">
        <f>(1-((1-(2.36*AC850/C850))^0.5))</f>
        <v>2.8800823723578284E-2</v>
      </c>
      <c r="AE850" s="9">
        <f>(AD850*C850)/(1.18*F850)</f>
        <v>2.0339564776538335E-3</v>
      </c>
      <c r="AF850" s="10">
        <f>200/F850</f>
        <v>3.3333333333333335E-3</v>
      </c>
      <c r="AG850" s="10">
        <f>(3*(C850)^0.5)/(F850)</f>
        <v>3.5355339059327377E-3</v>
      </c>
      <c r="AH850" s="10">
        <f>ROUND(MAX(AE850, AF850, AG850),6)</f>
        <v>3.5360000000000001E-3</v>
      </c>
      <c r="AK850" s="10">
        <f>ROUND((AH850*(Q850^0.5)*12*N850),2)</f>
        <v>6.38</v>
      </c>
      <c r="AL850" s="13">
        <f>ROUND((Q850^0.5),2)</f>
        <v>8.1199999999999992</v>
      </c>
      <c r="AM850" s="13">
        <f>ROUND((Q850^0.5),2)</f>
        <v>8.1199999999999992</v>
      </c>
      <c r="AN850" s="19">
        <v>8</v>
      </c>
      <c r="AO850" s="10">
        <f>INDEX(AJ:AJ, MATCH(AN850, AI:AI, 0))</f>
        <v>0.79</v>
      </c>
      <c r="AP850" s="12">
        <f>ROUNDUP((AK850/AO850),0)</f>
        <v>9</v>
      </c>
      <c r="AQ850" s="12">
        <f>(AP850*AO850)</f>
        <v>7.11</v>
      </c>
      <c r="AR850" s="12">
        <f>IF(ROUNDDOWN((AL850*12 - (O850*12)) / (AP850 - 1), 0) &lt; 18, ROUNDDOWN((AL850*12 - (O850*12)) / (AP850 - 1), 0), 18)</f>
        <v>11</v>
      </c>
    </row>
    <row r="851" spans="1:44" x14ac:dyDescent="0.35">
      <c r="A851" s="11">
        <f t="shared" si="13"/>
        <v>850</v>
      </c>
      <c r="B851" s="14">
        <v>4600</v>
      </c>
      <c r="C851" s="14">
        <v>5000</v>
      </c>
      <c r="D851" s="14">
        <v>120</v>
      </c>
      <c r="E851" s="14">
        <v>200</v>
      </c>
      <c r="F851" s="14">
        <v>40000</v>
      </c>
      <c r="G851" s="14">
        <v>5.75</v>
      </c>
      <c r="H851" s="14">
        <v>90</v>
      </c>
      <c r="K851" s="14">
        <v>150</v>
      </c>
      <c r="L851" s="14">
        <v>1.5</v>
      </c>
      <c r="M851" s="9">
        <f>ROUNDUP((18*L851),0)</f>
        <v>27</v>
      </c>
      <c r="N851" s="9">
        <f>(M851-O851*12-1.5)</f>
        <v>22.5</v>
      </c>
      <c r="O851" s="14">
        <v>0.25</v>
      </c>
      <c r="P851" s="9">
        <f>ROUND(((B851)-(M851*K851/12)-(G851-(1.5*L851))*H851),0)</f>
        <v>3948</v>
      </c>
      <c r="Q851" s="9">
        <f>ROUNDDOWN((D851+E851)/(P851/1000),0)</f>
        <v>81</v>
      </c>
      <c r="R851" s="9">
        <f>ROUND((1.2*D851+1.6*E851)/(Q851),2)</f>
        <v>5.73</v>
      </c>
      <c r="S851" s="9">
        <f>CEILING((N851+(12*L851)),0.01)</f>
        <v>40.5</v>
      </c>
      <c r="T851" s="9">
        <f xml:space="preserve"> (4*S851)</f>
        <v>162</v>
      </c>
      <c r="U851" s="9">
        <f>ROUND((Q851-(S851/12)^2)*(R851),2)</f>
        <v>398.86</v>
      </c>
      <c r="V851" s="9">
        <f>ROUND((U851*1000)/(3*T851*(C851^0.5)),2)</f>
        <v>11.61</v>
      </c>
      <c r="W851" s="9" t="str">
        <f>IF(V851 &lt; N851, "Pass", "Fail")</f>
        <v>Pass</v>
      </c>
      <c r="X851" s="9">
        <f>CEILING(R851*(Q851^0.5)*((Q851^0.5/2)-(L851*0.5)-(N851/12)),0.01)</f>
        <v>96.7</v>
      </c>
      <c r="Y851" s="9">
        <f>ROUND((X851*1000)/(1.5*(Q851^0.5)*12*(C851^0.5)),2)</f>
        <v>8.44</v>
      </c>
      <c r="Z851" s="9" t="str">
        <f>IF(Y851&lt;N851,"Pass","Fail")</f>
        <v>Pass</v>
      </c>
      <c r="AA851" s="9">
        <f>ROUND(((Q851^0.5)/2)-(L851/2),2)</f>
        <v>3.75</v>
      </c>
      <c r="AB851" s="9">
        <f>ROUND((AA851*(AA851/2)*R851*(Q851^0.5)),0)</f>
        <v>363</v>
      </c>
      <c r="AC851" s="9">
        <f>ROUND((AB851*12000/(0.9*(Q851^0.5)*12*(N851^2))),2)</f>
        <v>88.52</v>
      </c>
      <c r="AD851" s="9">
        <f>(1-((1-(2.36*AC851/C851))^0.5))</f>
        <v>2.1113612312440022E-2</v>
      </c>
      <c r="AE851" s="9">
        <f>(AD851*C851)/(1.18*F851)</f>
        <v>2.2366114737754263E-3</v>
      </c>
      <c r="AF851" s="10">
        <f>200/F851</f>
        <v>5.0000000000000001E-3</v>
      </c>
      <c r="AG851" s="10">
        <f>(3*(C851)^0.5)/(F851)</f>
        <v>5.3033008588991067E-3</v>
      </c>
      <c r="AH851" s="10">
        <f>ROUND(MAX(AE851, AF851, AG851),6)</f>
        <v>5.3030000000000004E-3</v>
      </c>
      <c r="AK851" s="10">
        <f>ROUND((AH851*(Q851^0.5)*12*N851),2)</f>
        <v>12.89</v>
      </c>
      <c r="AL851" s="13">
        <f>ROUND((Q851^0.5),2)</f>
        <v>9</v>
      </c>
      <c r="AM851" s="13">
        <f>ROUND((Q851^0.5),2)</f>
        <v>9</v>
      </c>
      <c r="AN851" s="19">
        <v>11</v>
      </c>
      <c r="AO851" s="10">
        <f>INDEX(AJ:AJ, MATCH(AN851, AI:AI, 0))</f>
        <v>1.56</v>
      </c>
      <c r="AP851" s="12">
        <f>ROUNDUP((AK851/AO851),0)</f>
        <v>9</v>
      </c>
      <c r="AQ851" s="12">
        <f>(AP851*AO851)</f>
        <v>14.040000000000001</v>
      </c>
      <c r="AR851" s="12">
        <f>IF(ROUNDDOWN((AL851*12 - (O851*12)) / (AP851 - 1), 0) &lt; 18, ROUNDDOWN((AL851*12 - (O851*12)) / (AP851 - 1), 0), 18)</f>
        <v>13</v>
      </c>
    </row>
    <row r="852" spans="1:44" x14ac:dyDescent="0.35">
      <c r="A852" s="11">
        <f t="shared" si="13"/>
        <v>851</v>
      </c>
      <c r="B852" s="14">
        <v>5700</v>
      </c>
      <c r="C852" s="14">
        <v>3000</v>
      </c>
      <c r="D852" s="14">
        <v>175</v>
      </c>
      <c r="E852" s="14">
        <v>125</v>
      </c>
      <c r="F852" s="14">
        <v>60000</v>
      </c>
      <c r="G852" s="14">
        <v>7</v>
      </c>
      <c r="H852" s="14">
        <v>90</v>
      </c>
      <c r="K852" s="14">
        <v>150</v>
      </c>
      <c r="L852" s="14">
        <v>1.17</v>
      </c>
      <c r="M852" s="9">
        <f>ROUNDUP((18*L852),0)</f>
        <v>22</v>
      </c>
      <c r="N852" s="9">
        <f>(M852-O852*12-1.5)</f>
        <v>17.5</v>
      </c>
      <c r="O852" s="14">
        <v>0.25</v>
      </c>
      <c r="P852" s="9">
        <f>ROUND(((B852)-(M852*K852/12)-(G852-(1.5*L852))*H852),0)</f>
        <v>4953</v>
      </c>
      <c r="Q852" s="9">
        <f>ROUNDDOWN((D852+E852)/(P852/1000),0)</f>
        <v>60</v>
      </c>
      <c r="R852" s="9">
        <f>ROUND((1.2*D852+1.6*E852)/(Q852),2)</f>
        <v>6.83</v>
      </c>
      <c r="S852" s="9">
        <f>CEILING((N852+(12*L852)),0.01)</f>
        <v>31.54</v>
      </c>
      <c r="T852" s="9">
        <f xml:space="preserve"> (4*S852)</f>
        <v>126.16</v>
      </c>
      <c r="U852" s="9">
        <f>ROUND((Q852-(S852/12)^2)*(R852),2)</f>
        <v>362.62</v>
      </c>
      <c r="V852" s="9">
        <f>ROUND((U852*1000)/(3*T852*(C852^0.5)),2)</f>
        <v>17.489999999999998</v>
      </c>
      <c r="W852" s="9" t="str">
        <f>IF(V852 &lt; N852, "Pass", "Fail")</f>
        <v>Pass</v>
      </c>
      <c r="X852" s="9">
        <f>CEILING(R852*(Q852^0.5)*((Q852^0.5/2)-(L852*0.5)-(N852/12)),0.01)</f>
        <v>96.8</v>
      </c>
      <c r="Y852" s="9">
        <f>ROUND((X852*1000)/(1.5*(Q852^0.5)*12*(C852^0.5)),2)</f>
        <v>12.68</v>
      </c>
      <c r="Z852" s="9" t="str">
        <f>IF(Y852&lt;N852,"Pass","Fail")</f>
        <v>Pass</v>
      </c>
      <c r="AA852" s="9">
        <f>ROUND(((Q852^0.5)/2)-(L852/2),2)</f>
        <v>3.29</v>
      </c>
      <c r="AB852" s="9">
        <f>ROUND((AA852*(AA852/2)*R852*(Q852^0.5)),0)</f>
        <v>286</v>
      </c>
      <c r="AC852" s="9">
        <f>ROUND((AB852*12000/(0.9*(Q852^0.5)*12*(N852^2))),2)</f>
        <v>133.96</v>
      </c>
      <c r="AD852" s="9">
        <f>(1-((1-(2.36*AC852/C852))^0.5))</f>
        <v>5.4157447915704426E-2</v>
      </c>
      <c r="AE852" s="9">
        <f>(AD852*C852)/(1.18*F852)</f>
        <v>2.2948071150722216E-3</v>
      </c>
      <c r="AF852" s="10">
        <f>200/F852</f>
        <v>3.3333333333333335E-3</v>
      </c>
      <c r="AG852" s="10">
        <f>(3*(C852)^0.5)/(F852)</f>
        <v>2.7386127875258306E-3</v>
      </c>
      <c r="AH852" s="10">
        <f>ROUND(MAX(AE852, AF852, AG852),6)</f>
        <v>3.333E-3</v>
      </c>
      <c r="AK852" s="10">
        <f>ROUND((AH852*(Q852^0.5)*12*N852),2)</f>
        <v>5.42</v>
      </c>
      <c r="AL852" s="13">
        <f>ROUND((Q852^0.5),2)</f>
        <v>7.75</v>
      </c>
      <c r="AM852" s="13">
        <f>ROUND((Q852^0.5),2)</f>
        <v>7.75</v>
      </c>
      <c r="AN852" s="19">
        <v>8</v>
      </c>
      <c r="AO852" s="10">
        <f>INDEX(AJ:AJ, MATCH(AN852, AI:AI, 0))</f>
        <v>0.79</v>
      </c>
      <c r="AP852" s="12">
        <f>ROUNDUP((AK852/AO852),0)</f>
        <v>7</v>
      </c>
      <c r="AQ852" s="12">
        <f>(AP852*AO852)</f>
        <v>5.53</v>
      </c>
      <c r="AR852" s="12">
        <f>IF(ROUNDDOWN((AL852*12 - (O852*12)) / (AP852 - 1), 0) &lt; 18, ROUNDDOWN((AL852*12 - (O852*12)) / (AP852 - 1), 0), 18)</f>
        <v>15</v>
      </c>
    </row>
    <row r="853" spans="1:44" x14ac:dyDescent="0.35">
      <c r="A853" s="11">
        <f t="shared" si="13"/>
        <v>852</v>
      </c>
      <c r="B853" s="14">
        <v>4200</v>
      </c>
      <c r="C853" s="14">
        <v>5000</v>
      </c>
      <c r="D853" s="14">
        <v>155</v>
      </c>
      <c r="E853" s="14">
        <v>155</v>
      </c>
      <c r="F853" s="14">
        <v>60000</v>
      </c>
      <c r="G853" s="14">
        <v>6.5</v>
      </c>
      <c r="H853" s="14">
        <v>105</v>
      </c>
      <c r="K853" s="14">
        <v>150</v>
      </c>
      <c r="L853" s="14">
        <v>1.5</v>
      </c>
      <c r="M853" s="9">
        <f>ROUNDUP((18*L853),0)</f>
        <v>27</v>
      </c>
      <c r="N853" s="9">
        <f>(M853-O853*12-1.5)</f>
        <v>22.5</v>
      </c>
      <c r="O853" s="14">
        <v>0.25</v>
      </c>
      <c r="P853" s="9">
        <f>ROUND(((B853)-(M853*K853/12)-(G853-(1.5*L853))*H853),0)</f>
        <v>3416</v>
      </c>
      <c r="Q853" s="9">
        <f>ROUNDDOWN((D853+E853)/(P853/1000),0)</f>
        <v>90</v>
      </c>
      <c r="R853" s="9">
        <f>ROUND((1.2*D853+1.6*E853)/(Q853),2)</f>
        <v>4.82</v>
      </c>
      <c r="S853" s="9">
        <f>CEILING((N853+(12*L853)),0.01)</f>
        <v>40.5</v>
      </c>
      <c r="T853" s="9">
        <f xml:space="preserve"> (4*S853)</f>
        <v>162</v>
      </c>
      <c r="U853" s="9">
        <f>ROUND((Q853-(S853/12)^2)*(R853),2)</f>
        <v>378.9</v>
      </c>
      <c r="V853" s="9">
        <f>ROUND((U853*1000)/(3*T853*(C853^0.5)),2)</f>
        <v>11.03</v>
      </c>
      <c r="W853" s="9" t="str">
        <f>IF(V853 &lt; N853, "Pass", "Fail")</f>
        <v>Pass</v>
      </c>
      <c r="X853" s="9">
        <f>CEILING(R853*(Q853^0.5)*((Q853^0.5/2)-(L853*0.5)-(N853/12)),0.01)</f>
        <v>96.87</v>
      </c>
      <c r="Y853" s="9">
        <f>ROUND((X853*1000)/(1.5*(Q853^0.5)*12*(C853^0.5)),2)</f>
        <v>8.02</v>
      </c>
      <c r="Z853" s="9" t="str">
        <f>IF(Y853&lt;N853,"Pass","Fail")</f>
        <v>Pass</v>
      </c>
      <c r="AA853" s="9">
        <f>ROUND(((Q853^0.5)/2)-(L853/2),2)</f>
        <v>3.99</v>
      </c>
      <c r="AB853" s="9">
        <f>ROUND((AA853*(AA853/2)*R853*(Q853^0.5)),0)</f>
        <v>364</v>
      </c>
      <c r="AC853" s="9">
        <f>ROUND((AB853*12000/(0.9*(Q853^0.5)*12*(N853^2))),2)</f>
        <v>84.21</v>
      </c>
      <c r="AD853" s="9">
        <f>(1-((1-(2.36*AC853/C853))^0.5))</f>
        <v>2.0075064099295381E-2</v>
      </c>
      <c r="AE853" s="9">
        <f>(AD853*C853)/(1.18*F853)</f>
        <v>1.417730515486962E-3</v>
      </c>
      <c r="AF853" s="10">
        <f>200/F853</f>
        <v>3.3333333333333335E-3</v>
      </c>
      <c r="AG853" s="10">
        <f>(3*(C853)^0.5)/(F853)</f>
        <v>3.5355339059327377E-3</v>
      </c>
      <c r="AH853" s="10">
        <f>ROUND(MAX(AE853, AF853, AG853),6)</f>
        <v>3.5360000000000001E-3</v>
      </c>
      <c r="AI853" s="2">
        <v>4</v>
      </c>
      <c r="AJ853" s="2">
        <v>0.2</v>
      </c>
      <c r="AK853" s="10">
        <f>ROUND((AH853*(Q853^0.5)*12*N853),2)</f>
        <v>9.06</v>
      </c>
      <c r="AL853" s="13">
        <f>ROUND((Q853^0.5),2)</f>
        <v>9.49</v>
      </c>
      <c r="AM853" s="13">
        <f>ROUND((Q853^0.5),2)</f>
        <v>9.49</v>
      </c>
      <c r="AN853" s="19">
        <v>11</v>
      </c>
      <c r="AO853" s="10">
        <f>INDEX(AJ:AJ, MATCH(AN853, AI:AI, 0))</f>
        <v>1.56</v>
      </c>
      <c r="AP853" s="12">
        <f>ROUNDUP((AK853/AO853),0)</f>
        <v>6</v>
      </c>
      <c r="AQ853" s="12">
        <f>(AP853*AO853)</f>
        <v>9.36</v>
      </c>
      <c r="AR853" s="12">
        <f>IF(ROUNDDOWN((AL853*12 - (O853*12)) / (AP853 - 1), 0) &lt; 18, ROUNDDOWN((AL853*12 - (O853*12)) / (AP853 - 1), 0), 18)</f>
        <v>18</v>
      </c>
    </row>
    <row r="854" spans="1:44" x14ac:dyDescent="0.35">
      <c r="A854" s="11">
        <f t="shared" si="13"/>
        <v>853</v>
      </c>
      <c r="B854" s="14">
        <v>5600</v>
      </c>
      <c r="C854" s="14">
        <v>4000</v>
      </c>
      <c r="D854" s="14">
        <v>195</v>
      </c>
      <c r="E854" s="14">
        <v>165</v>
      </c>
      <c r="F854" s="14">
        <v>40000</v>
      </c>
      <c r="G854" s="14">
        <v>7</v>
      </c>
      <c r="H854" s="14">
        <v>95</v>
      </c>
      <c r="K854" s="14">
        <v>150</v>
      </c>
      <c r="L854" s="14">
        <v>1.5</v>
      </c>
      <c r="M854" s="9">
        <f>ROUNDUP((18*L854),0)</f>
        <v>27</v>
      </c>
      <c r="N854" s="9">
        <f>(M854-O854*12-1.5)</f>
        <v>22.5</v>
      </c>
      <c r="O854" s="14">
        <v>0.25</v>
      </c>
      <c r="P854" s="9">
        <f>ROUND(((B854)-(M854*K854/12)-(G854-(1.5*L854))*H854),0)</f>
        <v>4811</v>
      </c>
      <c r="Q854" s="9">
        <f>ROUNDDOWN((D854+E854)/(P854/1000),0)</f>
        <v>74</v>
      </c>
      <c r="R854" s="9">
        <f>ROUND((1.2*D854+1.6*E854)/(Q854),2)</f>
        <v>6.73</v>
      </c>
      <c r="S854" s="9">
        <f>CEILING((N854+(12*L854)),0.01)</f>
        <v>40.5</v>
      </c>
      <c r="T854" s="9">
        <f xml:space="preserve"> (4*S854)</f>
        <v>162</v>
      </c>
      <c r="U854" s="9">
        <f>ROUND((Q854-(S854/12)^2)*(R854),2)</f>
        <v>421.36</v>
      </c>
      <c r="V854" s="9">
        <f>ROUND((U854*1000)/(3*T854*(C854^0.5)),2)</f>
        <v>13.71</v>
      </c>
      <c r="W854" s="9" t="str">
        <f>IF(V854 &lt; N854, "Pass", "Fail")</f>
        <v>Pass</v>
      </c>
      <c r="X854" s="9">
        <f>CEILING(R854*(Q854^0.5)*((Q854^0.5/2)-(L854*0.5)-(N854/12)),0.01)</f>
        <v>97.04</v>
      </c>
      <c r="Y854" s="9">
        <f>ROUND((X854*1000)/(1.5*(Q854^0.5)*12*(C854^0.5)),2)</f>
        <v>9.91</v>
      </c>
      <c r="Z854" s="9" t="str">
        <f>IF(Y854&lt;N854,"Pass","Fail")</f>
        <v>Pass</v>
      </c>
      <c r="AA854" s="9">
        <f>ROUND(((Q854^0.5)/2)-(L854/2),2)</f>
        <v>3.55</v>
      </c>
      <c r="AB854" s="9">
        <f>ROUND((AA854*(AA854/2)*R854*(Q854^0.5)),0)</f>
        <v>365</v>
      </c>
      <c r="AC854" s="9">
        <f>ROUND((AB854*12000/(0.9*(Q854^0.5)*12*(N854^2))),2)</f>
        <v>93.13</v>
      </c>
      <c r="AD854" s="9">
        <f>(1-((1-(2.36*AC854/C854))^0.5))</f>
        <v>2.7861481063526594E-2</v>
      </c>
      <c r="AE854" s="9">
        <f>(AD854*C854)/(1.18*F854)</f>
        <v>2.3611424630107284E-3</v>
      </c>
      <c r="AF854" s="10">
        <f>200/F854</f>
        <v>5.0000000000000001E-3</v>
      </c>
      <c r="AG854" s="10">
        <f>(3*(C854)^0.5)/(F854)</f>
        <v>4.7434164902525689E-3</v>
      </c>
      <c r="AH854" s="10">
        <f>ROUND(MAX(AE854, AF854, AG854),6)</f>
        <v>5.0000000000000001E-3</v>
      </c>
      <c r="AK854" s="10">
        <f>ROUND((AH854*(Q854^0.5)*12*N854),2)</f>
        <v>11.61</v>
      </c>
      <c r="AL854" s="13">
        <f>ROUND((Q854^0.5),2)</f>
        <v>8.6</v>
      </c>
      <c r="AM854" s="13">
        <f>ROUND((Q854^0.5),2)</f>
        <v>8.6</v>
      </c>
      <c r="AN854" s="19">
        <v>11</v>
      </c>
      <c r="AO854" s="10">
        <f>INDEX(AJ:AJ, MATCH(AN854, AI:AI, 0))</f>
        <v>1.56</v>
      </c>
      <c r="AP854" s="12">
        <f>ROUNDUP((AK854/AO854),0)</f>
        <v>8</v>
      </c>
      <c r="AQ854" s="12">
        <f>(AP854*AO854)</f>
        <v>12.48</v>
      </c>
      <c r="AR854" s="12">
        <f>IF(ROUNDDOWN((AL854*12 - (O854*12)) / (AP854 - 1), 0) &lt; 18, ROUNDDOWN((AL854*12 - (O854*12)) / (AP854 - 1), 0), 18)</f>
        <v>14</v>
      </c>
    </row>
    <row r="855" spans="1:44" x14ac:dyDescent="0.35">
      <c r="A855" s="11">
        <f t="shared" si="13"/>
        <v>854</v>
      </c>
      <c r="B855" s="14">
        <v>5200</v>
      </c>
      <c r="C855" s="14">
        <v>4000</v>
      </c>
      <c r="D855" s="14">
        <v>165</v>
      </c>
      <c r="E855" s="14">
        <v>145</v>
      </c>
      <c r="F855" s="14">
        <v>60000</v>
      </c>
      <c r="G855" s="14">
        <v>7</v>
      </c>
      <c r="H855" s="14">
        <v>105</v>
      </c>
      <c r="K855" s="14">
        <v>150</v>
      </c>
      <c r="L855" s="14">
        <v>1.33</v>
      </c>
      <c r="M855" s="9">
        <f>ROUNDUP((18*L855),0)</f>
        <v>24</v>
      </c>
      <c r="N855" s="9">
        <f>(M855-O855*12-1.5)</f>
        <v>19.5</v>
      </c>
      <c r="O855" s="14">
        <v>0.25</v>
      </c>
      <c r="P855" s="9">
        <f>ROUND(((B855)-(M855*K855/12)-(G855-(1.5*L855))*H855),0)</f>
        <v>4374</v>
      </c>
      <c r="Q855" s="9">
        <f>ROUNDDOWN((D855+E855)/(P855/1000),0)</f>
        <v>70</v>
      </c>
      <c r="R855" s="9">
        <f>ROUND((1.2*D855+1.6*E855)/(Q855),2)</f>
        <v>6.14</v>
      </c>
      <c r="S855" s="9">
        <f>CEILING((N855+(12*L855)),0.01)</f>
        <v>35.46</v>
      </c>
      <c r="T855" s="9">
        <f xml:space="preserve"> (4*S855)</f>
        <v>141.84</v>
      </c>
      <c r="U855" s="9">
        <f>ROUND((Q855-(S855/12)^2)*(R855),2)</f>
        <v>376.19</v>
      </c>
      <c r="V855" s="9">
        <f>ROUND((U855*1000)/(3*T855*(C855^0.5)),2)</f>
        <v>13.98</v>
      </c>
      <c r="W855" s="9" t="str">
        <f>IF(V855 &lt; N855, "Pass", "Fail")</f>
        <v>Pass</v>
      </c>
      <c r="X855" s="9">
        <f>CEILING(R855*(Q855^0.5)*((Q855^0.5/2)-(L855*0.5)-(N855/12)),0.01)</f>
        <v>97.27</v>
      </c>
      <c r="Y855" s="9">
        <f>ROUND((X855*1000)/(1.5*(Q855^0.5)*12*(C855^0.5)),2)</f>
        <v>10.210000000000001</v>
      </c>
      <c r="Z855" s="9" t="str">
        <f>IF(Y855&lt;N855,"Pass","Fail")</f>
        <v>Pass</v>
      </c>
      <c r="AA855" s="9">
        <f>ROUND(((Q855^0.5)/2)-(L855/2),2)</f>
        <v>3.52</v>
      </c>
      <c r="AB855" s="9">
        <f>ROUND((AA855*(AA855/2)*R855*(Q855^0.5)),0)</f>
        <v>318</v>
      </c>
      <c r="AC855" s="9">
        <f>ROUND((AB855*12000/(0.9*(Q855^0.5)*12*(N855^2))),2)</f>
        <v>111.06</v>
      </c>
      <c r="AD855" s="9">
        <f>(1-((1-(2.36*AC855/C855))^0.5))</f>
        <v>3.3317735758020661E-2</v>
      </c>
      <c r="AE855" s="9">
        <f>(AD855*C855)/(1.18*F855)</f>
        <v>1.8823579524305458E-3</v>
      </c>
      <c r="AF855" s="10">
        <f>200/F855</f>
        <v>3.3333333333333335E-3</v>
      </c>
      <c r="AG855" s="10">
        <f>(3*(C855)^0.5)/(F855)</f>
        <v>3.162277660168379E-3</v>
      </c>
      <c r="AH855" s="10">
        <f>ROUND(MAX(AE855, AF855, AG855),6)</f>
        <v>3.333E-3</v>
      </c>
      <c r="AK855" s="10">
        <f>ROUND((AH855*(Q855^0.5)*12*N855),2)</f>
        <v>6.53</v>
      </c>
      <c r="AL855" s="13">
        <f>ROUND((Q855^0.5),2)</f>
        <v>8.3699999999999992</v>
      </c>
      <c r="AM855" s="13">
        <f>ROUND((Q855^0.5),2)</f>
        <v>8.3699999999999992</v>
      </c>
      <c r="AN855" s="19">
        <v>8</v>
      </c>
      <c r="AO855" s="10">
        <f>INDEX(AJ:AJ, MATCH(AN855, AI:AI, 0))</f>
        <v>0.79</v>
      </c>
      <c r="AP855" s="12">
        <f>ROUNDUP((AK855/AO855),0)</f>
        <v>9</v>
      </c>
      <c r="AQ855" s="12">
        <f>(AP855*AO855)</f>
        <v>7.11</v>
      </c>
      <c r="AR855" s="12">
        <f>IF(ROUNDDOWN((AL855*12 - (O855*12)) / (AP855 - 1), 0) &lt; 18, ROUNDDOWN((AL855*12 - (O855*12)) / (AP855 - 1), 0), 18)</f>
        <v>12</v>
      </c>
    </row>
    <row r="856" spans="1:44" x14ac:dyDescent="0.35">
      <c r="A856" s="11">
        <f t="shared" si="13"/>
        <v>855</v>
      </c>
      <c r="B856" s="14">
        <v>4200</v>
      </c>
      <c r="C856" s="14">
        <v>4000</v>
      </c>
      <c r="D856" s="14">
        <v>100</v>
      </c>
      <c r="E856" s="14">
        <v>170</v>
      </c>
      <c r="F856" s="14">
        <v>40000</v>
      </c>
      <c r="G856" s="14">
        <v>5</v>
      </c>
      <c r="H856" s="14">
        <v>90</v>
      </c>
      <c r="K856" s="14">
        <v>150</v>
      </c>
      <c r="L856" s="14">
        <v>1.25</v>
      </c>
      <c r="M856" s="9">
        <f>ROUNDUP((18*L856),0)</f>
        <v>23</v>
      </c>
      <c r="N856" s="9">
        <f>(M856-O856*12-1.5)</f>
        <v>18.5</v>
      </c>
      <c r="O856" s="14">
        <v>0.25</v>
      </c>
      <c r="P856" s="9">
        <f>ROUND(((B856)-(M856*K856/12)-(G856-(1.5*L856))*H856),0)</f>
        <v>3631</v>
      </c>
      <c r="Q856" s="9">
        <f>ROUNDDOWN((D856+E856)/(P856/1000),0)</f>
        <v>74</v>
      </c>
      <c r="R856" s="9">
        <f>ROUND((1.2*D856+1.6*E856)/(Q856),2)</f>
        <v>5.3</v>
      </c>
      <c r="S856" s="9">
        <f>CEILING((N856+(12*L856)),0.01)</f>
        <v>33.5</v>
      </c>
      <c r="T856" s="9">
        <f xml:space="preserve"> (4*S856)</f>
        <v>134</v>
      </c>
      <c r="U856" s="9">
        <f>ROUND((Q856-(S856/12)^2)*(R856),2)</f>
        <v>350.89</v>
      </c>
      <c r="V856" s="9">
        <f>ROUND((U856*1000)/(3*T856*(C856^0.5)),2)</f>
        <v>13.8</v>
      </c>
      <c r="W856" s="9" t="str">
        <f>IF(V856 &lt; N856, "Pass", "Fail")</f>
        <v>Pass</v>
      </c>
      <c r="X856" s="9">
        <f>CEILING(R856*(Q856^0.5)*((Q856^0.5/2)-(L856*0.5)-(N856/12)),0.01)</f>
        <v>97.320000000000007</v>
      </c>
      <c r="Y856" s="9">
        <f>ROUND((X856*1000)/(1.5*(Q856^0.5)*12*(C856^0.5)),2)</f>
        <v>9.94</v>
      </c>
      <c r="Z856" s="9" t="str">
        <f>IF(Y856&lt;N856,"Pass","Fail")</f>
        <v>Pass</v>
      </c>
      <c r="AA856" s="9">
        <f>ROUND(((Q856^0.5)/2)-(L856/2),2)</f>
        <v>3.68</v>
      </c>
      <c r="AB856" s="9">
        <f>ROUND((AA856*(AA856/2)*R856*(Q856^0.5)),0)</f>
        <v>309</v>
      </c>
      <c r="AC856" s="9">
        <f>ROUND((AB856*12000/(0.9*(Q856^0.5)*12*(N856^2))),2)</f>
        <v>116.62</v>
      </c>
      <c r="AD856" s="9">
        <f>(1-((1-(2.36*AC856/C856))^0.5))</f>
        <v>3.5015958681181125E-2</v>
      </c>
      <c r="AE856" s="9">
        <f>(AD856*C856)/(1.18*F856)</f>
        <v>2.967454125523824E-3</v>
      </c>
      <c r="AF856" s="10">
        <f>200/F856</f>
        <v>5.0000000000000001E-3</v>
      </c>
      <c r="AG856" s="10">
        <f>(3*(C856)^0.5)/(F856)</f>
        <v>4.7434164902525689E-3</v>
      </c>
      <c r="AH856" s="10">
        <f>ROUND(MAX(AE856, AF856, AG856),6)</f>
        <v>5.0000000000000001E-3</v>
      </c>
      <c r="AK856" s="10">
        <f>ROUND((AH856*(Q856^0.5)*12*N856),2)</f>
        <v>9.5500000000000007</v>
      </c>
      <c r="AL856" s="13">
        <f>ROUND((Q856^0.5),2)</f>
        <v>8.6</v>
      </c>
      <c r="AM856" s="13">
        <f>ROUND((Q856^0.5),2)</f>
        <v>8.6</v>
      </c>
      <c r="AN856" s="19">
        <v>11</v>
      </c>
      <c r="AO856" s="10">
        <f>INDEX(AJ:AJ, MATCH(AN856, AI:AI, 0))</f>
        <v>1.56</v>
      </c>
      <c r="AP856" s="12">
        <f>ROUNDUP((AK856/AO856),0)</f>
        <v>7</v>
      </c>
      <c r="AQ856" s="12">
        <f>(AP856*AO856)</f>
        <v>10.92</v>
      </c>
      <c r="AR856" s="12">
        <f>IF(ROUNDDOWN((AL856*12 - (O856*12)) / (AP856 - 1), 0) &lt; 18, ROUNDDOWN((AL856*12 - (O856*12)) / (AP856 - 1), 0), 18)</f>
        <v>16</v>
      </c>
    </row>
    <row r="857" spans="1:44" x14ac:dyDescent="0.35">
      <c r="A857" s="11">
        <f t="shared" si="13"/>
        <v>856</v>
      </c>
      <c r="B857" s="14">
        <v>4500</v>
      </c>
      <c r="C857" s="14">
        <v>5000</v>
      </c>
      <c r="D857" s="14">
        <v>90</v>
      </c>
      <c r="E857" s="14">
        <v>185</v>
      </c>
      <c r="F857" s="14">
        <v>40000</v>
      </c>
      <c r="G857" s="14">
        <v>5.25</v>
      </c>
      <c r="H857" s="14">
        <v>90</v>
      </c>
      <c r="K857" s="14">
        <v>150</v>
      </c>
      <c r="L857" s="14">
        <v>1.25</v>
      </c>
      <c r="M857" s="9">
        <f>ROUNDUP((18*L857),0)</f>
        <v>23</v>
      </c>
      <c r="N857" s="9">
        <f>(M857-O857*12-1.5)</f>
        <v>18.5</v>
      </c>
      <c r="O857" s="14">
        <v>0.25</v>
      </c>
      <c r="P857" s="9">
        <f>ROUND(((B857)-(M857*K857/12)-(G857-(1.5*L857))*H857),0)</f>
        <v>3909</v>
      </c>
      <c r="Q857" s="9">
        <f>ROUNDDOWN((D857+E857)/(P857/1000),0)</f>
        <v>70</v>
      </c>
      <c r="R857" s="9">
        <f>ROUND((1.2*D857+1.6*E857)/(Q857),2)</f>
        <v>5.77</v>
      </c>
      <c r="S857" s="9">
        <f>CEILING((N857+(12*L857)),0.01)</f>
        <v>33.5</v>
      </c>
      <c r="T857" s="9">
        <f xml:space="preserve"> (4*S857)</f>
        <v>134</v>
      </c>
      <c r="U857" s="9">
        <f>ROUND((Q857-(S857/12)^2)*(R857),2)</f>
        <v>358.93</v>
      </c>
      <c r="V857" s="9">
        <f>ROUND((U857*1000)/(3*T857*(C857^0.5)),2)</f>
        <v>12.63</v>
      </c>
      <c r="W857" s="9" t="str">
        <f>IF(V857 &lt; N857, "Pass", "Fail")</f>
        <v>Pass</v>
      </c>
      <c r="X857" s="9">
        <f>CEILING(R857*(Q857^0.5)*((Q857^0.5/2)-(L857*0.5)-(N857/12)),0.01)</f>
        <v>97.36</v>
      </c>
      <c r="Y857" s="9">
        <f>ROUND((X857*1000)/(1.5*(Q857^0.5)*12*(C857^0.5)),2)</f>
        <v>9.14</v>
      </c>
      <c r="Z857" s="9" t="str">
        <f>IF(Y857&lt;N857,"Pass","Fail")</f>
        <v>Pass</v>
      </c>
      <c r="AA857" s="9">
        <f>ROUND(((Q857^0.5)/2)-(L857/2),2)</f>
        <v>3.56</v>
      </c>
      <c r="AB857" s="9">
        <f>ROUND((AA857*(AA857/2)*R857*(Q857^0.5)),0)</f>
        <v>306</v>
      </c>
      <c r="AC857" s="9">
        <f>ROUND((AB857*12000/(0.9*(Q857^0.5)*12*(N857^2))),2)</f>
        <v>118.74</v>
      </c>
      <c r="AD857" s="9">
        <f>(1-((1-(2.36*AC857/C857))^0.5))</f>
        <v>2.8426678011381323E-2</v>
      </c>
      <c r="AE857" s="9">
        <f>(AD857*C857)/(1.18*F857)</f>
        <v>3.011300636798869E-3</v>
      </c>
      <c r="AF857" s="10">
        <f>200/F857</f>
        <v>5.0000000000000001E-3</v>
      </c>
      <c r="AG857" s="10">
        <f>(3*(C857)^0.5)/(F857)</f>
        <v>5.3033008588991067E-3</v>
      </c>
      <c r="AH857" s="10">
        <f>ROUND(MAX(AE857, AF857, AG857),6)</f>
        <v>5.3030000000000004E-3</v>
      </c>
      <c r="AK857" s="10">
        <f>ROUND((AH857*(Q857^0.5)*12*N857),2)</f>
        <v>9.85</v>
      </c>
      <c r="AL857" s="13">
        <f>ROUND((Q857^0.5),2)</f>
        <v>8.3699999999999992</v>
      </c>
      <c r="AM857" s="13">
        <f>ROUND((Q857^0.5),2)</f>
        <v>8.3699999999999992</v>
      </c>
      <c r="AN857" s="19">
        <v>11</v>
      </c>
      <c r="AO857" s="10">
        <f>INDEX(AJ:AJ, MATCH(AN857, AI:AI, 0))</f>
        <v>1.56</v>
      </c>
      <c r="AP857" s="12">
        <f>ROUNDUP((AK857/AO857),0)</f>
        <v>7</v>
      </c>
      <c r="AQ857" s="12">
        <f>(AP857*AO857)</f>
        <v>10.92</v>
      </c>
      <c r="AR857" s="12">
        <f>IF(ROUNDDOWN((AL857*12 - (O857*12)) / (AP857 - 1), 0) &lt; 18, ROUNDDOWN((AL857*12 - (O857*12)) / (AP857 - 1), 0), 18)</f>
        <v>16</v>
      </c>
    </row>
    <row r="858" spans="1:44" x14ac:dyDescent="0.35">
      <c r="A858" s="11">
        <f t="shared" si="13"/>
        <v>857</v>
      </c>
      <c r="B858" s="14">
        <v>4300</v>
      </c>
      <c r="C858" s="14">
        <v>3000</v>
      </c>
      <c r="D858" s="14">
        <v>180</v>
      </c>
      <c r="E858" s="14">
        <v>105</v>
      </c>
      <c r="F858" s="14">
        <v>60000</v>
      </c>
      <c r="G858" s="14">
        <v>5.5</v>
      </c>
      <c r="H858" s="14">
        <v>105</v>
      </c>
      <c r="K858" s="14">
        <v>150</v>
      </c>
      <c r="L858" s="14">
        <v>1.25</v>
      </c>
      <c r="M858" s="9">
        <f>ROUNDUP((18*L858),0)</f>
        <v>23</v>
      </c>
      <c r="N858" s="9">
        <f>(M858-O858*12-1.5)</f>
        <v>18.5</v>
      </c>
      <c r="O858" s="14">
        <v>0.25</v>
      </c>
      <c r="P858" s="9">
        <f>ROUND(((B858)-(M858*K858/12)-(G858-(1.5*L858))*H858),0)</f>
        <v>3632</v>
      </c>
      <c r="Q858" s="9">
        <f>ROUNDDOWN((D858+E858)/(P858/1000),0)</f>
        <v>78</v>
      </c>
      <c r="R858" s="9">
        <f>ROUND((1.2*D858+1.6*E858)/(Q858),2)</f>
        <v>4.92</v>
      </c>
      <c r="S858" s="9">
        <f>CEILING((N858+(12*L858)),0.01)</f>
        <v>33.5</v>
      </c>
      <c r="T858" s="9">
        <f xml:space="preserve"> (4*S858)</f>
        <v>134</v>
      </c>
      <c r="U858" s="9">
        <f>ROUND((Q858-(S858/12)^2)*(R858),2)</f>
        <v>345.42</v>
      </c>
      <c r="V858" s="9">
        <f>ROUND((U858*1000)/(3*T858*(C858^0.5)),2)</f>
        <v>15.69</v>
      </c>
      <c r="W858" s="9" t="str">
        <f>IF(V858 &lt; N858, "Pass", "Fail")</f>
        <v>Pass</v>
      </c>
      <c r="X858" s="9">
        <f>CEILING(R858*(Q858^0.5)*((Q858^0.5/2)-(L858*0.5)-(N858/12)),0.01)</f>
        <v>97.740000000000009</v>
      </c>
      <c r="Y858" s="9">
        <f>ROUND((X858*1000)/(1.5*(Q858^0.5)*12*(C858^0.5)),2)</f>
        <v>11.23</v>
      </c>
      <c r="Z858" s="9" t="str">
        <f>IF(Y858&lt;N858,"Pass","Fail")</f>
        <v>Pass</v>
      </c>
      <c r="AA858" s="9">
        <f>ROUND(((Q858^0.5)/2)-(L858/2),2)</f>
        <v>3.79</v>
      </c>
      <c r="AB858" s="9">
        <f>ROUND((AA858*(AA858/2)*R858*(Q858^0.5)),0)</f>
        <v>312</v>
      </c>
      <c r="AC858" s="9">
        <f>ROUND((AB858*12000/(0.9*(Q858^0.5)*12*(N858^2))),2)</f>
        <v>114.69</v>
      </c>
      <c r="AD858" s="9">
        <f>(1-((1-(2.36*AC858/C858))^0.5))</f>
        <v>4.617758466263755E-2</v>
      </c>
      <c r="AE858" s="9">
        <f>(AD858*C858)/(1.18*F858)</f>
        <v>1.9566773162134556E-3</v>
      </c>
      <c r="AF858" s="10">
        <f>200/F858</f>
        <v>3.3333333333333335E-3</v>
      </c>
      <c r="AG858" s="10">
        <f>(3*(C858)^0.5)/(F858)</f>
        <v>2.7386127875258306E-3</v>
      </c>
      <c r="AH858" s="10">
        <f>ROUND(MAX(AE858, AF858, AG858),6)</f>
        <v>3.333E-3</v>
      </c>
      <c r="AK858" s="10">
        <f>ROUND((AH858*(Q858^0.5)*12*N858),2)</f>
        <v>6.53</v>
      </c>
      <c r="AL858" s="13">
        <f>ROUND((Q858^0.5),2)</f>
        <v>8.83</v>
      </c>
      <c r="AM858" s="13">
        <f>ROUND((Q858^0.5),2)</f>
        <v>8.83</v>
      </c>
      <c r="AN858" s="19">
        <v>8</v>
      </c>
      <c r="AO858" s="10">
        <f>INDEX(AJ:AJ, MATCH(AN858, AI:AI, 0))</f>
        <v>0.79</v>
      </c>
      <c r="AP858" s="12">
        <f>ROUNDUP((AK858/AO858),0)</f>
        <v>9</v>
      </c>
      <c r="AQ858" s="12">
        <f>(AP858*AO858)</f>
        <v>7.11</v>
      </c>
      <c r="AR858" s="12">
        <f>IF(ROUNDDOWN((AL858*12 - (O858*12)) / (AP858 - 1), 0) &lt; 18, ROUNDDOWN((AL858*12 - (O858*12)) / (AP858 - 1), 0), 18)</f>
        <v>12</v>
      </c>
    </row>
    <row r="859" spans="1:44" x14ac:dyDescent="0.35">
      <c r="A859" s="11">
        <f t="shared" si="13"/>
        <v>858</v>
      </c>
      <c r="B859" s="14">
        <v>5200</v>
      </c>
      <c r="C859" s="14">
        <v>5000</v>
      </c>
      <c r="D859" s="14">
        <v>195</v>
      </c>
      <c r="E859" s="14">
        <v>155</v>
      </c>
      <c r="F859" s="14">
        <v>40000</v>
      </c>
      <c r="G859" s="14">
        <v>6.5</v>
      </c>
      <c r="H859" s="14">
        <v>100</v>
      </c>
      <c r="K859" s="14">
        <v>150</v>
      </c>
      <c r="L859" s="14">
        <v>1.5</v>
      </c>
      <c r="M859" s="9">
        <f>ROUNDUP((18*L859),0)</f>
        <v>27</v>
      </c>
      <c r="N859" s="9">
        <f>(M859-O859*12-1.5)</f>
        <v>22.5</v>
      </c>
      <c r="O859" s="14">
        <v>0.25</v>
      </c>
      <c r="P859" s="9">
        <f>ROUND(((B859)-(M859*K859/12)-(G859-(1.5*L859))*H859),0)</f>
        <v>4438</v>
      </c>
      <c r="Q859" s="9">
        <f>ROUNDDOWN((D859+E859)/(P859/1000),0)</f>
        <v>78</v>
      </c>
      <c r="R859" s="9">
        <f>ROUND((1.2*D859+1.6*E859)/(Q859),2)</f>
        <v>6.18</v>
      </c>
      <c r="S859" s="9">
        <f>CEILING((N859+(12*L859)),0.01)</f>
        <v>40.5</v>
      </c>
      <c r="T859" s="9">
        <f xml:space="preserve"> (4*S859)</f>
        <v>162</v>
      </c>
      <c r="U859" s="9">
        <f>ROUND((Q859-(S859/12)^2)*(R859),2)</f>
        <v>411.65</v>
      </c>
      <c r="V859" s="9">
        <f>ROUND((U859*1000)/(3*T859*(C859^0.5)),2)</f>
        <v>11.98</v>
      </c>
      <c r="W859" s="9" t="str">
        <f>IF(V859 &lt; N859, "Pass", "Fail")</f>
        <v>Pass</v>
      </c>
      <c r="X859" s="9">
        <f>CEILING(R859*(Q859^0.5)*((Q859^0.5/2)-(L859*0.5)-(N859/12)),0.01)</f>
        <v>97.75</v>
      </c>
      <c r="Y859" s="9">
        <f>ROUND((X859*1000)/(1.5*(Q859^0.5)*12*(C859^0.5)),2)</f>
        <v>8.6999999999999993</v>
      </c>
      <c r="Z859" s="9" t="str">
        <f>IF(Y859&lt;N859,"Pass","Fail")</f>
        <v>Pass</v>
      </c>
      <c r="AA859" s="9">
        <f>ROUND(((Q859^0.5)/2)-(L859/2),2)</f>
        <v>3.67</v>
      </c>
      <c r="AB859" s="9">
        <f>ROUND((AA859*(AA859/2)*R859*(Q859^0.5)),0)</f>
        <v>368</v>
      </c>
      <c r="AC859" s="9">
        <f>ROUND((AB859*12000/(0.9*(Q859^0.5)*12*(N859^2))),2)</f>
        <v>91.45</v>
      </c>
      <c r="AD859" s="9">
        <f>(1-((1-(2.36*AC859/C859))^0.5))</f>
        <v>2.1820261915020067E-2</v>
      </c>
      <c r="AE859" s="9">
        <f>(AD859*C859)/(1.18*F859)</f>
        <v>2.3114684232012784E-3</v>
      </c>
      <c r="AF859" s="10">
        <f>200/F859</f>
        <v>5.0000000000000001E-3</v>
      </c>
      <c r="AG859" s="10">
        <f>(3*(C859)^0.5)/(F859)</f>
        <v>5.3033008588991067E-3</v>
      </c>
      <c r="AH859" s="10">
        <f>ROUND(MAX(AE859, AF859, AG859),6)</f>
        <v>5.3030000000000004E-3</v>
      </c>
      <c r="AK859" s="10">
        <f>ROUND((AH859*(Q859^0.5)*12*N859),2)</f>
        <v>12.65</v>
      </c>
      <c r="AL859" s="13">
        <f>ROUND((Q859^0.5),2)</f>
        <v>8.83</v>
      </c>
      <c r="AM859" s="13">
        <f>ROUND((Q859^0.5),2)</f>
        <v>8.83</v>
      </c>
      <c r="AN859" s="19">
        <v>11</v>
      </c>
      <c r="AO859" s="10">
        <f>INDEX(AJ:AJ, MATCH(AN859, AI:AI, 0))</f>
        <v>1.56</v>
      </c>
      <c r="AP859" s="12">
        <f>ROUNDUP((AK859/AO859),0)</f>
        <v>9</v>
      </c>
      <c r="AQ859" s="12">
        <f>(AP859*AO859)</f>
        <v>14.040000000000001</v>
      </c>
      <c r="AR859" s="12">
        <f>IF(ROUNDDOWN((AL859*12 - (O859*12)) / (AP859 - 1), 0) &lt; 18, ROUNDDOWN((AL859*12 - (O859*12)) / (AP859 - 1), 0), 18)</f>
        <v>12</v>
      </c>
    </row>
    <row r="860" spans="1:44" x14ac:dyDescent="0.35">
      <c r="A860" s="11">
        <f t="shared" si="13"/>
        <v>859</v>
      </c>
      <c r="B860" s="14">
        <v>4700</v>
      </c>
      <c r="C860" s="14">
        <v>4000</v>
      </c>
      <c r="D860" s="14">
        <v>160</v>
      </c>
      <c r="E860" s="14">
        <v>160</v>
      </c>
      <c r="F860" s="14">
        <v>40000</v>
      </c>
      <c r="G860" s="14">
        <v>6.25</v>
      </c>
      <c r="H860" s="14">
        <v>90</v>
      </c>
      <c r="K860" s="14">
        <v>150</v>
      </c>
      <c r="L860" s="14">
        <v>1.42</v>
      </c>
      <c r="M860" s="9">
        <f>ROUNDUP((18*L860),0)</f>
        <v>26</v>
      </c>
      <c r="N860" s="9">
        <f>(M860-O860*12-1.5)</f>
        <v>21.5</v>
      </c>
      <c r="O860" s="14">
        <v>0.25</v>
      </c>
      <c r="P860" s="9">
        <f>ROUND(((B860)-(M860*K860/12)-(G860-(1.5*L860))*H860),0)</f>
        <v>4004</v>
      </c>
      <c r="Q860" s="9">
        <f>ROUNDDOWN((D860+E860)/(P860/1000),0)</f>
        <v>79</v>
      </c>
      <c r="R860" s="9">
        <f>ROUND((1.2*D860+1.6*E860)/(Q860),2)</f>
        <v>5.67</v>
      </c>
      <c r="S860" s="9">
        <f>CEILING((N860+(12*L860)),0.01)</f>
        <v>38.54</v>
      </c>
      <c r="T860" s="9">
        <f xml:space="preserve"> (4*S860)</f>
        <v>154.16</v>
      </c>
      <c r="U860" s="9">
        <f>ROUND((Q860-(S860/12)^2)*(R860),2)</f>
        <v>389.45</v>
      </c>
      <c r="V860" s="9">
        <f>ROUND((U860*1000)/(3*T860*(C860^0.5)),2)</f>
        <v>13.31</v>
      </c>
      <c r="W860" s="9" t="str">
        <f>IF(V860 &lt; N860, "Pass", "Fail")</f>
        <v>Pass</v>
      </c>
      <c r="X860" s="9">
        <f>CEILING(R860*(Q860^0.5)*((Q860^0.5/2)-(L860*0.5)-(N860/12)),0.01)</f>
        <v>97.9</v>
      </c>
      <c r="Y860" s="9">
        <f>ROUND((X860*1000)/(1.5*(Q860^0.5)*12*(C860^0.5)),2)</f>
        <v>9.68</v>
      </c>
      <c r="Z860" s="9" t="str">
        <f>IF(Y860&lt;N860,"Pass","Fail")</f>
        <v>Pass</v>
      </c>
      <c r="AA860" s="9">
        <f>ROUND(((Q860^0.5)/2)-(L860/2),2)</f>
        <v>3.73</v>
      </c>
      <c r="AB860" s="9">
        <f>ROUND((AA860*(AA860/2)*R860*(Q860^0.5)),0)</f>
        <v>351</v>
      </c>
      <c r="AC860" s="9">
        <f>ROUND((AB860*12000/(0.9*(Q860^0.5)*12*(N860^2))),2)</f>
        <v>94.92</v>
      </c>
      <c r="AD860" s="9">
        <f>(1-((1-(2.36*AC860/C860))^0.5))</f>
        <v>2.8404816808975775E-2</v>
      </c>
      <c r="AE860" s="9">
        <f>(AD860*C860)/(1.18*F860)</f>
        <v>2.4071878651674384E-3</v>
      </c>
      <c r="AF860" s="10">
        <f>200/F860</f>
        <v>5.0000000000000001E-3</v>
      </c>
      <c r="AG860" s="10">
        <f>(3*(C860)^0.5)/(F860)</f>
        <v>4.7434164902525689E-3</v>
      </c>
      <c r="AH860" s="10">
        <f>ROUND(MAX(AE860, AF860, AG860),6)</f>
        <v>5.0000000000000001E-3</v>
      </c>
      <c r="AK860" s="10">
        <f>ROUND((AH860*(Q860^0.5)*12*N860),2)</f>
        <v>11.47</v>
      </c>
      <c r="AL860" s="13">
        <f>ROUND((Q860^0.5),2)</f>
        <v>8.89</v>
      </c>
      <c r="AM860" s="13">
        <f>ROUND((Q860^0.5),2)</f>
        <v>8.89</v>
      </c>
      <c r="AN860" s="19">
        <v>11</v>
      </c>
      <c r="AO860" s="10">
        <f>INDEX(AJ:AJ, MATCH(AN860, AI:AI, 0))</f>
        <v>1.56</v>
      </c>
      <c r="AP860" s="12">
        <f>ROUNDUP((AK860/AO860),0)</f>
        <v>8</v>
      </c>
      <c r="AQ860" s="12">
        <f>(AP860*AO860)</f>
        <v>12.48</v>
      </c>
      <c r="AR860" s="12">
        <f>IF(ROUNDDOWN((AL860*12 - (O860*12)) / (AP860 - 1), 0) &lt; 18, ROUNDDOWN((AL860*12 - (O860*12)) / (AP860 - 1), 0), 18)</f>
        <v>14</v>
      </c>
    </row>
    <row r="861" spans="1:44" x14ac:dyDescent="0.35">
      <c r="A861" s="11">
        <f t="shared" si="13"/>
        <v>860</v>
      </c>
      <c r="B861" s="14">
        <v>4500</v>
      </c>
      <c r="C861" s="14">
        <v>3000</v>
      </c>
      <c r="D861" s="14">
        <v>180</v>
      </c>
      <c r="E861" s="14">
        <v>145</v>
      </c>
      <c r="F861" s="14">
        <v>60000</v>
      </c>
      <c r="G861" s="14">
        <v>7</v>
      </c>
      <c r="H861" s="14">
        <v>95</v>
      </c>
      <c r="K861" s="14">
        <v>150</v>
      </c>
      <c r="L861" s="14">
        <v>1.5</v>
      </c>
      <c r="M861" s="9">
        <f>ROUNDUP((18*L861),0)</f>
        <v>27</v>
      </c>
      <c r="N861" s="9">
        <f>(M861-O861*12-1.5)</f>
        <v>22.5</v>
      </c>
      <c r="O861" s="14">
        <v>0.25</v>
      </c>
      <c r="P861" s="9">
        <f>ROUND(((B861)-(M861*K861/12)-(G861-(1.5*L861))*H861),0)</f>
        <v>3711</v>
      </c>
      <c r="Q861" s="9">
        <f>ROUNDDOWN((D861+E861)/(P861/1000),0)</f>
        <v>87</v>
      </c>
      <c r="R861" s="9">
        <f>ROUND((1.2*D861+1.6*E861)/(Q861),2)</f>
        <v>5.15</v>
      </c>
      <c r="S861" s="9">
        <f>CEILING((N861+(12*L861)),0.01)</f>
        <v>40.5</v>
      </c>
      <c r="T861" s="9">
        <f xml:space="preserve"> (4*S861)</f>
        <v>162</v>
      </c>
      <c r="U861" s="9">
        <f>ROUND((Q861-(S861/12)^2)*(R861),2)</f>
        <v>389.39</v>
      </c>
      <c r="V861" s="9">
        <f>ROUND((U861*1000)/(3*T861*(C861^0.5)),2)</f>
        <v>14.63</v>
      </c>
      <c r="W861" s="9" t="str">
        <f>IF(V861 &lt; N861, "Pass", "Fail")</f>
        <v>Pass</v>
      </c>
      <c r="X861" s="9">
        <f>CEILING(R861*(Q861^0.5)*((Q861^0.5/2)-(L861*0.5)-(N861/12)),0.01)</f>
        <v>97.94</v>
      </c>
      <c r="Y861" s="9">
        <f>ROUND((X861*1000)/(1.5*(Q861^0.5)*12*(C861^0.5)),2)</f>
        <v>10.65</v>
      </c>
      <c r="Z861" s="9" t="str">
        <f>IF(Y861&lt;N861,"Pass","Fail")</f>
        <v>Pass</v>
      </c>
      <c r="AA861" s="9">
        <f>ROUND(((Q861^0.5)/2)-(L861/2),2)</f>
        <v>3.91</v>
      </c>
      <c r="AB861" s="9">
        <f>ROUND((AA861*(AA861/2)*R861*(Q861^0.5)),0)</f>
        <v>367</v>
      </c>
      <c r="AC861" s="9">
        <f>ROUND((AB861*12000/(0.9*(Q861^0.5)*12*(N861^2))),2)</f>
        <v>86.36</v>
      </c>
      <c r="AD861" s="9">
        <f>(1-((1-(2.36*AC861/C861))^0.5))</f>
        <v>3.4565659059785259E-2</v>
      </c>
      <c r="AE861" s="9">
        <f>(AD861*C861)/(1.18*F861)</f>
        <v>1.4646465703298838E-3</v>
      </c>
      <c r="AF861" s="10">
        <f>200/F861</f>
        <v>3.3333333333333335E-3</v>
      </c>
      <c r="AG861" s="10">
        <f>(3*(C861)^0.5)/(F861)</f>
        <v>2.7386127875258306E-3</v>
      </c>
      <c r="AH861" s="10">
        <f>ROUND(MAX(AE861, AF861, AG861),6)</f>
        <v>3.333E-3</v>
      </c>
      <c r="AK861" s="10">
        <f>ROUND((AH861*(Q861^0.5)*12*N861),2)</f>
        <v>8.39</v>
      </c>
      <c r="AL861" s="13">
        <f>ROUND((Q861^0.5),2)</f>
        <v>9.33</v>
      </c>
      <c r="AM861" s="13">
        <f>ROUND((Q861^0.5),2)</f>
        <v>9.33</v>
      </c>
      <c r="AN861" s="19">
        <v>8</v>
      </c>
      <c r="AO861" s="10">
        <f>INDEX(AJ:AJ, MATCH(AN861, AI:AI, 0))</f>
        <v>0.79</v>
      </c>
      <c r="AP861" s="12">
        <f>ROUNDUP((AK861/AO861),0)</f>
        <v>11</v>
      </c>
      <c r="AQ861" s="12">
        <f>(AP861*AO861)</f>
        <v>8.6900000000000013</v>
      </c>
      <c r="AR861" s="12">
        <f>IF(ROUNDDOWN((AL861*12 - (O861*12)) / (AP861 - 1), 0) &lt; 18, ROUNDDOWN((AL861*12 - (O861*12)) / (AP861 - 1), 0), 18)</f>
        <v>10</v>
      </c>
    </row>
    <row r="862" spans="1:44" x14ac:dyDescent="0.35">
      <c r="A862" s="11">
        <f t="shared" si="13"/>
        <v>861</v>
      </c>
      <c r="B862" s="14">
        <v>5300</v>
      </c>
      <c r="C862" s="14">
        <v>3000</v>
      </c>
      <c r="D862" s="14">
        <v>125</v>
      </c>
      <c r="E862" s="14">
        <v>175</v>
      </c>
      <c r="F862" s="14">
        <v>60000</v>
      </c>
      <c r="G862" s="14">
        <v>5.5</v>
      </c>
      <c r="H862" s="14">
        <v>100</v>
      </c>
      <c r="K862" s="14">
        <v>150</v>
      </c>
      <c r="L862" s="14">
        <v>1.25</v>
      </c>
      <c r="M862" s="9">
        <f>ROUNDUP((18*L862),0)</f>
        <v>23</v>
      </c>
      <c r="N862" s="9">
        <f>(M862-O862*12-1.5)</f>
        <v>18.5</v>
      </c>
      <c r="O862" s="14">
        <v>0.25</v>
      </c>
      <c r="P862" s="9">
        <f>ROUND(((B862)-(M862*K862/12)-(G862-(1.5*L862))*H862),0)</f>
        <v>4650</v>
      </c>
      <c r="Q862" s="9">
        <f>ROUNDDOWN((D862+E862)/(P862/1000),0)</f>
        <v>64</v>
      </c>
      <c r="R862" s="9">
        <f>ROUND((1.2*D862+1.6*E862)/(Q862),2)</f>
        <v>6.72</v>
      </c>
      <c r="S862" s="9">
        <f>CEILING((N862+(12*L862)),0.01)</f>
        <v>33.5</v>
      </c>
      <c r="T862" s="9">
        <f xml:space="preserve"> (4*S862)</f>
        <v>134</v>
      </c>
      <c r="U862" s="9">
        <f>ROUND((Q862-(S862/12)^2)*(R862),2)</f>
        <v>377.71</v>
      </c>
      <c r="V862" s="9">
        <f>ROUND((U862*1000)/(3*T862*(C862^0.5)),2)</f>
        <v>17.149999999999999</v>
      </c>
      <c r="W862" s="9" t="str">
        <f>IF(V862 &lt; N862, "Pass", "Fail")</f>
        <v>Pass</v>
      </c>
      <c r="X862" s="9">
        <f>CEILING(R862*(Q862^0.5)*((Q862^0.5/2)-(L862*0.5)-(N862/12)),0.01)</f>
        <v>98.56</v>
      </c>
      <c r="Y862" s="9">
        <f>ROUND((X862*1000)/(1.5*(Q862^0.5)*12*(C862^0.5)),2)</f>
        <v>12.5</v>
      </c>
      <c r="Z862" s="9" t="str">
        <f>IF(Y862&lt;N862,"Pass","Fail")</f>
        <v>Pass</v>
      </c>
      <c r="AA862" s="9">
        <f>ROUND(((Q862^0.5)/2)-(L862/2),2)</f>
        <v>3.38</v>
      </c>
      <c r="AB862" s="9">
        <f>ROUND((AA862*(AA862/2)*R862*(Q862^0.5)),0)</f>
        <v>307</v>
      </c>
      <c r="AC862" s="9">
        <f>ROUND((AB862*12000/(0.9*(Q862^0.5)*12*(N862^2))),2)</f>
        <v>124.58</v>
      </c>
      <c r="AD862" s="9">
        <f>(1-((1-(2.36*AC862/C862))^0.5))</f>
        <v>5.0264738642043061E-2</v>
      </c>
      <c r="AE862" s="9">
        <f>(AD862*C862)/(1.18*F862)</f>
        <v>2.1298618068662312E-3</v>
      </c>
      <c r="AF862" s="10">
        <f>200/F862</f>
        <v>3.3333333333333335E-3</v>
      </c>
      <c r="AG862" s="10">
        <f>(3*(C862)^0.5)/(F862)</f>
        <v>2.7386127875258306E-3</v>
      </c>
      <c r="AH862" s="10">
        <f>ROUND(MAX(AE862, AF862, AG862),6)</f>
        <v>3.333E-3</v>
      </c>
      <c r="AK862" s="10">
        <f>ROUND((AH862*(Q862^0.5)*12*N862),2)</f>
        <v>5.92</v>
      </c>
      <c r="AL862" s="13">
        <f>ROUND((Q862^0.5),2)</f>
        <v>8</v>
      </c>
      <c r="AM862" s="13">
        <f>ROUND((Q862^0.5),2)</f>
        <v>8</v>
      </c>
      <c r="AN862" s="19">
        <v>8</v>
      </c>
      <c r="AO862" s="10">
        <f>INDEX(AJ:AJ, MATCH(AN862, AI:AI, 0))</f>
        <v>0.79</v>
      </c>
      <c r="AP862" s="12">
        <f>ROUNDUP((AK862/AO862),0)</f>
        <v>8</v>
      </c>
      <c r="AQ862" s="12">
        <f>(AP862*AO862)</f>
        <v>6.32</v>
      </c>
      <c r="AR862" s="12">
        <f>IF(ROUNDDOWN((AL862*12 - (O862*12)) / (AP862 - 1), 0) &lt; 18, ROUNDDOWN((AL862*12 - (O862*12)) / (AP862 - 1), 0), 18)</f>
        <v>13</v>
      </c>
    </row>
    <row r="863" spans="1:44" x14ac:dyDescent="0.35">
      <c r="A863" s="11">
        <f t="shared" si="13"/>
        <v>862</v>
      </c>
      <c r="B863" s="14">
        <v>4100</v>
      </c>
      <c r="C863" s="14">
        <v>5000</v>
      </c>
      <c r="D863" s="14">
        <v>105</v>
      </c>
      <c r="E863" s="14">
        <v>155</v>
      </c>
      <c r="F863" s="14">
        <v>60000</v>
      </c>
      <c r="G863" s="14">
        <v>5.5</v>
      </c>
      <c r="H863" s="14">
        <v>105</v>
      </c>
      <c r="K863" s="14">
        <v>150</v>
      </c>
      <c r="L863" s="14">
        <v>1.17</v>
      </c>
      <c r="M863" s="9">
        <f>ROUNDUP((18*L863),0)</f>
        <v>22</v>
      </c>
      <c r="N863" s="9">
        <f>(M863-O863*12-1.5)</f>
        <v>17.5</v>
      </c>
      <c r="O863" s="14">
        <v>0.25</v>
      </c>
      <c r="P863" s="9">
        <f>ROUND(((B863)-(M863*K863/12)-(G863-(1.5*L863))*H863),0)</f>
        <v>3432</v>
      </c>
      <c r="Q863" s="9">
        <f>ROUNDDOWN((D863+E863)/(P863/1000),0)</f>
        <v>75</v>
      </c>
      <c r="R863" s="9">
        <f>ROUND((1.2*D863+1.6*E863)/(Q863),2)</f>
        <v>4.99</v>
      </c>
      <c r="S863" s="9">
        <f>CEILING((N863+(12*L863)),0.01)</f>
        <v>31.54</v>
      </c>
      <c r="T863" s="9">
        <f xml:space="preserve"> (4*S863)</f>
        <v>126.16</v>
      </c>
      <c r="U863" s="9">
        <f>ROUND((Q863-(S863/12)^2)*(R863),2)</f>
        <v>339.78</v>
      </c>
      <c r="V863" s="9">
        <f>ROUND((U863*1000)/(3*T863*(C863^0.5)),2)</f>
        <v>12.7</v>
      </c>
      <c r="W863" s="9" t="str">
        <f>IF(V863 &lt; N863, "Pass", "Fail")</f>
        <v>Pass</v>
      </c>
      <c r="X863" s="9">
        <f>CEILING(R863*(Q863^0.5)*((Q863^0.5/2)-(L863*0.5)-(N863/12)),0.01)</f>
        <v>98.83</v>
      </c>
      <c r="Y863" s="9">
        <f>ROUND((X863*1000)/(1.5*(Q863^0.5)*12*(C863^0.5)),2)</f>
        <v>8.9700000000000006</v>
      </c>
      <c r="Z863" s="9" t="str">
        <f>IF(Y863&lt;N863,"Pass","Fail")</f>
        <v>Pass</v>
      </c>
      <c r="AA863" s="9">
        <f>ROUND(((Q863^0.5)/2)-(L863/2),2)</f>
        <v>3.75</v>
      </c>
      <c r="AB863" s="9">
        <f>ROUND((AA863*(AA863/2)*R863*(Q863^0.5)),0)</f>
        <v>304</v>
      </c>
      <c r="AC863" s="9">
        <f>ROUND((AB863*12000/(0.9*(Q863^0.5)*12*(N863^2))),2)</f>
        <v>127.36</v>
      </c>
      <c r="AD863" s="9">
        <f>(1-((1-(2.36*AC863/C863))^0.5))</f>
        <v>3.0522780051021492E-2</v>
      </c>
      <c r="AE863" s="9">
        <f>(AD863*C863)/(1.18*F863)</f>
        <v>2.1555635629252469E-3</v>
      </c>
      <c r="AF863" s="10">
        <f>200/F863</f>
        <v>3.3333333333333335E-3</v>
      </c>
      <c r="AG863" s="10">
        <f>(3*(C863)^0.5)/(F863)</f>
        <v>3.5355339059327377E-3</v>
      </c>
      <c r="AH863" s="10">
        <f>ROUND(MAX(AE863, AF863, AG863),6)</f>
        <v>3.5360000000000001E-3</v>
      </c>
      <c r="AK863" s="10">
        <f>ROUND((AH863*(Q863^0.5)*12*N863),2)</f>
        <v>6.43</v>
      </c>
      <c r="AL863" s="13">
        <f>ROUND((Q863^0.5),2)</f>
        <v>8.66</v>
      </c>
      <c r="AM863" s="13">
        <f>ROUND((Q863^0.5),2)</f>
        <v>8.66</v>
      </c>
      <c r="AN863" s="19">
        <v>8</v>
      </c>
      <c r="AO863" s="10">
        <f>INDEX(AJ:AJ, MATCH(AN863, AI:AI, 0))</f>
        <v>0.79</v>
      </c>
      <c r="AP863" s="12">
        <f>ROUNDUP((AK863/AO863),0)</f>
        <v>9</v>
      </c>
      <c r="AQ863" s="12">
        <f>(AP863*AO863)</f>
        <v>7.11</v>
      </c>
      <c r="AR863" s="12">
        <f>IF(ROUNDDOWN((AL863*12 - (O863*12)) / (AP863 - 1), 0) &lt; 18, ROUNDDOWN((AL863*12 - (O863*12)) / (AP863 - 1), 0), 18)</f>
        <v>12</v>
      </c>
    </row>
    <row r="864" spans="1:44" x14ac:dyDescent="0.35">
      <c r="A864" s="11">
        <f t="shared" si="13"/>
        <v>863</v>
      </c>
      <c r="B864" s="14">
        <v>5600</v>
      </c>
      <c r="C864" s="14">
        <v>4000</v>
      </c>
      <c r="D864" s="14">
        <v>160</v>
      </c>
      <c r="E864" s="14">
        <v>155</v>
      </c>
      <c r="F864" s="14">
        <v>40000</v>
      </c>
      <c r="G864" s="14">
        <v>4.5</v>
      </c>
      <c r="H864" s="14">
        <v>105</v>
      </c>
      <c r="K864" s="14">
        <v>150</v>
      </c>
      <c r="L864" s="14">
        <v>1.25</v>
      </c>
      <c r="M864" s="9">
        <f>ROUNDUP((18*L864),0)</f>
        <v>23</v>
      </c>
      <c r="N864" s="9">
        <f>(M864-O864*12-1.5)</f>
        <v>18.5</v>
      </c>
      <c r="O864" s="14">
        <v>0.25</v>
      </c>
      <c r="P864" s="9">
        <f>ROUND(((B864)-(M864*K864/12)-(G864-(1.5*L864))*H864),0)</f>
        <v>5037</v>
      </c>
      <c r="Q864" s="9">
        <f>ROUNDDOWN((D864+E864)/(P864/1000),0)</f>
        <v>62</v>
      </c>
      <c r="R864" s="9">
        <f>ROUND((1.2*D864+1.6*E864)/(Q864),2)</f>
        <v>7.1</v>
      </c>
      <c r="S864" s="9">
        <f>CEILING((N864+(12*L864)),0.01)</f>
        <v>33.5</v>
      </c>
      <c r="T864" s="9">
        <f xml:space="preserve"> (4*S864)</f>
        <v>134</v>
      </c>
      <c r="U864" s="9">
        <f>ROUND((Q864-(S864/12)^2)*(R864),2)</f>
        <v>384.87</v>
      </c>
      <c r="V864" s="9">
        <f>ROUND((U864*1000)/(3*T864*(C864^0.5)),2)</f>
        <v>15.14</v>
      </c>
      <c r="W864" s="9" t="str">
        <f>IF(V864 &lt; N864, "Pass", "Fail")</f>
        <v>Pass</v>
      </c>
      <c r="X864" s="9">
        <f>CEILING(R864*(Q864^0.5)*((Q864^0.5/2)-(L864*0.5)-(N864/12)),0.01)</f>
        <v>98.98</v>
      </c>
      <c r="Y864" s="9">
        <f>ROUND((X864*1000)/(1.5*(Q864^0.5)*12*(C864^0.5)),2)</f>
        <v>11.04</v>
      </c>
      <c r="Z864" s="9" t="str">
        <f>IF(Y864&lt;N864,"Pass","Fail")</f>
        <v>Pass</v>
      </c>
      <c r="AA864" s="9">
        <f>ROUND(((Q864^0.5)/2)-(L864/2),2)</f>
        <v>3.31</v>
      </c>
      <c r="AB864" s="9">
        <f>ROUND((AA864*(AA864/2)*R864*(Q864^0.5)),0)</f>
        <v>306</v>
      </c>
      <c r="AC864" s="9">
        <f>ROUND((AB864*12000/(0.9*(Q864^0.5)*12*(N864^2))),2)</f>
        <v>126.17</v>
      </c>
      <c r="AD864" s="9">
        <f>(1-((1-(2.36*AC864/C864))^0.5))</f>
        <v>3.7939866744287176E-2</v>
      </c>
      <c r="AE864" s="9">
        <f>(AD864*C864)/(1.18*F864)</f>
        <v>3.2152429444311163E-3</v>
      </c>
      <c r="AF864" s="10">
        <f>200/F864</f>
        <v>5.0000000000000001E-3</v>
      </c>
      <c r="AG864" s="10">
        <f>(3*(C864)^0.5)/(F864)</f>
        <v>4.7434164902525689E-3</v>
      </c>
      <c r="AH864" s="10">
        <f>ROUND(MAX(AE864, AF864, AG864),6)</f>
        <v>5.0000000000000001E-3</v>
      </c>
      <c r="AK864" s="10">
        <f>ROUND((AH864*(Q864^0.5)*12*N864),2)</f>
        <v>8.74</v>
      </c>
      <c r="AL864" s="13">
        <f>ROUND((Q864^0.5),2)</f>
        <v>7.87</v>
      </c>
      <c r="AM864" s="13">
        <f>ROUND((Q864^0.5),2)</f>
        <v>7.87</v>
      </c>
      <c r="AN864" s="19">
        <v>11</v>
      </c>
      <c r="AO864" s="10">
        <f>INDEX(AJ:AJ, MATCH(AN864, AI:AI, 0))</f>
        <v>1.56</v>
      </c>
      <c r="AP864" s="12">
        <f>ROUNDUP((AK864/AO864),0)</f>
        <v>6</v>
      </c>
      <c r="AQ864" s="12">
        <f>(AP864*AO864)</f>
        <v>9.36</v>
      </c>
      <c r="AR864" s="12">
        <f>IF(ROUNDDOWN((AL864*12 - (O864*12)) / (AP864 - 1), 0) &lt; 18, ROUNDDOWN((AL864*12 - (O864*12)) / (AP864 - 1), 0), 18)</f>
        <v>18</v>
      </c>
    </row>
    <row r="865" spans="1:44" x14ac:dyDescent="0.35">
      <c r="A865" s="11">
        <f t="shared" si="13"/>
        <v>864</v>
      </c>
      <c r="B865" s="14">
        <v>4000</v>
      </c>
      <c r="C865" s="14">
        <v>5000</v>
      </c>
      <c r="D865" s="14">
        <v>145</v>
      </c>
      <c r="E865" s="14">
        <v>160</v>
      </c>
      <c r="F865" s="14">
        <v>60000</v>
      </c>
      <c r="G865" s="14">
        <v>7</v>
      </c>
      <c r="H865" s="14">
        <v>100</v>
      </c>
      <c r="K865" s="14">
        <v>150</v>
      </c>
      <c r="L865" s="14">
        <v>1.5</v>
      </c>
      <c r="M865" s="9">
        <f>ROUNDUP((18*L865),0)</f>
        <v>27</v>
      </c>
      <c r="N865" s="9">
        <f>(M865-O865*12-1.5)</f>
        <v>22.5</v>
      </c>
      <c r="O865" s="14">
        <v>0.25</v>
      </c>
      <c r="P865" s="9">
        <f>ROUND(((B865)-(M865*K865/12)-(G865-(1.5*L865))*H865),0)</f>
        <v>3188</v>
      </c>
      <c r="Q865" s="9">
        <f>ROUNDDOWN((D865+E865)/(P865/1000),0)</f>
        <v>95</v>
      </c>
      <c r="R865" s="9">
        <f>ROUND((1.2*D865+1.6*E865)/(Q865),2)</f>
        <v>4.53</v>
      </c>
      <c r="S865" s="9">
        <f>CEILING((N865+(12*L865)),0.01)</f>
        <v>40.5</v>
      </c>
      <c r="T865" s="9">
        <f xml:space="preserve"> (4*S865)</f>
        <v>162</v>
      </c>
      <c r="U865" s="9">
        <f>ROUND((Q865-(S865/12)^2)*(R865),2)</f>
        <v>378.75</v>
      </c>
      <c r="V865" s="9">
        <f>ROUND((U865*1000)/(3*T865*(C865^0.5)),2)</f>
        <v>11.02</v>
      </c>
      <c r="W865" s="9" t="str">
        <f>IF(V865 &lt; N865, "Pass", "Fail")</f>
        <v>Pass</v>
      </c>
      <c r="X865" s="9">
        <f>CEILING(R865*(Q865^0.5)*((Q865^0.5/2)-(L865*0.5)-(N865/12)),0.01)</f>
        <v>99.28</v>
      </c>
      <c r="Y865" s="9">
        <f>ROUND((X865*1000)/(1.5*(Q865^0.5)*12*(C865^0.5)),2)</f>
        <v>8</v>
      </c>
      <c r="Z865" s="9" t="str">
        <f>IF(Y865&lt;N865,"Pass","Fail")</f>
        <v>Pass</v>
      </c>
      <c r="AA865" s="9">
        <f>ROUND(((Q865^0.5)/2)-(L865/2),2)</f>
        <v>4.12</v>
      </c>
      <c r="AB865" s="9">
        <f>ROUND((AA865*(AA865/2)*R865*(Q865^0.5)),0)</f>
        <v>375</v>
      </c>
      <c r="AC865" s="9">
        <f>ROUND((AB865*12000/(0.9*(Q865^0.5)*12*(N865^2))),2)</f>
        <v>84.44</v>
      </c>
      <c r="AD865" s="9">
        <f>(1-((1-(2.36*AC865/C865))^0.5))</f>
        <v>2.0130457662858037E-2</v>
      </c>
      <c r="AE865" s="9">
        <f>(AD865*C865)/(1.18*F865)</f>
        <v>1.4216424903148331E-3</v>
      </c>
      <c r="AF865" s="10">
        <f>200/F865</f>
        <v>3.3333333333333335E-3</v>
      </c>
      <c r="AG865" s="10">
        <f>(3*(C865)^0.5)/(F865)</f>
        <v>3.5355339059327377E-3</v>
      </c>
      <c r="AH865" s="10">
        <f>ROUND(MAX(AE865, AF865, AG865),6)</f>
        <v>3.5360000000000001E-3</v>
      </c>
      <c r="AK865" s="10">
        <f>ROUND((AH865*(Q865^0.5)*12*N865),2)</f>
        <v>9.31</v>
      </c>
      <c r="AL865" s="13">
        <f>ROUND((Q865^0.5),2)</f>
        <v>9.75</v>
      </c>
      <c r="AM865" s="13">
        <f>ROUND((Q865^0.5),2)</f>
        <v>9.75</v>
      </c>
      <c r="AN865" s="19">
        <v>11</v>
      </c>
      <c r="AO865" s="10">
        <f>INDEX(AJ:AJ, MATCH(AN865, AI:AI, 0))</f>
        <v>1.56</v>
      </c>
      <c r="AP865" s="12">
        <f>ROUNDUP((AK865/AO865),0)</f>
        <v>6</v>
      </c>
      <c r="AQ865" s="12">
        <f>(AP865*AO865)</f>
        <v>9.36</v>
      </c>
      <c r="AR865" s="12">
        <f>IF(ROUNDDOWN((AL865*12 - (O865*12)) / (AP865 - 1), 0) &lt; 18, ROUNDDOWN((AL865*12 - (O865*12)) / (AP865 - 1), 0), 18)</f>
        <v>18</v>
      </c>
    </row>
    <row r="866" spans="1:44" x14ac:dyDescent="0.35">
      <c r="A866" s="11">
        <f t="shared" si="13"/>
        <v>865</v>
      </c>
      <c r="B866" s="14">
        <v>4700</v>
      </c>
      <c r="C866" s="14">
        <v>5000</v>
      </c>
      <c r="D866" s="14">
        <v>180</v>
      </c>
      <c r="E866" s="14">
        <v>105</v>
      </c>
      <c r="F866" s="14">
        <v>60000</v>
      </c>
      <c r="G866" s="14">
        <v>6.5</v>
      </c>
      <c r="H866" s="14">
        <v>105</v>
      </c>
      <c r="K866" s="14">
        <v>150</v>
      </c>
      <c r="L866" s="14">
        <v>1.17</v>
      </c>
      <c r="M866" s="9">
        <f>ROUNDUP((18*L866),0)</f>
        <v>22</v>
      </c>
      <c r="N866" s="9">
        <f>(M866-O866*12-1.5)</f>
        <v>17.5</v>
      </c>
      <c r="O866" s="14">
        <v>0.25</v>
      </c>
      <c r="P866" s="9">
        <f>ROUND(((B866)-(M866*K866/12)-(G866-(1.5*L866))*H866),0)</f>
        <v>3927</v>
      </c>
      <c r="Q866" s="9">
        <f>ROUNDDOWN((D866+E866)/(P866/1000),0)</f>
        <v>72</v>
      </c>
      <c r="R866" s="9">
        <f>ROUND((1.2*D866+1.6*E866)/(Q866),2)</f>
        <v>5.33</v>
      </c>
      <c r="S866" s="9">
        <f>CEILING((N866+(12*L866)),0.01)</f>
        <v>31.54</v>
      </c>
      <c r="T866" s="9">
        <f xml:space="preserve"> (4*S866)</f>
        <v>126.16</v>
      </c>
      <c r="U866" s="9">
        <f>ROUND((Q866-(S866/12)^2)*(R866),2)</f>
        <v>346.94</v>
      </c>
      <c r="V866" s="9">
        <f>ROUND((U866*1000)/(3*T866*(C866^0.5)),2)</f>
        <v>12.96</v>
      </c>
      <c r="W866" s="9" t="str">
        <f>IF(V866 &lt; N866, "Pass", "Fail")</f>
        <v>Pass</v>
      </c>
      <c r="X866" s="9">
        <f>CEILING(R866*(Q866^0.5)*((Q866^0.5/2)-(L866*0.5)-(N866/12)),0.01)</f>
        <v>99.47</v>
      </c>
      <c r="Y866" s="9">
        <f>ROUND((X866*1000)/(1.5*(Q866^0.5)*12*(C866^0.5)),2)</f>
        <v>9.2100000000000009</v>
      </c>
      <c r="Z866" s="9" t="str">
        <f>IF(Y866&lt;N866,"Pass","Fail")</f>
        <v>Pass</v>
      </c>
      <c r="AA866" s="9">
        <f>ROUND(((Q866^0.5)/2)-(L866/2),2)</f>
        <v>3.66</v>
      </c>
      <c r="AB866" s="9">
        <f>ROUND((AA866*(AA866/2)*R866*(Q866^0.5)),0)</f>
        <v>303</v>
      </c>
      <c r="AC866" s="9">
        <f>ROUND((AB866*12000/(0.9*(Q866^0.5)*12*(N866^2))),2)</f>
        <v>129.56</v>
      </c>
      <c r="AD866" s="9">
        <f>(1-((1-(2.36*AC866/C866))^0.5))</f>
        <v>3.1058474416541526E-2</v>
      </c>
      <c r="AE866" s="9">
        <f>(AD866*C866)/(1.18*F866)</f>
        <v>2.1933950859139495E-3</v>
      </c>
      <c r="AF866" s="10">
        <f>200/F866</f>
        <v>3.3333333333333335E-3</v>
      </c>
      <c r="AG866" s="10">
        <f>(3*(C866)^0.5)/(F866)</f>
        <v>3.5355339059327377E-3</v>
      </c>
      <c r="AH866" s="10">
        <f>ROUND(MAX(AE866, AF866, AG866),6)</f>
        <v>3.5360000000000001E-3</v>
      </c>
      <c r="AK866" s="10">
        <f>ROUND((AH866*(Q866^0.5)*12*N866),2)</f>
        <v>6.3</v>
      </c>
      <c r="AL866" s="13">
        <f>ROUND((Q866^0.5),2)</f>
        <v>8.49</v>
      </c>
      <c r="AM866" s="13">
        <f>ROUND((Q866^0.5),2)</f>
        <v>8.49</v>
      </c>
      <c r="AN866" s="19">
        <v>8</v>
      </c>
      <c r="AO866" s="10">
        <f>INDEX(AJ:AJ, MATCH(AN866, AI:AI, 0))</f>
        <v>0.79</v>
      </c>
      <c r="AP866" s="12">
        <f>ROUNDUP((AK866/AO866),0)</f>
        <v>8</v>
      </c>
      <c r="AQ866" s="12">
        <f>(AP866*AO866)</f>
        <v>6.32</v>
      </c>
      <c r="AR866" s="12">
        <f>IF(ROUNDDOWN((AL866*12 - (O866*12)) / (AP866 - 1), 0) &lt; 18, ROUNDDOWN((AL866*12 - (O866*12)) / (AP866 - 1), 0), 18)</f>
        <v>14</v>
      </c>
    </row>
    <row r="867" spans="1:44" x14ac:dyDescent="0.35">
      <c r="A867" s="11">
        <f t="shared" si="13"/>
        <v>866</v>
      </c>
      <c r="B867" s="14">
        <v>5800</v>
      </c>
      <c r="C867" s="14">
        <v>4000</v>
      </c>
      <c r="D867" s="14">
        <v>180</v>
      </c>
      <c r="E867" s="14">
        <v>195</v>
      </c>
      <c r="F867" s="14">
        <v>60000</v>
      </c>
      <c r="G867" s="14">
        <v>4.5</v>
      </c>
      <c r="H867" s="14">
        <v>105</v>
      </c>
      <c r="K867" s="14">
        <v>150</v>
      </c>
      <c r="L867" s="14">
        <v>1.5</v>
      </c>
      <c r="M867" s="9">
        <f>ROUNDUP((18*L867),0)</f>
        <v>27</v>
      </c>
      <c r="N867" s="9">
        <f>(M867-O867*12-1.5)</f>
        <v>22.5</v>
      </c>
      <c r="O867" s="14">
        <v>0.25</v>
      </c>
      <c r="P867" s="9">
        <f>ROUND(((B867)-(M867*K867/12)-(G867-(1.5*L867))*H867),0)</f>
        <v>5226</v>
      </c>
      <c r="Q867" s="9">
        <f>ROUNDDOWN((D867+E867)/(P867/1000),0)</f>
        <v>71</v>
      </c>
      <c r="R867" s="9">
        <f>ROUND((1.2*D867+1.6*E867)/(Q867),2)</f>
        <v>7.44</v>
      </c>
      <c r="S867" s="9">
        <f>CEILING((N867+(12*L867)),0.01)</f>
        <v>40.5</v>
      </c>
      <c r="T867" s="9">
        <f xml:space="preserve"> (4*S867)</f>
        <v>162</v>
      </c>
      <c r="U867" s="9">
        <f>ROUND((Q867-(S867/12)^2)*(R867),2)</f>
        <v>443.49</v>
      </c>
      <c r="V867" s="9">
        <f>ROUND((U867*1000)/(3*T867*(C867^0.5)),2)</f>
        <v>14.43</v>
      </c>
      <c r="W867" s="9" t="str">
        <f>IF(V867 &lt; N867, "Pass", "Fail")</f>
        <v>Pass</v>
      </c>
      <c r="X867" s="9">
        <f>CEILING(R867*(Q867^0.5)*((Q867^0.5/2)-(L867*0.5)-(N867/12)),0.01)</f>
        <v>99.56</v>
      </c>
      <c r="Y867" s="9">
        <f>ROUND((X867*1000)/(1.5*(Q867^0.5)*12*(C867^0.5)),2)</f>
        <v>10.38</v>
      </c>
      <c r="Z867" s="9" t="str">
        <f>IF(Y867&lt;N867,"Pass","Fail")</f>
        <v>Pass</v>
      </c>
      <c r="AA867" s="9">
        <f>ROUND(((Q867^0.5)/2)-(L867/2),2)</f>
        <v>3.46</v>
      </c>
      <c r="AB867" s="9">
        <f>ROUND((AA867*(AA867/2)*R867*(Q867^0.5)),0)</f>
        <v>375</v>
      </c>
      <c r="AC867" s="9">
        <f>ROUND((AB867*12000/(0.9*(Q867^0.5)*12*(N867^2))),2)</f>
        <v>97.68</v>
      </c>
      <c r="AD867" s="9">
        <f>(1-((1-(2.36*AC867/C867))^0.5))</f>
        <v>2.9243181842125821E-2</v>
      </c>
      <c r="AE867" s="9">
        <f>(AD867*C867)/(1.18*F867)</f>
        <v>1.6521571662217978E-3</v>
      </c>
      <c r="AF867" s="10">
        <f>200/F867</f>
        <v>3.3333333333333335E-3</v>
      </c>
      <c r="AG867" s="10">
        <f>(3*(C867)^0.5)/(F867)</f>
        <v>3.162277660168379E-3</v>
      </c>
      <c r="AH867" s="10">
        <f>ROUND(MAX(AE867, AF867, AG867),6)</f>
        <v>3.333E-3</v>
      </c>
      <c r="AK867" s="10">
        <f>ROUND((AH867*(Q867^0.5)*12*N867),2)</f>
        <v>7.58</v>
      </c>
      <c r="AL867" s="13">
        <f>ROUND((Q867^0.5),2)</f>
        <v>8.43</v>
      </c>
      <c r="AM867" s="13">
        <f>ROUND((Q867^0.5),2)</f>
        <v>8.43</v>
      </c>
      <c r="AN867" s="19">
        <v>8</v>
      </c>
      <c r="AO867" s="10">
        <f>INDEX(AJ:AJ, MATCH(AN867, AI:AI, 0))</f>
        <v>0.79</v>
      </c>
      <c r="AP867" s="12">
        <f>ROUNDUP((AK867/AO867),0)</f>
        <v>10</v>
      </c>
      <c r="AQ867" s="12">
        <f>(AP867*AO867)</f>
        <v>7.9</v>
      </c>
      <c r="AR867" s="12">
        <f>IF(ROUNDDOWN((AL867*12 - (O867*12)) / (AP867 - 1), 0) &lt; 18, ROUNDDOWN((AL867*12 - (O867*12)) / (AP867 - 1), 0), 18)</f>
        <v>10</v>
      </c>
    </row>
    <row r="868" spans="1:44" x14ac:dyDescent="0.35">
      <c r="A868" s="11">
        <f t="shared" si="13"/>
        <v>867</v>
      </c>
      <c r="B868" s="14">
        <v>4000</v>
      </c>
      <c r="C868" s="14">
        <v>3000</v>
      </c>
      <c r="D868" s="14">
        <v>100</v>
      </c>
      <c r="E868" s="14">
        <v>165</v>
      </c>
      <c r="F868" s="14">
        <v>40000</v>
      </c>
      <c r="G868" s="14">
        <v>6.75</v>
      </c>
      <c r="H868" s="14">
        <v>105</v>
      </c>
      <c r="K868" s="14">
        <v>150</v>
      </c>
      <c r="L868" s="14">
        <v>1.25</v>
      </c>
      <c r="M868" s="9">
        <f>ROUNDUP((18*L868),0)</f>
        <v>23</v>
      </c>
      <c r="N868" s="9">
        <f>(M868-O868*12-1.5)</f>
        <v>18.5</v>
      </c>
      <c r="O868" s="14">
        <v>0.25</v>
      </c>
      <c r="P868" s="9">
        <f>ROUND(((B868)-(M868*K868/12)-(G868-(1.5*L868))*H868),0)</f>
        <v>3201</v>
      </c>
      <c r="Q868" s="9">
        <f>ROUNDDOWN((D868+E868)/(P868/1000),0)</f>
        <v>82</v>
      </c>
      <c r="R868" s="9">
        <f>ROUND((1.2*D868+1.6*E868)/(Q868),2)</f>
        <v>4.68</v>
      </c>
      <c r="S868" s="9">
        <f>CEILING((N868+(12*L868)),0.01)</f>
        <v>33.5</v>
      </c>
      <c r="T868" s="9">
        <f xml:space="preserve"> (4*S868)</f>
        <v>134</v>
      </c>
      <c r="U868" s="9">
        <f>ROUND((Q868-(S868/12)^2)*(R868),2)</f>
        <v>347.29</v>
      </c>
      <c r="V868" s="9">
        <f>ROUND((U868*1000)/(3*T868*(C868^0.5)),2)</f>
        <v>15.77</v>
      </c>
      <c r="W868" s="9" t="str">
        <f>IF(V868 &lt; N868, "Pass", "Fail")</f>
        <v>Pass</v>
      </c>
      <c r="X868" s="9">
        <f>CEILING(R868*(Q868^0.5)*((Q868^0.5/2)-(L868*0.5)-(N868/12)),0.01)</f>
        <v>100.06</v>
      </c>
      <c r="Y868" s="9">
        <f>ROUND((X868*1000)/(1.5*(Q868^0.5)*12*(C868^0.5)),2)</f>
        <v>11.21</v>
      </c>
      <c r="Z868" s="9" t="str">
        <f>IF(Y868&lt;N868,"Pass","Fail")</f>
        <v>Pass</v>
      </c>
      <c r="AA868" s="9">
        <f>ROUND(((Q868^0.5)/2)-(L868/2),2)</f>
        <v>3.9</v>
      </c>
      <c r="AB868" s="9">
        <f>ROUND((AA868*(AA868/2)*R868*(Q868^0.5)),0)</f>
        <v>322</v>
      </c>
      <c r="AC868" s="9">
        <f>ROUND((AB868*12000/(0.9*(Q868^0.5)*12*(N868^2))),2)</f>
        <v>115.44</v>
      </c>
      <c r="AD868" s="9">
        <f>(1-((1-(2.36*AC868/C868))^0.5))</f>
        <v>4.6486916712728088E-2</v>
      </c>
      <c r="AE868" s="9">
        <f>(AD868*C868)/(1.18*F868)</f>
        <v>2.9546769097072937E-3</v>
      </c>
      <c r="AF868" s="10">
        <f>200/F868</f>
        <v>5.0000000000000001E-3</v>
      </c>
      <c r="AG868" s="10">
        <f>(3*(C868)^0.5)/(F868)</f>
        <v>4.107919181288746E-3</v>
      </c>
      <c r="AH868" s="10">
        <f>ROUND(MAX(AE868, AF868, AG868),6)</f>
        <v>5.0000000000000001E-3</v>
      </c>
      <c r="AK868" s="10">
        <f>ROUND((AH868*(Q868^0.5)*12*N868),2)</f>
        <v>10.050000000000001</v>
      </c>
      <c r="AL868" s="13">
        <f>ROUND((Q868^0.5),2)</f>
        <v>9.06</v>
      </c>
      <c r="AM868" s="13">
        <f>ROUND((Q868^0.5),2)</f>
        <v>9.06</v>
      </c>
      <c r="AN868" s="19">
        <v>11</v>
      </c>
      <c r="AO868" s="10">
        <f>INDEX(AJ:AJ, MATCH(AN868, AI:AI, 0))</f>
        <v>1.56</v>
      </c>
      <c r="AP868" s="12">
        <f>ROUNDUP((AK868/AO868),0)</f>
        <v>7</v>
      </c>
      <c r="AQ868" s="12">
        <f>(AP868*AO868)</f>
        <v>10.92</v>
      </c>
      <c r="AR868" s="12">
        <f>IF(ROUNDDOWN((AL868*12 - (O868*12)) / (AP868 - 1), 0) &lt; 18, ROUNDDOWN((AL868*12 - (O868*12)) / (AP868 - 1), 0), 18)</f>
        <v>17</v>
      </c>
    </row>
    <row r="869" spans="1:44" x14ac:dyDescent="0.35">
      <c r="A869" s="11">
        <f t="shared" si="13"/>
        <v>868</v>
      </c>
      <c r="B869" s="14">
        <v>4300</v>
      </c>
      <c r="C869" s="14">
        <v>4000</v>
      </c>
      <c r="D869" s="14">
        <v>140</v>
      </c>
      <c r="E869" s="14">
        <v>135</v>
      </c>
      <c r="F869" s="14">
        <v>40000</v>
      </c>
      <c r="G869" s="14">
        <v>5</v>
      </c>
      <c r="H869" s="14">
        <v>95</v>
      </c>
      <c r="K869" s="14">
        <v>150</v>
      </c>
      <c r="L869" s="14">
        <v>1.17</v>
      </c>
      <c r="M869" s="9">
        <f>ROUNDUP((18*L869),0)</f>
        <v>22</v>
      </c>
      <c r="N869" s="9">
        <f>(M869-O869*12-1.5)</f>
        <v>17.5</v>
      </c>
      <c r="O869" s="14">
        <v>0.25</v>
      </c>
      <c r="P869" s="9">
        <f>ROUND(((B869)-(M869*K869/12)-(G869-(1.5*L869))*H869),0)</f>
        <v>3717</v>
      </c>
      <c r="Q869" s="9">
        <f>ROUNDDOWN((D869+E869)/(P869/1000),0)</f>
        <v>73</v>
      </c>
      <c r="R869" s="9">
        <f>ROUND((1.2*D869+1.6*E869)/(Q869),2)</f>
        <v>5.26</v>
      </c>
      <c r="S869" s="9">
        <f>CEILING((N869+(12*L869)),0.01)</f>
        <v>31.54</v>
      </c>
      <c r="T869" s="9">
        <f xml:space="preserve"> (4*S869)</f>
        <v>126.16</v>
      </c>
      <c r="U869" s="9">
        <f>ROUND((Q869-(S869/12)^2)*(R869),2)</f>
        <v>347.64</v>
      </c>
      <c r="V869" s="9">
        <f>ROUND((U869*1000)/(3*T869*(C869^0.5)),2)</f>
        <v>14.52</v>
      </c>
      <c r="W869" s="9" t="str">
        <f>IF(V869 &lt; N869, "Pass", "Fail")</f>
        <v>Pass</v>
      </c>
      <c r="X869" s="9">
        <f>CEILING(R869*(Q869^0.5)*((Q869^0.5/2)-(L869*0.5)-(N869/12)),0.01)</f>
        <v>100.16</v>
      </c>
      <c r="Y869" s="9">
        <f>ROUND((X869*1000)/(1.5*(Q869^0.5)*12*(C869^0.5)),2)</f>
        <v>10.3</v>
      </c>
      <c r="Z869" s="9" t="str">
        <f>IF(Y869&lt;N869,"Pass","Fail")</f>
        <v>Pass</v>
      </c>
      <c r="AA869" s="9">
        <f>ROUND(((Q869^0.5)/2)-(L869/2),2)</f>
        <v>3.69</v>
      </c>
      <c r="AB869" s="9">
        <f>ROUND((AA869*(AA869/2)*R869*(Q869^0.5)),0)</f>
        <v>306</v>
      </c>
      <c r="AC869" s="9">
        <f>ROUND((AB869*12000/(0.9*(Q869^0.5)*12*(N869^2))),2)</f>
        <v>129.94</v>
      </c>
      <c r="AD869" s="9">
        <f>(1-((1-(2.36*AC869/C869))^0.5))</f>
        <v>3.9096570929211372E-2</v>
      </c>
      <c r="AE869" s="9">
        <f>(AD869*C869)/(1.18*F869)</f>
        <v>3.3132687228145234E-3</v>
      </c>
      <c r="AF869" s="10">
        <f>200/F869</f>
        <v>5.0000000000000001E-3</v>
      </c>
      <c r="AG869" s="10">
        <f>(3*(C869)^0.5)/(F869)</f>
        <v>4.7434164902525689E-3</v>
      </c>
      <c r="AH869" s="10">
        <f>ROUND(MAX(AE869, AF869, AG869),6)</f>
        <v>5.0000000000000001E-3</v>
      </c>
      <c r="AK869" s="10">
        <f>ROUND((AH869*(Q869^0.5)*12*N869),2)</f>
        <v>8.9700000000000006</v>
      </c>
      <c r="AL869" s="13">
        <f>ROUND((Q869^0.5),2)</f>
        <v>8.5399999999999991</v>
      </c>
      <c r="AM869" s="13">
        <f>ROUND((Q869^0.5),2)</f>
        <v>8.5399999999999991</v>
      </c>
      <c r="AN869" s="19">
        <v>11</v>
      </c>
      <c r="AO869" s="10">
        <f>INDEX(AJ:AJ, MATCH(AN869, AI:AI, 0))</f>
        <v>1.56</v>
      </c>
      <c r="AP869" s="12">
        <f>ROUNDUP((AK869/AO869),0)</f>
        <v>6</v>
      </c>
      <c r="AQ869" s="12">
        <f>(AP869*AO869)</f>
        <v>9.36</v>
      </c>
      <c r="AR869" s="12">
        <f>IF(ROUNDDOWN((AL869*12 - (O869*12)) / (AP869 - 1), 0) &lt; 18, ROUNDDOWN((AL869*12 - (O869*12)) / (AP869 - 1), 0), 18)</f>
        <v>18</v>
      </c>
    </row>
    <row r="870" spans="1:44" x14ac:dyDescent="0.35">
      <c r="A870" s="11">
        <f t="shared" si="13"/>
        <v>869</v>
      </c>
      <c r="B870" s="14">
        <v>6000</v>
      </c>
      <c r="C870" s="14">
        <v>5000</v>
      </c>
      <c r="D870" s="14">
        <v>155</v>
      </c>
      <c r="E870" s="14">
        <v>185</v>
      </c>
      <c r="F870" s="14">
        <v>60000</v>
      </c>
      <c r="G870" s="14">
        <v>4.25</v>
      </c>
      <c r="H870" s="14">
        <v>100</v>
      </c>
      <c r="K870" s="14">
        <v>150</v>
      </c>
      <c r="L870" s="14">
        <v>1.33</v>
      </c>
      <c r="M870" s="9">
        <f>ROUNDUP((18*L870),0)</f>
        <v>24</v>
      </c>
      <c r="N870" s="9">
        <f>(M870-O870*12-1.5)</f>
        <v>19.5</v>
      </c>
      <c r="O870" s="14">
        <v>0.25</v>
      </c>
      <c r="P870" s="9">
        <f>ROUND(((B870)-(M870*K870/12)-(G870-(1.5*L870))*H870),0)</f>
        <v>5475</v>
      </c>
      <c r="Q870" s="9">
        <f>ROUNDDOWN((D870+E870)/(P870/1000),0)</f>
        <v>62</v>
      </c>
      <c r="R870" s="9">
        <f>ROUND((1.2*D870+1.6*E870)/(Q870),2)</f>
        <v>7.77</v>
      </c>
      <c r="S870" s="9">
        <f>CEILING((N870+(12*L870)),0.01)</f>
        <v>35.46</v>
      </c>
      <c r="T870" s="9">
        <f xml:space="preserve"> (4*S870)</f>
        <v>141.84</v>
      </c>
      <c r="U870" s="9">
        <f>ROUND((Q870-(S870/12)^2)*(R870),2)</f>
        <v>413.89</v>
      </c>
      <c r="V870" s="9">
        <f>ROUND((U870*1000)/(3*T870*(C870^0.5)),2)</f>
        <v>13.76</v>
      </c>
      <c r="W870" s="9" t="str">
        <f>IF(V870 &lt; N870, "Pass", "Fail")</f>
        <v>Pass</v>
      </c>
      <c r="X870" s="9">
        <f>CEILING(R870*(Q870^0.5)*((Q870^0.5/2)-(L870*0.5)-(N870/12)),0.01)</f>
        <v>100.77</v>
      </c>
      <c r="Y870" s="9">
        <f>ROUND((X870*1000)/(1.5*(Q870^0.5)*12*(C870^0.5)),2)</f>
        <v>10.050000000000001</v>
      </c>
      <c r="Z870" s="9" t="str">
        <f>IF(Y870&lt;N870,"Pass","Fail")</f>
        <v>Pass</v>
      </c>
      <c r="AA870" s="9">
        <f>ROUND(((Q870^0.5)/2)-(L870/2),2)</f>
        <v>3.27</v>
      </c>
      <c r="AB870" s="9">
        <f>ROUND((AA870*(AA870/2)*R870*(Q870^0.5)),0)</f>
        <v>327</v>
      </c>
      <c r="AC870" s="9">
        <f>ROUND((AB870*12000/(0.9*(Q870^0.5)*12*(N870^2))),2)</f>
        <v>121.35</v>
      </c>
      <c r="AD870" s="9">
        <f>(1-((1-(2.36*AC870/C870))^0.5))</f>
        <v>2.9060866995258006E-2</v>
      </c>
      <c r="AE870" s="9">
        <f>(AD870*C870)/(1.18*F870)</f>
        <v>2.0523211154843224E-3</v>
      </c>
      <c r="AF870" s="10">
        <f>200/F870</f>
        <v>3.3333333333333335E-3</v>
      </c>
      <c r="AG870" s="10">
        <f>(3*(C870)^0.5)/(F870)</f>
        <v>3.5355339059327377E-3</v>
      </c>
      <c r="AH870" s="10">
        <f>ROUND(MAX(AE870, AF870, AG870),6)</f>
        <v>3.5360000000000001E-3</v>
      </c>
      <c r="AK870" s="10">
        <f>ROUND((AH870*(Q870^0.5)*12*N870),2)</f>
        <v>6.52</v>
      </c>
      <c r="AL870" s="13">
        <f>ROUND((Q870^0.5),2)</f>
        <v>7.87</v>
      </c>
      <c r="AM870" s="13">
        <f>ROUND((Q870^0.5),2)</f>
        <v>7.87</v>
      </c>
      <c r="AN870" s="19">
        <v>8</v>
      </c>
      <c r="AO870" s="10">
        <f>INDEX(AJ:AJ, MATCH(AN870, AI:AI, 0))</f>
        <v>0.79</v>
      </c>
      <c r="AP870" s="12">
        <f>ROUNDUP((AK870/AO870),0)</f>
        <v>9</v>
      </c>
      <c r="AQ870" s="12">
        <f>(AP870*AO870)</f>
        <v>7.11</v>
      </c>
      <c r="AR870" s="12">
        <f>IF(ROUNDDOWN((AL870*12 - (O870*12)) / (AP870 - 1), 0) &lt; 18, ROUNDDOWN((AL870*12 - (O870*12)) / (AP870 - 1), 0), 18)</f>
        <v>11</v>
      </c>
    </row>
    <row r="871" spans="1:44" x14ac:dyDescent="0.35">
      <c r="A871" s="11">
        <f t="shared" si="13"/>
        <v>870</v>
      </c>
      <c r="B871" s="14">
        <v>5400</v>
      </c>
      <c r="C871" s="14">
        <v>3000</v>
      </c>
      <c r="D871" s="14">
        <v>160</v>
      </c>
      <c r="E871" s="14">
        <v>200</v>
      </c>
      <c r="F871" s="14">
        <v>60000</v>
      </c>
      <c r="G871" s="14">
        <v>5.5</v>
      </c>
      <c r="H871" s="14">
        <v>95</v>
      </c>
      <c r="K871" s="14">
        <v>150</v>
      </c>
      <c r="L871" s="14">
        <v>1.5</v>
      </c>
      <c r="M871" s="9">
        <f>ROUNDUP((18*L871),0)</f>
        <v>27</v>
      </c>
      <c r="N871" s="9">
        <f>(M871-O871*12-1.5)</f>
        <v>22.5</v>
      </c>
      <c r="O871" s="14">
        <v>0.25</v>
      </c>
      <c r="P871" s="9">
        <f>ROUND(((B871)-(M871*K871/12)-(G871-(1.5*L871))*H871),0)</f>
        <v>4754</v>
      </c>
      <c r="Q871" s="9">
        <f>ROUNDDOWN((D871+E871)/(P871/1000),0)</f>
        <v>75</v>
      </c>
      <c r="R871" s="9">
        <f>ROUND((1.2*D871+1.6*E871)/(Q871),2)</f>
        <v>6.83</v>
      </c>
      <c r="S871" s="9">
        <f>CEILING((N871+(12*L871)),0.01)</f>
        <v>40.5</v>
      </c>
      <c r="T871" s="9">
        <f xml:space="preserve"> (4*S871)</f>
        <v>162</v>
      </c>
      <c r="U871" s="9">
        <f>ROUND((Q871-(S871/12)^2)*(R871),2)</f>
        <v>434.45</v>
      </c>
      <c r="V871" s="9">
        <f>ROUND((U871*1000)/(3*T871*(C871^0.5)),2)</f>
        <v>16.32</v>
      </c>
      <c r="W871" s="9" t="str">
        <f>IF(V871 &lt; N871, "Pass", "Fail")</f>
        <v>Pass</v>
      </c>
      <c r="X871" s="9">
        <f>CEILING(R871*(Q871^0.5)*((Q871^0.5/2)-(L871*0.5)-(N871/12)),0.01)</f>
        <v>100.86</v>
      </c>
      <c r="Y871" s="9">
        <f>ROUND((X871*1000)/(1.5*(Q871^0.5)*12*(C871^0.5)),2)</f>
        <v>11.81</v>
      </c>
      <c r="Z871" s="9" t="str">
        <f>IF(Y871&lt;N871,"Pass","Fail")</f>
        <v>Pass</v>
      </c>
      <c r="AA871" s="9">
        <f>ROUND(((Q871^0.5)/2)-(L871/2),2)</f>
        <v>3.58</v>
      </c>
      <c r="AB871" s="9">
        <f>ROUND((AA871*(AA871/2)*R871*(Q871^0.5)),0)</f>
        <v>379</v>
      </c>
      <c r="AC871" s="9">
        <f>ROUND((AB871*12000/(0.9*(Q871^0.5)*12*(N871^2))),2)</f>
        <v>96.05</v>
      </c>
      <c r="AD871" s="9">
        <f>(1-((1-(2.36*AC871/C871))^0.5))</f>
        <v>3.8521624441471558E-2</v>
      </c>
      <c r="AE871" s="9">
        <f>(AD871*C871)/(1.18*F871)</f>
        <v>1.6322722220962526E-3</v>
      </c>
      <c r="AF871" s="10">
        <f>200/F871</f>
        <v>3.3333333333333335E-3</v>
      </c>
      <c r="AG871" s="10">
        <f>(3*(C871)^0.5)/(F871)</f>
        <v>2.7386127875258306E-3</v>
      </c>
      <c r="AH871" s="10">
        <f>ROUND(MAX(AE871, AF871, AG871),6)</f>
        <v>3.333E-3</v>
      </c>
      <c r="AK871" s="10">
        <f>ROUND((AH871*(Q871^0.5)*12*N871),2)</f>
        <v>7.79</v>
      </c>
      <c r="AL871" s="13">
        <f>ROUND((Q871^0.5),2)</f>
        <v>8.66</v>
      </c>
      <c r="AM871" s="13">
        <f>ROUND((Q871^0.5),2)</f>
        <v>8.66</v>
      </c>
      <c r="AN871" s="19">
        <v>11</v>
      </c>
      <c r="AO871" s="10">
        <f>INDEX(AJ:AJ, MATCH(AN871, AI:AI, 0))</f>
        <v>1.56</v>
      </c>
      <c r="AP871" s="12">
        <f>ROUNDUP((AK871/AO871),0)</f>
        <v>5</v>
      </c>
      <c r="AQ871" s="12">
        <f>(AP871*AO871)</f>
        <v>7.8000000000000007</v>
      </c>
      <c r="AR871" s="12">
        <f>IF(ROUNDDOWN((AL871*12 - (O871*12)) / (AP871 - 1), 0) &lt; 18, ROUNDDOWN((AL871*12 - (O871*12)) / (AP871 - 1), 0), 18)</f>
        <v>18</v>
      </c>
    </row>
    <row r="872" spans="1:44" x14ac:dyDescent="0.35">
      <c r="A872" s="11">
        <f t="shared" si="13"/>
        <v>871</v>
      </c>
      <c r="B872" s="14">
        <v>4100</v>
      </c>
      <c r="C872" s="14">
        <v>4000</v>
      </c>
      <c r="D872" s="14">
        <v>185</v>
      </c>
      <c r="E872" s="14">
        <v>130</v>
      </c>
      <c r="F872" s="14">
        <v>40000</v>
      </c>
      <c r="G872" s="14">
        <v>4.75</v>
      </c>
      <c r="H872" s="14">
        <v>95</v>
      </c>
      <c r="K872" s="14">
        <v>150</v>
      </c>
      <c r="L872" s="14">
        <v>1.42</v>
      </c>
      <c r="M872" s="9">
        <f>ROUNDUP((18*L872),0)</f>
        <v>26</v>
      </c>
      <c r="N872" s="9">
        <f>(M872-O872*12-1.5)</f>
        <v>21.5</v>
      </c>
      <c r="O872" s="14">
        <v>0.25</v>
      </c>
      <c r="P872" s="9">
        <f>ROUND(((B872)-(M872*K872/12)-(G872-(1.5*L872))*H872),0)</f>
        <v>3526</v>
      </c>
      <c r="Q872" s="9">
        <f>ROUNDDOWN((D872+E872)/(P872/1000),0)</f>
        <v>89</v>
      </c>
      <c r="R872" s="9">
        <f>ROUND((1.2*D872+1.6*E872)/(Q872),2)</f>
        <v>4.83</v>
      </c>
      <c r="S872" s="9">
        <f>CEILING((N872+(12*L872)),0.01)</f>
        <v>38.54</v>
      </c>
      <c r="T872" s="9">
        <f xml:space="preserve"> (4*S872)</f>
        <v>154.16</v>
      </c>
      <c r="U872" s="9">
        <f>ROUND((Q872-(S872/12)^2)*(R872),2)</f>
        <v>380.05</v>
      </c>
      <c r="V872" s="9">
        <f>ROUND((U872*1000)/(3*T872*(C872^0.5)),2)</f>
        <v>12.99</v>
      </c>
      <c r="W872" s="9" t="str">
        <f>IF(V872 &lt; N872, "Pass", "Fail")</f>
        <v>Pass</v>
      </c>
      <c r="X872" s="9">
        <f>CEILING(R872*(Q872^0.5)*((Q872^0.5/2)-(L872*0.5)-(N872/12)),0.01)</f>
        <v>100.95</v>
      </c>
      <c r="Y872" s="9">
        <f>ROUND((X872*1000)/(1.5*(Q872^0.5)*12*(C872^0.5)),2)</f>
        <v>9.4</v>
      </c>
      <c r="Z872" s="9" t="str">
        <f>IF(Y872&lt;N872,"Pass","Fail")</f>
        <v>Pass</v>
      </c>
      <c r="AA872" s="9">
        <f>ROUND(((Q872^0.5)/2)-(L872/2),2)</f>
        <v>4.01</v>
      </c>
      <c r="AB872" s="9">
        <f>ROUND((AA872*(AA872/2)*R872*(Q872^0.5)),0)</f>
        <v>366</v>
      </c>
      <c r="AC872" s="9">
        <f>ROUND((AB872*12000/(0.9*(Q872^0.5)*12*(N872^2))),2)</f>
        <v>93.25</v>
      </c>
      <c r="AD872" s="9">
        <f>(1-((1-(2.36*AC872/C872))^0.5))</f>
        <v>2.7897896309240555E-2</v>
      </c>
      <c r="AE872" s="9">
        <f>(AD872*C872)/(1.18*F872)</f>
        <v>2.3642285007830976E-3</v>
      </c>
      <c r="AF872" s="10">
        <f>200/F872</f>
        <v>5.0000000000000001E-3</v>
      </c>
      <c r="AG872" s="10">
        <f>(3*(C872)^0.5)/(F872)</f>
        <v>4.7434164902525689E-3</v>
      </c>
      <c r="AH872" s="10">
        <f>ROUND(MAX(AE872, AF872, AG872),6)</f>
        <v>5.0000000000000001E-3</v>
      </c>
      <c r="AK872" s="10">
        <f>ROUND((AH872*(Q872^0.5)*12*N872),2)</f>
        <v>12.17</v>
      </c>
      <c r="AL872" s="13">
        <f>ROUND((Q872^0.5),2)</f>
        <v>9.43</v>
      </c>
      <c r="AM872" s="13">
        <f>ROUND((Q872^0.5),2)</f>
        <v>9.43</v>
      </c>
      <c r="AN872" s="19">
        <v>11</v>
      </c>
      <c r="AO872" s="10">
        <f>INDEX(AJ:AJ, MATCH(AN872, AI:AI, 0))</f>
        <v>1.56</v>
      </c>
      <c r="AP872" s="12">
        <f>ROUNDUP((AK872/AO872),0)</f>
        <v>8</v>
      </c>
      <c r="AQ872" s="12">
        <f>(AP872*AO872)</f>
        <v>12.48</v>
      </c>
      <c r="AR872" s="12">
        <f>IF(ROUNDDOWN((AL872*12 - (O872*12)) / (AP872 - 1), 0) &lt; 18, ROUNDDOWN((AL872*12 - (O872*12)) / (AP872 - 1), 0), 18)</f>
        <v>15</v>
      </c>
    </row>
    <row r="873" spans="1:44" x14ac:dyDescent="0.35">
      <c r="A873" s="11">
        <f t="shared" si="13"/>
        <v>872</v>
      </c>
      <c r="B873" s="14">
        <v>4800</v>
      </c>
      <c r="C873" s="14">
        <v>3000</v>
      </c>
      <c r="D873" s="14">
        <v>125</v>
      </c>
      <c r="E873" s="14">
        <v>170</v>
      </c>
      <c r="F873" s="14">
        <v>60000</v>
      </c>
      <c r="G873" s="14">
        <v>4.5</v>
      </c>
      <c r="H873" s="14">
        <v>105</v>
      </c>
      <c r="K873" s="14">
        <v>150</v>
      </c>
      <c r="L873" s="14">
        <v>1.25</v>
      </c>
      <c r="M873" s="9">
        <f>ROUNDUP((18*L873),0)</f>
        <v>23</v>
      </c>
      <c r="N873" s="9">
        <f>(M873-O873*12-1.5)</f>
        <v>18.5</v>
      </c>
      <c r="O873" s="14">
        <v>0.25</v>
      </c>
      <c r="P873" s="9">
        <f>ROUND(((B873)-(M873*K873/12)-(G873-(1.5*L873))*H873),0)</f>
        <v>4237</v>
      </c>
      <c r="Q873" s="9">
        <f>ROUNDDOWN((D873+E873)/(P873/1000),0)</f>
        <v>69</v>
      </c>
      <c r="R873" s="9">
        <f>ROUND((1.2*D873+1.6*E873)/(Q873),2)</f>
        <v>6.12</v>
      </c>
      <c r="S873" s="9">
        <f>CEILING((N873+(12*L873)),0.01)</f>
        <v>33.5</v>
      </c>
      <c r="T873" s="9">
        <f xml:space="preserve"> (4*S873)</f>
        <v>134</v>
      </c>
      <c r="U873" s="9">
        <f>ROUND((Q873-(S873/12)^2)*(R873),2)</f>
        <v>374.58</v>
      </c>
      <c r="V873" s="9">
        <f>ROUND((U873*1000)/(3*T873*(C873^0.5)),2)</f>
        <v>17.010000000000002</v>
      </c>
      <c r="W873" s="9" t="str">
        <f>IF(V873 &lt; N873, "Pass", "Fail")</f>
        <v>Pass</v>
      </c>
      <c r="X873" s="9">
        <f>CEILING(R873*(Q873^0.5)*((Q873^0.5/2)-(L873*0.5)-(N873/12)),0.01)</f>
        <v>101</v>
      </c>
      <c r="Y873" s="9">
        <f>ROUND((X873*1000)/(1.5*(Q873^0.5)*12*(C873^0.5)),2)</f>
        <v>12.33</v>
      </c>
      <c r="Z873" s="9" t="str">
        <f>IF(Y873&lt;N873,"Pass","Fail")</f>
        <v>Pass</v>
      </c>
      <c r="AA873" s="9">
        <f>ROUND(((Q873^0.5)/2)-(L873/2),2)</f>
        <v>3.53</v>
      </c>
      <c r="AB873" s="9">
        <f>ROUND((AA873*(AA873/2)*R873*(Q873^0.5)),0)</f>
        <v>317</v>
      </c>
      <c r="AC873" s="9">
        <f>ROUND((AB873*12000/(0.9*(Q873^0.5)*12*(N873^2))),2)</f>
        <v>123.89</v>
      </c>
      <c r="AD873" s="9">
        <f>(1-((1-(2.36*AC873/C873))^0.5))</f>
        <v>4.9979017775572121E-2</v>
      </c>
      <c r="AE873" s="9">
        <f>(AD873*C873)/(1.18*F873)</f>
        <v>2.1177549904903442E-3</v>
      </c>
      <c r="AF873" s="10">
        <f>200/F873</f>
        <v>3.3333333333333335E-3</v>
      </c>
      <c r="AG873" s="10">
        <f>(3*(C873)^0.5)/(F873)</f>
        <v>2.7386127875258306E-3</v>
      </c>
      <c r="AH873" s="10">
        <f>ROUND(MAX(AE873, AF873, AG873),6)</f>
        <v>3.333E-3</v>
      </c>
      <c r="AK873" s="10">
        <f>ROUND((AH873*(Q873^0.5)*12*N873),2)</f>
        <v>6.15</v>
      </c>
      <c r="AL873" s="13">
        <f>ROUND((Q873^0.5),2)</f>
        <v>8.31</v>
      </c>
      <c r="AM873" s="13">
        <f>ROUND((Q873^0.5),2)</f>
        <v>8.31</v>
      </c>
      <c r="AN873" s="19">
        <v>8</v>
      </c>
      <c r="AO873" s="10">
        <f>INDEX(AJ:AJ, MATCH(AN873, AI:AI, 0))</f>
        <v>0.79</v>
      </c>
      <c r="AP873" s="12">
        <f>ROUNDUP((AK873/AO873),0)</f>
        <v>8</v>
      </c>
      <c r="AQ873" s="12">
        <f>(AP873*AO873)</f>
        <v>6.32</v>
      </c>
      <c r="AR873" s="12">
        <f>IF(ROUNDDOWN((AL873*12 - (O873*12)) / (AP873 - 1), 0) &lt; 18, ROUNDDOWN((AL873*12 - (O873*12)) / (AP873 - 1), 0), 18)</f>
        <v>13</v>
      </c>
    </row>
    <row r="874" spans="1:44" x14ac:dyDescent="0.35">
      <c r="A874" s="11">
        <f t="shared" si="13"/>
        <v>873</v>
      </c>
      <c r="B874" s="14">
        <v>5300</v>
      </c>
      <c r="C874" s="14">
        <v>5000</v>
      </c>
      <c r="D874" s="14">
        <v>145</v>
      </c>
      <c r="E874" s="14">
        <v>150</v>
      </c>
      <c r="F874" s="14">
        <v>60000</v>
      </c>
      <c r="G874" s="14">
        <v>6.5</v>
      </c>
      <c r="H874" s="14">
        <v>90</v>
      </c>
      <c r="K874" s="14">
        <v>150</v>
      </c>
      <c r="L874" s="14">
        <v>1.17</v>
      </c>
      <c r="M874" s="9">
        <f>ROUNDUP((18*L874),0)</f>
        <v>22</v>
      </c>
      <c r="N874" s="9">
        <f>(M874-O874*12-1.5)</f>
        <v>17.5</v>
      </c>
      <c r="O874" s="14">
        <v>0.25</v>
      </c>
      <c r="P874" s="9">
        <f>ROUND(((B874)-(M874*K874/12)-(G874-(1.5*L874))*H874),0)</f>
        <v>4598</v>
      </c>
      <c r="Q874" s="9">
        <f>ROUNDDOWN((D874+E874)/(P874/1000),0)</f>
        <v>64</v>
      </c>
      <c r="R874" s="9">
        <f>ROUND((1.2*D874+1.6*E874)/(Q874),2)</f>
        <v>6.47</v>
      </c>
      <c r="S874" s="9">
        <f>CEILING((N874+(12*L874)),0.01)</f>
        <v>31.54</v>
      </c>
      <c r="T874" s="9">
        <f xml:space="preserve"> (4*S874)</f>
        <v>126.16</v>
      </c>
      <c r="U874" s="9">
        <f>ROUND((Q874-(S874/12)^2)*(R874),2)</f>
        <v>369.38</v>
      </c>
      <c r="V874" s="9">
        <f>ROUND((U874*1000)/(3*T874*(C874^0.5)),2)</f>
        <v>13.8</v>
      </c>
      <c r="W874" s="9" t="str">
        <f>IF(V874 &lt; N874, "Pass", "Fail")</f>
        <v>Pass</v>
      </c>
      <c r="X874" s="9">
        <f>CEILING(R874*(Q874^0.5)*((Q874^0.5/2)-(L874*0.5)-(N874/12)),0.01)</f>
        <v>101.28</v>
      </c>
      <c r="Y874" s="9">
        <f>ROUND((X874*1000)/(1.5*(Q874^0.5)*12*(C874^0.5)),2)</f>
        <v>9.9499999999999993</v>
      </c>
      <c r="Z874" s="9" t="str">
        <f>IF(Y874&lt;N874,"Pass","Fail")</f>
        <v>Pass</v>
      </c>
      <c r="AA874" s="9">
        <f>ROUND(((Q874^0.5)/2)-(L874/2),2)</f>
        <v>3.42</v>
      </c>
      <c r="AB874" s="9">
        <f>ROUND((AA874*(AA874/2)*R874*(Q874^0.5)),0)</f>
        <v>303</v>
      </c>
      <c r="AC874" s="9">
        <f>ROUND((AB874*12000/(0.9*(Q874^0.5)*12*(N874^2))),2)</f>
        <v>137.41</v>
      </c>
      <c r="AD874" s="9">
        <f>(1-((1-(2.36*AC874/C874))^0.5))</f>
        <v>3.29723478617584E-2</v>
      </c>
      <c r="AE874" s="9">
        <f>(AD874*C874)/(1.18*F874)</f>
        <v>2.3285556399546894E-3</v>
      </c>
      <c r="AF874" s="10">
        <f>200/F874</f>
        <v>3.3333333333333335E-3</v>
      </c>
      <c r="AG874" s="10">
        <f>(3*(C874)^0.5)/(F874)</f>
        <v>3.5355339059327377E-3</v>
      </c>
      <c r="AH874" s="10">
        <f>ROUND(MAX(AE874, AF874, AG874),6)</f>
        <v>3.5360000000000001E-3</v>
      </c>
      <c r="AK874" s="10">
        <f>ROUND((AH874*(Q874^0.5)*12*N874),2)</f>
        <v>5.94</v>
      </c>
      <c r="AL874" s="13">
        <f>ROUND((Q874^0.5),2)</f>
        <v>8</v>
      </c>
      <c r="AM874" s="13">
        <f>ROUND((Q874^0.5),2)</f>
        <v>8</v>
      </c>
      <c r="AN874" s="19">
        <v>8</v>
      </c>
      <c r="AO874" s="10">
        <f>INDEX(AJ:AJ, MATCH(AN874, AI:AI, 0))</f>
        <v>0.79</v>
      </c>
      <c r="AP874" s="12">
        <f>ROUNDUP((AK874/AO874),0)</f>
        <v>8</v>
      </c>
      <c r="AQ874" s="12">
        <f>(AP874*AO874)</f>
        <v>6.32</v>
      </c>
      <c r="AR874" s="12">
        <f>IF(ROUNDDOWN((AL874*12 - (O874*12)) / (AP874 - 1), 0) &lt; 18, ROUNDDOWN((AL874*12 - (O874*12)) / (AP874 - 1), 0), 18)</f>
        <v>13</v>
      </c>
    </row>
    <row r="875" spans="1:44" x14ac:dyDescent="0.35">
      <c r="A875" s="11">
        <f t="shared" si="13"/>
        <v>874</v>
      </c>
      <c r="B875" s="14">
        <v>5300</v>
      </c>
      <c r="C875" s="14">
        <v>4000</v>
      </c>
      <c r="D875" s="14">
        <v>160</v>
      </c>
      <c r="E875" s="14">
        <v>195</v>
      </c>
      <c r="F875" s="14">
        <v>40000</v>
      </c>
      <c r="G875" s="14">
        <v>6.25</v>
      </c>
      <c r="H875" s="14">
        <v>95</v>
      </c>
      <c r="K875" s="14">
        <v>150</v>
      </c>
      <c r="L875" s="14">
        <v>1.5</v>
      </c>
      <c r="M875" s="9">
        <f>ROUNDUP((18*L875),0)</f>
        <v>27</v>
      </c>
      <c r="N875" s="9">
        <f>(M875-O875*12-1.5)</f>
        <v>22.5</v>
      </c>
      <c r="O875" s="14">
        <v>0.25</v>
      </c>
      <c r="P875" s="9">
        <f>ROUND(((B875)-(M875*K875/12)-(G875-(1.5*L875))*H875),0)</f>
        <v>4583</v>
      </c>
      <c r="Q875" s="9">
        <f>ROUNDDOWN((D875+E875)/(P875/1000),0)</f>
        <v>77</v>
      </c>
      <c r="R875" s="9">
        <f>ROUND((1.2*D875+1.6*E875)/(Q875),2)</f>
        <v>6.55</v>
      </c>
      <c r="S875" s="9">
        <f>CEILING((N875+(12*L875)),0.01)</f>
        <v>40.5</v>
      </c>
      <c r="T875" s="9">
        <f xml:space="preserve"> (4*S875)</f>
        <v>162</v>
      </c>
      <c r="U875" s="9">
        <f>ROUND((Q875-(S875/12)^2)*(R875),2)</f>
        <v>429.74</v>
      </c>
      <c r="V875" s="9">
        <f>ROUND((U875*1000)/(3*T875*(C875^0.5)),2)</f>
        <v>13.98</v>
      </c>
      <c r="W875" s="9" t="str">
        <f>IF(V875 &lt; N875, "Pass", "Fail")</f>
        <v>Pass</v>
      </c>
      <c r="X875" s="9">
        <f>CEILING(R875*(Q875^0.5)*((Q875^0.5/2)-(L875*0.5)-(N875/12)),0.01)</f>
        <v>101.31</v>
      </c>
      <c r="Y875" s="9">
        <f>ROUND((X875*1000)/(1.5*(Q875^0.5)*12*(C875^0.5)),2)</f>
        <v>10.14</v>
      </c>
      <c r="Z875" s="9" t="str">
        <f>IF(Y875&lt;N875,"Pass","Fail")</f>
        <v>Pass</v>
      </c>
      <c r="AA875" s="9">
        <f>ROUND(((Q875^0.5)/2)-(L875/2),2)</f>
        <v>3.64</v>
      </c>
      <c r="AB875" s="9">
        <f>ROUND((AA875*(AA875/2)*R875*(Q875^0.5)),0)</f>
        <v>381</v>
      </c>
      <c r="AC875" s="9">
        <f>ROUND((AB875*12000/(0.9*(Q875^0.5)*12*(N875^2))),2)</f>
        <v>95.3</v>
      </c>
      <c r="AD875" s="9">
        <f>(1-((1-(2.36*AC875/C875))^0.5))</f>
        <v>2.8520200930559736E-2</v>
      </c>
      <c r="AE875" s="9">
        <f>(AD875*C875)/(1.18*F875)</f>
        <v>2.4169661805559096E-3</v>
      </c>
      <c r="AF875" s="10">
        <f>200/F875</f>
        <v>5.0000000000000001E-3</v>
      </c>
      <c r="AG875" s="10">
        <f>(3*(C875)^0.5)/(F875)</f>
        <v>4.7434164902525689E-3</v>
      </c>
      <c r="AH875" s="10">
        <f>ROUND(MAX(AE875, AF875, AG875),6)</f>
        <v>5.0000000000000001E-3</v>
      </c>
      <c r="AK875" s="10">
        <f>ROUND((AH875*(Q875^0.5)*12*N875),2)</f>
        <v>11.85</v>
      </c>
      <c r="AL875" s="13">
        <f>ROUND((Q875^0.5),2)</f>
        <v>8.77</v>
      </c>
      <c r="AM875" s="13">
        <f>ROUND((Q875^0.5),2)</f>
        <v>8.77</v>
      </c>
      <c r="AN875" s="19">
        <v>11</v>
      </c>
      <c r="AO875" s="10">
        <f>INDEX(AJ:AJ, MATCH(AN875, AI:AI, 0))</f>
        <v>1.56</v>
      </c>
      <c r="AP875" s="12">
        <f>ROUNDUP((AK875/AO875),0)</f>
        <v>8</v>
      </c>
      <c r="AQ875" s="12">
        <f>(AP875*AO875)</f>
        <v>12.48</v>
      </c>
      <c r="AR875" s="12">
        <f>IF(ROUNDDOWN((AL875*12 - (O875*12)) / (AP875 - 1), 0) &lt; 18, ROUNDDOWN((AL875*12 - (O875*12)) / (AP875 - 1), 0), 18)</f>
        <v>14</v>
      </c>
    </row>
    <row r="876" spans="1:44" x14ac:dyDescent="0.35">
      <c r="A876" s="11">
        <f t="shared" si="13"/>
        <v>875</v>
      </c>
      <c r="B876" s="14">
        <v>4300</v>
      </c>
      <c r="C876" s="14">
        <v>3000</v>
      </c>
      <c r="D876" s="14">
        <v>165</v>
      </c>
      <c r="E876" s="14">
        <v>195</v>
      </c>
      <c r="F876" s="14">
        <v>60000</v>
      </c>
      <c r="G876" s="14">
        <v>6.75</v>
      </c>
      <c r="H876" s="14">
        <v>95</v>
      </c>
      <c r="K876" s="14">
        <v>150</v>
      </c>
      <c r="L876" s="14">
        <v>1.67</v>
      </c>
      <c r="M876" s="9">
        <f>ROUNDUP((18*L876),0)</f>
        <v>31</v>
      </c>
      <c r="N876" s="9">
        <f>(M876-O876*12-1.5)</f>
        <v>26.5</v>
      </c>
      <c r="O876" s="14">
        <v>0.25</v>
      </c>
      <c r="P876" s="9">
        <f>ROUND(((B876)-(M876*K876/12)-(G876-(1.5*L876))*H876),0)</f>
        <v>3509</v>
      </c>
      <c r="Q876" s="9">
        <f>ROUNDDOWN((D876+E876)/(P876/1000),0)</f>
        <v>102</v>
      </c>
      <c r="R876" s="9">
        <f>ROUND((1.2*D876+1.6*E876)/(Q876),2)</f>
        <v>5</v>
      </c>
      <c r="S876" s="9">
        <f>CEILING((N876+(12*L876)),0.01)</f>
        <v>46.54</v>
      </c>
      <c r="T876" s="9">
        <f xml:space="preserve"> (4*S876)</f>
        <v>186.16</v>
      </c>
      <c r="U876" s="9">
        <f>ROUND((Q876-(S876/12)^2)*(R876),2)</f>
        <v>434.79</v>
      </c>
      <c r="V876" s="9">
        <f>ROUND((U876*1000)/(3*T876*(C876^0.5)),2)</f>
        <v>14.21</v>
      </c>
      <c r="W876" s="9" t="str">
        <f>IF(V876 &lt; N876, "Pass", "Fail")</f>
        <v>Pass</v>
      </c>
      <c r="X876" s="9">
        <f>CEILING(R876*(Q876^0.5)*((Q876^0.5/2)-(L876*0.5)-(N876/12)),0.01)</f>
        <v>101.32000000000001</v>
      </c>
      <c r="Y876" s="9">
        <f>ROUND((X876*1000)/(1.5*(Q876^0.5)*12*(C876^0.5)),2)</f>
        <v>10.18</v>
      </c>
      <c r="Z876" s="9" t="str">
        <f>IF(Y876&lt;N876,"Pass","Fail")</f>
        <v>Pass</v>
      </c>
      <c r="AA876" s="9">
        <f>ROUND(((Q876^0.5)/2)-(L876/2),2)</f>
        <v>4.21</v>
      </c>
      <c r="AB876" s="9">
        <f>ROUND((AA876*(AA876/2)*R876*(Q876^0.5)),0)</f>
        <v>448</v>
      </c>
      <c r="AC876" s="9">
        <f>ROUND((AB876*12000/(0.9*(Q876^0.5)*12*(N876^2))),2)</f>
        <v>70.180000000000007</v>
      </c>
      <c r="AD876" s="9">
        <f>(1-((1-(2.36*AC876/C876))^0.5))</f>
        <v>2.7996021956014139E-2</v>
      </c>
      <c r="AE876" s="9">
        <f>(AD876*C876)/(1.18*F876)</f>
        <v>1.1862721167802601E-3</v>
      </c>
      <c r="AF876" s="10">
        <f>200/F876</f>
        <v>3.3333333333333335E-3</v>
      </c>
      <c r="AG876" s="10">
        <f>(3*(C876)^0.5)/(F876)</f>
        <v>2.7386127875258306E-3</v>
      </c>
      <c r="AH876" s="10">
        <f>ROUND(MAX(AE876, AF876, AG876),6)</f>
        <v>3.333E-3</v>
      </c>
      <c r="AK876" s="10">
        <f>ROUND((AH876*(Q876^0.5)*12*N876),2)</f>
        <v>10.7</v>
      </c>
      <c r="AL876" s="13">
        <f>ROUND((Q876^0.5),2)</f>
        <v>10.1</v>
      </c>
      <c r="AM876" s="13">
        <f>ROUND((Q876^0.5),2)</f>
        <v>10.1</v>
      </c>
      <c r="AN876" s="19">
        <v>11</v>
      </c>
      <c r="AO876" s="10">
        <f>INDEX(AJ:AJ, MATCH(AN876, AI:AI, 0))</f>
        <v>1.56</v>
      </c>
      <c r="AP876" s="12">
        <f>ROUNDUP((AK876/AO876),0)</f>
        <v>7</v>
      </c>
      <c r="AQ876" s="12">
        <f>(AP876*AO876)</f>
        <v>10.92</v>
      </c>
      <c r="AR876" s="12">
        <f>IF(ROUNDDOWN((AL876*12 - (O876*12)) / (AP876 - 1), 0) &lt; 18, ROUNDDOWN((AL876*12 - (O876*12)) / (AP876 - 1), 0), 18)</f>
        <v>18</v>
      </c>
    </row>
    <row r="877" spans="1:44" x14ac:dyDescent="0.35">
      <c r="A877" s="11">
        <f t="shared" si="13"/>
        <v>876</v>
      </c>
      <c r="B877" s="14">
        <v>4900</v>
      </c>
      <c r="C877" s="14">
        <v>4000</v>
      </c>
      <c r="D877" s="14">
        <v>195</v>
      </c>
      <c r="E877" s="14">
        <v>155</v>
      </c>
      <c r="F877" s="14">
        <v>60000</v>
      </c>
      <c r="G877" s="14">
        <v>6</v>
      </c>
      <c r="H877" s="14">
        <v>90</v>
      </c>
      <c r="K877" s="14">
        <v>150</v>
      </c>
      <c r="L877" s="14">
        <v>1.5</v>
      </c>
      <c r="M877" s="9">
        <f>ROUNDUP((18*L877),0)</f>
        <v>27</v>
      </c>
      <c r="N877" s="9">
        <f>(M877-O877*12-1.5)</f>
        <v>22.5</v>
      </c>
      <c r="O877" s="14">
        <v>0.25</v>
      </c>
      <c r="P877" s="9">
        <f>ROUND(((B877)-(M877*K877/12)-(G877-(1.5*L877))*H877),0)</f>
        <v>4225</v>
      </c>
      <c r="Q877" s="9">
        <f>ROUNDDOWN((D877+E877)/(P877/1000),0)</f>
        <v>82</v>
      </c>
      <c r="R877" s="9">
        <f>ROUND((1.2*D877+1.6*E877)/(Q877),2)</f>
        <v>5.88</v>
      </c>
      <c r="S877" s="9">
        <f>CEILING((N877+(12*L877)),0.01)</f>
        <v>40.5</v>
      </c>
      <c r="T877" s="9">
        <f xml:space="preserve"> (4*S877)</f>
        <v>162</v>
      </c>
      <c r="U877" s="9">
        <f>ROUND((Q877-(S877/12)^2)*(R877),2)</f>
        <v>415.18</v>
      </c>
      <c r="V877" s="9">
        <f>ROUND((U877*1000)/(3*T877*(C877^0.5)),2)</f>
        <v>13.51</v>
      </c>
      <c r="W877" s="9" t="str">
        <f>IF(V877 &lt; N877, "Pass", "Fail")</f>
        <v>Pass</v>
      </c>
      <c r="X877" s="9">
        <f>CEILING(R877*(Q877^0.5)*((Q877^0.5/2)-(L877*0.5)-(N877/12)),0.01)</f>
        <v>101.32000000000001</v>
      </c>
      <c r="Y877" s="9">
        <f>ROUND((X877*1000)/(1.5*(Q877^0.5)*12*(C877^0.5)),2)</f>
        <v>9.83</v>
      </c>
      <c r="Z877" s="9" t="str">
        <f>IF(Y877&lt;N877,"Pass","Fail")</f>
        <v>Pass</v>
      </c>
      <c r="AA877" s="9">
        <f>ROUND(((Q877^0.5)/2)-(L877/2),2)</f>
        <v>3.78</v>
      </c>
      <c r="AB877" s="9">
        <f>ROUND((AA877*(AA877/2)*R877*(Q877^0.5)),0)</f>
        <v>380</v>
      </c>
      <c r="AC877" s="9">
        <f>ROUND((AB877*12000/(0.9*(Q877^0.5)*12*(N877^2))),2)</f>
        <v>92.1</v>
      </c>
      <c r="AD877" s="9">
        <f>(1-((1-(2.36*AC877/C877))^0.5))</f>
        <v>2.7548972955450113E-2</v>
      </c>
      <c r="AE877" s="9">
        <f>(AD877*C877)/(1.18*F877)</f>
        <v>1.55643915002543E-3</v>
      </c>
      <c r="AF877" s="10">
        <f>200/F877</f>
        <v>3.3333333333333335E-3</v>
      </c>
      <c r="AG877" s="10">
        <f>(3*(C877)^0.5)/(F877)</f>
        <v>3.162277660168379E-3</v>
      </c>
      <c r="AH877" s="10">
        <f>ROUND(MAX(AE877, AF877, AG877),6)</f>
        <v>3.333E-3</v>
      </c>
      <c r="AK877" s="10">
        <f>ROUND((AH877*(Q877^0.5)*12*N877),2)</f>
        <v>8.15</v>
      </c>
      <c r="AL877" s="13">
        <f>ROUND((Q877^0.5),2)</f>
        <v>9.06</v>
      </c>
      <c r="AM877" s="13">
        <f>ROUND((Q877^0.5),2)</f>
        <v>9.06</v>
      </c>
      <c r="AN877" s="19">
        <v>11</v>
      </c>
      <c r="AO877" s="10">
        <f>INDEX(AJ:AJ, MATCH(AN877, AI:AI, 0))</f>
        <v>1.56</v>
      </c>
      <c r="AP877" s="12">
        <f>ROUNDUP((AK877/AO877),0)</f>
        <v>6</v>
      </c>
      <c r="AQ877" s="12">
        <f>(AP877*AO877)</f>
        <v>9.36</v>
      </c>
      <c r="AR877" s="12">
        <f>IF(ROUNDDOWN((AL877*12 - (O877*12)) / (AP877 - 1), 0) &lt; 18, ROUNDDOWN((AL877*12 - (O877*12)) / (AP877 - 1), 0), 18)</f>
        <v>18</v>
      </c>
    </row>
    <row r="878" spans="1:44" x14ac:dyDescent="0.35">
      <c r="A878" s="11">
        <f t="shared" si="13"/>
        <v>877</v>
      </c>
      <c r="B878" s="14">
        <v>4700</v>
      </c>
      <c r="C878" s="14">
        <v>4000</v>
      </c>
      <c r="D878" s="14">
        <v>200</v>
      </c>
      <c r="E878" s="14">
        <v>115</v>
      </c>
      <c r="F878" s="14">
        <v>60000</v>
      </c>
      <c r="G878" s="14">
        <v>5.75</v>
      </c>
      <c r="H878" s="14">
        <v>95</v>
      </c>
      <c r="K878" s="14">
        <v>150</v>
      </c>
      <c r="L878" s="14">
        <v>1.33</v>
      </c>
      <c r="M878" s="9">
        <f>ROUNDUP((18*L878),0)</f>
        <v>24</v>
      </c>
      <c r="N878" s="9">
        <f>(M878-O878*12-1.5)</f>
        <v>19.5</v>
      </c>
      <c r="O878" s="14">
        <v>0.25</v>
      </c>
      <c r="P878" s="9">
        <f>ROUND(((B878)-(M878*K878/12)-(G878-(1.5*L878))*H878),0)</f>
        <v>4043</v>
      </c>
      <c r="Q878" s="9">
        <f>ROUNDDOWN((D878+E878)/(P878/1000),0)</f>
        <v>77</v>
      </c>
      <c r="R878" s="9">
        <f>ROUND((1.2*D878+1.6*E878)/(Q878),2)</f>
        <v>5.51</v>
      </c>
      <c r="S878" s="9">
        <f>CEILING((N878+(12*L878)),0.01)</f>
        <v>35.46</v>
      </c>
      <c r="T878" s="9">
        <f xml:space="preserve"> (4*S878)</f>
        <v>141.84</v>
      </c>
      <c r="U878" s="9">
        <f>ROUND((Q878-(S878/12)^2)*(R878),2)</f>
        <v>376.16</v>
      </c>
      <c r="V878" s="9">
        <f>ROUND((U878*1000)/(3*T878*(C878^0.5)),2)</f>
        <v>13.98</v>
      </c>
      <c r="W878" s="9" t="str">
        <f>IF(V878 &lt; N878, "Pass", "Fail")</f>
        <v>Pass</v>
      </c>
      <c r="X878" s="9">
        <f>CEILING(R878*(Q878^0.5)*((Q878^0.5/2)-(L878*0.5)-(N878/12)),0.01)</f>
        <v>101.42</v>
      </c>
      <c r="Y878" s="9">
        <f>ROUND((X878*1000)/(1.5*(Q878^0.5)*12*(C878^0.5)),2)</f>
        <v>10.15</v>
      </c>
      <c r="Z878" s="9" t="str">
        <f>IF(Y878&lt;N878,"Pass","Fail")</f>
        <v>Pass</v>
      </c>
      <c r="AA878" s="9">
        <f>ROUND(((Q878^0.5)/2)-(L878/2),2)</f>
        <v>3.72</v>
      </c>
      <c r="AB878" s="9">
        <f>ROUND((AA878*(AA878/2)*R878*(Q878^0.5)),0)</f>
        <v>335</v>
      </c>
      <c r="AC878" s="9">
        <f>ROUND((AB878*12000/(0.9*(Q878^0.5)*12*(N878^2))),2)</f>
        <v>111.55</v>
      </c>
      <c r="AD878" s="9">
        <f>(1-((1-(2.36*AC878/C878))^0.5))</f>
        <v>3.3467279395053229E-2</v>
      </c>
      <c r="AE878" s="9">
        <f>(AD878*C878)/(1.18*F878)</f>
        <v>1.8908067454832332E-3</v>
      </c>
      <c r="AF878" s="10">
        <f>200/F878</f>
        <v>3.3333333333333335E-3</v>
      </c>
      <c r="AG878" s="10">
        <f>(3*(C878)^0.5)/(F878)</f>
        <v>3.162277660168379E-3</v>
      </c>
      <c r="AH878" s="10">
        <f>ROUND(MAX(AE878, AF878, AG878),6)</f>
        <v>3.333E-3</v>
      </c>
      <c r="AK878" s="10">
        <f>ROUND((AH878*(Q878^0.5)*12*N878),2)</f>
        <v>6.84</v>
      </c>
      <c r="AL878" s="13">
        <f>ROUND((Q878^0.5),2)</f>
        <v>8.77</v>
      </c>
      <c r="AM878" s="13">
        <f>ROUND((Q878^0.5),2)</f>
        <v>8.77</v>
      </c>
      <c r="AN878" s="19">
        <v>8</v>
      </c>
      <c r="AO878" s="10">
        <f>INDEX(AJ:AJ, MATCH(AN878, AI:AI, 0))</f>
        <v>0.79</v>
      </c>
      <c r="AP878" s="12">
        <f>ROUNDUP((AK878/AO878),0)</f>
        <v>9</v>
      </c>
      <c r="AQ878" s="12">
        <f>(AP878*AO878)</f>
        <v>7.11</v>
      </c>
      <c r="AR878" s="12">
        <f>IF(ROUNDDOWN((AL878*12 - (O878*12)) / (AP878 - 1), 0) &lt; 18, ROUNDDOWN((AL878*12 - (O878*12)) / (AP878 - 1), 0), 18)</f>
        <v>12</v>
      </c>
    </row>
    <row r="879" spans="1:44" x14ac:dyDescent="0.35">
      <c r="A879" s="11">
        <f t="shared" si="13"/>
        <v>878</v>
      </c>
      <c r="B879" s="14">
        <v>4200</v>
      </c>
      <c r="C879" s="14">
        <v>4000</v>
      </c>
      <c r="D879" s="14">
        <v>185</v>
      </c>
      <c r="E879" s="14">
        <v>80</v>
      </c>
      <c r="F879" s="14">
        <v>60000</v>
      </c>
      <c r="G879" s="14">
        <v>6.5</v>
      </c>
      <c r="H879" s="14">
        <v>100</v>
      </c>
      <c r="K879" s="14">
        <v>150</v>
      </c>
      <c r="L879" s="14">
        <v>1.08</v>
      </c>
      <c r="M879" s="9">
        <f>ROUNDUP((18*L879),0)</f>
        <v>20</v>
      </c>
      <c r="N879" s="9">
        <f>(M879-O879*12-1.5)</f>
        <v>15.5</v>
      </c>
      <c r="O879" s="14">
        <v>0.25</v>
      </c>
      <c r="P879" s="9">
        <f>ROUND(((B879)-(M879*K879/12)-(G879-(1.5*L879))*H879),0)</f>
        <v>3462</v>
      </c>
      <c r="Q879" s="9">
        <f>ROUNDDOWN((D879+E879)/(P879/1000),0)</f>
        <v>76</v>
      </c>
      <c r="R879" s="9">
        <f>ROUND((1.2*D879+1.6*E879)/(Q879),2)</f>
        <v>4.6100000000000003</v>
      </c>
      <c r="S879" s="9">
        <f>CEILING((N879+(12*L879)),0.01)</f>
        <v>28.46</v>
      </c>
      <c r="T879" s="9">
        <f xml:space="preserve"> (4*S879)</f>
        <v>113.84</v>
      </c>
      <c r="U879" s="9">
        <f>ROUND((Q879-(S879/12)^2)*(R879),2)</f>
        <v>324.43</v>
      </c>
      <c r="V879" s="9">
        <f>ROUND((U879*1000)/(3*T879*(C879^0.5)),2)</f>
        <v>15.02</v>
      </c>
      <c r="W879" s="9" t="str">
        <f>IF(V879 &lt; N879, "Pass", "Fail")</f>
        <v>Pass</v>
      </c>
      <c r="X879" s="9">
        <f>CEILING(R879*(Q879^0.5)*((Q879^0.5/2)-(L879*0.5)-(N879/12)),0.01)</f>
        <v>101.57000000000001</v>
      </c>
      <c r="Y879" s="9">
        <f>ROUND((X879*1000)/(1.5*(Q879^0.5)*12*(C879^0.5)),2)</f>
        <v>10.23</v>
      </c>
      <c r="Z879" s="9" t="str">
        <f>IF(Y879&lt;N879,"Pass","Fail")</f>
        <v>Pass</v>
      </c>
      <c r="AA879" s="9">
        <f>ROUND(((Q879^0.5)/2)-(L879/2),2)</f>
        <v>3.82</v>
      </c>
      <c r="AB879" s="9">
        <f>ROUND((AA879*(AA879/2)*R879*(Q879^0.5)),0)</f>
        <v>293</v>
      </c>
      <c r="AC879" s="9">
        <f>ROUND((AB879*12000/(0.9*(Q879^0.5)*12*(N879^2))),2)</f>
        <v>155.44</v>
      </c>
      <c r="AD879" s="9">
        <f>(1-((1-(2.36*AC879/C879))^0.5))</f>
        <v>4.6957293716593185E-2</v>
      </c>
      <c r="AE879" s="9">
        <f>(AD879*C879)/(1.18*F879)</f>
        <v>2.6529544472651515E-3</v>
      </c>
      <c r="AF879" s="10">
        <f>200/F879</f>
        <v>3.3333333333333335E-3</v>
      </c>
      <c r="AG879" s="10">
        <f>(3*(C879)^0.5)/(F879)</f>
        <v>3.162277660168379E-3</v>
      </c>
      <c r="AH879" s="10">
        <f>ROUND(MAX(AE879, AF879, AG879),6)</f>
        <v>3.333E-3</v>
      </c>
      <c r="AK879" s="10">
        <f>ROUND((AH879*(Q879^0.5)*12*N879),2)</f>
        <v>5.4</v>
      </c>
      <c r="AL879" s="13">
        <f>ROUND((Q879^0.5),2)</f>
        <v>8.7200000000000006</v>
      </c>
      <c r="AM879" s="13">
        <f>ROUND((Q879^0.5),2)</f>
        <v>8.7200000000000006</v>
      </c>
      <c r="AN879" s="19">
        <v>8</v>
      </c>
      <c r="AO879" s="10">
        <f>INDEX(AJ:AJ, MATCH(AN879, AI:AI, 0))</f>
        <v>0.79</v>
      </c>
      <c r="AP879" s="12">
        <f>ROUNDUP((AK879/AO879),0)</f>
        <v>7</v>
      </c>
      <c r="AQ879" s="12">
        <f>(AP879*AO879)</f>
        <v>5.53</v>
      </c>
      <c r="AR879" s="12">
        <f>IF(ROUNDDOWN((AL879*12 - (O879*12)) / (AP879 - 1), 0) &lt; 18, ROUNDDOWN((AL879*12 - (O879*12)) / (AP879 - 1), 0), 18)</f>
        <v>16</v>
      </c>
    </row>
    <row r="880" spans="1:44" x14ac:dyDescent="0.35">
      <c r="A880" s="11">
        <f t="shared" si="13"/>
        <v>879</v>
      </c>
      <c r="B880" s="14">
        <v>4400</v>
      </c>
      <c r="C880" s="14">
        <v>3000</v>
      </c>
      <c r="D880" s="14">
        <v>95</v>
      </c>
      <c r="E880" s="14">
        <v>185</v>
      </c>
      <c r="F880" s="14">
        <v>60000</v>
      </c>
      <c r="G880" s="14">
        <v>5.75</v>
      </c>
      <c r="H880" s="14">
        <v>95</v>
      </c>
      <c r="K880" s="14">
        <v>150</v>
      </c>
      <c r="L880" s="14">
        <v>1.25</v>
      </c>
      <c r="M880" s="9">
        <f>ROUNDUP((18*L880),0)</f>
        <v>23</v>
      </c>
      <c r="N880" s="9">
        <f>(M880-O880*12-1.5)</f>
        <v>18.5</v>
      </c>
      <c r="O880" s="14">
        <v>0.25</v>
      </c>
      <c r="P880" s="9">
        <f>ROUND(((B880)-(M880*K880/12)-(G880-(1.5*L880))*H880),0)</f>
        <v>3744</v>
      </c>
      <c r="Q880" s="9">
        <f>ROUNDDOWN((D880+E880)/(P880/1000),0)</f>
        <v>74</v>
      </c>
      <c r="R880" s="9">
        <f>ROUND((1.2*D880+1.6*E880)/(Q880),2)</f>
        <v>5.54</v>
      </c>
      <c r="S880" s="9">
        <f>CEILING((N880+(12*L880)),0.01)</f>
        <v>33.5</v>
      </c>
      <c r="T880" s="9">
        <f xml:space="preserve"> (4*S880)</f>
        <v>134</v>
      </c>
      <c r="U880" s="9">
        <f>ROUND((Q880-(S880/12)^2)*(R880),2)</f>
        <v>366.78</v>
      </c>
      <c r="V880" s="9">
        <f>ROUND((U880*1000)/(3*T880*(C880^0.5)),2)</f>
        <v>16.66</v>
      </c>
      <c r="W880" s="9" t="str">
        <f>IF(V880 &lt; N880, "Pass", "Fail")</f>
        <v>Pass</v>
      </c>
      <c r="X880" s="9">
        <f>CEILING(R880*(Q880^0.5)*((Q880^0.5/2)-(L880*0.5)-(N880/12)),0.01)</f>
        <v>101.73</v>
      </c>
      <c r="Y880" s="9">
        <f>ROUND((X880*1000)/(1.5*(Q880^0.5)*12*(C880^0.5)),2)</f>
        <v>11.99</v>
      </c>
      <c r="Z880" s="9" t="str">
        <f>IF(Y880&lt;N880,"Pass","Fail")</f>
        <v>Pass</v>
      </c>
      <c r="AA880" s="9">
        <f>ROUND(((Q880^0.5)/2)-(L880/2),2)</f>
        <v>3.68</v>
      </c>
      <c r="AB880" s="9">
        <f>ROUND((AA880*(AA880/2)*R880*(Q880^0.5)),0)</f>
        <v>323</v>
      </c>
      <c r="AC880" s="9">
        <f>ROUND((AB880*12000/(0.9*(Q880^0.5)*12*(N880^2))),2)</f>
        <v>121.9</v>
      </c>
      <c r="AD880" s="9">
        <f>(1-((1-(2.36*AC880/C880))^0.5))</f>
        <v>4.9155463110118425E-2</v>
      </c>
      <c r="AE880" s="9">
        <f>(AD880*C880)/(1.18*F880)</f>
        <v>2.0828586063609501E-3</v>
      </c>
      <c r="AF880" s="10">
        <f>200/F880</f>
        <v>3.3333333333333335E-3</v>
      </c>
      <c r="AG880" s="10">
        <f>(3*(C880)^0.5)/(F880)</f>
        <v>2.7386127875258306E-3</v>
      </c>
      <c r="AH880" s="10">
        <f>ROUND(MAX(AE880, AF880, AG880),6)</f>
        <v>3.333E-3</v>
      </c>
      <c r="AK880" s="10">
        <f>ROUND((AH880*(Q880^0.5)*12*N880),2)</f>
        <v>6.37</v>
      </c>
      <c r="AL880" s="13">
        <f>ROUND((Q880^0.5),2)</f>
        <v>8.6</v>
      </c>
      <c r="AM880" s="13">
        <f>ROUND((Q880^0.5),2)</f>
        <v>8.6</v>
      </c>
      <c r="AN880" s="19">
        <v>8</v>
      </c>
      <c r="AO880" s="10">
        <f>INDEX(AJ:AJ, MATCH(AN880, AI:AI, 0))</f>
        <v>0.79</v>
      </c>
      <c r="AP880" s="12">
        <f>ROUNDUP((AK880/AO880),0)</f>
        <v>9</v>
      </c>
      <c r="AQ880" s="12">
        <f>(AP880*AO880)</f>
        <v>7.11</v>
      </c>
      <c r="AR880" s="12">
        <f>IF(ROUNDDOWN((AL880*12 - (O880*12)) / (AP880 - 1), 0) &lt; 18, ROUNDDOWN((AL880*12 - (O880*12)) / (AP880 - 1), 0), 18)</f>
        <v>12</v>
      </c>
    </row>
    <row r="881" spans="1:44" x14ac:dyDescent="0.35">
      <c r="A881" s="11">
        <f t="shared" si="13"/>
        <v>880</v>
      </c>
      <c r="B881" s="14">
        <v>6000</v>
      </c>
      <c r="C881" s="14">
        <v>4000</v>
      </c>
      <c r="D881" s="14">
        <v>150</v>
      </c>
      <c r="E881" s="14">
        <v>185</v>
      </c>
      <c r="F881" s="14">
        <v>40000</v>
      </c>
      <c r="G881" s="14">
        <v>7</v>
      </c>
      <c r="H881" s="14">
        <v>105</v>
      </c>
      <c r="K881" s="14">
        <v>150</v>
      </c>
      <c r="L881" s="14">
        <v>1.33</v>
      </c>
      <c r="M881" s="9">
        <f>ROUNDUP((18*L881),0)</f>
        <v>24</v>
      </c>
      <c r="N881" s="9">
        <f>(M881-O881*12-1.5)</f>
        <v>19.5</v>
      </c>
      <c r="O881" s="14">
        <v>0.25</v>
      </c>
      <c r="P881" s="9">
        <f>ROUND(((B881)-(M881*K881/12)-(G881-(1.5*L881))*H881),0)</f>
        <v>5174</v>
      </c>
      <c r="Q881" s="9">
        <f>ROUNDDOWN((D881+E881)/(P881/1000),0)</f>
        <v>64</v>
      </c>
      <c r="R881" s="9">
        <f>ROUND((1.2*D881+1.6*E881)/(Q881),2)</f>
        <v>7.44</v>
      </c>
      <c r="S881" s="9">
        <f>CEILING((N881+(12*L881)),0.01)</f>
        <v>35.46</v>
      </c>
      <c r="T881" s="9">
        <f xml:space="preserve"> (4*S881)</f>
        <v>141.84</v>
      </c>
      <c r="U881" s="9">
        <f>ROUND((Q881-(S881/12)^2)*(R881),2)</f>
        <v>411.19</v>
      </c>
      <c r="V881" s="9">
        <f>ROUND((U881*1000)/(3*T881*(C881^0.5)),2)</f>
        <v>15.28</v>
      </c>
      <c r="W881" s="9" t="str">
        <f>IF(V881 &lt; N881, "Pass", "Fail")</f>
        <v>Pass</v>
      </c>
      <c r="X881" s="9">
        <f>CEILING(R881*(Q881^0.5)*((Q881^0.5/2)-(L881*0.5)-(N881/12)),0.01)</f>
        <v>101.78</v>
      </c>
      <c r="Y881" s="9">
        <f>ROUND((X881*1000)/(1.5*(Q881^0.5)*12*(C881^0.5)),2)</f>
        <v>11.18</v>
      </c>
      <c r="Z881" s="9" t="str">
        <f>IF(Y881&lt;N881,"Pass","Fail")</f>
        <v>Pass</v>
      </c>
      <c r="AA881" s="9">
        <f>ROUND(((Q881^0.5)/2)-(L881/2),2)</f>
        <v>3.34</v>
      </c>
      <c r="AB881" s="9">
        <f>ROUND((AA881*(AA881/2)*R881*(Q881^0.5)),0)</f>
        <v>332</v>
      </c>
      <c r="AC881" s="9">
        <f>ROUND((AB881*12000/(0.9*(Q881^0.5)*12*(N881^2))),2)</f>
        <v>121.27</v>
      </c>
      <c r="AD881" s="9">
        <f>(1-((1-(2.36*AC881/C881))^0.5))</f>
        <v>3.6438533356589642E-2</v>
      </c>
      <c r="AE881" s="9">
        <f>(AD881*C881)/(1.18*F881)</f>
        <v>3.0880113014059023E-3</v>
      </c>
      <c r="AF881" s="10">
        <f>200/F881</f>
        <v>5.0000000000000001E-3</v>
      </c>
      <c r="AG881" s="10">
        <f>(3*(C881)^0.5)/(F881)</f>
        <v>4.7434164902525689E-3</v>
      </c>
      <c r="AH881" s="10">
        <f>ROUND(MAX(AE881, AF881, AG881),6)</f>
        <v>5.0000000000000001E-3</v>
      </c>
      <c r="AK881" s="10">
        <f>ROUND((AH881*(Q881^0.5)*12*N881),2)</f>
        <v>9.36</v>
      </c>
      <c r="AL881" s="13">
        <f>ROUND((Q881^0.5),2)</f>
        <v>8</v>
      </c>
      <c r="AM881" s="13">
        <f>ROUND((Q881^0.5),2)</f>
        <v>8</v>
      </c>
      <c r="AN881" s="19">
        <v>11</v>
      </c>
      <c r="AO881" s="10">
        <f>INDEX(AJ:AJ, MATCH(AN881, AI:AI, 0))</f>
        <v>1.56</v>
      </c>
      <c r="AP881" s="12">
        <f>ROUNDUP((AK881/AO881),0)</f>
        <v>6</v>
      </c>
      <c r="AQ881" s="12">
        <f>(AP881*AO881)</f>
        <v>9.36</v>
      </c>
      <c r="AR881" s="12">
        <f>IF(ROUNDDOWN((AL881*12 - (O881*12)) / (AP881 - 1), 0) &lt; 18, ROUNDDOWN((AL881*12 - (O881*12)) / (AP881 - 1), 0), 18)</f>
        <v>18</v>
      </c>
    </row>
    <row r="882" spans="1:44" x14ac:dyDescent="0.35">
      <c r="A882" s="11">
        <f t="shared" si="13"/>
        <v>881</v>
      </c>
      <c r="B882" s="14">
        <v>4500</v>
      </c>
      <c r="C882" s="14">
        <v>5000</v>
      </c>
      <c r="D882" s="14">
        <v>195</v>
      </c>
      <c r="E882" s="14">
        <v>180</v>
      </c>
      <c r="F882" s="14">
        <v>40000</v>
      </c>
      <c r="G882" s="14">
        <v>6.75</v>
      </c>
      <c r="H882" s="14">
        <v>90</v>
      </c>
      <c r="K882" s="14">
        <v>150</v>
      </c>
      <c r="L882" s="14">
        <v>1.67</v>
      </c>
      <c r="M882" s="9">
        <f>ROUNDUP((18*L882),0)</f>
        <v>31</v>
      </c>
      <c r="N882" s="9">
        <f>(M882-O882*12-1.5)</f>
        <v>26.5</v>
      </c>
      <c r="O882" s="14">
        <v>0.25</v>
      </c>
      <c r="P882" s="9">
        <f>ROUND(((B882)-(M882*K882/12)-(G882-(1.5*L882))*H882),0)</f>
        <v>3730</v>
      </c>
      <c r="Q882" s="9">
        <f>ROUNDDOWN((D882+E882)/(P882/1000),0)</f>
        <v>100</v>
      </c>
      <c r="R882" s="9">
        <f>ROUND((1.2*D882+1.6*E882)/(Q882),2)</f>
        <v>5.22</v>
      </c>
      <c r="S882" s="9">
        <f>CEILING((N882+(12*L882)),0.01)</f>
        <v>46.54</v>
      </c>
      <c r="T882" s="9">
        <f xml:space="preserve"> (4*S882)</f>
        <v>186.16</v>
      </c>
      <c r="U882" s="9">
        <f>ROUND((Q882-(S882/12)^2)*(R882),2)</f>
        <v>443.48</v>
      </c>
      <c r="V882" s="9">
        <f>ROUND((U882*1000)/(3*T882*(C882^0.5)),2)</f>
        <v>11.23</v>
      </c>
      <c r="W882" s="9" t="str">
        <f>IF(V882 &lt; N882, "Pass", "Fail")</f>
        <v>Pass</v>
      </c>
      <c r="X882" s="9">
        <f>CEILING(R882*(Q882^0.5)*((Q882^0.5/2)-(L882*0.5)-(N882/12)),0.01)</f>
        <v>102.14</v>
      </c>
      <c r="Y882" s="9">
        <f>ROUND((X882*1000)/(1.5*(Q882^0.5)*12*(C882^0.5)),2)</f>
        <v>8.02</v>
      </c>
      <c r="Z882" s="9" t="str">
        <f>IF(Y882&lt;N882,"Pass","Fail")</f>
        <v>Pass</v>
      </c>
      <c r="AA882" s="9">
        <f>ROUND(((Q882^0.5)/2)-(L882/2),2)</f>
        <v>4.17</v>
      </c>
      <c r="AB882" s="9">
        <f>ROUND((AA882*(AA882/2)*R882*(Q882^0.5)),0)</f>
        <v>454</v>
      </c>
      <c r="AC882" s="9">
        <f>ROUND((AB882*12000/(0.9*(Q882^0.5)*12*(N882^2))),2)</f>
        <v>71.83</v>
      </c>
      <c r="AD882" s="9">
        <f>(1-((1-(2.36*AC882/C882))^0.5))</f>
        <v>1.709805168572387E-2</v>
      </c>
      <c r="AE882" s="9">
        <f>(AD882*C882)/(1.18*F882)</f>
        <v>1.8112342887419352E-3</v>
      </c>
      <c r="AF882" s="10">
        <f>200/F882</f>
        <v>5.0000000000000001E-3</v>
      </c>
      <c r="AG882" s="10">
        <f>(3*(C882)^0.5)/(F882)</f>
        <v>5.3033008588991067E-3</v>
      </c>
      <c r="AH882" s="10">
        <f>ROUND(MAX(AE882, AF882, AG882),6)</f>
        <v>5.3030000000000004E-3</v>
      </c>
      <c r="AK882" s="10">
        <f>ROUND((AH882*(Q882^0.5)*12*N882),2)</f>
        <v>16.86</v>
      </c>
      <c r="AL882" s="13">
        <f>ROUND((Q882^0.5),2)</f>
        <v>10</v>
      </c>
      <c r="AM882" s="13">
        <f>ROUND((Q882^0.5),2)</f>
        <v>10</v>
      </c>
      <c r="AN882" s="19">
        <v>14</v>
      </c>
      <c r="AO882" s="10">
        <f>INDEX(AJ:AJ, MATCH(AN882, AI:AI, 0))</f>
        <v>2.25</v>
      </c>
      <c r="AP882" s="12">
        <f>ROUNDUP((AK882/AO882),0)</f>
        <v>8</v>
      </c>
      <c r="AQ882" s="12">
        <f>(AP882*AO882)</f>
        <v>18</v>
      </c>
      <c r="AR882" s="12">
        <f>IF(ROUNDDOWN((AL882*12 - (O882*12)) / (AP882 - 1), 0) &lt; 18, ROUNDDOWN((AL882*12 - (O882*12)) / (AP882 - 1), 0), 18)</f>
        <v>16</v>
      </c>
    </row>
    <row r="883" spans="1:44" x14ac:dyDescent="0.35">
      <c r="A883" s="11">
        <f t="shared" si="13"/>
        <v>882</v>
      </c>
      <c r="B883" s="14">
        <v>4900</v>
      </c>
      <c r="C883" s="14">
        <v>4000</v>
      </c>
      <c r="D883" s="14">
        <v>130</v>
      </c>
      <c r="E883" s="14">
        <v>195</v>
      </c>
      <c r="F883" s="14">
        <v>40000</v>
      </c>
      <c r="G883" s="14">
        <v>6.75</v>
      </c>
      <c r="H883" s="14">
        <v>100</v>
      </c>
      <c r="K883" s="14">
        <v>150</v>
      </c>
      <c r="L883" s="14">
        <v>1.42</v>
      </c>
      <c r="M883" s="9">
        <f>ROUNDUP((18*L883),0)</f>
        <v>26</v>
      </c>
      <c r="N883" s="9">
        <f>(M883-O883*12-1.5)</f>
        <v>21.5</v>
      </c>
      <c r="O883" s="14">
        <v>0.25</v>
      </c>
      <c r="P883" s="9">
        <f>ROUND(((B883)-(M883*K883/12)-(G883-(1.5*L883))*H883),0)</f>
        <v>4113</v>
      </c>
      <c r="Q883" s="9">
        <f>ROUNDDOWN((D883+E883)/(P883/1000),0)</f>
        <v>79</v>
      </c>
      <c r="R883" s="9">
        <f>ROUND((1.2*D883+1.6*E883)/(Q883),2)</f>
        <v>5.92</v>
      </c>
      <c r="S883" s="9">
        <f>CEILING((N883+(12*L883)),0.01)</f>
        <v>38.54</v>
      </c>
      <c r="T883" s="9">
        <f xml:space="preserve"> (4*S883)</f>
        <v>154.16</v>
      </c>
      <c r="U883" s="9">
        <f>ROUND((Q883-(S883/12)^2)*(R883),2)</f>
        <v>406.62</v>
      </c>
      <c r="V883" s="9">
        <f>ROUND((U883*1000)/(3*T883*(C883^0.5)),2)</f>
        <v>13.9</v>
      </c>
      <c r="W883" s="9" t="str">
        <f>IF(V883 &lt; N883, "Pass", "Fail")</f>
        <v>Pass</v>
      </c>
      <c r="X883" s="9">
        <f>CEILING(R883*(Q883^0.5)*((Q883^0.5/2)-(L883*0.5)-(N883/12)),0.01)</f>
        <v>102.21000000000001</v>
      </c>
      <c r="Y883" s="9">
        <f>ROUND((X883*1000)/(1.5*(Q883^0.5)*12*(C883^0.5)),2)</f>
        <v>10.1</v>
      </c>
      <c r="Z883" s="9" t="str">
        <f>IF(Y883&lt;N883,"Pass","Fail")</f>
        <v>Pass</v>
      </c>
      <c r="AA883" s="9">
        <f>ROUND(((Q883^0.5)/2)-(L883/2),2)</f>
        <v>3.73</v>
      </c>
      <c r="AB883" s="9">
        <f>ROUND((AA883*(AA883/2)*R883*(Q883^0.5)),0)</f>
        <v>366</v>
      </c>
      <c r="AC883" s="9">
        <f>ROUND((AB883*12000/(0.9*(Q883^0.5)*12*(N883^2))),2)</f>
        <v>98.98</v>
      </c>
      <c r="AD883" s="9">
        <f>(1-((1-(2.36*AC883/C883))^0.5))</f>
        <v>2.9638314853682957E-2</v>
      </c>
      <c r="AE883" s="9">
        <f>(AD883*C883)/(1.18*F883)</f>
        <v>2.5117215977697419E-3</v>
      </c>
      <c r="AF883" s="10">
        <f>200/F883</f>
        <v>5.0000000000000001E-3</v>
      </c>
      <c r="AG883" s="10">
        <f>(3*(C883)^0.5)/(F883)</f>
        <v>4.7434164902525689E-3</v>
      </c>
      <c r="AH883" s="10">
        <f>ROUND(MAX(AE883, AF883, AG883),6)</f>
        <v>5.0000000000000001E-3</v>
      </c>
      <c r="AK883" s="10">
        <f>ROUND((AH883*(Q883^0.5)*12*N883),2)</f>
        <v>11.47</v>
      </c>
      <c r="AL883" s="13">
        <f>ROUND((Q883^0.5),2)</f>
        <v>8.89</v>
      </c>
      <c r="AM883" s="13">
        <f>ROUND((Q883^0.5),2)</f>
        <v>8.89</v>
      </c>
      <c r="AN883" s="19">
        <v>11</v>
      </c>
      <c r="AO883" s="10">
        <f>INDEX(AJ:AJ, MATCH(AN883, AI:AI, 0))</f>
        <v>1.56</v>
      </c>
      <c r="AP883" s="12">
        <f>ROUNDUP((AK883/AO883),0)</f>
        <v>8</v>
      </c>
      <c r="AQ883" s="12">
        <f>(AP883*AO883)</f>
        <v>12.48</v>
      </c>
      <c r="AR883" s="12">
        <f>IF(ROUNDDOWN((AL883*12 - (O883*12)) / (AP883 - 1), 0) &lt; 18, ROUNDDOWN((AL883*12 - (O883*12)) / (AP883 - 1), 0), 18)</f>
        <v>14</v>
      </c>
    </row>
    <row r="884" spans="1:44" x14ac:dyDescent="0.35">
      <c r="A884" s="11">
        <f t="shared" si="13"/>
        <v>883</v>
      </c>
      <c r="B884" s="14">
        <v>5400</v>
      </c>
      <c r="C884" s="14">
        <v>5000</v>
      </c>
      <c r="D884" s="14">
        <v>125</v>
      </c>
      <c r="E884" s="14">
        <v>185</v>
      </c>
      <c r="F884" s="14">
        <v>40000</v>
      </c>
      <c r="G884" s="14">
        <v>5.5</v>
      </c>
      <c r="H884" s="14">
        <v>90</v>
      </c>
      <c r="K884" s="14">
        <v>150</v>
      </c>
      <c r="L884" s="14">
        <v>1.25</v>
      </c>
      <c r="M884" s="9">
        <f>ROUNDUP((18*L884),0)</f>
        <v>23</v>
      </c>
      <c r="N884" s="9">
        <f>(M884-O884*12-1.5)</f>
        <v>18.5</v>
      </c>
      <c r="O884" s="14">
        <v>0.25</v>
      </c>
      <c r="P884" s="9">
        <f>ROUND(((B884)-(M884*K884/12)-(G884-(1.5*L884))*H884),0)</f>
        <v>4786</v>
      </c>
      <c r="Q884" s="9">
        <f>ROUNDDOWN((D884+E884)/(P884/1000),0)</f>
        <v>64</v>
      </c>
      <c r="R884" s="9">
        <f>ROUND((1.2*D884+1.6*E884)/(Q884),2)</f>
        <v>6.97</v>
      </c>
      <c r="S884" s="9">
        <f>CEILING((N884+(12*L884)),0.01)</f>
        <v>33.5</v>
      </c>
      <c r="T884" s="9">
        <f xml:space="preserve"> (4*S884)</f>
        <v>134</v>
      </c>
      <c r="U884" s="9">
        <f>ROUND((Q884-(S884/12)^2)*(R884),2)</f>
        <v>391.76</v>
      </c>
      <c r="V884" s="9">
        <f>ROUND((U884*1000)/(3*T884*(C884^0.5)),2)</f>
        <v>13.78</v>
      </c>
      <c r="W884" s="9" t="str">
        <f>IF(V884 &lt; N884, "Pass", "Fail")</f>
        <v>Pass</v>
      </c>
      <c r="X884" s="9">
        <f>CEILING(R884*(Q884^0.5)*((Q884^0.5/2)-(L884*0.5)-(N884/12)),0.01)</f>
        <v>102.23</v>
      </c>
      <c r="Y884" s="9">
        <f>ROUND((X884*1000)/(1.5*(Q884^0.5)*12*(C884^0.5)),2)</f>
        <v>10.039999999999999</v>
      </c>
      <c r="Z884" s="9" t="str">
        <f>IF(Y884&lt;N884,"Pass","Fail")</f>
        <v>Pass</v>
      </c>
      <c r="AA884" s="9">
        <f>ROUND(((Q884^0.5)/2)-(L884/2),2)</f>
        <v>3.38</v>
      </c>
      <c r="AB884" s="9">
        <f>ROUND((AA884*(AA884/2)*R884*(Q884^0.5)),0)</f>
        <v>319</v>
      </c>
      <c r="AC884" s="9">
        <f>ROUND((AB884*12000/(0.9*(Q884^0.5)*12*(N884^2))),2)</f>
        <v>129.44999999999999</v>
      </c>
      <c r="AD884" s="9">
        <f>(1-((1-(2.36*AC884/C884))^0.5))</f>
        <v>3.1031682664494964E-2</v>
      </c>
      <c r="AE884" s="9">
        <f>(AD884*C884)/(1.18*F884)</f>
        <v>3.2872545195439581E-3</v>
      </c>
      <c r="AF884" s="10">
        <f>200/F884</f>
        <v>5.0000000000000001E-3</v>
      </c>
      <c r="AG884" s="10">
        <f>(3*(C884)^0.5)/(F884)</f>
        <v>5.3033008588991067E-3</v>
      </c>
      <c r="AH884" s="10">
        <f>ROUND(MAX(AE884, AF884, AG884),6)</f>
        <v>5.3030000000000004E-3</v>
      </c>
      <c r="AK884" s="10">
        <f>ROUND((AH884*(Q884^0.5)*12*N884),2)</f>
        <v>9.42</v>
      </c>
      <c r="AL884" s="13">
        <f>ROUND((Q884^0.5),2)</f>
        <v>8</v>
      </c>
      <c r="AM884" s="13">
        <f>ROUND((Q884^0.5),2)</f>
        <v>8</v>
      </c>
      <c r="AN884" s="19">
        <v>8</v>
      </c>
      <c r="AO884" s="10">
        <f>INDEX(AJ:AJ, MATCH(AN884, AI:AI, 0))</f>
        <v>0.79</v>
      </c>
      <c r="AP884" s="12">
        <f>ROUNDUP((AK884/AO884),0)</f>
        <v>12</v>
      </c>
      <c r="AQ884" s="12">
        <f>(AP884*AO884)</f>
        <v>9.48</v>
      </c>
      <c r="AR884" s="12">
        <f>IF(ROUNDDOWN((AL884*12 - (O884*12)) / (AP884 - 1), 0) &lt; 18, ROUNDDOWN((AL884*12 - (O884*12)) / (AP884 - 1), 0), 18)</f>
        <v>8</v>
      </c>
    </row>
    <row r="885" spans="1:44" x14ac:dyDescent="0.35">
      <c r="A885" s="11">
        <f t="shared" si="13"/>
        <v>884</v>
      </c>
      <c r="B885" s="14">
        <v>4300</v>
      </c>
      <c r="C885" s="14">
        <v>3000</v>
      </c>
      <c r="D885" s="14">
        <v>180</v>
      </c>
      <c r="E885" s="14">
        <v>165</v>
      </c>
      <c r="F885" s="14">
        <v>40000</v>
      </c>
      <c r="G885" s="14">
        <v>6.5</v>
      </c>
      <c r="H885" s="14">
        <v>105</v>
      </c>
      <c r="K885" s="14">
        <v>150</v>
      </c>
      <c r="L885" s="14">
        <v>1.58</v>
      </c>
      <c r="M885" s="9">
        <f>ROUNDUP((18*L885),0)</f>
        <v>29</v>
      </c>
      <c r="N885" s="9">
        <f>(M885-O885*12-1.5)</f>
        <v>24.5</v>
      </c>
      <c r="O885" s="14">
        <v>0.25</v>
      </c>
      <c r="P885" s="9">
        <f>ROUND(((B885)-(M885*K885/12)-(G885-(1.5*L885))*H885),0)</f>
        <v>3504</v>
      </c>
      <c r="Q885" s="9">
        <f>ROUNDDOWN((D885+E885)/(P885/1000),0)</f>
        <v>98</v>
      </c>
      <c r="R885" s="9">
        <f>ROUND((1.2*D885+1.6*E885)/(Q885),2)</f>
        <v>4.9000000000000004</v>
      </c>
      <c r="S885" s="9">
        <f>CEILING((N885+(12*L885)),0.01)</f>
        <v>43.46</v>
      </c>
      <c r="T885" s="9">
        <f xml:space="preserve"> (4*S885)</f>
        <v>173.84</v>
      </c>
      <c r="U885" s="9">
        <f>ROUND((Q885-(S885/12)^2)*(R885),2)</f>
        <v>415.93</v>
      </c>
      <c r="V885" s="9">
        <f>ROUND((U885*1000)/(3*T885*(C885^0.5)),2)</f>
        <v>14.56</v>
      </c>
      <c r="W885" s="9" t="str">
        <f>IF(V885 &lt; N885, "Pass", "Fail")</f>
        <v>Pass</v>
      </c>
      <c r="X885" s="9">
        <f>CEILING(R885*(Q885^0.5)*((Q885^0.5/2)-(L885*0.5)-(N885/12)),0.01)</f>
        <v>102.75</v>
      </c>
      <c r="Y885" s="9">
        <f>ROUND((X885*1000)/(1.5*(Q885^0.5)*12*(C885^0.5)),2)</f>
        <v>10.53</v>
      </c>
      <c r="Z885" s="9" t="str">
        <f>IF(Y885&lt;N885,"Pass","Fail")</f>
        <v>Pass</v>
      </c>
      <c r="AA885" s="9">
        <f>ROUND(((Q885^0.5)/2)-(L885/2),2)</f>
        <v>4.16</v>
      </c>
      <c r="AB885" s="9">
        <f>ROUND((AA885*(AA885/2)*R885*(Q885^0.5)),0)</f>
        <v>420</v>
      </c>
      <c r="AC885" s="9">
        <f>ROUND((AB885*12000/(0.9*(Q885^0.5)*12*(N885^2))),2)</f>
        <v>78.53</v>
      </c>
      <c r="AD885" s="9">
        <f>(1-((1-(2.36*AC885/C885))^0.5))</f>
        <v>3.1380845395535983E-2</v>
      </c>
      <c r="AE885" s="9">
        <f>(AD885*C885)/(1.18*F885)</f>
        <v>1.9945452581908467E-3</v>
      </c>
      <c r="AF885" s="10">
        <f>200/F885</f>
        <v>5.0000000000000001E-3</v>
      </c>
      <c r="AG885" s="10">
        <f>(3*(C885)^0.5)/(F885)</f>
        <v>4.107919181288746E-3</v>
      </c>
      <c r="AH885" s="10">
        <f>ROUND(MAX(AE885, AF885, AG885),6)</f>
        <v>5.0000000000000001E-3</v>
      </c>
      <c r="AK885" s="10">
        <f>ROUND((AH885*(Q885^0.5)*12*N885),2)</f>
        <v>14.55</v>
      </c>
      <c r="AL885" s="13">
        <f>ROUND((Q885^0.5),2)</f>
        <v>9.9</v>
      </c>
      <c r="AM885" s="13">
        <f>ROUND((Q885^0.5),2)</f>
        <v>9.9</v>
      </c>
      <c r="AN885" s="19">
        <v>11</v>
      </c>
      <c r="AO885" s="10">
        <f>INDEX(AJ:AJ, MATCH(AN885, AI:AI, 0))</f>
        <v>1.56</v>
      </c>
      <c r="AP885" s="12">
        <f>ROUNDUP((AK885/AO885),0)</f>
        <v>10</v>
      </c>
      <c r="AQ885" s="12">
        <f>(AP885*AO885)</f>
        <v>15.600000000000001</v>
      </c>
      <c r="AR885" s="12">
        <f>IF(ROUNDDOWN((AL885*12 - (O885*12)) / (AP885 - 1), 0) &lt; 18, ROUNDDOWN((AL885*12 - (O885*12)) / (AP885 - 1), 0), 18)</f>
        <v>12</v>
      </c>
    </row>
    <row r="886" spans="1:44" x14ac:dyDescent="0.35">
      <c r="A886" s="11">
        <f t="shared" si="13"/>
        <v>885</v>
      </c>
      <c r="B886" s="14">
        <v>4000</v>
      </c>
      <c r="C886" s="14">
        <v>4000</v>
      </c>
      <c r="D886" s="14">
        <v>105</v>
      </c>
      <c r="E886" s="14">
        <v>200</v>
      </c>
      <c r="F886" s="14">
        <v>40000</v>
      </c>
      <c r="G886" s="14">
        <v>7</v>
      </c>
      <c r="H886" s="14">
        <v>100</v>
      </c>
      <c r="K886" s="14">
        <v>150</v>
      </c>
      <c r="L886" s="14">
        <v>1.5</v>
      </c>
      <c r="M886" s="9">
        <f>ROUNDUP((18*L886),0)</f>
        <v>27</v>
      </c>
      <c r="N886" s="9">
        <f>(M886-O886*12-1.5)</f>
        <v>22.5</v>
      </c>
      <c r="O886" s="14">
        <v>0.25</v>
      </c>
      <c r="P886" s="9">
        <f>ROUND(((B886)-(M886*K886/12)-(G886-(1.5*L886))*H886),0)</f>
        <v>3188</v>
      </c>
      <c r="Q886" s="9">
        <f>ROUNDDOWN((D886+E886)/(P886/1000),0)</f>
        <v>95</v>
      </c>
      <c r="R886" s="9">
        <f>ROUND((1.2*D886+1.6*E886)/(Q886),2)</f>
        <v>4.6900000000000004</v>
      </c>
      <c r="S886" s="9">
        <f>CEILING((N886+(12*L886)),0.01)</f>
        <v>40.5</v>
      </c>
      <c r="T886" s="9">
        <f xml:space="preserve"> (4*S886)</f>
        <v>162</v>
      </c>
      <c r="U886" s="9">
        <f>ROUND((Q886-(S886/12)^2)*(R886),2)</f>
        <v>392.13</v>
      </c>
      <c r="V886" s="9">
        <f>ROUND((U886*1000)/(3*T886*(C886^0.5)),2)</f>
        <v>12.76</v>
      </c>
      <c r="W886" s="9" t="str">
        <f>IF(V886 &lt; N886, "Pass", "Fail")</f>
        <v>Pass</v>
      </c>
      <c r="X886" s="9">
        <f>CEILING(R886*(Q886^0.5)*((Q886^0.5/2)-(L886*0.5)-(N886/12)),0.01)</f>
        <v>102.78</v>
      </c>
      <c r="Y886" s="9">
        <f>ROUND((X886*1000)/(1.5*(Q886^0.5)*12*(C886^0.5)),2)</f>
        <v>9.26</v>
      </c>
      <c r="Z886" s="9" t="str">
        <f>IF(Y886&lt;N886,"Pass","Fail")</f>
        <v>Pass</v>
      </c>
      <c r="AA886" s="9">
        <f>ROUND(((Q886^0.5)/2)-(L886/2),2)</f>
        <v>4.12</v>
      </c>
      <c r="AB886" s="9">
        <f>ROUND((AA886*(AA886/2)*R886*(Q886^0.5)),0)</f>
        <v>388</v>
      </c>
      <c r="AC886" s="9">
        <f>ROUND((AB886*12000/(0.9*(Q886^0.5)*12*(N886^2))),2)</f>
        <v>87.37</v>
      </c>
      <c r="AD886" s="9">
        <f>(1-((1-(2.36*AC886/C886))^0.5))</f>
        <v>2.6115150543967069E-2</v>
      </c>
      <c r="AE886" s="9">
        <f>(AD886*C886)/(1.18*F886)</f>
        <v>2.2131483511836497E-3</v>
      </c>
      <c r="AF886" s="10">
        <f>200/F886</f>
        <v>5.0000000000000001E-3</v>
      </c>
      <c r="AG886" s="10">
        <f>(3*(C886)^0.5)/(F886)</f>
        <v>4.7434164902525689E-3</v>
      </c>
      <c r="AH886" s="10">
        <f>ROUND(MAX(AE886, AF886, AG886),6)</f>
        <v>5.0000000000000001E-3</v>
      </c>
      <c r="AK886" s="10">
        <f>ROUND((AH886*(Q886^0.5)*12*N886),2)</f>
        <v>13.16</v>
      </c>
      <c r="AL886" s="13">
        <f>ROUND((Q886^0.5),2)</f>
        <v>9.75</v>
      </c>
      <c r="AM886" s="13">
        <f>ROUND((Q886^0.5),2)</f>
        <v>9.75</v>
      </c>
      <c r="AN886" s="19">
        <v>11</v>
      </c>
      <c r="AO886" s="10">
        <f>INDEX(AJ:AJ, MATCH(AN886, AI:AI, 0))</f>
        <v>1.56</v>
      </c>
      <c r="AP886" s="12">
        <f>ROUNDUP((AK886/AO886),0)</f>
        <v>9</v>
      </c>
      <c r="AQ886" s="12">
        <f>(AP886*AO886)</f>
        <v>14.040000000000001</v>
      </c>
      <c r="AR886" s="12">
        <f>IF(ROUNDDOWN((AL886*12 - (O886*12)) / (AP886 - 1), 0) &lt; 18, ROUNDDOWN((AL886*12 - (O886*12)) / (AP886 - 1), 0), 18)</f>
        <v>14</v>
      </c>
    </row>
    <row r="887" spans="1:44" x14ac:dyDescent="0.35">
      <c r="A887" s="11">
        <f t="shared" si="13"/>
        <v>886</v>
      </c>
      <c r="B887" s="14">
        <v>5200</v>
      </c>
      <c r="C887" s="14">
        <v>3000</v>
      </c>
      <c r="D887" s="14">
        <v>180</v>
      </c>
      <c r="E887" s="14">
        <v>125</v>
      </c>
      <c r="F887" s="14">
        <v>40000</v>
      </c>
      <c r="G887" s="14">
        <v>5.25</v>
      </c>
      <c r="H887" s="14">
        <v>105</v>
      </c>
      <c r="K887" s="14">
        <v>150</v>
      </c>
      <c r="L887" s="14">
        <v>1.17</v>
      </c>
      <c r="M887" s="9">
        <f>ROUNDUP((18*L887),0)</f>
        <v>22</v>
      </c>
      <c r="N887" s="9">
        <f>(M887-O887*12-1.5)</f>
        <v>17.5</v>
      </c>
      <c r="O887" s="14">
        <v>0.25</v>
      </c>
      <c r="P887" s="9">
        <f>ROUND(((B887)-(M887*K887/12)-(G887-(1.5*L887))*H887),0)</f>
        <v>4558</v>
      </c>
      <c r="Q887" s="9">
        <f>ROUNDDOWN((D887+E887)/(P887/1000),0)</f>
        <v>66</v>
      </c>
      <c r="R887" s="9">
        <f>ROUND((1.2*D887+1.6*E887)/(Q887),2)</f>
        <v>6.3</v>
      </c>
      <c r="S887" s="9">
        <f>CEILING((N887+(12*L887)),0.01)</f>
        <v>31.54</v>
      </c>
      <c r="T887" s="9">
        <f xml:space="preserve"> (4*S887)</f>
        <v>126.16</v>
      </c>
      <c r="U887" s="9">
        <f>ROUND((Q887-(S887/12)^2)*(R887),2)</f>
        <v>372.28</v>
      </c>
      <c r="V887" s="9">
        <f>ROUND((U887*1000)/(3*T887*(C887^0.5)),2)</f>
        <v>17.96</v>
      </c>
      <c r="W887" s="9" t="str">
        <f>IF(V887 &lt; N887, "Pass", "Fail")</f>
        <v>Fail</v>
      </c>
      <c r="X887" s="9">
        <f>CEILING(R887*(Q887^0.5)*((Q887^0.5/2)-(L887*0.5)-(N887/12)),0.01)</f>
        <v>103.32000000000001</v>
      </c>
      <c r="Y887" s="9">
        <f>ROUND((X887*1000)/(1.5*(Q887^0.5)*12*(C887^0.5)),2)</f>
        <v>12.9</v>
      </c>
      <c r="Z887" s="9" t="str">
        <f>IF(Y887&lt;N887,"Pass","Fail")</f>
        <v>Pass</v>
      </c>
      <c r="AA887" s="9">
        <f>ROUND(((Q887^0.5)/2)-(L887/2),2)</f>
        <v>3.48</v>
      </c>
      <c r="AB887" s="9">
        <f>ROUND((AA887*(AA887/2)*R887*(Q887^0.5)),0)</f>
        <v>310</v>
      </c>
      <c r="AC887" s="9">
        <f>ROUND((AB887*12000/(0.9*(Q887^0.5)*12*(N887^2))),2)</f>
        <v>138.44</v>
      </c>
      <c r="AD887" s="9">
        <f>(1-((1-(2.36*AC887/C887))^0.5))</f>
        <v>5.6022316647969306E-2</v>
      </c>
      <c r="AE887" s="9">
        <f>(AD887*C887)/(1.18*F887)</f>
        <v>3.5607404649133038E-3</v>
      </c>
      <c r="AF887" s="10">
        <f>200/F887</f>
        <v>5.0000000000000001E-3</v>
      </c>
      <c r="AG887" s="10">
        <f>(3*(C887)^0.5)/(F887)</f>
        <v>4.107919181288746E-3</v>
      </c>
      <c r="AH887" s="10">
        <f>ROUND(MAX(AE887, AF887, AG887),6)</f>
        <v>5.0000000000000001E-3</v>
      </c>
      <c r="AK887" s="10">
        <f>ROUND((AH887*(Q887^0.5)*12*N887),2)</f>
        <v>8.5299999999999994</v>
      </c>
      <c r="AL887" s="13">
        <f>ROUND((Q887^0.5),2)</f>
        <v>8.1199999999999992</v>
      </c>
      <c r="AM887" s="13">
        <f>ROUND((Q887^0.5),2)</f>
        <v>8.1199999999999992</v>
      </c>
      <c r="AN887" s="19">
        <v>11</v>
      </c>
      <c r="AO887" s="10">
        <f>INDEX(AJ:AJ, MATCH(AN887, AI:AI, 0))</f>
        <v>1.56</v>
      </c>
      <c r="AP887" s="12">
        <f>ROUNDUP((AK887/AO887),0)</f>
        <v>6</v>
      </c>
      <c r="AQ887" s="12">
        <f>(AP887*AO887)</f>
        <v>9.36</v>
      </c>
      <c r="AR887" s="12">
        <f>IF(ROUNDDOWN((AL887*12 - (O887*12)) / (AP887 - 1), 0) &lt; 18, ROUNDDOWN((AL887*12 - (O887*12)) / (AP887 - 1), 0), 18)</f>
        <v>18</v>
      </c>
    </row>
    <row r="888" spans="1:44" x14ac:dyDescent="0.35">
      <c r="A888" s="11">
        <f t="shared" si="13"/>
        <v>887</v>
      </c>
      <c r="B888" s="14">
        <v>4400</v>
      </c>
      <c r="C888" s="14">
        <v>4000</v>
      </c>
      <c r="D888" s="14">
        <v>190</v>
      </c>
      <c r="E888" s="14">
        <v>185</v>
      </c>
      <c r="F888" s="14">
        <v>60000</v>
      </c>
      <c r="G888" s="14">
        <v>6</v>
      </c>
      <c r="H888" s="14">
        <v>90</v>
      </c>
      <c r="K888" s="14">
        <v>150</v>
      </c>
      <c r="L888" s="14">
        <v>1.67</v>
      </c>
      <c r="M888" s="9">
        <f>ROUNDUP((18*L888),0)</f>
        <v>31</v>
      </c>
      <c r="N888" s="9">
        <f>(M888-O888*12-1.5)</f>
        <v>26.5</v>
      </c>
      <c r="O888" s="14">
        <v>0.25</v>
      </c>
      <c r="P888" s="9">
        <f>ROUND(((B888)-(M888*K888/12)-(G888-(1.5*L888))*H888),0)</f>
        <v>3698</v>
      </c>
      <c r="Q888" s="9">
        <f>ROUNDDOWN((D888+E888)/(P888/1000),0)</f>
        <v>101</v>
      </c>
      <c r="R888" s="9">
        <f>ROUND((1.2*D888+1.6*E888)/(Q888),2)</f>
        <v>5.19</v>
      </c>
      <c r="S888" s="9">
        <f>CEILING((N888+(12*L888)),0.01)</f>
        <v>46.54</v>
      </c>
      <c r="T888" s="9">
        <f xml:space="preserve"> (4*S888)</f>
        <v>186.16</v>
      </c>
      <c r="U888" s="9">
        <f>ROUND((Q888-(S888/12)^2)*(R888),2)</f>
        <v>446.12</v>
      </c>
      <c r="V888" s="9">
        <f>ROUND((U888*1000)/(3*T888*(C888^0.5)),2)</f>
        <v>12.63</v>
      </c>
      <c r="W888" s="9" t="str">
        <f>IF(V888 &lt; N888, "Pass", "Fail")</f>
        <v>Pass</v>
      </c>
      <c r="X888" s="9">
        <f>CEILING(R888*(Q888^0.5)*((Q888^0.5/2)-(L888*0.5)-(N888/12)),0.01)</f>
        <v>103.36</v>
      </c>
      <c r="Y888" s="9">
        <f>ROUND((X888*1000)/(1.5*(Q888^0.5)*12*(C888^0.5)),2)</f>
        <v>9.0299999999999994</v>
      </c>
      <c r="Z888" s="9" t="str">
        <f>IF(Y888&lt;N888,"Pass","Fail")</f>
        <v>Pass</v>
      </c>
      <c r="AA888" s="9">
        <f>ROUND(((Q888^0.5)/2)-(L888/2),2)</f>
        <v>4.1900000000000004</v>
      </c>
      <c r="AB888" s="9">
        <f>ROUND((AA888*(AA888/2)*R888*(Q888^0.5)),0)</f>
        <v>458</v>
      </c>
      <c r="AC888" s="9">
        <f>ROUND((AB888*12000/(0.9*(Q888^0.5)*12*(N888^2))),2)</f>
        <v>72.11</v>
      </c>
      <c r="AD888" s="9">
        <f>(1-((1-(2.36*AC888/C888))^0.5))</f>
        <v>2.1503653558174962E-2</v>
      </c>
      <c r="AE888" s="9">
        <f>(AD888*C888)/(1.18*F888)</f>
        <v>1.2148956812528227E-3</v>
      </c>
      <c r="AF888" s="10">
        <f>200/F888</f>
        <v>3.3333333333333335E-3</v>
      </c>
      <c r="AG888" s="10">
        <f>(3*(C888)^0.5)/(F888)</f>
        <v>3.162277660168379E-3</v>
      </c>
      <c r="AH888" s="10">
        <f>ROUND(MAX(AE888, AF888, AG888),6)</f>
        <v>3.333E-3</v>
      </c>
      <c r="AK888" s="10">
        <f>ROUND((AH888*(Q888^0.5)*12*N888),2)</f>
        <v>10.65</v>
      </c>
      <c r="AL888" s="13">
        <f>ROUND((Q888^0.5),2)</f>
        <v>10.050000000000001</v>
      </c>
      <c r="AM888" s="13">
        <f>ROUND((Q888^0.5),2)</f>
        <v>10.050000000000001</v>
      </c>
      <c r="AN888" s="19">
        <v>11</v>
      </c>
      <c r="AO888" s="10">
        <f>INDEX(AJ:AJ, MATCH(AN888, AI:AI, 0))</f>
        <v>1.56</v>
      </c>
      <c r="AP888" s="12">
        <f>ROUNDUP((AK888/AO888),0)</f>
        <v>7</v>
      </c>
      <c r="AQ888" s="12">
        <f>(AP888*AO888)</f>
        <v>10.92</v>
      </c>
      <c r="AR888" s="12">
        <f>IF(ROUNDDOWN((AL888*12 - (O888*12)) / (AP888 - 1), 0) &lt; 18, ROUNDDOWN((AL888*12 - (O888*12)) / (AP888 - 1), 0), 18)</f>
        <v>18</v>
      </c>
    </row>
    <row r="889" spans="1:44" x14ac:dyDescent="0.35">
      <c r="A889" s="11">
        <f t="shared" si="13"/>
        <v>888</v>
      </c>
      <c r="B889" s="14">
        <v>4800</v>
      </c>
      <c r="C889" s="14">
        <v>5000</v>
      </c>
      <c r="D889" s="14">
        <v>105</v>
      </c>
      <c r="E889" s="14">
        <v>200</v>
      </c>
      <c r="F889" s="14">
        <v>60000</v>
      </c>
      <c r="G889" s="14">
        <v>5.75</v>
      </c>
      <c r="H889" s="14">
        <v>100</v>
      </c>
      <c r="K889" s="14">
        <v>150</v>
      </c>
      <c r="L889" s="14">
        <v>1.33</v>
      </c>
      <c r="M889" s="9">
        <f>ROUNDUP((18*L889),0)</f>
        <v>24</v>
      </c>
      <c r="N889" s="9">
        <f>(M889-O889*12-1.5)</f>
        <v>19.5</v>
      </c>
      <c r="O889" s="14">
        <v>0.25</v>
      </c>
      <c r="P889" s="9">
        <f>ROUND(((B889)-(M889*K889/12)-(G889-(1.5*L889))*H889),0)</f>
        <v>4125</v>
      </c>
      <c r="Q889" s="9">
        <f>ROUNDDOWN((D889+E889)/(P889/1000),0)</f>
        <v>73</v>
      </c>
      <c r="R889" s="9">
        <f>ROUND((1.2*D889+1.6*E889)/(Q889),2)</f>
        <v>6.11</v>
      </c>
      <c r="S889" s="9">
        <f>CEILING((N889+(12*L889)),0.01)</f>
        <v>35.46</v>
      </c>
      <c r="T889" s="9">
        <f xml:space="preserve"> (4*S889)</f>
        <v>141.84</v>
      </c>
      <c r="U889" s="9">
        <f>ROUND((Q889-(S889/12)^2)*(R889),2)</f>
        <v>392.68</v>
      </c>
      <c r="V889" s="9">
        <f>ROUND((U889*1000)/(3*T889*(C889^0.5)),2)</f>
        <v>13.05</v>
      </c>
      <c r="W889" s="9" t="str">
        <f>IF(V889 &lt; N889, "Pass", "Fail")</f>
        <v>Pass</v>
      </c>
      <c r="X889" s="9">
        <f>CEILING(R889*(Q889^0.5)*((Q889^0.5/2)-(L889*0.5)-(N889/12)),0.01)</f>
        <v>103.47</v>
      </c>
      <c r="Y889" s="9">
        <f>ROUND((X889*1000)/(1.5*(Q889^0.5)*12*(C889^0.5)),2)</f>
        <v>9.51</v>
      </c>
      <c r="Z889" s="9" t="str">
        <f>IF(Y889&lt;N889,"Pass","Fail")</f>
        <v>Pass</v>
      </c>
      <c r="AA889" s="9">
        <f>ROUND(((Q889^0.5)/2)-(L889/2),2)</f>
        <v>3.61</v>
      </c>
      <c r="AB889" s="9">
        <f>ROUND((AA889*(AA889/2)*R889*(Q889^0.5)),0)</f>
        <v>340</v>
      </c>
      <c r="AC889" s="9">
        <f>ROUND((AB889*12000/(0.9*(Q889^0.5)*12*(N889^2))),2)</f>
        <v>116.28</v>
      </c>
      <c r="AD889" s="9">
        <f>(1-((1-(2.36*AC889/C889))^0.5))</f>
        <v>2.7829315397753795E-2</v>
      </c>
      <c r="AE889" s="9">
        <f>(AD889*C889)/(1.18*F889)</f>
        <v>1.965347132609731E-3</v>
      </c>
      <c r="AF889" s="10">
        <f>200/F889</f>
        <v>3.3333333333333335E-3</v>
      </c>
      <c r="AG889" s="10">
        <f>(3*(C889)^0.5)/(F889)</f>
        <v>3.5355339059327377E-3</v>
      </c>
      <c r="AH889" s="10">
        <f>ROUND(MAX(AE889, AF889, AG889),6)</f>
        <v>3.5360000000000001E-3</v>
      </c>
      <c r="AK889" s="10">
        <f>ROUND((AH889*(Q889^0.5)*12*N889),2)</f>
        <v>7.07</v>
      </c>
      <c r="AL889" s="13">
        <f>ROUND((Q889^0.5),2)</f>
        <v>8.5399999999999991</v>
      </c>
      <c r="AM889" s="13">
        <f>ROUND((Q889^0.5),2)</f>
        <v>8.5399999999999991</v>
      </c>
      <c r="AN889" s="19">
        <v>8</v>
      </c>
      <c r="AO889" s="10">
        <f>INDEX(AJ:AJ, MATCH(AN889, AI:AI, 0))</f>
        <v>0.79</v>
      </c>
      <c r="AP889" s="12">
        <f>ROUNDUP((AK889/AO889),0)</f>
        <v>9</v>
      </c>
      <c r="AQ889" s="12">
        <f>(AP889*AO889)</f>
        <v>7.11</v>
      </c>
      <c r="AR889" s="12">
        <f>IF(ROUNDDOWN((AL889*12 - (O889*12)) / (AP889 - 1), 0) &lt; 18, ROUNDDOWN((AL889*12 - (O889*12)) / (AP889 - 1), 0), 18)</f>
        <v>12</v>
      </c>
    </row>
    <row r="890" spans="1:44" x14ac:dyDescent="0.35">
      <c r="A890" s="11">
        <f t="shared" si="13"/>
        <v>889</v>
      </c>
      <c r="B890" s="14">
        <v>4000</v>
      </c>
      <c r="C890" s="14">
        <v>3000</v>
      </c>
      <c r="D890" s="14">
        <v>195</v>
      </c>
      <c r="E890" s="14">
        <v>165</v>
      </c>
      <c r="F890" s="14">
        <v>40000</v>
      </c>
      <c r="G890" s="14">
        <v>6</v>
      </c>
      <c r="H890" s="14">
        <v>90</v>
      </c>
      <c r="K890" s="14">
        <v>150</v>
      </c>
      <c r="L890" s="14">
        <v>1.67</v>
      </c>
      <c r="M890" s="9">
        <f>ROUNDUP((18*L890),0)</f>
        <v>31</v>
      </c>
      <c r="N890" s="9">
        <f>(M890-O890*12-1.5)</f>
        <v>26.5</v>
      </c>
      <c r="O890" s="14">
        <v>0.25</v>
      </c>
      <c r="P890" s="9">
        <f>ROUND(((B890)-(M890*K890/12)-(G890-(1.5*L890))*H890),0)</f>
        <v>3298</v>
      </c>
      <c r="Q890" s="9">
        <f>ROUNDDOWN((D890+E890)/(P890/1000),0)</f>
        <v>109</v>
      </c>
      <c r="R890" s="9">
        <f>ROUND((1.2*D890+1.6*E890)/(Q890),2)</f>
        <v>4.57</v>
      </c>
      <c r="S890" s="9">
        <f>CEILING((N890+(12*L890)),0.01)</f>
        <v>46.54</v>
      </c>
      <c r="T890" s="9">
        <f xml:space="preserve"> (4*S890)</f>
        <v>186.16</v>
      </c>
      <c r="U890" s="9">
        <f>ROUND((Q890-(S890/12)^2)*(R890),2)</f>
        <v>429.39</v>
      </c>
      <c r="V890" s="9">
        <f>ROUND((U890*1000)/(3*T890*(C890^0.5)),2)</f>
        <v>14.04</v>
      </c>
      <c r="W890" s="9" t="str">
        <f>IF(V890 &lt; N890, "Pass", "Fail")</f>
        <v>Pass</v>
      </c>
      <c r="X890" s="9">
        <f>CEILING(R890*(Q890^0.5)*((Q890^0.5/2)-(L890*0.5)-(N890/12)),0.01)</f>
        <v>103.87</v>
      </c>
      <c r="Y890" s="9">
        <f>ROUND((X890*1000)/(1.5*(Q890^0.5)*12*(C890^0.5)),2)</f>
        <v>10.09</v>
      </c>
      <c r="Z890" s="9" t="str">
        <f>IF(Y890&lt;N890,"Pass","Fail")</f>
        <v>Pass</v>
      </c>
      <c r="AA890" s="9">
        <f>ROUND(((Q890^0.5)/2)-(L890/2),2)</f>
        <v>4.3899999999999997</v>
      </c>
      <c r="AB890" s="9">
        <f>ROUND((AA890*(AA890/2)*R890*(Q890^0.5)),0)</f>
        <v>460</v>
      </c>
      <c r="AC890" s="9">
        <f>ROUND((AB890*12000/(0.9*(Q890^0.5)*12*(N890^2))),2)</f>
        <v>69.709999999999994</v>
      </c>
      <c r="AD890" s="9">
        <f>(1-((1-(2.36*AC890/C890))^0.5))</f>
        <v>2.7805849294151197E-2</v>
      </c>
      <c r="AE890" s="9">
        <f>(AD890*C890)/(1.18*F890)</f>
        <v>1.7673209297129997E-3</v>
      </c>
      <c r="AF890" s="10">
        <f>200/F890</f>
        <v>5.0000000000000001E-3</v>
      </c>
      <c r="AG890" s="10">
        <f>(3*(C890)^0.5)/(F890)</f>
        <v>4.107919181288746E-3</v>
      </c>
      <c r="AH890" s="10">
        <f>ROUND(MAX(AE890, AF890, AG890),6)</f>
        <v>5.0000000000000001E-3</v>
      </c>
      <c r="AK890" s="10">
        <f>ROUND((AH890*(Q890^0.5)*12*N890),2)</f>
        <v>16.600000000000001</v>
      </c>
      <c r="AL890" s="13">
        <f>ROUND((Q890^0.5),2)</f>
        <v>10.44</v>
      </c>
      <c r="AM890" s="13">
        <f>ROUND((Q890^0.5),2)</f>
        <v>10.44</v>
      </c>
      <c r="AN890" s="19">
        <v>14</v>
      </c>
      <c r="AO890" s="10">
        <f>INDEX(AJ:AJ, MATCH(AN890, AI:AI, 0))</f>
        <v>2.25</v>
      </c>
      <c r="AP890" s="12">
        <f>ROUNDUP((AK890/AO890),0)</f>
        <v>8</v>
      </c>
      <c r="AQ890" s="12">
        <f>(AP890*AO890)</f>
        <v>18</v>
      </c>
      <c r="AR890" s="12">
        <f>IF(ROUNDDOWN((AL890*12 - (O890*12)) / (AP890 - 1), 0) &lt; 18, ROUNDDOWN((AL890*12 - (O890*12)) / (AP890 - 1), 0), 18)</f>
        <v>17</v>
      </c>
    </row>
    <row r="891" spans="1:44" x14ac:dyDescent="0.35">
      <c r="A891" s="11">
        <f t="shared" si="13"/>
        <v>890</v>
      </c>
      <c r="B891" s="14">
        <v>5600</v>
      </c>
      <c r="C891" s="14">
        <v>5000</v>
      </c>
      <c r="D891" s="14">
        <v>185</v>
      </c>
      <c r="E891" s="14">
        <v>140</v>
      </c>
      <c r="F891" s="14">
        <v>60000</v>
      </c>
      <c r="G891" s="14">
        <v>5.75</v>
      </c>
      <c r="H891" s="14">
        <v>105</v>
      </c>
      <c r="K891" s="14">
        <v>150</v>
      </c>
      <c r="L891" s="14">
        <v>1.25</v>
      </c>
      <c r="M891" s="9">
        <f>ROUNDUP((18*L891),0)</f>
        <v>23</v>
      </c>
      <c r="N891" s="9">
        <f>(M891-O891*12-1.5)</f>
        <v>18.5</v>
      </c>
      <c r="O891" s="14">
        <v>0.25</v>
      </c>
      <c r="P891" s="9">
        <f>ROUND(((B891)-(M891*K891/12)-(G891-(1.5*L891))*H891),0)</f>
        <v>4906</v>
      </c>
      <c r="Q891" s="9">
        <f>ROUNDDOWN((D891+E891)/(P891/1000),0)</f>
        <v>66</v>
      </c>
      <c r="R891" s="9">
        <f>ROUND((1.2*D891+1.6*E891)/(Q891),2)</f>
        <v>6.76</v>
      </c>
      <c r="S891" s="9">
        <f>CEILING((N891+(12*L891)),0.01)</f>
        <v>33.5</v>
      </c>
      <c r="T891" s="9">
        <f xml:space="preserve"> (4*S891)</f>
        <v>134</v>
      </c>
      <c r="U891" s="9">
        <f>ROUND((Q891-(S891/12)^2)*(R891),2)</f>
        <v>393.48</v>
      </c>
      <c r="V891" s="9">
        <f>ROUND((U891*1000)/(3*T891*(C891^0.5)),2)</f>
        <v>13.84</v>
      </c>
      <c r="W891" s="9" t="str">
        <f>IF(V891 &lt; N891, "Pass", "Fail")</f>
        <v>Pass</v>
      </c>
      <c r="X891" s="9">
        <f>CEILING(R891*(Q891^0.5)*((Q891^0.5/2)-(L891*0.5)-(N891/12)),0.01)</f>
        <v>104.09</v>
      </c>
      <c r="Y891" s="9">
        <f>ROUND((X891*1000)/(1.5*(Q891^0.5)*12*(C891^0.5)),2)</f>
        <v>10.07</v>
      </c>
      <c r="Z891" s="9" t="str">
        <f>IF(Y891&lt;N891,"Pass","Fail")</f>
        <v>Pass</v>
      </c>
      <c r="AA891" s="9">
        <f>ROUND(((Q891^0.5)/2)-(L891/2),2)</f>
        <v>3.44</v>
      </c>
      <c r="AB891" s="9">
        <f>ROUND((AA891*(AA891/2)*R891*(Q891^0.5)),0)</f>
        <v>325</v>
      </c>
      <c r="AC891" s="9">
        <f>ROUND((AB891*12000/(0.9*(Q891^0.5)*12*(N891^2))),2)</f>
        <v>129.87</v>
      </c>
      <c r="AD891" s="9">
        <f>(1-((1-(2.36*AC891/C891))^0.5))</f>
        <v>3.1133982431007068E-2</v>
      </c>
      <c r="AE891" s="9">
        <f>(AD891*C891)/(1.18*F891)</f>
        <v>2.1987275728112339E-3</v>
      </c>
      <c r="AF891" s="10">
        <f>200/F891</f>
        <v>3.3333333333333335E-3</v>
      </c>
      <c r="AG891" s="10">
        <f>(3*(C891)^0.5)/(F891)</f>
        <v>3.5355339059327377E-3</v>
      </c>
      <c r="AH891" s="10">
        <f>ROUND(MAX(AE891, AF891, AG891),6)</f>
        <v>3.5360000000000001E-3</v>
      </c>
      <c r="AK891" s="10">
        <f>ROUND((AH891*(Q891^0.5)*12*N891),2)</f>
        <v>6.38</v>
      </c>
      <c r="AL891" s="13">
        <f>ROUND((Q891^0.5),2)</f>
        <v>8.1199999999999992</v>
      </c>
      <c r="AM891" s="13">
        <f>ROUND((Q891^0.5),2)</f>
        <v>8.1199999999999992</v>
      </c>
      <c r="AN891" s="19">
        <v>8</v>
      </c>
      <c r="AO891" s="10">
        <f>INDEX(AJ:AJ, MATCH(AN891, AI:AI, 0))</f>
        <v>0.79</v>
      </c>
      <c r="AP891" s="12">
        <f>ROUNDUP((AK891/AO891),0)</f>
        <v>9</v>
      </c>
      <c r="AQ891" s="12">
        <f>(AP891*AO891)</f>
        <v>7.11</v>
      </c>
      <c r="AR891" s="12">
        <f>IF(ROUNDDOWN((AL891*12 - (O891*12)) / (AP891 - 1), 0) &lt; 18, ROUNDDOWN((AL891*12 - (O891*12)) / (AP891 - 1), 0), 18)</f>
        <v>11</v>
      </c>
    </row>
    <row r="892" spans="1:44" x14ac:dyDescent="0.35">
      <c r="A892" s="11">
        <f t="shared" si="13"/>
        <v>891</v>
      </c>
      <c r="B892" s="14">
        <v>4800</v>
      </c>
      <c r="C892" s="14">
        <v>5000</v>
      </c>
      <c r="D892" s="14">
        <v>195</v>
      </c>
      <c r="E892" s="14">
        <v>145</v>
      </c>
      <c r="F892" s="14">
        <v>40000</v>
      </c>
      <c r="G892" s="14">
        <v>5.5</v>
      </c>
      <c r="H892" s="14">
        <v>100</v>
      </c>
      <c r="K892" s="14">
        <v>150</v>
      </c>
      <c r="L892" s="14">
        <v>1.42</v>
      </c>
      <c r="M892" s="9">
        <f>ROUNDUP((18*L892),0)</f>
        <v>26</v>
      </c>
      <c r="N892" s="9">
        <f>(M892-O892*12-1.5)</f>
        <v>21.5</v>
      </c>
      <c r="O892" s="14">
        <v>0.25</v>
      </c>
      <c r="P892" s="9">
        <f>ROUND(((B892)-(M892*K892/12)-(G892-(1.5*L892))*H892),0)</f>
        <v>4138</v>
      </c>
      <c r="Q892" s="9">
        <f>ROUNDDOWN((D892+E892)/(P892/1000),0)</f>
        <v>82</v>
      </c>
      <c r="R892" s="9">
        <f>ROUND((1.2*D892+1.6*E892)/(Q892),2)</f>
        <v>5.68</v>
      </c>
      <c r="S892" s="9">
        <f>CEILING((N892+(12*L892)),0.01)</f>
        <v>38.54</v>
      </c>
      <c r="T892" s="9">
        <f xml:space="preserve"> (4*S892)</f>
        <v>154.16</v>
      </c>
      <c r="U892" s="9">
        <f>ROUND((Q892-(S892/12)^2)*(R892),2)</f>
        <v>407.17</v>
      </c>
      <c r="V892" s="9">
        <f>ROUND((U892*1000)/(3*T892*(C892^0.5)),2)</f>
        <v>12.45</v>
      </c>
      <c r="W892" s="9" t="str">
        <f>IF(V892 &lt; N892, "Pass", "Fail")</f>
        <v>Pass</v>
      </c>
      <c r="X892" s="9">
        <f>CEILING(R892*(Q892^0.5)*((Q892^0.5/2)-(L892*0.5)-(N892/12)),0.01)</f>
        <v>104.21000000000001</v>
      </c>
      <c r="Y892" s="9">
        <f>ROUND((X892*1000)/(1.5*(Q892^0.5)*12*(C892^0.5)),2)</f>
        <v>9.0399999999999991</v>
      </c>
      <c r="Z892" s="9" t="str">
        <f>IF(Y892&lt;N892,"Pass","Fail")</f>
        <v>Pass</v>
      </c>
      <c r="AA892" s="9">
        <f>ROUND(((Q892^0.5)/2)-(L892/2),2)</f>
        <v>3.82</v>
      </c>
      <c r="AB892" s="9">
        <f>ROUND((AA892*(AA892/2)*R892*(Q892^0.5)),0)</f>
        <v>375</v>
      </c>
      <c r="AC892" s="9">
        <f>ROUND((AB892*12000/(0.9*(Q892^0.5)*12*(N892^2))),2)</f>
        <v>99.54</v>
      </c>
      <c r="AD892" s="9">
        <f>(1-((1-(2.36*AC892/C892))^0.5))</f>
        <v>2.3774042549574492E-2</v>
      </c>
      <c r="AE892" s="9">
        <f>(AD892*C892)/(1.18*F892)</f>
        <v>2.5184367107600096E-3</v>
      </c>
      <c r="AF892" s="10">
        <f>200/F892</f>
        <v>5.0000000000000001E-3</v>
      </c>
      <c r="AG892" s="10">
        <f>(3*(C892)^0.5)/(F892)</f>
        <v>5.3033008588991067E-3</v>
      </c>
      <c r="AH892" s="10">
        <f>ROUND(MAX(AE892, AF892, AG892),6)</f>
        <v>5.3030000000000004E-3</v>
      </c>
      <c r="AK892" s="10">
        <f>ROUND((AH892*(Q892^0.5)*12*N892),2)</f>
        <v>12.39</v>
      </c>
      <c r="AL892" s="13">
        <f>ROUND((Q892^0.5),2)</f>
        <v>9.06</v>
      </c>
      <c r="AM892" s="13">
        <f>ROUND((Q892^0.5),2)</f>
        <v>9.06</v>
      </c>
      <c r="AN892" s="19">
        <v>11</v>
      </c>
      <c r="AO892" s="10">
        <f>INDEX(AJ:AJ, MATCH(AN892, AI:AI, 0))</f>
        <v>1.56</v>
      </c>
      <c r="AP892" s="12">
        <f>ROUNDUP((AK892/AO892),0)</f>
        <v>8</v>
      </c>
      <c r="AQ892" s="12">
        <f>(AP892*AO892)</f>
        <v>12.48</v>
      </c>
      <c r="AR892" s="12">
        <f>IF(ROUNDDOWN((AL892*12 - (O892*12)) / (AP892 - 1), 0) &lt; 18, ROUNDDOWN((AL892*12 - (O892*12)) / (AP892 - 1), 0), 18)</f>
        <v>15</v>
      </c>
    </row>
    <row r="893" spans="1:44" x14ac:dyDescent="0.35">
      <c r="A893" s="11">
        <f t="shared" si="13"/>
        <v>892</v>
      </c>
      <c r="B893" s="14">
        <v>4200</v>
      </c>
      <c r="C893" s="14">
        <v>5000</v>
      </c>
      <c r="D893" s="14">
        <v>165</v>
      </c>
      <c r="E893" s="14">
        <v>150</v>
      </c>
      <c r="F893" s="14">
        <v>40000</v>
      </c>
      <c r="G893" s="14">
        <v>6.5</v>
      </c>
      <c r="H893" s="14">
        <v>105</v>
      </c>
      <c r="K893" s="14">
        <v>150</v>
      </c>
      <c r="L893" s="14">
        <v>1.42</v>
      </c>
      <c r="M893" s="9">
        <f>ROUNDUP((18*L893),0)</f>
        <v>26</v>
      </c>
      <c r="N893" s="9">
        <f>(M893-O893*12-1.5)</f>
        <v>21.5</v>
      </c>
      <c r="O893" s="14">
        <v>0.25</v>
      </c>
      <c r="P893" s="9">
        <f>ROUND(((B893)-(M893*K893/12)-(G893-(1.5*L893))*H893),0)</f>
        <v>3416</v>
      </c>
      <c r="Q893" s="9">
        <f>ROUNDDOWN((D893+E893)/(P893/1000),0)</f>
        <v>92</v>
      </c>
      <c r="R893" s="9">
        <f>ROUND((1.2*D893+1.6*E893)/(Q893),2)</f>
        <v>4.76</v>
      </c>
      <c r="S893" s="9">
        <f>CEILING((N893+(12*L893)),0.01)</f>
        <v>38.54</v>
      </c>
      <c r="T893" s="9">
        <f xml:space="preserve"> (4*S893)</f>
        <v>154.16</v>
      </c>
      <c r="U893" s="9">
        <f>ROUND((Q893-(S893/12)^2)*(R893),2)</f>
        <v>388.82</v>
      </c>
      <c r="V893" s="9">
        <f>ROUND((U893*1000)/(3*T893*(C893^0.5)),2)</f>
        <v>11.89</v>
      </c>
      <c r="W893" s="9" t="str">
        <f>IF(V893 &lt; N893, "Pass", "Fail")</f>
        <v>Pass</v>
      </c>
      <c r="X893" s="9">
        <f>CEILING(R893*(Q893^0.5)*((Q893^0.5/2)-(L893*0.5)-(N893/12)),0.01)</f>
        <v>104.75</v>
      </c>
      <c r="Y893" s="9">
        <f>ROUND((X893*1000)/(1.5*(Q893^0.5)*12*(C893^0.5)),2)</f>
        <v>8.58</v>
      </c>
      <c r="Z893" s="9" t="str">
        <f>IF(Y893&lt;N893,"Pass","Fail")</f>
        <v>Pass</v>
      </c>
      <c r="AA893" s="9">
        <f>ROUND(((Q893^0.5)/2)-(L893/2),2)</f>
        <v>4.09</v>
      </c>
      <c r="AB893" s="9">
        <f>ROUND((AA893*(AA893/2)*R893*(Q893^0.5)),0)</f>
        <v>382</v>
      </c>
      <c r="AC893" s="9">
        <f>ROUND((AB893*12000/(0.9*(Q893^0.5)*12*(N893^2))),2)</f>
        <v>95.73</v>
      </c>
      <c r="AD893" s="9">
        <f>(1-((1-(2.36*AC893/C893))^0.5))</f>
        <v>2.2853419388882079E-2</v>
      </c>
      <c r="AE893" s="9">
        <f>(AD893*C893)/(1.18*F893)</f>
        <v>2.4209130708561523E-3</v>
      </c>
      <c r="AF893" s="10">
        <f>200/F893</f>
        <v>5.0000000000000001E-3</v>
      </c>
      <c r="AG893" s="10">
        <f>(3*(C893)^0.5)/(F893)</f>
        <v>5.3033008588991067E-3</v>
      </c>
      <c r="AH893" s="10">
        <f>ROUND(MAX(AE893, AF893, AG893),6)</f>
        <v>5.3030000000000004E-3</v>
      </c>
      <c r="AK893" s="10">
        <f>ROUND((AH893*(Q893^0.5)*12*N893),2)</f>
        <v>13.12</v>
      </c>
      <c r="AL893" s="13">
        <f>ROUND((Q893^0.5),2)</f>
        <v>9.59</v>
      </c>
      <c r="AM893" s="13">
        <f>ROUND((Q893^0.5),2)</f>
        <v>9.59</v>
      </c>
      <c r="AN893" s="19">
        <v>11</v>
      </c>
      <c r="AO893" s="10">
        <f>INDEX(AJ:AJ, MATCH(AN893, AI:AI, 0))</f>
        <v>1.56</v>
      </c>
      <c r="AP893" s="12">
        <f>ROUNDUP((AK893/AO893),0)</f>
        <v>9</v>
      </c>
      <c r="AQ893" s="12">
        <f>(AP893*AO893)</f>
        <v>14.040000000000001</v>
      </c>
      <c r="AR893" s="12">
        <f>IF(ROUNDDOWN((AL893*12 - (O893*12)) / (AP893 - 1), 0) &lt; 18, ROUNDDOWN((AL893*12 - (O893*12)) / (AP893 - 1), 0), 18)</f>
        <v>14</v>
      </c>
    </row>
    <row r="894" spans="1:44" x14ac:dyDescent="0.35">
      <c r="A894" s="11">
        <f t="shared" si="13"/>
        <v>893</v>
      </c>
      <c r="B894" s="14">
        <v>4100</v>
      </c>
      <c r="C894" s="14">
        <v>4000</v>
      </c>
      <c r="D894" s="14">
        <v>180</v>
      </c>
      <c r="E894" s="14">
        <v>120</v>
      </c>
      <c r="F894" s="14">
        <v>60000</v>
      </c>
      <c r="G894" s="14">
        <v>7</v>
      </c>
      <c r="H894" s="14">
        <v>90</v>
      </c>
      <c r="K894" s="14">
        <v>150</v>
      </c>
      <c r="L894" s="14">
        <v>1.33</v>
      </c>
      <c r="M894" s="9">
        <f>ROUNDUP((18*L894),0)</f>
        <v>24</v>
      </c>
      <c r="N894" s="9">
        <f>(M894-O894*12-1.5)</f>
        <v>19.5</v>
      </c>
      <c r="O894" s="14">
        <v>0.25</v>
      </c>
      <c r="P894" s="9">
        <f>ROUND(((B894)-(M894*K894/12)-(G894-(1.5*L894))*H894),0)</f>
        <v>3350</v>
      </c>
      <c r="Q894" s="9">
        <f>ROUNDDOWN((D894+E894)/(P894/1000),0)</f>
        <v>89</v>
      </c>
      <c r="R894" s="9">
        <f>ROUND((1.2*D894+1.6*E894)/(Q894),2)</f>
        <v>4.58</v>
      </c>
      <c r="S894" s="9">
        <f>CEILING((N894+(12*L894)),0.01)</f>
        <v>35.46</v>
      </c>
      <c r="T894" s="9">
        <f xml:space="preserve"> (4*S894)</f>
        <v>141.84</v>
      </c>
      <c r="U894" s="9">
        <f>ROUND((Q894-(S894/12)^2)*(R894),2)</f>
        <v>367.63</v>
      </c>
      <c r="V894" s="9">
        <f>ROUND((U894*1000)/(3*T894*(C894^0.5)),2)</f>
        <v>13.66</v>
      </c>
      <c r="W894" s="9" t="str">
        <f>IF(V894 &lt; N894, "Pass", "Fail")</f>
        <v>Pass</v>
      </c>
      <c r="X894" s="9">
        <f>CEILING(R894*(Q894^0.5)*((Q894^0.5/2)-(L894*0.5)-(N894/12)),0.01)</f>
        <v>104.87</v>
      </c>
      <c r="Y894" s="9">
        <f>ROUND((X894*1000)/(1.5*(Q894^0.5)*12*(C894^0.5)),2)</f>
        <v>9.76</v>
      </c>
      <c r="Z894" s="9" t="str">
        <f>IF(Y894&lt;N894,"Pass","Fail")</f>
        <v>Pass</v>
      </c>
      <c r="AA894" s="9">
        <f>ROUND(((Q894^0.5)/2)-(L894/2),2)</f>
        <v>4.05</v>
      </c>
      <c r="AB894" s="9">
        <f>ROUND((AA894*(AA894/2)*R894*(Q894^0.5)),0)</f>
        <v>354</v>
      </c>
      <c r="AC894" s="9">
        <f>ROUND((AB894*12000/(0.9*(Q894^0.5)*12*(N894^2))),2)</f>
        <v>109.65</v>
      </c>
      <c r="AD894" s="9">
        <f>(1-((1-(2.36*AC894/C894))^0.5))</f>
        <v>3.2887545318539435E-2</v>
      </c>
      <c r="AE894" s="9">
        <f>(AD894*C894)/(1.18*F894)</f>
        <v>1.8580534078270869E-3</v>
      </c>
      <c r="AF894" s="10">
        <f>200/F894</f>
        <v>3.3333333333333335E-3</v>
      </c>
      <c r="AG894" s="10">
        <f>(3*(C894)^0.5)/(F894)</f>
        <v>3.162277660168379E-3</v>
      </c>
      <c r="AH894" s="10">
        <f>ROUND(MAX(AE894, AF894, AG894),6)</f>
        <v>3.333E-3</v>
      </c>
      <c r="AK894" s="10">
        <f>ROUND((AH894*(Q894^0.5)*12*N894),2)</f>
        <v>7.36</v>
      </c>
      <c r="AL894" s="13">
        <f>ROUND((Q894^0.5),2)</f>
        <v>9.43</v>
      </c>
      <c r="AM894" s="13">
        <f>ROUND((Q894^0.5),2)</f>
        <v>9.43</v>
      </c>
      <c r="AN894" s="19">
        <v>8</v>
      </c>
      <c r="AO894" s="10">
        <f>INDEX(AJ:AJ, MATCH(AN894, AI:AI, 0))</f>
        <v>0.79</v>
      </c>
      <c r="AP894" s="12">
        <f>ROUNDUP((AK894/AO894),0)</f>
        <v>10</v>
      </c>
      <c r="AQ894" s="12">
        <f>(AP894*AO894)</f>
        <v>7.9</v>
      </c>
      <c r="AR894" s="12">
        <f>IF(ROUNDDOWN((AL894*12 - (O894*12)) / (AP894 - 1), 0) &lt; 18, ROUNDDOWN((AL894*12 - (O894*12)) / (AP894 - 1), 0), 18)</f>
        <v>12</v>
      </c>
    </row>
    <row r="895" spans="1:44" x14ac:dyDescent="0.35">
      <c r="A895" s="11">
        <f t="shared" si="13"/>
        <v>894</v>
      </c>
      <c r="B895" s="14">
        <v>4600</v>
      </c>
      <c r="C895" s="14">
        <v>4000</v>
      </c>
      <c r="D895" s="14">
        <v>160</v>
      </c>
      <c r="E895" s="14">
        <v>170</v>
      </c>
      <c r="F895" s="14">
        <v>40000</v>
      </c>
      <c r="G895" s="14">
        <v>6</v>
      </c>
      <c r="H895" s="14">
        <v>95</v>
      </c>
      <c r="K895" s="14">
        <v>150</v>
      </c>
      <c r="L895" s="14">
        <v>1.42</v>
      </c>
      <c r="M895" s="9">
        <f>ROUNDUP((18*L895),0)</f>
        <v>26</v>
      </c>
      <c r="N895" s="9">
        <f>(M895-O895*12-1.5)</f>
        <v>21.5</v>
      </c>
      <c r="O895" s="14">
        <v>0.25</v>
      </c>
      <c r="P895" s="9">
        <f>ROUND(((B895)-(M895*K895/12)-(G895-(1.5*L895))*H895),0)</f>
        <v>3907</v>
      </c>
      <c r="Q895" s="9">
        <f>ROUNDDOWN((D895+E895)/(P895/1000),0)</f>
        <v>84</v>
      </c>
      <c r="R895" s="9">
        <f>ROUND((1.2*D895+1.6*E895)/(Q895),2)</f>
        <v>5.52</v>
      </c>
      <c r="S895" s="9">
        <f>CEILING((N895+(12*L895)),0.01)</f>
        <v>38.54</v>
      </c>
      <c r="T895" s="9">
        <f xml:space="preserve"> (4*S895)</f>
        <v>154.16</v>
      </c>
      <c r="U895" s="9">
        <f>ROUND((Q895-(S895/12)^2)*(R895),2)</f>
        <v>406.74</v>
      </c>
      <c r="V895" s="9">
        <f>ROUND((U895*1000)/(3*T895*(C895^0.5)),2)</f>
        <v>13.91</v>
      </c>
      <c r="W895" s="9" t="str">
        <f>IF(V895 &lt; N895, "Pass", "Fail")</f>
        <v>Pass</v>
      </c>
      <c r="X895" s="9">
        <f>CEILING(R895*(Q895^0.5)*((Q895^0.5/2)-(L895*0.5)-(N895/12)),0.01)</f>
        <v>105.28</v>
      </c>
      <c r="Y895" s="9">
        <f>ROUND((X895*1000)/(1.5*(Q895^0.5)*12*(C895^0.5)),2)</f>
        <v>10.09</v>
      </c>
      <c r="Z895" s="9" t="str">
        <f>IF(Y895&lt;N895,"Pass","Fail")</f>
        <v>Pass</v>
      </c>
      <c r="AA895" s="9">
        <f>ROUND(((Q895^0.5)/2)-(L895/2),2)</f>
        <v>3.87</v>
      </c>
      <c r="AB895" s="9">
        <f>ROUND((AA895*(AA895/2)*R895*(Q895^0.5)),0)</f>
        <v>379</v>
      </c>
      <c r="AC895" s="9">
        <f>ROUND((AB895*12000/(0.9*(Q895^0.5)*12*(N895^2))),2)</f>
        <v>99.4</v>
      </c>
      <c r="AD895" s="9">
        <f>(1-((1-(2.36*AC895/C895))^0.5))</f>
        <v>2.9766007604351108E-2</v>
      </c>
      <c r="AE895" s="9">
        <f>(AD895*C895)/(1.18*F895)</f>
        <v>2.5225430173178905E-3</v>
      </c>
      <c r="AF895" s="10">
        <f>200/F895</f>
        <v>5.0000000000000001E-3</v>
      </c>
      <c r="AG895" s="10">
        <f>(3*(C895)^0.5)/(F895)</f>
        <v>4.7434164902525689E-3</v>
      </c>
      <c r="AH895" s="10">
        <f>ROUND(MAX(AE895, AF895, AG895),6)</f>
        <v>5.0000000000000001E-3</v>
      </c>
      <c r="AK895" s="10">
        <f>ROUND((AH895*(Q895^0.5)*12*N895),2)</f>
        <v>11.82</v>
      </c>
      <c r="AL895" s="13">
        <f>ROUND((Q895^0.5),2)</f>
        <v>9.17</v>
      </c>
      <c r="AM895" s="13">
        <f>ROUND((Q895^0.5),2)</f>
        <v>9.17</v>
      </c>
      <c r="AN895" s="19">
        <v>11</v>
      </c>
      <c r="AO895" s="10">
        <f>INDEX(AJ:AJ, MATCH(AN895, AI:AI, 0))</f>
        <v>1.56</v>
      </c>
      <c r="AP895" s="12">
        <f>ROUNDUP((AK895/AO895),0)</f>
        <v>8</v>
      </c>
      <c r="AQ895" s="12">
        <f>(AP895*AO895)</f>
        <v>12.48</v>
      </c>
      <c r="AR895" s="12">
        <f>IF(ROUNDDOWN((AL895*12 - (O895*12)) / (AP895 - 1), 0) &lt; 18, ROUNDDOWN((AL895*12 - (O895*12)) / (AP895 - 1), 0), 18)</f>
        <v>15</v>
      </c>
    </row>
    <row r="896" spans="1:44" x14ac:dyDescent="0.35">
      <c r="A896" s="11">
        <f t="shared" si="13"/>
        <v>895</v>
      </c>
      <c r="B896" s="14">
        <v>5000</v>
      </c>
      <c r="C896" s="14">
        <v>4000</v>
      </c>
      <c r="D896" s="14">
        <v>190</v>
      </c>
      <c r="E896" s="14">
        <v>115</v>
      </c>
      <c r="F896" s="14">
        <v>40000</v>
      </c>
      <c r="G896" s="14">
        <v>6</v>
      </c>
      <c r="H896" s="14">
        <v>90</v>
      </c>
      <c r="K896" s="14">
        <v>150</v>
      </c>
      <c r="L896" s="14">
        <v>1.17</v>
      </c>
      <c r="M896" s="9">
        <f>ROUNDUP((18*L896),0)</f>
        <v>22</v>
      </c>
      <c r="N896" s="9">
        <f>(M896-O896*12-1.5)</f>
        <v>17.5</v>
      </c>
      <c r="O896" s="14">
        <v>0.25</v>
      </c>
      <c r="P896" s="9">
        <f>ROUND(((B896)-(M896*K896/12)-(G896-(1.5*L896))*H896),0)</f>
        <v>4343</v>
      </c>
      <c r="Q896" s="9">
        <f>ROUNDDOWN((D896+E896)/(P896/1000),0)</f>
        <v>70</v>
      </c>
      <c r="R896" s="9">
        <f>ROUND((1.2*D896+1.6*E896)/(Q896),2)</f>
        <v>5.89</v>
      </c>
      <c r="S896" s="9">
        <f>CEILING((N896+(12*L896)),0.01)</f>
        <v>31.54</v>
      </c>
      <c r="T896" s="9">
        <f xml:space="preserve"> (4*S896)</f>
        <v>126.16</v>
      </c>
      <c r="U896" s="9">
        <f>ROUND((Q896-(S896/12)^2)*(R896),2)</f>
        <v>371.61</v>
      </c>
      <c r="V896" s="9">
        <f>ROUND((U896*1000)/(3*T896*(C896^0.5)),2)</f>
        <v>15.52</v>
      </c>
      <c r="W896" s="9" t="str">
        <f>IF(V896 &lt; N896, "Pass", "Fail")</f>
        <v>Pass</v>
      </c>
      <c r="X896" s="9">
        <f>CEILING(R896*(Q896^0.5)*((Q896^0.5/2)-(L896*0.5)-(N896/12)),0.01)</f>
        <v>105.46000000000001</v>
      </c>
      <c r="Y896" s="9">
        <f>ROUND((X896*1000)/(1.5*(Q896^0.5)*12*(C896^0.5)),2)</f>
        <v>11.07</v>
      </c>
      <c r="Z896" s="9" t="str">
        <f>IF(Y896&lt;N896,"Pass","Fail")</f>
        <v>Pass</v>
      </c>
      <c r="AA896" s="9">
        <f>ROUND(((Q896^0.5)/2)-(L896/2),2)</f>
        <v>3.6</v>
      </c>
      <c r="AB896" s="9">
        <f>ROUND((AA896*(AA896/2)*R896*(Q896^0.5)),0)</f>
        <v>319</v>
      </c>
      <c r="AC896" s="9">
        <f>ROUND((AB896*12000/(0.9*(Q896^0.5)*12*(N896^2))),2)</f>
        <v>138.33000000000001</v>
      </c>
      <c r="AD896" s="9">
        <f>(1-((1-(2.36*AC896/C896))^0.5))</f>
        <v>4.1675785550631117E-2</v>
      </c>
      <c r="AE896" s="9">
        <f>(AD896*C896)/(1.18*F896)</f>
        <v>3.5318462331043322E-3</v>
      </c>
      <c r="AF896" s="10">
        <f>200/F896</f>
        <v>5.0000000000000001E-3</v>
      </c>
      <c r="AG896" s="10">
        <f>(3*(C896)^0.5)/(F896)</f>
        <v>4.7434164902525689E-3</v>
      </c>
      <c r="AH896" s="10">
        <f>ROUND(MAX(AE896, AF896, AG896),6)</f>
        <v>5.0000000000000001E-3</v>
      </c>
      <c r="AK896" s="10">
        <f>ROUND((AH896*(Q896^0.5)*12*N896),2)</f>
        <v>8.7799999999999994</v>
      </c>
      <c r="AL896" s="13">
        <f>ROUND((Q896^0.5),2)</f>
        <v>8.3699999999999992</v>
      </c>
      <c r="AM896" s="13">
        <f>ROUND((Q896^0.5),2)</f>
        <v>8.3699999999999992</v>
      </c>
      <c r="AN896" s="19">
        <v>8</v>
      </c>
      <c r="AO896" s="10">
        <f>INDEX(AJ:AJ, MATCH(AN896, AI:AI, 0))</f>
        <v>0.79</v>
      </c>
      <c r="AP896" s="12">
        <f>ROUNDUP((AK896/AO896),0)</f>
        <v>12</v>
      </c>
      <c r="AQ896" s="12">
        <f>(AP896*AO896)</f>
        <v>9.48</v>
      </c>
      <c r="AR896" s="12">
        <f>IF(ROUNDDOWN((AL896*12 - (O896*12)) / (AP896 - 1), 0) &lt; 18, ROUNDDOWN((AL896*12 - (O896*12)) / (AP896 - 1), 0), 18)</f>
        <v>8</v>
      </c>
    </row>
    <row r="897" spans="1:44" x14ac:dyDescent="0.35">
      <c r="A897" s="11">
        <f t="shared" si="13"/>
        <v>896</v>
      </c>
      <c r="B897" s="14">
        <v>5700</v>
      </c>
      <c r="C897" s="14">
        <v>3000</v>
      </c>
      <c r="D897" s="14">
        <v>200</v>
      </c>
      <c r="E897" s="14">
        <v>145</v>
      </c>
      <c r="F897" s="14">
        <v>40000</v>
      </c>
      <c r="G897" s="14">
        <v>6</v>
      </c>
      <c r="H897" s="14">
        <v>100</v>
      </c>
      <c r="K897" s="14">
        <v>150</v>
      </c>
      <c r="L897" s="14">
        <v>1.33</v>
      </c>
      <c r="M897" s="9">
        <f>ROUNDUP((18*L897),0)</f>
        <v>24</v>
      </c>
      <c r="N897" s="9">
        <f>(M897-O897*12-1.5)</f>
        <v>19.5</v>
      </c>
      <c r="O897" s="14">
        <v>0.25</v>
      </c>
      <c r="P897" s="9">
        <f>ROUND(((B897)-(M897*K897/12)-(G897-(1.5*L897))*H897),0)</f>
        <v>5000</v>
      </c>
      <c r="Q897" s="9">
        <f>ROUNDDOWN((D897+E897)/(P897/1000),0)</f>
        <v>69</v>
      </c>
      <c r="R897" s="9">
        <f>ROUND((1.2*D897+1.6*E897)/(Q897),2)</f>
        <v>6.84</v>
      </c>
      <c r="S897" s="9">
        <f>CEILING((N897+(12*L897)),0.01)</f>
        <v>35.46</v>
      </c>
      <c r="T897" s="9">
        <f xml:space="preserve"> (4*S897)</f>
        <v>141.84</v>
      </c>
      <c r="U897" s="9">
        <f>ROUND((Q897-(S897/12)^2)*(R897),2)</f>
        <v>412.23</v>
      </c>
      <c r="V897" s="9">
        <f>ROUND((U897*1000)/(3*T897*(C897^0.5)),2)</f>
        <v>17.690000000000001</v>
      </c>
      <c r="W897" s="9" t="str">
        <f>IF(V897 &lt; N897, "Pass", "Fail")</f>
        <v>Pass</v>
      </c>
      <c r="X897" s="9">
        <f>CEILING(R897*(Q897^0.5)*((Q897^0.5/2)-(L897*0.5)-(N897/12)),0.01)</f>
        <v>105.87</v>
      </c>
      <c r="Y897" s="9">
        <f>ROUND((X897*1000)/(1.5*(Q897^0.5)*12*(C897^0.5)),2)</f>
        <v>12.93</v>
      </c>
      <c r="Z897" s="9" t="str">
        <f>IF(Y897&lt;N897,"Pass","Fail")</f>
        <v>Pass</v>
      </c>
      <c r="AA897" s="9">
        <f>ROUND(((Q897^0.5)/2)-(L897/2),2)</f>
        <v>3.49</v>
      </c>
      <c r="AB897" s="9">
        <f>ROUND((AA897*(AA897/2)*R897*(Q897^0.5)),0)</f>
        <v>346</v>
      </c>
      <c r="AC897" s="9">
        <f>ROUND((AB897*12000/(0.9*(Q897^0.5)*12*(N897^2))),2)</f>
        <v>121.71</v>
      </c>
      <c r="AD897" s="9">
        <f>(1-((1-(2.36*AC897/C897))^0.5))</f>
        <v>4.907686956305457E-2</v>
      </c>
      <c r="AE897" s="9">
        <f>(AD897*C897)/(1.18*F897)</f>
        <v>3.1192925569738074E-3</v>
      </c>
      <c r="AF897" s="10">
        <f>200/F897</f>
        <v>5.0000000000000001E-3</v>
      </c>
      <c r="AG897" s="10">
        <f>(3*(C897)^0.5)/(F897)</f>
        <v>4.107919181288746E-3</v>
      </c>
      <c r="AH897" s="10">
        <f>ROUND(MAX(AE897, AF897, AG897),6)</f>
        <v>5.0000000000000001E-3</v>
      </c>
      <c r="AK897" s="10">
        <f>ROUND((AH897*(Q897^0.5)*12*N897),2)</f>
        <v>9.7200000000000006</v>
      </c>
      <c r="AL897" s="13">
        <f>ROUND((Q897^0.5),2)</f>
        <v>8.31</v>
      </c>
      <c r="AM897" s="13">
        <f>ROUND((Q897^0.5),2)</f>
        <v>8.31</v>
      </c>
      <c r="AN897" s="19">
        <v>11</v>
      </c>
      <c r="AO897" s="10">
        <f>INDEX(AJ:AJ, MATCH(AN897, AI:AI, 0))</f>
        <v>1.56</v>
      </c>
      <c r="AP897" s="12">
        <f>ROUNDUP((AK897/AO897),0)</f>
        <v>7</v>
      </c>
      <c r="AQ897" s="12">
        <f>(AP897*AO897)</f>
        <v>10.92</v>
      </c>
      <c r="AR897" s="12">
        <f>IF(ROUNDDOWN((AL897*12 - (O897*12)) / (AP897 - 1), 0) &lt; 18, ROUNDDOWN((AL897*12 - (O897*12)) / (AP897 - 1), 0), 18)</f>
        <v>16</v>
      </c>
    </row>
    <row r="898" spans="1:44" x14ac:dyDescent="0.35">
      <c r="A898" s="11">
        <f t="shared" si="13"/>
        <v>897</v>
      </c>
      <c r="B898" s="14">
        <v>4100</v>
      </c>
      <c r="C898" s="14">
        <v>5000</v>
      </c>
      <c r="D898" s="14">
        <v>170</v>
      </c>
      <c r="E898" s="14">
        <v>190</v>
      </c>
      <c r="F898" s="14">
        <v>40000</v>
      </c>
      <c r="G898" s="14">
        <v>6.75</v>
      </c>
      <c r="H898" s="14">
        <v>100</v>
      </c>
      <c r="K898" s="14">
        <v>150</v>
      </c>
      <c r="L898" s="14">
        <v>1.67</v>
      </c>
      <c r="M898" s="9">
        <f>ROUNDUP((18*L898),0)</f>
        <v>31</v>
      </c>
      <c r="N898" s="9">
        <f>(M898-O898*12-1.5)</f>
        <v>26.5</v>
      </c>
      <c r="O898" s="14">
        <v>0.25</v>
      </c>
      <c r="P898" s="9">
        <f>ROUND(((B898)-(M898*K898/12)-(G898-(1.5*L898))*H898),0)</f>
        <v>3288</v>
      </c>
      <c r="Q898" s="9">
        <f>ROUNDDOWN((D898+E898)/(P898/1000),0)</f>
        <v>109</v>
      </c>
      <c r="R898" s="9">
        <f>ROUND((1.2*D898+1.6*E898)/(Q898),2)</f>
        <v>4.66</v>
      </c>
      <c r="S898" s="9">
        <f>CEILING((N898+(12*L898)),0.01)</f>
        <v>46.54</v>
      </c>
      <c r="T898" s="9">
        <f xml:space="preserve"> (4*S898)</f>
        <v>186.16</v>
      </c>
      <c r="U898" s="9">
        <f>ROUND((Q898-(S898/12)^2)*(R898),2)</f>
        <v>437.85</v>
      </c>
      <c r="V898" s="9">
        <f>ROUND((U898*1000)/(3*T898*(C898^0.5)),2)</f>
        <v>11.09</v>
      </c>
      <c r="W898" s="9" t="str">
        <f>IF(V898 &lt; N898, "Pass", "Fail")</f>
        <v>Pass</v>
      </c>
      <c r="X898" s="9">
        <f>CEILING(R898*(Q898^0.5)*((Q898^0.5/2)-(L898*0.5)-(N898/12)),0.01)</f>
        <v>105.91</v>
      </c>
      <c r="Y898" s="9">
        <f>ROUND((X898*1000)/(1.5*(Q898^0.5)*12*(C898^0.5)),2)</f>
        <v>7.97</v>
      </c>
      <c r="Z898" s="9" t="str">
        <f>IF(Y898&lt;N898,"Pass","Fail")</f>
        <v>Pass</v>
      </c>
      <c r="AA898" s="9">
        <f>ROUND(((Q898^0.5)/2)-(L898/2),2)</f>
        <v>4.3899999999999997</v>
      </c>
      <c r="AB898" s="9">
        <f>ROUND((AA898*(AA898/2)*R898*(Q898^0.5)),0)</f>
        <v>469</v>
      </c>
      <c r="AC898" s="9">
        <f>ROUND((AB898*12000/(0.9*(Q898^0.5)*12*(N898^2))),2)</f>
        <v>71.08</v>
      </c>
      <c r="AD898" s="9">
        <f>(1-((1-(2.36*AC898/C898))^0.5))</f>
        <v>1.6917989178929171E-2</v>
      </c>
      <c r="AE898" s="9">
        <f>(AD898*C898)/(1.18*F898)</f>
        <v>1.7921598706492764E-3</v>
      </c>
      <c r="AF898" s="10">
        <f>200/F898</f>
        <v>5.0000000000000001E-3</v>
      </c>
      <c r="AG898" s="10">
        <f>(3*(C898)^0.5)/(F898)</f>
        <v>5.3033008588991067E-3</v>
      </c>
      <c r="AH898" s="10">
        <f>ROUND(MAX(AE898, AF898, AG898),6)</f>
        <v>5.3030000000000004E-3</v>
      </c>
      <c r="AK898" s="10">
        <f>ROUND((AH898*(Q898^0.5)*12*N898),2)</f>
        <v>17.61</v>
      </c>
      <c r="AL898" s="13">
        <f>ROUND((Q898^0.5),2)</f>
        <v>10.44</v>
      </c>
      <c r="AM898" s="13">
        <f>ROUND((Q898^0.5),2)</f>
        <v>10.44</v>
      </c>
      <c r="AN898" s="19">
        <v>14</v>
      </c>
      <c r="AO898" s="10">
        <f>INDEX(AJ:AJ, MATCH(AN898, AI:AI, 0))</f>
        <v>2.25</v>
      </c>
      <c r="AP898" s="12">
        <f>ROUNDUP((AK898/AO898),0)</f>
        <v>8</v>
      </c>
      <c r="AQ898" s="12">
        <f>(AP898*AO898)</f>
        <v>18</v>
      </c>
      <c r="AR898" s="12">
        <f>IF(ROUNDDOWN((AL898*12 - (O898*12)) / (AP898 - 1), 0) &lt; 18, ROUNDDOWN((AL898*12 - (O898*12)) / (AP898 - 1), 0), 18)</f>
        <v>17</v>
      </c>
    </row>
    <row r="899" spans="1:44" x14ac:dyDescent="0.35">
      <c r="A899" s="11">
        <f t="shared" si="13"/>
        <v>898</v>
      </c>
      <c r="B899" s="14">
        <v>4900</v>
      </c>
      <c r="C899" s="14">
        <v>5000</v>
      </c>
      <c r="D899" s="14">
        <v>175</v>
      </c>
      <c r="E899" s="14">
        <v>150</v>
      </c>
      <c r="F899" s="14">
        <v>40000</v>
      </c>
      <c r="G899" s="14">
        <v>5</v>
      </c>
      <c r="H899" s="14">
        <v>105</v>
      </c>
      <c r="K899" s="14">
        <v>150</v>
      </c>
      <c r="L899" s="14">
        <v>1.33</v>
      </c>
      <c r="M899" s="9">
        <f>ROUNDUP((18*L899),0)</f>
        <v>24</v>
      </c>
      <c r="N899" s="9">
        <f>(M899-O899*12-1.5)</f>
        <v>19.5</v>
      </c>
      <c r="O899" s="14">
        <v>0.25</v>
      </c>
      <c r="P899" s="9">
        <f>ROUND(((B899)-(M899*K899/12)-(G899-(1.5*L899))*H899),0)</f>
        <v>4284</v>
      </c>
      <c r="Q899" s="9">
        <f>ROUNDDOWN((D899+E899)/(P899/1000),0)</f>
        <v>75</v>
      </c>
      <c r="R899" s="9">
        <f>ROUND((1.2*D899+1.6*E899)/(Q899),2)</f>
        <v>6</v>
      </c>
      <c r="S899" s="9">
        <f>CEILING((N899+(12*L899)),0.01)</f>
        <v>35.46</v>
      </c>
      <c r="T899" s="9">
        <f xml:space="preserve"> (4*S899)</f>
        <v>141.84</v>
      </c>
      <c r="U899" s="9">
        <f>ROUND((Q899-(S899/12)^2)*(R899),2)</f>
        <v>397.61</v>
      </c>
      <c r="V899" s="9">
        <f>ROUND((U899*1000)/(3*T899*(C899^0.5)),2)</f>
        <v>13.21</v>
      </c>
      <c r="W899" s="9" t="str">
        <f>IF(V899 &lt; N899, "Pass", "Fail")</f>
        <v>Pass</v>
      </c>
      <c r="X899" s="9">
        <f>CEILING(R899*(Q899^0.5)*((Q899^0.5/2)-(L899*0.5)-(N899/12)),0.01)</f>
        <v>106.01</v>
      </c>
      <c r="Y899" s="9">
        <f>ROUND((X899*1000)/(1.5*(Q899^0.5)*12*(C899^0.5)),2)</f>
        <v>9.6199999999999992</v>
      </c>
      <c r="Z899" s="9" t="str">
        <f>IF(Y899&lt;N899,"Pass","Fail")</f>
        <v>Pass</v>
      </c>
      <c r="AA899" s="9">
        <f>ROUND(((Q899^0.5)/2)-(L899/2),2)</f>
        <v>3.67</v>
      </c>
      <c r="AB899" s="9">
        <f>ROUND((AA899*(AA899/2)*R899*(Q899^0.5)),0)</f>
        <v>350</v>
      </c>
      <c r="AC899" s="9">
        <f>ROUND((AB899*12000/(0.9*(Q899^0.5)*12*(N899^2))),2)</f>
        <v>118.09</v>
      </c>
      <c r="AD899" s="9">
        <f>(1-((1-(2.36*AC899/C899))^0.5))</f>
        <v>2.826880260022524E-2</v>
      </c>
      <c r="AE899" s="9">
        <f>(AD899*C899)/(1.18*F899)</f>
        <v>2.9945765466340298E-3</v>
      </c>
      <c r="AF899" s="10">
        <f>200/F899</f>
        <v>5.0000000000000001E-3</v>
      </c>
      <c r="AG899" s="10">
        <f>(3*(C899)^0.5)/(F899)</f>
        <v>5.3033008588991067E-3</v>
      </c>
      <c r="AH899" s="10">
        <f>ROUND(MAX(AE899, AF899, AG899),6)</f>
        <v>5.3030000000000004E-3</v>
      </c>
      <c r="AK899" s="10">
        <f>ROUND((AH899*(Q899^0.5)*12*N899),2)</f>
        <v>10.75</v>
      </c>
      <c r="AL899" s="13">
        <f>ROUND((Q899^0.5),2)</f>
        <v>8.66</v>
      </c>
      <c r="AM899" s="13">
        <f>ROUND((Q899^0.5),2)</f>
        <v>8.66</v>
      </c>
      <c r="AN899" s="19">
        <v>11</v>
      </c>
      <c r="AO899" s="10">
        <f>INDEX(AJ:AJ, MATCH(AN899, AI:AI, 0))</f>
        <v>1.56</v>
      </c>
      <c r="AP899" s="12">
        <f>ROUNDUP((AK899/AO899),0)</f>
        <v>7</v>
      </c>
      <c r="AQ899" s="12">
        <f>(AP899*AO899)</f>
        <v>10.92</v>
      </c>
      <c r="AR899" s="12">
        <f>IF(ROUNDDOWN((AL899*12 - (O899*12)) / (AP899 - 1), 0) &lt; 18, ROUNDDOWN((AL899*12 - (O899*12)) / (AP899 - 1), 0), 18)</f>
        <v>16</v>
      </c>
    </row>
    <row r="900" spans="1:44" x14ac:dyDescent="0.35">
      <c r="A900" s="11">
        <f t="shared" ref="A900:A963" si="14">(A899+1)</f>
        <v>899</v>
      </c>
      <c r="B900" s="14">
        <v>6000</v>
      </c>
      <c r="C900" s="14">
        <v>5000</v>
      </c>
      <c r="D900" s="14">
        <v>195</v>
      </c>
      <c r="E900" s="14">
        <v>195</v>
      </c>
      <c r="F900" s="14">
        <v>60000</v>
      </c>
      <c r="G900" s="14">
        <v>6.75</v>
      </c>
      <c r="H900" s="14">
        <v>90</v>
      </c>
      <c r="K900" s="14">
        <v>150</v>
      </c>
      <c r="L900" s="14">
        <v>1.5</v>
      </c>
      <c r="M900" s="9">
        <f>ROUNDUP((18*L900),0)</f>
        <v>27</v>
      </c>
      <c r="N900" s="9">
        <f>(M900-O900*12-1.5)</f>
        <v>22.5</v>
      </c>
      <c r="O900" s="14">
        <v>0.25</v>
      </c>
      <c r="P900" s="9">
        <f>ROUND(((B900)-(M900*K900/12)-(G900-(1.5*L900))*H900),0)</f>
        <v>5258</v>
      </c>
      <c r="Q900" s="9">
        <f>ROUNDDOWN((D900+E900)/(P900/1000),0)</f>
        <v>74</v>
      </c>
      <c r="R900" s="9">
        <f>ROUND((1.2*D900+1.6*E900)/(Q900),2)</f>
        <v>7.38</v>
      </c>
      <c r="S900" s="9">
        <f>CEILING((N900+(12*L900)),0.01)</f>
        <v>40.5</v>
      </c>
      <c r="T900" s="9">
        <f xml:space="preserve"> (4*S900)</f>
        <v>162</v>
      </c>
      <c r="U900" s="9">
        <f>ROUND((Q900-(S900/12)^2)*(R900),2)</f>
        <v>462.06</v>
      </c>
      <c r="V900" s="9">
        <f>ROUND((U900*1000)/(3*T900*(C900^0.5)),2)</f>
        <v>13.45</v>
      </c>
      <c r="W900" s="9" t="str">
        <f>IF(V900 &lt; N900, "Pass", "Fail")</f>
        <v>Pass</v>
      </c>
      <c r="X900" s="9">
        <f>CEILING(R900*(Q900^0.5)*((Q900^0.5/2)-(L900*0.5)-(N900/12)),0.01)</f>
        <v>106.42</v>
      </c>
      <c r="Y900" s="9">
        <f>ROUND((X900*1000)/(1.5*(Q900^0.5)*12*(C900^0.5)),2)</f>
        <v>9.7200000000000006</v>
      </c>
      <c r="Z900" s="9" t="str">
        <f>IF(Y900&lt;N900,"Pass","Fail")</f>
        <v>Pass</v>
      </c>
      <c r="AA900" s="9">
        <f>ROUND(((Q900^0.5)/2)-(L900/2),2)</f>
        <v>3.55</v>
      </c>
      <c r="AB900" s="9">
        <f>ROUND((AA900*(AA900/2)*R900*(Q900^0.5)),0)</f>
        <v>400</v>
      </c>
      <c r="AC900" s="9">
        <f>ROUND((AB900*12000/(0.9*(Q900^0.5)*12*(N900^2))),2)</f>
        <v>102.06</v>
      </c>
      <c r="AD900" s="9">
        <f>(1-((1-(2.36*AC900/C900))^0.5))</f>
        <v>2.4383435974972834E-2</v>
      </c>
      <c r="AE900" s="9">
        <f>(AD900*C900)/(1.18*F900)</f>
        <v>1.7219940660291547E-3</v>
      </c>
      <c r="AF900" s="10">
        <f>200/F900</f>
        <v>3.3333333333333335E-3</v>
      </c>
      <c r="AG900" s="10">
        <f>(3*(C900)^0.5)/(F900)</f>
        <v>3.5355339059327377E-3</v>
      </c>
      <c r="AH900" s="10">
        <f>ROUND(MAX(AE900, AF900, AG900),6)</f>
        <v>3.5360000000000001E-3</v>
      </c>
      <c r="AK900" s="10">
        <f>ROUND((AH900*(Q900^0.5)*12*N900),2)</f>
        <v>8.2100000000000009</v>
      </c>
      <c r="AL900" s="13">
        <f>ROUND((Q900^0.5),2)</f>
        <v>8.6</v>
      </c>
      <c r="AM900" s="13">
        <f>ROUND((Q900^0.5),2)</f>
        <v>8.6</v>
      </c>
      <c r="AN900" s="19">
        <v>11</v>
      </c>
      <c r="AO900" s="10">
        <f>INDEX(AJ:AJ, MATCH(AN900, AI:AI, 0))</f>
        <v>1.56</v>
      </c>
      <c r="AP900" s="12">
        <f>ROUNDUP((AK900/AO900),0)</f>
        <v>6</v>
      </c>
      <c r="AQ900" s="12">
        <f>(AP900*AO900)</f>
        <v>9.36</v>
      </c>
      <c r="AR900" s="12">
        <f>IF(ROUNDDOWN((AL900*12 - (O900*12)) / (AP900 - 1), 0) &lt; 18, ROUNDDOWN((AL900*12 - (O900*12)) / (AP900 - 1), 0), 18)</f>
        <v>18</v>
      </c>
    </row>
    <row r="901" spans="1:44" x14ac:dyDescent="0.35">
      <c r="A901" s="11">
        <f t="shared" si="14"/>
        <v>900</v>
      </c>
      <c r="B901" s="14">
        <v>4400</v>
      </c>
      <c r="C901" s="14">
        <v>5000</v>
      </c>
      <c r="D901" s="14">
        <v>140</v>
      </c>
      <c r="E901" s="14">
        <v>200</v>
      </c>
      <c r="F901" s="14">
        <v>40000</v>
      </c>
      <c r="G901" s="14">
        <v>4</v>
      </c>
      <c r="H901" s="14">
        <v>105</v>
      </c>
      <c r="K901" s="14">
        <v>150</v>
      </c>
      <c r="L901" s="14">
        <v>1.5</v>
      </c>
      <c r="M901" s="9">
        <f>ROUNDUP((18*L901),0)</f>
        <v>27</v>
      </c>
      <c r="N901" s="9">
        <f>(M901-O901*12-1.5)</f>
        <v>22.5</v>
      </c>
      <c r="O901" s="14">
        <v>0.25</v>
      </c>
      <c r="P901" s="9">
        <f>ROUND(((B901)-(M901*K901/12)-(G901-(1.5*L901))*H901),0)</f>
        <v>3879</v>
      </c>
      <c r="Q901" s="9">
        <f>ROUNDDOWN((D901+E901)/(P901/1000),0)</f>
        <v>87</v>
      </c>
      <c r="R901" s="9">
        <f>ROUND((1.2*D901+1.6*E901)/(Q901),2)</f>
        <v>5.61</v>
      </c>
      <c r="S901" s="9">
        <f>CEILING((N901+(12*L901)),0.01)</f>
        <v>40.5</v>
      </c>
      <c r="T901" s="9">
        <f xml:space="preserve"> (4*S901)</f>
        <v>162</v>
      </c>
      <c r="U901" s="9">
        <f>ROUND((Q901-(S901/12)^2)*(R901),2)</f>
        <v>424.17</v>
      </c>
      <c r="V901" s="9">
        <f>ROUND((U901*1000)/(3*T901*(C901^0.5)),2)</f>
        <v>12.34</v>
      </c>
      <c r="W901" s="9" t="str">
        <f>IF(V901 &lt; N901, "Pass", "Fail")</f>
        <v>Pass</v>
      </c>
      <c r="X901" s="9">
        <f>CEILING(R901*(Q901^0.5)*((Q901^0.5/2)-(L901*0.5)-(N901/12)),0.01)</f>
        <v>106.68</v>
      </c>
      <c r="Y901" s="9">
        <f>ROUND((X901*1000)/(1.5*(Q901^0.5)*12*(C901^0.5)),2)</f>
        <v>8.99</v>
      </c>
      <c r="Z901" s="9" t="str">
        <f>IF(Y901&lt;N901,"Pass","Fail")</f>
        <v>Pass</v>
      </c>
      <c r="AA901" s="9">
        <f>ROUND(((Q901^0.5)/2)-(L901/2),2)</f>
        <v>3.91</v>
      </c>
      <c r="AB901" s="9">
        <f>ROUND((AA901*(AA901/2)*R901*(Q901^0.5)),0)</f>
        <v>400</v>
      </c>
      <c r="AC901" s="9">
        <f>ROUND((AB901*12000/(0.9*(Q901^0.5)*12*(N901^2))),2)</f>
        <v>94.12</v>
      </c>
      <c r="AD901" s="9">
        <f>(1-((1-(2.36*AC901/C901))^0.5))</f>
        <v>2.246465025555211E-2</v>
      </c>
      <c r="AE901" s="9">
        <f>(AD901*C901)/(1.18*F901)</f>
        <v>2.379729899952554E-3</v>
      </c>
      <c r="AF901" s="10">
        <f>200/F901</f>
        <v>5.0000000000000001E-3</v>
      </c>
      <c r="AG901" s="10">
        <f>(3*(C901)^0.5)/(F901)</f>
        <v>5.3033008588991067E-3</v>
      </c>
      <c r="AH901" s="10">
        <f>ROUND(MAX(AE901, AF901, AG901),6)</f>
        <v>5.3030000000000004E-3</v>
      </c>
      <c r="AI901" s="2">
        <v>7</v>
      </c>
      <c r="AJ901" s="2">
        <v>0.6</v>
      </c>
      <c r="AK901" s="10">
        <f>ROUND((AH901*(Q901^0.5)*12*N901),2)</f>
        <v>13.36</v>
      </c>
      <c r="AL901" s="13">
        <f>ROUND((Q901^0.5),2)</f>
        <v>9.33</v>
      </c>
      <c r="AM901" s="13">
        <f>ROUND((Q901^0.5),2)</f>
        <v>9.33</v>
      </c>
      <c r="AN901" s="19">
        <v>11</v>
      </c>
      <c r="AO901" s="10">
        <f>INDEX(AJ:AJ, MATCH(AN901, AI:AI, 0))</f>
        <v>1.56</v>
      </c>
      <c r="AP901" s="12">
        <f>ROUNDUP((AK901/AO901),0)</f>
        <v>9</v>
      </c>
      <c r="AQ901" s="12">
        <f>(AP901*AO901)</f>
        <v>14.040000000000001</v>
      </c>
      <c r="AR901" s="12">
        <f>IF(ROUNDDOWN((AL901*12 - (O901*12)) / (AP901 - 1), 0) &lt; 18, ROUNDDOWN((AL901*12 - (O901*12)) / (AP901 - 1), 0), 18)</f>
        <v>13</v>
      </c>
    </row>
    <row r="902" spans="1:44" x14ac:dyDescent="0.35">
      <c r="A902" s="11">
        <f t="shared" si="14"/>
        <v>901</v>
      </c>
      <c r="B902" s="14">
        <v>4800</v>
      </c>
      <c r="C902" s="14">
        <v>5000</v>
      </c>
      <c r="D902" s="14">
        <v>190</v>
      </c>
      <c r="E902" s="14">
        <v>120</v>
      </c>
      <c r="F902" s="14">
        <v>40000</v>
      </c>
      <c r="G902" s="14">
        <v>7</v>
      </c>
      <c r="H902" s="14">
        <v>105</v>
      </c>
      <c r="K902" s="14">
        <v>150</v>
      </c>
      <c r="L902" s="14">
        <v>1.25</v>
      </c>
      <c r="M902" s="9">
        <f>ROUNDUP((18*L902),0)</f>
        <v>23</v>
      </c>
      <c r="N902" s="9">
        <f>(M902-O902*12-1.5)</f>
        <v>18.5</v>
      </c>
      <c r="O902" s="14">
        <v>0.25</v>
      </c>
      <c r="P902" s="9">
        <f>ROUND(((B902)-(M902*K902/12)-(G902-(1.5*L902))*H902),0)</f>
        <v>3974</v>
      </c>
      <c r="Q902" s="9">
        <f>ROUNDDOWN((D902+E902)/(P902/1000),0)</f>
        <v>78</v>
      </c>
      <c r="R902" s="9">
        <f>ROUND((1.2*D902+1.6*E902)/(Q902),2)</f>
        <v>5.38</v>
      </c>
      <c r="S902" s="9">
        <f>CEILING((N902+(12*L902)),0.01)</f>
        <v>33.5</v>
      </c>
      <c r="T902" s="9">
        <f xml:space="preserve"> (4*S902)</f>
        <v>134</v>
      </c>
      <c r="U902" s="9">
        <f>ROUND((Q902-(S902/12)^2)*(R902),2)</f>
        <v>377.71</v>
      </c>
      <c r="V902" s="9">
        <f>ROUND((U902*1000)/(3*T902*(C902^0.5)),2)</f>
        <v>13.29</v>
      </c>
      <c r="W902" s="9" t="str">
        <f>IF(V902 &lt; N902, "Pass", "Fail")</f>
        <v>Pass</v>
      </c>
      <c r="X902" s="9">
        <f>CEILING(R902*(Q902^0.5)*((Q902^0.5/2)-(L902*0.5)-(N902/12)),0.01)</f>
        <v>106.88</v>
      </c>
      <c r="Y902" s="9">
        <f>ROUND((X902*1000)/(1.5*(Q902^0.5)*12*(C902^0.5)),2)</f>
        <v>9.51</v>
      </c>
      <c r="Z902" s="9" t="str">
        <f>IF(Y902&lt;N902,"Pass","Fail")</f>
        <v>Pass</v>
      </c>
      <c r="AA902" s="9">
        <f>ROUND(((Q902^0.5)/2)-(L902/2),2)</f>
        <v>3.79</v>
      </c>
      <c r="AB902" s="9">
        <f>ROUND((AA902*(AA902/2)*R902*(Q902^0.5)),0)</f>
        <v>341</v>
      </c>
      <c r="AC902" s="9">
        <f>ROUND((AB902*12000/(0.9*(Q902^0.5)*12*(N902^2))),2)</f>
        <v>125.35</v>
      </c>
      <c r="AD902" s="9">
        <f>(1-((1-(2.36*AC902/C902))^0.5))</f>
        <v>3.0033608829666769E-2</v>
      </c>
      <c r="AE902" s="9">
        <f>(AD902*C902)/(1.18*F902)</f>
        <v>3.1815263590748697E-3</v>
      </c>
      <c r="AF902" s="10">
        <f>200/F902</f>
        <v>5.0000000000000001E-3</v>
      </c>
      <c r="AG902" s="10">
        <f>(3*(C902)^0.5)/(F902)</f>
        <v>5.3033008588991067E-3</v>
      </c>
      <c r="AH902" s="10">
        <f>ROUND(MAX(AE902, AF902, AG902),6)</f>
        <v>5.3030000000000004E-3</v>
      </c>
      <c r="AK902" s="10">
        <f>ROUND((AH902*(Q902^0.5)*12*N902),2)</f>
        <v>10.4</v>
      </c>
      <c r="AL902" s="13">
        <f>ROUND((Q902^0.5),2)</f>
        <v>8.83</v>
      </c>
      <c r="AM902" s="13">
        <f>ROUND((Q902^0.5),2)</f>
        <v>8.83</v>
      </c>
      <c r="AN902" s="19">
        <v>11</v>
      </c>
      <c r="AO902" s="10">
        <f>INDEX(AJ:AJ, MATCH(AN902, AI:AI, 0))</f>
        <v>1.56</v>
      </c>
      <c r="AP902" s="12">
        <f>ROUNDUP((AK902/AO902),0)</f>
        <v>7</v>
      </c>
      <c r="AQ902" s="12">
        <f>(AP902*AO902)</f>
        <v>10.92</v>
      </c>
      <c r="AR902" s="12">
        <f>IF(ROUNDDOWN((AL902*12 - (O902*12)) / (AP902 - 1), 0) &lt; 18, ROUNDDOWN((AL902*12 - (O902*12)) / (AP902 - 1), 0), 18)</f>
        <v>17</v>
      </c>
    </row>
    <row r="903" spans="1:44" x14ac:dyDescent="0.35">
      <c r="A903" s="11">
        <f t="shared" si="14"/>
        <v>902</v>
      </c>
      <c r="B903" s="14">
        <v>5500</v>
      </c>
      <c r="C903" s="14">
        <v>5000</v>
      </c>
      <c r="D903" s="14">
        <v>165</v>
      </c>
      <c r="E903" s="14">
        <v>160</v>
      </c>
      <c r="F903" s="14">
        <v>60000</v>
      </c>
      <c r="G903" s="14">
        <v>5.75</v>
      </c>
      <c r="H903" s="14">
        <v>100</v>
      </c>
      <c r="K903" s="14">
        <v>150</v>
      </c>
      <c r="L903" s="14">
        <v>1.25</v>
      </c>
      <c r="M903" s="9">
        <f>ROUNDUP((18*L903),0)</f>
        <v>23</v>
      </c>
      <c r="N903" s="9">
        <f>(M903-O903*12-1.5)</f>
        <v>18.5</v>
      </c>
      <c r="O903" s="14">
        <v>0.25</v>
      </c>
      <c r="P903" s="9">
        <f>ROUND(((B903)-(M903*K903/12)-(G903-(1.5*L903))*H903),0)</f>
        <v>4825</v>
      </c>
      <c r="Q903" s="9">
        <f>ROUNDDOWN((D903+E903)/(P903/1000),0)</f>
        <v>67</v>
      </c>
      <c r="R903" s="9">
        <f>ROUND((1.2*D903+1.6*E903)/(Q903),2)</f>
        <v>6.78</v>
      </c>
      <c r="S903" s="9">
        <f>CEILING((N903+(12*L903)),0.01)</f>
        <v>33.5</v>
      </c>
      <c r="T903" s="9">
        <f xml:space="preserve"> (4*S903)</f>
        <v>134</v>
      </c>
      <c r="U903" s="9">
        <f>ROUND((Q903-(S903/12)^2)*(R903),2)</f>
        <v>401.42</v>
      </c>
      <c r="V903" s="9">
        <f>ROUND((U903*1000)/(3*T903*(C903^0.5)),2)</f>
        <v>14.12</v>
      </c>
      <c r="W903" s="9" t="str">
        <f>IF(V903 &lt; N903, "Pass", "Fail")</f>
        <v>Pass</v>
      </c>
      <c r="X903" s="9">
        <f>CEILING(R903*(Q903^0.5)*((Q903^0.5/2)-(L903*0.5)-(N903/12)),0.01)</f>
        <v>106.89</v>
      </c>
      <c r="Y903" s="9">
        <f>ROUND((X903*1000)/(1.5*(Q903^0.5)*12*(C903^0.5)),2)</f>
        <v>10.26</v>
      </c>
      <c r="Z903" s="9" t="str">
        <f>IF(Y903&lt;N903,"Pass","Fail")</f>
        <v>Pass</v>
      </c>
      <c r="AA903" s="9">
        <f>ROUND(((Q903^0.5)/2)-(L903/2),2)</f>
        <v>3.47</v>
      </c>
      <c r="AB903" s="9">
        <f>ROUND((AA903*(AA903/2)*R903*(Q903^0.5)),0)</f>
        <v>334</v>
      </c>
      <c r="AC903" s="9">
        <f>ROUND((AB903*12000/(0.9*(Q903^0.5)*12*(N903^2))),2)</f>
        <v>132.47</v>
      </c>
      <c r="AD903" s="9">
        <f>(1-((1-(2.36*AC903/C903))^0.5))</f>
        <v>3.1767507258716243E-2</v>
      </c>
      <c r="AE903" s="9">
        <f>(AD903*C903)/(1.18*F903)</f>
        <v>2.2434680267454975E-3</v>
      </c>
      <c r="AF903" s="10">
        <f>200/F903</f>
        <v>3.3333333333333335E-3</v>
      </c>
      <c r="AG903" s="10">
        <f>(3*(C903)^0.5)/(F903)</f>
        <v>3.5355339059327377E-3</v>
      </c>
      <c r="AH903" s="10">
        <f>ROUND(MAX(AE903, AF903, AG903),6)</f>
        <v>3.5360000000000001E-3</v>
      </c>
      <c r="AK903" s="10">
        <f>ROUND((AH903*(Q903^0.5)*12*N903),2)</f>
        <v>6.43</v>
      </c>
      <c r="AL903" s="13">
        <f>ROUND((Q903^0.5),2)</f>
        <v>8.19</v>
      </c>
      <c r="AM903" s="13">
        <f>ROUND((Q903^0.5),2)</f>
        <v>8.19</v>
      </c>
      <c r="AN903" s="19">
        <v>8</v>
      </c>
      <c r="AO903" s="10">
        <f>INDEX(AJ:AJ, MATCH(AN903, AI:AI, 0))</f>
        <v>0.79</v>
      </c>
      <c r="AP903" s="12">
        <f>ROUNDUP((AK903/AO903),0)</f>
        <v>9</v>
      </c>
      <c r="AQ903" s="12">
        <f>(AP903*AO903)</f>
        <v>7.11</v>
      </c>
      <c r="AR903" s="12">
        <f>IF(ROUNDDOWN((AL903*12 - (O903*12)) / (AP903 - 1), 0) &lt; 18, ROUNDDOWN((AL903*12 - (O903*12)) / (AP903 - 1), 0), 18)</f>
        <v>11</v>
      </c>
    </row>
    <row r="904" spans="1:44" x14ac:dyDescent="0.35">
      <c r="A904" s="11">
        <f t="shared" si="14"/>
        <v>903</v>
      </c>
      <c r="B904" s="14">
        <v>4500</v>
      </c>
      <c r="C904" s="14">
        <v>4000</v>
      </c>
      <c r="D904" s="14">
        <v>180</v>
      </c>
      <c r="E904" s="14">
        <v>185</v>
      </c>
      <c r="F904" s="14">
        <v>60000</v>
      </c>
      <c r="G904" s="14">
        <v>5.75</v>
      </c>
      <c r="H904" s="14">
        <v>90</v>
      </c>
      <c r="K904" s="14">
        <v>150</v>
      </c>
      <c r="L904" s="14">
        <v>1.58</v>
      </c>
      <c r="M904" s="9">
        <f>ROUNDUP((18*L904),0)</f>
        <v>29</v>
      </c>
      <c r="N904" s="9">
        <f>(M904-O904*12-1.5)</f>
        <v>24.5</v>
      </c>
      <c r="O904" s="14">
        <v>0.25</v>
      </c>
      <c r="P904" s="9">
        <f>ROUND(((B904)-(M904*K904/12)-(G904-(1.5*L904))*H904),0)</f>
        <v>3833</v>
      </c>
      <c r="Q904" s="9">
        <f>ROUNDDOWN((D904+E904)/(P904/1000),0)</f>
        <v>95</v>
      </c>
      <c r="R904" s="9">
        <f>ROUND((1.2*D904+1.6*E904)/(Q904),2)</f>
        <v>5.39</v>
      </c>
      <c r="S904" s="9">
        <f>CEILING((N904+(12*L904)),0.01)</f>
        <v>43.46</v>
      </c>
      <c r="T904" s="9">
        <f xml:space="preserve"> (4*S904)</f>
        <v>173.84</v>
      </c>
      <c r="U904" s="9">
        <f>ROUND((Q904-(S904/12)^2)*(R904),2)</f>
        <v>441.35</v>
      </c>
      <c r="V904" s="9">
        <f>ROUND((U904*1000)/(3*T904*(C904^0.5)),2)</f>
        <v>13.38</v>
      </c>
      <c r="W904" s="9" t="str">
        <f>IF(V904 &lt; N904, "Pass", "Fail")</f>
        <v>Pass</v>
      </c>
      <c r="X904" s="9">
        <f>CEILING(R904*(Q904^0.5)*((Q904^0.5/2)-(L904*0.5)-(N904/12)),0.01)</f>
        <v>107.27</v>
      </c>
      <c r="Y904" s="9">
        <f>ROUND((X904*1000)/(1.5*(Q904^0.5)*12*(C904^0.5)),2)</f>
        <v>9.67</v>
      </c>
      <c r="Z904" s="9" t="str">
        <f>IF(Y904&lt;N904,"Pass","Fail")</f>
        <v>Pass</v>
      </c>
      <c r="AA904" s="9">
        <f>ROUND(((Q904^0.5)/2)-(L904/2),2)</f>
        <v>4.08</v>
      </c>
      <c r="AB904" s="9">
        <f>ROUND((AA904*(AA904/2)*R904*(Q904^0.5)),0)</f>
        <v>437</v>
      </c>
      <c r="AC904" s="9">
        <f>ROUND((AB904*12000/(0.9*(Q904^0.5)*12*(N904^2))),2)</f>
        <v>82.99</v>
      </c>
      <c r="AD904" s="9">
        <f>(1-((1-(2.36*AC904/C904))^0.5))</f>
        <v>2.4789304816646318E-2</v>
      </c>
      <c r="AE904" s="9">
        <f>(AD904*C904)/(1.18*F904)</f>
        <v>1.4005256958557243E-3</v>
      </c>
      <c r="AF904" s="10">
        <f>200/F904</f>
        <v>3.3333333333333335E-3</v>
      </c>
      <c r="AG904" s="10">
        <f>(3*(C904)^0.5)/(F904)</f>
        <v>3.162277660168379E-3</v>
      </c>
      <c r="AH904" s="10">
        <f>ROUND(MAX(AE904, AF904, AG904),6)</f>
        <v>3.333E-3</v>
      </c>
      <c r="AK904" s="10">
        <f>ROUND((AH904*(Q904^0.5)*12*N904),2)</f>
        <v>9.5500000000000007</v>
      </c>
      <c r="AL904" s="13">
        <f>ROUND((Q904^0.5),2)</f>
        <v>9.75</v>
      </c>
      <c r="AM904" s="13">
        <f>ROUND((Q904^0.5),2)</f>
        <v>9.75</v>
      </c>
      <c r="AN904" s="19">
        <v>11</v>
      </c>
      <c r="AO904" s="10">
        <f>INDEX(AJ:AJ, MATCH(AN904, AI:AI, 0))</f>
        <v>1.56</v>
      </c>
      <c r="AP904" s="12">
        <f>ROUNDUP((AK904/AO904),0)</f>
        <v>7</v>
      </c>
      <c r="AQ904" s="12">
        <f>(AP904*AO904)</f>
        <v>10.92</v>
      </c>
      <c r="AR904" s="12">
        <f>IF(ROUNDDOWN((AL904*12 - (O904*12)) / (AP904 - 1), 0) &lt; 18, ROUNDDOWN((AL904*12 - (O904*12)) / (AP904 - 1), 0), 18)</f>
        <v>18</v>
      </c>
    </row>
    <row r="905" spans="1:44" x14ac:dyDescent="0.35">
      <c r="A905" s="11">
        <f t="shared" si="14"/>
        <v>904</v>
      </c>
      <c r="B905" s="14">
        <v>5800</v>
      </c>
      <c r="C905" s="14">
        <v>3000</v>
      </c>
      <c r="D905" s="14">
        <v>200</v>
      </c>
      <c r="E905" s="14">
        <v>140</v>
      </c>
      <c r="F905" s="14">
        <v>60000</v>
      </c>
      <c r="G905" s="14">
        <v>4.75</v>
      </c>
      <c r="H905" s="14">
        <v>100</v>
      </c>
      <c r="K905" s="14">
        <v>150</v>
      </c>
      <c r="L905" s="14">
        <v>1.25</v>
      </c>
      <c r="M905" s="9">
        <f>ROUNDUP((18*L905),0)</f>
        <v>23</v>
      </c>
      <c r="N905" s="9">
        <f>(M905-O905*12-1.5)</f>
        <v>18.5</v>
      </c>
      <c r="O905" s="14">
        <v>0.25</v>
      </c>
      <c r="P905" s="9">
        <f>ROUND(((B905)-(M905*K905/12)-(G905-(1.5*L905))*H905),0)</f>
        <v>5225</v>
      </c>
      <c r="Q905" s="9">
        <f>ROUNDDOWN((D905+E905)/(P905/1000),0)</f>
        <v>65</v>
      </c>
      <c r="R905" s="9">
        <f>ROUND((1.2*D905+1.6*E905)/(Q905),2)</f>
        <v>7.14</v>
      </c>
      <c r="S905" s="9">
        <f>CEILING((N905+(12*L905)),0.01)</f>
        <v>33.5</v>
      </c>
      <c r="T905" s="9">
        <f xml:space="preserve"> (4*S905)</f>
        <v>134</v>
      </c>
      <c r="U905" s="9">
        <f>ROUND((Q905-(S905/12)^2)*(R905),2)</f>
        <v>408.46</v>
      </c>
      <c r="V905" s="9">
        <f>ROUND((U905*1000)/(3*T905*(C905^0.5)),2)</f>
        <v>18.55</v>
      </c>
      <c r="W905" s="9" t="str">
        <f>IF(V905 &lt; N905, "Pass", "Fail")</f>
        <v>Fail</v>
      </c>
      <c r="X905" s="9">
        <f>CEILING(R905*(Q905^0.5)*((Q905^0.5/2)-(L905*0.5)-(N905/12)),0.01)</f>
        <v>107.33</v>
      </c>
      <c r="Y905" s="9">
        <f>ROUND((X905*1000)/(1.5*(Q905^0.5)*12*(C905^0.5)),2)</f>
        <v>13.5</v>
      </c>
      <c r="Z905" s="9" t="str">
        <f>IF(Y905&lt;N905,"Pass","Fail")</f>
        <v>Pass</v>
      </c>
      <c r="AA905" s="9">
        <f>ROUND(((Q905^0.5)/2)-(L905/2),2)</f>
        <v>3.41</v>
      </c>
      <c r="AB905" s="9">
        <f>ROUND((AA905*(AA905/2)*R905*(Q905^0.5)),0)</f>
        <v>335</v>
      </c>
      <c r="AC905" s="9">
        <f>ROUND((AB905*12000/(0.9*(Q905^0.5)*12*(N905^2))),2)</f>
        <v>134.9</v>
      </c>
      <c r="AD905" s="9">
        <f>(1-((1-(2.36*AC905/C905))^0.5))</f>
        <v>5.4548432405622016E-2</v>
      </c>
      <c r="AE905" s="9">
        <f>(AD905*C905)/(1.18*F905)</f>
        <v>2.3113742544755094E-3</v>
      </c>
      <c r="AF905" s="10">
        <f>200/F905</f>
        <v>3.3333333333333335E-3</v>
      </c>
      <c r="AG905" s="10">
        <f>(3*(C905)^0.5)/(F905)</f>
        <v>2.7386127875258306E-3</v>
      </c>
      <c r="AH905" s="10">
        <f>ROUND(MAX(AE905, AF905, AG905),6)</f>
        <v>3.333E-3</v>
      </c>
      <c r="AK905" s="10">
        <f>ROUND((AH905*(Q905^0.5)*12*N905),2)</f>
        <v>5.97</v>
      </c>
      <c r="AL905" s="13">
        <f>ROUND((Q905^0.5),2)</f>
        <v>8.06</v>
      </c>
      <c r="AM905" s="13">
        <f>ROUND((Q905^0.5),2)</f>
        <v>8.06</v>
      </c>
      <c r="AN905" s="19">
        <v>8</v>
      </c>
      <c r="AO905" s="10">
        <f>INDEX(AJ:AJ, MATCH(AN905, AI:AI, 0))</f>
        <v>0.79</v>
      </c>
      <c r="AP905" s="12">
        <f>ROUNDUP((AK905/AO905),0)</f>
        <v>8</v>
      </c>
      <c r="AQ905" s="12">
        <f>(AP905*AO905)</f>
        <v>6.32</v>
      </c>
      <c r="AR905" s="12">
        <f>IF(ROUNDDOWN((AL905*12 - (O905*12)) / (AP905 - 1), 0) &lt; 18, ROUNDDOWN((AL905*12 - (O905*12)) / (AP905 - 1), 0), 18)</f>
        <v>13</v>
      </c>
    </row>
    <row r="906" spans="1:44" x14ac:dyDescent="0.35">
      <c r="A906" s="11">
        <f t="shared" si="14"/>
        <v>905</v>
      </c>
      <c r="B906" s="14">
        <v>4400</v>
      </c>
      <c r="C906" s="14">
        <v>5000</v>
      </c>
      <c r="D906" s="14">
        <v>170</v>
      </c>
      <c r="E906" s="14">
        <v>110</v>
      </c>
      <c r="F906" s="14">
        <v>60000</v>
      </c>
      <c r="G906" s="14">
        <v>4.5</v>
      </c>
      <c r="H906" s="14">
        <v>90</v>
      </c>
      <c r="K906" s="14">
        <v>150</v>
      </c>
      <c r="L906" s="14">
        <v>1.08</v>
      </c>
      <c r="M906" s="9">
        <f>ROUNDUP((18*L906),0)</f>
        <v>20</v>
      </c>
      <c r="N906" s="9">
        <f>(M906-O906*12-1.5)</f>
        <v>15.5</v>
      </c>
      <c r="O906" s="14">
        <v>0.25</v>
      </c>
      <c r="P906" s="9">
        <f>ROUND(((B906)-(M906*K906/12)-(G906-(1.5*L906))*H906),0)</f>
        <v>3891</v>
      </c>
      <c r="Q906" s="9">
        <f>ROUNDDOWN((D906+E906)/(P906/1000),0)</f>
        <v>71</v>
      </c>
      <c r="R906" s="9">
        <f>ROUND((1.2*D906+1.6*E906)/(Q906),2)</f>
        <v>5.35</v>
      </c>
      <c r="S906" s="9">
        <f>CEILING((N906+(12*L906)),0.01)</f>
        <v>28.46</v>
      </c>
      <c r="T906" s="9">
        <f xml:space="preserve"> (4*S906)</f>
        <v>113.84</v>
      </c>
      <c r="U906" s="9">
        <f>ROUND((Q906-(S906/12)^2)*(R906),2)</f>
        <v>349.76</v>
      </c>
      <c r="V906" s="9">
        <f>ROUND((U906*1000)/(3*T906*(C906^0.5)),2)</f>
        <v>14.48</v>
      </c>
      <c r="W906" s="9" t="str">
        <f>IF(V906 &lt; N906, "Pass", "Fail")</f>
        <v>Pass</v>
      </c>
      <c r="X906" s="9">
        <f>CEILING(R906*(Q906^0.5)*((Q906^0.5/2)-(L906*0.5)-(N906/12)),0.01)</f>
        <v>107.36</v>
      </c>
      <c r="Y906" s="9">
        <f>ROUND((X906*1000)/(1.5*(Q906^0.5)*12*(C906^0.5)),2)</f>
        <v>10.01</v>
      </c>
      <c r="Z906" s="9" t="str">
        <f>IF(Y906&lt;N906,"Pass","Fail")</f>
        <v>Pass</v>
      </c>
      <c r="AA906" s="9">
        <f>ROUND(((Q906^0.5)/2)-(L906/2),2)</f>
        <v>3.67</v>
      </c>
      <c r="AB906" s="9">
        <f>ROUND((AA906*(AA906/2)*R906*(Q906^0.5)),0)</f>
        <v>304</v>
      </c>
      <c r="AC906" s="9">
        <f>ROUND((AB906*12000/(0.9*(Q906^0.5)*12*(N906^2))),2)</f>
        <v>166.85</v>
      </c>
      <c r="AD906" s="9">
        <f>(1-((1-(2.36*AC906/C906))^0.5))</f>
        <v>4.0183975962059693E-2</v>
      </c>
      <c r="AE906" s="9">
        <f>(AD906*C906)/(1.18*F906)</f>
        <v>2.837851409749978E-3</v>
      </c>
      <c r="AF906" s="10">
        <f>200/F906</f>
        <v>3.3333333333333335E-3</v>
      </c>
      <c r="AG906" s="10">
        <f>(3*(C906)^0.5)/(F906)</f>
        <v>3.5355339059327377E-3</v>
      </c>
      <c r="AH906" s="10">
        <f>ROUND(MAX(AE906, AF906, AG906),6)</f>
        <v>3.5360000000000001E-3</v>
      </c>
      <c r="AK906" s="10">
        <f>ROUND((AH906*(Q906^0.5)*12*N906),2)</f>
        <v>5.54</v>
      </c>
      <c r="AL906" s="13">
        <f>ROUND((Q906^0.5),2)</f>
        <v>8.43</v>
      </c>
      <c r="AM906" s="13">
        <f>ROUND((Q906^0.5),2)</f>
        <v>8.43</v>
      </c>
      <c r="AN906" s="19">
        <v>8</v>
      </c>
      <c r="AO906" s="10">
        <f>INDEX(AJ:AJ, MATCH(AN906, AI:AI, 0))</f>
        <v>0.79</v>
      </c>
      <c r="AP906" s="12">
        <f>ROUNDUP((AK906/AO906),0)</f>
        <v>8</v>
      </c>
      <c r="AQ906" s="12">
        <f>(AP906*AO906)</f>
        <v>6.32</v>
      </c>
      <c r="AR906" s="12">
        <f>IF(ROUNDDOWN((AL906*12 - (O906*12)) / (AP906 - 1), 0) &lt; 18, ROUNDDOWN((AL906*12 - (O906*12)) / (AP906 - 1), 0), 18)</f>
        <v>14</v>
      </c>
    </row>
    <row r="907" spans="1:44" x14ac:dyDescent="0.35">
      <c r="A907" s="11">
        <f t="shared" si="14"/>
        <v>906</v>
      </c>
      <c r="B907" s="14">
        <v>5000</v>
      </c>
      <c r="C907" s="14">
        <v>4000</v>
      </c>
      <c r="D907" s="14">
        <v>185</v>
      </c>
      <c r="E907" s="14">
        <v>200</v>
      </c>
      <c r="F907" s="14">
        <v>60000</v>
      </c>
      <c r="G907" s="14">
        <v>5.25</v>
      </c>
      <c r="H907" s="14">
        <v>100</v>
      </c>
      <c r="K907" s="14">
        <v>150</v>
      </c>
      <c r="L907" s="14">
        <v>1.58</v>
      </c>
      <c r="M907" s="9">
        <f>ROUNDUP((18*L907),0)</f>
        <v>29</v>
      </c>
      <c r="N907" s="9">
        <f>(M907-O907*12-1.5)</f>
        <v>24.5</v>
      </c>
      <c r="O907" s="14">
        <v>0.25</v>
      </c>
      <c r="P907" s="9">
        <f>ROUND(((B907)-(M907*K907/12)-(G907-(1.5*L907))*H907),0)</f>
        <v>4350</v>
      </c>
      <c r="Q907" s="9">
        <f>ROUNDDOWN((D907+E907)/(P907/1000),0)</f>
        <v>88</v>
      </c>
      <c r="R907" s="9">
        <f>ROUND((1.2*D907+1.6*E907)/(Q907),2)</f>
        <v>6.16</v>
      </c>
      <c r="S907" s="9">
        <f>CEILING((N907+(12*L907)),0.01)</f>
        <v>43.46</v>
      </c>
      <c r="T907" s="9">
        <f xml:space="preserve"> (4*S907)</f>
        <v>173.84</v>
      </c>
      <c r="U907" s="9">
        <f>ROUND((Q907-(S907/12)^2)*(R907),2)</f>
        <v>461.28</v>
      </c>
      <c r="V907" s="9">
        <f>ROUND((U907*1000)/(3*T907*(C907^0.5)),2)</f>
        <v>13.99</v>
      </c>
      <c r="W907" s="9" t="str">
        <f>IF(V907 &lt; N907, "Pass", "Fail")</f>
        <v>Pass</v>
      </c>
      <c r="X907" s="9">
        <f>CEILING(R907*(Q907^0.5)*((Q907^0.5/2)-(L907*0.5)-(N907/12)),0.01)</f>
        <v>107.41</v>
      </c>
      <c r="Y907" s="9">
        <f>ROUND((X907*1000)/(1.5*(Q907^0.5)*12*(C907^0.5)),2)</f>
        <v>10.06</v>
      </c>
      <c r="Z907" s="9" t="str">
        <f>IF(Y907&lt;N907,"Pass","Fail")</f>
        <v>Pass</v>
      </c>
      <c r="AA907" s="9">
        <f>ROUND(((Q907^0.5)/2)-(L907/2),2)</f>
        <v>3.9</v>
      </c>
      <c r="AB907" s="9">
        <f>ROUND((AA907*(AA907/2)*R907*(Q907^0.5)),0)</f>
        <v>439</v>
      </c>
      <c r="AC907" s="9">
        <f>ROUND((AB907*12000/(0.9*(Q907^0.5)*12*(N907^2))),2)</f>
        <v>86.63</v>
      </c>
      <c r="AD907" s="9">
        <f>(1-((1-(2.36*AC907/C907))^0.5))</f>
        <v>2.5891022523660379E-2</v>
      </c>
      <c r="AE907" s="9">
        <f>(AD907*C907)/(1.18*F907)</f>
        <v>1.4627696341051061E-3</v>
      </c>
      <c r="AF907" s="10">
        <f>200/F907</f>
        <v>3.3333333333333335E-3</v>
      </c>
      <c r="AG907" s="10">
        <f>(3*(C907)^0.5)/(F907)</f>
        <v>3.162277660168379E-3</v>
      </c>
      <c r="AH907" s="10">
        <f>ROUND(MAX(AE907, AF907, AG907),6)</f>
        <v>3.333E-3</v>
      </c>
      <c r="AK907" s="10">
        <f>ROUND((AH907*(Q907^0.5)*12*N907),2)</f>
        <v>9.19</v>
      </c>
      <c r="AL907" s="13">
        <f>ROUND((Q907^0.5),2)</f>
        <v>9.3800000000000008</v>
      </c>
      <c r="AM907" s="13">
        <f>ROUND((Q907^0.5),2)</f>
        <v>9.3800000000000008</v>
      </c>
      <c r="AN907" s="19">
        <v>8</v>
      </c>
      <c r="AO907" s="10">
        <f>INDEX(AJ:AJ, MATCH(AN907, AI:AI, 0))</f>
        <v>0.79</v>
      </c>
      <c r="AP907" s="12">
        <f>ROUNDUP((AK907/AO907),0)</f>
        <v>12</v>
      </c>
      <c r="AQ907" s="12">
        <f>(AP907*AO907)</f>
        <v>9.48</v>
      </c>
      <c r="AR907" s="12">
        <f>IF(ROUNDDOWN((AL907*12 - (O907*12)) / (AP907 - 1), 0) &lt; 18, ROUNDDOWN((AL907*12 - (O907*12)) / (AP907 - 1), 0), 18)</f>
        <v>9</v>
      </c>
    </row>
    <row r="908" spans="1:44" x14ac:dyDescent="0.35">
      <c r="A908" s="11">
        <f t="shared" si="14"/>
        <v>907</v>
      </c>
      <c r="B908" s="14">
        <v>4700</v>
      </c>
      <c r="C908" s="14">
        <v>5000</v>
      </c>
      <c r="D908" s="14">
        <v>185</v>
      </c>
      <c r="E908" s="14">
        <v>135</v>
      </c>
      <c r="F908" s="14">
        <v>60000</v>
      </c>
      <c r="G908" s="14">
        <v>6.5</v>
      </c>
      <c r="H908" s="14">
        <v>100</v>
      </c>
      <c r="K908" s="14">
        <v>150</v>
      </c>
      <c r="L908" s="14">
        <v>1.33</v>
      </c>
      <c r="M908" s="9">
        <f>ROUNDUP((18*L908),0)</f>
        <v>24</v>
      </c>
      <c r="N908" s="9">
        <f>(M908-O908*12-1.5)</f>
        <v>19.5</v>
      </c>
      <c r="O908" s="14">
        <v>0.25</v>
      </c>
      <c r="P908" s="9">
        <f>ROUND(((B908)-(M908*K908/12)-(G908-(1.5*L908))*H908),0)</f>
        <v>3950</v>
      </c>
      <c r="Q908" s="9">
        <f>ROUNDDOWN((D908+E908)/(P908/1000),0)</f>
        <v>81</v>
      </c>
      <c r="R908" s="9">
        <f>ROUND((1.2*D908+1.6*E908)/(Q908),2)</f>
        <v>5.41</v>
      </c>
      <c r="S908" s="9">
        <f>CEILING((N908+(12*L908)),0.01)</f>
        <v>35.46</v>
      </c>
      <c r="T908" s="9">
        <f xml:space="preserve"> (4*S908)</f>
        <v>141.84</v>
      </c>
      <c r="U908" s="9">
        <f>ROUND((Q908-(S908/12)^2)*(R908),2)</f>
        <v>390.97</v>
      </c>
      <c r="V908" s="9">
        <f>ROUND((U908*1000)/(3*T908*(C908^0.5)),2)</f>
        <v>12.99</v>
      </c>
      <c r="W908" s="9" t="str">
        <f>IF(V908 &lt; N908, "Pass", "Fail")</f>
        <v>Pass</v>
      </c>
      <c r="X908" s="9">
        <f>CEILING(R908*(Q908^0.5)*((Q908^0.5/2)-(L908*0.5)-(N908/12)),0.01)</f>
        <v>107.61</v>
      </c>
      <c r="Y908" s="9">
        <f>ROUND((X908*1000)/(1.5*(Q908^0.5)*12*(C908^0.5)),2)</f>
        <v>9.39</v>
      </c>
      <c r="Z908" s="9" t="str">
        <f>IF(Y908&lt;N908,"Pass","Fail")</f>
        <v>Pass</v>
      </c>
      <c r="AA908" s="9">
        <f>ROUND(((Q908^0.5)/2)-(L908/2),2)</f>
        <v>3.84</v>
      </c>
      <c r="AB908" s="9">
        <f>ROUND((AA908*(AA908/2)*R908*(Q908^0.5)),0)</f>
        <v>359</v>
      </c>
      <c r="AC908" s="9">
        <f>ROUND((AB908*12000/(0.9*(Q908^0.5)*12*(N908^2))),2)</f>
        <v>116.56</v>
      </c>
      <c r="AD908" s="9">
        <f>(1-((1-(2.36*AC908/C908))^0.5))</f>
        <v>2.7897289377300405E-2</v>
      </c>
      <c r="AE908" s="9">
        <f>(AD908*C908)/(1.18*F908)</f>
        <v>1.9701475548940962E-3</v>
      </c>
      <c r="AF908" s="10">
        <f>200/F908</f>
        <v>3.3333333333333335E-3</v>
      </c>
      <c r="AG908" s="10">
        <f>(3*(C908)^0.5)/(F908)</f>
        <v>3.5355339059327377E-3</v>
      </c>
      <c r="AH908" s="10">
        <f>ROUND(MAX(AE908, AF908, AG908),6)</f>
        <v>3.5360000000000001E-3</v>
      </c>
      <c r="AK908" s="10">
        <f>ROUND((AH908*(Q908^0.5)*12*N908),2)</f>
        <v>7.45</v>
      </c>
      <c r="AL908" s="13">
        <f>ROUND((Q908^0.5),2)</f>
        <v>9</v>
      </c>
      <c r="AM908" s="13">
        <f>ROUND((Q908^0.5),2)</f>
        <v>9</v>
      </c>
      <c r="AN908" s="19">
        <v>8</v>
      </c>
      <c r="AO908" s="10">
        <f>INDEX(AJ:AJ, MATCH(AN908, AI:AI, 0))</f>
        <v>0.79</v>
      </c>
      <c r="AP908" s="12">
        <f>ROUNDUP((AK908/AO908),0)</f>
        <v>10</v>
      </c>
      <c r="AQ908" s="12">
        <f>(AP908*AO908)</f>
        <v>7.9</v>
      </c>
      <c r="AR908" s="12">
        <f>IF(ROUNDDOWN((AL908*12 - (O908*12)) / (AP908 - 1), 0) &lt; 18, ROUNDDOWN((AL908*12 - (O908*12)) / (AP908 - 1), 0), 18)</f>
        <v>11</v>
      </c>
    </row>
    <row r="909" spans="1:44" x14ac:dyDescent="0.35">
      <c r="A909" s="11">
        <f t="shared" si="14"/>
        <v>908</v>
      </c>
      <c r="B909" s="14">
        <v>4100</v>
      </c>
      <c r="C909" s="14">
        <v>4000</v>
      </c>
      <c r="D909" s="14">
        <v>140</v>
      </c>
      <c r="E909" s="14">
        <v>140</v>
      </c>
      <c r="F909" s="14">
        <v>60000</v>
      </c>
      <c r="G909" s="14">
        <v>7</v>
      </c>
      <c r="H909" s="14">
        <v>90</v>
      </c>
      <c r="K909" s="14">
        <v>150</v>
      </c>
      <c r="L909" s="14">
        <v>1.17</v>
      </c>
      <c r="M909" s="9">
        <f>ROUNDUP((18*L909),0)</f>
        <v>22</v>
      </c>
      <c r="N909" s="9">
        <f>(M909-O909*12-1.5)</f>
        <v>17.5</v>
      </c>
      <c r="O909" s="14">
        <v>0.25</v>
      </c>
      <c r="P909" s="9">
        <f>ROUND(((B909)-(M909*K909/12)-(G909-(1.5*L909))*H909),0)</f>
        <v>3353</v>
      </c>
      <c r="Q909" s="9">
        <f>ROUNDDOWN((D909+E909)/(P909/1000),0)</f>
        <v>83</v>
      </c>
      <c r="R909" s="9">
        <f>ROUND((1.2*D909+1.6*E909)/(Q909),2)</f>
        <v>4.72</v>
      </c>
      <c r="S909" s="9">
        <f>CEILING((N909+(12*L909)),0.01)</f>
        <v>31.54</v>
      </c>
      <c r="T909" s="9">
        <f xml:space="preserve"> (4*S909)</f>
        <v>126.16</v>
      </c>
      <c r="U909" s="9">
        <f>ROUND((Q909-(S909/12)^2)*(R909),2)</f>
        <v>359.15</v>
      </c>
      <c r="V909" s="9">
        <f>ROUND((U909*1000)/(3*T909*(C909^0.5)),2)</f>
        <v>15</v>
      </c>
      <c r="W909" s="9" t="str">
        <f>IF(V909 &lt; N909, "Pass", "Fail")</f>
        <v>Pass</v>
      </c>
      <c r="X909" s="9">
        <f>CEILING(R909*(Q909^0.5)*((Q909^0.5/2)-(L909*0.5)-(N909/12)),0.01)</f>
        <v>108.02</v>
      </c>
      <c r="Y909" s="9">
        <f>ROUND((X909*1000)/(1.5*(Q909^0.5)*12*(C909^0.5)),2)</f>
        <v>10.42</v>
      </c>
      <c r="Z909" s="9" t="str">
        <f>IF(Y909&lt;N909,"Pass","Fail")</f>
        <v>Pass</v>
      </c>
      <c r="AA909" s="9">
        <f>ROUND(((Q909^0.5)/2)-(L909/2),2)</f>
        <v>3.97</v>
      </c>
      <c r="AB909" s="9">
        <f>ROUND((AA909*(AA909/2)*R909*(Q909^0.5)),0)</f>
        <v>339</v>
      </c>
      <c r="AC909" s="9">
        <f>ROUND((AB909*12000/(0.9*(Q909^0.5)*12*(N909^2))),2)</f>
        <v>135</v>
      </c>
      <c r="AD909" s="9">
        <f>(1-((1-(2.36*AC909/C909))^0.5))</f>
        <v>4.0651262574448399E-2</v>
      </c>
      <c r="AE909" s="9">
        <f>(AD909*C909)/(1.18*F909)</f>
        <v>2.2966815013812651E-3</v>
      </c>
      <c r="AF909" s="10">
        <f>200/F909</f>
        <v>3.3333333333333335E-3</v>
      </c>
      <c r="AG909" s="10">
        <f>(3*(C909)^0.5)/(F909)</f>
        <v>3.162277660168379E-3</v>
      </c>
      <c r="AH909" s="10">
        <f>ROUND(MAX(AE909, AF909, AG909),6)</f>
        <v>3.333E-3</v>
      </c>
      <c r="AK909" s="10">
        <f>ROUND((AH909*(Q909^0.5)*12*N909),2)</f>
        <v>6.38</v>
      </c>
      <c r="AL909" s="13">
        <f>ROUND((Q909^0.5),2)</f>
        <v>9.11</v>
      </c>
      <c r="AM909" s="13">
        <f>ROUND((Q909^0.5),2)</f>
        <v>9.11</v>
      </c>
      <c r="AN909" s="19">
        <v>8</v>
      </c>
      <c r="AO909" s="10">
        <f>INDEX(AJ:AJ, MATCH(AN909, AI:AI, 0))</f>
        <v>0.79</v>
      </c>
      <c r="AP909" s="12">
        <f>ROUNDUP((AK909/AO909),0)</f>
        <v>9</v>
      </c>
      <c r="AQ909" s="12">
        <f>(AP909*AO909)</f>
        <v>7.11</v>
      </c>
      <c r="AR909" s="12">
        <f>IF(ROUNDDOWN((AL909*12 - (O909*12)) / (AP909 - 1), 0) &lt; 18, ROUNDDOWN((AL909*12 - (O909*12)) / (AP909 - 1), 0), 18)</f>
        <v>13</v>
      </c>
    </row>
    <row r="910" spans="1:44" x14ac:dyDescent="0.35">
      <c r="A910" s="11">
        <f t="shared" si="14"/>
        <v>909</v>
      </c>
      <c r="B910" s="14">
        <v>4000</v>
      </c>
      <c r="C910" s="14">
        <v>4000</v>
      </c>
      <c r="D910" s="14">
        <v>200</v>
      </c>
      <c r="E910" s="14">
        <v>150</v>
      </c>
      <c r="F910" s="14">
        <v>60000</v>
      </c>
      <c r="G910" s="14">
        <v>6</v>
      </c>
      <c r="H910" s="14">
        <v>100</v>
      </c>
      <c r="K910" s="14">
        <v>150</v>
      </c>
      <c r="L910" s="14">
        <v>1.58</v>
      </c>
      <c r="M910" s="9">
        <f>ROUNDUP((18*L910),0)</f>
        <v>29</v>
      </c>
      <c r="N910" s="9">
        <f>(M910-O910*12-1.5)</f>
        <v>24.5</v>
      </c>
      <c r="O910" s="14">
        <v>0.25</v>
      </c>
      <c r="P910" s="9">
        <f>ROUND(((B910)-(M910*K910/12)-(G910-(1.5*L910))*H910),0)</f>
        <v>3275</v>
      </c>
      <c r="Q910" s="9">
        <f>ROUNDDOWN((D910+E910)/(P910/1000),0)</f>
        <v>106</v>
      </c>
      <c r="R910" s="9">
        <f>ROUND((1.2*D910+1.6*E910)/(Q910),2)</f>
        <v>4.53</v>
      </c>
      <c r="S910" s="9">
        <f>CEILING((N910+(12*L910)),0.01)</f>
        <v>43.46</v>
      </c>
      <c r="T910" s="9">
        <f xml:space="preserve"> (4*S910)</f>
        <v>173.84</v>
      </c>
      <c r="U910" s="9">
        <f>ROUND((Q910-(S910/12)^2)*(R910),2)</f>
        <v>420.76</v>
      </c>
      <c r="V910" s="9">
        <f>ROUND((U910*1000)/(3*T910*(C910^0.5)),2)</f>
        <v>12.76</v>
      </c>
      <c r="W910" s="9" t="str">
        <f>IF(V910 &lt; N910, "Pass", "Fail")</f>
        <v>Pass</v>
      </c>
      <c r="X910" s="9">
        <f>CEILING(R910*(Q910^0.5)*((Q910^0.5/2)-(L910*0.5)-(N910/12)),0.01)</f>
        <v>108.03</v>
      </c>
      <c r="Y910" s="9">
        <f>ROUND((X910*1000)/(1.5*(Q910^0.5)*12*(C910^0.5)),2)</f>
        <v>9.2200000000000006</v>
      </c>
      <c r="Z910" s="9" t="str">
        <f>IF(Y910&lt;N910,"Pass","Fail")</f>
        <v>Pass</v>
      </c>
      <c r="AA910" s="9">
        <f>ROUND(((Q910^0.5)/2)-(L910/2),2)</f>
        <v>4.3600000000000003</v>
      </c>
      <c r="AB910" s="9">
        <f>ROUND((AA910*(AA910/2)*R910*(Q910^0.5)),0)</f>
        <v>443</v>
      </c>
      <c r="AC910" s="9">
        <f>ROUND((AB910*12000/(0.9*(Q910^0.5)*12*(N910^2))),2)</f>
        <v>79.650000000000006</v>
      </c>
      <c r="AD910" s="9">
        <f>(1-((1-(2.36*AC910/C910))^0.5))</f>
        <v>2.3779481879222186E-2</v>
      </c>
      <c r="AE910" s="9">
        <f>(AD910*C910)/(1.18*F910)</f>
        <v>1.3434735524984285E-3</v>
      </c>
      <c r="AF910" s="10">
        <f>200/F910</f>
        <v>3.3333333333333335E-3</v>
      </c>
      <c r="AG910" s="10">
        <f>(3*(C910)^0.5)/(F910)</f>
        <v>3.162277660168379E-3</v>
      </c>
      <c r="AH910" s="10">
        <f>ROUND(MAX(AE910, AF910, AG910),6)</f>
        <v>3.333E-3</v>
      </c>
      <c r="AK910" s="10">
        <f>ROUND((AH910*(Q910^0.5)*12*N910),2)</f>
        <v>10.09</v>
      </c>
      <c r="AL910" s="13">
        <f>ROUND((Q910^0.5),2)</f>
        <v>10.3</v>
      </c>
      <c r="AM910" s="13">
        <f>ROUND((Q910^0.5),2)</f>
        <v>10.3</v>
      </c>
      <c r="AN910" s="19">
        <v>11</v>
      </c>
      <c r="AO910" s="10">
        <f>INDEX(AJ:AJ, MATCH(AN910, AI:AI, 0))</f>
        <v>1.56</v>
      </c>
      <c r="AP910" s="12">
        <f>ROUNDUP((AK910/AO910),0)</f>
        <v>7</v>
      </c>
      <c r="AQ910" s="12">
        <f>(AP910*AO910)</f>
        <v>10.92</v>
      </c>
      <c r="AR910" s="12">
        <f>IF(ROUNDDOWN((AL910*12 - (O910*12)) / (AP910 - 1), 0) &lt; 18, ROUNDDOWN((AL910*12 - (O910*12)) / (AP910 - 1), 0), 18)</f>
        <v>18</v>
      </c>
    </row>
    <row r="911" spans="1:44" x14ac:dyDescent="0.35">
      <c r="A911" s="11">
        <f t="shared" si="14"/>
        <v>910</v>
      </c>
      <c r="B911" s="14">
        <v>4800</v>
      </c>
      <c r="C911" s="14">
        <v>3000</v>
      </c>
      <c r="D911" s="14">
        <v>150</v>
      </c>
      <c r="E911" s="14">
        <v>160</v>
      </c>
      <c r="F911" s="14">
        <v>60000</v>
      </c>
      <c r="G911" s="14">
        <v>5.5</v>
      </c>
      <c r="H911" s="14">
        <v>95</v>
      </c>
      <c r="K911" s="14">
        <v>150</v>
      </c>
      <c r="L911" s="14">
        <v>1.25</v>
      </c>
      <c r="M911" s="9">
        <f>ROUNDUP((18*L911),0)</f>
        <v>23</v>
      </c>
      <c r="N911" s="9">
        <f>(M911-O911*12-1.5)</f>
        <v>18.5</v>
      </c>
      <c r="O911" s="14">
        <v>0.25</v>
      </c>
      <c r="P911" s="9">
        <f>ROUND(((B911)-(M911*K911/12)-(G911-(1.5*L911))*H911),0)</f>
        <v>4168</v>
      </c>
      <c r="Q911" s="9">
        <f>ROUNDDOWN((D911+E911)/(P911/1000),0)</f>
        <v>74</v>
      </c>
      <c r="R911" s="9">
        <f>ROUND((1.2*D911+1.6*E911)/(Q911),2)</f>
        <v>5.89</v>
      </c>
      <c r="S911" s="9">
        <f>CEILING((N911+(12*L911)),0.01)</f>
        <v>33.5</v>
      </c>
      <c r="T911" s="9">
        <f xml:space="preserve"> (4*S911)</f>
        <v>134</v>
      </c>
      <c r="U911" s="9">
        <f>ROUND((Q911-(S911/12)^2)*(R911),2)</f>
        <v>389.96</v>
      </c>
      <c r="V911" s="9">
        <f>ROUND((U911*1000)/(3*T911*(C911^0.5)),2)</f>
        <v>17.71</v>
      </c>
      <c r="W911" s="9" t="str">
        <f>IF(V911 &lt; N911, "Pass", "Fail")</f>
        <v>Pass</v>
      </c>
      <c r="X911" s="9">
        <f>CEILING(R911*(Q911^0.5)*((Q911^0.5/2)-(L911*0.5)-(N911/12)),0.01)</f>
        <v>108.15</v>
      </c>
      <c r="Y911" s="9">
        <f>ROUND((X911*1000)/(1.5*(Q911^0.5)*12*(C911^0.5)),2)</f>
        <v>12.75</v>
      </c>
      <c r="Z911" s="9" t="str">
        <f>IF(Y911&lt;N911,"Pass","Fail")</f>
        <v>Pass</v>
      </c>
      <c r="AA911" s="9">
        <f>ROUND(((Q911^0.5)/2)-(L911/2),2)</f>
        <v>3.68</v>
      </c>
      <c r="AB911" s="9">
        <f>ROUND((AA911*(AA911/2)*R911*(Q911^0.5)),0)</f>
        <v>343</v>
      </c>
      <c r="AC911" s="9">
        <f>ROUND((AB911*12000/(0.9*(Q911^0.5)*12*(N911^2))),2)</f>
        <v>129.44999999999999</v>
      </c>
      <c r="AD911" s="9">
        <f>(1-((1-(2.36*AC911/C911))^0.5))</f>
        <v>5.2283797753779004E-2</v>
      </c>
      <c r="AE911" s="9">
        <f>(AD911*C911)/(1.18*F911)</f>
        <v>2.2154151590584323E-3</v>
      </c>
      <c r="AF911" s="10">
        <f>200/F911</f>
        <v>3.3333333333333335E-3</v>
      </c>
      <c r="AG911" s="10">
        <f>(3*(C911)^0.5)/(F911)</f>
        <v>2.7386127875258306E-3</v>
      </c>
      <c r="AH911" s="10">
        <f>ROUND(MAX(AE911, AF911, AG911),6)</f>
        <v>3.333E-3</v>
      </c>
      <c r="AK911" s="10">
        <f>ROUND((AH911*(Q911^0.5)*12*N911),2)</f>
        <v>6.37</v>
      </c>
      <c r="AL911" s="13">
        <f>ROUND((Q911^0.5),2)</f>
        <v>8.6</v>
      </c>
      <c r="AM911" s="13">
        <f>ROUND((Q911^0.5),2)</f>
        <v>8.6</v>
      </c>
      <c r="AN911" s="19">
        <v>8</v>
      </c>
      <c r="AO911" s="10">
        <f>INDEX(AJ:AJ, MATCH(AN911, AI:AI, 0))</f>
        <v>0.79</v>
      </c>
      <c r="AP911" s="12">
        <f>ROUNDUP((AK911/AO911),0)</f>
        <v>9</v>
      </c>
      <c r="AQ911" s="12">
        <f>(AP911*AO911)</f>
        <v>7.11</v>
      </c>
      <c r="AR911" s="12">
        <f>IF(ROUNDDOWN((AL911*12 - (O911*12)) / (AP911 - 1), 0) &lt; 18, ROUNDDOWN((AL911*12 - (O911*12)) / (AP911 - 1), 0), 18)</f>
        <v>12</v>
      </c>
    </row>
    <row r="912" spans="1:44" x14ac:dyDescent="0.35">
      <c r="A912" s="11">
        <f t="shared" si="14"/>
        <v>911</v>
      </c>
      <c r="B912" s="14">
        <v>4400</v>
      </c>
      <c r="C912" s="14">
        <v>3000</v>
      </c>
      <c r="D912" s="14">
        <v>135</v>
      </c>
      <c r="E912" s="14">
        <v>200</v>
      </c>
      <c r="F912" s="14">
        <v>60000</v>
      </c>
      <c r="G912" s="14">
        <v>6.5</v>
      </c>
      <c r="H912" s="14">
        <v>95</v>
      </c>
      <c r="K912" s="14">
        <v>150</v>
      </c>
      <c r="L912" s="14">
        <v>1.5</v>
      </c>
      <c r="M912" s="9">
        <f>ROUNDUP((18*L912),0)</f>
        <v>27</v>
      </c>
      <c r="N912" s="9">
        <f>(M912-O912*12-1.5)</f>
        <v>22.5</v>
      </c>
      <c r="O912" s="14">
        <v>0.25</v>
      </c>
      <c r="P912" s="9">
        <f>ROUND(((B912)-(M912*K912/12)-(G912-(1.5*L912))*H912),0)</f>
        <v>3659</v>
      </c>
      <c r="Q912" s="9">
        <f>ROUNDDOWN((D912+E912)/(P912/1000),0)</f>
        <v>91</v>
      </c>
      <c r="R912" s="9">
        <f>ROUND((1.2*D912+1.6*E912)/(Q912),2)</f>
        <v>5.3</v>
      </c>
      <c r="S912" s="9">
        <f>CEILING((N912+(12*L912)),0.01)</f>
        <v>40.5</v>
      </c>
      <c r="T912" s="9">
        <f xml:space="preserve"> (4*S912)</f>
        <v>162</v>
      </c>
      <c r="U912" s="9">
        <f>ROUND((Q912-(S912/12)^2)*(R912),2)</f>
        <v>421.93</v>
      </c>
      <c r="V912" s="9">
        <f>ROUND((U912*1000)/(3*T912*(C912^0.5)),2)</f>
        <v>15.85</v>
      </c>
      <c r="W912" s="9" t="str">
        <f>IF(V912 &lt; N912, "Pass", "Fail")</f>
        <v>Pass</v>
      </c>
      <c r="X912" s="9">
        <f>CEILING(R912*(Q912^0.5)*((Q912^0.5/2)-(L912*0.5)-(N912/12)),0.01)</f>
        <v>108.44</v>
      </c>
      <c r="Y912" s="9">
        <f>ROUND((X912*1000)/(1.5*(Q912^0.5)*12*(C912^0.5)),2)</f>
        <v>11.53</v>
      </c>
      <c r="Z912" s="9" t="str">
        <f>IF(Y912&lt;N912,"Pass","Fail")</f>
        <v>Pass</v>
      </c>
      <c r="AA912" s="9">
        <f>ROUND(((Q912^0.5)/2)-(L912/2),2)</f>
        <v>4.0199999999999996</v>
      </c>
      <c r="AB912" s="9">
        <f>ROUND((AA912*(AA912/2)*R912*(Q912^0.5)),0)</f>
        <v>409</v>
      </c>
      <c r="AC912" s="9">
        <f>ROUND((AB912*12000/(0.9*(Q912^0.5)*12*(N912^2))),2)</f>
        <v>94.1</v>
      </c>
      <c r="AD912" s="9">
        <f>(1-((1-(2.36*AC912/C912))^0.5))</f>
        <v>3.7724225252102284E-2</v>
      </c>
      <c r="AE912" s="9">
        <f>(AD912*C912)/(1.18*F912)</f>
        <v>1.5984841208517915E-3</v>
      </c>
      <c r="AF912" s="10">
        <f>200/F912</f>
        <v>3.3333333333333335E-3</v>
      </c>
      <c r="AG912" s="10">
        <f>(3*(C912)^0.5)/(F912)</f>
        <v>2.7386127875258306E-3</v>
      </c>
      <c r="AH912" s="10">
        <f>ROUND(MAX(AE912, AF912, AG912),6)</f>
        <v>3.333E-3</v>
      </c>
      <c r="AK912" s="10">
        <f>ROUND((AH912*(Q912^0.5)*12*N912),2)</f>
        <v>8.58</v>
      </c>
      <c r="AL912" s="13">
        <f>ROUND((Q912^0.5),2)</f>
        <v>9.5399999999999991</v>
      </c>
      <c r="AM912" s="13">
        <f>ROUND((Q912^0.5),2)</f>
        <v>9.5399999999999991</v>
      </c>
      <c r="AN912" s="19">
        <v>11</v>
      </c>
      <c r="AO912" s="10">
        <f>INDEX(AJ:AJ, MATCH(AN912, AI:AI, 0))</f>
        <v>1.56</v>
      </c>
      <c r="AP912" s="12">
        <f>ROUNDUP((AK912/AO912),0)</f>
        <v>6</v>
      </c>
      <c r="AQ912" s="12">
        <f>(AP912*AO912)</f>
        <v>9.36</v>
      </c>
      <c r="AR912" s="12">
        <f>IF(ROUNDDOWN((AL912*12 - (O912*12)) / (AP912 - 1), 0) &lt; 18, ROUNDDOWN((AL912*12 - (O912*12)) / (AP912 - 1), 0), 18)</f>
        <v>18</v>
      </c>
    </row>
    <row r="913" spans="1:44" x14ac:dyDescent="0.35">
      <c r="A913" s="11">
        <f t="shared" si="14"/>
        <v>912</v>
      </c>
      <c r="B913" s="14">
        <v>4400</v>
      </c>
      <c r="C913" s="14">
        <v>5000</v>
      </c>
      <c r="D913" s="14">
        <v>200</v>
      </c>
      <c r="E913" s="14">
        <v>185</v>
      </c>
      <c r="F913" s="14">
        <v>40000</v>
      </c>
      <c r="G913" s="14">
        <v>6</v>
      </c>
      <c r="H913" s="14">
        <v>105</v>
      </c>
      <c r="K913" s="14">
        <v>150</v>
      </c>
      <c r="L913" s="14">
        <v>1.67</v>
      </c>
      <c r="M913" s="9">
        <f>ROUNDUP((18*L913),0)</f>
        <v>31</v>
      </c>
      <c r="N913" s="9">
        <f>(M913-O913*12-1.5)</f>
        <v>26.5</v>
      </c>
      <c r="O913" s="14">
        <v>0.25</v>
      </c>
      <c r="P913" s="9">
        <f>ROUND(((B913)-(M913*K913/12)-(G913-(1.5*L913))*H913),0)</f>
        <v>3646</v>
      </c>
      <c r="Q913" s="9">
        <f>ROUNDDOWN((D913+E913)/(P913/1000),0)</f>
        <v>105</v>
      </c>
      <c r="R913" s="9">
        <f>ROUND((1.2*D913+1.6*E913)/(Q913),2)</f>
        <v>5.0999999999999996</v>
      </c>
      <c r="S913" s="9">
        <f>CEILING((N913+(12*L913)),0.01)</f>
        <v>46.54</v>
      </c>
      <c r="T913" s="9">
        <f xml:space="preserve"> (4*S913)</f>
        <v>186.16</v>
      </c>
      <c r="U913" s="9">
        <f>ROUND((Q913-(S913/12)^2)*(R913),2)</f>
        <v>458.79</v>
      </c>
      <c r="V913" s="9">
        <f>ROUND((U913*1000)/(3*T913*(C913^0.5)),2)</f>
        <v>11.62</v>
      </c>
      <c r="W913" s="9" t="str">
        <f>IF(V913 &lt; N913, "Pass", "Fail")</f>
        <v>Pass</v>
      </c>
      <c r="X913" s="9">
        <f>CEILING(R913*(Q913^0.5)*((Q913^0.5/2)-(L913*0.5)-(N913/12)),0.01)</f>
        <v>108.71000000000001</v>
      </c>
      <c r="Y913" s="9">
        <f>ROUND((X913*1000)/(1.5*(Q913^0.5)*12*(C913^0.5)),2)</f>
        <v>8.34</v>
      </c>
      <c r="Z913" s="9" t="str">
        <f>IF(Y913&lt;N913,"Pass","Fail")</f>
        <v>Pass</v>
      </c>
      <c r="AA913" s="9">
        <f>ROUND(((Q913^0.5)/2)-(L913/2),2)</f>
        <v>4.29</v>
      </c>
      <c r="AB913" s="9">
        <f>ROUND((AA913*(AA913/2)*R913*(Q913^0.5)),0)</f>
        <v>481</v>
      </c>
      <c r="AC913" s="9">
        <f>ROUND((AB913*12000/(0.9*(Q913^0.5)*12*(N913^2))),2)</f>
        <v>74.27</v>
      </c>
      <c r="AD913" s="9">
        <f>(1-((1-(2.36*AC913/C913))^0.5))</f>
        <v>1.7684083402900397E-2</v>
      </c>
      <c r="AE913" s="9">
        <f>(AD913*C913)/(1.18*F913)</f>
        <v>1.8733139197987707E-3</v>
      </c>
      <c r="AF913" s="10">
        <f>200/F913</f>
        <v>5.0000000000000001E-3</v>
      </c>
      <c r="AG913" s="10">
        <f>(3*(C913)^0.5)/(F913)</f>
        <v>5.3033008588991067E-3</v>
      </c>
      <c r="AH913" s="10">
        <f>ROUND(MAX(AE913, AF913, AG913),6)</f>
        <v>5.3030000000000004E-3</v>
      </c>
      <c r="AK913" s="10">
        <f>ROUND((AH913*(Q913^0.5)*12*N913),2)</f>
        <v>17.28</v>
      </c>
      <c r="AL913" s="13">
        <f>ROUND((Q913^0.5),2)</f>
        <v>10.25</v>
      </c>
      <c r="AM913" s="13">
        <f>ROUND((Q913^0.5),2)</f>
        <v>10.25</v>
      </c>
      <c r="AN913" s="19">
        <v>14</v>
      </c>
      <c r="AO913" s="10">
        <f>INDEX(AJ:AJ, MATCH(AN913, AI:AI, 0))</f>
        <v>2.25</v>
      </c>
      <c r="AP913" s="12">
        <f>ROUNDUP((AK913/AO913),0)</f>
        <v>8</v>
      </c>
      <c r="AQ913" s="12">
        <f>(AP913*AO913)</f>
        <v>18</v>
      </c>
      <c r="AR913" s="12">
        <f>IF(ROUNDDOWN((AL913*12 - (O913*12)) / (AP913 - 1), 0) &lt; 18, ROUNDDOWN((AL913*12 - (O913*12)) / (AP913 - 1), 0), 18)</f>
        <v>17</v>
      </c>
    </row>
    <row r="914" spans="1:44" x14ac:dyDescent="0.35">
      <c r="A914" s="11">
        <f t="shared" si="14"/>
        <v>913</v>
      </c>
      <c r="B914" s="14">
        <v>5700</v>
      </c>
      <c r="C914" s="14">
        <v>4000</v>
      </c>
      <c r="D914" s="14">
        <v>140</v>
      </c>
      <c r="E914" s="14">
        <v>180</v>
      </c>
      <c r="F914" s="14">
        <v>40000</v>
      </c>
      <c r="G914" s="14">
        <v>4</v>
      </c>
      <c r="H914" s="14">
        <v>95</v>
      </c>
      <c r="K914" s="14">
        <v>150</v>
      </c>
      <c r="L914" s="14">
        <v>1.17</v>
      </c>
      <c r="M914" s="9">
        <f>ROUNDUP((18*L914),0)</f>
        <v>22</v>
      </c>
      <c r="N914" s="9">
        <f>(M914-O914*12-1.5)</f>
        <v>17.5</v>
      </c>
      <c r="O914" s="14">
        <v>0.25</v>
      </c>
      <c r="P914" s="9">
        <f>ROUND(((B914)-(M914*K914/12)-(G914-(1.5*L914))*H914),0)</f>
        <v>5212</v>
      </c>
      <c r="Q914" s="9">
        <f>ROUNDDOWN((D914+E914)/(P914/1000),0)</f>
        <v>61</v>
      </c>
      <c r="R914" s="9">
        <f>ROUND((1.2*D914+1.6*E914)/(Q914),2)</f>
        <v>7.48</v>
      </c>
      <c r="S914" s="9">
        <f>CEILING((N914+(12*L914)),0.01)</f>
        <v>31.54</v>
      </c>
      <c r="T914" s="9">
        <f xml:space="preserve"> (4*S914)</f>
        <v>126.16</v>
      </c>
      <c r="U914" s="9">
        <f>ROUND((Q914-(S914/12)^2)*(R914),2)</f>
        <v>404.61</v>
      </c>
      <c r="V914" s="9">
        <f>ROUND((U914*1000)/(3*T914*(C914^0.5)),2)</f>
        <v>16.899999999999999</v>
      </c>
      <c r="W914" s="9" t="str">
        <f>IF(V914 &lt; N914, "Pass", "Fail")</f>
        <v>Pass</v>
      </c>
      <c r="X914" s="9">
        <f>CEILING(R914*(Q914^0.5)*((Q914^0.5/2)-(L914*0.5)-(N914/12)),0.01)</f>
        <v>108.77</v>
      </c>
      <c r="Y914" s="9">
        <f>ROUND((X914*1000)/(1.5*(Q914^0.5)*12*(C914^0.5)),2)</f>
        <v>12.23</v>
      </c>
      <c r="Z914" s="9" t="str">
        <f>IF(Y914&lt;N914,"Pass","Fail")</f>
        <v>Pass</v>
      </c>
      <c r="AA914" s="9">
        <f>ROUND(((Q914^0.5)/2)-(L914/2),2)</f>
        <v>3.32</v>
      </c>
      <c r="AB914" s="9">
        <f>ROUND((AA914*(AA914/2)*R914*(Q914^0.5)),0)</f>
        <v>322</v>
      </c>
      <c r="AC914" s="9">
        <f>ROUND((AB914*12000/(0.9*(Q914^0.5)*12*(N914^2))),2)</f>
        <v>149.58000000000001</v>
      </c>
      <c r="AD914" s="9">
        <f>(1-((1-(2.36*AC914/C914))^0.5))</f>
        <v>4.5145141919464282E-2</v>
      </c>
      <c r="AE914" s="9">
        <f>(AD914*C914)/(1.18*F914)</f>
        <v>3.8258594847003628E-3</v>
      </c>
      <c r="AF914" s="10">
        <f>200/F914</f>
        <v>5.0000000000000001E-3</v>
      </c>
      <c r="AG914" s="10">
        <f>(3*(C914)^0.5)/(F914)</f>
        <v>4.7434164902525689E-3</v>
      </c>
      <c r="AH914" s="10">
        <f>ROUND(MAX(AE914, AF914, AG914),6)</f>
        <v>5.0000000000000001E-3</v>
      </c>
      <c r="AK914" s="10">
        <f>ROUND((AH914*(Q914^0.5)*12*N914),2)</f>
        <v>8.1999999999999993</v>
      </c>
      <c r="AL914" s="13">
        <f>ROUND((Q914^0.5),2)</f>
        <v>7.81</v>
      </c>
      <c r="AM914" s="13">
        <f>ROUND((Q914^0.5),2)</f>
        <v>7.81</v>
      </c>
      <c r="AN914" s="19">
        <v>11</v>
      </c>
      <c r="AO914" s="10">
        <f>INDEX(AJ:AJ, MATCH(AN914, AI:AI, 0))</f>
        <v>1.56</v>
      </c>
      <c r="AP914" s="12">
        <f>ROUNDUP((AK914/AO914),0)</f>
        <v>6</v>
      </c>
      <c r="AQ914" s="12">
        <f>(AP914*AO914)</f>
        <v>9.36</v>
      </c>
      <c r="AR914" s="12">
        <f>IF(ROUNDDOWN((AL914*12 - (O914*12)) / (AP914 - 1), 0) &lt; 18, ROUNDDOWN((AL914*12 - (O914*12)) / (AP914 - 1), 0), 18)</f>
        <v>18</v>
      </c>
    </row>
    <row r="915" spans="1:44" x14ac:dyDescent="0.35">
      <c r="A915" s="11">
        <f t="shared" si="14"/>
        <v>914</v>
      </c>
      <c r="B915" s="14">
        <v>5800</v>
      </c>
      <c r="C915" s="14">
        <v>4000</v>
      </c>
      <c r="D915" s="14">
        <v>120</v>
      </c>
      <c r="E915" s="14">
        <v>195</v>
      </c>
      <c r="F915" s="14">
        <v>40000</v>
      </c>
      <c r="G915" s="14">
        <v>6</v>
      </c>
      <c r="H915" s="14">
        <v>90</v>
      </c>
      <c r="K915" s="14">
        <v>150</v>
      </c>
      <c r="L915" s="14">
        <v>1.17</v>
      </c>
      <c r="M915" s="9">
        <f>ROUNDUP((18*L915),0)</f>
        <v>22</v>
      </c>
      <c r="N915" s="9">
        <f>(M915-O915*12-1.5)</f>
        <v>17.5</v>
      </c>
      <c r="O915" s="14">
        <v>0.25</v>
      </c>
      <c r="P915" s="9">
        <f>ROUND(((B915)-(M915*K915/12)-(G915-(1.5*L915))*H915),0)</f>
        <v>5143</v>
      </c>
      <c r="Q915" s="9">
        <f>ROUNDDOWN((D915+E915)/(P915/1000),0)</f>
        <v>61</v>
      </c>
      <c r="R915" s="9">
        <f>ROUND((1.2*D915+1.6*E915)/(Q915),2)</f>
        <v>7.48</v>
      </c>
      <c r="S915" s="9">
        <f>CEILING((N915+(12*L915)),0.01)</f>
        <v>31.54</v>
      </c>
      <c r="T915" s="9">
        <f xml:space="preserve"> (4*S915)</f>
        <v>126.16</v>
      </c>
      <c r="U915" s="9">
        <f>ROUND((Q915-(S915/12)^2)*(R915),2)</f>
        <v>404.61</v>
      </c>
      <c r="V915" s="9">
        <f>ROUND((U915*1000)/(3*T915*(C915^0.5)),2)</f>
        <v>16.899999999999999</v>
      </c>
      <c r="W915" s="9" t="str">
        <f>IF(V915 &lt; N915, "Pass", "Fail")</f>
        <v>Pass</v>
      </c>
      <c r="X915" s="9">
        <f>CEILING(R915*(Q915^0.5)*((Q915^0.5/2)-(L915*0.5)-(N915/12)),0.01)</f>
        <v>108.77</v>
      </c>
      <c r="Y915" s="9">
        <f>ROUND((X915*1000)/(1.5*(Q915^0.5)*12*(C915^0.5)),2)</f>
        <v>12.23</v>
      </c>
      <c r="Z915" s="9" t="str">
        <f>IF(Y915&lt;N915,"Pass","Fail")</f>
        <v>Pass</v>
      </c>
      <c r="AA915" s="9">
        <f>ROUND(((Q915^0.5)/2)-(L915/2),2)</f>
        <v>3.32</v>
      </c>
      <c r="AB915" s="9">
        <f>ROUND((AA915*(AA915/2)*R915*(Q915^0.5)),0)</f>
        <v>322</v>
      </c>
      <c r="AC915" s="9">
        <f>ROUND((AB915*12000/(0.9*(Q915^0.5)*12*(N915^2))),2)</f>
        <v>149.58000000000001</v>
      </c>
      <c r="AD915" s="9">
        <f>(1-((1-(2.36*AC915/C915))^0.5))</f>
        <v>4.5145141919464282E-2</v>
      </c>
      <c r="AE915" s="9">
        <f>(AD915*C915)/(1.18*F915)</f>
        <v>3.8258594847003628E-3</v>
      </c>
      <c r="AF915" s="10">
        <f>200/F915</f>
        <v>5.0000000000000001E-3</v>
      </c>
      <c r="AG915" s="10">
        <f>(3*(C915)^0.5)/(F915)</f>
        <v>4.7434164902525689E-3</v>
      </c>
      <c r="AH915" s="10">
        <f>ROUND(MAX(AE915, AF915, AG915),6)</f>
        <v>5.0000000000000001E-3</v>
      </c>
      <c r="AK915" s="10">
        <f>ROUND((AH915*(Q915^0.5)*12*N915),2)</f>
        <v>8.1999999999999993</v>
      </c>
      <c r="AL915" s="13">
        <f>ROUND((Q915^0.5),2)</f>
        <v>7.81</v>
      </c>
      <c r="AM915" s="13">
        <f>ROUND((Q915^0.5),2)</f>
        <v>7.81</v>
      </c>
      <c r="AN915" s="19">
        <v>11</v>
      </c>
      <c r="AO915" s="10">
        <f>INDEX(AJ:AJ, MATCH(AN915, AI:AI, 0))</f>
        <v>1.56</v>
      </c>
      <c r="AP915" s="12">
        <f>ROUNDUP((AK915/AO915),0)</f>
        <v>6</v>
      </c>
      <c r="AQ915" s="12">
        <f>(AP915*AO915)</f>
        <v>9.36</v>
      </c>
      <c r="AR915" s="12">
        <f>IF(ROUNDDOWN((AL915*12 - (O915*12)) / (AP915 - 1), 0) &lt; 18, ROUNDDOWN((AL915*12 - (O915*12)) / (AP915 - 1), 0), 18)</f>
        <v>18</v>
      </c>
    </row>
    <row r="916" spans="1:44" x14ac:dyDescent="0.35">
      <c r="A916" s="11">
        <f t="shared" si="14"/>
        <v>915</v>
      </c>
      <c r="B916" s="14">
        <v>5200</v>
      </c>
      <c r="C916" s="14">
        <v>5000</v>
      </c>
      <c r="D916" s="14">
        <v>200</v>
      </c>
      <c r="E916" s="14">
        <v>140</v>
      </c>
      <c r="F916" s="14">
        <v>60000</v>
      </c>
      <c r="G916" s="14">
        <v>6.25</v>
      </c>
      <c r="H916" s="14">
        <v>100</v>
      </c>
      <c r="K916" s="14">
        <v>150</v>
      </c>
      <c r="L916" s="14">
        <v>1.33</v>
      </c>
      <c r="M916" s="9">
        <f>ROUNDUP((18*L916),0)</f>
        <v>24</v>
      </c>
      <c r="N916" s="9">
        <f>(M916-O916*12-1.5)</f>
        <v>19.5</v>
      </c>
      <c r="O916" s="14">
        <v>0.25</v>
      </c>
      <c r="P916" s="9">
        <f>ROUND(((B916)-(M916*K916/12)-(G916-(1.5*L916))*H916),0)</f>
        <v>4475</v>
      </c>
      <c r="Q916" s="9">
        <f>ROUNDDOWN((D916+E916)/(P916/1000),0)</f>
        <v>75</v>
      </c>
      <c r="R916" s="9">
        <f>ROUND((1.2*D916+1.6*E916)/(Q916),2)</f>
        <v>6.19</v>
      </c>
      <c r="S916" s="9">
        <f>CEILING((N916+(12*L916)),0.01)</f>
        <v>35.46</v>
      </c>
      <c r="T916" s="9">
        <f xml:space="preserve"> (4*S916)</f>
        <v>141.84</v>
      </c>
      <c r="U916" s="9">
        <f>ROUND((Q916-(S916/12)^2)*(R916),2)</f>
        <v>410.2</v>
      </c>
      <c r="V916" s="9">
        <f>ROUND((U916*1000)/(3*T916*(C916^0.5)),2)</f>
        <v>13.63</v>
      </c>
      <c r="W916" s="9" t="str">
        <f>IF(V916 &lt; N916, "Pass", "Fail")</f>
        <v>Pass</v>
      </c>
      <c r="X916" s="9">
        <f>CEILING(R916*(Q916^0.5)*((Q916^0.5/2)-(L916*0.5)-(N916/12)),0.01)</f>
        <v>109.37</v>
      </c>
      <c r="Y916" s="9">
        <f>ROUND((X916*1000)/(1.5*(Q916^0.5)*12*(C916^0.5)),2)</f>
        <v>9.92</v>
      </c>
      <c r="Z916" s="9" t="str">
        <f>IF(Y916&lt;N916,"Pass","Fail")</f>
        <v>Pass</v>
      </c>
      <c r="AA916" s="9">
        <f>ROUND(((Q916^0.5)/2)-(L916/2),2)</f>
        <v>3.67</v>
      </c>
      <c r="AB916" s="9">
        <f>ROUND((AA916*(AA916/2)*R916*(Q916^0.5)),0)</f>
        <v>361</v>
      </c>
      <c r="AC916" s="9">
        <f>ROUND((AB916*12000/(0.9*(Q916^0.5)*12*(N916^2))),2)</f>
        <v>121.8</v>
      </c>
      <c r="AD916" s="9">
        <f>(1-((1-(2.36*AC916/C916))^0.5))</f>
        <v>2.9170251794888635E-2</v>
      </c>
      <c r="AE916" s="9">
        <f>(AD916*C916)/(1.18*F916)</f>
        <v>2.0600460307124741E-3</v>
      </c>
      <c r="AF916" s="10">
        <f>200/F916</f>
        <v>3.3333333333333335E-3</v>
      </c>
      <c r="AG916" s="10">
        <f>(3*(C916)^0.5)/(F916)</f>
        <v>3.5355339059327377E-3</v>
      </c>
      <c r="AH916" s="10">
        <f>ROUND(MAX(AE916, AF916, AG916),6)</f>
        <v>3.5360000000000001E-3</v>
      </c>
      <c r="AK916" s="10">
        <f>ROUND((AH916*(Q916^0.5)*12*N916),2)</f>
        <v>7.17</v>
      </c>
      <c r="AL916" s="13">
        <f>ROUND((Q916^0.5),2)</f>
        <v>8.66</v>
      </c>
      <c r="AM916" s="13">
        <f>ROUND((Q916^0.5),2)</f>
        <v>8.66</v>
      </c>
      <c r="AN916" s="19">
        <v>8</v>
      </c>
      <c r="AO916" s="10">
        <f>INDEX(AJ:AJ, MATCH(AN916, AI:AI, 0))</f>
        <v>0.79</v>
      </c>
      <c r="AP916" s="12">
        <f>ROUNDUP((AK916/AO916),0)</f>
        <v>10</v>
      </c>
      <c r="AQ916" s="12">
        <f>(AP916*AO916)</f>
        <v>7.9</v>
      </c>
      <c r="AR916" s="12">
        <f>IF(ROUNDDOWN((AL916*12 - (O916*12)) / (AP916 - 1), 0) &lt; 18, ROUNDDOWN((AL916*12 - (O916*12)) / (AP916 - 1), 0), 18)</f>
        <v>11</v>
      </c>
    </row>
    <row r="917" spans="1:44" x14ac:dyDescent="0.35">
      <c r="A917" s="11">
        <f t="shared" si="14"/>
        <v>916</v>
      </c>
      <c r="B917" s="14">
        <v>5400</v>
      </c>
      <c r="C917" s="14">
        <v>3000</v>
      </c>
      <c r="D917" s="14">
        <v>165</v>
      </c>
      <c r="E917" s="14">
        <v>195</v>
      </c>
      <c r="F917" s="14">
        <v>40000</v>
      </c>
      <c r="G917" s="14">
        <v>6.5</v>
      </c>
      <c r="H917" s="14">
        <v>105</v>
      </c>
      <c r="K917" s="14">
        <v>150</v>
      </c>
      <c r="L917" s="14">
        <v>1.42</v>
      </c>
      <c r="M917" s="9">
        <f>ROUNDUP((18*L917),0)</f>
        <v>26</v>
      </c>
      <c r="N917" s="9">
        <f>(M917-O917*12-1.5)</f>
        <v>21.5</v>
      </c>
      <c r="O917" s="14">
        <v>0.25</v>
      </c>
      <c r="P917" s="9">
        <f>ROUND(((B917)-(M917*K917/12)-(G917-(1.5*L917))*H917),0)</f>
        <v>4616</v>
      </c>
      <c r="Q917" s="9">
        <f>ROUNDDOWN((D917+E917)/(P917/1000),0)</f>
        <v>77</v>
      </c>
      <c r="R917" s="9">
        <f>ROUND((1.2*D917+1.6*E917)/(Q917),2)</f>
        <v>6.62</v>
      </c>
      <c r="S917" s="9">
        <f>CEILING((N917+(12*L917)),0.01)</f>
        <v>38.54</v>
      </c>
      <c r="T917" s="9">
        <f xml:space="preserve"> (4*S917)</f>
        <v>154.16</v>
      </c>
      <c r="U917" s="9">
        <f>ROUND((Q917-(S917/12)^2)*(R917),2)</f>
        <v>441.46</v>
      </c>
      <c r="V917" s="9">
        <f>ROUND((U917*1000)/(3*T917*(C917^0.5)),2)</f>
        <v>17.43</v>
      </c>
      <c r="W917" s="9" t="str">
        <f>IF(V917 &lt; N917, "Pass", "Fail")</f>
        <v>Pass</v>
      </c>
      <c r="X917" s="9">
        <f>CEILING(R917*(Q917^0.5)*((Q917^0.5/2)-(L917*0.5)-(N917/12)),0.01)</f>
        <v>109.55</v>
      </c>
      <c r="Y917" s="9">
        <f>ROUND((X917*1000)/(1.5*(Q917^0.5)*12*(C917^0.5)),2)</f>
        <v>12.66</v>
      </c>
      <c r="Z917" s="9" t="str">
        <f>IF(Y917&lt;N917,"Pass","Fail")</f>
        <v>Pass</v>
      </c>
      <c r="AA917" s="9">
        <f>ROUND(((Q917^0.5)/2)-(L917/2),2)</f>
        <v>3.68</v>
      </c>
      <c r="AB917" s="9">
        <f>ROUND((AA917*(AA917/2)*R917*(Q917^0.5)),0)</f>
        <v>393</v>
      </c>
      <c r="AC917" s="9">
        <f>ROUND((AB917*12000/(0.9*(Q917^0.5)*12*(N917^2))),2)</f>
        <v>107.65</v>
      </c>
      <c r="AD917" s="9">
        <f>(1-((1-(2.36*AC917/C917))^0.5))</f>
        <v>4.3278863339304419E-2</v>
      </c>
      <c r="AE917" s="9">
        <f>(AD917*C917)/(1.18*F917)</f>
        <v>2.7507752122439251E-3</v>
      </c>
      <c r="AF917" s="10">
        <f>200/F917</f>
        <v>5.0000000000000001E-3</v>
      </c>
      <c r="AG917" s="10">
        <f>(3*(C917)^0.5)/(F917)</f>
        <v>4.107919181288746E-3</v>
      </c>
      <c r="AH917" s="10">
        <f>ROUND(MAX(AE917, AF917, AG917),6)</f>
        <v>5.0000000000000001E-3</v>
      </c>
      <c r="AK917" s="10">
        <f>ROUND((AH917*(Q917^0.5)*12*N917),2)</f>
        <v>11.32</v>
      </c>
      <c r="AL917" s="13">
        <f>ROUND((Q917^0.5),2)</f>
        <v>8.77</v>
      </c>
      <c r="AM917" s="13">
        <f>ROUND((Q917^0.5),2)</f>
        <v>8.77</v>
      </c>
      <c r="AN917" s="19">
        <v>11</v>
      </c>
      <c r="AO917" s="10">
        <f>INDEX(AJ:AJ, MATCH(AN917, AI:AI, 0))</f>
        <v>1.56</v>
      </c>
      <c r="AP917" s="12">
        <f>ROUNDUP((AK917/AO917),0)</f>
        <v>8</v>
      </c>
      <c r="AQ917" s="12">
        <f>(AP917*AO917)</f>
        <v>12.48</v>
      </c>
      <c r="AR917" s="12">
        <f>IF(ROUNDDOWN((AL917*12 - (O917*12)) / (AP917 - 1), 0) &lt; 18, ROUNDDOWN((AL917*12 - (O917*12)) / (AP917 - 1), 0), 18)</f>
        <v>14</v>
      </c>
    </row>
    <row r="918" spans="1:44" x14ac:dyDescent="0.35">
      <c r="A918" s="11">
        <f t="shared" si="14"/>
        <v>917</v>
      </c>
      <c r="B918" s="14">
        <v>5600</v>
      </c>
      <c r="C918" s="14">
        <v>3000</v>
      </c>
      <c r="D918" s="14">
        <v>195</v>
      </c>
      <c r="E918" s="14">
        <v>110</v>
      </c>
      <c r="F918" s="14">
        <v>40000</v>
      </c>
      <c r="G918" s="14">
        <v>6.5</v>
      </c>
      <c r="H918" s="14">
        <v>90</v>
      </c>
      <c r="K918" s="14">
        <v>150</v>
      </c>
      <c r="L918" s="14">
        <v>1.08</v>
      </c>
      <c r="M918" s="9">
        <f>ROUNDUP((18*L918),0)</f>
        <v>20</v>
      </c>
      <c r="N918" s="9">
        <f>(M918-O918*12-1.5)</f>
        <v>15.5</v>
      </c>
      <c r="O918" s="14">
        <v>0.25</v>
      </c>
      <c r="P918" s="9">
        <f>ROUND(((B918)-(M918*K918/12)-(G918-(1.5*L918))*H918),0)</f>
        <v>4911</v>
      </c>
      <c r="Q918" s="9">
        <f>ROUNDDOWN((D918+E918)/(P918/1000),0)</f>
        <v>62</v>
      </c>
      <c r="R918" s="9">
        <f>ROUND((1.2*D918+1.6*E918)/(Q918),2)</f>
        <v>6.61</v>
      </c>
      <c r="S918" s="9">
        <f>CEILING((N918+(12*L918)),0.01)</f>
        <v>28.46</v>
      </c>
      <c r="T918" s="9">
        <f xml:space="preserve"> (4*S918)</f>
        <v>113.84</v>
      </c>
      <c r="U918" s="9">
        <f>ROUND((Q918-(S918/12)^2)*(R918),2)</f>
        <v>372.64</v>
      </c>
      <c r="V918" s="9">
        <f>ROUND((U918*1000)/(3*T918*(C918^0.5)),2)</f>
        <v>19.920000000000002</v>
      </c>
      <c r="W918" s="9" t="str">
        <f>IF(V918 &lt; N918, "Pass", "Fail")</f>
        <v>Fail</v>
      </c>
      <c r="X918" s="9">
        <f>CEILING(R918*(Q918^0.5)*((Q918^0.5/2)-(L918*0.5)-(N918/12)),0.01)</f>
        <v>109.58</v>
      </c>
      <c r="Y918" s="9">
        <f>ROUND((X918*1000)/(1.5*(Q918^0.5)*12*(C918^0.5)),2)</f>
        <v>14.12</v>
      </c>
      <c r="Z918" s="9" t="str">
        <f>IF(Y918&lt;N918,"Pass","Fail")</f>
        <v>Pass</v>
      </c>
      <c r="AA918" s="9">
        <f>ROUND(((Q918^0.5)/2)-(L918/2),2)</f>
        <v>3.4</v>
      </c>
      <c r="AB918" s="9">
        <f>ROUND((AA918*(AA918/2)*R918*(Q918^0.5)),0)</f>
        <v>301</v>
      </c>
      <c r="AC918" s="9">
        <f>ROUND((AB918*12000/(0.9*(Q918^0.5)*12*(N918^2))),2)</f>
        <v>176.79</v>
      </c>
      <c r="AD918" s="9">
        <f>(1-((1-(2.36*AC918/C918))^0.5))</f>
        <v>7.2139450132726046E-2</v>
      </c>
      <c r="AE918" s="9">
        <f>(AD918*C918)/(1.18*F918)</f>
        <v>4.5851345423342828E-3</v>
      </c>
      <c r="AF918" s="10">
        <f>200/F918</f>
        <v>5.0000000000000001E-3</v>
      </c>
      <c r="AG918" s="10">
        <f>(3*(C918)^0.5)/(F918)</f>
        <v>4.107919181288746E-3</v>
      </c>
      <c r="AH918" s="10">
        <f>ROUND(MAX(AE918, AF918, AG918),6)</f>
        <v>5.0000000000000001E-3</v>
      </c>
      <c r="AK918" s="10">
        <f>ROUND((AH918*(Q918^0.5)*12*N918),2)</f>
        <v>7.32</v>
      </c>
      <c r="AL918" s="13">
        <f>ROUND((Q918^0.5),2)</f>
        <v>7.87</v>
      </c>
      <c r="AM918" s="13">
        <f>ROUND((Q918^0.5),2)</f>
        <v>7.87</v>
      </c>
      <c r="AN918" s="19">
        <v>8</v>
      </c>
      <c r="AO918" s="10">
        <f>INDEX(AJ:AJ, MATCH(AN918, AI:AI, 0))</f>
        <v>0.79</v>
      </c>
      <c r="AP918" s="12">
        <f>ROUNDUP((AK918/AO918),0)</f>
        <v>10</v>
      </c>
      <c r="AQ918" s="12">
        <f>(AP918*AO918)</f>
        <v>7.9</v>
      </c>
      <c r="AR918" s="12">
        <f>IF(ROUNDDOWN((AL918*12 - (O918*12)) / (AP918 - 1), 0) &lt; 18, ROUNDDOWN((AL918*12 - (O918*12)) / (AP918 - 1), 0), 18)</f>
        <v>10</v>
      </c>
    </row>
    <row r="919" spans="1:44" x14ac:dyDescent="0.35">
      <c r="A919" s="11">
        <f t="shared" si="14"/>
        <v>918</v>
      </c>
      <c r="B919" s="14">
        <v>5600</v>
      </c>
      <c r="C919" s="14">
        <v>5000</v>
      </c>
      <c r="D919" s="14">
        <v>200</v>
      </c>
      <c r="E919" s="14">
        <v>175</v>
      </c>
      <c r="F919" s="14">
        <v>40000</v>
      </c>
      <c r="G919" s="14">
        <v>5</v>
      </c>
      <c r="H919" s="14">
        <v>105</v>
      </c>
      <c r="K919" s="14">
        <v>150</v>
      </c>
      <c r="L919" s="14">
        <v>1.42</v>
      </c>
      <c r="M919" s="9">
        <f>ROUNDUP((18*L919),0)</f>
        <v>26</v>
      </c>
      <c r="N919" s="9">
        <f>(M919-O919*12-1.5)</f>
        <v>21.5</v>
      </c>
      <c r="O919" s="14">
        <v>0.25</v>
      </c>
      <c r="P919" s="9">
        <f>ROUND(((B919)-(M919*K919/12)-(G919-(1.5*L919))*H919),0)</f>
        <v>4974</v>
      </c>
      <c r="Q919" s="9">
        <f>ROUNDDOWN((D919+E919)/(P919/1000),0)</f>
        <v>75</v>
      </c>
      <c r="R919" s="9">
        <f>ROUND((1.2*D919+1.6*E919)/(Q919),2)</f>
        <v>6.93</v>
      </c>
      <c r="S919" s="9">
        <f>CEILING((N919+(12*L919)),0.01)</f>
        <v>38.54</v>
      </c>
      <c r="T919" s="9">
        <f xml:space="preserve"> (4*S919)</f>
        <v>154.16</v>
      </c>
      <c r="U919" s="9">
        <f>ROUND((Q919-(S919/12)^2)*(R919),2)</f>
        <v>448.27</v>
      </c>
      <c r="V919" s="9">
        <f>ROUND((U919*1000)/(3*T919*(C919^0.5)),2)</f>
        <v>13.71</v>
      </c>
      <c r="W919" s="9" t="str">
        <f>IF(V919 &lt; N919, "Pass", "Fail")</f>
        <v>Pass</v>
      </c>
      <c r="X919" s="9">
        <f>CEILING(R919*(Q919^0.5)*((Q919^0.5/2)-(L919*0.5)-(N919/12)),0.01)</f>
        <v>109.74000000000001</v>
      </c>
      <c r="Y919" s="9">
        <f>ROUND((X919*1000)/(1.5*(Q919^0.5)*12*(C919^0.5)),2)</f>
        <v>9.9600000000000009</v>
      </c>
      <c r="Z919" s="9" t="str">
        <f>IF(Y919&lt;N919,"Pass","Fail")</f>
        <v>Pass</v>
      </c>
      <c r="AA919" s="9">
        <f>ROUND(((Q919^0.5)/2)-(L919/2),2)</f>
        <v>3.62</v>
      </c>
      <c r="AB919" s="9">
        <f>ROUND((AA919*(AA919/2)*R919*(Q919^0.5)),0)</f>
        <v>393</v>
      </c>
      <c r="AC919" s="9">
        <f>ROUND((AB919*12000/(0.9*(Q919^0.5)*12*(N919^2))),2)</f>
        <v>109.08</v>
      </c>
      <c r="AD919" s="9">
        <f>(1-((1-(2.36*AC919/C919))^0.5))</f>
        <v>2.6083042554448599E-2</v>
      </c>
      <c r="AE919" s="9">
        <f>(AD919*C919)/(1.18*F919)</f>
        <v>2.7630341689034534E-3</v>
      </c>
      <c r="AF919" s="10">
        <f>200/F919</f>
        <v>5.0000000000000001E-3</v>
      </c>
      <c r="AG919" s="10">
        <f>(3*(C919)^0.5)/(F919)</f>
        <v>5.3033008588991067E-3</v>
      </c>
      <c r="AH919" s="10">
        <f>ROUND(MAX(AE919, AF919, AG919),6)</f>
        <v>5.3030000000000004E-3</v>
      </c>
      <c r="AK919" s="10">
        <f>ROUND((AH919*(Q919^0.5)*12*N919),2)</f>
        <v>11.85</v>
      </c>
      <c r="AL919" s="13">
        <f>ROUND((Q919^0.5),2)</f>
        <v>8.66</v>
      </c>
      <c r="AM919" s="13">
        <f>ROUND((Q919^0.5),2)</f>
        <v>8.66</v>
      </c>
      <c r="AN919" s="19">
        <v>11</v>
      </c>
      <c r="AO919" s="10">
        <f>INDEX(AJ:AJ, MATCH(AN919, AI:AI, 0))</f>
        <v>1.56</v>
      </c>
      <c r="AP919" s="12">
        <f>ROUNDUP((AK919/AO919),0)</f>
        <v>8</v>
      </c>
      <c r="AQ919" s="12">
        <f>(AP919*AO919)</f>
        <v>12.48</v>
      </c>
      <c r="AR919" s="12">
        <f>IF(ROUNDDOWN((AL919*12 - (O919*12)) / (AP919 - 1), 0) &lt; 18, ROUNDDOWN((AL919*12 - (O919*12)) / (AP919 - 1), 0), 18)</f>
        <v>14</v>
      </c>
    </row>
    <row r="920" spans="1:44" x14ac:dyDescent="0.35">
      <c r="A920" s="11">
        <f t="shared" si="14"/>
        <v>919</v>
      </c>
      <c r="B920" s="14">
        <v>4200</v>
      </c>
      <c r="C920" s="14">
        <v>4000</v>
      </c>
      <c r="D920" s="14">
        <v>145</v>
      </c>
      <c r="E920" s="14">
        <v>180</v>
      </c>
      <c r="F920" s="14">
        <v>60000</v>
      </c>
      <c r="G920" s="14">
        <v>5.25</v>
      </c>
      <c r="H920" s="14">
        <v>100</v>
      </c>
      <c r="K920" s="14">
        <v>150</v>
      </c>
      <c r="L920" s="14">
        <v>1.42</v>
      </c>
      <c r="M920" s="9">
        <f>ROUNDUP((18*L920),0)</f>
        <v>26</v>
      </c>
      <c r="N920" s="9">
        <f>(M920-O920*12-1.5)</f>
        <v>21.5</v>
      </c>
      <c r="O920" s="14">
        <v>0.25</v>
      </c>
      <c r="P920" s="9">
        <f>ROUND(((B920)-(M920*K920/12)-(G920-(1.5*L920))*H920),0)</f>
        <v>3563</v>
      </c>
      <c r="Q920" s="9">
        <f>ROUNDDOWN((D920+E920)/(P920/1000),0)</f>
        <v>91</v>
      </c>
      <c r="R920" s="9">
        <f>ROUND((1.2*D920+1.6*E920)/(Q920),2)</f>
        <v>5.08</v>
      </c>
      <c r="S920" s="9">
        <f>CEILING((N920+(12*L920)),0.01)</f>
        <v>38.54</v>
      </c>
      <c r="T920" s="9">
        <f xml:space="preserve"> (4*S920)</f>
        <v>154.16</v>
      </c>
      <c r="U920" s="9">
        <f>ROUND((Q920-(S920/12)^2)*(R920),2)</f>
        <v>409.88</v>
      </c>
      <c r="V920" s="9">
        <f>ROUND((U920*1000)/(3*T920*(C920^0.5)),2)</f>
        <v>14.01</v>
      </c>
      <c r="W920" s="9" t="str">
        <f>IF(V920 &lt; N920, "Pass", "Fail")</f>
        <v>Pass</v>
      </c>
      <c r="X920" s="9">
        <f>CEILING(R920*(Q920^0.5)*((Q920^0.5/2)-(L920*0.5)-(N920/12)),0.01)</f>
        <v>109.91</v>
      </c>
      <c r="Y920" s="9">
        <f>ROUND((X920*1000)/(1.5*(Q920^0.5)*12*(C920^0.5)),2)</f>
        <v>10.119999999999999</v>
      </c>
      <c r="Z920" s="9" t="str">
        <f>IF(Y920&lt;N920,"Pass","Fail")</f>
        <v>Pass</v>
      </c>
      <c r="AA920" s="9">
        <f>ROUND(((Q920^0.5)/2)-(L920/2),2)</f>
        <v>4.0599999999999996</v>
      </c>
      <c r="AB920" s="9">
        <f>ROUND((AA920*(AA920/2)*R920*(Q920^0.5)),0)</f>
        <v>399</v>
      </c>
      <c r="AC920" s="9">
        <f>ROUND((AB920*12000/(0.9*(Q920^0.5)*12*(N920^2))),2)</f>
        <v>100.54</v>
      </c>
      <c r="AD920" s="9">
        <f>(1-((1-(2.36*AC920/C920))^0.5))</f>
        <v>3.0112686957912582E-2</v>
      </c>
      <c r="AE920" s="9">
        <f>(AD920*C920)/(1.18*F920)</f>
        <v>1.7012817490346093E-3</v>
      </c>
      <c r="AF920" s="10">
        <f>200/F920</f>
        <v>3.3333333333333335E-3</v>
      </c>
      <c r="AG920" s="10">
        <f>(3*(C920)^0.5)/(F920)</f>
        <v>3.162277660168379E-3</v>
      </c>
      <c r="AH920" s="10">
        <f>ROUND(MAX(AE920, AF920, AG920),6)</f>
        <v>3.333E-3</v>
      </c>
      <c r="AK920" s="10">
        <f>ROUND((AH920*(Q920^0.5)*12*N920),2)</f>
        <v>8.1999999999999993</v>
      </c>
      <c r="AL920" s="13">
        <f>ROUND((Q920^0.5),2)</f>
        <v>9.5399999999999991</v>
      </c>
      <c r="AM920" s="13">
        <f>ROUND((Q920^0.5),2)</f>
        <v>9.5399999999999991</v>
      </c>
      <c r="AN920" s="19">
        <v>11</v>
      </c>
      <c r="AO920" s="10">
        <f>INDEX(AJ:AJ, MATCH(AN920, AI:AI, 0))</f>
        <v>1.56</v>
      </c>
      <c r="AP920" s="12">
        <f>ROUNDUP((AK920/AO920),0)</f>
        <v>6</v>
      </c>
      <c r="AQ920" s="12">
        <f>(AP920*AO920)</f>
        <v>9.36</v>
      </c>
      <c r="AR920" s="12">
        <f>IF(ROUNDDOWN((AL920*12 - (O920*12)) / (AP920 - 1), 0) &lt; 18, ROUNDDOWN((AL920*12 - (O920*12)) / (AP920 - 1), 0), 18)</f>
        <v>18</v>
      </c>
    </row>
    <row r="921" spans="1:44" x14ac:dyDescent="0.35">
      <c r="A921" s="11">
        <f t="shared" si="14"/>
        <v>920</v>
      </c>
      <c r="B921" s="14">
        <v>4700</v>
      </c>
      <c r="C921" s="14">
        <v>5000</v>
      </c>
      <c r="D921" s="14">
        <v>200</v>
      </c>
      <c r="E921" s="14">
        <v>160</v>
      </c>
      <c r="F921" s="14">
        <v>40000</v>
      </c>
      <c r="G921" s="14">
        <v>6.25</v>
      </c>
      <c r="H921" s="14">
        <v>90</v>
      </c>
      <c r="K921" s="14">
        <v>150</v>
      </c>
      <c r="L921" s="14">
        <v>1.5</v>
      </c>
      <c r="M921" s="9">
        <f>ROUNDUP((18*L921),0)</f>
        <v>27</v>
      </c>
      <c r="N921" s="9">
        <f>(M921-O921*12-1.5)</f>
        <v>22.5</v>
      </c>
      <c r="O921" s="14">
        <v>0.25</v>
      </c>
      <c r="P921" s="9">
        <f>ROUND(((B921)-(M921*K921/12)-(G921-(1.5*L921))*H921),0)</f>
        <v>4003</v>
      </c>
      <c r="Q921" s="9">
        <f>ROUNDDOWN((D921+E921)/(P921/1000),0)</f>
        <v>89</v>
      </c>
      <c r="R921" s="9">
        <f>ROUND((1.2*D921+1.6*E921)/(Q921),2)</f>
        <v>5.57</v>
      </c>
      <c r="S921" s="9">
        <f>CEILING((N921+(12*L921)),0.01)</f>
        <v>40.5</v>
      </c>
      <c r="T921" s="9">
        <f xml:space="preserve"> (4*S921)</f>
        <v>162</v>
      </c>
      <c r="U921" s="9">
        <f>ROUND((Q921-(S921/12)^2)*(R921),2)</f>
        <v>432.28</v>
      </c>
      <c r="V921" s="9">
        <f>ROUND((U921*1000)/(3*T921*(C921^0.5)),2)</f>
        <v>12.58</v>
      </c>
      <c r="W921" s="9" t="str">
        <f>IF(V921 &lt; N921, "Pass", "Fail")</f>
        <v>Pass</v>
      </c>
      <c r="X921" s="9">
        <f>CEILING(R921*(Q921^0.5)*((Q921^0.5/2)-(L921*0.5)-(N921/12)),0.01)</f>
        <v>109.93</v>
      </c>
      <c r="Y921" s="9">
        <f>ROUND((X921*1000)/(1.5*(Q921^0.5)*12*(C921^0.5)),2)</f>
        <v>9.16</v>
      </c>
      <c r="Z921" s="9" t="str">
        <f>IF(Y921&lt;N921,"Pass","Fail")</f>
        <v>Pass</v>
      </c>
      <c r="AA921" s="9">
        <f>ROUND(((Q921^0.5)/2)-(L921/2),2)</f>
        <v>3.97</v>
      </c>
      <c r="AB921" s="9">
        <f>ROUND((AA921*(AA921/2)*R921*(Q921^0.5)),0)</f>
        <v>414</v>
      </c>
      <c r="AC921" s="9">
        <f>ROUND((AB921*12000/(0.9*(Q921^0.5)*12*(N921^2))),2)</f>
        <v>96.32</v>
      </c>
      <c r="AD921" s="9">
        <f>(1-((1-(2.36*AC921/C921))^0.5))</f>
        <v>2.2995926313508108E-2</v>
      </c>
      <c r="AE921" s="9">
        <f>(AD921*C921)/(1.18*F921)</f>
        <v>2.4360091433800963E-3</v>
      </c>
      <c r="AF921" s="10">
        <f>200/F921</f>
        <v>5.0000000000000001E-3</v>
      </c>
      <c r="AG921" s="10">
        <f>(3*(C921)^0.5)/(F921)</f>
        <v>5.3033008588991067E-3</v>
      </c>
      <c r="AH921" s="10">
        <f>ROUND(MAX(AE921, AF921, AG921),6)</f>
        <v>5.3030000000000004E-3</v>
      </c>
      <c r="AK921" s="10">
        <f>ROUND((AH921*(Q921^0.5)*12*N921),2)</f>
        <v>13.51</v>
      </c>
      <c r="AL921" s="13">
        <f>ROUND((Q921^0.5),2)</f>
        <v>9.43</v>
      </c>
      <c r="AM921" s="13">
        <f>ROUND((Q921^0.5),2)</f>
        <v>9.43</v>
      </c>
      <c r="AN921" s="19">
        <v>11</v>
      </c>
      <c r="AO921" s="10">
        <f>INDEX(AJ:AJ, MATCH(AN921, AI:AI, 0))</f>
        <v>1.56</v>
      </c>
      <c r="AP921" s="12">
        <f>ROUNDUP((AK921/AO921),0)</f>
        <v>9</v>
      </c>
      <c r="AQ921" s="12">
        <f>(AP921*AO921)</f>
        <v>14.040000000000001</v>
      </c>
      <c r="AR921" s="12">
        <f>IF(ROUNDDOWN((AL921*12 - (O921*12)) / (AP921 - 1), 0) &lt; 18, ROUNDDOWN((AL921*12 - (O921*12)) / (AP921 - 1), 0), 18)</f>
        <v>13</v>
      </c>
    </row>
    <row r="922" spans="1:44" x14ac:dyDescent="0.35">
      <c r="A922" s="11">
        <f t="shared" si="14"/>
        <v>921</v>
      </c>
      <c r="B922" s="14">
        <v>4300</v>
      </c>
      <c r="C922" s="14">
        <v>5000</v>
      </c>
      <c r="D922" s="14">
        <v>170</v>
      </c>
      <c r="E922" s="14">
        <v>165</v>
      </c>
      <c r="F922" s="14">
        <v>40000</v>
      </c>
      <c r="G922" s="14">
        <v>4.75</v>
      </c>
      <c r="H922" s="14">
        <v>90</v>
      </c>
      <c r="K922" s="14">
        <v>150</v>
      </c>
      <c r="L922" s="14">
        <v>1.42</v>
      </c>
      <c r="M922" s="9">
        <f>ROUNDUP((18*L922),0)</f>
        <v>26</v>
      </c>
      <c r="N922" s="9">
        <f>(M922-O922*12-1.5)</f>
        <v>21.5</v>
      </c>
      <c r="O922" s="14">
        <v>0.25</v>
      </c>
      <c r="P922" s="9">
        <f>ROUND(((B922)-(M922*K922/12)-(G922-(1.5*L922))*H922),0)</f>
        <v>3739</v>
      </c>
      <c r="Q922" s="9">
        <f>ROUNDDOWN((D922+E922)/(P922/1000),0)</f>
        <v>89</v>
      </c>
      <c r="R922" s="9">
        <f>ROUND((1.2*D922+1.6*E922)/(Q922),2)</f>
        <v>5.26</v>
      </c>
      <c r="S922" s="9">
        <f>CEILING((N922+(12*L922)),0.01)</f>
        <v>38.54</v>
      </c>
      <c r="T922" s="9">
        <f xml:space="preserve"> (4*S922)</f>
        <v>154.16</v>
      </c>
      <c r="U922" s="9">
        <f>ROUND((Q922-(S922/12)^2)*(R922),2)</f>
        <v>413.88</v>
      </c>
      <c r="V922" s="9">
        <f>ROUND((U922*1000)/(3*T922*(C922^0.5)),2)</f>
        <v>12.66</v>
      </c>
      <c r="W922" s="9" t="str">
        <f>IF(V922 &lt; N922, "Pass", "Fail")</f>
        <v>Pass</v>
      </c>
      <c r="X922" s="9">
        <f>CEILING(R922*(Q922^0.5)*((Q922^0.5/2)-(L922*0.5)-(N922/12)),0.01)</f>
        <v>109.94</v>
      </c>
      <c r="Y922" s="9">
        <f>ROUND((X922*1000)/(1.5*(Q922^0.5)*12*(C922^0.5)),2)</f>
        <v>9.16</v>
      </c>
      <c r="Z922" s="9" t="str">
        <f>IF(Y922&lt;N922,"Pass","Fail")</f>
        <v>Pass</v>
      </c>
      <c r="AA922" s="9">
        <f>ROUND(((Q922^0.5)/2)-(L922/2),2)</f>
        <v>4.01</v>
      </c>
      <c r="AB922" s="9">
        <f>ROUND((AA922*(AA922/2)*R922*(Q922^0.5)),0)</f>
        <v>399</v>
      </c>
      <c r="AC922" s="9">
        <f>ROUND((AB922*12000/(0.9*(Q922^0.5)*12*(N922^2))),2)</f>
        <v>101.66</v>
      </c>
      <c r="AD922" s="9">
        <f>(1-((1-(2.36*AC922/C922))^0.5))</f>
        <v>2.4286681447875269E-2</v>
      </c>
      <c r="AE922" s="9">
        <f>(AD922*C922)/(1.18*F922)</f>
        <v>2.5727416788003466E-3</v>
      </c>
      <c r="AF922" s="10">
        <f>200/F922</f>
        <v>5.0000000000000001E-3</v>
      </c>
      <c r="AG922" s="10">
        <f>(3*(C922)^0.5)/(F922)</f>
        <v>5.3033008588991067E-3</v>
      </c>
      <c r="AH922" s="10">
        <f>ROUND(MAX(AE922, AF922, AG922),6)</f>
        <v>5.3030000000000004E-3</v>
      </c>
      <c r="AI922" s="2">
        <v>18</v>
      </c>
      <c r="AJ922" s="2">
        <v>4</v>
      </c>
      <c r="AK922" s="10">
        <f>ROUND((AH922*(Q922^0.5)*12*N922),2)</f>
        <v>12.91</v>
      </c>
      <c r="AL922" s="13">
        <f>ROUND((Q922^0.5),2)</f>
        <v>9.43</v>
      </c>
      <c r="AM922" s="13">
        <f>ROUND((Q922^0.5),2)</f>
        <v>9.43</v>
      </c>
      <c r="AN922" s="19">
        <v>11</v>
      </c>
      <c r="AO922" s="10">
        <f>INDEX(AJ:AJ, MATCH(AN922, AI:AI, 0))</f>
        <v>1.56</v>
      </c>
      <c r="AP922" s="12">
        <f>ROUNDUP((AK922/AO922),0)</f>
        <v>9</v>
      </c>
      <c r="AQ922" s="12">
        <f>(AP922*AO922)</f>
        <v>14.040000000000001</v>
      </c>
      <c r="AR922" s="12">
        <f>IF(ROUNDDOWN((AL922*12 - (O922*12)) / (AP922 - 1), 0) &lt; 18, ROUNDDOWN((AL922*12 - (O922*12)) / (AP922 - 1), 0), 18)</f>
        <v>13</v>
      </c>
    </row>
    <row r="923" spans="1:44" x14ac:dyDescent="0.35">
      <c r="A923" s="11">
        <f t="shared" si="14"/>
        <v>922</v>
      </c>
      <c r="B923" s="14">
        <v>4700</v>
      </c>
      <c r="C923" s="14">
        <v>4000</v>
      </c>
      <c r="D923" s="14">
        <v>125</v>
      </c>
      <c r="E923" s="14">
        <v>190</v>
      </c>
      <c r="F923" s="14">
        <v>60000</v>
      </c>
      <c r="G923" s="14">
        <v>6.5</v>
      </c>
      <c r="H923" s="14">
        <v>105</v>
      </c>
      <c r="K923" s="14">
        <v>150</v>
      </c>
      <c r="L923" s="14">
        <v>1.33</v>
      </c>
      <c r="M923" s="9">
        <f>ROUNDUP((18*L923),0)</f>
        <v>24</v>
      </c>
      <c r="N923" s="9">
        <f>(M923-O923*12-1.5)</f>
        <v>19.5</v>
      </c>
      <c r="O923" s="14">
        <v>0.25</v>
      </c>
      <c r="P923" s="9">
        <f>ROUND(((B923)-(M923*K923/12)-(G923-(1.5*L923))*H923),0)</f>
        <v>3927</v>
      </c>
      <c r="Q923" s="9">
        <f>ROUNDDOWN((D923+E923)/(P923/1000),0)</f>
        <v>80</v>
      </c>
      <c r="R923" s="9">
        <f>ROUND((1.2*D923+1.6*E923)/(Q923),2)</f>
        <v>5.68</v>
      </c>
      <c r="S923" s="9">
        <f>CEILING((N923+(12*L923)),0.01)</f>
        <v>35.46</v>
      </c>
      <c r="T923" s="9">
        <f xml:space="preserve"> (4*S923)</f>
        <v>141.84</v>
      </c>
      <c r="U923" s="9">
        <f>ROUND((Q923-(S923/12)^2)*(R923),2)</f>
        <v>404.8</v>
      </c>
      <c r="V923" s="9">
        <f>ROUND((U923*1000)/(3*T923*(C923^0.5)),2)</f>
        <v>15.04</v>
      </c>
      <c r="W923" s="9" t="str">
        <f>IF(V923 &lt; N923, "Pass", "Fail")</f>
        <v>Pass</v>
      </c>
      <c r="X923" s="9">
        <f>CEILING(R923*(Q923^0.5)*((Q923^0.5/2)-(L923*0.5)-(N923/12)),0.01)</f>
        <v>110.87</v>
      </c>
      <c r="Y923" s="9">
        <f>ROUND((X923*1000)/(1.5*(Q923^0.5)*12*(C923^0.5)),2)</f>
        <v>10.89</v>
      </c>
      <c r="Z923" s="9" t="str">
        <f>IF(Y923&lt;N923,"Pass","Fail")</f>
        <v>Pass</v>
      </c>
      <c r="AA923" s="9">
        <f>ROUND(((Q923^0.5)/2)-(L923/2),2)</f>
        <v>3.81</v>
      </c>
      <c r="AB923" s="9">
        <f>ROUND((AA923*(AA923/2)*R923*(Q923^0.5)),0)</f>
        <v>369</v>
      </c>
      <c r="AC923" s="9">
        <f>ROUND((AB923*12000/(0.9*(Q923^0.5)*12*(N923^2))),2)</f>
        <v>120.55</v>
      </c>
      <c r="AD923" s="9">
        <f>(1-((1-(2.36*AC923/C923))^0.5))</f>
        <v>3.6218126337707046E-2</v>
      </c>
      <c r="AE923" s="9">
        <f>(AD923*C923)/(1.18*F923)</f>
        <v>2.0462218269890987E-3</v>
      </c>
      <c r="AF923" s="10">
        <f>200/F923</f>
        <v>3.3333333333333335E-3</v>
      </c>
      <c r="AG923" s="10">
        <f>(3*(C923)^0.5)/(F923)</f>
        <v>3.162277660168379E-3</v>
      </c>
      <c r="AH923" s="10">
        <f>ROUND(MAX(AE923, AF923, AG923),6)</f>
        <v>3.333E-3</v>
      </c>
      <c r="AK923" s="10">
        <f>ROUND((AH923*(Q923^0.5)*12*N923),2)</f>
        <v>6.98</v>
      </c>
      <c r="AL923" s="13">
        <f>ROUND((Q923^0.5),2)</f>
        <v>8.94</v>
      </c>
      <c r="AM923" s="13">
        <f>ROUND((Q923^0.5),2)</f>
        <v>8.94</v>
      </c>
      <c r="AN923" s="19">
        <v>8</v>
      </c>
      <c r="AO923" s="10">
        <f>INDEX(AJ:AJ, MATCH(AN923, AI:AI, 0))</f>
        <v>0.79</v>
      </c>
      <c r="AP923" s="12">
        <f>ROUNDUP((AK923/AO923),0)</f>
        <v>9</v>
      </c>
      <c r="AQ923" s="12">
        <f>(AP923*AO923)</f>
        <v>7.11</v>
      </c>
      <c r="AR923" s="12">
        <f>IF(ROUNDDOWN((AL923*12 - (O923*12)) / (AP923 - 1), 0) &lt; 18, ROUNDDOWN((AL923*12 - (O923*12)) / (AP923 - 1), 0), 18)</f>
        <v>13</v>
      </c>
    </row>
    <row r="924" spans="1:44" x14ac:dyDescent="0.35">
      <c r="A924" s="11">
        <f t="shared" si="14"/>
        <v>923</v>
      </c>
      <c r="B924" s="14">
        <v>4500</v>
      </c>
      <c r="C924" s="14">
        <v>4000</v>
      </c>
      <c r="D924" s="14">
        <v>170</v>
      </c>
      <c r="E924" s="14">
        <v>115</v>
      </c>
      <c r="F924" s="14">
        <v>60000</v>
      </c>
      <c r="G924" s="14">
        <v>5.5</v>
      </c>
      <c r="H924" s="14">
        <v>100</v>
      </c>
      <c r="K924" s="14">
        <v>150</v>
      </c>
      <c r="L924" s="14">
        <v>1.08</v>
      </c>
      <c r="M924" s="9">
        <f>ROUNDUP((18*L924),0)</f>
        <v>20</v>
      </c>
      <c r="N924" s="9">
        <f>(M924-O924*12-1.5)</f>
        <v>15.5</v>
      </c>
      <c r="O924" s="14">
        <v>0.25</v>
      </c>
      <c r="P924" s="9">
        <f>ROUND(((B924)-(M924*K924/12)-(G924-(1.5*L924))*H924),0)</f>
        <v>3862</v>
      </c>
      <c r="Q924" s="9">
        <f>ROUNDDOWN((D924+E924)/(P924/1000),0)</f>
        <v>73</v>
      </c>
      <c r="R924" s="9">
        <f>ROUND((1.2*D924+1.6*E924)/(Q924),2)</f>
        <v>5.32</v>
      </c>
      <c r="S924" s="9">
        <f>CEILING((N924+(12*L924)),0.01)</f>
        <v>28.46</v>
      </c>
      <c r="T924" s="9">
        <f xml:space="preserve"> (4*S924)</f>
        <v>113.84</v>
      </c>
      <c r="U924" s="9">
        <f>ROUND((Q924-(S924/12)^2)*(R924),2)</f>
        <v>358.44</v>
      </c>
      <c r="V924" s="9">
        <f>ROUND((U924*1000)/(3*T924*(C924^0.5)),2)</f>
        <v>16.59</v>
      </c>
      <c r="W924" s="9" t="str">
        <f>IF(V924 &lt; N924, "Pass", "Fail")</f>
        <v>Fail</v>
      </c>
      <c r="X924" s="9">
        <f>CEILING(R924*(Q924^0.5)*((Q924^0.5/2)-(L924*0.5)-(N924/12)),0.01)</f>
        <v>110.93</v>
      </c>
      <c r="Y924" s="9">
        <f>ROUND((X924*1000)/(1.5*(Q924^0.5)*12*(C924^0.5)),2)</f>
        <v>11.4</v>
      </c>
      <c r="Z924" s="9" t="str">
        <f>IF(Y924&lt;N924,"Pass","Fail")</f>
        <v>Pass</v>
      </c>
      <c r="AA924" s="9">
        <f>ROUND(((Q924^0.5)/2)-(L924/2),2)</f>
        <v>3.73</v>
      </c>
      <c r="AB924" s="9">
        <f>ROUND((AA924*(AA924/2)*R924*(Q924^0.5)),0)</f>
        <v>316</v>
      </c>
      <c r="AC924" s="9">
        <f>ROUND((AB924*12000/(0.9*(Q924^0.5)*12*(N924^2))),2)</f>
        <v>171.05</v>
      </c>
      <c r="AD924" s="9">
        <f>(1-((1-(2.36*AC924/C924))^0.5))</f>
        <v>5.1801444843960986E-2</v>
      </c>
      <c r="AE924" s="9">
        <f>(AD924*C924)/(1.18*F924)</f>
        <v>2.9266353019186996E-3</v>
      </c>
      <c r="AF924" s="10">
        <f>200/F924</f>
        <v>3.3333333333333335E-3</v>
      </c>
      <c r="AG924" s="10">
        <f>(3*(C924)^0.5)/(F924)</f>
        <v>3.162277660168379E-3</v>
      </c>
      <c r="AH924" s="10">
        <f>ROUND(MAX(AE924, AF924, AG924),6)</f>
        <v>3.333E-3</v>
      </c>
      <c r="AK924" s="10">
        <f>ROUND((AH924*(Q924^0.5)*12*N924),2)</f>
        <v>5.3</v>
      </c>
      <c r="AL924" s="13">
        <f>ROUND((Q924^0.5),2)</f>
        <v>8.5399999999999991</v>
      </c>
      <c r="AM924" s="13">
        <f>ROUND((Q924^0.5),2)</f>
        <v>8.5399999999999991</v>
      </c>
      <c r="AN924" s="19">
        <v>8</v>
      </c>
      <c r="AO924" s="10">
        <f>INDEX(AJ:AJ, MATCH(AN924, AI:AI, 0))</f>
        <v>0.79</v>
      </c>
      <c r="AP924" s="12">
        <f>ROUNDUP((AK924/AO924),0)</f>
        <v>7</v>
      </c>
      <c r="AQ924" s="12">
        <f>(AP924*AO924)</f>
        <v>5.53</v>
      </c>
      <c r="AR924" s="12">
        <f>IF(ROUNDDOWN((AL924*12 - (O924*12)) / (AP924 - 1), 0) &lt; 18, ROUNDDOWN((AL924*12 - (O924*12)) / (AP924 - 1), 0), 18)</f>
        <v>16</v>
      </c>
    </row>
    <row r="925" spans="1:44" x14ac:dyDescent="0.35">
      <c r="A925" s="11">
        <f t="shared" si="14"/>
        <v>924</v>
      </c>
      <c r="B925" s="14">
        <v>4000</v>
      </c>
      <c r="C925" s="14">
        <v>5000</v>
      </c>
      <c r="D925" s="14">
        <v>135</v>
      </c>
      <c r="E925" s="14">
        <v>190</v>
      </c>
      <c r="F925" s="14">
        <v>60000</v>
      </c>
      <c r="G925" s="14">
        <v>6.75</v>
      </c>
      <c r="H925" s="14">
        <v>105</v>
      </c>
      <c r="K925" s="14">
        <v>150</v>
      </c>
      <c r="L925" s="14">
        <v>1.5</v>
      </c>
      <c r="M925" s="9">
        <f>ROUNDUP((18*L925),0)</f>
        <v>27</v>
      </c>
      <c r="N925" s="9">
        <f>(M925-O925*12-1.5)</f>
        <v>22.5</v>
      </c>
      <c r="O925" s="14">
        <v>0.25</v>
      </c>
      <c r="P925" s="9">
        <f>ROUND(((B925)-(M925*K925/12)-(G925-(1.5*L925))*H925),0)</f>
        <v>3190</v>
      </c>
      <c r="Q925" s="9">
        <f>ROUNDDOWN((D925+E925)/(P925/1000),0)</f>
        <v>101</v>
      </c>
      <c r="R925" s="9">
        <f>ROUND((1.2*D925+1.6*E925)/(Q925),2)</f>
        <v>4.6100000000000003</v>
      </c>
      <c r="S925" s="9">
        <f>CEILING((N925+(12*L925)),0.01)</f>
        <v>40.5</v>
      </c>
      <c r="T925" s="9">
        <f xml:space="preserve"> (4*S925)</f>
        <v>162</v>
      </c>
      <c r="U925" s="9">
        <f>ROUND((Q925-(S925/12)^2)*(R925),2)</f>
        <v>413.1</v>
      </c>
      <c r="V925" s="9">
        <f>ROUND((U925*1000)/(3*T925*(C925^0.5)),2)</f>
        <v>12.02</v>
      </c>
      <c r="W925" s="9" t="str">
        <f>IF(V925 &lt; N925, "Pass", "Fail")</f>
        <v>Pass</v>
      </c>
      <c r="X925" s="9">
        <f>CEILING(R925*(Q925^0.5)*((Q925^0.5/2)-(L925*0.5)-(N925/12)),0.01)</f>
        <v>111.19</v>
      </c>
      <c r="Y925" s="9">
        <f>ROUND((X925*1000)/(1.5*(Q925^0.5)*12*(C925^0.5)),2)</f>
        <v>8.69</v>
      </c>
      <c r="Z925" s="9" t="str">
        <f>IF(Y925&lt;N925,"Pass","Fail")</f>
        <v>Pass</v>
      </c>
      <c r="AA925" s="9">
        <f>ROUND(((Q925^0.5)/2)-(L925/2),2)</f>
        <v>4.2699999999999996</v>
      </c>
      <c r="AB925" s="9">
        <f>ROUND((AA925*(AA925/2)*R925*(Q925^0.5)),0)</f>
        <v>422</v>
      </c>
      <c r="AC925" s="9">
        <f>ROUND((AB925*12000/(0.9*(Q925^0.5)*12*(N925^2))),2)</f>
        <v>92.16</v>
      </c>
      <c r="AD925" s="9">
        <f>(1-((1-(2.36*AC925/C925))^0.5))</f>
        <v>2.199157467841828E-2</v>
      </c>
      <c r="AE925" s="9">
        <f>(AD925*C925)/(1.18*F925)</f>
        <v>1.553077307797901E-3</v>
      </c>
      <c r="AF925" s="10">
        <f>200/F925</f>
        <v>3.3333333333333335E-3</v>
      </c>
      <c r="AG925" s="10">
        <f>(3*(C925)^0.5)/(F925)</f>
        <v>3.5355339059327377E-3</v>
      </c>
      <c r="AH925" s="10">
        <f>ROUND(MAX(AE925, AF925, AG925),6)</f>
        <v>3.5360000000000001E-3</v>
      </c>
      <c r="AK925" s="10">
        <f>ROUND((AH925*(Q925^0.5)*12*N925),2)</f>
        <v>9.59</v>
      </c>
      <c r="AL925" s="13">
        <f>ROUND((Q925^0.5),2)</f>
        <v>10.050000000000001</v>
      </c>
      <c r="AM925" s="13">
        <f>ROUND((Q925^0.5),2)</f>
        <v>10.050000000000001</v>
      </c>
      <c r="AN925" s="19">
        <v>11</v>
      </c>
      <c r="AO925" s="10">
        <f>INDEX(AJ:AJ, MATCH(AN925, AI:AI, 0))</f>
        <v>1.56</v>
      </c>
      <c r="AP925" s="12">
        <f>ROUNDUP((AK925/AO925),0)</f>
        <v>7</v>
      </c>
      <c r="AQ925" s="12">
        <f>(AP925*AO925)</f>
        <v>10.92</v>
      </c>
      <c r="AR925" s="12">
        <f>IF(ROUNDDOWN((AL925*12 - (O925*12)) / (AP925 - 1), 0) &lt; 18, ROUNDDOWN((AL925*12 - (O925*12)) / (AP925 - 1), 0), 18)</f>
        <v>18</v>
      </c>
    </row>
    <row r="926" spans="1:44" x14ac:dyDescent="0.35">
      <c r="A926" s="11">
        <f t="shared" si="14"/>
        <v>925</v>
      </c>
      <c r="B926" s="14">
        <v>4600</v>
      </c>
      <c r="C926" s="14">
        <v>4000</v>
      </c>
      <c r="D926" s="14">
        <v>105</v>
      </c>
      <c r="E926" s="14">
        <v>200</v>
      </c>
      <c r="F926" s="14">
        <v>60000</v>
      </c>
      <c r="G926" s="14">
        <v>4.75</v>
      </c>
      <c r="H926" s="14">
        <v>100</v>
      </c>
      <c r="K926" s="14">
        <v>150</v>
      </c>
      <c r="L926" s="14">
        <v>1.25</v>
      </c>
      <c r="M926" s="9">
        <f>ROUNDUP((18*L926),0)</f>
        <v>23</v>
      </c>
      <c r="N926" s="9">
        <f>(M926-O926*12-1.5)</f>
        <v>18.5</v>
      </c>
      <c r="O926" s="14">
        <v>0.25</v>
      </c>
      <c r="P926" s="9">
        <f>ROUND(((B926)-(M926*K926/12)-(G926-(1.5*L926))*H926),0)</f>
        <v>4025</v>
      </c>
      <c r="Q926" s="9">
        <f>ROUNDDOWN((D926+E926)/(P926/1000),0)</f>
        <v>75</v>
      </c>
      <c r="R926" s="9">
        <f>ROUND((1.2*D926+1.6*E926)/(Q926),2)</f>
        <v>5.95</v>
      </c>
      <c r="S926" s="9">
        <f>CEILING((N926+(12*L926)),0.01)</f>
        <v>33.5</v>
      </c>
      <c r="T926" s="9">
        <f xml:space="preserve"> (4*S926)</f>
        <v>134</v>
      </c>
      <c r="U926" s="9">
        <f>ROUND((Q926-(S926/12)^2)*(R926),2)</f>
        <v>399.88</v>
      </c>
      <c r="V926" s="9">
        <f>ROUND((U926*1000)/(3*T926*(C926^0.5)),2)</f>
        <v>15.73</v>
      </c>
      <c r="W926" s="9" t="str">
        <f>IF(V926 &lt; N926, "Pass", "Fail")</f>
        <v>Pass</v>
      </c>
      <c r="X926" s="9">
        <f>CEILING(R926*(Q926^0.5)*((Q926^0.5/2)-(L926*0.5)-(N926/12)),0.01)</f>
        <v>111.48</v>
      </c>
      <c r="Y926" s="9">
        <f>ROUND((X926*1000)/(1.5*(Q926^0.5)*12*(C926^0.5)),2)</f>
        <v>11.31</v>
      </c>
      <c r="Z926" s="9" t="str">
        <f>IF(Y926&lt;N926,"Pass","Fail")</f>
        <v>Pass</v>
      </c>
      <c r="AA926" s="9">
        <f>ROUND(((Q926^0.5)/2)-(L926/2),2)</f>
        <v>3.71</v>
      </c>
      <c r="AB926" s="9">
        <f>ROUND((AA926*(AA926/2)*R926*(Q926^0.5)),0)</f>
        <v>355</v>
      </c>
      <c r="AC926" s="9">
        <f>ROUND((AB926*12000/(0.9*(Q926^0.5)*12*(N926^2))),2)</f>
        <v>133.08000000000001</v>
      </c>
      <c r="AD926" s="9">
        <f>(1-((1-(2.36*AC926/C926))^0.5))</f>
        <v>4.0061043607459434E-2</v>
      </c>
      <c r="AE926" s="9">
        <f>(AD926*C926)/(1.18*F926)</f>
        <v>2.2633357970316065E-3</v>
      </c>
      <c r="AF926" s="10">
        <f>200/F926</f>
        <v>3.3333333333333335E-3</v>
      </c>
      <c r="AG926" s="10">
        <f>(3*(C926)^0.5)/(F926)</f>
        <v>3.162277660168379E-3</v>
      </c>
      <c r="AH926" s="10">
        <f>ROUND(MAX(AE926, AF926, AG926),6)</f>
        <v>3.333E-3</v>
      </c>
      <c r="AK926" s="10">
        <f>ROUND((AH926*(Q926^0.5)*12*N926),2)</f>
        <v>6.41</v>
      </c>
      <c r="AL926" s="13">
        <f>ROUND((Q926^0.5),2)</f>
        <v>8.66</v>
      </c>
      <c r="AM926" s="13">
        <f>ROUND((Q926^0.5),2)</f>
        <v>8.66</v>
      </c>
      <c r="AN926" s="19">
        <v>8</v>
      </c>
      <c r="AO926" s="10">
        <f>INDEX(AJ:AJ, MATCH(AN926, AI:AI, 0))</f>
        <v>0.79</v>
      </c>
      <c r="AP926" s="12">
        <f>ROUNDUP((AK926/AO926),0)</f>
        <v>9</v>
      </c>
      <c r="AQ926" s="12">
        <f>(AP926*AO926)</f>
        <v>7.11</v>
      </c>
      <c r="AR926" s="12">
        <f>IF(ROUNDDOWN((AL926*12 - (O926*12)) / (AP926 - 1), 0) &lt; 18, ROUNDDOWN((AL926*12 - (O926*12)) / (AP926 - 1), 0), 18)</f>
        <v>12</v>
      </c>
    </row>
    <row r="927" spans="1:44" x14ac:dyDescent="0.35">
      <c r="A927" s="11">
        <f t="shared" si="14"/>
        <v>926</v>
      </c>
      <c r="B927" s="14">
        <v>5600</v>
      </c>
      <c r="C927" s="14">
        <v>4000</v>
      </c>
      <c r="D927" s="14">
        <v>185</v>
      </c>
      <c r="E927" s="14">
        <v>155</v>
      </c>
      <c r="F927" s="14">
        <v>60000</v>
      </c>
      <c r="G927" s="14">
        <v>5.25</v>
      </c>
      <c r="H927" s="14">
        <v>95</v>
      </c>
      <c r="K927" s="14">
        <v>150</v>
      </c>
      <c r="L927" s="14">
        <v>1.25</v>
      </c>
      <c r="M927" s="9">
        <f>ROUNDUP((18*L927),0)</f>
        <v>23</v>
      </c>
      <c r="N927" s="9">
        <f>(M927-O927*12-1.5)</f>
        <v>18.5</v>
      </c>
      <c r="O927" s="14">
        <v>0.25</v>
      </c>
      <c r="P927" s="9">
        <f>ROUND(((B927)-(M927*K927/12)-(G927-(1.5*L927))*H927),0)</f>
        <v>4992</v>
      </c>
      <c r="Q927" s="9">
        <f>ROUNDDOWN((D927+E927)/(P927/1000),0)</f>
        <v>68</v>
      </c>
      <c r="R927" s="9">
        <f>ROUND((1.2*D927+1.6*E927)/(Q927),2)</f>
        <v>6.91</v>
      </c>
      <c r="S927" s="9">
        <f>CEILING((N927+(12*L927)),0.01)</f>
        <v>33.5</v>
      </c>
      <c r="T927" s="9">
        <f xml:space="preserve"> (4*S927)</f>
        <v>134</v>
      </c>
      <c r="U927" s="9">
        <f>ROUND((Q927-(S927/12)^2)*(R927),2)</f>
        <v>416.03</v>
      </c>
      <c r="V927" s="9">
        <f>ROUND((U927*1000)/(3*T927*(C927^0.5)),2)</f>
        <v>16.36</v>
      </c>
      <c r="W927" s="9" t="str">
        <f>IF(V927 &lt; N927, "Pass", "Fail")</f>
        <v>Pass</v>
      </c>
      <c r="X927" s="9">
        <f>CEILING(R927*(Q927^0.5)*((Q927^0.5/2)-(L927*0.5)-(N927/12)),0.01)</f>
        <v>111.49000000000001</v>
      </c>
      <c r="Y927" s="9">
        <f>ROUND((X927*1000)/(1.5*(Q927^0.5)*12*(C927^0.5)),2)</f>
        <v>11.88</v>
      </c>
      <c r="Z927" s="9" t="str">
        <f>IF(Y927&lt;N927,"Pass","Fail")</f>
        <v>Pass</v>
      </c>
      <c r="AA927" s="9">
        <f>ROUND(((Q927^0.5)/2)-(L927/2),2)</f>
        <v>3.5</v>
      </c>
      <c r="AB927" s="9">
        <f>ROUND((AA927*(AA927/2)*R927*(Q927^0.5)),0)</f>
        <v>349</v>
      </c>
      <c r="AC927" s="9">
        <f>ROUND((AB927*12000/(0.9*(Q927^0.5)*12*(N927^2))),2)</f>
        <v>137.4</v>
      </c>
      <c r="AD927" s="9">
        <f>(1-((1-(2.36*AC927/C927))^0.5))</f>
        <v>4.1389547313404274E-2</v>
      </c>
      <c r="AE927" s="9">
        <f>(AD927*C927)/(1.18*F927)</f>
        <v>2.3383925035821624E-3</v>
      </c>
      <c r="AF927" s="10">
        <f>200/F927</f>
        <v>3.3333333333333335E-3</v>
      </c>
      <c r="AG927" s="10">
        <f>(3*(C927)^0.5)/(F927)</f>
        <v>3.162277660168379E-3</v>
      </c>
      <c r="AH927" s="10">
        <f>ROUND(MAX(AE927, AF927, AG927),6)</f>
        <v>3.333E-3</v>
      </c>
      <c r="AK927" s="10">
        <f>ROUND((AH927*(Q927^0.5)*12*N927),2)</f>
        <v>6.1</v>
      </c>
      <c r="AL927" s="13">
        <f>ROUND((Q927^0.5),2)</f>
        <v>8.25</v>
      </c>
      <c r="AM927" s="13">
        <f>ROUND((Q927^0.5),2)</f>
        <v>8.25</v>
      </c>
      <c r="AN927" s="19">
        <v>8</v>
      </c>
      <c r="AO927" s="10">
        <f>INDEX(AJ:AJ, MATCH(AN927, AI:AI, 0))</f>
        <v>0.79</v>
      </c>
      <c r="AP927" s="12">
        <f>ROUNDUP((AK927/AO927),0)</f>
        <v>8</v>
      </c>
      <c r="AQ927" s="12">
        <f>(AP927*AO927)</f>
        <v>6.32</v>
      </c>
      <c r="AR927" s="12">
        <f>IF(ROUNDDOWN((AL927*12 - (O927*12)) / (AP927 - 1), 0) &lt; 18, ROUNDDOWN((AL927*12 - (O927*12)) / (AP927 - 1), 0), 18)</f>
        <v>13</v>
      </c>
    </row>
    <row r="928" spans="1:44" x14ac:dyDescent="0.35">
      <c r="A928" s="11">
        <f t="shared" si="14"/>
        <v>927</v>
      </c>
      <c r="B928" s="14">
        <v>4400</v>
      </c>
      <c r="C928" s="14">
        <v>3000</v>
      </c>
      <c r="D928" s="14">
        <v>195</v>
      </c>
      <c r="E928" s="14">
        <v>110</v>
      </c>
      <c r="F928" s="14">
        <v>40000</v>
      </c>
      <c r="G928" s="14">
        <v>5.75</v>
      </c>
      <c r="H928" s="14">
        <v>90</v>
      </c>
      <c r="K928" s="14">
        <v>150</v>
      </c>
      <c r="L928" s="14">
        <v>1.17</v>
      </c>
      <c r="M928" s="9">
        <f>ROUNDUP((18*L928),0)</f>
        <v>22</v>
      </c>
      <c r="N928" s="9">
        <f>(M928-O928*12-1.5)</f>
        <v>17.5</v>
      </c>
      <c r="O928" s="14">
        <v>0.25</v>
      </c>
      <c r="P928" s="9">
        <f>ROUND(((B928)-(M928*K928/12)-(G928-(1.5*L928))*H928),0)</f>
        <v>3765</v>
      </c>
      <c r="Q928" s="9">
        <f>ROUNDDOWN((D928+E928)/(P928/1000),0)</f>
        <v>81</v>
      </c>
      <c r="R928" s="9">
        <f>ROUND((1.2*D928+1.6*E928)/(Q928),2)</f>
        <v>5.0599999999999996</v>
      </c>
      <c r="S928" s="9">
        <f>CEILING((N928+(12*L928)),0.01)</f>
        <v>31.54</v>
      </c>
      <c r="T928" s="9">
        <f xml:space="preserve"> (4*S928)</f>
        <v>126.16</v>
      </c>
      <c r="U928" s="9">
        <f>ROUND((Q928-(S928/12)^2)*(R928),2)</f>
        <v>374.9</v>
      </c>
      <c r="V928" s="9">
        <f>ROUND((U928*1000)/(3*T928*(C928^0.5)),2)</f>
        <v>18.079999999999998</v>
      </c>
      <c r="W928" s="9" t="str">
        <f>IF(V928 &lt; N928, "Pass", "Fail")</f>
        <v>Fail</v>
      </c>
      <c r="X928" s="9">
        <f>CEILING(R928*(Q928^0.5)*((Q928^0.5/2)-(L928*0.5)-(N928/12)),0.01)</f>
        <v>111.88</v>
      </c>
      <c r="Y928" s="9">
        <f>ROUND((X928*1000)/(1.5*(Q928^0.5)*12*(C928^0.5)),2)</f>
        <v>12.61</v>
      </c>
      <c r="Z928" s="9" t="str">
        <f>IF(Y928&lt;N928,"Pass","Fail")</f>
        <v>Pass</v>
      </c>
      <c r="AA928" s="9">
        <f>ROUND(((Q928^0.5)/2)-(L928/2),2)</f>
        <v>3.92</v>
      </c>
      <c r="AB928" s="9">
        <f>ROUND((AA928*(AA928/2)*R928*(Q928^0.5)),0)</f>
        <v>350</v>
      </c>
      <c r="AC928" s="9">
        <f>ROUND((AB928*12000/(0.9*(Q928^0.5)*12*(N928^2))),2)</f>
        <v>141.09</v>
      </c>
      <c r="AD928" s="9">
        <f>(1-((1-(2.36*AC928/C928))^0.5))</f>
        <v>5.712715597488971E-2</v>
      </c>
      <c r="AE928" s="9">
        <f>(AD928*C928)/(1.18*F928)</f>
        <v>3.6309633034887524E-3</v>
      </c>
      <c r="AF928" s="10">
        <f>200/F928</f>
        <v>5.0000000000000001E-3</v>
      </c>
      <c r="AG928" s="10">
        <f>(3*(C928)^0.5)/(F928)</f>
        <v>4.107919181288746E-3</v>
      </c>
      <c r="AH928" s="10">
        <f>ROUND(MAX(AE928, AF928, AG928),6)</f>
        <v>5.0000000000000001E-3</v>
      </c>
      <c r="AK928" s="10">
        <f>ROUND((AH928*(Q928^0.5)*12*N928),2)</f>
        <v>9.4499999999999993</v>
      </c>
      <c r="AL928" s="13">
        <f>ROUND((Q928^0.5),2)</f>
        <v>9</v>
      </c>
      <c r="AM928" s="13">
        <f>ROUND((Q928^0.5),2)</f>
        <v>9</v>
      </c>
      <c r="AN928" s="19">
        <v>11</v>
      </c>
      <c r="AO928" s="10">
        <f>INDEX(AJ:AJ, MATCH(AN928, AI:AI, 0))</f>
        <v>1.56</v>
      </c>
      <c r="AP928" s="12">
        <f>ROUNDUP((AK928/AO928),0)</f>
        <v>7</v>
      </c>
      <c r="AQ928" s="12">
        <f>(AP928*AO928)</f>
        <v>10.92</v>
      </c>
      <c r="AR928" s="12">
        <f>IF(ROUNDDOWN((AL928*12 - (O928*12)) / (AP928 - 1), 0) &lt; 18, ROUNDDOWN((AL928*12 - (O928*12)) / (AP928 - 1), 0), 18)</f>
        <v>17</v>
      </c>
    </row>
    <row r="929" spans="1:44" x14ac:dyDescent="0.35">
      <c r="A929" s="11">
        <f t="shared" si="14"/>
        <v>928</v>
      </c>
      <c r="B929" s="14">
        <v>5800</v>
      </c>
      <c r="C929" s="14">
        <v>3000</v>
      </c>
      <c r="D929" s="14">
        <v>190</v>
      </c>
      <c r="E929" s="14">
        <v>155</v>
      </c>
      <c r="F929" s="14">
        <v>40000</v>
      </c>
      <c r="G929" s="14">
        <v>5.5</v>
      </c>
      <c r="H929" s="14">
        <v>105</v>
      </c>
      <c r="K929" s="14">
        <v>150</v>
      </c>
      <c r="L929" s="14">
        <v>1.25</v>
      </c>
      <c r="M929" s="9">
        <f>ROUNDUP((18*L929),0)</f>
        <v>23</v>
      </c>
      <c r="N929" s="9">
        <f>(M929-O929*12-1.5)</f>
        <v>18.5</v>
      </c>
      <c r="O929" s="14">
        <v>0.25</v>
      </c>
      <c r="P929" s="9">
        <f>ROUND(((B929)-(M929*K929/12)-(G929-(1.5*L929))*H929),0)</f>
        <v>5132</v>
      </c>
      <c r="Q929" s="9">
        <f>ROUNDDOWN((D929+E929)/(P929/1000),0)</f>
        <v>67</v>
      </c>
      <c r="R929" s="9">
        <f>ROUND((1.2*D929+1.6*E929)/(Q929),2)</f>
        <v>7.1</v>
      </c>
      <c r="S929" s="9">
        <f>CEILING((N929+(12*L929)),0.01)</f>
        <v>33.5</v>
      </c>
      <c r="T929" s="9">
        <f xml:space="preserve"> (4*S929)</f>
        <v>134</v>
      </c>
      <c r="U929" s="9">
        <f>ROUND((Q929-(S929/12)^2)*(R929),2)</f>
        <v>420.37</v>
      </c>
      <c r="V929" s="9">
        <f>ROUND((U929*1000)/(3*T929*(C929^0.5)),2)</f>
        <v>19.09</v>
      </c>
      <c r="W929" s="9" t="str">
        <f>IF(V929 &lt; N929, "Pass", "Fail")</f>
        <v>Fail</v>
      </c>
      <c r="X929" s="9">
        <f>CEILING(R929*(Q929^0.5)*((Q929^0.5/2)-(L929*0.5)-(N929/12)),0.01)</f>
        <v>111.94</v>
      </c>
      <c r="Y929" s="9">
        <f>ROUND((X929*1000)/(1.5*(Q929^0.5)*12*(C929^0.5)),2)</f>
        <v>13.87</v>
      </c>
      <c r="Z929" s="9" t="str">
        <f>IF(Y929&lt;N929,"Pass","Fail")</f>
        <v>Pass</v>
      </c>
      <c r="AA929" s="9">
        <f>ROUND(((Q929^0.5)/2)-(L929/2),2)</f>
        <v>3.47</v>
      </c>
      <c r="AB929" s="9">
        <f>ROUND((AA929*(AA929/2)*R929*(Q929^0.5)),0)</f>
        <v>350</v>
      </c>
      <c r="AC929" s="9">
        <f>ROUND((AB929*12000/(0.9*(Q929^0.5)*12*(N929^2))),2)</f>
        <v>138.82</v>
      </c>
      <c r="AD929" s="9">
        <f>(1-((1-(2.36*AC929/C929))^0.5))</f>
        <v>5.6180667005950036E-2</v>
      </c>
      <c r="AE929" s="9">
        <f>(AD929*C929)/(1.18*F929)</f>
        <v>3.5708051063103839E-3</v>
      </c>
      <c r="AF929" s="10">
        <f>200/F929</f>
        <v>5.0000000000000001E-3</v>
      </c>
      <c r="AG929" s="10">
        <f>(3*(C929)^0.5)/(F929)</f>
        <v>4.107919181288746E-3</v>
      </c>
      <c r="AH929" s="10">
        <f>ROUND(MAX(AE929, AF929, AG929),6)</f>
        <v>5.0000000000000001E-3</v>
      </c>
      <c r="AK929" s="10">
        <f>ROUND((AH929*(Q929^0.5)*12*N929),2)</f>
        <v>9.09</v>
      </c>
      <c r="AL929" s="13">
        <f>ROUND((Q929^0.5),2)</f>
        <v>8.19</v>
      </c>
      <c r="AM929" s="13">
        <f>ROUND((Q929^0.5),2)</f>
        <v>8.19</v>
      </c>
      <c r="AN929" s="19">
        <v>11</v>
      </c>
      <c r="AO929" s="10">
        <f>INDEX(AJ:AJ, MATCH(AN929, AI:AI, 0))</f>
        <v>1.56</v>
      </c>
      <c r="AP929" s="12">
        <f>ROUNDUP((AK929/AO929),0)</f>
        <v>6</v>
      </c>
      <c r="AQ929" s="12">
        <f>(AP929*AO929)</f>
        <v>9.36</v>
      </c>
      <c r="AR929" s="12">
        <f>IF(ROUNDDOWN((AL929*12 - (O929*12)) / (AP929 - 1), 0) &lt; 18, ROUNDDOWN((AL929*12 - (O929*12)) / (AP929 - 1), 0), 18)</f>
        <v>18</v>
      </c>
    </row>
    <row r="930" spans="1:44" x14ac:dyDescent="0.35">
      <c r="A930" s="11">
        <f t="shared" si="14"/>
        <v>929</v>
      </c>
      <c r="B930" s="14">
        <v>5900</v>
      </c>
      <c r="C930" s="14">
        <v>3000</v>
      </c>
      <c r="D930" s="14">
        <v>200</v>
      </c>
      <c r="E930" s="14">
        <v>200</v>
      </c>
      <c r="F930" s="14">
        <v>60000</v>
      </c>
      <c r="G930" s="14">
        <v>6.75</v>
      </c>
      <c r="H930" s="14">
        <v>95</v>
      </c>
      <c r="K930" s="14">
        <v>150</v>
      </c>
      <c r="L930" s="14">
        <v>1.5</v>
      </c>
      <c r="M930" s="9">
        <f>ROUNDUP((18*L930),0)</f>
        <v>27</v>
      </c>
      <c r="N930" s="9">
        <f>(M930-O930*12-1.5)</f>
        <v>22.5</v>
      </c>
      <c r="O930" s="14">
        <v>0.25</v>
      </c>
      <c r="P930" s="9">
        <f>ROUND(((B930)-(M930*K930/12)-(G930-(1.5*L930))*H930),0)</f>
        <v>5135</v>
      </c>
      <c r="Q930" s="9">
        <f>ROUNDDOWN((D930+E930)/(P930/1000),0)</f>
        <v>77</v>
      </c>
      <c r="R930" s="9">
        <f>ROUND((1.2*D930+1.6*E930)/(Q930),2)</f>
        <v>7.27</v>
      </c>
      <c r="S930" s="9">
        <f>CEILING((N930+(12*L930)),0.01)</f>
        <v>40.5</v>
      </c>
      <c r="T930" s="9">
        <f xml:space="preserve"> (4*S930)</f>
        <v>162</v>
      </c>
      <c r="U930" s="9">
        <f>ROUND((Q930-(S930/12)^2)*(R930),2)</f>
        <v>476.98</v>
      </c>
      <c r="V930" s="9">
        <f>ROUND((U930*1000)/(3*T930*(C930^0.5)),2)</f>
        <v>17.920000000000002</v>
      </c>
      <c r="W930" s="9" t="str">
        <f>IF(V930 &lt; N930, "Pass", "Fail")</f>
        <v>Pass</v>
      </c>
      <c r="X930" s="9">
        <f>CEILING(R930*(Q930^0.5)*((Q930^0.5/2)-(L930*0.5)-(N930/12)),0.01)</f>
        <v>112.44</v>
      </c>
      <c r="Y930" s="9">
        <f>ROUND((X930*1000)/(1.5*(Q930^0.5)*12*(C930^0.5)),2)</f>
        <v>13</v>
      </c>
      <c r="Z930" s="9" t="str">
        <f>IF(Y930&lt;N930,"Pass","Fail")</f>
        <v>Pass</v>
      </c>
      <c r="AA930" s="9">
        <f>ROUND(((Q930^0.5)/2)-(L930/2),2)</f>
        <v>3.64</v>
      </c>
      <c r="AB930" s="9">
        <f>ROUND((AA930*(AA930/2)*R930*(Q930^0.5)),0)</f>
        <v>423</v>
      </c>
      <c r="AC930" s="9">
        <f>ROUND((AB930*12000/(0.9*(Q930^0.5)*12*(N930^2))),2)</f>
        <v>105.8</v>
      </c>
      <c r="AD930" s="9">
        <f>(1-((1-(2.36*AC930/C930))^0.5))</f>
        <v>4.2518581555408663E-2</v>
      </c>
      <c r="AE930" s="9">
        <f>(AD930*C930)/(1.18*F930)</f>
        <v>1.8016348116698586E-3</v>
      </c>
      <c r="AF930" s="10">
        <f>200/F930</f>
        <v>3.3333333333333335E-3</v>
      </c>
      <c r="AG930" s="10">
        <f>(3*(C930)^0.5)/(F930)</f>
        <v>2.7386127875258306E-3</v>
      </c>
      <c r="AH930" s="10">
        <f>ROUND(MAX(AE930, AF930, AG930),6)</f>
        <v>3.333E-3</v>
      </c>
      <c r="AK930" s="10">
        <f>ROUND((AH930*(Q930^0.5)*12*N930),2)</f>
        <v>7.9</v>
      </c>
      <c r="AL930" s="13">
        <f>ROUND((Q930^0.5),2)</f>
        <v>8.77</v>
      </c>
      <c r="AM930" s="13">
        <f>ROUND((Q930^0.5),2)</f>
        <v>8.77</v>
      </c>
      <c r="AN930" s="19">
        <v>8</v>
      </c>
      <c r="AO930" s="10">
        <f>INDEX(AJ:AJ, MATCH(AN930, AI:AI, 0))</f>
        <v>0.79</v>
      </c>
      <c r="AP930" s="12">
        <f>ROUNDUP((AK930/AO930),0)</f>
        <v>10</v>
      </c>
      <c r="AQ930" s="12">
        <f>(AP930*AO930)</f>
        <v>7.9</v>
      </c>
      <c r="AR930" s="12">
        <f>IF(ROUNDDOWN((AL930*12 - (O930*12)) / (AP930 - 1), 0) &lt; 18, ROUNDDOWN((AL930*12 - (O930*12)) / (AP930 - 1), 0), 18)</f>
        <v>11</v>
      </c>
    </row>
    <row r="931" spans="1:44" x14ac:dyDescent="0.35">
      <c r="A931" s="11">
        <f t="shared" si="14"/>
        <v>930</v>
      </c>
      <c r="B931" s="14">
        <v>5000</v>
      </c>
      <c r="C931" s="14">
        <v>5000</v>
      </c>
      <c r="D931" s="14">
        <v>180</v>
      </c>
      <c r="E931" s="14">
        <v>160</v>
      </c>
      <c r="F931" s="14">
        <v>60000</v>
      </c>
      <c r="G931" s="14">
        <v>4.75</v>
      </c>
      <c r="H931" s="14">
        <v>105</v>
      </c>
      <c r="K931" s="14">
        <v>150</v>
      </c>
      <c r="L931" s="14">
        <v>1.33</v>
      </c>
      <c r="M931" s="9">
        <f>ROUNDUP((18*L931),0)</f>
        <v>24</v>
      </c>
      <c r="N931" s="9">
        <f>(M931-O931*12-1.5)</f>
        <v>19.5</v>
      </c>
      <c r="O931" s="14">
        <v>0.25</v>
      </c>
      <c r="P931" s="9">
        <f>ROUND(((B931)-(M931*K931/12)-(G931-(1.5*L931))*H931),0)</f>
        <v>4411</v>
      </c>
      <c r="Q931" s="9">
        <f>ROUNDDOWN((D931+E931)/(P931/1000),0)</f>
        <v>77</v>
      </c>
      <c r="R931" s="9">
        <f>ROUND((1.2*D931+1.6*E931)/(Q931),2)</f>
        <v>6.13</v>
      </c>
      <c r="S931" s="9">
        <f>CEILING((N931+(12*L931)),0.01)</f>
        <v>35.46</v>
      </c>
      <c r="T931" s="9">
        <f xml:space="preserve"> (4*S931)</f>
        <v>141.84</v>
      </c>
      <c r="U931" s="9">
        <f>ROUND((Q931-(S931/12)^2)*(R931),2)</f>
        <v>418.48</v>
      </c>
      <c r="V931" s="9">
        <f>ROUND((U931*1000)/(3*T931*(C931^0.5)),2)</f>
        <v>13.91</v>
      </c>
      <c r="W931" s="9" t="str">
        <f>IF(V931 &lt; N931, "Pass", "Fail")</f>
        <v>Pass</v>
      </c>
      <c r="X931" s="9">
        <f>CEILING(R931*(Q931^0.5)*((Q931^0.5/2)-(L931*0.5)-(N931/12)),0.01)</f>
        <v>112.83</v>
      </c>
      <c r="Y931" s="9">
        <f>ROUND((X931*1000)/(1.5*(Q931^0.5)*12*(C931^0.5)),2)</f>
        <v>10.1</v>
      </c>
      <c r="Z931" s="9" t="str">
        <f>IF(Y931&lt;N931,"Pass","Fail")</f>
        <v>Pass</v>
      </c>
      <c r="AA931" s="9">
        <f>ROUND(((Q931^0.5)/2)-(L931/2),2)</f>
        <v>3.72</v>
      </c>
      <c r="AB931" s="9">
        <f>ROUND((AA931*(AA931/2)*R931*(Q931^0.5)),0)</f>
        <v>372</v>
      </c>
      <c r="AC931" s="9">
        <f>ROUND((AB931*12000/(0.9*(Q931^0.5)*12*(N931^2))),2)</f>
        <v>123.88</v>
      </c>
      <c r="AD931" s="9">
        <f>(1-((1-(2.36*AC931/C931))^0.5))</f>
        <v>2.9676012869928048E-2</v>
      </c>
      <c r="AE931" s="9">
        <f>(AD931*C931)/(1.18*F931)</f>
        <v>2.0957636207576302E-3</v>
      </c>
      <c r="AF931" s="10">
        <f>200/F931</f>
        <v>3.3333333333333335E-3</v>
      </c>
      <c r="AG931" s="10">
        <f>(3*(C931)^0.5)/(F931)</f>
        <v>3.5355339059327377E-3</v>
      </c>
      <c r="AH931" s="10">
        <f>ROUND(MAX(AE931, AF931, AG931),6)</f>
        <v>3.5360000000000001E-3</v>
      </c>
      <c r="AK931" s="10">
        <f>ROUND((AH931*(Q931^0.5)*12*N931),2)</f>
        <v>7.26</v>
      </c>
      <c r="AL931" s="13">
        <f>ROUND((Q931^0.5),2)</f>
        <v>8.77</v>
      </c>
      <c r="AM931" s="13">
        <f>ROUND((Q931^0.5),2)</f>
        <v>8.77</v>
      </c>
      <c r="AN931" s="19">
        <v>8</v>
      </c>
      <c r="AO931" s="10">
        <f>INDEX(AJ:AJ, MATCH(AN931, AI:AI, 0))</f>
        <v>0.79</v>
      </c>
      <c r="AP931" s="12">
        <f>ROUNDUP((AK931/AO931),0)</f>
        <v>10</v>
      </c>
      <c r="AQ931" s="12">
        <f>(AP931*AO931)</f>
        <v>7.9</v>
      </c>
      <c r="AR931" s="12">
        <f>IF(ROUNDDOWN((AL931*12 - (O931*12)) / (AP931 - 1), 0) &lt; 18, ROUNDDOWN((AL931*12 - (O931*12)) / (AP931 - 1), 0), 18)</f>
        <v>11</v>
      </c>
    </row>
    <row r="932" spans="1:44" x14ac:dyDescent="0.35">
      <c r="A932" s="11">
        <f t="shared" si="14"/>
        <v>931</v>
      </c>
      <c r="B932" s="14">
        <v>4100</v>
      </c>
      <c r="C932" s="14">
        <v>3000</v>
      </c>
      <c r="D932" s="14">
        <v>190</v>
      </c>
      <c r="E932" s="14">
        <v>175</v>
      </c>
      <c r="F932" s="14">
        <v>60000</v>
      </c>
      <c r="G932" s="14">
        <v>5.25</v>
      </c>
      <c r="H932" s="14">
        <v>90</v>
      </c>
      <c r="K932" s="14">
        <v>150</v>
      </c>
      <c r="L932" s="14">
        <v>1.58</v>
      </c>
      <c r="M932" s="9">
        <f>ROUNDUP((18*L932),0)</f>
        <v>29</v>
      </c>
      <c r="N932" s="9">
        <f>(M932-O932*12-1.5)</f>
        <v>24.5</v>
      </c>
      <c r="O932" s="14">
        <v>0.25</v>
      </c>
      <c r="P932" s="9">
        <f>ROUND(((B932)-(M932*K932/12)-(G932-(1.5*L932))*H932),0)</f>
        <v>3478</v>
      </c>
      <c r="Q932" s="9">
        <f>ROUNDDOWN((D932+E932)/(P932/1000),0)</f>
        <v>104</v>
      </c>
      <c r="R932" s="9">
        <f>ROUND((1.2*D932+1.6*E932)/(Q932),2)</f>
        <v>4.88</v>
      </c>
      <c r="S932" s="9">
        <f>CEILING((N932+(12*L932)),0.01)</f>
        <v>43.46</v>
      </c>
      <c r="T932" s="9">
        <f xml:space="preserve"> (4*S932)</f>
        <v>173.84</v>
      </c>
      <c r="U932" s="9">
        <f>ROUND((Q932-(S932/12)^2)*(R932),2)</f>
        <v>443.51</v>
      </c>
      <c r="V932" s="9">
        <f>ROUND((U932*1000)/(3*T932*(C932^0.5)),2)</f>
        <v>15.53</v>
      </c>
      <c r="W932" s="9" t="str">
        <f>IF(V932 &lt; N932, "Pass", "Fail")</f>
        <v>Pass</v>
      </c>
      <c r="X932" s="9">
        <f>CEILING(R932*(Q932^0.5)*((Q932^0.5/2)-(L932*0.5)-(N932/12)),0.01)</f>
        <v>112.84</v>
      </c>
      <c r="Y932" s="9">
        <f>ROUND((X932*1000)/(1.5*(Q932^0.5)*12*(C932^0.5)),2)</f>
        <v>11.22</v>
      </c>
      <c r="Z932" s="9" t="str">
        <f>IF(Y932&lt;N932,"Pass","Fail")</f>
        <v>Pass</v>
      </c>
      <c r="AA932" s="9">
        <f>ROUND(((Q932^0.5)/2)-(L932/2),2)</f>
        <v>4.3099999999999996</v>
      </c>
      <c r="AB932" s="9">
        <f>ROUND((AA932*(AA932/2)*R932*(Q932^0.5)),0)</f>
        <v>462</v>
      </c>
      <c r="AC932" s="9">
        <f>ROUND((AB932*12000/(0.9*(Q932^0.5)*12*(N932^2))),2)</f>
        <v>83.86</v>
      </c>
      <c r="AD932" s="9">
        <f>(1-((1-(2.36*AC932/C932))^0.5))</f>
        <v>3.3547655942967158E-2</v>
      </c>
      <c r="AE932" s="9">
        <f>(AD932*C932)/(1.18*F932)</f>
        <v>1.4215108450409814E-3</v>
      </c>
      <c r="AF932" s="10">
        <f>200/F932</f>
        <v>3.3333333333333335E-3</v>
      </c>
      <c r="AG932" s="10">
        <f>(3*(C932)^0.5)/(F932)</f>
        <v>2.7386127875258306E-3</v>
      </c>
      <c r="AH932" s="10">
        <f>ROUND(MAX(AE932, AF932, AG932),6)</f>
        <v>3.333E-3</v>
      </c>
      <c r="AK932" s="10">
        <f>ROUND((AH932*(Q932^0.5)*12*N932),2)</f>
        <v>9.99</v>
      </c>
      <c r="AL932" s="13">
        <f>ROUND((Q932^0.5),2)</f>
        <v>10.199999999999999</v>
      </c>
      <c r="AM932" s="13">
        <f>ROUND((Q932^0.5),2)</f>
        <v>10.199999999999999</v>
      </c>
      <c r="AN932" s="19">
        <v>8</v>
      </c>
      <c r="AO932" s="10">
        <f>INDEX(AJ:AJ, MATCH(AN932, AI:AI, 0))</f>
        <v>0.79</v>
      </c>
      <c r="AP932" s="12">
        <f>ROUNDUP((AK932/AO932),0)</f>
        <v>13</v>
      </c>
      <c r="AQ932" s="12">
        <f>(AP932*AO932)</f>
        <v>10.27</v>
      </c>
      <c r="AR932" s="12">
        <f>IF(ROUNDDOWN((AL932*12 - (O932*12)) / (AP932 - 1), 0) &lt; 18, ROUNDDOWN((AL932*12 - (O932*12)) / (AP932 - 1), 0), 18)</f>
        <v>9</v>
      </c>
    </row>
    <row r="933" spans="1:44" x14ac:dyDescent="0.35">
      <c r="A933" s="11">
        <f t="shared" si="14"/>
        <v>932</v>
      </c>
      <c r="B933" s="14">
        <v>5600</v>
      </c>
      <c r="C933" s="14">
        <v>5000</v>
      </c>
      <c r="D933" s="14">
        <v>145</v>
      </c>
      <c r="E933" s="14">
        <v>155</v>
      </c>
      <c r="F933" s="14">
        <v>60000</v>
      </c>
      <c r="G933" s="14">
        <v>7</v>
      </c>
      <c r="H933" s="14">
        <v>105</v>
      </c>
      <c r="K933" s="14">
        <v>150</v>
      </c>
      <c r="L933" s="14">
        <v>1.08</v>
      </c>
      <c r="M933" s="9">
        <f>ROUNDUP((18*L933),0)</f>
        <v>20</v>
      </c>
      <c r="N933" s="9">
        <f>(M933-O933*12-1.5)</f>
        <v>15.5</v>
      </c>
      <c r="O933" s="14">
        <v>0.25</v>
      </c>
      <c r="P933" s="9">
        <f>ROUND(((B933)-(M933*K933/12)-(G933-(1.5*L933))*H933),0)</f>
        <v>4785</v>
      </c>
      <c r="Q933" s="9">
        <f>ROUNDDOWN((D933+E933)/(P933/1000),0)</f>
        <v>62</v>
      </c>
      <c r="R933" s="9">
        <f>ROUND((1.2*D933+1.6*E933)/(Q933),2)</f>
        <v>6.81</v>
      </c>
      <c r="S933" s="9">
        <f>CEILING((N933+(12*L933)),0.01)</f>
        <v>28.46</v>
      </c>
      <c r="T933" s="9">
        <f xml:space="preserve"> (4*S933)</f>
        <v>113.84</v>
      </c>
      <c r="U933" s="9">
        <f>ROUND((Q933-(S933/12)^2)*(R933),2)</f>
        <v>383.92</v>
      </c>
      <c r="V933" s="9">
        <f>ROUND((U933*1000)/(3*T933*(C933^0.5)),2)</f>
        <v>15.9</v>
      </c>
      <c r="W933" s="9" t="str">
        <f>IF(V933 &lt; N933, "Pass", "Fail")</f>
        <v>Fail</v>
      </c>
      <c r="X933" s="9">
        <f>CEILING(R933*(Q933^0.5)*((Q933^0.5/2)-(L933*0.5)-(N933/12)),0.01)</f>
        <v>112.9</v>
      </c>
      <c r="Y933" s="9">
        <f>ROUND((X933*1000)/(1.5*(Q933^0.5)*12*(C933^0.5)),2)</f>
        <v>11.27</v>
      </c>
      <c r="Z933" s="9" t="str">
        <f>IF(Y933&lt;N933,"Pass","Fail")</f>
        <v>Pass</v>
      </c>
      <c r="AA933" s="9">
        <f>ROUND(((Q933^0.5)/2)-(L933/2),2)</f>
        <v>3.4</v>
      </c>
      <c r="AB933" s="9">
        <f>ROUND((AA933*(AA933/2)*R933*(Q933^0.5)),0)</f>
        <v>310</v>
      </c>
      <c r="AC933" s="9">
        <f>ROUND((AB933*12000/(0.9*(Q933^0.5)*12*(N933^2))),2)</f>
        <v>182.08</v>
      </c>
      <c r="AD933" s="9">
        <f>(1-((1-(2.36*AC933/C933))^0.5))</f>
        <v>4.3936069083243767E-2</v>
      </c>
      <c r="AE933" s="9">
        <f>(AD933*C933)/(1.18*F933)</f>
        <v>3.1028297375172154E-3</v>
      </c>
      <c r="AF933" s="10">
        <f>200/F933</f>
        <v>3.3333333333333335E-3</v>
      </c>
      <c r="AG933" s="10">
        <f>(3*(C933)^0.5)/(F933)</f>
        <v>3.5355339059327377E-3</v>
      </c>
      <c r="AH933" s="10">
        <f>ROUND(MAX(AE933, AF933, AG933),6)</f>
        <v>3.5360000000000001E-3</v>
      </c>
      <c r="AK933" s="10">
        <f>ROUND((AH933*(Q933^0.5)*12*N933),2)</f>
        <v>5.18</v>
      </c>
      <c r="AL933" s="13">
        <f>ROUND((Q933^0.5),2)</f>
        <v>7.87</v>
      </c>
      <c r="AM933" s="13">
        <f>ROUND((Q933^0.5),2)</f>
        <v>7.87</v>
      </c>
      <c r="AN933" s="19">
        <v>8</v>
      </c>
      <c r="AO933" s="10">
        <f>INDEX(AJ:AJ, MATCH(AN933, AI:AI, 0))</f>
        <v>0.79</v>
      </c>
      <c r="AP933" s="12">
        <f>ROUNDUP((AK933/AO933),0)</f>
        <v>7</v>
      </c>
      <c r="AQ933" s="12">
        <f>(AP933*AO933)</f>
        <v>5.53</v>
      </c>
      <c r="AR933" s="12">
        <f>IF(ROUNDDOWN((AL933*12 - (O933*12)) / (AP933 - 1), 0) &lt; 18, ROUNDDOWN((AL933*12 - (O933*12)) / (AP933 - 1), 0), 18)</f>
        <v>15</v>
      </c>
    </row>
    <row r="934" spans="1:44" x14ac:dyDescent="0.35">
      <c r="A934" s="11">
        <f t="shared" si="14"/>
        <v>933</v>
      </c>
      <c r="B934" s="14">
        <v>4200</v>
      </c>
      <c r="C934" s="14">
        <v>4000</v>
      </c>
      <c r="D934" s="14">
        <v>160</v>
      </c>
      <c r="E934" s="14">
        <v>110</v>
      </c>
      <c r="F934" s="14">
        <v>60000</v>
      </c>
      <c r="G934" s="14">
        <v>5</v>
      </c>
      <c r="H934" s="14">
        <v>105</v>
      </c>
      <c r="K934" s="14">
        <v>150</v>
      </c>
      <c r="L934" s="14">
        <v>1</v>
      </c>
      <c r="M934" s="9">
        <f>ROUNDUP((18*L934),0)</f>
        <v>18</v>
      </c>
      <c r="N934" s="9">
        <f>(M934-O934*12-1.5)</f>
        <v>13.5</v>
      </c>
      <c r="O934" s="14">
        <v>0.25</v>
      </c>
      <c r="P934" s="9">
        <f>ROUND(((B934)-(M934*K934/12)-(G934-(1.5*L934))*H934),0)</f>
        <v>3608</v>
      </c>
      <c r="Q934" s="9">
        <f>ROUNDDOWN((D934+E934)/(P934/1000),0)</f>
        <v>74</v>
      </c>
      <c r="R934" s="9">
        <f>ROUND((1.2*D934+1.6*E934)/(Q934),2)</f>
        <v>4.97</v>
      </c>
      <c r="S934" s="9">
        <f>CEILING((N934+(12*L934)),0.01)</f>
        <v>25.5</v>
      </c>
      <c r="T934" s="9">
        <f xml:space="preserve"> (4*S934)</f>
        <v>102</v>
      </c>
      <c r="U934" s="9">
        <f>ROUND((Q934-(S934/12)^2)*(R934),2)</f>
        <v>345.34</v>
      </c>
      <c r="V934" s="9">
        <f>ROUND((U934*1000)/(3*T934*(C934^0.5)),2)</f>
        <v>17.84</v>
      </c>
      <c r="W934" s="9" t="str">
        <f>IF(V934 &lt; N934, "Pass", "Fail")</f>
        <v>Fail</v>
      </c>
      <c r="X934" s="9">
        <f>CEILING(R934*(Q934^0.5)*((Q934^0.5/2)-(L934*0.5)-(N934/12)),0.01)</f>
        <v>114.42</v>
      </c>
      <c r="Y934" s="9">
        <f>ROUND((X934*1000)/(1.5*(Q934^0.5)*12*(C934^0.5)),2)</f>
        <v>11.68</v>
      </c>
      <c r="Z934" s="9" t="str">
        <f>IF(Y934&lt;N934,"Pass","Fail")</f>
        <v>Pass</v>
      </c>
      <c r="AA934" s="9">
        <f>ROUND(((Q934^0.5)/2)-(L934/2),2)</f>
        <v>3.8</v>
      </c>
      <c r="AB934" s="9">
        <f>ROUND((AA934*(AA934/2)*R934*(Q934^0.5)),0)</f>
        <v>309</v>
      </c>
      <c r="AC934" s="9">
        <f>ROUND((AB934*12000/(0.9*(Q934^0.5)*12*(N934^2))),2)</f>
        <v>218.99</v>
      </c>
      <c r="AD934" s="9">
        <f>(1-((1-(2.36*AC934/C934))^0.5))</f>
        <v>6.6835545040425437E-2</v>
      </c>
      <c r="AE934" s="9">
        <f>(AD934*C934)/(1.18*F934)</f>
        <v>3.776019493809347E-3</v>
      </c>
      <c r="AF934" s="10">
        <f>200/F934</f>
        <v>3.3333333333333335E-3</v>
      </c>
      <c r="AG934" s="10">
        <f>(3*(C934)^0.5)/(F934)</f>
        <v>3.162277660168379E-3</v>
      </c>
      <c r="AH934" s="10">
        <f>ROUND(MAX(AE934, AF934, AG934),6)</f>
        <v>3.7759999999999998E-3</v>
      </c>
      <c r="AK934" s="10">
        <f>ROUND((AH934*(Q934^0.5)*12*N934),2)</f>
        <v>5.26</v>
      </c>
      <c r="AL934" s="13">
        <f>ROUND((Q934^0.5),2)</f>
        <v>8.6</v>
      </c>
      <c r="AM934" s="13">
        <f>ROUND((Q934^0.5),2)</f>
        <v>8.6</v>
      </c>
      <c r="AN934" s="19">
        <v>8</v>
      </c>
      <c r="AO934" s="10">
        <f>INDEX(AJ:AJ, MATCH(AN934, AI:AI, 0))</f>
        <v>0.79</v>
      </c>
      <c r="AP934" s="12">
        <f>ROUNDUP((AK934/AO934),0)</f>
        <v>7</v>
      </c>
      <c r="AQ934" s="12">
        <f>(AP934*AO934)</f>
        <v>5.53</v>
      </c>
      <c r="AR934" s="12">
        <f>IF(ROUNDDOWN((AL934*12 - (O934*12)) / (AP934 - 1), 0) &lt; 18, ROUNDDOWN((AL934*12 - (O934*12)) / (AP934 - 1), 0), 18)</f>
        <v>16</v>
      </c>
    </row>
    <row r="935" spans="1:44" x14ac:dyDescent="0.35">
      <c r="A935" s="11">
        <f t="shared" si="14"/>
        <v>934</v>
      </c>
      <c r="B935" s="14">
        <v>4100</v>
      </c>
      <c r="C935" s="14">
        <v>3000</v>
      </c>
      <c r="D935" s="14">
        <v>180</v>
      </c>
      <c r="E935" s="14">
        <v>165</v>
      </c>
      <c r="F935" s="14">
        <v>40000</v>
      </c>
      <c r="G935" s="14">
        <v>5.75</v>
      </c>
      <c r="H935" s="14">
        <v>100</v>
      </c>
      <c r="K935" s="14">
        <v>150</v>
      </c>
      <c r="L935" s="14">
        <v>1.5</v>
      </c>
      <c r="M935" s="9">
        <f>ROUNDUP((18*L935),0)</f>
        <v>27</v>
      </c>
      <c r="N935" s="9">
        <f>(M935-O935*12-1.5)</f>
        <v>22.5</v>
      </c>
      <c r="O935" s="14">
        <v>0.25</v>
      </c>
      <c r="P935" s="9">
        <f>ROUND(((B935)-(M935*K935/12)-(G935-(1.5*L935))*H935),0)</f>
        <v>3413</v>
      </c>
      <c r="Q935" s="9">
        <f>ROUNDDOWN((D935+E935)/(P935/1000),0)</f>
        <v>101</v>
      </c>
      <c r="R935" s="9">
        <f>ROUND((1.2*D935+1.6*E935)/(Q935),2)</f>
        <v>4.75</v>
      </c>
      <c r="S935" s="9">
        <f>CEILING((N935+(12*L935)),0.01)</f>
        <v>40.5</v>
      </c>
      <c r="T935" s="9">
        <f xml:space="preserve"> (4*S935)</f>
        <v>162</v>
      </c>
      <c r="U935" s="9">
        <f>ROUND((Q935-(S935/12)^2)*(R935),2)</f>
        <v>425.64</v>
      </c>
      <c r="V935" s="9">
        <f>ROUND((U935*1000)/(3*T935*(C935^0.5)),2)</f>
        <v>15.99</v>
      </c>
      <c r="W935" s="9" t="str">
        <f>IF(V935 &lt; N935, "Pass", "Fail")</f>
        <v>Pass</v>
      </c>
      <c r="X935" s="9">
        <f>CEILING(R935*(Q935^0.5)*((Q935^0.5/2)-(L935*0.5)-(N935/12)),0.01)</f>
        <v>114.57000000000001</v>
      </c>
      <c r="Y935" s="9">
        <f>ROUND((X935*1000)/(1.5*(Q935^0.5)*12*(C935^0.5)),2)</f>
        <v>11.56</v>
      </c>
      <c r="Z935" s="9" t="str">
        <f>IF(Y935&lt;N935,"Pass","Fail")</f>
        <v>Pass</v>
      </c>
      <c r="AA935" s="9">
        <f>ROUND(((Q935^0.5)/2)-(L935/2),2)</f>
        <v>4.2699999999999996</v>
      </c>
      <c r="AB935" s="9">
        <f>ROUND((AA935*(AA935/2)*R935*(Q935^0.5)),0)</f>
        <v>435</v>
      </c>
      <c r="AC935" s="9">
        <f>ROUND((AB935*12000/(0.9*(Q935^0.5)*12*(N935^2))),2)</f>
        <v>95</v>
      </c>
      <c r="AD935" s="9">
        <f>(1-((1-(2.36*AC935/C935))^0.5))</f>
        <v>3.8092173507946359E-2</v>
      </c>
      <c r="AE935" s="9">
        <f>(AD935*C935)/(1.18*F935)</f>
        <v>2.4211127229626923E-3</v>
      </c>
      <c r="AF935" s="10">
        <f>200/F935</f>
        <v>5.0000000000000001E-3</v>
      </c>
      <c r="AG935" s="10">
        <f>(3*(C935)^0.5)/(F935)</f>
        <v>4.107919181288746E-3</v>
      </c>
      <c r="AH935" s="10">
        <f>ROUND(MAX(AE935, AF935, AG935),6)</f>
        <v>5.0000000000000001E-3</v>
      </c>
      <c r="AK935" s="10">
        <f>ROUND((AH935*(Q935^0.5)*12*N935),2)</f>
        <v>13.57</v>
      </c>
      <c r="AL935" s="13">
        <f>ROUND((Q935^0.5),2)</f>
        <v>10.050000000000001</v>
      </c>
      <c r="AM935" s="13">
        <f>ROUND((Q935^0.5),2)</f>
        <v>10.050000000000001</v>
      </c>
      <c r="AN935" s="19">
        <v>11</v>
      </c>
      <c r="AO935" s="10">
        <f>INDEX(AJ:AJ, MATCH(AN935, AI:AI, 0))</f>
        <v>1.56</v>
      </c>
      <c r="AP935" s="12">
        <f>ROUNDUP((AK935/AO935),0)</f>
        <v>9</v>
      </c>
      <c r="AQ935" s="12">
        <f>(AP935*AO935)</f>
        <v>14.040000000000001</v>
      </c>
      <c r="AR935" s="12">
        <f>IF(ROUNDDOWN((AL935*12 - (O935*12)) / (AP935 - 1), 0) &lt; 18, ROUNDDOWN((AL935*12 - (O935*12)) / (AP935 - 1), 0), 18)</f>
        <v>14</v>
      </c>
    </row>
    <row r="936" spans="1:44" x14ac:dyDescent="0.35">
      <c r="A936" s="11">
        <f t="shared" si="14"/>
        <v>935</v>
      </c>
      <c r="B936" s="14">
        <v>4500</v>
      </c>
      <c r="C936" s="14">
        <v>5000</v>
      </c>
      <c r="D936" s="14">
        <v>170</v>
      </c>
      <c r="E936" s="14">
        <v>150</v>
      </c>
      <c r="F936" s="14">
        <v>60000</v>
      </c>
      <c r="G936" s="14">
        <v>4.75</v>
      </c>
      <c r="H936" s="14">
        <v>95</v>
      </c>
      <c r="K936" s="14">
        <v>150</v>
      </c>
      <c r="L936" s="14">
        <v>1.25</v>
      </c>
      <c r="M936" s="9">
        <f>ROUNDUP((18*L936),0)</f>
        <v>23</v>
      </c>
      <c r="N936" s="9">
        <f>(M936-O936*12-1.5)</f>
        <v>18.5</v>
      </c>
      <c r="O936" s="14">
        <v>0.25</v>
      </c>
      <c r="P936" s="9">
        <f>ROUND(((B936)-(M936*K936/12)-(G936-(1.5*L936))*H936),0)</f>
        <v>3939</v>
      </c>
      <c r="Q936" s="9">
        <f>ROUNDDOWN((D936+E936)/(P936/1000),0)</f>
        <v>81</v>
      </c>
      <c r="R936" s="9">
        <f>ROUND((1.2*D936+1.6*E936)/(Q936),2)</f>
        <v>5.48</v>
      </c>
      <c r="S936" s="9">
        <f>CEILING((N936+(12*L936)),0.01)</f>
        <v>33.5</v>
      </c>
      <c r="T936" s="9">
        <f xml:space="preserve"> (4*S936)</f>
        <v>134</v>
      </c>
      <c r="U936" s="9">
        <f>ROUND((Q936-(S936/12)^2)*(R936),2)</f>
        <v>401.17</v>
      </c>
      <c r="V936" s="9">
        <f>ROUND((U936*1000)/(3*T936*(C936^0.5)),2)</f>
        <v>14.11</v>
      </c>
      <c r="W936" s="9" t="str">
        <f>IF(V936 &lt; N936, "Pass", "Fail")</f>
        <v>Pass</v>
      </c>
      <c r="X936" s="9">
        <f>CEILING(R936*(Q936^0.5)*((Q936^0.5/2)-(L936*0.5)-(N936/12)),0.01)</f>
        <v>115.08</v>
      </c>
      <c r="Y936" s="9">
        <f>ROUND((X936*1000)/(1.5*(Q936^0.5)*12*(C936^0.5)),2)</f>
        <v>10.050000000000001</v>
      </c>
      <c r="Z936" s="9" t="str">
        <f>IF(Y936&lt;N936,"Pass","Fail")</f>
        <v>Pass</v>
      </c>
      <c r="AA936" s="9">
        <f>ROUND(((Q936^0.5)/2)-(L936/2),2)</f>
        <v>3.88</v>
      </c>
      <c r="AB936" s="9">
        <f>ROUND((AA936*(AA936/2)*R936*(Q936^0.5)),0)</f>
        <v>371</v>
      </c>
      <c r="AC936" s="9">
        <f>ROUND((AB936*12000/(0.9*(Q936^0.5)*12*(N936^2))),2)</f>
        <v>133.83000000000001</v>
      </c>
      <c r="AD936" s="9">
        <f>(1-((1-(2.36*AC936/C936))^0.5))</f>
        <v>3.2099054654868064E-2</v>
      </c>
      <c r="AE936" s="9">
        <f>(AD936*C936)/(1.18*F936)</f>
        <v>2.2668823908805129E-3</v>
      </c>
      <c r="AF936" s="10">
        <f>200/F936</f>
        <v>3.3333333333333335E-3</v>
      </c>
      <c r="AG936" s="10">
        <f>(3*(C936)^0.5)/(F936)</f>
        <v>3.5355339059327377E-3</v>
      </c>
      <c r="AH936" s="10">
        <f>ROUND(MAX(AE936, AF936, AG936),6)</f>
        <v>3.5360000000000001E-3</v>
      </c>
      <c r="AK936" s="10">
        <f>ROUND((AH936*(Q936^0.5)*12*N936),2)</f>
        <v>7.06</v>
      </c>
      <c r="AL936" s="13">
        <f>ROUND((Q936^0.5),2)</f>
        <v>9</v>
      </c>
      <c r="AM936" s="13">
        <f>ROUND((Q936^0.5),2)</f>
        <v>9</v>
      </c>
      <c r="AN936" s="19">
        <v>8</v>
      </c>
      <c r="AO936" s="10">
        <f>INDEX(AJ:AJ, MATCH(AN936, AI:AI, 0))</f>
        <v>0.79</v>
      </c>
      <c r="AP936" s="12">
        <f>ROUNDUP((AK936/AO936),0)</f>
        <v>9</v>
      </c>
      <c r="AQ936" s="12">
        <f>(AP936*AO936)</f>
        <v>7.11</v>
      </c>
      <c r="AR936" s="12">
        <f>IF(ROUNDDOWN((AL936*12 - (O936*12)) / (AP936 - 1), 0) &lt; 18, ROUNDDOWN((AL936*12 - (O936*12)) / (AP936 - 1), 0), 18)</f>
        <v>13</v>
      </c>
    </row>
    <row r="937" spans="1:44" x14ac:dyDescent="0.35">
      <c r="A937" s="11">
        <f t="shared" si="14"/>
        <v>936</v>
      </c>
      <c r="B937" s="14">
        <v>4500</v>
      </c>
      <c r="C937" s="14">
        <v>5000</v>
      </c>
      <c r="D937" s="14">
        <v>115</v>
      </c>
      <c r="E937" s="14">
        <v>185</v>
      </c>
      <c r="F937" s="14">
        <v>60000</v>
      </c>
      <c r="G937" s="14">
        <v>5</v>
      </c>
      <c r="H937" s="14">
        <v>100</v>
      </c>
      <c r="K937" s="14">
        <v>150</v>
      </c>
      <c r="L937" s="14">
        <v>1.17</v>
      </c>
      <c r="M937" s="9">
        <f>ROUNDUP((18*L937),0)</f>
        <v>22</v>
      </c>
      <c r="N937" s="9">
        <f>(M937-O937*12-1.5)</f>
        <v>17.5</v>
      </c>
      <c r="O937" s="14">
        <v>0.25</v>
      </c>
      <c r="P937" s="9">
        <f>ROUND(((B937)-(M937*K937/12)-(G937-(1.5*L937))*H937),0)</f>
        <v>3901</v>
      </c>
      <c r="Q937" s="9">
        <f>ROUNDDOWN((D937+E937)/(P937/1000),0)</f>
        <v>76</v>
      </c>
      <c r="R937" s="9">
        <f>ROUND((1.2*D937+1.6*E937)/(Q937),2)</f>
        <v>5.71</v>
      </c>
      <c r="S937" s="9">
        <f>CEILING((N937+(12*L937)),0.01)</f>
        <v>31.54</v>
      </c>
      <c r="T937" s="9">
        <f xml:space="preserve"> (4*S937)</f>
        <v>126.16</v>
      </c>
      <c r="U937" s="9">
        <f>ROUND((Q937-(S937/12)^2)*(R937),2)</f>
        <v>394.51</v>
      </c>
      <c r="V937" s="9">
        <f>ROUND((U937*1000)/(3*T937*(C937^0.5)),2)</f>
        <v>14.74</v>
      </c>
      <c r="W937" s="9" t="str">
        <f>IF(V937 &lt; N937, "Pass", "Fail")</f>
        <v>Pass</v>
      </c>
      <c r="X937" s="9">
        <f>CEILING(R937*(Q937^0.5)*((Q937^0.5/2)-(L937*0.5)-(N937/12)),0.01)</f>
        <v>115.27</v>
      </c>
      <c r="Y937" s="9">
        <f>ROUND((X937*1000)/(1.5*(Q937^0.5)*12*(C937^0.5)),2)</f>
        <v>10.39</v>
      </c>
      <c r="Z937" s="9" t="str">
        <f>IF(Y937&lt;N937,"Pass","Fail")</f>
        <v>Pass</v>
      </c>
      <c r="AA937" s="9">
        <f>ROUND(((Q937^0.5)/2)-(L937/2),2)</f>
        <v>3.77</v>
      </c>
      <c r="AB937" s="9">
        <f>ROUND((AA937*(AA937/2)*R937*(Q937^0.5)),0)</f>
        <v>354</v>
      </c>
      <c r="AC937" s="9">
        <f>ROUND((AB937*12000/(0.9*(Q937^0.5)*12*(N937^2))),2)</f>
        <v>147.33000000000001</v>
      </c>
      <c r="AD937" s="9">
        <f>(1-((1-(2.36*AC937/C937))^0.5))</f>
        <v>3.5396330091990613E-2</v>
      </c>
      <c r="AE937" s="9">
        <f>(AD937*C937)/(1.18*F937)</f>
        <v>2.499740825705552E-3</v>
      </c>
      <c r="AF937" s="10">
        <f>200/F937</f>
        <v>3.3333333333333335E-3</v>
      </c>
      <c r="AG937" s="10">
        <f>(3*(C937)^0.5)/(F937)</f>
        <v>3.5355339059327377E-3</v>
      </c>
      <c r="AH937" s="10">
        <f>ROUND(MAX(AE937, AF937, AG937),6)</f>
        <v>3.5360000000000001E-3</v>
      </c>
      <c r="AK937" s="10">
        <f>ROUND((AH937*(Q937^0.5)*12*N937),2)</f>
        <v>6.47</v>
      </c>
      <c r="AL937" s="13">
        <f>ROUND((Q937^0.5),2)</f>
        <v>8.7200000000000006</v>
      </c>
      <c r="AM937" s="13">
        <f>ROUND((Q937^0.5),2)</f>
        <v>8.7200000000000006</v>
      </c>
      <c r="AN937" s="19">
        <v>8</v>
      </c>
      <c r="AO937" s="10">
        <f>INDEX(AJ:AJ, MATCH(AN937, AI:AI, 0))</f>
        <v>0.79</v>
      </c>
      <c r="AP937" s="12">
        <f>ROUNDUP((AK937/AO937),0)</f>
        <v>9</v>
      </c>
      <c r="AQ937" s="12">
        <f>(AP937*AO937)</f>
        <v>7.11</v>
      </c>
      <c r="AR937" s="12">
        <f>IF(ROUNDDOWN((AL937*12 - (O937*12)) / (AP937 - 1), 0) &lt; 18, ROUNDDOWN((AL937*12 - (O937*12)) / (AP937 - 1), 0), 18)</f>
        <v>12</v>
      </c>
    </row>
    <row r="938" spans="1:44" x14ac:dyDescent="0.35">
      <c r="A938" s="11">
        <f t="shared" si="14"/>
        <v>937</v>
      </c>
      <c r="B938" s="14">
        <v>5100</v>
      </c>
      <c r="C938" s="14">
        <v>3000</v>
      </c>
      <c r="D938" s="14">
        <v>190</v>
      </c>
      <c r="E938" s="14">
        <v>180</v>
      </c>
      <c r="F938" s="14">
        <v>40000</v>
      </c>
      <c r="G938" s="14">
        <v>5</v>
      </c>
      <c r="H938" s="14">
        <v>100</v>
      </c>
      <c r="K938" s="14">
        <v>150</v>
      </c>
      <c r="L938" s="14">
        <v>1.42</v>
      </c>
      <c r="M938" s="9">
        <f>ROUNDUP((18*L938),0)</f>
        <v>26</v>
      </c>
      <c r="N938" s="9">
        <f>(M938-O938*12-1.5)</f>
        <v>21.5</v>
      </c>
      <c r="O938" s="14">
        <v>0.25</v>
      </c>
      <c r="P938" s="9">
        <f>ROUND(((B938)-(M938*K938/12)-(G938-(1.5*L938))*H938),0)</f>
        <v>4488</v>
      </c>
      <c r="Q938" s="9">
        <f>ROUNDDOWN((D938+E938)/(P938/1000),0)</f>
        <v>82</v>
      </c>
      <c r="R938" s="9">
        <f>ROUND((1.2*D938+1.6*E938)/(Q938),2)</f>
        <v>6.29</v>
      </c>
      <c r="S938" s="9">
        <f>CEILING((N938+(12*L938)),0.01)</f>
        <v>38.54</v>
      </c>
      <c r="T938" s="9">
        <f xml:space="preserve"> (4*S938)</f>
        <v>154.16</v>
      </c>
      <c r="U938" s="9">
        <f>ROUND((Q938-(S938/12)^2)*(R938),2)</f>
        <v>450.9</v>
      </c>
      <c r="V938" s="9">
        <f>ROUND((U938*1000)/(3*T938*(C938^0.5)),2)</f>
        <v>17.8</v>
      </c>
      <c r="W938" s="9" t="str">
        <f>IF(V938 &lt; N938, "Pass", "Fail")</f>
        <v>Pass</v>
      </c>
      <c r="X938" s="9">
        <f>CEILING(R938*(Q938^0.5)*((Q938^0.5/2)-(L938*0.5)-(N938/12)),0.01)</f>
        <v>115.4</v>
      </c>
      <c r="Y938" s="9">
        <f>ROUND((X938*1000)/(1.5*(Q938^0.5)*12*(C938^0.5)),2)</f>
        <v>12.93</v>
      </c>
      <c r="Z938" s="9" t="str">
        <f>IF(Y938&lt;N938,"Pass","Fail")</f>
        <v>Pass</v>
      </c>
      <c r="AA938" s="9">
        <f>ROUND(((Q938^0.5)/2)-(L938/2),2)</f>
        <v>3.82</v>
      </c>
      <c r="AB938" s="9">
        <f>ROUND((AA938*(AA938/2)*R938*(Q938^0.5)),0)</f>
        <v>416</v>
      </c>
      <c r="AC938" s="9">
        <f>ROUND((AB938*12000/(0.9*(Q938^0.5)*12*(N938^2))),2)</f>
        <v>110.42</v>
      </c>
      <c r="AD938" s="9">
        <f>(1-((1-(2.36*AC938/C938))^0.5))</f>
        <v>4.4418362113070597E-2</v>
      </c>
      <c r="AE938" s="9">
        <f>(AD938*C938)/(1.18*F938)</f>
        <v>2.8232009817629618E-3</v>
      </c>
      <c r="AF938" s="10">
        <f>200/F938</f>
        <v>5.0000000000000001E-3</v>
      </c>
      <c r="AG938" s="10">
        <f>(3*(C938)^0.5)/(F938)</f>
        <v>4.107919181288746E-3</v>
      </c>
      <c r="AH938" s="10">
        <f>ROUND(MAX(AE938, AF938, AG938),6)</f>
        <v>5.0000000000000001E-3</v>
      </c>
      <c r="AK938" s="10">
        <f>ROUND((AH938*(Q938^0.5)*12*N938),2)</f>
        <v>11.68</v>
      </c>
      <c r="AL938" s="13">
        <f>ROUND((Q938^0.5),2)</f>
        <v>9.06</v>
      </c>
      <c r="AM938" s="13">
        <f>ROUND((Q938^0.5),2)</f>
        <v>9.06</v>
      </c>
      <c r="AN938" s="19">
        <v>11</v>
      </c>
      <c r="AO938" s="10">
        <f>INDEX(AJ:AJ, MATCH(AN938, AI:AI, 0))</f>
        <v>1.56</v>
      </c>
      <c r="AP938" s="12">
        <f>ROUNDUP((AK938/AO938),0)</f>
        <v>8</v>
      </c>
      <c r="AQ938" s="12">
        <f>(AP938*AO938)</f>
        <v>12.48</v>
      </c>
      <c r="AR938" s="12">
        <f>IF(ROUNDDOWN((AL938*12 - (O938*12)) / (AP938 - 1), 0) &lt; 18, ROUNDDOWN((AL938*12 - (O938*12)) / (AP938 - 1), 0), 18)</f>
        <v>15</v>
      </c>
    </row>
    <row r="939" spans="1:44" x14ac:dyDescent="0.35">
      <c r="A939" s="11">
        <f t="shared" si="14"/>
        <v>938</v>
      </c>
      <c r="B939" s="14">
        <v>5800</v>
      </c>
      <c r="C939" s="14">
        <v>5000</v>
      </c>
      <c r="D939" s="14">
        <v>130</v>
      </c>
      <c r="E939" s="14">
        <v>200</v>
      </c>
      <c r="F939" s="14">
        <v>40000</v>
      </c>
      <c r="G939" s="14">
        <v>4.75</v>
      </c>
      <c r="H939" s="14">
        <v>100</v>
      </c>
      <c r="K939" s="14">
        <v>150</v>
      </c>
      <c r="L939" s="14">
        <v>1.17</v>
      </c>
      <c r="M939" s="9">
        <f>ROUNDUP((18*L939),0)</f>
        <v>22</v>
      </c>
      <c r="N939" s="9">
        <f>(M939-O939*12-1.5)</f>
        <v>17.5</v>
      </c>
      <c r="O939" s="14">
        <v>0.25</v>
      </c>
      <c r="P939" s="9">
        <f>ROUND(((B939)-(M939*K939/12)-(G939-(1.5*L939))*H939),0)</f>
        <v>5226</v>
      </c>
      <c r="Q939" s="9">
        <f>ROUNDDOWN((D939+E939)/(P939/1000),0)</f>
        <v>63</v>
      </c>
      <c r="R939" s="9">
        <f>ROUND((1.2*D939+1.6*E939)/(Q939),2)</f>
        <v>7.56</v>
      </c>
      <c r="S939" s="9">
        <f>CEILING((N939+(12*L939)),0.01)</f>
        <v>31.54</v>
      </c>
      <c r="T939" s="9">
        <f xml:space="preserve"> (4*S939)</f>
        <v>126.16</v>
      </c>
      <c r="U939" s="9">
        <f>ROUND((Q939-(S939/12)^2)*(R939),2)</f>
        <v>424.05</v>
      </c>
      <c r="V939" s="9">
        <f>ROUND((U939*1000)/(3*T939*(C939^0.5)),2)</f>
        <v>15.84</v>
      </c>
      <c r="W939" s="9" t="str">
        <f>IF(V939 &lt; N939, "Pass", "Fail")</f>
        <v>Pass</v>
      </c>
      <c r="X939" s="9">
        <f>CEILING(R939*(Q939^0.5)*((Q939^0.5/2)-(L939*0.5)-(N939/12)),0.01)</f>
        <v>115.53</v>
      </c>
      <c r="Y939" s="9">
        <f>ROUND((X939*1000)/(1.5*(Q939^0.5)*12*(C939^0.5)),2)</f>
        <v>11.44</v>
      </c>
      <c r="Z939" s="9" t="str">
        <f>IF(Y939&lt;N939,"Pass","Fail")</f>
        <v>Pass</v>
      </c>
      <c r="AA939" s="9">
        <f>ROUND(((Q939^0.5)/2)-(L939/2),2)</f>
        <v>3.38</v>
      </c>
      <c r="AB939" s="9">
        <f>ROUND((AA939*(AA939/2)*R939*(Q939^0.5)),0)</f>
        <v>343</v>
      </c>
      <c r="AC939" s="9">
        <f>ROUND((AB939*12000/(0.9*(Q939^0.5)*12*(N939^2))),2)</f>
        <v>156.79</v>
      </c>
      <c r="AD939" s="9">
        <f>(1-((1-(2.36*AC939/C939))^0.5))</f>
        <v>3.7713597726747428E-2</v>
      </c>
      <c r="AE939" s="9">
        <f>(AD939*C939)/(1.18*F939)</f>
        <v>3.9950845049520579E-3</v>
      </c>
      <c r="AF939" s="10">
        <f>200/F939</f>
        <v>5.0000000000000001E-3</v>
      </c>
      <c r="AG939" s="10">
        <f>(3*(C939)^0.5)/(F939)</f>
        <v>5.3033008588991067E-3</v>
      </c>
      <c r="AH939" s="10">
        <f>ROUND(MAX(AE939, AF939, AG939),6)</f>
        <v>5.3030000000000004E-3</v>
      </c>
      <c r="AK939" s="10">
        <f>ROUND((AH939*(Q939^0.5)*12*N939),2)</f>
        <v>8.84</v>
      </c>
      <c r="AL939" s="13">
        <f>ROUND((Q939^0.5),2)</f>
        <v>7.94</v>
      </c>
      <c r="AM939" s="13">
        <f>ROUND((Q939^0.5),2)</f>
        <v>7.94</v>
      </c>
      <c r="AN939" s="19">
        <v>8</v>
      </c>
      <c r="AO939" s="10">
        <f>INDEX(AJ:AJ, MATCH(AN939, AI:AI, 0))</f>
        <v>0.79</v>
      </c>
      <c r="AP939" s="12">
        <f>ROUNDUP((AK939/AO939),0)</f>
        <v>12</v>
      </c>
      <c r="AQ939" s="12">
        <f>(AP939*AO939)</f>
        <v>9.48</v>
      </c>
      <c r="AR939" s="12">
        <f>IF(ROUNDDOWN((AL939*12 - (O939*12)) / (AP939 - 1), 0) &lt; 18, ROUNDDOWN((AL939*12 - (O939*12)) / (AP939 - 1), 0), 18)</f>
        <v>8</v>
      </c>
    </row>
    <row r="940" spans="1:44" x14ac:dyDescent="0.35">
      <c r="A940" s="11">
        <f t="shared" si="14"/>
        <v>939</v>
      </c>
      <c r="B940" s="14">
        <v>4500</v>
      </c>
      <c r="C940" s="14">
        <v>5000</v>
      </c>
      <c r="D940" s="14">
        <v>185</v>
      </c>
      <c r="E940" s="14">
        <v>140</v>
      </c>
      <c r="F940" s="14">
        <v>40000</v>
      </c>
      <c r="G940" s="14">
        <v>4.25</v>
      </c>
      <c r="H940" s="14">
        <v>90</v>
      </c>
      <c r="K940" s="14">
        <v>150</v>
      </c>
      <c r="L940" s="14">
        <v>1.25</v>
      </c>
      <c r="M940" s="9">
        <f>ROUNDUP((18*L940),0)</f>
        <v>23</v>
      </c>
      <c r="N940" s="9">
        <f>(M940-O940*12-1.5)</f>
        <v>18.5</v>
      </c>
      <c r="O940" s="14">
        <v>0.25</v>
      </c>
      <c r="P940" s="9">
        <f>ROUND(((B940)-(M940*K940/12)-(G940-(1.5*L940))*H940),0)</f>
        <v>3999</v>
      </c>
      <c r="Q940" s="9">
        <f>ROUNDDOWN((D940+E940)/(P940/1000),0)</f>
        <v>81</v>
      </c>
      <c r="R940" s="9">
        <f>ROUND((1.2*D940+1.6*E940)/(Q940),2)</f>
        <v>5.51</v>
      </c>
      <c r="S940" s="9">
        <f>CEILING((N940+(12*L940)),0.01)</f>
        <v>33.5</v>
      </c>
      <c r="T940" s="9">
        <f xml:space="preserve"> (4*S940)</f>
        <v>134</v>
      </c>
      <c r="U940" s="9">
        <f>ROUND((Q940-(S940/12)^2)*(R940),2)</f>
        <v>403.37</v>
      </c>
      <c r="V940" s="9">
        <f>ROUND((U940*1000)/(3*T940*(C940^0.5)),2)</f>
        <v>14.19</v>
      </c>
      <c r="W940" s="9" t="str">
        <f>IF(V940 &lt; N940, "Pass", "Fail")</f>
        <v>Pass</v>
      </c>
      <c r="X940" s="9">
        <f>CEILING(R940*(Q940^0.5)*((Q940^0.5/2)-(L940*0.5)-(N940/12)),0.01)</f>
        <v>115.71000000000001</v>
      </c>
      <c r="Y940" s="9">
        <f>ROUND((X940*1000)/(1.5*(Q940^0.5)*12*(C940^0.5)),2)</f>
        <v>10.1</v>
      </c>
      <c r="Z940" s="9" t="str">
        <f>IF(Y940&lt;N940,"Pass","Fail")</f>
        <v>Pass</v>
      </c>
      <c r="AA940" s="9">
        <f>ROUND(((Q940^0.5)/2)-(L940/2),2)</f>
        <v>3.88</v>
      </c>
      <c r="AB940" s="9">
        <f>ROUND((AA940*(AA940/2)*R940*(Q940^0.5)),0)</f>
        <v>373</v>
      </c>
      <c r="AC940" s="9">
        <f>ROUND((AB940*12000/(0.9*(Q940^0.5)*12*(N940^2))),2)</f>
        <v>134.55000000000001</v>
      </c>
      <c r="AD940" s="9">
        <f>(1-((1-(2.36*AC940/C940))^0.5))</f>
        <v>3.2274625733106022E-2</v>
      </c>
      <c r="AE940" s="9">
        <f>(AD940*C940)/(1.18*F940)</f>
        <v>3.4189222174900447E-3</v>
      </c>
      <c r="AF940" s="10">
        <f>200/F940</f>
        <v>5.0000000000000001E-3</v>
      </c>
      <c r="AG940" s="10">
        <f>(3*(C940)^0.5)/(F940)</f>
        <v>5.3033008588991067E-3</v>
      </c>
      <c r="AH940" s="10">
        <f>ROUND(MAX(AE940, AF940, AG940),6)</f>
        <v>5.3030000000000004E-3</v>
      </c>
      <c r="AK940" s="10">
        <f>ROUND((AH940*(Q940^0.5)*12*N940),2)</f>
        <v>10.6</v>
      </c>
      <c r="AL940" s="13">
        <f>ROUND((Q940^0.5),2)</f>
        <v>9</v>
      </c>
      <c r="AM940" s="13">
        <f>ROUND((Q940^0.5),2)</f>
        <v>9</v>
      </c>
      <c r="AN940" s="19">
        <v>11</v>
      </c>
      <c r="AO940" s="10">
        <f>INDEX(AJ:AJ, MATCH(AN940, AI:AI, 0))</f>
        <v>1.56</v>
      </c>
      <c r="AP940" s="12">
        <f>ROUNDUP((AK940/AO940),0)</f>
        <v>7</v>
      </c>
      <c r="AQ940" s="12">
        <f>(AP940*AO940)</f>
        <v>10.92</v>
      </c>
      <c r="AR940" s="12">
        <f>IF(ROUNDDOWN((AL940*12 - (O940*12)) / (AP940 - 1), 0) &lt; 18, ROUNDDOWN((AL940*12 - (O940*12)) / (AP940 - 1), 0), 18)</f>
        <v>17</v>
      </c>
    </row>
    <row r="941" spans="1:44" x14ac:dyDescent="0.35">
      <c r="A941" s="11">
        <f t="shared" si="14"/>
        <v>940</v>
      </c>
      <c r="B941" s="14">
        <v>4600</v>
      </c>
      <c r="C941" s="14">
        <v>4000</v>
      </c>
      <c r="D941" s="14">
        <v>180</v>
      </c>
      <c r="E941" s="14">
        <v>185</v>
      </c>
      <c r="F941" s="14">
        <v>60000</v>
      </c>
      <c r="G941" s="14">
        <v>5.25</v>
      </c>
      <c r="H941" s="14">
        <v>105</v>
      </c>
      <c r="K941" s="14">
        <v>150</v>
      </c>
      <c r="L941" s="14">
        <v>1.5</v>
      </c>
      <c r="M941" s="9">
        <f>ROUNDUP((18*L941),0)</f>
        <v>27</v>
      </c>
      <c r="N941" s="9">
        <f>(M941-O941*12-1.5)</f>
        <v>22.5</v>
      </c>
      <c r="O941" s="14">
        <v>0.25</v>
      </c>
      <c r="P941" s="9">
        <f>ROUND(((B941)-(M941*K941/12)-(G941-(1.5*L941))*H941),0)</f>
        <v>3948</v>
      </c>
      <c r="Q941" s="9">
        <f>ROUNDDOWN((D941+E941)/(P941/1000),0)</f>
        <v>92</v>
      </c>
      <c r="R941" s="9">
        <f>ROUND((1.2*D941+1.6*E941)/(Q941),2)</f>
        <v>5.57</v>
      </c>
      <c r="S941" s="9">
        <f>CEILING((N941+(12*L941)),0.01)</f>
        <v>40.5</v>
      </c>
      <c r="T941" s="9">
        <f xml:space="preserve"> (4*S941)</f>
        <v>162</v>
      </c>
      <c r="U941" s="9">
        <f>ROUND((Q941-(S941/12)^2)*(R941),2)</f>
        <v>448.99</v>
      </c>
      <c r="V941" s="9">
        <f>ROUND((U941*1000)/(3*T941*(C941^0.5)),2)</f>
        <v>14.61</v>
      </c>
      <c r="W941" s="9" t="str">
        <f>IF(V941 &lt; N941, "Pass", "Fail")</f>
        <v>Pass</v>
      </c>
      <c r="X941" s="9">
        <f>CEILING(R941*(Q941^0.5)*((Q941^0.5/2)-(L941*0.5)-(N941/12)),0.01)</f>
        <v>115.98</v>
      </c>
      <c r="Y941" s="9">
        <f>ROUND((X941*1000)/(1.5*(Q941^0.5)*12*(C941^0.5)),2)</f>
        <v>10.62</v>
      </c>
      <c r="Z941" s="9" t="str">
        <f>IF(Y941&lt;N941,"Pass","Fail")</f>
        <v>Pass</v>
      </c>
      <c r="AA941" s="9">
        <f>ROUND(((Q941^0.5)/2)-(L941/2),2)</f>
        <v>4.05</v>
      </c>
      <c r="AB941" s="9">
        <f>ROUND((AA941*(AA941/2)*R941*(Q941^0.5)),0)</f>
        <v>438</v>
      </c>
      <c r="AC941" s="9">
        <f>ROUND((AB941*12000/(0.9*(Q941^0.5)*12*(N941^2))),2)</f>
        <v>100.22</v>
      </c>
      <c r="AD941" s="9">
        <f>(1-((1-(2.36*AC941/C941))^0.5))</f>
        <v>3.0015360946370473E-2</v>
      </c>
      <c r="AE941" s="9">
        <f>(AD941*C941)/(1.18*F941)</f>
        <v>1.6957831043147159E-3</v>
      </c>
      <c r="AF941" s="10">
        <f>200/F941</f>
        <v>3.3333333333333335E-3</v>
      </c>
      <c r="AG941" s="10">
        <f>(3*(C941)^0.5)/(F941)</f>
        <v>3.162277660168379E-3</v>
      </c>
      <c r="AH941" s="10">
        <f>ROUND(MAX(AE941, AF941, AG941),6)</f>
        <v>3.333E-3</v>
      </c>
      <c r="AK941" s="10">
        <f>ROUND((AH941*(Q941^0.5)*12*N941),2)</f>
        <v>8.6300000000000008</v>
      </c>
      <c r="AL941" s="13">
        <f>ROUND((Q941^0.5),2)</f>
        <v>9.59</v>
      </c>
      <c r="AM941" s="13">
        <f>ROUND((Q941^0.5),2)</f>
        <v>9.59</v>
      </c>
      <c r="AN941" s="19">
        <v>11</v>
      </c>
      <c r="AO941" s="10">
        <f>INDEX(AJ:AJ, MATCH(AN941, AI:AI, 0))</f>
        <v>1.56</v>
      </c>
      <c r="AP941" s="12">
        <f>ROUNDUP((AK941/AO941),0)</f>
        <v>6</v>
      </c>
      <c r="AQ941" s="12">
        <f>(AP941*AO941)</f>
        <v>9.36</v>
      </c>
      <c r="AR941" s="12">
        <f>IF(ROUNDDOWN((AL941*12 - (O941*12)) / (AP941 - 1), 0) &lt; 18, ROUNDDOWN((AL941*12 - (O941*12)) / (AP941 - 1), 0), 18)</f>
        <v>18</v>
      </c>
    </row>
    <row r="942" spans="1:44" x14ac:dyDescent="0.35">
      <c r="A942" s="11">
        <f t="shared" si="14"/>
        <v>941</v>
      </c>
      <c r="B942" s="14">
        <v>4800</v>
      </c>
      <c r="C942" s="14">
        <v>5000</v>
      </c>
      <c r="D942" s="14">
        <v>190</v>
      </c>
      <c r="E942" s="14">
        <v>175</v>
      </c>
      <c r="F942" s="14">
        <v>60000</v>
      </c>
      <c r="G942" s="14">
        <v>4</v>
      </c>
      <c r="H942" s="14">
        <v>100</v>
      </c>
      <c r="K942" s="14">
        <v>150</v>
      </c>
      <c r="L942" s="14">
        <v>1.42</v>
      </c>
      <c r="M942" s="9">
        <f>ROUNDUP((18*L942),0)</f>
        <v>26</v>
      </c>
      <c r="N942" s="9">
        <f>(M942-O942*12-1.5)</f>
        <v>21.5</v>
      </c>
      <c r="O942" s="14">
        <v>0.25</v>
      </c>
      <c r="P942" s="9">
        <f>ROUND(((B942)-(M942*K942/12)-(G942-(1.5*L942))*H942),0)</f>
        <v>4288</v>
      </c>
      <c r="Q942" s="9">
        <f>ROUNDDOWN((D942+E942)/(P942/1000),0)</f>
        <v>85</v>
      </c>
      <c r="R942" s="9">
        <f>ROUND((1.2*D942+1.6*E942)/(Q942),2)</f>
        <v>5.98</v>
      </c>
      <c r="S942" s="9">
        <f>CEILING((N942+(12*L942)),0.01)</f>
        <v>38.54</v>
      </c>
      <c r="T942" s="9">
        <f xml:space="preserve"> (4*S942)</f>
        <v>154.16</v>
      </c>
      <c r="U942" s="9">
        <f>ROUND((Q942-(S942/12)^2)*(R942),2)</f>
        <v>446.62</v>
      </c>
      <c r="V942" s="9">
        <f>ROUND((U942*1000)/(3*T942*(C942^0.5)),2)</f>
        <v>13.66</v>
      </c>
      <c r="W942" s="9" t="str">
        <f>IF(V942 &lt; N942, "Pass", "Fail")</f>
        <v>Pass</v>
      </c>
      <c r="X942" s="9">
        <f>CEILING(R942*(Q942^0.5)*((Q942^0.5/2)-(L942*0.5)-(N942/12)),0.01)</f>
        <v>116.23</v>
      </c>
      <c r="Y942" s="9">
        <f>ROUND((X942*1000)/(1.5*(Q942^0.5)*12*(C942^0.5)),2)</f>
        <v>9.9</v>
      </c>
      <c r="Z942" s="9" t="str">
        <f>IF(Y942&lt;N942,"Pass","Fail")</f>
        <v>Pass</v>
      </c>
      <c r="AA942" s="9">
        <f>ROUND(((Q942^0.5)/2)-(L942/2),2)</f>
        <v>3.9</v>
      </c>
      <c r="AB942" s="9">
        <f>ROUND((AA942*(AA942/2)*R942*(Q942^0.5)),0)</f>
        <v>419</v>
      </c>
      <c r="AC942" s="9">
        <f>ROUND((AB942*12000/(0.9*(Q942^0.5)*12*(N942^2))),2)</f>
        <v>109.24</v>
      </c>
      <c r="AD942" s="9">
        <f>(1-((1-(2.36*AC942/C942))^0.5))</f>
        <v>2.612181459897156E-2</v>
      </c>
      <c r="AE942" s="9">
        <f>(AD942*C942)/(1.18*F942)</f>
        <v>1.844760918006466E-3</v>
      </c>
      <c r="AF942" s="10">
        <f>200/F942</f>
        <v>3.3333333333333335E-3</v>
      </c>
      <c r="AG942" s="10">
        <f>(3*(C942)^0.5)/(F942)</f>
        <v>3.5355339059327377E-3</v>
      </c>
      <c r="AH942" s="10">
        <f>ROUND(MAX(AE942, AF942, AG942),6)</f>
        <v>3.5360000000000001E-3</v>
      </c>
      <c r="AK942" s="10">
        <f>ROUND((AH942*(Q942^0.5)*12*N942),2)</f>
        <v>8.41</v>
      </c>
      <c r="AL942" s="13">
        <f>ROUND((Q942^0.5),2)</f>
        <v>9.2200000000000006</v>
      </c>
      <c r="AM942" s="13">
        <f>ROUND((Q942^0.5),2)</f>
        <v>9.2200000000000006</v>
      </c>
      <c r="AN942" s="19">
        <v>11</v>
      </c>
      <c r="AO942" s="10">
        <f>INDEX(AJ:AJ, MATCH(AN942, AI:AI, 0))</f>
        <v>1.56</v>
      </c>
      <c r="AP942" s="12">
        <f>ROUNDUP((AK942/AO942),0)</f>
        <v>6</v>
      </c>
      <c r="AQ942" s="12">
        <f>(AP942*AO942)</f>
        <v>9.36</v>
      </c>
      <c r="AR942" s="12">
        <f>IF(ROUNDDOWN((AL942*12 - (O942*12)) / (AP942 - 1), 0) &lt; 18, ROUNDDOWN((AL942*12 - (O942*12)) / (AP942 - 1), 0), 18)</f>
        <v>18</v>
      </c>
    </row>
    <row r="943" spans="1:44" x14ac:dyDescent="0.35">
      <c r="A943" s="11">
        <f t="shared" si="14"/>
        <v>942</v>
      </c>
      <c r="B943" s="14">
        <v>4700</v>
      </c>
      <c r="C943" s="14">
        <v>3000</v>
      </c>
      <c r="D943" s="14">
        <v>105</v>
      </c>
      <c r="E943" s="14">
        <v>200</v>
      </c>
      <c r="F943" s="14">
        <v>40000</v>
      </c>
      <c r="G943" s="14">
        <v>4.5</v>
      </c>
      <c r="H943" s="14">
        <v>95</v>
      </c>
      <c r="K943" s="14">
        <v>150</v>
      </c>
      <c r="L943" s="14">
        <v>1.17</v>
      </c>
      <c r="M943" s="9">
        <f>ROUNDUP((18*L943),0)</f>
        <v>22</v>
      </c>
      <c r="N943" s="9">
        <f>(M943-O943*12-1.5)</f>
        <v>17.5</v>
      </c>
      <c r="O943" s="14">
        <v>0.25</v>
      </c>
      <c r="P943" s="9">
        <f>ROUND(((B943)-(M943*K943/12)-(G943-(1.5*L943))*H943),0)</f>
        <v>4164</v>
      </c>
      <c r="Q943" s="9">
        <f>ROUNDDOWN((D943+E943)/(P943/1000),0)</f>
        <v>73</v>
      </c>
      <c r="R943" s="9">
        <f>ROUND((1.2*D943+1.6*E943)/(Q943),2)</f>
        <v>6.11</v>
      </c>
      <c r="S943" s="9">
        <f>CEILING((N943+(12*L943)),0.01)</f>
        <v>31.54</v>
      </c>
      <c r="T943" s="9">
        <f xml:space="preserve"> (4*S943)</f>
        <v>126.16</v>
      </c>
      <c r="U943" s="9">
        <f>ROUND((Q943-(S943/12)^2)*(R943),2)</f>
        <v>403.82</v>
      </c>
      <c r="V943" s="9">
        <f>ROUND((U943*1000)/(3*T943*(C943^0.5)),2)</f>
        <v>19.48</v>
      </c>
      <c r="W943" s="9" t="str">
        <f>IF(V943 &lt; N943, "Pass", "Fail")</f>
        <v>Fail</v>
      </c>
      <c r="X943" s="9">
        <f>CEILING(R943*(Q943^0.5)*((Q943^0.5/2)-(L943*0.5)-(N943/12)),0.01)</f>
        <v>116.35000000000001</v>
      </c>
      <c r="Y943" s="9">
        <f>ROUND((X943*1000)/(1.5*(Q943^0.5)*12*(C943^0.5)),2)</f>
        <v>13.81</v>
      </c>
      <c r="Z943" s="9" t="str">
        <f>IF(Y943&lt;N943,"Pass","Fail")</f>
        <v>Pass</v>
      </c>
      <c r="AA943" s="9">
        <f>ROUND(((Q943^0.5)/2)-(L943/2),2)</f>
        <v>3.69</v>
      </c>
      <c r="AB943" s="9">
        <f>ROUND((AA943*(AA943/2)*R943*(Q943^0.5)),0)</f>
        <v>355</v>
      </c>
      <c r="AC943" s="9">
        <f>ROUND((AB943*12000/(0.9*(Q943^0.5)*12*(N943^2))),2)</f>
        <v>150.75</v>
      </c>
      <c r="AD943" s="9">
        <f>(1-((1-(2.36*AC943/C943))^0.5))</f>
        <v>6.1165616309244886E-2</v>
      </c>
      <c r="AE943" s="9">
        <f>(AD943*C943)/(1.18*F943)</f>
        <v>3.8876451044011578E-3</v>
      </c>
      <c r="AF943" s="10">
        <f>200/F943</f>
        <v>5.0000000000000001E-3</v>
      </c>
      <c r="AG943" s="10">
        <f>(3*(C943)^0.5)/(F943)</f>
        <v>4.107919181288746E-3</v>
      </c>
      <c r="AH943" s="10">
        <f>ROUND(MAX(AE943, AF943, AG943),6)</f>
        <v>5.0000000000000001E-3</v>
      </c>
      <c r="AK943" s="10">
        <f>ROUND((AH943*(Q943^0.5)*12*N943),2)</f>
        <v>8.9700000000000006</v>
      </c>
      <c r="AL943" s="13">
        <f>ROUND((Q943^0.5),2)</f>
        <v>8.5399999999999991</v>
      </c>
      <c r="AM943" s="13">
        <f>ROUND((Q943^0.5),2)</f>
        <v>8.5399999999999991</v>
      </c>
      <c r="AN943" s="19">
        <v>8</v>
      </c>
      <c r="AO943" s="10">
        <f>INDEX(AJ:AJ, MATCH(AN943, AI:AI, 0))</f>
        <v>0.79</v>
      </c>
      <c r="AP943" s="12">
        <f>ROUNDUP((AK943/AO943),0)</f>
        <v>12</v>
      </c>
      <c r="AQ943" s="12">
        <f>(AP943*AO943)</f>
        <v>9.48</v>
      </c>
      <c r="AR943" s="12">
        <f>IF(ROUNDDOWN((AL943*12 - (O943*12)) / (AP943 - 1), 0) &lt; 18, ROUNDDOWN((AL943*12 - (O943*12)) / (AP943 - 1), 0), 18)</f>
        <v>9</v>
      </c>
    </row>
    <row r="944" spans="1:44" x14ac:dyDescent="0.35">
      <c r="A944" s="11">
        <f t="shared" si="14"/>
        <v>943</v>
      </c>
      <c r="B944" s="14">
        <v>4700</v>
      </c>
      <c r="C944" s="14">
        <v>4000</v>
      </c>
      <c r="D944" s="14">
        <v>175</v>
      </c>
      <c r="E944" s="14">
        <v>125</v>
      </c>
      <c r="F944" s="14">
        <v>40000</v>
      </c>
      <c r="G944" s="14">
        <v>4.5</v>
      </c>
      <c r="H944" s="14">
        <v>105</v>
      </c>
      <c r="K944" s="14">
        <v>150</v>
      </c>
      <c r="L944" s="14">
        <v>1.08</v>
      </c>
      <c r="M944" s="9">
        <f>ROUNDUP((18*L944),0)</f>
        <v>20</v>
      </c>
      <c r="N944" s="9">
        <f>(M944-O944*12-1.5)</f>
        <v>15.5</v>
      </c>
      <c r="O944" s="14">
        <v>0.25</v>
      </c>
      <c r="P944" s="9">
        <f>ROUND(((B944)-(M944*K944/12)-(G944-(1.5*L944))*H944),0)</f>
        <v>4148</v>
      </c>
      <c r="Q944" s="9">
        <f>ROUNDDOWN((D944+E944)/(P944/1000),0)</f>
        <v>72</v>
      </c>
      <c r="R944" s="9">
        <f>ROUND((1.2*D944+1.6*E944)/(Q944),2)</f>
        <v>5.69</v>
      </c>
      <c r="S944" s="9">
        <f>CEILING((N944+(12*L944)),0.01)</f>
        <v>28.46</v>
      </c>
      <c r="T944" s="9">
        <f xml:space="preserve"> (4*S944)</f>
        <v>113.84</v>
      </c>
      <c r="U944" s="9">
        <f>ROUND((Q944-(S944/12)^2)*(R944),2)</f>
        <v>377.67</v>
      </c>
      <c r="V944" s="9">
        <f>ROUND((U944*1000)/(3*T944*(C944^0.5)),2)</f>
        <v>17.489999999999998</v>
      </c>
      <c r="W944" s="9" t="str">
        <f>IF(V944 &lt; N944, "Pass", "Fail")</f>
        <v>Fail</v>
      </c>
      <c r="X944" s="9">
        <f>CEILING(R944*(Q944^0.5)*((Q944^0.5/2)-(L944*0.5)-(N944/12)),0.01)</f>
        <v>116.41</v>
      </c>
      <c r="Y944" s="9">
        <f>ROUND((X944*1000)/(1.5*(Q944^0.5)*12*(C944^0.5)),2)</f>
        <v>12.05</v>
      </c>
      <c r="Z944" s="9" t="str">
        <f>IF(Y944&lt;N944,"Pass","Fail")</f>
        <v>Pass</v>
      </c>
      <c r="AA944" s="9">
        <f>ROUND(((Q944^0.5)/2)-(L944/2),2)</f>
        <v>3.7</v>
      </c>
      <c r="AB944" s="9">
        <f>ROUND((AA944*(AA944/2)*R944*(Q944^0.5)),0)</f>
        <v>330</v>
      </c>
      <c r="AC944" s="9">
        <f>ROUND((AB944*12000/(0.9*(Q944^0.5)*12*(N944^2))),2)</f>
        <v>179.86</v>
      </c>
      <c r="AD944" s="9">
        <f>(1-((1-(2.36*AC944/C944))^0.5))</f>
        <v>5.454635227315352E-2</v>
      </c>
      <c r="AE944" s="9">
        <f>(AD944*C944)/(1.18*F944)</f>
        <v>4.622572226538434E-3</v>
      </c>
      <c r="AF944" s="10">
        <f>200/F944</f>
        <v>5.0000000000000001E-3</v>
      </c>
      <c r="AG944" s="10">
        <f>(3*(C944)^0.5)/(F944)</f>
        <v>4.7434164902525689E-3</v>
      </c>
      <c r="AH944" s="10">
        <f>ROUND(MAX(AE944, AF944, AG944),6)</f>
        <v>5.0000000000000001E-3</v>
      </c>
      <c r="AK944" s="10">
        <f>ROUND((AH944*(Q944^0.5)*12*N944),2)</f>
        <v>7.89</v>
      </c>
      <c r="AL944" s="13">
        <f>ROUND((Q944^0.5),2)</f>
        <v>8.49</v>
      </c>
      <c r="AM944" s="13">
        <f>ROUND((Q944^0.5),2)</f>
        <v>8.49</v>
      </c>
      <c r="AN944" s="19">
        <v>8</v>
      </c>
      <c r="AO944" s="10">
        <f>INDEX(AJ:AJ, MATCH(AN944, AI:AI, 0))</f>
        <v>0.79</v>
      </c>
      <c r="AP944" s="12">
        <f>ROUNDUP((AK944/AO944),0)</f>
        <v>10</v>
      </c>
      <c r="AQ944" s="12">
        <f>(AP944*AO944)</f>
        <v>7.9</v>
      </c>
      <c r="AR944" s="12">
        <f>IF(ROUNDDOWN((AL944*12 - (O944*12)) / (AP944 - 1), 0) &lt; 18, ROUNDDOWN((AL944*12 - (O944*12)) / (AP944 - 1), 0), 18)</f>
        <v>10</v>
      </c>
    </row>
    <row r="945" spans="1:44" x14ac:dyDescent="0.35">
      <c r="A945" s="11">
        <f t="shared" si="14"/>
        <v>944</v>
      </c>
      <c r="B945" s="14">
        <v>5500</v>
      </c>
      <c r="C945" s="14">
        <v>4000</v>
      </c>
      <c r="D945" s="14">
        <v>165</v>
      </c>
      <c r="E945" s="14">
        <v>195</v>
      </c>
      <c r="F945" s="14">
        <v>40000</v>
      </c>
      <c r="G945" s="14">
        <v>4.25</v>
      </c>
      <c r="H945" s="14">
        <v>100</v>
      </c>
      <c r="K945" s="14">
        <v>150</v>
      </c>
      <c r="L945" s="14">
        <v>1.33</v>
      </c>
      <c r="M945" s="9">
        <f>ROUNDUP((18*L945),0)</f>
        <v>24</v>
      </c>
      <c r="N945" s="9">
        <f>(M945-O945*12-1.5)</f>
        <v>19.5</v>
      </c>
      <c r="O945" s="14">
        <v>0.25</v>
      </c>
      <c r="P945" s="9">
        <f>ROUND(((B945)-(M945*K945/12)-(G945-(1.5*L945))*H945),0)</f>
        <v>4975</v>
      </c>
      <c r="Q945" s="9">
        <f>ROUNDDOWN((D945+E945)/(P945/1000),0)</f>
        <v>72</v>
      </c>
      <c r="R945" s="9">
        <f>ROUND((1.2*D945+1.6*E945)/(Q945),2)</f>
        <v>7.08</v>
      </c>
      <c r="S945" s="9">
        <f>CEILING((N945+(12*L945)),0.01)</f>
        <v>35.46</v>
      </c>
      <c r="T945" s="9">
        <f xml:space="preserve"> (4*S945)</f>
        <v>141.84</v>
      </c>
      <c r="U945" s="9">
        <f>ROUND((Q945-(S945/12)^2)*(R945),2)</f>
        <v>447.94</v>
      </c>
      <c r="V945" s="9">
        <f>ROUND((U945*1000)/(3*T945*(C945^0.5)),2)</f>
        <v>16.64</v>
      </c>
      <c r="W945" s="9" t="str">
        <f>IF(V945 &lt; N945, "Pass", "Fail")</f>
        <v>Pass</v>
      </c>
      <c r="X945" s="9">
        <f>CEILING(R945*(Q945^0.5)*((Q945^0.5/2)-(L945*0.5)-(N945/12)),0.01)</f>
        <v>117.31</v>
      </c>
      <c r="Y945" s="9">
        <f>ROUND((X945*1000)/(1.5*(Q945^0.5)*12*(C945^0.5)),2)</f>
        <v>12.14</v>
      </c>
      <c r="Z945" s="9" t="str">
        <f>IF(Y945&lt;N945,"Pass","Fail")</f>
        <v>Pass</v>
      </c>
      <c r="AA945" s="9">
        <f>ROUND(((Q945^0.5)/2)-(L945/2),2)</f>
        <v>3.58</v>
      </c>
      <c r="AB945" s="9">
        <f>ROUND((AA945*(AA945/2)*R945*(Q945^0.5)),0)</f>
        <v>385</v>
      </c>
      <c r="AC945" s="9">
        <f>ROUND((AB945*12000/(0.9*(Q945^0.5)*12*(N945^2))),2)</f>
        <v>132.58000000000001</v>
      </c>
      <c r="AD945" s="9">
        <f>(1-((1-(2.36*AC945/C945))^0.5))</f>
        <v>3.9907400299325269E-2</v>
      </c>
      <c r="AE945" s="9">
        <f>(AD945*C945)/(1.18*F945)</f>
        <v>3.3819830762140059E-3</v>
      </c>
      <c r="AF945" s="10">
        <f>200/F945</f>
        <v>5.0000000000000001E-3</v>
      </c>
      <c r="AG945" s="10">
        <f>(3*(C945)^0.5)/(F945)</f>
        <v>4.7434164902525689E-3</v>
      </c>
      <c r="AH945" s="10">
        <f>ROUND(MAX(AE945, AF945, AG945),6)</f>
        <v>5.0000000000000001E-3</v>
      </c>
      <c r="AK945" s="10">
        <f>ROUND((AH945*(Q945^0.5)*12*N945),2)</f>
        <v>9.93</v>
      </c>
      <c r="AL945" s="13">
        <f>ROUND((Q945^0.5),2)</f>
        <v>8.49</v>
      </c>
      <c r="AM945" s="13">
        <f>ROUND((Q945^0.5),2)</f>
        <v>8.49</v>
      </c>
      <c r="AN945" s="19">
        <v>11</v>
      </c>
      <c r="AO945" s="10">
        <f>INDEX(AJ:AJ, MATCH(AN945, AI:AI, 0))</f>
        <v>1.56</v>
      </c>
      <c r="AP945" s="12">
        <f>ROUNDUP((AK945/AO945),0)</f>
        <v>7</v>
      </c>
      <c r="AQ945" s="12">
        <f>(AP945*AO945)</f>
        <v>10.92</v>
      </c>
      <c r="AR945" s="12">
        <f>IF(ROUNDDOWN((AL945*12 - (O945*12)) / (AP945 - 1), 0) &lt; 18, ROUNDDOWN((AL945*12 - (O945*12)) / (AP945 - 1), 0), 18)</f>
        <v>16</v>
      </c>
    </row>
    <row r="946" spans="1:44" x14ac:dyDescent="0.35">
      <c r="A946" s="11">
        <f t="shared" si="14"/>
        <v>945</v>
      </c>
      <c r="B946" s="14">
        <v>4800</v>
      </c>
      <c r="C946" s="14">
        <v>3000</v>
      </c>
      <c r="D946" s="14">
        <v>195</v>
      </c>
      <c r="E946" s="14">
        <v>175</v>
      </c>
      <c r="F946" s="14">
        <v>40000</v>
      </c>
      <c r="G946" s="14">
        <v>4</v>
      </c>
      <c r="H946" s="14">
        <v>90</v>
      </c>
      <c r="K946" s="14">
        <v>150</v>
      </c>
      <c r="L946" s="14">
        <v>1.42</v>
      </c>
      <c r="M946" s="9">
        <f>ROUNDUP((18*L946),0)</f>
        <v>26</v>
      </c>
      <c r="N946" s="9">
        <f>(M946-O946*12-1.5)</f>
        <v>21.5</v>
      </c>
      <c r="O946" s="14">
        <v>0.25</v>
      </c>
      <c r="P946" s="9">
        <f>ROUND(((B946)-(M946*K946/12)-(G946-(1.5*L946))*H946),0)</f>
        <v>4307</v>
      </c>
      <c r="Q946" s="9">
        <f>ROUNDDOWN((D946+E946)/(P946/1000),0)</f>
        <v>85</v>
      </c>
      <c r="R946" s="9">
        <f>ROUND((1.2*D946+1.6*E946)/(Q946),2)</f>
        <v>6.05</v>
      </c>
      <c r="S946" s="9">
        <f>CEILING((N946+(12*L946)),0.01)</f>
        <v>38.54</v>
      </c>
      <c r="T946" s="9">
        <f xml:space="preserve"> (4*S946)</f>
        <v>154.16</v>
      </c>
      <c r="U946" s="9">
        <f>ROUND((Q946-(S946/12)^2)*(R946),2)</f>
        <v>451.85</v>
      </c>
      <c r="V946" s="9">
        <f>ROUND((U946*1000)/(3*T946*(C946^0.5)),2)</f>
        <v>17.84</v>
      </c>
      <c r="W946" s="9" t="str">
        <f>IF(V946 &lt; N946, "Pass", "Fail")</f>
        <v>Pass</v>
      </c>
      <c r="X946" s="9">
        <f>CEILING(R946*(Q946^0.5)*((Q946^0.5/2)-(L946*0.5)-(N946/12)),0.01)</f>
        <v>117.59</v>
      </c>
      <c r="Y946" s="9">
        <f>ROUND((X946*1000)/(1.5*(Q946^0.5)*12*(C946^0.5)),2)</f>
        <v>12.94</v>
      </c>
      <c r="Z946" s="9" t="str">
        <f>IF(Y946&lt;N946,"Pass","Fail")</f>
        <v>Pass</v>
      </c>
      <c r="AA946" s="9">
        <f>ROUND(((Q946^0.5)/2)-(L946/2),2)</f>
        <v>3.9</v>
      </c>
      <c r="AB946" s="9">
        <f>ROUND((AA946*(AA946/2)*R946*(Q946^0.5)),0)</f>
        <v>424</v>
      </c>
      <c r="AC946" s="9">
        <f>ROUND((AB946*12000/(0.9*(Q946^0.5)*12*(N946^2))),2)</f>
        <v>110.54</v>
      </c>
      <c r="AD946" s="9">
        <f>(1-((1-(2.36*AC946/C946))^0.5))</f>
        <v>4.4467757390329266E-2</v>
      </c>
      <c r="AE946" s="9">
        <f>(AD946*C946)/(1.18*F946)</f>
        <v>2.8263405120971994E-3</v>
      </c>
      <c r="AF946" s="10">
        <f>200/F946</f>
        <v>5.0000000000000001E-3</v>
      </c>
      <c r="AG946" s="10">
        <f>(3*(C946)^0.5)/(F946)</f>
        <v>4.107919181288746E-3</v>
      </c>
      <c r="AH946" s="10">
        <f>ROUND(MAX(AE946, AF946, AG946),6)</f>
        <v>5.0000000000000001E-3</v>
      </c>
      <c r="AK946" s="10">
        <f>ROUND((AH946*(Q946^0.5)*12*N946),2)</f>
        <v>11.89</v>
      </c>
      <c r="AL946" s="13">
        <f>ROUND((Q946^0.5),2)</f>
        <v>9.2200000000000006</v>
      </c>
      <c r="AM946" s="13">
        <f>ROUND((Q946^0.5),2)</f>
        <v>9.2200000000000006</v>
      </c>
      <c r="AN946" s="19">
        <v>11</v>
      </c>
      <c r="AO946" s="10">
        <f>INDEX(AJ:AJ, MATCH(AN946, AI:AI, 0))</f>
        <v>1.56</v>
      </c>
      <c r="AP946" s="12">
        <f>ROUNDUP((AK946/AO946),0)</f>
        <v>8</v>
      </c>
      <c r="AQ946" s="12">
        <f>(AP946*AO946)</f>
        <v>12.48</v>
      </c>
      <c r="AR946" s="12">
        <f>IF(ROUNDDOWN((AL946*12 - (O946*12)) / (AP946 - 1), 0) &lt; 18, ROUNDDOWN((AL946*12 - (O946*12)) / (AP946 - 1), 0), 18)</f>
        <v>15</v>
      </c>
    </row>
    <row r="947" spans="1:44" x14ac:dyDescent="0.35">
      <c r="A947" s="11">
        <f t="shared" si="14"/>
        <v>946</v>
      </c>
      <c r="B947" s="14">
        <v>4100</v>
      </c>
      <c r="C947" s="14">
        <v>3000</v>
      </c>
      <c r="D947" s="14">
        <v>180</v>
      </c>
      <c r="E947" s="14">
        <v>175</v>
      </c>
      <c r="F947" s="14">
        <v>40000</v>
      </c>
      <c r="G947" s="14">
        <v>4.5</v>
      </c>
      <c r="H947" s="14">
        <v>95</v>
      </c>
      <c r="K947" s="14">
        <v>150</v>
      </c>
      <c r="L947" s="14">
        <v>1.5</v>
      </c>
      <c r="M947" s="9">
        <f>ROUNDUP((18*L947),0)</f>
        <v>27</v>
      </c>
      <c r="N947" s="9">
        <f>(M947-O947*12-1.5)</f>
        <v>22.5</v>
      </c>
      <c r="O947" s="14">
        <v>0.25</v>
      </c>
      <c r="P947" s="9">
        <f>ROUND(((B947)-(M947*K947/12)-(G947-(1.5*L947))*H947),0)</f>
        <v>3549</v>
      </c>
      <c r="Q947" s="9">
        <f>ROUNDDOWN((D947+E947)/(P947/1000),0)</f>
        <v>100</v>
      </c>
      <c r="R947" s="9">
        <f>ROUND((1.2*D947+1.6*E947)/(Q947),2)</f>
        <v>4.96</v>
      </c>
      <c r="S947" s="9">
        <f>CEILING((N947+(12*L947)),0.01)</f>
        <v>40.5</v>
      </c>
      <c r="T947" s="9">
        <f xml:space="preserve"> (4*S947)</f>
        <v>162</v>
      </c>
      <c r="U947" s="9">
        <f>ROUND((Q947-(S947/12)^2)*(R947),2)</f>
        <v>439.5</v>
      </c>
      <c r="V947" s="9">
        <f>ROUND((U947*1000)/(3*T947*(C947^0.5)),2)</f>
        <v>16.510000000000002</v>
      </c>
      <c r="W947" s="9" t="str">
        <f>IF(V947 &lt; N947, "Pass", "Fail")</f>
        <v>Pass</v>
      </c>
      <c r="X947" s="9">
        <f>CEILING(R947*(Q947^0.5)*((Q947^0.5/2)-(L947*0.5)-(N947/12)),0.01)</f>
        <v>117.8</v>
      </c>
      <c r="Y947" s="9">
        <f>ROUND((X947*1000)/(1.5*(Q947^0.5)*12*(C947^0.5)),2)</f>
        <v>11.95</v>
      </c>
      <c r="Z947" s="9" t="str">
        <f>IF(Y947&lt;N947,"Pass","Fail")</f>
        <v>Pass</v>
      </c>
      <c r="AA947" s="9">
        <f>ROUND(((Q947^0.5)/2)-(L947/2),2)</f>
        <v>4.25</v>
      </c>
      <c r="AB947" s="9">
        <f>ROUND((AA947*(AA947/2)*R947*(Q947^0.5)),0)</f>
        <v>448</v>
      </c>
      <c r="AC947" s="9">
        <f>ROUND((AB947*12000/(0.9*(Q947^0.5)*12*(N947^2))),2)</f>
        <v>98.33</v>
      </c>
      <c r="AD947" s="9">
        <f>(1-((1-(2.36*AC947/C947))^0.5))</f>
        <v>3.9454807587552043E-2</v>
      </c>
      <c r="AE947" s="9">
        <f>(AD947*C947)/(1.18*F947)</f>
        <v>2.5077208212427146E-3</v>
      </c>
      <c r="AF947" s="10">
        <f>200/F947</f>
        <v>5.0000000000000001E-3</v>
      </c>
      <c r="AG947" s="10">
        <f>(3*(C947)^0.5)/(F947)</f>
        <v>4.107919181288746E-3</v>
      </c>
      <c r="AH947" s="10">
        <f>ROUND(MAX(AE947, AF947, AG947),6)</f>
        <v>5.0000000000000001E-3</v>
      </c>
      <c r="AK947" s="10">
        <f>ROUND((AH947*(Q947^0.5)*12*N947),2)</f>
        <v>13.5</v>
      </c>
      <c r="AL947" s="13">
        <f>ROUND((Q947^0.5),2)</f>
        <v>10</v>
      </c>
      <c r="AM947" s="13">
        <f>ROUND((Q947^0.5),2)</f>
        <v>10</v>
      </c>
      <c r="AN947" s="19">
        <v>11</v>
      </c>
      <c r="AO947" s="10">
        <f>INDEX(AJ:AJ, MATCH(AN947, AI:AI, 0))</f>
        <v>1.56</v>
      </c>
      <c r="AP947" s="12">
        <f>ROUNDUP((AK947/AO947),0)</f>
        <v>9</v>
      </c>
      <c r="AQ947" s="12">
        <f>(AP947*AO947)</f>
        <v>14.040000000000001</v>
      </c>
      <c r="AR947" s="12">
        <f>IF(ROUNDDOWN((AL947*12 - (O947*12)) / (AP947 - 1), 0) &lt; 18, ROUNDDOWN((AL947*12 - (O947*12)) / (AP947 - 1), 0), 18)</f>
        <v>14</v>
      </c>
    </row>
    <row r="948" spans="1:44" x14ac:dyDescent="0.35">
      <c r="A948" s="11">
        <f t="shared" si="14"/>
        <v>947</v>
      </c>
      <c r="B948" s="14">
        <v>4500</v>
      </c>
      <c r="C948" s="14">
        <v>3000</v>
      </c>
      <c r="D948" s="14">
        <v>130</v>
      </c>
      <c r="E948" s="14">
        <v>195</v>
      </c>
      <c r="F948" s="14">
        <v>60000</v>
      </c>
      <c r="G948" s="14">
        <v>6.25</v>
      </c>
      <c r="H948" s="14">
        <v>95</v>
      </c>
      <c r="K948" s="14">
        <v>150</v>
      </c>
      <c r="L948" s="14">
        <v>1.33</v>
      </c>
      <c r="M948" s="9">
        <f>ROUNDUP((18*L948),0)</f>
        <v>24</v>
      </c>
      <c r="N948" s="9">
        <f>(M948-O948*12-1.5)</f>
        <v>19.5</v>
      </c>
      <c r="O948" s="14">
        <v>0.25</v>
      </c>
      <c r="P948" s="9">
        <f>ROUND(((B948)-(M948*K948/12)-(G948-(1.5*L948))*H948),0)</f>
        <v>3796</v>
      </c>
      <c r="Q948" s="9">
        <f>ROUNDDOWN((D948+E948)/(P948/1000),0)</f>
        <v>85</v>
      </c>
      <c r="R948" s="9">
        <f>ROUND((1.2*D948+1.6*E948)/(Q948),2)</f>
        <v>5.51</v>
      </c>
      <c r="S948" s="9">
        <f>CEILING((N948+(12*L948)),0.01)</f>
        <v>35.46</v>
      </c>
      <c r="T948" s="9">
        <f xml:space="preserve"> (4*S948)</f>
        <v>141.84</v>
      </c>
      <c r="U948" s="9">
        <f>ROUND((Q948-(S948/12)^2)*(R948),2)</f>
        <v>420.24</v>
      </c>
      <c r="V948" s="9">
        <f>ROUND((U948*1000)/(3*T948*(C948^0.5)),2)</f>
        <v>18.03</v>
      </c>
      <c r="W948" s="9" t="str">
        <f>IF(V948 &lt; N948, "Pass", "Fail")</f>
        <v>Pass</v>
      </c>
      <c r="X948" s="9">
        <f>CEILING(R948*(Q948^0.5)*((Q948^0.5/2)-(L948*0.5)-(N948/12)),0.01)</f>
        <v>117.85000000000001</v>
      </c>
      <c r="Y948" s="9">
        <f>ROUND((X948*1000)/(1.5*(Q948^0.5)*12*(C948^0.5)),2)</f>
        <v>12.97</v>
      </c>
      <c r="Z948" s="9" t="str">
        <f>IF(Y948&lt;N948,"Pass","Fail")</f>
        <v>Pass</v>
      </c>
      <c r="AA948" s="9">
        <f>ROUND(((Q948^0.5)/2)-(L948/2),2)</f>
        <v>3.94</v>
      </c>
      <c r="AB948" s="9">
        <f>ROUND((AA948*(AA948/2)*R948*(Q948^0.5)),0)</f>
        <v>394</v>
      </c>
      <c r="AC948" s="9">
        <f>ROUND((AB948*12000/(0.9*(Q948^0.5)*12*(N948^2))),2)</f>
        <v>124.87</v>
      </c>
      <c r="AD948" s="9">
        <f>(1-((1-(2.36*AC948/C948))^0.5))</f>
        <v>5.0384849882157079E-2</v>
      </c>
      <c r="AE948" s="9">
        <f>(AD948*C948)/(1.18*F948)</f>
        <v>2.1349512661930966E-3</v>
      </c>
      <c r="AF948" s="10">
        <f>200/F948</f>
        <v>3.3333333333333335E-3</v>
      </c>
      <c r="AG948" s="10">
        <f>(3*(C948)^0.5)/(F948)</f>
        <v>2.7386127875258306E-3</v>
      </c>
      <c r="AH948" s="10">
        <f>ROUND(MAX(AE948, AF948, AG948),6)</f>
        <v>3.333E-3</v>
      </c>
      <c r="AI948" s="2">
        <v>9</v>
      </c>
      <c r="AJ948" s="2">
        <v>1</v>
      </c>
      <c r="AK948" s="10">
        <f>ROUND((AH948*(Q948^0.5)*12*N948),2)</f>
        <v>7.19</v>
      </c>
      <c r="AL948" s="13">
        <f>ROUND((Q948^0.5),2)</f>
        <v>9.2200000000000006</v>
      </c>
      <c r="AM948" s="13">
        <f>ROUND((Q948^0.5),2)</f>
        <v>9.2200000000000006</v>
      </c>
      <c r="AN948" s="19">
        <v>8</v>
      </c>
      <c r="AO948" s="10">
        <f>INDEX(AJ:AJ, MATCH(AN948, AI:AI, 0))</f>
        <v>0.79</v>
      </c>
      <c r="AP948" s="12">
        <f>ROUNDUP((AK948/AO948),0)</f>
        <v>10</v>
      </c>
      <c r="AQ948" s="12">
        <f>(AP948*AO948)</f>
        <v>7.9</v>
      </c>
      <c r="AR948" s="12">
        <f>IF(ROUNDDOWN((AL948*12 - (O948*12)) / (AP948 - 1), 0) &lt; 18, ROUNDDOWN((AL948*12 - (O948*12)) / (AP948 - 1), 0), 18)</f>
        <v>11</v>
      </c>
    </row>
    <row r="949" spans="1:44" x14ac:dyDescent="0.35">
      <c r="A949" s="11">
        <f t="shared" si="14"/>
        <v>948</v>
      </c>
      <c r="B949" s="14">
        <v>4100</v>
      </c>
      <c r="C949" s="14">
        <v>4000</v>
      </c>
      <c r="D949" s="14">
        <v>185</v>
      </c>
      <c r="E949" s="14">
        <v>135</v>
      </c>
      <c r="F949" s="14">
        <v>60000</v>
      </c>
      <c r="G949" s="14">
        <v>4</v>
      </c>
      <c r="H949" s="14">
        <v>90</v>
      </c>
      <c r="K949" s="14">
        <v>150</v>
      </c>
      <c r="L949" s="14">
        <v>1.25</v>
      </c>
      <c r="M949" s="9">
        <f>ROUNDUP((18*L949),0)</f>
        <v>23</v>
      </c>
      <c r="N949" s="9">
        <f>(M949-O949*12-1.5)</f>
        <v>18.5</v>
      </c>
      <c r="O949" s="14">
        <v>0.25</v>
      </c>
      <c r="P949" s="9">
        <f>ROUND(((B949)-(M949*K949/12)-(G949-(1.5*L949))*H949),0)</f>
        <v>3621</v>
      </c>
      <c r="Q949" s="9">
        <f>ROUNDDOWN((D949+E949)/(P949/1000),0)</f>
        <v>88</v>
      </c>
      <c r="R949" s="9">
        <f>ROUND((1.2*D949+1.6*E949)/(Q949),2)</f>
        <v>4.9800000000000004</v>
      </c>
      <c r="S949" s="9">
        <f>CEILING((N949+(12*L949)),0.01)</f>
        <v>33.5</v>
      </c>
      <c r="T949" s="9">
        <f xml:space="preserve"> (4*S949)</f>
        <v>134</v>
      </c>
      <c r="U949" s="9">
        <f>ROUND((Q949-(S949/12)^2)*(R949),2)</f>
        <v>399.43</v>
      </c>
      <c r="V949" s="9">
        <f>ROUND((U949*1000)/(3*T949*(C949^0.5)),2)</f>
        <v>15.71</v>
      </c>
      <c r="W949" s="9" t="str">
        <f>IF(V949 &lt; N949, "Pass", "Fail")</f>
        <v>Pass</v>
      </c>
      <c r="X949" s="9">
        <f>CEILING(R949*(Q949^0.5)*((Q949^0.5/2)-(L949*0.5)-(N949/12)),0.01)</f>
        <v>117.91</v>
      </c>
      <c r="Y949" s="9">
        <f>ROUND((X949*1000)/(1.5*(Q949^0.5)*12*(C949^0.5)),2)</f>
        <v>11.04</v>
      </c>
      <c r="Z949" s="9" t="str">
        <f>IF(Y949&lt;N949,"Pass","Fail")</f>
        <v>Pass</v>
      </c>
      <c r="AA949" s="9">
        <f>ROUND(((Q949^0.5)/2)-(L949/2),2)</f>
        <v>4.07</v>
      </c>
      <c r="AB949" s="9">
        <f>ROUND((AA949*(AA949/2)*R949*(Q949^0.5)),0)</f>
        <v>387</v>
      </c>
      <c r="AC949" s="9">
        <f>ROUND((AB949*12000/(0.9*(Q949^0.5)*12*(N949^2))),2)</f>
        <v>133.93</v>
      </c>
      <c r="AD949" s="9">
        <f>(1-((1-(2.36*AC949/C949))^0.5))</f>
        <v>4.0322293683968113E-2</v>
      </c>
      <c r="AE949" s="9">
        <f>(AD949*C949)/(1.18*F949)</f>
        <v>2.2780956883597806E-3</v>
      </c>
      <c r="AF949" s="10">
        <f>200/F949</f>
        <v>3.3333333333333335E-3</v>
      </c>
      <c r="AG949" s="10">
        <f>(3*(C949)^0.5)/(F949)</f>
        <v>3.162277660168379E-3</v>
      </c>
      <c r="AH949" s="10">
        <f>ROUND(MAX(AE949, AF949, AG949),6)</f>
        <v>3.333E-3</v>
      </c>
      <c r="AK949" s="10">
        <f>ROUND((AH949*(Q949^0.5)*12*N949),2)</f>
        <v>6.94</v>
      </c>
      <c r="AL949" s="13">
        <f>ROUND((Q949^0.5),2)</f>
        <v>9.3800000000000008</v>
      </c>
      <c r="AM949" s="13">
        <f>ROUND((Q949^0.5),2)</f>
        <v>9.3800000000000008</v>
      </c>
      <c r="AN949" s="19">
        <v>8</v>
      </c>
      <c r="AO949" s="10">
        <f>INDEX(AJ:AJ, MATCH(AN949, AI:AI, 0))</f>
        <v>0.79</v>
      </c>
      <c r="AP949" s="12">
        <f>ROUNDUP((AK949/AO949),0)</f>
        <v>9</v>
      </c>
      <c r="AQ949" s="12">
        <f>(AP949*AO949)</f>
        <v>7.11</v>
      </c>
      <c r="AR949" s="12">
        <f>IF(ROUNDDOWN((AL949*12 - (O949*12)) / (AP949 - 1), 0) &lt; 18, ROUNDDOWN((AL949*12 - (O949*12)) / (AP949 - 1), 0), 18)</f>
        <v>13</v>
      </c>
    </row>
    <row r="950" spans="1:44" x14ac:dyDescent="0.35">
      <c r="A950" s="11">
        <f t="shared" si="14"/>
        <v>949</v>
      </c>
      <c r="B950" s="14">
        <v>4400</v>
      </c>
      <c r="C950" s="14">
        <v>4000</v>
      </c>
      <c r="D950" s="14">
        <v>155</v>
      </c>
      <c r="E950" s="14">
        <v>170</v>
      </c>
      <c r="F950" s="14">
        <v>60000</v>
      </c>
      <c r="G950" s="14">
        <v>6.5</v>
      </c>
      <c r="H950" s="14">
        <v>105</v>
      </c>
      <c r="K950" s="14">
        <v>150</v>
      </c>
      <c r="L950" s="14">
        <v>1.33</v>
      </c>
      <c r="M950" s="9">
        <f>ROUNDUP((18*L950),0)</f>
        <v>24</v>
      </c>
      <c r="N950" s="9">
        <f>(M950-O950*12-1.5)</f>
        <v>19.5</v>
      </c>
      <c r="O950" s="14">
        <v>0.25</v>
      </c>
      <c r="P950" s="9">
        <f>ROUND(((B950)-(M950*K950/12)-(G950-(1.5*L950))*H950),0)</f>
        <v>3627</v>
      </c>
      <c r="Q950" s="9">
        <f>ROUNDDOWN((D950+E950)/(P950/1000),0)</f>
        <v>89</v>
      </c>
      <c r="R950" s="9">
        <f>ROUND((1.2*D950+1.6*E950)/(Q950),2)</f>
        <v>5.15</v>
      </c>
      <c r="S950" s="9">
        <f>CEILING((N950+(12*L950)),0.01)</f>
        <v>35.46</v>
      </c>
      <c r="T950" s="9">
        <f xml:space="preserve"> (4*S950)</f>
        <v>141.84</v>
      </c>
      <c r="U950" s="9">
        <f>ROUND((Q950-(S950/12)^2)*(R950),2)</f>
        <v>413.38</v>
      </c>
      <c r="V950" s="9">
        <f>ROUND((U950*1000)/(3*T950*(C950^0.5)),2)</f>
        <v>15.36</v>
      </c>
      <c r="W950" s="9" t="str">
        <f>IF(V950 &lt; N950, "Pass", "Fail")</f>
        <v>Pass</v>
      </c>
      <c r="X950" s="9">
        <f>CEILING(R950*(Q950^0.5)*((Q950^0.5/2)-(L950*0.5)-(N950/12)),0.01)</f>
        <v>117.92</v>
      </c>
      <c r="Y950" s="9">
        <f>ROUND((X950*1000)/(1.5*(Q950^0.5)*12*(C950^0.5)),2)</f>
        <v>10.98</v>
      </c>
      <c r="Z950" s="9" t="str">
        <f>IF(Y950&lt;N950,"Pass","Fail")</f>
        <v>Pass</v>
      </c>
      <c r="AA950" s="9">
        <f>ROUND(((Q950^0.5)/2)-(L950/2),2)</f>
        <v>4.05</v>
      </c>
      <c r="AB950" s="9">
        <f>ROUND((AA950*(AA950/2)*R950*(Q950^0.5)),0)</f>
        <v>398</v>
      </c>
      <c r="AC950" s="9">
        <f>ROUND((AB950*12000/(0.9*(Q950^0.5)*12*(N950^2))),2)</f>
        <v>123.28</v>
      </c>
      <c r="AD950" s="9">
        <f>(1-((1-(2.36*AC950/C950))^0.5))</f>
        <v>3.7054103285132589E-2</v>
      </c>
      <c r="AE950" s="9">
        <f>(AD950*C950)/(1.18*F950)</f>
        <v>2.0934521630018412E-3</v>
      </c>
      <c r="AF950" s="10">
        <f>200/F950</f>
        <v>3.3333333333333335E-3</v>
      </c>
      <c r="AG950" s="10">
        <f>(3*(C950)^0.5)/(F950)</f>
        <v>3.162277660168379E-3</v>
      </c>
      <c r="AH950" s="10">
        <f>ROUND(MAX(AE950, AF950, AG950),6)</f>
        <v>3.333E-3</v>
      </c>
      <c r="AK950" s="10">
        <f>ROUND((AH950*(Q950^0.5)*12*N950),2)</f>
        <v>7.36</v>
      </c>
      <c r="AL950" s="13">
        <f>ROUND((Q950^0.5),2)</f>
        <v>9.43</v>
      </c>
      <c r="AM950" s="13">
        <f>ROUND((Q950^0.5),2)</f>
        <v>9.43</v>
      </c>
      <c r="AN950" s="19">
        <v>11</v>
      </c>
      <c r="AO950" s="10">
        <f>INDEX(AJ:AJ, MATCH(AN950, AI:AI, 0))</f>
        <v>1.56</v>
      </c>
      <c r="AP950" s="12">
        <f>ROUNDUP((AK950/AO950),0)</f>
        <v>5</v>
      </c>
      <c r="AQ950" s="12">
        <f>(AP950*AO950)</f>
        <v>7.8000000000000007</v>
      </c>
      <c r="AR950" s="12">
        <f>IF(ROUNDDOWN((AL950*12 - (O950*12)) / (AP950 - 1), 0) &lt; 18, ROUNDDOWN((AL950*12 - (O950*12)) / (AP950 - 1), 0), 18)</f>
        <v>18</v>
      </c>
    </row>
    <row r="951" spans="1:44" x14ac:dyDescent="0.35">
      <c r="A951" s="11">
        <f t="shared" si="14"/>
        <v>950</v>
      </c>
      <c r="B951" s="14">
        <v>4700</v>
      </c>
      <c r="C951" s="14">
        <v>3000</v>
      </c>
      <c r="D951" s="14">
        <v>175</v>
      </c>
      <c r="E951" s="14">
        <v>145</v>
      </c>
      <c r="F951" s="14">
        <v>60000</v>
      </c>
      <c r="G951" s="14">
        <v>5.5</v>
      </c>
      <c r="H951" s="14">
        <v>90</v>
      </c>
      <c r="K951" s="14">
        <v>150</v>
      </c>
      <c r="L951" s="14">
        <v>1.17</v>
      </c>
      <c r="M951" s="9">
        <f>ROUNDUP((18*L951),0)</f>
        <v>22</v>
      </c>
      <c r="N951" s="9">
        <f>(M951-O951*12-1.5)</f>
        <v>17.5</v>
      </c>
      <c r="O951" s="14">
        <v>0.25</v>
      </c>
      <c r="P951" s="9">
        <f>ROUND(((B951)-(M951*K951/12)-(G951-(1.5*L951))*H951),0)</f>
        <v>4088</v>
      </c>
      <c r="Q951" s="9">
        <f>ROUNDDOWN((D951+E951)/(P951/1000),0)</f>
        <v>78</v>
      </c>
      <c r="R951" s="9">
        <f>ROUND((1.2*D951+1.6*E951)/(Q951),2)</f>
        <v>5.67</v>
      </c>
      <c r="S951" s="9">
        <f>CEILING((N951+(12*L951)),0.01)</f>
        <v>31.54</v>
      </c>
      <c r="T951" s="9">
        <f xml:space="preserve"> (4*S951)</f>
        <v>126.16</v>
      </c>
      <c r="U951" s="9">
        <f>ROUND((Q951-(S951/12)^2)*(R951),2)</f>
        <v>403.09</v>
      </c>
      <c r="V951" s="9">
        <f>ROUND((U951*1000)/(3*T951*(C951^0.5)),2)</f>
        <v>19.440000000000001</v>
      </c>
      <c r="W951" s="9" t="str">
        <f>IF(V951 &lt; N951, "Pass", "Fail")</f>
        <v>Fail</v>
      </c>
      <c r="X951" s="9">
        <f>CEILING(R951*(Q951^0.5)*((Q951^0.5/2)-(L951*0.5)-(N951/12)),0.01)</f>
        <v>118.81</v>
      </c>
      <c r="Y951" s="9">
        <f>ROUND((X951*1000)/(1.5*(Q951^0.5)*12*(C951^0.5)),2)</f>
        <v>13.64</v>
      </c>
      <c r="Z951" s="9" t="str">
        <f>IF(Y951&lt;N951,"Pass","Fail")</f>
        <v>Pass</v>
      </c>
      <c r="AA951" s="9">
        <f>ROUND(((Q951^0.5)/2)-(L951/2),2)</f>
        <v>3.83</v>
      </c>
      <c r="AB951" s="9">
        <f>ROUND((AA951*(AA951/2)*R951*(Q951^0.5)),0)</f>
        <v>367</v>
      </c>
      <c r="AC951" s="9">
        <f>ROUND((AB951*12000/(0.9*(Q951^0.5)*12*(N951^2))),2)</f>
        <v>150.76</v>
      </c>
      <c r="AD951" s="9">
        <f>(1-((1-(2.36*AC951/C951))^0.5))</f>
        <v>6.1169805910923358E-2</v>
      </c>
      <c r="AE951" s="9">
        <f>(AD951*C951)/(1.18*F951)</f>
        <v>2.5919409284289562E-3</v>
      </c>
      <c r="AF951" s="10">
        <f>200/F951</f>
        <v>3.3333333333333335E-3</v>
      </c>
      <c r="AG951" s="10">
        <f>(3*(C951)^0.5)/(F951)</f>
        <v>2.7386127875258306E-3</v>
      </c>
      <c r="AH951" s="10">
        <f>ROUND(MAX(AE951, AF951, AG951),6)</f>
        <v>3.333E-3</v>
      </c>
      <c r="AK951" s="10">
        <f>ROUND((AH951*(Q951^0.5)*12*N951),2)</f>
        <v>6.18</v>
      </c>
      <c r="AL951" s="13">
        <f>ROUND((Q951^0.5),2)</f>
        <v>8.83</v>
      </c>
      <c r="AM951" s="13">
        <f>ROUND((Q951^0.5),2)</f>
        <v>8.83</v>
      </c>
      <c r="AN951" s="19">
        <v>8</v>
      </c>
      <c r="AO951" s="10">
        <f>INDEX(AJ:AJ, MATCH(AN951, AI:AI, 0))</f>
        <v>0.79</v>
      </c>
      <c r="AP951" s="12">
        <f>ROUNDUP((AK951/AO951),0)</f>
        <v>8</v>
      </c>
      <c r="AQ951" s="12">
        <f>(AP951*AO951)</f>
        <v>6.32</v>
      </c>
      <c r="AR951" s="12">
        <f>IF(ROUNDDOWN((AL951*12 - (O951*12)) / (AP951 - 1), 0) &lt; 18, ROUNDDOWN((AL951*12 - (O951*12)) / (AP951 - 1), 0), 18)</f>
        <v>14</v>
      </c>
    </row>
    <row r="952" spans="1:44" x14ac:dyDescent="0.35">
      <c r="A952" s="11">
        <f t="shared" si="14"/>
        <v>951</v>
      </c>
      <c r="B952" s="14">
        <v>4400</v>
      </c>
      <c r="C952" s="14">
        <v>5000</v>
      </c>
      <c r="D952" s="14">
        <v>195</v>
      </c>
      <c r="E952" s="14">
        <v>130</v>
      </c>
      <c r="F952" s="14">
        <v>40000</v>
      </c>
      <c r="G952" s="14">
        <v>6.25</v>
      </c>
      <c r="H952" s="14">
        <v>100</v>
      </c>
      <c r="K952" s="14">
        <v>150</v>
      </c>
      <c r="L952" s="14">
        <v>1.25</v>
      </c>
      <c r="M952" s="9">
        <f>ROUNDUP((18*L952),0)</f>
        <v>23</v>
      </c>
      <c r="N952" s="9">
        <f>(M952-O952*12-1.5)</f>
        <v>18.5</v>
      </c>
      <c r="O952" s="14">
        <v>0.25</v>
      </c>
      <c r="P952" s="9">
        <f>ROUND(((B952)-(M952*K952/12)-(G952-(1.5*L952))*H952),0)</f>
        <v>3675</v>
      </c>
      <c r="Q952" s="9">
        <f>ROUNDDOWN((D952+E952)/(P952/1000),0)</f>
        <v>88</v>
      </c>
      <c r="R952" s="9">
        <f>ROUND((1.2*D952+1.6*E952)/(Q952),2)</f>
        <v>5.0199999999999996</v>
      </c>
      <c r="S952" s="9">
        <f>CEILING((N952+(12*L952)),0.01)</f>
        <v>33.5</v>
      </c>
      <c r="T952" s="9">
        <f xml:space="preserve"> (4*S952)</f>
        <v>134</v>
      </c>
      <c r="U952" s="9">
        <f>ROUND((Q952-(S952/12)^2)*(R952),2)</f>
        <v>402.64</v>
      </c>
      <c r="V952" s="9">
        <f>ROUND((U952*1000)/(3*T952*(C952^0.5)),2)</f>
        <v>14.16</v>
      </c>
      <c r="W952" s="9" t="str">
        <f>IF(V952 &lt; N952, "Pass", "Fail")</f>
        <v>Pass</v>
      </c>
      <c r="X952" s="9">
        <f>CEILING(R952*(Q952^0.5)*((Q952^0.5/2)-(L952*0.5)-(N952/12)),0.01)</f>
        <v>118.85000000000001</v>
      </c>
      <c r="Y952" s="9">
        <f>ROUND((X952*1000)/(1.5*(Q952^0.5)*12*(C952^0.5)),2)</f>
        <v>9.9499999999999993</v>
      </c>
      <c r="Z952" s="9" t="str">
        <f>IF(Y952&lt;N952,"Pass","Fail")</f>
        <v>Pass</v>
      </c>
      <c r="AA952" s="9">
        <f>ROUND(((Q952^0.5)/2)-(L952/2),2)</f>
        <v>4.07</v>
      </c>
      <c r="AB952" s="9">
        <f>ROUND((AA952*(AA952/2)*R952*(Q952^0.5)),0)</f>
        <v>390</v>
      </c>
      <c r="AC952" s="9">
        <f>ROUND((AB952*12000/(0.9*(Q952^0.5)*12*(N952^2))),2)</f>
        <v>134.97</v>
      </c>
      <c r="AD952" s="9">
        <f>(1-((1-(2.36*AC952/C952))^0.5))</f>
        <v>3.2377056906978896E-2</v>
      </c>
      <c r="AE952" s="9">
        <f>(AD952*C952)/(1.18*F952)</f>
        <v>3.429772977434205E-3</v>
      </c>
      <c r="AF952" s="10">
        <f>200/F952</f>
        <v>5.0000000000000001E-3</v>
      </c>
      <c r="AG952" s="10">
        <f>(3*(C952)^0.5)/(F952)</f>
        <v>5.3033008588991067E-3</v>
      </c>
      <c r="AH952" s="10">
        <f>ROUND(MAX(AE952, AF952, AG952),6)</f>
        <v>5.3030000000000004E-3</v>
      </c>
      <c r="AK952" s="10">
        <f>ROUND((AH952*(Q952^0.5)*12*N952),2)</f>
        <v>11.04</v>
      </c>
      <c r="AL952" s="13">
        <f>ROUND((Q952^0.5),2)</f>
        <v>9.3800000000000008</v>
      </c>
      <c r="AM952" s="13">
        <f>ROUND((Q952^0.5),2)</f>
        <v>9.3800000000000008</v>
      </c>
      <c r="AN952" s="19">
        <v>11</v>
      </c>
      <c r="AO952" s="10">
        <f>INDEX(AJ:AJ, MATCH(AN952, AI:AI, 0))</f>
        <v>1.56</v>
      </c>
      <c r="AP952" s="12">
        <f>ROUNDUP((AK952/AO952),0)</f>
        <v>8</v>
      </c>
      <c r="AQ952" s="12">
        <f>(AP952*AO952)</f>
        <v>12.48</v>
      </c>
      <c r="AR952" s="12">
        <f>IF(ROUNDDOWN((AL952*12 - (O952*12)) / (AP952 - 1), 0) &lt; 18, ROUNDDOWN((AL952*12 - (O952*12)) / (AP952 - 1), 0), 18)</f>
        <v>15</v>
      </c>
    </row>
    <row r="953" spans="1:44" x14ac:dyDescent="0.35">
      <c r="A953" s="11">
        <f t="shared" si="14"/>
        <v>952</v>
      </c>
      <c r="B953" s="14">
        <v>4300</v>
      </c>
      <c r="C953" s="14">
        <v>5000</v>
      </c>
      <c r="D953" s="14">
        <v>195</v>
      </c>
      <c r="E953" s="14">
        <v>130</v>
      </c>
      <c r="F953" s="14">
        <v>60000</v>
      </c>
      <c r="G953" s="14">
        <v>5.25</v>
      </c>
      <c r="H953" s="14">
        <v>95</v>
      </c>
      <c r="K953" s="14">
        <v>150</v>
      </c>
      <c r="L953" s="14">
        <v>1.25</v>
      </c>
      <c r="M953" s="9">
        <f>ROUNDUP((18*L953),0)</f>
        <v>23</v>
      </c>
      <c r="N953" s="9">
        <f>(M953-O953*12-1.5)</f>
        <v>18.5</v>
      </c>
      <c r="O953" s="14">
        <v>0.25</v>
      </c>
      <c r="P953" s="9">
        <f>ROUND(((B953)-(M953*K953/12)-(G953-(1.5*L953))*H953),0)</f>
        <v>3692</v>
      </c>
      <c r="Q953" s="9">
        <f>ROUNDDOWN((D953+E953)/(P953/1000),0)</f>
        <v>88</v>
      </c>
      <c r="R953" s="9">
        <f>ROUND((1.2*D953+1.6*E953)/(Q953),2)</f>
        <v>5.0199999999999996</v>
      </c>
      <c r="S953" s="9">
        <f>CEILING((N953+(12*L953)),0.01)</f>
        <v>33.5</v>
      </c>
      <c r="T953" s="9">
        <f xml:space="preserve"> (4*S953)</f>
        <v>134</v>
      </c>
      <c r="U953" s="9">
        <f>ROUND((Q953-(S953/12)^2)*(R953),2)</f>
        <v>402.64</v>
      </c>
      <c r="V953" s="9">
        <f>ROUND((U953*1000)/(3*T953*(C953^0.5)),2)</f>
        <v>14.16</v>
      </c>
      <c r="W953" s="9" t="str">
        <f>IF(V953 &lt; N953, "Pass", "Fail")</f>
        <v>Pass</v>
      </c>
      <c r="X953" s="9">
        <f>CEILING(R953*(Q953^0.5)*((Q953^0.5/2)-(L953*0.5)-(N953/12)),0.01)</f>
        <v>118.85000000000001</v>
      </c>
      <c r="Y953" s="9">
        <f>ROUND((X953*1000)/(1.5*(Q953^0.5)*12*(C953^0.5)),2)</f>
        <v>9.9499999999999993</v>
      </c>
      <c r="Z953" s="9" t="str">
        <f>IF(Y953&lt;N953,"Pass","Fail")</f>
        <v>Pass</v>
      </c>
      <c r="AA953" s="9">
        <f>ROUND(((Q953^0.5)/2)-(L953/2),2)</f>
        <v>4.07</v>
      </c>
      <c r="AB953" s="9">
        <f>ROUND((AA953*(AA953/2)*R953*(Q953^0.5)),0)</f>
        <v>390</v>
      </c>
      <c r="AC953" s="9">
        <f>ROUND((AB953*12000/(0.9*(Q953^0.5)*12*(N953^2))),2)</f>
        <v>134.97</v>
      </c>
      <c r="AD953" s="9">
        <f>(1-((1-(2.36*AC953/C953))^0.5))</f>
        <v>3.2377056906978896E-2</v>
      </c>
      <c r="AE953" s="9">
        <f>(AD953*C953)/(1.18*F953)</f>
        <v>2.2865153182894701E-3</v>
      </c>
      <c r="AF953" s="10">
        <f>200/F953</f>
        <v>3.3333333333333335E-3</v>
      </c>
      <c r="AG953" s="10">
        <f>(3*(C953)^0.5)/(F953)</f>
        <v>3.5355339059327377E-3</v>
      </c>
      <c r="AH953" s="10">
        <f>ROUND(MAX(AE953, AF953, AG953),6)</f>
        <v>3.5360000000000001E-3</v>
      </c>
      <c r="AK953" s="10">
        <f>ROUND((AH953*(Q953^0.5)*12*N953),2)</f>
        <v>7.36</v>
      </c>
      <c r="AL953" s="13">
        <f>ROUND((Q953^0.5),2)</f>
        <v>9.3800000000000008</v>
      </c>
      <c r="AM953" s="13">
        <f>ROUND((Q953^0.5),2)</f>
        <v>9.3800000000000008</v>
      </c>
      <c r="AN953" s="19">
        <v>11</v>
      </c>
      <c r="AO953" s="10">
        <f>INDEX(AJ:AJ, MATCH(AN953, AI:AI, 0))</f>
        <v>1.56</v>
      </c>
      <c r="AP953" s="12">
        <f>ROUNDUP((AK953/AO953),0)</f>
        <v>5</v>
      </c>
      <c r="AQ953" s="12">
        <f>(AP953*AO953)</f>
        <v>7.8000000000000007</v>
      </c>
      <c r="AR953" s="12">
        <f>IF(ROUNDDOWN((AL953*12 - (O953*12)) / (AP953 - 1), 0) &lt; 18, ROUNDDOWN((AL953*12 - (O953*12)) / (AP953 - 1), 0), 18)</f>
        <v>18</v>
      </c>
    </row>
    <row r="954" spans="1:44" x14ac:dyDescent="0.35">
      <c r="A954" s="11">
        <f t="shared" si="14"/>
        <v>953</v>
      </c>
      <c r="B954" s="14">
        <v>4800</v>
      </c>
      <c r="C954" s="14">
        <v>4000</v>
      </c>
      <c r="D954" s="14">
        <v>155</v>
      </c>
      <c r="E954" s="14">
        <v>185</v>
      </c>
      <c r="F954" s="14">
        <v>60000</v>
      </c>
      <c r="G954" s="14">
        <v>6</v>
      </c>
      <c r="H954" s="14">
        <v>90</v>
      </c>
      <c r="K954" s="14">
        <v>150</v>
      </c>
      <c r="L954" s="14">
        <v>1.33</v>
      </c>
      <c r="M954" s="9">
        <f>ROUNDUP((18*L954),0)</f>
        <v>24</v>
      </c>
      <c r="N954" s="9">
        <f>(M954-O954*12-1.5)</f>
        <v>19.5</v>
      </c>
      <c r="O954" s="14">
        <v>0.25</v>
      </c>
      <c r="P954" s="9">
        <f>ROUND(((B954)-(M954*K954/12)-(G954-(1.5*L954))*H954),0)</f>
        <v>4140</v>
      </c>
      <c r="Q954" s="9">
        <f>ROUNDDOWN((D954+E954)/(P954/1000),0)</f>
        <v>82</v>
      </c>
      <c r="R954" s="9">
        <f>ROUND((1.2*D954+1.6*E954)/(Q954),2)</f>
        <v>5.88</v>
      </c>
      <c r="S954" s="9">
        <f>CEILING((N954+(12*L954)),0.01)</f>
        <v>35.46</v>
      </c>
      <c r="T954" s="9">
        <f xml:space="preserve"> (4*S954)</f>
        <v>141.84</v>
      </c>
      <c r="U954" s="9">
        <f>ROUND((Q954-(S954/12)^2)*(R954),2)</f>
        <v>430.82</v>
      </c>
      <c r="V954" s="9">
        <f>ROUND((U954*1000)/(3*T954*(C954^0.5)),2)</f>
        <v>16.010000000000002</v>
      </c>
      <c r="W954" s="9" t="str">
        <f>IF(V954 &lt; N954, "Pass", "Fail")</f>
        <v>Pass</v>
      </c>
      <c r="X954" s="9">
        <f>CEILING(R954*(Q954^0.5)*((Q954^0.5/2)-(L954*0.5)-(N954/12)),0.01)</f>
        <v>119.15</v>
      </c>
      <c r="Y954" s="9">
        <f>ROUND((X954*1000)/(1.5*(Q954^0.5)*12*(C954^0.5)),2)</f>
        <v>11.56</v>
      </c>
      <c r="Z954" s="9" t="str">
        <f>IF(Y954&lt;N954,"Pass","Fail")</f>
        <v>Pass</v>
      </c>
      <c r="AA954" s="9">
        <f>ROUND(((Q954^0.5)/2)-(L954/2),2)</f>
        <v>3.86</v>
      </c>
      <c r="AB954" s="9">
        <f>ROUND((AA954*(AA954/2)*R954*(Q954^0.5)),0)</f>
        <v>397</v>
      </c>
      <c r="AC954" s="9">
        <f>ROUND((AB954*12000/(0.9*(Q954^0.5)*12*(N954^2))),2)</f>
        <v>128.11000000000001</v>
      </c>
      <c r="AD954" s="9">
        <f>(1-((1-(2.36*AC954/C954))^0.5))</f>
        <v>3.8534920030893649E-2</v>
      </c>
      <c r="AE954" s="9">
        <f>(AD954*C954)/(1.18*F954)</f>
        <v>2.1771141260391895E-3</v>
      </c>
      <c r="AF954" s="10">
        <f>200/F954</f>
        <v>3.3333333333333335E-3</v>
      </c>
      <c r="AG954" s="10">
        <f>(3*(C954)^0.5)/(F954)</f>
        <v>3.162277660168379E-3</v>
      </c>
      <c r="AH954" s="10">
        <f>ROUND(MAX(AE954, AF954, AG954),6)</f>
        <v>3.333E-3</v>
      </c>
      <c r="AK954" s="10">
        <f>ROUND((AH954*(Q954^0.5)*12*N954),2)</f>
        <v>7.06</v>
      </c>
      <c r="AL954" s="13">
        <f>ROUND((Q954^0.5),2)</f>
        <v>9.06</v>
      </c>
      <c r="AM954" s="13">
        <f>ROUND((Q954^0.5),2)</f>
        <v>9.06</v>
      </c>
      <c r="AN954" s="19">
        <v>8</v>
      </c>
      <c r="AO954" s="10">
        <f>INDEX(AJ:AJ, MATCH(AN954, AI:AI, 0))</f>
        <v>0.79</v>
      </c>
      <c r="AP954" s="12">
        <f>ROUNDUP((AK954/AO954),0)</f>
        <v>9</v>
      </c>
      <c r="AQ954" s="12">
        <f>(AP954*AO954)</f>
        <v>7.11</v>
      </c>
      <c r="AR954" s="12">
        <f>IF(ROUNDDOWN((AL954*12 - (O954*12)) / (AP954 - 1), 0) &lt; 18, ROUNDDOWN((AL954*12 - (O954*12)) / (AP954 - 1), 0), 18)</f>
        <v>13</v>
      </c>
    </row>
    <row r="955" spans="1:44" x14ac:dyDescent="0.35">
      <c r="A955" s="11">
        <f t="shared" si="14"/>
        <v>954</v>
      </c>
      <c r="B955" s="14">
        <v>5200</v>
      </c>
      <c r="C955" s="14">
        <v>4000</v>
      </c>
      <c r="D955" s="14">
        <v>180</v>
      </c>
      <c r="E955" s="14">
        <v>195</v>
      </c>
      <c r="F955" s="14">
        <v>40000</v>
      </c>
      <c r="G955" s="14">
        <v>6.5</v>
      </c>
      <c r="H955" s="14">
        <v>105</v>
      </c>
      <c r="K955" s="14">
        <v>150</v>
      </c>
      <c r="L955" s="14">
        <v>1.42</v>
      </c>
      <c r="M955" s="9">
        <f>ROUNDUP((18*L955),0)</f>
        <v>26</v>
      </c>
      <c r="N955" s="9">
        <f>(M955-O955*12-1.5)</f>
        <v>21.5</v>
      </c>
      <c r="O955" s="14">
        <v>0.25</v>
      </c>
      <c r="P955" s="9">
        <f>ROUND(((B955)-(M955*K955/12)-(G955-(1.5*L955))*H955),0)</f>
        <v>4416</v>
      </c>
      <c r="Q955" s="9">
        <f>ROUNDDOWN((D955+E955)/(P955/1000),0)</f>
        <v>84</v>
      </c>
      <c r="R955" s="9">
        <f>ROUND((1.2*D955+1.6*E955)/(Q955),2)</f>
        <v>6.29</v>
      </c>
      <c r="S955" s="9">
        <f>CEILING((N955+(12*L955)),0.01)</f>
        <v>38.54</v>
      </c>
      <c r="T955" s="9">
        <f xml:space="preserve"> (4*S955)</f>
        <v>154.16</v>
      </c>
      <c r="U955" s="9">
        <f>ROUND((Q955-(S955/12)^2)*(R955),2)</f>
        <v>463.48</v>
      </c>
      <c r="V955" s="9">
        <f>ROUND((U955*1000)/(3*T955*(C955^0.5)),2)</f>
        <v>15.85</v>
      </c>
      <c r="W955" s="9" t="str">
        <f>IF(V955 &lt; N955, "Pass", "Fail")</f>
        <v>Pass</v>
      </c>
      <c r="X955" s="9">
        <f>CEILING(R955*(Q955^0.5)*((Q955^0.5/2)-(L955*0.5)-(N955/12)),0.01)</f>
        <v>119.97</v>
      </c>
      <c r="Y955" s="9">
        <f>ROUND((X955*1000)/(1.5*(Q955^0.5)*12*(C955^0.5)),2)</f>
        <v>11.5</v>
      </c>
      <c r="Z955" s="9" t="str">
        <f>IF(Y955&lt;N955,"Pass","Fail")</f>
        <v>Pass</v>
      </c>
      <c r="AA955" s="9">
        <f>ROUND(((Q955^0.5)/2)-(L955/2),2)</f>
        <v>3.87</v>
      </c>
      <c r="AB955" s="9">
        <f>ROUND((AA955*(AA955/2)*R955*(Q955^0.5)),0)</f>
        <v>432</v>
      </c>
      <c r="AC955" s="9">
        <f>ROUND((AB955*12000/(0.9*(Q955^0.5)*12*(N955^2))),2)</f>
        <v>113.3</v>
      </c>
      <c r="AD955" s="9">
        <f>(1-((1-(2.36*AC955/C955))^0.5))</f>
        <v>3.4001552796279033E-2</v>
      </c>
      <c r="AE955" s="9">
        <f>(AD955*C955)/(1.18*F955)</f>
        <v>2.8814875251083928E-3</v>
      </c>
      <c r="AF955" s="10">
        <f>200/F955</f>
        <v>5.0000000000000001E-3</v>
      </c>
      <c r="AG955" s="10">
        <f>(3*(C955)^0.5)/(F955)</f>
        <v>4.7434164902525689E-3</v>
      </c>
      <c r="AH955" s="10">
        <f>ROUND(MAX(AE955, AF955, AG955),6)</f>
        <v>5.0000000000000001E-3</v>
      </c>
      <c r="AK955" s="10">
        <f>ROUND((AH955*(Q955^0.5)*12*N955),2)</f>
        <v>11.82</v>
      </c>
      <c r="AL955" s="13">
        <f>ROUND((Q955^0.5),2)</f>
        <v>9.17</v>
      </c>
      <c r="AM955" s="13">
        <f>ROUND((Q955^0.5),2)</f>
        <v>9.17</v>
      </c>
      <c r="AN955" s="19">
        <v>11</v>
      </c>
      <c r="AO955" s="10">
        <f>INDEX(AJ:AJ, MATCH(AN955, AI:AI, 0))</f>
        <v>1.56</v>
      </c>
      <c r="AP955" s="12">
        <f>ROUNDUP((AK955/AO955),0)</f>
        <v>8</v>
      </c>
      <c r="AQ955" s="12">
        <f>(AP955*AO955)</f>
        <v>12.48</v>
      </c>
      <c r="AR955" s="12">
        <f>IF(ROUNDDOWN((AL955*12 - (O955*12)) / (AP955 - 1), 0) &lt; 18, ROUNDDOWN((AL955*12 - (O955*12)) / (AP955 - 1), 0), 18)</f>
        <v>15</v>
      </c>
    </row>
    <row r="956" spans="1:44" x14ac:dyDescent="0.35">
      <c r="A956" s="11">
        <f t="shared" si="14"/>
        <v>955</v>
      </c>
      <c r="B956" s="14">
        <v>4000</v>
      </c>
      <c r="C956" s="14">
        <v>4000</v>
      </c>
      <c r="D956" s="14">
        <v>200</v>
      </c>
      <c r="E956" s="14">
        <v>120</v>
      </c>
      <c r="F956" s="14">
        <v>60000</v>
      </c>
      <c r="G956" s="14">
        <v>5.5</v>
      </c>
      <c r="H956" s="14">
        <v>95</v>
      </c>
      <c r="K956" s="14">
        <v>150</v>
      </c>
      <c r="L956" s="14">
        <v>1.25</v>
      </c>
      <c r="M956" s="9">
        <f>ROUNDUP((18*L956),0)</f>
        <v>23</v>
      </c>
      <c r="N956" s="9">
        <f>(M956-O956*12-1.5)</f>
        <v>18.5</v>
      </c>
      <c r="O956" s="14">
        <v>0.25</v>
      </c>
      <c r="P956" s="9">
        <f>ROUND(((B956)-(M956*K956/12)-(G956-(1.5*L956))*H956),0)</f>
        <v>3368</v>
      </c>
      <c r="Q956" s="9">
        <f>ROUNDDOWN((D956+E956)/(P956/1000),0)</f>
        <v>95</v>
      </c>
      <c r="R956" s="9">
        <f>ROUND((1.2*D956+1.6*E956)/(Q956),2)</f>
        <v>4.55</v>
      </c>
      <c r="S956" s="9">
        <f>CEILING((N956+(12*L956)),0.01)</f>
        <v>33.5</v>
      </c>
      <c r="T956" s="9">
        <f xml:space="preserve"> (4*S956)</f>
        <v>134</v>
      </c>
      <c r="U956" s="9">
        <f>ROUND((Q956-(S956/12)^2)*(R956),2)</f>
        <v>396.79</v>
      </c>
      <c r="V956" s="9">
        <f>ROUND((U956*1000)/(3*T956*(C956^0.5)),2)</f>
        <v>15.61</v>
      </c>
      <c r="W956" s="9" t="str">
        <f>IF(V956 &lt; N956, "Pass", "Fail")</f>
        <v>Pass</v>
      </c>
      <c r="X956" s="9">
        <f>CEILING(R956*(Q956^0.5)*((Q956^0.5/2)-(L956*0.5)-(N956/12)),0.01)</f>
        <v>120.04</v>
      </c>
      <c r="Y956" s="9">
        <f>ROUND((X956*1000)/(1.5*(Q956^0.5)*12*(C956^0.5)),2)</f>
        <v>10.82</v>
      </c>
      <c r="Z956" s="9" t="str">
        <f>IF(Y956&lt;N956,"Pass","Fail")</f>
        <v>Pass</v>
      </c>
      <c r="AA956" s="9">
        <f>ROUND(((Q956^0.5)/2)-(L956/2),2)</f>
        <v>4.25</v>
      </c>
      <c r="AB956" s="9">
        <f>ROUND((AA956*(AA956/2)*R956*(Q956^0.5)),0)</f>
        <v>401</v>
      </c>
      <c r="AC956" s="9">
        <f>ROUND((AB956*12000/(0.9*(Q956^0.5)*12*(N956^2))),2)</f>
        <v>133.57</v>
      </c>
      <c r="AD956" s="9">
        <f>(1-((1-(2.36*AC956/C956))^0.5))</f>
        <v>4.0211637911773845E-2</v>
      </c>
      <c r="AE956" s="9">
        <f>(AD956*C956)/(1.18*F956)</f>
        <v>2.2718439498177314E-3</v>
      </c>
      <c r="AF956" s="10">
        <f>200/F956</f>
        <v>3.3333333333333335E-3</v>
      </c>
      <c r="AG956" s="10">
        <f>(3*(C956)^0.5)/(F956)</f>
        <v>3.162277660168379E-3</v>
      </c>
      <c r="AH956" s="10">
        <f>ROUND(MAX(AE956, AF956, AG956),6)</f>
        <v>3.333E-3</v>
      </c>
      <c r="AK956" s="10">
        <f>ROUND((AH956*(Q956^0.5)*12*N956),2)</f>
        <v>7.21</v>
      </c>
      <c r="AL956" s="13">
        <f>ROUND((Q956^0.5),2)</f>
        <v>9.75</v>
      </c>
      <c r="AM956" s="13">
        <f>ROUND((Q956^0.5),2)</f>
        <v>9.75</v>
      </c>
      <c r="AN956" s="19">
        <v>8</v>
      </c>
      <c r="AO956" s="10">
        <f>INDEX(AJ:AJ, MATCH(AN956, AI:AI, 0))</f>
        <v>0.79</v>
      </c>
      <c r="AP956" s="12">
        <f>ROUNDUP((AK956/AO956),0)</f>
        <v>10</v>
      </c>
      <c r="AQ956" s="12">
        <f>(AP956*AO956)</f>
        <v>7.9</v>
      </c>
      <c r="AR956" s="12">
        <f>IF(ROUNDDOWN((AL956*12 - (O956*12)) / (AP956 - 1), 0) &lt; 18, ROUNDDOWN((AL956*12 - (O956*12)) / (AP956 - 1), 0), 18)</f>
        <v>12</v>
      </c>
    </row>
    <row r="957" spans="1:44" x14ac:dyDescent="0.35">
      <c r="A957" s="11">
        <f t="shared" si="14"/>
        <v>956</v>
      </c>
      <c r="B957" s="14">
        <v>5500</v>
      </c>
      <c r="C957" s="14">
        <v>3000</v>
      </c>
      <c r="D957" s="14">
        <v>150</v>
      </c>
      <c r="E957" s="14">
        <v>200</v>
      </c>
      <c r="F957" s="14">
        <v>40000</v>
      </c>
      <c r="G957" s="14">
        <v>4</v>
      </c>
      <c r="H957" s="14">
        <v>105</v>
      </c>
      <c r="K957" s="14">
        <v>150</v>
      </c>
      <c r="L957" s="14">
        <v>1.25</v>
      </c>
      <c r="M957" s="9">
        <f>ROUNDUP((18*L957),0)</f>
        <v>23</v>
      </c>
      <c r="N957" s="9">
        <f>(M957-O957*12-1.5)</f>
        <v>18.5</v>
      </c>
      <c r="O957" s="14">
        <v>0.25</v>
      </c>
      <c r="P957" s="9">
        <f>ROUND(((B957)-(M957*K957/12)-(G957-(1.5*L957))*H957),0)</f>
        <v>4989</v>
      </c>
      <c r="Q957" s="9">
        <f>ROUNDDOWN((D957+E957)/(P957/1000),0)</f>
        <v>70</v>
      </c>
      <c r="R957" s="9">
        <f>ROUND((1.2*D957+1.6*E957)/(Q957),2)</f>
        <v>7.14</v>
      </c>
      <c r="S957" s="9">
        <f>CEILING((N957+(12*L957)),0.01)</f>
        <v>33.5</v>
      </c>
      <c r="T957" s="9">
        <f xml:space="preserve"> (4*S957)</f>
        <v>134</v>
      </c>
      <c r="U957" s="9">
        <f>ROUND((Q957-(S957/12)^2)*(R957),2)</f>
        <v>444.16</v>
      </c>
      <c r="V957" s="9">
        <f>ROUND((U957*1000)/(3*T957*(C957^0.5)),2)</f>
        <v>20.170000000000002</v>
      </c>
      <c r="W957" s="9" t="str">
        <f>IF(V957 &lt; N957, "Pass", "Fail")</f>
        <v>Fail</v>
      </c>
      <c r="X957" s="9">
        <f>CEILING(R957*(Q957^0.5)*((Q957^0.5/2)-(L957*0.5)-(N957/12)),0.01)</f>
        <v>120.47</v>
      </c>
      <c r="Y957" s="9">
        <f>ROUND((X957*1000)/(1.5*(Q957^0.5)*12*(C957^0.5)),2)</f>
        <v>14.6</v>
      </c>
      <c r="Z957" s="9" t="str">
        <f>IF(Y957&lt;N957,"Pass","Fail")</f>
        <v>Pass</v>
      </c>
      <c r="AA957" s="9">
        <f>ROUND(((Q957^0.5)/2)-(L957/2),2)</f>
        <v>3.56</v>
      </c>
      <c r="AB957" s="9">
        <f>ROUND((AA957*(AA957/2)*R957*(Q957^0.5)),0)</f>
        <v>379</v>
      </c>
      <c r="AC957" s="9">
        <f>ROUND((AB957*12000/(0.9*(Q957^0.5)*12*(N957^2))),2)</f>
        <v>147.06</v>
      </c>
      <c r="AD957" s="9">
        <f>(1-((1-(2.36*AC957/C957))^0.5))</f>
        <v>5.9620927497852083E-2</v>
      </c>
      <c r="AE957" s="9">
        <f>(AD957*C957)/(1.18*F957)</f>
        <v>3.7894657307956832E-3</v>
      </c>
      <c r="AF957" s="10">
        <f>200/F957</f>
        <v>5.0000000000000001E-3</v>
      </c>
      <c r="AG957" s="10">
        <f>(3*(C957)^0.5)/(F957)</f>
        <v>4.107919181288746E-3</v>
      </c>
      <c r="AH957" s="10">
        <f>ROUND(MAX(AE957, AF957, AG957),6)</f>
        <v>5.0000000000000001E-3</v>
      </c>
      <c r="AK957" s="10">
        <f>ROUND((AH957*(Q957^0.5)*12*N957),2)</f>
        <v>9.2899999999999991</v>
      </c>
      <c r="AL957" s="13">
        <f>ROUND((Q957^0.5),2)</f>
        <v>8.3699999999999992</v>
      </c>
      <c r="AM957" s="13">
        <f>ROUND((Q957^0.5),2)</f>
        <v>8.3699999999999992</v>
      </c>
      <c r="AN957" s="19">
        <v>8</v>
      </c>
      <c r="AO957" s="10">
        <f>INDEX(AJ:AJ, MATCH(AN957, AI:AI, 0))</f>
        <v>0.79</v>
      </c>
      <c r="AP957" s="12">
        <f>ROUNDUP((AK957/AO957),0)</f>
        <v>12</v>
      </c>
      <c r="AQ957" s="12">
        <f>(AP957*AO957)</f>
        <v>9.48</v>
      </c>
      <c r="AR957" s="12">
        <f>IF(ROUNDDOWN((AL957*12 - (O957*12)) / (AP957 - 1), 0) &lt; 18, ROUNDDOWN((AL957*12 - (O957*12)) / (AP957 - 1), 0), 18)</f>
        <v>8</v>
      </c>
    </row>
    <row r="958" spans="1:44" x14ac:dyDescent="0.35">
      <c r="A958" s="11">
        <f t="shared" si="14"/>
        <v>957</v>
      </c>
      <c r="B958" s="14">
        <v>5900</v>
      </c>
      <c r="C958" s="14">
        <v>4000</v>
      </c>
      <c r="D958" s="14">
        <v>185</v>
      </c>
      <c r="E958" s="14">
        <v>165</v>
      </c>
      <c r="F958" s="14">
        <v>40000</v>
      </c>
      <c r="G958" s="14">
        <v>5.5</v>
      </c>
      <c r="H958" s="14">
        <v>95</v>
      </c>
      <c r="K958" s="14">
        <v>150</v>
      </c>
      <c r="L958" s="14">
        <v>1.17</v>
      </c>
      <c r="M958" s="9">
        <f>ROUNDUP((18*L958),0)</f>
        <v>22</v>
      </c>
      <c r="N958" s="9">
        <f>(M958-O958*12-1.5)</f>
        <v>17.5</v>
      </c>
      <c r="O958" s="14">
        <v>0.25</v>
      </c>
      <c r="P958" s="9">
        <f>ROUND(((B958)-(M958*K958/12)-(G958-(1.5*L958))*H958),0)</f>
        <v>5269</v>
      </c>
      <c r="Q958" s="9">
        <f>ROUNDDOWN((D958+E958)/(P958/1000),0)</f>
        <v>66</v>
      </c>
      <c r="R958" s="9">
        <f>ROUND((1.2*D958+1.6*E958)/(Q958),2)</f>
        <v>7.36</v>
      </c>
      <c r="S958" s="9">
        <f>CEILING((N958+(12*L958)),0.01)</f>
        <v>31.54</v>
      </c>
      <c r="T958" s="9">
        <f xml:space="preserve"> (4*S958)</f>
        <v>126.16</v>
      </c>
      <c r="U958" s="9">
        <f>ROUND((Q958-(S958/12)^2)*(R958),2)</f>
        <v>434.92</v>
      </c>
      <c r="V958" s="9">
        <f>ROUND((U958*1000)/(3*T958*(C958^0.5)),2)</f>
        <v>18.170000000000002</v>
      </c>
      <c r="W958" s="9" t="str">
        <f>IF(V958 &lt; N958, "Pass", "Fail")</f>
        <v>Fail</v>
      </c>
      <c r="X958" s="9">
        <f>CEILING(R958*(Q958^0.5)*((Q958^0.5/2)-(L958*0.5)-(N958/12)),0.01)</f>
        <v>120.71000000000001</v>
      </c>
      <c r="Y958" s="9">
        <f>ROUND((X958*1000)/(1.5*(Q958^0.5)*12*(C958^0.5)),2)</f>
        <v>13.05</v>
      </c>
      <c r="Z958" s="9" t="str">
        <f>IF(Y958&lt;N958,"Pass","Fail")</f>
        <v>Pass</v>
      </c>
      <c r="AA958" s="9">
        <f>ROUND(((Q958^0.5)/2)-(L958/2),2)</f>
        <v>3.48</v>
      </c>
      <c r="AB958" s="9">
        <f>ROUND((AA958*(AA958/2)*R958*(Q958^0.5)),0)</f>
        <v>362</v>
      </c>
      <c r="AC958" s="9">
        <f>ROUND((AB958*12000/(0.9*(Q958^0.5)*12*(N958^2))),2)</f>
        <v>161.66999999999999</v>
      </c>
      <c r="AD958" s="9">
        <f>(1-((1-(2.36*AC958/C958))^0.5))</f>
        <v>4.8887651220950623E-2</v>
      </c>
      <c r="AE958" s="9">
        <f>(AD958*C958)/(1.18*F958)</f>
        <v>4.1430212899110702E-3</v>
      </c>
      <c r="AF958" s="10">
        <f>200/F958</f>
        <v>5.0000000000000001E-3</v>
      </c>
      <c r="AG958" s="10">
        <f>(3*(C958)^0.5)/(F958)</f>
        <v>4.7434164902525689E-3</v>
      </c>
      <c r="AH958" s="10">
        <f>ROUND(MAX(AE958, AF958, AG958),6)</f>
        <v>5.0000000000000001E-3</v>
      </c>
      <c r="AK958" s="10">
        <f>ROUND((AH958*(Q958^0.5)*12*N958),2)</f>
        <v>8.5299999999999994</v>
      </c>
      <c r="AL958" s="13">
        <f>ROUND((Q958^0.5),2)</f>
        <v>8.1199999999999992</v>
      </c>
      <c r="AM958" s="13">
        <f>ROUND((Q958^0.5),2)</f>
        <v>8.1199999999999992</v>
      </c>
      <c r="AN958" s="19">
        <v>11</v>
      </c>
      <c r="AO958" s="10">
        <f>INDEX(AJ:AJ, MATCH(AN958, AI:AI, 0))</f>
        <v>1.56</v>
      </c>
      <c r="AP958" s="12">
        <f>ROUNDUP((AK958/AO958),0)</f>
        <v>6</v>
      </c>
      <c r="AQ958" s="12">
        <f>(AP958*AO958)</f>
        <v>9.36</v>
      </c>
      <c r="AR958" s="12">
        <f>IF(ROUNDDOWN((AL958*12 - (O958*12)) / (AP958 - 1), 0) &lt; 18, ROUNDDOWN((AL958*12 - (O958*12)) / (AP958 - 1), 0), 18)</f>
        <v>18</v>
      </c>
    </row>
    <row r="959" spans="1:44" x14ac:dyDescent="0.35">
      <c r="A959" s="11">
        <f t="shared" si="14"/>
        <v>958</v>
      </c>
      <c r="B959" s="14">
        <v>5400</v>
      </c>
      <c r="C959" s="14">
        <v>5000</v>
      </c>
      <c r="D959" s="14">
        <v>150</v>
      </c>
      <c r="E959" s="14">
        <v>185</v>
      </c>
      <c r="F959" s="14">
        <v>40000</v>
      </c>
      <c r="G959" s="14">
        <v>5.25</v>
      </c>
      <c r="H959" s="14">
        <v>90</v>
      </c>
      <c r="K959" s="14">
        <v>150</v>
      </c>
      <c r="L959" s="14">
        <v>1.17</v>
      </c>
      <c r="M959" s="9">
        <f>ROUNDUP((18*L959),0)</f>
        <v>22</v>
      </c>
      <c r="N959" s="9">
        <f>(M959-O959*12-1.5)</f>
        <v>17.5</v>
      </c>
      <c r="O959" s="14">
        <v>0.25</v>
      </c>
      <c r="P959" s="9">
        <f>ROUND(((B959)-(M959*K959/12)-(G959-(1.5*L959))*H959),0)</f>
        <v>4810</v>
      </c>
      <c r="Q959" s="9">
        <f>ROUNDDOWN((D959+E959)/(P959/1000),0)</f>
        <v>69</v>
      </c>
      <c r="R959" s="9">
        <f>ROUND((1.2*D959+1.6*E959)/(Q959),2)</f>
        <v>6.9</v>
      </c>
      <c r="S959" s="9">
        <f>CEILING((N959+(12*L959)),0.01)</f>
        <v>31.54</v>
      </c>
      <c r="T959" s="9">
        <f xml:space="preserve"> (4*S959)</f>
        <v>126.16</v>
      </c>
      <c r="U959" s="9">
        <f>ROUND((Q959-(S959/12)^2)*(R959),2)</f>
        <v>428.43</v>
      </c>
      <c r="V959" s="9">
        <f>ROUND((U959*1000)/(3*T959*(C959^0.5)),2)</f>
        <v>16.010000000000002</v>
      </c>
      <c r="W959" s="9" t="str">
        <f>IF(V959 &lt; N959, "Pass", "Fail")</f>
        <v>Pass</v>
      </c>
      <c r="X959" s="9">
        <f>CEILING(R959*(Q959^0.5)*((Q959^0.5/2)-(L959*0.5)-(N959/12)),0.01)</f>
        <v>120.94</v>
      </c>
      <c r="Y959" s="9">
        <f>ROUND((X959*1000)/(1.5*(Q959^0.5)*12*(C959^0.5)),2)</f>
        <v>11.44</v>
      </c>
      <c r="Z959" s="9" t="str">
        <f>IF(Y959&lt;N959,"Pass","Fail")</f>
        <v>Pass</v>
      </c>
      <c r="AA959" s="9">
        <f>ROUND(((Q959^0.5)/2)-(L959/2),2)</f>
        <v>3.57</v>
      </c>
      <c r="AB959" s="9">
        <f>ROUND((AA959*(AA959/2)*R959*(Q959^0.5)),0)</f>
        <v>365</v>
      </c>
      <c r="AC959" s="9">
        <f>ROUND((AB959*12000/(0.9*(Q959^0.5)*12*(N959^2))),2)</f>
        <v>159.41999999999999</v>
      </c>
      <c r="AD959" s="9">
        <f>(1-((1-(2.36*AC959/C959))^0.5))</f>
        <v>3.8358819517383624E-2</v>
      </c>
      <c r="AE959" s="9">
        <f>(AD959*C959)/(1.18*F959)</f>
        <v>4.0634342709092823E-3</v>
      </c>
      <c r="AF959" s="10">
        <f>200/F959</f>
        <v>5.0000000000000001E-3</v>
      </c>
      <c r="AG959" s="10">
        <f>(3*(C959)^0.5)/(F959)</f>
        <v>5.3033008588991067E-3</v>
      </c>
      <c r="AH959" s="10">
        <f>ROUND(MAX(AE959, AF959, AG959),6)</f>
        <v>5.3030000000000004E-3</v>
      </c>
      <c r="AK959" s="10">
        <f>ROUND((AH959*(Q959^0.5)*12*N959),2)</f>
        <v>9.25</v>
      </c>
      <c r="AL959" s="13">
        <f>ROUND((Q959^0.5),2)</f>
        <v>8.31</v>
      </c>
      <c r="AM959" s="13">
        <f>ROUND((Q959^0.5),2)</f>
        <v>8.31</v>
      </c>
      <c r="AN959" s="19">
        <v>11</v>
      </c>
      <c r="AO959" s="10">
        <f>INDEX(AJ:AJ, MATCH(AN959, AI:AI, 0))</f>
        <v>1.56</v>
      </c>
      <c r="AP959" s="12">
        <f>ROUNDUP((AK959/AO959),0)</f>
        <v>6</v>
      </c>
      <c r="AQ959" s="12">
        <f>(AP959*AO959)</f>
        <v>9.36</v>
      </c>
      <c r="AR959" s="12">
        <f>IF(ROUNDDOWN((AL959*12 - (O959*12)) / (AP959 - 1), 0) &lt; 18, ROUNDDOWN((AL959*12 - (O959*12)) / (AP959 - 1), 0), 18)</f>
        <v>18</v>
      </c>
    </row>
    <row r="960" spans="1:44" x14ac:dyDescent="0.35">
      <c r="A960" s="11">
        <f t="shared" si="14"/>
        <v>959</v>
      </c>
      <c r="B960" s="14">
        <v>4400</v>
      </c>
      <c r="C960" s="14">
        <v>5000</v>
      </c>
      <c r="D960" s="14">
        <v>175</v>
      </c>
      <c r="E960" s="14">
        <v>165</v>
      </c>
      <c r="F960" s="14">
        <v>60000</v>
      </c>
      <c r="G960" s="14">
        <v>4.5</v>
      </c>
      <c r="H960" s="14">
        <v>95</v>
      </c>
      <c r="K960" s="14">
        <v>150</v>
      </c>
      <c r="L960" s="14">
        <v>1.33</v>
      </c>
      <c r="M960" s="9">
        <f>ROUNDUP((18*L960),0)</f>
        <v>24</v>
      </c>
      <c r="N960" s="9">
        <f>(M960-O960*12-1.5)</f>
        <v>19.5</v>
      </c>
      <c r="O960" s="14">
        <v>0.25</v>
      </c>
      <c r="P960" s="9">
        <f>ROUND(((B960)-(M960*K960/12)-(G960-(1.5*L960))*H960),0)</f>
        <v>3862</v>
      </c>
      <c r="Q960" s="9">
        <f>ROUNDDOWN((D960+E960)/(P960/1000),0)</f>
        <v>88</v>
      </c>
      <c r="R960" s="9">
        <f>ROUND((1.2*D960+1.6*E960)/(Q960),2)</f>
        <v>5.39</v>
      </c>
      <c r="S960" s="9">
        <f>CEILING((N960+(12*L960)),0.01)</f>
        <v>35.46</v>
      </c>
      <c r="T960" s="9">
        <f xml:space="preserve"> (4*S960)</f>
        <v>141.84</v>
      </c>
      <c r="U960" s="9">
        <f>ROUND((Q960-(S960/12)^2)*(R960),2)</f>
        <v>427.25</v>
      </c>
      <c r="V960" s="9">
        <f>ROUND((U960*1000)/(3*T960*(C960^0.5)),2)</f>
        <v>14.2</v>
      </c>
      <c r="W960" s="9" t="str">
        <f>IF(V960 &lt; N960, "Pass", "Fail")</f>
        <v>Pass</v>
      </c>
      <c r="X960" s="9">
        <f>CEILING(R960*(Q960^0.5)*((Q960^0.5/2)-(L960*0.5)-(N960/12)),0.01)</f>
        <v>121.38</v>
      </c>
      <c r="Y960" s="9">
        <f>ROUND((X960*1000)/(1.5*(Q960^0.5)*12*(C960^0.5)),2)</f>
        <v>10.17</v>
      </c>
      <c r="Z960" s="9" t="str">
        <f>IF(Y960&lt;N960,"Pass","Fail")</f>
        <v>Pass</v>
      </c>
      <c r="AA960" s="9">
        <f>ROUND(((Q960^0.5)/2)-(L960/2),2)</f>
        <v>4.03</v>
      </c>
      <c r="AB960" s="9">
        <f>ROUND((AA960*(AA960/2)*R960*(Q960^0.5)),0)</f>
        <v>411</v>
      </c>
      <c r="AC960" s="9">
        <f>ROUND((AB960*12000/(0.9*(Q960^0.5)*12*(N960^2))),2)</f>
        <v>128.02000000000001</v>
      </c>
      <c r="AD960" s="9">
        <f>(1-((1-(2.36*AC960/C960))^0.5))</f>
        <v>3.0683457275178849E-2</v>
      </c>
      <c r="AE960" s="9">
        <f>(AD960*C960)/(1.18*F960)</f>
        <v>2.1669108245182802E-3</v>
      </c>
      <c r="AF960" s="10">
        <f>200/F960</f>
        <v>3.3333333333333335E-3</v>
      </c>
      <c r="AG960" s="10">
        <f>(3*(C960)^0.5)/(F960)</f>
        <v>3.5355339059327377E-3</v>
      </c>
      <c r="AH960" s="10">
        <f>ROUND(MAX(AE960, AF960, AG960),6)</f>
        <v>3.5360000000000001E-3</v>
      </c>
      <c r="AK960" s="10">
        <f>ROUND((AH960*(Q960^0.5)*12*N960),2)</f>
        <v>7.76</v>
      </c>
      <c r="AL960" s="13">
        <f>ROUND((Q960^0.5),2)</f>
        <v>9.3800000000000008</v>
      </c>
      <c r="AM960" s="13">
        <f>ROUND((Q960^0.5),2)</f>
        <v>9.3800000000000008</v>
      </c>
      <c r="AN960" s="19">
        <v>8</v>
      </c>
      <c r="AO960" s="10">
        <f>INDEX(AJ:AJ, MATCH(AN960, AI:AI, 0))</f>
        <v>0.79</v>
      </c>
      <c r="AP960" s="12">
        <f>ROUNDUP((AK960/AO960),0)</f>
        <v>10</v>
      </c>
      <c r="AQ960" s="12">
        <f>(AP960*AO960)</f>
        <v>7.9</v>
      </c>
      <c r="AR960" s="12">
        <f>IF(ROUNDDOWN((AL960*12 - (O960*12)) / (AP960 - 1), 0) &lt; 18, ROUNDDOWN((AL960*12 - (O960*12)) / (AP960 - 1), 0), 18)</f>
        <v>12</v>
      </c>
    </row>
    <row r="961" spans="1:44" x14ac:dyDescent="0.35">
      <c r="A961" s="11">
        <f t="shared" si="14"/>
        <v>960</v>
      </c>
      <c r="B961" s="14">
        <v>5000</v>
      </c>
      <c r="C961" s="18">
        <v>3000</v>
      </c>
      <c r="D961" s="14">
        <v>200</v>
      </c>
      <c r="E961" s="14">
        <v>160</v>
      </c>
      <c r="F961" s="14">
        <v>60000</v>
      </c>
      <c r="G961" s="14">
        <v>5</v>
      </c>
      <c r="H961" s="14">
        <v>100</v>
      </c>
      <c r="K961" s="14">
        <v>150</v>
      </c>
      <c r="L961" s="14">
        <v>1.33</v>
      </c>
      <c r="M961" s="9">
        <f>ROUNDUP((18*L961),0)</f>
        <v>24</v>
      </c>
      <c r="N961" s="9">
        <f>(M961-O961*12-1.5)</f>
        <v>19.5</v>
      </c>
      <c r="O961" s="14">
        <v>0.25</v>
      </c>
      <c r="P961" s="9">
        <f>ROUND(((B961)-(M961*K961/12)-(G961-(1.5*L961))*H961),0)</f>
        <v>4400</v>
      </c>
      <c r="Q961" s="9">
        <f>ROUNDDOWN((D961+E961)/(P961/1000),0)</f>
        <v>81</v>
      </c>
      <c r="R961" s="9">
        <f>ROUND((1.2*D961+1.6*E961)/(Q961),2)</f>
        <v>6.12</v>
      </c>
      <c r="S961" s="9">
        <f>CEILING((N961+(12*L961)),0.01)</f>
        <v>35.46</v>
      </c>
      <c r="T961" s="9">
        <f xml:space="preserve"> (4*S961)</f>
        <v>141.84</v>
      </c>
      <c r="U961" s="9">
        <f>ROUND((Q961-(S961/12)^2)*(R961),2)</f>
        <v>442.28</v>
      </c>
      <c r="V961" s="9">
        <f>ROUND((U961*1000)/(3*T961*(C961^0.5)),2)</f>
        <v>18.98</v>
      </c>
      <c r="W961" s="9" t="str">
        <f>IF(V961 &lt; N961, "Pass", "Fail")</f>
        <v>Pass</v>
      </c>
      <c r="X961" s="9">
        <f>CEILING(R961*(Q961^0.5)*((Q961^0.5/2)-(L961*0.5)-(N961/12)),0.01)</f>
        <v>121.73</v>
      </c>
      <c r="Y961" s="9">
        <f>ROUND((X961*1000)/(1.5*(Q961^0.5)*12*(C961^0.5)),2)</f>
        <v>13.72</v>
      </c>
      <c r="Z961" s="9" t="str">
        <f>IF(Y961&lt;N961,"Pass","Fail")</f>
        <v>Pass</v>
      </c>
      <c r="AA961" s="9">
        <f>ROUND(((Q961^0.5)/2)-(L961/2),2)</f>
        <v>3.84</v>
      </c>
      <c r="AB961" s="9">
        <f>ROUND((AA961*(AA961/2)*R961*(Q961^0.5)),0)</f>
        <v>406</v>
      </c>
      <c r="AC961" s="9">
        <f>ROUND((AB961*12000/(0.9*(Q961^0.5)*12*(N961^2))),2)</f>
        <v>131.82</v>
      </c>
      <c r="AD961" s="9">
        <f>(1-((1-(2.36*AC961/C961))^0.5))</f>
        <v>5.3267936531142923E-2</v>
      </c>
      <c r="AE961" s="9">
        <f>(AD961*C961)/(1.18*F961)</f>
        <v>2.2571159547094461E-3</v>
      </c>
      <c r="AF961" s="10">
        <f>200/F961</f>
        <v>3.3333333333333335E-3</v>
      </c>
      <c r="AG961" s="10">
        <f>(3*(C961)^0.5)/(F961)</f>
        <v>2.7386127875258306E-3</v>
      </c>
      <c r="AH961" s="10">
        <f>ROUND(MAX(AE961, AF961, AG961),6)</f>
        <v>3.333E-3</v>
      </c>
      <c r="AK961" s="10">
        <f>ROUND((AH961*(Q961^0.5)*12*N961),2)</f>
        <v>7.02</v>
      </c>
      <c r="AL961" s="13">
        <f>ROUND((Q961^0.5),2)</f>
        <v>9</v>
      </c>
      <c r="AM961" s="13">
        <f>ROUND((Q961^0.5),2)</f>
        <v>9</v>
      </c>
      <c r="AN961" s="19">
        <v>8</v>
      </c>
      <c r="AO961" s="10">
        <f>INDEX(AJ:AJ, MATCH(AN961, AI:AI, 0))</f>
        <v>0.79</v>
      </c>
      <c r="AP961" s="12">
        <f>ROUNDUP((AK961/AO961),0)</f>
        <v>9</v>
      </c>
      <c r="AQ961" s="12">
        <f>(AP961*AO961)</f>
        <v>7.11</v>
      </c>
      <c r="AR961" s="12">
        <f>IF(ROUNDDOWN((AL961*12 - (O961*12)) / (AP961 - 1), 0) &lt; 18, ROUNDDOWN((AL961*12 - (O961*12)) / (AP961 - 1), 0), 18)</f>
        <v>13</v>
      </c>
    </row>
    <row r="962" spans="1:44" x14ac:dyDescent="0.35">
      <c r="A962" s="11">
        <f t="shared" si="14"/>
        <v>961</v>
      </c>
      <c r="B962" s="14">
        <v>5600</v>
      </c>
      <c r="C962" s="14">
        <v>4000</v>
      </c>
      <c r="D962" s="14">
        <v>175</v>
      </c>
      <c r="E962" s="14">
        <v>190</v>
      </c>
      <c r="F962" s="14">
        <v>40000</v>
      </c>
      <c r="G962" s="14">
        <v>6.75</v>
      </c>
      <c r="H962" s="14">
        <v>105</v>
      </c>
      <c r="K962" s="14">
        <v>150</v>
      </c>
      <c r="L962" s="14">
        <v>1.33</v>
      </c>
      <c r="M962" s="9">
        <f>ROUNDUP((18*L962),0)</f>
        <v>24</v>
      </c>
      <c r="N962" s="9">
        <f>(M962-O962*12-1.5)</f>
        <v>19.5</v>
      </c>
      <c r="O962" s="14">
        <v>0.25</v>
      </c>
      <c r="P962" s="9">
        <f>ROUND(((B962)-(M962*K962/12)-(G962-(1.5*L962))*H962),0)</f>
        <v>4801</v>
      </c>
      <c r="Q962" s="9">
        <f>ROUNDDOWN((D962+E962)/(P962/1000),0)</f>
        <v>76</v>
      </c>
      <c r="R962" s="9">
        <f>ROUND((1.2*D962+1.6*E962)/(Q962),2)</f>
        <v>6.76</v>
      </c>
      <c r="S962" s="9">
        <f>CEILING((N962+(12*L962)),0.01)</f>
        <v>35.46</v>
      </c>
      <c r="T962" s="9">
        <f xml:space="preserve"> (4*S962)</f>
        <v>141.84</v>
      </c>
      <c r="U962" s="9">
        <f>ROUND((Q962-(S962/12)^2)*(R962),2)</f>
        <v>454.73</v>
      </c>
      <c r="V962" s="9">
        <f>ROUND((U962*1000)/(3*T962*(C962^0.5)),2)</f>
        <v>16.899999999999999</v>
      </c>
      <c r="W962" s="9" t="str">
        <f>IF(V962 &lt; N962, "Pass", "Fail")</f>
        <v>Pass</v>
      </c>
      <c r="X962" s="9">
        <f>CEILING(R962*(Q962^0.5)*((Q962^0.5/2)-(L962*0.5)-(N962/12)),0.01)</f>
        <v>121.93</v>
      </c>
      <c r="Y962" s="9">
        <f>ROUND((X962*1000)/(1.5*(Q962^0.5)*12*(C962^0.5)),2)</f>
        <v>12.29</v>
      </c>
      <c r="Z962" s="9" t="str">
        <f>IF(Y962&lt;N962,"Pass","Fail")</f>
        <v>Pass</v>
      </c>
      <c r="AA962" s="9">
        <f>ROUND(((Q962^0.5)/2)-(L962/2),2)</f>
        <v>3.69</v>
      </c>
      <c r="AB962" s="9">
        <f>ROUND((AA962*(AA962/2)*R962*(Q962^0.5)),0)</f>
        <v>401</v>
      </c>
      <c r="AC962" s="9">
        <f>ROUND((AB962*12000/(0.9*(Q962^0.5)*12*(N962^2))),2)</f>
        <v>134.41</v>
      </c>
      <c r="AD962" s="9">
        <f>(1-((1-(2.36*AC962/C962))^0.5))</f>
        <v>4.0469854564224805E-2</v>
      </c>
      <c r="AE962" s="9">
        <f>(AD962*C962)/(1.18*F962)</f>
        <v>3.4296486918834581E-3</v>
      </c>
      <c r="AF962" s="10">
        <f>200/F962</f>
        <v>5.0000000000000001E-3</v>
      </c>
      <c r="AG962" s="10">
        <f>(3*(C962)^0.5)/(F962)</f>
        <v>4.7434164902525689E-3</v>
      </c>
      <c r="AH962" s="10">
        <f>ROUND(MAX(AE962, AF962, AG962),6)</f>
        <v>5.0000000000000001E-3</v>
      </c>
      <c r="AK962" s="10">
        <f>ROUND((AH962*(Q962^0.5)*12*N962),2)</f>
        <v>10.199999999999999</v>
      </c>
      <c r="AL962" s="13">
        <f>ROUND((Q962^0.5),2)</f>
        <v>8.7200000000000006</v>
      </c>
      <c r="AM962" s="13">
        <f>ROUND((Q962^0.5),2)</f>
        <v>8.7200000000000006</v>
      </c>
      <c r="AN962" s="19">
        <v>11</v>
      </c>
      <c r="AO962" s="10">
        <f>INDEX(AJ:AJ, MATCH(AN962, AI:AI, 0))</f>
        <v>1.56</v>
      </c>
      <c r="AP962" s="12">
        <f>ROUNDUP((AK962/AO962),0)</f>
        <v>7</v>
      </c>
      <c r="AQ962" s="12">
        <f>(AP962*AO962)</f>
        <v>10.92</v>
      </c>
      <c r="AR962" s="12">
        <f>IF(ROUNDDOWN((AL962*12 - (O962*12)) / (AP962 - 1), 0) &lt; 18, ROUNDDOWN((AL962*12 - (O962*12)) / (AP962 - 1), 0), 18)</f>
        <v>16</v>
      </c>
    </row>
    <row r="963" spans="1:44" x14ac:dyDescent="0.35">
      <c r="A963" s="11">
        <f t="shared" si="14"/>
        <v>962</v>
      </c>
      <c r="B963" s="14">
        <v>4700</v>
      </c>
      <c r="C963" s="14">
        <v>5000</v>
      </c>
      <c r="D963" s="14">
        <v>150</v>
      </c>
      <c r="E963" s="14">
        <v>190</v>
      </c>
      <c r="F963" s="14">
        <v>60000</v>
      </c>
      <c r="G963" s="14">
        <v>7</v>
      </c>
      <c r="H963" s="14">
        <v>105</v>
      </c>
      <c r="K963" s="14">
        <v>150</v>
      </c>
      <c r="L963" s="14">
        <v>1.33</v>
      </c>
      <c r="M963" s="9">
        <f>ROUNDUP((18*L963),0)</f>
        <v>24</v>
      </c>
      <c r="N963" s="9">
        <f>(M963-O963*12-1.5)</f>
        <v>19.5</v>
      </c>
      <c r="O963" s="14">
        <v>0.25</v>
      </c>
      <c r="P963" s="9">
        <f>ROUND(((B963)-(M963*K963/12)-(G963-(1.5*L963))*H963),0)</f>
        <v>3874</v>
      </c>
      <c r="Q963" s="9">
        <f>ROUNDDOWN((D963+E963)/(P963/1000),0)</f>
        <v>87</v>
      </c>
      <c r="R963" s="9">
        <f>ROUND((1.2*D963+1.6*E963)/(Q963),2)</f>
        <v>5.56</v>
      </c>
      <c r="S963" s="9">
        <f>CEILING((N963+(12*L963)),0.01)</f>
        <v>35.46</v>
      </c>
      <c r="T963" s="9">
        <f xml:space="preserve"> (4*S963)</f>
        <v>141.84</v>
      </c>
      <c r="U963" s="9">
        <f>ROUND((Q963-(S963/12)^2)*(R963),2)</f>
        <v>435.17</v>
      </c>
      <c r="V963" s="9">
        <f>ROUND((U963*1000)/(3*T963*(C963^0.5)),2)</f>
        <v>14.46</v>
      </c>
      <c r="W963" s="9" t="str">
        <f>IF(V963 &lt; N963, "Pass", "Fail")</f>
        <v>Pass</v>
      </c>
      <c r="X963" s="9">
        <f>CEILING(R963*(Q963^0.5)*((Q963^0.5/2)-(L963*0.5)-(N963/12)),0.01)</f>
        <v>123.11</v>
      </c>
      <c r="Y963" s="9">
        <f>ROUND((X963*1000)/(1.5*(Q963^0.5)*12*(C963^0.5)),2)</f>
        <v>10.37</v>
      </c>
      <c r="Z963" s="9" t="str">
        <f>IF(Y963&lt;N963,"Pass","Fail")</f>
        <v>Pass</v>
      </c>
      <c r="AA963" s="9">
        <f>ROUND(((Q963^0.5)/2)-(L963/2),2)</f>
        <v>4</v>
      </c>
      <c r="AB963" s="9">
        <f>ROUND((AA963*(AA963/2)*R963*(Q963^0.5)),0)</f>
        <v>415</v>
      </c>
      <c r="AC963" s="9">
        <f>ROUND((AB963*12000/(0.9*(Q963^0.5)*12*(N963^2))),2)</f>
        <v>130.01</v>
      </c>
      <c r="AD963" s="9">
        <f>(1-((1-(2.36*AC963/C963))^0.5))</f>
        <v>3.1168084753603886E-2</v>
      </c>
      <c r="AE963" s="9">
        <f>(AD963*C963)/(1.18*F963)</f>
        <v>2.2011359289268282E-3</v>
      </c>
      <c r="AF963" s="10">
        <f>200/F963</f>
        <v>3.3333333333333335E-3</v>
      </c>
      <c r="AG963" s="10">
        <f>(3*(C963)^0.5)/(F963)</f>
        <v>3.5355339059327377E-3</v>
      </c>
      <c r="AH963" s="10">
        <f>ROUND(MAX(AE963, AF963, AG963),6)</f>
        <v>3.5360000000000001E-3</v>
      </c>
      <c r="AK963" s="10">
        <f>ROUND((AH963*(Q963^0.5)*12*N963),2)</f>
        <v>7.72</v>
      </c>
      <c r="AL963" s="13">
        <f>ROUND((Q963^0.5),2)</f>
        <v>9.33</v>
      </c>
      <c r="AM963" s="13">
        <f>ROUND((Q963^0.5),2)</f>
        <v>9.33</v>
      </c>
      <c r="AN963" s="19">
        <v>8</v>
      </c>
      <c r="AO963" s="10">
        <f>INDEX(AJ:AJ, MATCH(AN963, AI:AI, 0))</f>
        <v>0.79</v>
      </c>
      <c r="AP963" s="12">
        <f>ROUNDUP((AK963/AO963),0)</f>
        <v>10</v>
      </c>
      <c r="AQ963" s="12">
        <f>(AP963*AO963)</f>
        <v>7.9</v>
      </c>
      <c r="AR963" s="12">
        <f>IF(ROUNDDOWN((AL963*12 - (O963*12)) / (AP963 - 1), 0) &lt; 18, ROUNDDOWN((AL963*12 - (O963*12)) / (AP963 - 1), 0), 18)</f>
        <v>12</v>
      </c>
    </row>
    <row r="964" spans="1:44" x14ac:dyDescent="0.35">
      <c r="A964" s="11">
        <f t="shared" ref="A964:A1001" si="15">(A963+1)</f>
        <v>963</v>
      </c>
      <c r="B964" s="14">
        <v>5700</v>
      </c>
      <c r="C964" s="14">
        <v>5000</v>
      </c>
      <c r="D964" s="14">
        <v>170</v>
      </c>
      <c r="E964" s="14">
        <v>155</v>
      </c>
      <c r="F964" s="14">
        <v>40000</v>
      </c>
      <c r="G964" s="14">
        <v>7</v>
      </c>
      <c r="H964" s="14">
        <v>90</v>
      </c>
      <c r="K964" s="14">
        <v>150</v>
      </c>
      <c r="L964" s="14">
        <v>1.08</v>
      </c>
      <c r="M964" s="9">
        <f>ROUNDUP((18*L964),0)</f>
        <v>20</v>
      </c>
      <c r="N964" s="9">
        <f>(M964-O964*12-1.5)</f>
        <v>15.5</v>
      </c>
      <c r="O964" s="14">
        <v>0.25</v>
      </c>
      <c r="P964" s="9">
        <f>ROUND(((B964)-(M964*K964/12)-(G964-(1.5*L964))*H964),0)</f>
        <v>4966</v>
      </c>
      <c r="Q964" s="9">
        <f>ROUNDDOWN((D964+E964)/(P964/1000),0)</f>
        <v>65</v>
      </c>
      <c r="R964" s="9">
        <f>ROUND((1.2*D964+1.6*E964)/(Q964),2)</f>
        <v>6.95</v>
      </c>
      <c r="S964" s="9">
        <f>CEILING((N964+(12*L964)),0.01)</f>
        <v>28.46</v>
      </c>
      <c r="T964" s="9">
        <f xml:space="preserve"> (4*S964)</f>
        <v>113.84</v>
      </c>
      <c r="U964" s="9">
        <f>ROUND((Q964-(S964/12)^2)*(R964),2)</f>
        <v>412.66</v>
      </c>
      <c r="V964" s="9">
        <f>ROUND((U964*1000)/(3*T964*(C964^0.5)),2)</f>
        <v>17.09</v>
      </c>
      <c r="W964" s="9" t="str">
        <f>IF(V964 &lt; N964, "Pass", "Fail")</f>
        <v>Fail</v>
      </c>
      <c r="X964" s="9">
        <f>CEILING(R964*(Q964^0.5)*((Q964^0.5/2)-(L964*0.5)-(N964/12)),0.01)</f>
        <v>123.25</v>
      </c>
      <c r="Y964" s="9">
        <f>ROUND((X964*1000)/(1.5*(Q964^0.5)*12*(C964^0.5)),2)</f>
        <v>12.01</v>
      </c>
      <c r="Z964" s="9" t="str">
        <f>IF(Y964&lt;N964,"Pass","Fail")</f>
        <v>Pass</v>
      </c>
      <c r="AA964" s="9">
        <f>ROUND(((Q964^0.5)/2)-(L964/2),2)</f>
        <v>3.49</v>
      </c>
      <c r="AB964" s="9">
        <f>ROUND((AA964*(AA964/2)*R964*(Q964^0.5)),0)</f>
        <v>341</v>
      </c>
      <c r="AC964" s="9">
        <f>ROUND((AB964*12000/(0.9*(Q964^0.5)*12*(N964^2))),2)</f>
        <v>195.61</v>
      </c>
      <c r="AD964" s="9">
        <f>(1-((1-(2.36*AC964/C964))^0.5))</f>
        <v>4.7281741541603473E-2</v>
      </c>
      <c r="AE964" s="9">
        <f>(AD964*C964)/(1.18*F964)</f>
        <v>5.0086590616105374E-3</v>
      </c>
      <c r="AF964" s="10">
        <f>200/F964</f>
        <v>5.0000000000000001E-3</v>
      </c>
      <c r="AG964" s="10">
        <f>(3*(C964)^0.5)/(F964)</f>
        <v>5.3033008588991067E-3</v>
      </c>
      <c r="AH964" s="10">
        <f>ROUND(MAX(AE964, AF964, AG964),6)</f>
        <v>5.3030000000000004E-3</v>
      </c>
      <c r="AK964" s="10">
        <f>ROUND((AH964*(Q964^0.5)*12*N964),2)</f>
        <v>7.95</v>
      </c>
      <c r="AL964" s="13">
        <f>ROUND((Q964^0.5),2)</f>
        <v>8.06</v>
      </c>
      <c r="AM964" s="13">
        <f>ROUND((Q964^0.5),2)</f>
        <v>8.06</v>
      </c>
      <c r="AN964" s="19">
        <v>11</v>
      </c>
      <c r="AO964" s="10">
        <f>INDEX(AJ:AJ, MATCH(AN964, AI:AI, 0))</f>
        <v>1.56</v>
      </c>
      <c r="AP964" s="12">
        <f>ROUNDUP((AK964/AO964),0)</f>
        <v>6</v>
      </c>
      <c r="AQ964" s="12">
        <f>(AP964*AO964)</f>
        <v>9.36</v>
      </c>
      <c r="AR964" s="12">
        <f>IF(ROUNDDOWN((AL964*12 - (O964*12)) / (AP964 - 1), 0) &lt; 18, ROUNDDOWN((AL964*12 - (O964*12)) / (AP964 - 1), 0), 18)</f>
        <v>18</v>
      </c>
    </row>
    <row r="965" spans="1:44" x14ac:dyDescent="0.35">
      <c r="A965" s="11">
        <f t="shared" si="15"/>
        <v>964</v>
      </c>
      <c r="B965" s="14">
        <v>4100</v>
      </c>
      <c r="C965" s="14">
        <v>3000</v>
      </c>
      <c r="D965" s="14">
        <v>150</v>
      </c>
      <c r="E965" s="14">
        <v>195</v>
      </c>
      <c r="F965" s="14">
        <v>40000</v>
      </c>
      <c r="G965" s="14">
        <v>5.75</v>
      </c>
      <c r="H965" s="14">
        <v>105</v>
      </c>
      <c r="K965" s="14">
        <v>150</v>
      </c>
      <c r="L965" s="14">
        <v>1.42</v>
      </c>
      <c r="M965" s="9">
        <f>ROUNDUP((18*L965),0)</f>
        <v>26</v>
      </c>
      <c r="N965" s="9">
        <f>(M965-O965*12-1.5)</f>
        <v>21.5</v>
      </c>
      <c r="O965" s="14">
        <v>0.25</v>
      </c>
      <c r="P965" s="9">
        <f>ROUND(((B965)-(M965*K965/12)-(G965-(1.5*L965))*H965),0)</f>
        <v>3395</v>
      </c>
      <c r="Q965" s="9">
        <f>ROUNDDOWN((D965+E965)/(P965/1000),0)</f>
        <v>101</v>
      </c>
      <c r="R965" s="9">
        <f>ROUND((1.2*D965+1.6*E965)/(Q965),2)</f>
        <v>4.87</v>
      </c>
      <c r="S965" s="9">
        <f>CEILING((N965+(12*L965)),0.01)</f>
        <v>38.54</v>
      </c>
      <c r="T965" s="9">
        <f xml:space="preserve"> (4*S965)</f>
        <v>154.16</v>
      </c>
      <c r="U965" s="9">
        <f>ROUND((Q965-(S965/12)^2)*(R965),2)</f>
        <v>441.64</v>
      </c>
      <c r="V965" s="9">
        <f>ROUND((U965*1000)/(3*T965*(C965^0.5)),2)</f>
        <v>17.43</v>
      </c>
      <c r="W965" s="9" t="str">
        <f>IF(V965 &lt; N965, "Pass", "Fail")</f>
        <v>Pass</v>
      </c>
      <c r="X965" s="9">
        <f>CEILING(R965*(Q965^0.5)*((Q965^0.5/2)-(L965*0.5)-(N965/12)),0.01)</f>
        <v>123.5</v>
      </c>
      <c r="Y965" s="9">
        <f>ROUND((X965*1000)/(1.5*(Q965^0.5)*12*(C965^0.5)),2)</f>
        <v>12.46</v>
      </c>
      <c r="Z965" s="9" t="str">
        <f>IF(Y965&lt;N965,"Pass","Fail")</f>
        <v>Pass</v>
      </c>
      <c r="AA965" s="9">
        <f>ROUND(((Q965^0.5)/2)-(L965/2),2)</f>
        <v>4.3099999999999996</v>
      </c>
      <c r="AB965" s="9">
        <f>ROUND((AA965*(AA965/2)*R965*(Q965^0.5)),0)</f>
        <v>455</v>
      </c>
      <c r="AC965" s="9">
        <f>ROUND((AB965*12000/(0.9*(Q965^0.5)*12*(N965^2))),2)</f>
        <v>108.83</v>
      </c>
      <c r="AD965" s="9">
        <f>(1-((1-(2.36*AC965/C965))^0.5))</f>
        <v>4.3764115572592299E-2</v>
      </c>
      <c r="AE965" s="9">
        <f>(AD965*C965)/(1.18*F965)</f>
        <v>2.7816175152071375E-3</v>
      </c>
      <c r="AF965" s="10">
        <f>200/F965</f>
        <v>5.0000000000000001E-3</v>
      </c>
      <c r="AG965" s="10">
        <f>(3*(C965)^0.5)/(F965)</f>
        <v>4.107919181288746E-3</v>
      </c>
      <c r="AH965" s="10">
        <f>ROUND(MAX(AE965, AF965, AG965),6)</f>
        <v>5.0000000000000001E-3</v>
      </c>
      <c r="AK965" s="10">
        <f>ROUND((AH965*(Q965^0.5)*12*N965),2)</f>
        <v>12.96</v>
      </c>
      <c r="AL965" s="13">
        <f>ROUND((Q965^0.5),2)</f>
        <v>10.050000000000001</v>
      </c>
      <c r="AM965" s="13">
        <f>ROUND((Q965^0.5),2)</f>
        <v>10.050000000000001</v>
      </c>
      <c r="AN965" s="19">
        <v>11</v>
      </c>
      <c r="AO965" s="10">
        <f>INDEX(AJ:AJ, MATCH(AN965, AI:AI, 0))</f>
        <v>1.56</v>
      </c>
      <c r="AP965" s="12">
        <f>ROUNDUP((AK965/AO965),0)</f>
        <v>9</v>
      </c>
      <c r="AQ965" s="12">
        <f>(AP965*AO965)</f>
        <v>14.040000000000001</v>
      </c>
      <c r="AR965" s="12">
        <f>IF(ROUNDDOWN((AL965*12 - (O965*12)) / (AP965 - 1), 0) &lt; 18, ROUNDDOWN((AL965*12 - (O965*12)) / (AP965 - 1), 0), 18)</f>
        <v>14</v>
      </c>
    </row>
    <row r="966" spans="1:44" x14ac:dyDescent="0.35">
      <c r="A966" s="11">
        <f t="shared" si="15"/>
        <v>965</v>
      </c>
      <c r="B966" s="14">
        <v>4400</v>
      </c>
      <c r="C966" s="14">
        <v>4000</v>
      </c>
      <c r="D966" s="14">
        <v>200</v>
      </c>
      <c r="E966" s="14">
        <v>200</v>
      </c>
      <c r="F966" s="14">
        <v>40000</v>
      </c>
      <c r="G966" s="14">
        <v>4</v>
      </c>
      <c r="H966" s="14">
        <v>105</v>
      </c>
      <c r="K966" s="14">
        <v>150</v>
      </c>
      <c r="L966" s="14">
        <v>1.58</v>
      </c>
      <c r="M966" s="9">
        <f>ROUNDUP((18*L966),0)</f>
        <v>29</v>
      </c>
      <c r="N966" s="9">
        <f>(M966-O966*12-1.5)</f>
        <v>24.5</v>
      </c>
      <c r="O966" s="14">
        <v>0.25</v>
      </c>
      <c r="P966" s="9">
        <f>ROUND(((B966)-(M966*K966/12)-(G966-(1.5*L966))*H966),0)</f>
        <v>3866</v>
      </c>
      <c r="Q966" s="9">
        <f>ROUNDDOWN((D966+E966)/(P966/1000),0)</f>
        <v>103</v>
      </c>
      <c r="R966" s="9">
        <f>ROUND((1.2*D966+1.6*E966)/(Q966),2)</f>
        <v>5.44</v>
      </c>
      <c r="S966" s="9">
        <f>CEILING((N966+(12*L966)),0.01)</f>
        <v>43.46</v>
      </c>
      <c r="T966" s="9">
        <f xml:space="preserve"> (4*S966)</f>
        <v>173.84</v>
      </c>
      <c r="U966" s="9">
        <f>ROUND((Q966-(S966/12)^2)*(R966),2)</f>
        <v>488.97</v>
      </c>
      <c r="V966" s="9">
        <f>ROUND((U966*1000)/(3*T966*(C966^0.5)),2)</f>
        <v>14.82</v>
      </c>
      <c r="W966" s="9" t="str">
        <f>IF(V966 &lt; N966, "Pass", "Fail")</f>
        <v>Pass</v>
      </c>
      <c r="X966" s="9">
        <f>CEILING(R966*(Q966^0.5)*((Q966^0.5/2)-(L966*0.5)-(N966/12)),0.01)</f>
        <v>123.83</v>
      </c>
      <c r="Y966" s="9">
        <f>ROUND((X966*1000)/(1.5*(Q966^0.5)*12*(C966^0.5)),2)</f>
        <v>10.72</v>
      </c>
      <c r="Z966" s="9" t="str">
        <f>IF(Y966&lt;N966,"Pass","Fail")</f>
        <v>Pass</v>
      </c>
      <c r="AA966" s="9">
        <f>ROUND(((Q966^0.5)/2)-(L966/2),2)</f>
        <v>4.28</v>
      </c>
      <c r="AB966" s="9">
        <f>ROUND((AA966*(AA966/2)*R966*(Q966^0.5)),0)</f>
        <v>506</v>
      </c>
      <c r="AC966" s="9">
        <f>ROUND((AB966*12000/(0.9*(Q966^0.5)*12*(N966^2))),2)</f>
        <v>92.29</v>
      </c>
      <c r="AD966" s="9">
        <f>(1-((1-(2.36*AC966/C966))^0.5))</f>
        <v>2.7606612527625196E-2</v>
      </c>
      <c r="AE966" s="9">
        <f>(AD966*C966)/(1.18*F966)</f>
        <v>2.3395434345445079E-3</v>
      </c>
      <c r="AF966" s="10">
        <f>200/F966</f>
        <v>5.0000000000000001E-3</v>
      </c>
      <c r="AG966" s="10">
        <f>(3*(C966)^0.5)/(F966)</f>
        <v>4.7434164902525689E-3</v>
      </c>
      <c r="AH966" s="10">
        <f>ROUND(MAX(AE966, AF966, AG966),6)</f>
        <v>5.0000000000000001E-3</v>
      </c>
      <c r="AK966" s="10">
        <f>ROUND((AH966*(Q966^0.5)*12*N966),2)</f>
        <v>14.92</v>
      </c>
      <c r="AL966" s="13">
        <f>ROUND((Q966^0.5),2)</f>
        <v>10.15</v>
      </c>
      <c r="AM966" s="13">
        <f>ROUND((Q966^0.5),2)</f>
        <v>10.15</v>
      </c>
      <c r="AN966" s="19">
        <v>11</v>
      </c>
      <c r="AO966" s="10">
        <f>INDEX(AJ:AJ, MATCH(AN966, AI:AI, 0))</f>
        <v>1.56</v>
      </c>
      <c r="AP966" s="12">
        <f>ROUNDUP((AK966/AO966),0)</f>
        <v>10</v>
      </c>
      <c r="AQ966" s="12">
        <f>(AP966*AO966)</f>
        <v>15.600000000000001</v>
      </c>
      <c r="AR966" s="12">
        <f>IF(ROUNDDOWN((AL966*12 - (O966*12)) / (AP966 - 1), 0) &lt; 18, ROUNDDOWN((AL966*12 - (O966*12)) / (AP966 - 1), 0), 18)</f>
        <v>13</v>
      </c>
    </row>
    <row r="967" spans="1:44" x14ac:dyDescent="0.35">
      <c r="A967" s="11">
        <f t="shared" si="15"/>
        <v>966</v>
      </c>
      <c r="B967" s="14">
        <v>5300</v>
      </c>
      <c r="C967" s="14">
        <v>3000</v>
      </c>
      <c r="D967" s="14">
        <v>160</v>
      </c>
      <c r="E967" s="14">
        <v>200</v>
      </c>
      <c r="F967" s="14">
        <v>40000</v>
      </c>
      <c r="G967" s="14">
        <v>6.25</v>
      </c>
      <c r="H967" s="14">
        <v>105</v>
      </c>
      <c r="K967" s="14">
        <v>150</v>
      </c>
      <c r="L967" s="14">
        <v>1.33</v>
      </c>
      <c r="M967" s="9">
        <f>ROUNDUP((18*L967),0)</f>
        <v>24</v>
      </c>
      <c r="N967" s="9">
        <f>(M967-O967*12-1.5)</f>
        <v>19.5</v>
      </c>
      <c r="O967" s="14">
        <v>0.25</v>
      </c>
      <c r="P967" s="9">
        <f>ROUND(((B967)-(M967*K967/12)-(G967-(1.5*L967))*H967),0)</f>
        <v>4553</v>
      </c>
      <c r="Q967" s="9">
        <f>ROUNDDOWN((D967+E967)/(P967/1000),0)</f>
        <v>79</v>
      </c>
      <c r="R967" s="9">
        <f>ROUND((1.2*D967+1.6*E967)/(Q967),2)</f>
        <v>6.48</v>
      </c>
      <c r="S967" s="9">
        <f>CEILING((N967+(12*L967)),0.01)</f>
        <v>35.46</v>
      </c>
      <c r="T967" s="9">
        <f xml:space="preserve"> (4*S967)</f>
        <v>141.84</v>
      </c>
      <c r="U967" s="9">
        <f>ROUND((Q967-(S967/12)^2)*(R967),2)</f>
        <v>455.34</v>
      </c>
      <c r="V967" s="9">
        <f>ROUND((U967*1000)/(3*T967*(C967^0.5)),2)</f>
        <v>19.54</v>
      </c>
      <c r="W967" s="9" t="str">
        <f>IF(V967 &lt; N967, "Pass", "Fail")</f>
        <v>Fail</v>
      </c>
      <c r="X967" s="9">
        <f>CEILING(R967*(Q967^0.5)*((Q967^0.5/2)-(L967*0.5)-(N967/12)),0.01)</f>
        <v>124.07000000000001</v>
      </c>
      <c r="Y967" s="9">
        <f>ROUND((X967*1000)/(1.5*(Q967^0.5)*12*(C967^0.5)),2)</f>
        <v>14.16</v>
      </c>
      <c r="Z967" s="9" t="str">
        <f>IF(Y967&lt;N967,"Pass","Fail")</f>
        <v>Pass</v>
      </c>
      <c r="AA967" s="9">
        <f>ROUND(((Q967^0.5)/2)-(L967/2),2)</f>
        <v>3.78</v>
      </c>
      <c r="AB967" s="9">
        <f>ROUND((AA967*(AA967/2)*R967*(Q967^0.5)),0)</f>
        <v>411</v>
      </c>
      <c r="AC967" s="9">
        <f>ROUND((AB967*12000/(0.9*(Q967^0.5)*12*(N967^2))),2)</f>
        <v>135.12</v>
      </c>
      <c r="AD967" s="9">
        <f>(1-((1-(2.36*AC967/C967))^0.5))</f>
        <v>5.4639962765508088E-2</v>
      </c>
      <c r="AE967" s="9">
        <f>(AD967*C967)/(1.18*F967)</f>
        <v>3.4728789893331414E-3</v>
      </c>
      <c r="AF967" s="10">
        <f>200/F967</f>
        <v>5.0000000000000001E-3</v>
      </c>
      <c r="AG967" s="10">
        <f>(3*(C967)^0.5)/(F967)</f>
        <v>4.107919181288746E-3</v>
      </c>
      <c r="AH967" s="10">
        <f>ROUND(MAX(AE967, AF967, AG967),6)</f>
        <v>5.0000000000000001E-3</v>
      </c>
      <c r="AK967" s="10">
        <f>ROUND((AH967*(Q967^0.5)*12*N967),2)</f>
        <v>10.4</v>
      </c>
      <c r="AL967" s="13">
        <f>ROUND((Q967^0.5),2)</f>
        <v>8.89</v>
      </c>
      <c r="AM967" s="13">
        <f>ROUND((Q967^0.5),2)</f>
        <v>8.89</v>
      </c>
      <c r="AN967" s="19">
        <v>11</v>
      </c>
      <c r="AO967" s="10">
        <f>INDEX(AJ:AJ, MATCH(AN967, AI:AI, 0))</f>
        <v>1.56</v>
      </c>
      <c r="AP967" s="12">
        <f>ROUNDUP((AK967/AO967),0)</f>
        <v>7</v>
      </c>
      <c r="AQ967" s="12">
        <f>(AP967*AO967)</f>
        <v>10.92</v>
      </c>
      <c r="AR967" s="12">
        <f>IF(ROUNDDOWN((AL967*12 - (O967*12)) / (AP967 - 1), 0) &lt; 18, ROUNDDOWN((AL967*12 - (O967*12)) / (AP967 - 1), 0), 18)</f>
        <v>17</v>
      </c>
    </row>
    <row r="968" spans="1:44" x14ac:dyDescent="0.35">
      <c r="A968" s="11">
        <f t="shared" si="15"/>
        <v>967</v>
      </c>
      <c r="B968" s="14">
        <v>4600</v>
      </c>
      <c r="C968" s="14">
        <v>5000</v>
      </c>
      <c r="D968" s="14">
        <v>165</v>
      </c>
      <c r="E968" s="14">
        <v>170</v>
      </c>
      <c r="F968" s="14">
        <v>60000</v>
      </c>
      <c r="G968" s="14">
        <v>5.5</v>
      </c>
      <c r="H968" s="14">
        <v>105</v>
      </c>
      <c r="K968" s="14">
        <v>150</v>
      </c>
      <c r="L968" s="14">
        <v>1.25</v>
      </c>
      <c r="M968" s="9">
        <f>ROUNDUP((18*L968),0)</f>
        <v>23</v>
      </c>
      <c r="N968" s="9">
        <f>(M968-O968*12-1.5)</f>
        <v>18.5</v>
      </c>
      <c r="O968" s="14">
        <v>0.25</v>
      </c>
      <c r="P968" s="9">
        <f>ROUND(((B968)-(M968*K968/12)-(G968-(1.5*L968))*H968),0)</f>
        <v>3932</v>
      </c>
      <c r="Q968" s="9">
        <f>ROUNDDOWN((D968+E968)/(P968/1000),0)</f>
        <v>85</v>
      </c>
      <c r="R968" s="9">
        <f>ROUND((1.2*D968+1.6*E968)/(Q968),2)</f>
        <v>5.53</v>
      </c>
      <c r="S968" s="9">
        <f>CEILING((N968+(12*L968)),0.01)</f>
        <v>33.5</v>
      </c>
      <c r="T968" s="9">
        <f xml:space="preserve"> (4*S968)</f>
        <v>134</v>
      </c>
      <c r="U968" s="9">
        <f>ROUND((Q968-(S968/12)^2)*(R968),2)</f>
        <v>426.95</v>
      </c>
      <c r="V968" s="9">
        <f>ROUND((U968*1000)/(3*T968*(C968^0.5)),2)</f>
        <v>15.02</v>
      </c>
      <c r="W968" s="9" t="str">
        <f>IF(V968 &lt; N968, "Pass", "Fail")</f>
        <v>Pass</v>
      </c>
      <c r="X968" s="9">
        <f>CEILING(R968*(Q968^0.5)*((Q968^0.5/2)-(L968*0.5)-(N968/12)),0.01)</f>
        <v>124.56</v>
      </c>
      <c r="Y968" s="9">
        <f>ROUND((X968*1000)/(1.5*(Q968^0.5)*12*(C968^0.5)),2)</f>
        <v>10.61</v>
      </c>
      <c r="Z968" s="9" t="str">
        <f>IF(Y968&lt;N968,"Pass","Fail")</f>
        <v>Pass</v>
      </c>
      <c r="AA968" s="9">
        <f>ROUND(((Q968^0.5)/2)-(L968/2),2)</f>
        <v>3.98</v>
      </c>
      <c r="AB968" s="9">
        <f>ROUND((AA968*(AA968/2)*R968*(Q968^0.5)),0)</f>
        <v>404</v>
      </c>
      <c r="AC968" s="9">
        <f>ROUND((AB968*12000/(0.9*(Q968^0.5)*12*(N968^2))),2)</f>
        <v>142.26</v>
      </c>
      <c r="AD968" s="9">
        <f>(1-((1-(2.36*AC968/C968))^0.5))</f>
        <v>3.4156700080183788E-2</v>
      </c>
      <c r="AE968" s="9">
        <f>(AD968*C968)/(1.18*F968)</f>
        <v>2.4121963333463125E-3</v>
      </c>
      <c r="AF968" s="10">
        <f>200/F968</f>
        <v>3.3333333333333335E-3</v>
      </c>
      <c r="AG968" s="10">
        <f>(3*(C968)^0.5)/(F968)</f>
        <v>3.5355339059327377E-3</v>
      </c>
      <c r="AH968" s="10">
        <f>ROUND(MAX(AE968, AF968, AG968),6)</f>
        <v>3.5360000000000001E-3</v>
      </c>
      <c r="AK968" s="10">
        <f>ROUND((AH968*(Q968^0.5)*12*N968),2)</f>
        <v>7.24</v>
      </c>
      <c r="AL968" s="13">
        <f>ROUND((Q968^0.5),2)</f>
        <v>9.2200000000000006</v>
      </c>
      <c r="AM968" s="13">
        <f>ROUND((Q968^0.5),2)</f>
        <v>9.2200000000000006</v>
      </c>
      <c r="AN968" s="19">
        <v>8</v>
      </c>
      <c r="AO968" s="10">
        <f>INDEX(AJ:AJ, MATCH(AN968, AI:AI, 0))</f>
        <v>0.79</v>
      </c>
      <c r="AP968" s="12">
        <f>ROUNDUP((AK968/AO968),0)</f>
        <v>10</v>
      </c>
      <c r="AQ968" s="12">
        <f>(AP968*AO968)</f>
        <v>7.9</v>
      </c>
      <c r="AR968" s="12">
        <f>IF(ROUNDDOWN((AL968*12 - (O968*12)) / (AP968 - 1), 0) &lt; 18, ROUNDDOWN((AL968*12 - (O968*12)) / (AP968 - 1), 0), 18)</f>
        <v>11</v>
      </c>
    </row>
    <row r="969" spans="1:44" x14ac:dyDescent="0.35">
      <c r="A969" s="11">
        <f t="shared" si="15"/>
        <v>968</v>
      </c>
      <c r="B969" s="14">
        <v>4800</v>
      </c>
      <c r="C969" s="14">
        <v>4000</v>
      </c>
      <c r="D969" s="14">
        <v>155</v>
      </c>
      <c r="E969" s="14">
        <v>195</v>
      </c>
      <c r="F969" s="14">
        <v>60000</v>
      </c>
      <c r="G969" s="14">
        <v>6</v>
      </c>
      <c r="H969" s="14">
        <v>95</v>
      </c>
      <c r="K969" s="14">
        <v>150</v>
      </c>
      <c r="L969" s="14">
        <v>1.33</v>
      </c>
      <c r="M969" s="9">
        <f>ROUNDUP((18*L969),0)</f>
        <v>24</v>
      </c>
      <c r="N969" s="9">
        <f>(M969-O969*12-1.5)</f>
        <v>19.5</v>
      </c>
      <c r="O969" s="14">
        <v>0.25</v>
      </c>
      <c r="P969" s="9">
        <f>ROUND(((B969)-(M969*K969/12)-(G969-(1.5*L969))*H969),0)</f>
        <v>4120</v>
      </c>
      <c r="Q969" s="9">
        <f>ROUNDDOWN((D969+E969)/(P969/1000),0)</f>
        <v>84</v>
      </c>
      <c r="R969" s="9">
        <f>ROUND((1.2*D969+1.6*E969)/(Q969),2)</f>
        <v>5.93</v>
      </c>
      <c r="S969" s="9">
        <f>CEILING((N969+(12*L969)),0.01)</f>
        <v>35.46</v>
      </c>
      <c r="T969" s="9">
        <f xml:space="preserve"> (4*S969)</f>
        <v>141.84</v>
      </c>
      <c r="U969" s="9">
        <f>ROUND((Q969-(S969/12)^2)*(R969),2)</f>
        <v>446.34</v>
      </c>
      <c r="V969" s="9">
        <f>ROUND((U969*1000)/(3*T969*(C969^0.5)),2)</f>
        <v>16.59</v>
      </c>
      <c r="W969" s="9" t="str">
        <f>IF(V969 &lt; N969, "Pass", "Fail")</f>
        <v>Pass</v>
      </c>
      <c r="X969" s="9">
        <f>CEILING(R969*(Q969^0.5)*((Q969^0.5/2)-(L969*0.5)-(N969/12)),0.01)</f>
        <v>124.60000000000001</v>
      </c>
      <c r="Y969" s="9">
        <f>ROUND((X969*1000)/(1.5*(Q969^0.5)*12*(C969^0.5)),2)</f>
        <v>11.94</v>
      </c>
      <c r="Z969" s="9" t="str">
        <f>IF(Y969&lt;N969,"Pass","Fail")</f>
        <v>Pass</v>
      </c>
      <c r="AA969" s="9">
        <f>ROUND(((Q969^0.5)/2)-(L969/2),2)</f>
        <v>3.92</v>
      </c>
      <c r="AB969" s="9">
        <f>ROUND((AA969*(AA969/2)*R969*(Q969^0.5)),0)</f>
        <v>418</v>
      </c>
      <c r="AC969" s="9">
        <f>ROUND((AB969*12000/(0.9*(Q969^0.5)*12*(N969^2))),2)</f>
        <v>133.27000000000001</v>
      </c>
      <c r="AD969" s="9">
        <f>(1-((1-(2.36*AC969/C969))^0.5))</f>
        <v>4.0119434512813967E-2</v>
      </c>
      <c r="AE969" s="9">
        <f>(AD969*C969)/(1.18*F969)</f>
        <v>2.2666347182380771E-3</v>
      </c>
      <c r="AF969" s="10">
        <f>200/F969</f>
        <v>3.3333333333333335E-3</v>
      </c>
      <c r="AG969" s="10">
        <f>(3*(C969)^0.5)/(F969)</f>
        <v>3.162277660168379E-3</v>
      </c>
      <c r="AH969" s="10">
        <f>ROUND(MAX(AE969, AF969, AG969),6)</f>
        <v>3.333E-3</v>
      </c>
      <c r="AK969" s="10">
        <f>ROUND((AH969*(Q969^0.5)*12*N969),2)</f>
        <v>7.15</v>
      </c>
      <c r="AL969" s="13">
        <f>ROUND((Q969^0.5),2)</f>
        <v>9.17</v>
      </c>
      <c r="AM969" s="13">
        <f>ROUND((Q969^0.5),2)</f>
        <v>9.17</v>
      </c>
      <c r="AN969" s="19">
        <v>8</v>
      </c>
      <c r="AO969" s="10">
        <f>INDEX(AJ:AJ, MATCH(AN969, AI:AI, 0))</f>
        <v>0.79</v>
      </c>
      <c r="AP969" s="12">
        <f>ROUNDUP((AK969/AO969),0)</f>
        <v>10</v>
      </c>
      <c r="AQ969" s="12">
        <f>(AP969*AO969)</f>
        <v>7.9</v>
      </c>
      <c r="AR969" s="12">
        <f>IF(ROUNDDOWN((AL969*12 - (O969*12)) / (AP969 - 1), 0) &lt; 18, ROUNDDOWN((AL969*12 - (O969*12)) / (AP969 - 1), 0), 18)</f>
        <v>11</v>
      </c>
    </row>
    <row r="970" spans="1:44" x14ac:dyDescent="0.35">
      <c r="A970" s="11">
        <f t="shared" si="15"/>
        <v>969</v>
      </c>
      <c r="B970" s="14">
        <v>5800</v>
      </c>
      <c r="C970" s="14">
        <v>5000</v>
      </c>
      <c r="D970" s="14">
        <v>200</v>
      </c>
      <c r="E970" s="14">
        <v>155</v>
      </c>
      <c r="F970" s="14">
        <v>40000</v>
      </c>
      <c r="G970" s="14">
        <v>7</v>
      </c>
      <c r="H970" s="14">
        <v>90</v>
      </c>
      <c r="K970" s="14">
        <v>150</v>
      </c>
      <c r="L970" s="14">
        <v>1.17</v>
      </c>
      <c r="M970" s="9">
        <f>ROUNDUP((18*L970),0)</f>
        <v>22</v>
      </c>
      <c r="N970" s="9">
        <f>(M970-O970*12-1.5)</f>
        <v>17.5</v>
      </c>
      <c r="O970" s="14">
        <v>0.25</v>
      </c>
      <c r="P970" s="9">
        <f>ROUND(((B970)-(M970*K970/12)-(G970-(1.5*L970))*H970),0)</f>
        <v>5053</v>
      </c>
      <c r="Q970" s="9">
        <f>ROUNDDOWN((D970+E970)/(P970/1000),0)</f>
        <v>70</v>
      </c>
      <c r="R970" s="9">
        <f>ROUND((1.2*D970+1.6*E970)/(Q970),2)</f>
        <v>6.97</v>
      </c>
      <c r="S970" s="9">
        <f>CEILING((N970+(12*L970)),0.01)</f>
        <v>31.54</v>
      </c>
      <c r="T970" s="9">
        <f xml:space="preserve"> (4*S970)</f>
        <v>126.16</v>
      </c>
      <c r="U970" s="9">
        <f>ROUND((Q970-(S970/12)^2)*(R970),2)</f>
        <v>439.75</v>
      </c>
      <c r="V970" s="9">
        <f>ROUND((U970*1000)/(3*T970*(C970^0.5)),2)</f>
        <v>16.43</v>
      </c>
      <c r="W970" s="9" t="str">
        <f>IF(V970 &lt; N970, "Pass", "Fail")</f>
        <v>Pass</v>
      </c>
      <c r="X970" s="9">
        <f>CEILING(R970*(Q970^0.5)*((Q970^0.5/2)-(L970*0.5)-(N970/12)),0.01)</f>
        <v>124.8</v>
      </c>
      <c r="Y970" s="9">
        <f>ROUND((X970*1000)/(1.5*(Q970^0.5)*12*(C970^0.5)),2)</f>
        <v>11.72</v>
      </c>
      <c r="Z970" s="9" t="str">
        <f>IF(Y970&lt;N970,"Pass","Fail")</f>
        <v>Pass</v>
      </c>
      <c r="AA970" s="9">
        <f>ROUND(((Q970^0.5)/2)-(L970/2),2)</f>
        <v>3.6</v>
      </c>
      <c r="AB970" s="9">
        <f>ROUND((AA970*(AA970/2)*R970*(Q970^0.5)),0)</f>
        <v>378</v>
      </c>
      <c r="AC970" s="9">
        <f>ROUND((AB970*12000/(0.9*(Q970^0.5)*12*(N970^2))),2)</f>
        <v>163.92</v>
      </c>
      <c r="AD970" s="9">
        <f>(1-((1-(2.36*AC970/C970))^0.5))</f>
        <v>3.9463816402526164E-2</v>
      </c>
      <c r="AE970" s="9">
        <f>(AD970*C970)/(1.18*F970)</f>
        <v>4.1804890256913309E-3</v>
      </c>
      <c r="AF970" s="10">
        <f>200/F970</f>
        <v>5.0000000000000001E-3</v>
      </c>
      <c r="AG970" s="10">
        <f>(3*(C970)^0.5)/(F970)</f>
        <v>5.3033008588991067E-3</v>
      </c>
      <c r="AH970" s="10">
        <f>ROUND(MAX(AE970, AF970, AG970),6)</f>
        <v>5.3030000000000004E-3</v>
      </c>
      <c r="AK970" s="10">
        <f>ROUND((AH970*(Q970^0.5)*12*N970),2)</f>
        <v>9.32</v>
      </c>
      <c r="AL970" s="13">
        <f>ROUND((Q970^0.5),2)</f>
        <v>8.3699999999999992</v>
      </c>
      <c r="AM970" s="13">
        <f>ROUND((Q970^0.5),2)</f>
        <v>8.3699999999999992</v>
      </c>
      <c r="AN970" s="19">
        <v>11</v>
      </c>
      <c r="AO970" s="10">
        <f>INDEX(AJ:AJ, MATCH(AN970, AI:AI, 0))</f>
        <v>1.56</v>
      </c>
      <c r="AP970" s="12">
        <f>ROUNDUP((AK970/AO970),0)</f>
        <v>6</v>
      </c>
      <c r="AQ970" s="12">
        <f>(AP970*AO970)</f>
        <v>9.36</v>
      </c>
      <c r="AR970" s="12">
        <f>IF(ROUNDDOWN((AL970*12 - (O970*12)) / (AP970 - 1), 0) &lt; 18, ROUNDDOWN((AL970*12 - (O970*12)) / (AP970 - 1), 0), 18)</f>
        <v>18</v>
      </c>
    </row>
    <row r="971" spans="1:44" x14ac:dyDescent="0.35">
      <c r="A971" s="11">
        <f t="shared" si="15"/>
        <v>970</v>
      </c>
      <c r="B971" s="14">
        <v>6000</v>
      </c>
      <c r="C971" s="14">
        <v>3000</v>
      </c>
      <c r="D971" s="14">
        <v>180</v>
      </c>
      <c r="E971" s="14">
        <v>160</v>
      </c>
      <c r="F971" s="14">
        <v>40000</v>
      </c>
      <c r="G971" s="14">
        <v>4.25</v>
      </c>
      <c r="H971" s="14">
        <v>95</v>
      </c>
      <c r="K971" s="14">
        <v>150</v>
      </c>
      <c r="L971" s="14">
        <v>1.08</v>
      </c>
      <c r="M971" s="9">
        <f>ROUNDUP((18*L971),0)</f>
        <v>20</v>
      </c>
      <c r="N971" s="9">
        <f>(M971-O971*12-1.5)</f>
        <v>15.5</v>
      </c>
      <c r="O971" s="14">
        <v>0.25</v>
      </c>
      <c r="P971" s="9">
        <f>ROUND(((B971)-(M971*K971/12)-(G971-(1.5*L971))*H971),0)</f>
        <v>5500</v>
      </c>
      <c r="Q971" s="9">
        <f>ROUNDDOWN((D971+E971)/(P971/1000),0)</f>
        <v>61</v>
      </c>
      <c r="R971" s="9">
        <f>ROUND((1.2*D971+1.6*E971)/(Q971),2)</f>
        <v>7.74</v>
      </c>
      <c r="S971" s="9">
        <f>CEILING((N971+(12*L971)),0.01)</f>
        <v>28.46</v>
      </c>
      <c r="T971" s="9">
        <f xml:space="preserve"> (4*S971)</f>
        <v>113.84</v>
      </c>
      <c r="U971" s="9">
        <f>ROUND((Q971-(S971/12)^2)*(R971),2)</f>
        <v>428.6</v>
      </c>
      <c r="V971" s="9">
        <f>ROUND((U971*1000)/(3*T971*(C971^0.5)),2)</f>
        <v>22.91</v>
      </c>
      <c r="W971" s="9" t="str">
        <f>IF(V971 &lt; N971, "Pass", "Fail")</f>
        <v>Fail</v>
      </c>
      <c r="X971" s="9">
        <f>CEILING(R971*(Q971^0.5)*((Q971^0.5/2)-(L971*0.5)-(N971/12)),0.01)</f>
        <v>125.35000000000001</v>
      </c>
      <c r="Y971" s="9">
        <f>ROUND((X971*1000)/(1.5*(Q971^0.5)*12*(C971^0.5)),2)</f>
        <v>16.28</v>
      </c>
      <c r="Z971" s="9" t="str">
        <f>IF(Y971&lt;N971,"Pass","Fail")</f>
        <v>Fail</v>
      </c>
      <c r="AA971" s="9">
        <f>ROUND(((Q971^0.5)/2)-(L971/2),2)</f>
        <v>3.37</v>
      </c>
      <c r="AB971" s="9">
        <f>ROUND((AA971*(AA971/2)*R971*(Q971^0.5)),0)</f>
        <v>343</v>
      </c>
      <c r="AC971" s="9">
        <f>ROUND((AB971*12000/(0.9*(Q971^0.5)*12*(N971^2))),2)</f>
        <v>203.11</v>
      </c>
      <c r="AD971" s="9">
        <f>(1-((1-(2.36*AC971/C971))^0.5))</f>
        <v>8.33647762968448E-2</v>
      </c>
      <c r="AE971" s="9">
        <f>(AD971*C971)/(1.18*F971)</f>
        <v>5.2986086629350504E-3</v>
      </c>
      <c r="AF971" s="10">
        <f>200/F971</f>
        <v>5.0000000000000001E-3</v>
      </c>
      <c r="AG971" s="10">
        <f>(3*(C971)^0.5)/(F971)</f>
        <v>4.107919181288746E-3</v>
      </c>
      <c r="AH971" s="10">
        <f>ROUND(MAX(AE971, AF971, AG971),6)</f>
        <v>5.2989999999999999E-3</v>
      </c>
      <c r="AK971" s="10">
        <f>ROUND((AH971*(Q971^0.5)*12*N971),2)</f>
        <v>7.7</v>
      </c>
      <c r="AL971" s="13">
        <f>ROUND((Q971^0.5),2)</f>
        <v>7.81</v>
      </c>
      <c r="AM971" s="13">
        <f>ROUND((Q971^0.5),2)</f>
        <v>7.81</v>
      </c>
      <c r="AN971" s="19">
        <v>8</v>
      </c>
      <c r="AO971" s="10">
        <f>INDEX(AJ:AJ, MATCH(AN971, AI:AI, 0))</f>
        <v>0.79</v>
      </c>
      <c r="AP971" s="12">
        <f>ROUNDUP((AK971/AO971),0)</f>
        <v>10</v>
      </c>
      <c r="AQ971" s="12">
        <f>(AP971*AO971)</f>
        <v>7.9</v>
      </c>
      <c r="AR971" s="12">
        <f>IF(ROUNDDOWN((AL971*12 - (O971*12)) / (AP971 - 1), 0) &lt; 18, ROUNDDOWN((AL971*12 - (O971*12)) / (AP971 - 1), 0), 18)</f>
        <v>10</v>
      </c>
    </row>
    <row r="972" spans="1:44" x14ac:dyDescent="0.35">
      <c r="A972" s="11">
        <f t="shared" si="15"/>
        <v>971</v>
      </c>
      <c r="B972" s="14">
        <v>5400</v>
      </c>
      <c r="C972" s="14">
        <v>4000</v>
      </c>
      <c r="D972" s="14">
        <v>155</v>
      </c>
      <c r="E972" s="14">
        <v>185</v>
      </c>
      <c r="F972" s="14">
        <v>60000</v>
      </c>
      <c r="G972" s="14">
        <v>6.75</v>
      </c>
      <c r="H972" s="14">
        <v>100</v>
      </c>
      <c r="K972" s="14">
        <v>150</v>
      </c>
      <c r="L972" s="14">
        <v>1.17</v>
      </c>
      <c r="M972" s="9">
        <f>ROUNDUP((18*L972),0)</f>
        <v>22</v>
      </c>
      <c r="N972" s="9">
        <f>(M972-O972*12-1.5)</f>
        <v>17.5</v>
      </c>
      <c r="O972" s="14">
        <v>0.25</v>
      </c>
      <c r="P972" s="9">
        <f>ROUND(((B972)-(M972*K972/12)-(G972-(1.5*L972))*H972),0)</f>
        <v>4626</v>
      </c>
      <c r="Q972" s="9">
        <f>ROUNDDOWN((D972+E972)/(P972/1000),0)</f>
        <v>73</v>
      </c>
      <c r="R972" s="9">
        <f>ROUND((1.2*D972+1.6*E972)/(Q972),2)</f>
        <v>6.6</v>
      </c>
      <c r="S972" s="9">
        <f>CEILING((N972+(12*L972)),0.01)</f>
        <v>31.54</v>
      </c>
      <c r="T972" s="9">
        <f xml:space="preserve"> (4*S972)</f>
        <v>126.16</v>
      </c>
      <c r="U972" s="9">
        <f>ROUND((Q972-(S972/12)^2)*(R972),2)</f>
        <v>436.21</v>
      </c>
      <c r="V972" s="9">
        <f>ROUND((U972*1000)/(3*T972*(C972^0.5)),2)</f>
        <v>18.22</v>
      </c>
      <c r="W972" s="9" t="str">
        <f>IF(V972 &lt; N972, "Pass", "Fail")</f>
        <v>Fail</v>
      </c>
      <c r="X972" s="9">
        <f>CEILING(R972*(Q972^0.5)*((Q972^0.5/2)-(L972*0.5)-(N972/12)),0.01)</f>
        <v>125.68</v>
      </c>
      <c r="Y972" s="9">
        <f>ROUND((X972*1000)/(1.5*(Q972^0.5)*12*(C972^0.5)),2)</f>
        <v>12.92</v>
      </c>
      <c r="Z972" s="9" t="str">
        <f>IF(Y972&lt;N972,"Pass","Fail")</f>
        <v>Pass</v>
      </c>
      <c r="AA972" s="9">
        <f>ROUND(((Q972^0.5)/2)-(L972/2),2)</f>
        <v>3.69</v>
      </c>
      <c r="AB972" s="9">
        <f>ROUND((AA972*(AA972/2)*R972*(Q972^0.5)),0)</f>
        <v>384</v>
      </c>
      <c r="AC972" s="9">
        <f>ROUND((AB972*12000/(0.9*(Q972^0.5)*12*(N972^2))),2)</f>
        <v>163.06</v>
      </c>
      <c r="AD972" s="9">
        <f>(1-((1-(2.36*AC972/C972))^0.5))</f>
        <v>4.9318875752757951E-2</v>
      </c>
      <c r="AE972" s="9">
        <f>(AD972*C972)/(1.18*F972)</f>
        <v>2.7863771611727657E-3</v>
      </c>
      <c r="AF972" s="10">
        <f>200/F972</f>
        <v>3.3333333333333335E-3</v>
      </c>
      <c r="AG972" s="10">
        <f>(3*(C972)^0.5)/(F972)</f>
        <v>3.162277660168379E-3</v>
      </c>
      <c r="AH972" s="10">
        <f>ROUND(MAX(AE972, AF972, AG972),6)</f>
        <v>3.333E-3</v>
      </c>
      <c r="AK972" s="10">
        <f>ROUND((AH972*(Q972^0.5)*12*N972),2)</f>
        <v>5.98</v>
      </c>
      <c r="AL972" s="13">
        <f>ROUND((Q972^0.5),2)</f>
        <v>8.5399999999999991</v>
      </c>
      <c r="AM972" s="13">
        <f>ROUND((Q972^0.5),2)</f>
        <v>8.5399999999999991</v>
      </c>
      <c r="AN972" s="19">
        <v>8</v>
      </c>
      <c r="AO972" s="10">
        <f>INDEX(AJ:AJ, MATCH(AN972, AI:AI, 0))</f>
        <v>0.79</v>
      </c>
      <c r="AP972" s="12">
        <f>ROUNDUP((AK972/AO972),0)</f>
        <v>8</v>
      </c>
      <c r="AQ972" s="12">
        <f>(AP972*AO972)</f>
        <v>6.32</v>
      </c>
      <c r="AR972" s="12">
        <f>IF(ROUNDDOWN((AL972*12 - (O972*12)) / (AP972 - 1), 0) &lt; 18, ROUNDDOWN((AL972*12 - (O972*12)) / (AP972 - 1), 0), 18)</f>
        <v>14</v>
      </c>
    </row>
    <row r="973" spans="1:44" x14ac:dyDescent="0.35">
      <c r="A973" s="11">
        <f t="shared" si="15"/>
        <v>972</v>
      </c>
      <c r="B973" s="14">
        <v>5400</v>
      </c>
      <c r="C973" s="14">
        <v>5000</v>
      </c>
      <c r="D973" s="14">
        <v>170</v>
      </c>
      <c r="E973" s="14">
        <v>175</v>
      </c>
      <c r="F973" s="14">
        <v>60000</v>
      </c>
      <c r="G973" s="14">
        <v>6.5</v>
      </c>
      <c r="H973" s="14">
        <v>90</v>
      </c>
      <c r="K973" s="14">
        <v>150</v>
      </c>
      <c r="L973" s="14">
        <v>1.17</v>
      </c>
      <c r="M973" s="9">
        <f>ROUNDUP((18*L973),0)</f>
        <v>22</v>
      </c>
      <c r="N973" s="9">
        <f>(M973-O973*12-1.5)</f>
        <v>17.5</v>
      </c>
      <c r="O973" s="14">
        <v>0.25</v>
      </c>
      <c r="P973" s="9">
        <f>ROUND(((B973)-(M973*K973/12)-(G973-(1.5*L973))*H973),0)</f>
        <v>4698</v>
      </c>
      <c r="Q973" s="9">
        <f>ROUNDDOWN((D973+E973)/(P973/1000),0)</f>
        <v>73</v>
      </c>
      <c r="R973" s="9">
        <f>ROUND((1.2*D973+1.6*E973)/(Q973),2)</f>
        <v>6.63</v>
      </c>
      <c r="S973" s="9">
        <f>CEILING((N973+(12*L973)),0.01)</f>
        <v>31.54</v>
      </c>
      <c r="T973" s="9">
        <f xml:space="preserve"> (4*S973)</f>
        <v>126.16</v>
      </c>
      <c r="U973" s="9">
        <f>ROUND((Q973-(S973/12)^2)*(R973),2)</f>
        <v>438.19</v>
      </c>
      <c r="V973" s="9">
        <f>ROUND((U973*1000)/(3*T973*(C973^0.5)),2)</f>
        <v>16.37</v>
      </c>
      <c r="W973" s="9" t="str">
        <f>IF(V973 &lt; N973, "Pass", "Fail")</f>
        <v>Pass</v>
      </c>
      <c r="X973" s="9">
        <f>CEILING(R973*(Q973^0.5)*((Q973^0.5/2)-(L973*0.5)-(N973/12)),0.01)</f>
        <v>126.25</v>
      </c>
      <c r="Y973" s="9">
        <f>ROUND((X973*1000)/(1.5*(Q973^0.5)*12*(C973^0.5)),2)</f>
        <v>11.61</v>
      </c>
      <c r="Z973" s="9" t="str">
        <f>IF(Y973&lt;N973,"Pass","Fail")</f>
        <v>Pass</v>
      </c>
      <c r="AA973" s="9">
        <f>ROUND(((Q973^0.5)/2)-(L973/2),2)</f>
        <v>3.69</v>
      </c>
      <c r="AB973" s="9">
        <f>ROUND((AA973*(AA973/2)*R973*(Q973^0.5)),0)</f>
        <v>386</v>
      </c>
      <c r="AC973" s="9">
        <f>ROUND((AB973*12000/(0.9*(Q973^0.5)*12*(N973^2))),2)</f>
        <v>163.91</v>
      </c>
      <c r="AD973" s="9">
        <f>(1-((1-(2.36*AC973/C973))^0.5))</f>
        <v>3.9461359444608268E-2</v>
      </c>
      <c r="AE973" s="9">
        <f>(AD973*C973)/(1.18*F973)</f>
        <v>2.7868191698169681E-3</v>
      </c>
      <c r="AF973" s="10">
        <f>200/F973</f>
        <v>3.3333333333333335E-3</v>
      </c>
      <c r="AG973" s="10">
        <f>(3*(C973)^0.5)/(F973)</f>
        <v>3.5355339059327377E-3</v>
      </c>
      <c r="AH973" s="10">
        <f>ROUND(MAX(AE973, AF973, AG973),6)</f>
        <v>3.5360000000000001E-3</v>
      </c>
      <c r="AK973" s="10">
        <f>ROUND((AH973*(Q973^0.5)*12*N973),2)</f>
        <v>6.34</v>
      </c>
      <c r="AL973" s="13">
        <f>ROUND((Q973^0.5),2)</f>
        <v>8.5399999999999991</v>
      </c>
      <c r="AM973" s="13">
        <f>ROUND((Q973^0.5),2)</f>
        <v>8.5399999999999991</v>
      </c>
      <c r="AN973" s="19">
        <v>8</v>
      </c>
      <c r="AO973" s="10">
        <f>INDEX(AJ:AJ, MATCH(AN973, AI:AI, 0))</f>
        <v>0.79</v>
      </c>
      <c r="AP973" s="12">
        <f>ROUNDUP((AK973/AO973),0)</f>
        <v>9</v>
      </c>
      <c r="AQ973" s="12">
        <f>(AP973*AO973)</f>
        <v>7.11</v>
      </c>
      <c r="AR973" s="12">
        <f>IF(ROUNDDOWN((AL973*12 - (O973*12)) / (AP973 - 1), 0) &lt; 18, ROUNDDOWN((AL973*12 - (O973*12)) / (AP973 - 1), 0), 18)</f>
        <v>12</v>
      </c>
    </row>
    <row r="974" spans="1:44" x14ac:dyDescent="0.35">
      <c r="A974" s="11">
        <f t="shared" si="15"/>
        <v>973</v>
      </c>
      <c r="B974" s="14">
        <v>5300</v>
      </c>
      <c r="C974" s="14">
        <v>5000</v>
      </c>
      <c r="D974" s="14">
        <v>195</v>
      </c>
      <c r="E974" s="14">
        <v>175</v>
      </c>
      <c r="F974" s="14">
        <v>40000</v>
      </c>
      <c r="G974" s="14">
        <v>6.5</v>
      </c>
      <c r="H974" s="14">
        <v>105</v>
      </c>
      <c r="K974" s="14">
        <v>150</v>
      </c>
      <c r="L974" s="14">
        <v>1.33</v>
      </c>
      <c r="M974" s="9">
        <f>ROUNDUP((18*L974),0)</f>
        <v>24</v>
      </c>
      <c r="N974" s="9">
        <f>(M974-O974*12-1.5)</f>
        <v>19.5</v>
      </c>
      <c r="O974" s="14">
        <v>0.25</v>
      </c>
      <c r="P974" s="9">
        <f>ROUND(((B974)-(M974*K974/12)-(G974-(1.5*L974))*H974),0)</f>
        <v>4527</v>
      </c>
      <c r="Q974" s="9">
        <f>ROUNDDOWN((D974+E974)/(P974/1000),0)</f>
        <v>81</v>
      </c>
      <c r="R974" s="9">
        <f>ROUND((1.2*D974+1.6*E974)/(Q974),2)</f>
        <v>6.35</v>
      </c>
      <c r="S974" s="9">
        <f>CEILING((N974+(12*L974)),0.01)</f>
        <v>35.46</v>
      </c>
      <c r="T974" s="9">
        <f xml:space="preserve"> (4*S974)</f>
        <v>141.84</v>
      </c>
      <c r="U974" s="9">
        <f>ROUND((Q974-(S974/12)^2)*(R974),2)</f>
        <v>458.9</v>
      </c>
      <c r="V974" s="9">
        <f>ROUND((U974*1000)/(3*T974*(C974^0.5)),2)</f>
        <v>15.25</v>
      </c>
      <c r="W974" s="9" t="str">
        <f>IF(V974 &lt; N974, "Pass", "Fail")</f>
        <v>Pass</v>
      </c>
      <c r="X974" s="9">
        <f>CEILING(R974*(Q974^0.5)*((Q974^0.5/2)-(L974*0.5)-(N974/12)),0.01)</f>
        <v>126.31</v>
      </c>
      <c r="Y974" s="9">
        <f>ROUND((X974*1000)/(1.5*(Q974^0.5)*12*(C974^0.5)),2)</f>
        <v>11.03</v>
      </c>
      <c r="Z974" s="9" t="str">
        <f>IF(Y974&lt;N974,"Pass","Fail")</f>
        <v>Pass</v>
      </c>
      <c r="AA974" s="9">
        <f>ROUND(((Q974^0.5)/2)-(L974/2),2)</f>
        <v>3.84</v>
      </c>
      <c r="AB974" s="9">
        <f>ROUND((AA974*(AA974/2)*R974*(Q974^0.5)),0)</f>
        <v>421</v>
      </c>
      <c r="AC974" s="9">
        <f>ROUND((AB974*12000/(0.9*(Q974^0.5)*12*(N974^2))),2)</f>
        <v>136.69</v>
      </c>
      <c r="AD974" s="9">
        <f>(1-((1-(2.36*AC974/C974))^0.5))</f>
        <v>3.2796650129870542E-2</v>
      </c>
      <c r="AE974" s="9">
        <f>(AD974*C974)/(1.18*F974)</f>
        <v>3.4742214120625572E-3</v>
      </c>
      <c r="AF974" s="10">
        <f>200/F974</f>
        <v>5.0000000000000001E-3</v>
      </c>
      <c r="AG974" s="10">
        <f>(3*(C974)^0.5)/(F974)</f>
        <v>5.3033008588991067E-3</v>
      </c>
      <c r="AH974" s="10">
        <f>ROUND(MAX(AE974, AF974, AG974),6)</f>
        <v>5.3030000000000004E-3</v>
      </c>
      <c r="AK974" s="10">
        <f>ROUND((AH974*(Q974^0.5)*12*N974),2)</f>
        <v>11.17</v>
      </c>
      <c r="AL974" s="13">
        <f>ROUND((Q974^0.5),2)</f>
        <v>9</v>
      </c>
      <c r="AM974" s="13">
        <f>ROUND((Q974^0.5),2)</f>
        <v>9</v>
      </c>
      <c r="AN974" s="19">
        <v>11</v>
      </c>
      <c r="AO974" s="10">
        <f>INDEX(AJ:AJ, MATCH(AN974, AI:AI, 0))</f>
        <v>1.56</v>
      </c>
      <c r="AP974" s="12">
        <f>ROUNDUP((AK974/AO974),0)</f>
        <v>8</v>
      </c>
      <c r="AQ974" s="12">
        <f>(AP974*AO974)</f>
        <v>12.48</v>
      </c>
      <c r="AR974" s="12">
        <f>IF(ROUNDDOWN((AL974*12 - (O974*12)) / (AP974 - 1), 0) &lt; 18, ROUNDDOWN((AL974*12 - (O974*12)) / (AP974 - 1), 0), 18)</f>
        <v>15</v>
      </c>
    </row>
    <row r="975" spans="1:44" x14ac:dyDescent="0.35">
      <c r="A975" s="11">
        <f t="shared" si="15"/>
        <v>974</v>
      </c>
      <c r="B975" s="14">
        <v>4000</v>
      </c>
      <c r="C975" s="14">
        <v>5000</v>
      </c>
      <c r="D975" s="14">
        <v>195</v>
      </c>
      <c r="E975" s="14">
        <v>135</v>
      </c>
      <c r="F975" s="14">
        <v>60000</v>
      </c>
      <c r="G975" s="14">
        <v>5.75</v>
      </c>
      <c r="H975" s="14">
        <v>90</v>
      </c>
      <c r="K975" s="14">
        <v>150</v>
      </c>
      <c r="L975" s="14">
        <v>1.25</v>
      </c>
      <c r="M975" s="9">
        <f>ROUNDUP((18*L975),0)</f>
        <v>23</v>
      </c>
      <c r="N975" s="9">
        <f>(M975-O975*12-1.5)</f>
        <v>18.5</v>
      </c>
      <c r="O975" s="14">
        <v>0.25</v>
      </c>
      <c r="P975" s="9">
        <f>ROUND(((B975)-(M975*K975/12)-(G975-(1.5*L975))*H975),0)</f>
        <v>3364</v>
      </c>
      <c r="Q975" s="9">
        <f>ROUNDDOWN((D975+E975)/(P975/1000),0)</f>
        <v>98</v>
      </c>
      <c r="R975" s="9">
        <f>ROUND((1.2*D975+1.6*E975)/(Q975),2)</f>
        <v>4.59</v>
      </c>
      <c r="S975" s="9">
        <f>CEILING((N975+(12*L975)),0.01)</f>
        <v>33.5</v>
      </c>
      <c r="T975" s="9">
        <f xml:space="preserve"> (4*S975)</f>
        <v>134</v>
      </c>
      <c r="U975" s="9">
        <f>ROUND((Q975-(S975/12)^2)*(R975),2)</f>
        <v>414.05</v>
      </c>
      <c r="V975" s="9">
        <f>ROUND((U975*1000)/(3*T975*(C975^0.5)),2)</f>
        <v>14.57</v>
      </c>
      <c r="W975" s="9" t="str">
        <f>IF(V975 &lt; N975, "Pass", "Fail")</f>
        <v>Pass</v>
      </c>
      <c r="X975" s="9">
        <f>CEILING(R975*(Q975^0.5)*((Q975^0.5/2)-(L975*0.5)-(N975/12)),0.01)</f>
        <v>126.46000000000001</v>
      </c>
      <c r="Y975" s="9">
        <f>ROUND((X975*1000)/(1.5*(Q975^0.5)*12*(C975^0.5)),2)</f>
        <v>10.039999999999999</v>
      </c>
      <c r="Z975" s="9" t="str">
        <f>IF(Y975&lt;N975,"Pass","Fail")</f>
        <v>Pass</v>
      </c>
      <c r="AA975" s="9">
        <f>ROUND(((Q975^0.5)/2)-(L975/2),2)</f>
        <v>4.32</v>
      </c>
      <c r="AB975" s="9">
        <f>ROUND((AA975*(AA975/2)*R975*(Q975^0.5)),0)</f>
        <v>424</v>
      </c>
      <c r="AC975" s="9">
        <f>ROUND((AB975*12000/(0.9*(Q975^0.5)*12*(N975^2))),2)</f>
        <v>139.05000000000001</v>
      </c>
      <c r="AD975" s="9">
        <f>(1-((1-(2.36*AC975/C975))^0.5))</f>
        <v>3.3372667466929129E-2</v>
      </c>
      <c r="AE975" s="9">
        <f>(AD975*C975)/(1.18*F975)</f>
        <v>2.3568267985119443E-3</v>
      </c>
      <c r="AF975" s="10">
        <f>200/F975</f>
        <v>3.3333333333333335E-3</v>
      </c>
      <c r="AG975" s="10">
        <f>(3*(C975)^0.5)/(F975)</f>
        <v>3.5355339059327377E-3</v>
      </c>
      <c r="AH975" s="10">
        <f>ROUND(MAX(AE975, AF975, AG975),6)</f>
        <v>3.5360000000000001E-3</v>
      </c>
      <c r="AK975" s="10">
        <f>ROUND((AH975*(Q975^0.5)*12*N975),2)</f>
        <v>7.77</v>
      </c>
      <c r="AL975" s="13">
        <f>ROUND((Q975^0.5),2)</f>
        <v>9.9</v>
      </c>
      <c r="AM975" s="13">
        <f>ROUND((Q975^0.5),2)</f>
        <v>9.9</v>
      </c>
      <c r="AN975" s="19">
        <v>8</v>
      </c>
      <c r="AO975" s="10">
        <f>INDEX(AJ:AJ, MATCH(AN975, AI:AI, 0))</f>
        <v>0.79</v>
      </c>
      <c r="AP975" s="12">
        <f>ROUNDUP((AK975/AO975),0)</f>
        <v>10</v>
      </c>
      <c r="AQ975" s="12">
        <f>(AP975*AO975)</f>
        <v>7.9</v>
      </c>
      <c r="AR975" s="12">
        <f>IF(ROUNDDOWN((AL975*12 - (O975*12)) / (AP975 - 1), 0) &lt; 18, ROUNDDOWN((AL975*12 - (O975*12)) / (AP975 - 1), 0), 18)</f>
        <v>12</v>
      </c>
    </row>
    <row r="976" spans="1:44" x14ac:dyDescent="0.35">
      <c r="A976" s="11">
        <f t="shared" si="15"/>
        <v>975</v>
      </c>
      <c r="B976" s="14">
        <v>4200</v>
      </c>
      <c r="C976" s="14">
        <v>4000</v>
      </c>
      <c r="D976" s="14">
        <v>185</v>
      </c>
      <c r="E976" s="14">
        <v>200</v>
      </c>
      <c r="F976" s="14">
        <v>60000</v>
      </c>
      <c r="G976" s="14">
        <v>6.5</v>
      </c>
      <c r="H976" s="14">
        <v>105</v>
      </c>
      <c r="K976" s="14">
        <v>150</v>
      </c>
      <c r="L976" s="14">
        <v>1.58</v>
      </c>
      <c r="M976" s="9">
        <f>ROUNDUP((18*L976),0)</f>
        <v>29</v>
      </c>
      <c r="N976" s="9">
        <f>(M976-O976*12-1.5)</f>
        <v>24.5</v>
      </c>
      <c r="O976" s="14">
        <v>0.25</v>
      </c>
      <c r="P976" s="9">
        <f>ROUND(((B976)-(M976*K976/12)-(G976-(1.5*L976))*H976),0)</f>
        <v>3404</v>
      </c>
      <c r="Q976" s="9">
        <f>ROUNDDOWN((D976+E976)/(P976/1000),0)</f>
        <v>113</v>
      </c>
      <c r="R976" s="9">
        <f>ROUND((1.2*D976+1.6*E976)/(Q976),2)</f>
        <v>4.8</v>
      </c>
      <c r="S976" s="9">
        <f>CEILING((N976+(12*L976)),0.01)</f>
        <v>43.46</v>
      </c>
      <c r="T976" s="9">
        <f xml:space="preserve"> (4*S976)</f>
        <v>173.84</v>
      </c>
      <c r="U976" s="9">
        <f>ROUND((Q976-(S976/12)^2)*(R976),2)</f>
        <v>479.44</v>
      </c>
      <c r="V976" s="9">
        <f>ROUND((U976*1000)/(3*T976*(C976^0.5)),2)</f>
        <v>14.54</v>
      </c>
      <c r="W976" s="9" t="str">
        <f>IF(V976 &lt; N976, "Pass", "Fail")</f>
        <v>Pass</v>
      </c>
      <c r="X976" s="9">
        <f>CEILING(R976*(Q976^0.5)*((Q976^0.5/2)-(L976*0.5)-(N976/12)),0.01)</f>
        <v>126.72</v>
      </c>
      <c r="Y976" s="9">
        <f>ROUND((X976*1000)/(1.5*(Q976^0.5)*12*(C976^0.5)),2)</f>
        <v>10.47</v>
      </c>
      <c r="Z976" s="9" t="str">
        <f>IF(Y976&lt;N976,"Pass","Fail")</f>
        <v>Pass</v>
      </c>
      <c r="AA976" s="9">
        <f>ROUND(((Q976^0.5)/2)-(L976/2),2)</f>
        <v>4.53</v>
      </c>
      <c r="AB976" s="9">
        <f>ROUND((AA976*(AA976/2)*R976*(Q976^0.5)),0)</f>
        <v>524</v>
      </c>
      <c r="AC976" s="9">
        <f>ROUND((AB976*12000/(0.9*(Q976^0.5)*12*(N976^2))),2)</f>
        <v>91.25</v>
      </c>
      <c r="AD976" s="9">
        <f>(1-((1-(2.36*AC976/C976))^0.5))</f>
        <v>2.7291153530513035E-2</v>
      </c>
      <c r="AE976" s="9">
        <f>(AD976*C976)/(1.18*F976)</f>
        <v>1.5418730808199456E-3</v>
      </c>
      <c r="AF976" s="10">
        <f>200/F976</f>
        <v>3.3333333333333335E-3</v>
      </c>
      <c r="AG976" s="10">
        <f>(3*(C976)^0.5)/(F976)</f>
        <v>3.162277660168379E-3</v>
      </c>
      <c r="AH976" s="10">
        <f>ROUND(MAX(AE976, AF976, AG976),6)</f>
        <v>3.333E-3</v>
      </c>
      <c r="AK976" s="10">
        <f>ROUND((AH976*(Q976^0.5)*12*N976),2)</f>
        <v>10.42</v>
      </c>
      <c r="AL976" s="13">
        <f>ROUND((Q976^0.5),2)</f>
        <v>10.63</v>
      </c>
      <c r="AM976" s="13">
        <f>ROUND((Q976^0.5),2)</f>
        <v>10.63</v>
      </c>
      <c r="AN976" s="19">
        <v>11</v>
      </c>
      <c r="AO976" s="10">
        <f>INDEX(AJ:AJ, MATCH(AN976, AI:AI, 0))</f>
        <v>1.56</v>
      </c>
      <c r="AP976" s="12">
        <f>ROUNDUP((AK976/AO976),0)</f>
        <v>7</v>
      </c>
      <c r="AQ976" s="12">
        <f>(AP976*AO976)</f>
        <v>10.92</v>
      </c>
      <c r="AR976" s="12">
        <f>IF(ROUNDDOWN((AL976*12 - (O976*12)) / (AP976 - 1), 0) &lt; 18, ROUNDDOWN((AL976*12 - (O976*12)) / (AP976 - 1), 0), 18)</f>
        <v>18</v>
      </c>
    </row>
    <row r="977" spans="1:44" x14ac:dyDescent="0.35">
      <c r="A977" s="11">
        <f t="shared" si="15"/>
        <v>976</v>
      </c>
      <c r="B977" s="14">
        <v>5700</v>
      </c>
      <c r="C977" s="14">
        <v>3000</v>
      </c>
      <c r="D977" s="14">
        <v>185</v>
      </c>
      <c r="E977" s="14">
        <v>195</v>
      </c>
      <c r="F977" s="14">
        <v>60000</v>
      </c>
      <c r="G977" s="14">
        <v>6.5</v>
      </c>
      <c r="H977" s="14">
        <v>95</v>
      </c>
      <c r="K977" s="14">
        <v>150</v>
      </c>
      <c r="L977" s="14">
        <v>1.33</v>
      </c>
      <c r="M977" s="9">
        <f>ROUNDUP((18*L977),0)</f>
        <v>24</v>
      </c>
      <c r="N977" s="9">
        <f>(M977-O977*12-1.5)</f>
        <v>19.5</v>
      </c>
      <c r="O977" s="14">
        <v>0.25</v>
      </c>
      <c r="P977" s="9">
        <f>ROUND(((B977)-(M977*K977/12)-(G977-(1.5*L977))*H977),0)</f>
        <v>4972</v>
      </c>
      <c r="Q977" s="9">
        <f>ROUNDDOWN((D977+E977)/(P977/1000),0)</f>
        <v>76</v>
      </c>
      <c r="R977" s="9">
        <f>ROUND((1.2*D977+1.6*E977)/(Q977),2)</f>
        <v>7.03</v>
      </c>
      <c r="S977" s="9">
        <f>CEILING((N977+(12*L977)),0.01)</f>
        <v>35.46</v>
      </c>
      <c r="T977" s="9">
        <f xml:space="preserve"> (4*S977)</f>
        <v>141.84</v>
      </c>
      <c r="U977" s="9">
        <f>ROUND((Q977-(S977/12)^2)*(R977),2)</f>
        <v>472.89</v>
      </c>
      <c r="V977" s="9">
        <f>ROUND((U977*1000)/(3*T977*(C977^0.5)),2)</f>
        <v>20.29</v>
      </c>
      <c r="W977" s="9" t="str">
        <f>IF(V977 &lt; N977, "Pass", "Fail")</f>
        <v>Fail</v>
      </c>
      <c r="X977" s="9">
        <f>CEILING(R977*(Q977^0.5)*((Q977^0.5/2)-(L977*0.5)-(N977/12)),0.01)</f>
        <v>126.8</v>
      </c>
      <c r="Y977" s="9">
        <f>ROUND((X977*1000)/(1.5*(Q977^0.5)*12*(C977^0.5)),2)</f>
        <v>14.75</v>
      </c>
      <c r="Z977" s="9" t="str">
        <f>IF(Y977&lt;N977,"Pass","Fail")</f>
        <v>Pass</v>
      </c>
      <c r="AA977" s="9">
        <f>ROUND(((Q977^0.5)/2)-(L977/2),2)</f>
        <v>3.69</v>
      </c>
      <c r="AB977" s="9">
        <f>ROUND((AA977*(AA977/2)*R977*(Q977^0.5)),0)</f>
        <v>417</v>
      </c>
      <c r="AC977" s="9">
        <f>ROUND((AB977*12000/(0.9*(Q977^0.5)*12*(N977^2))),2)</f>
        <v>139.77000000000001</v>
      </c>
      <c r="AD977" s="9">
        <f>(1-((1-(2.36*AC977/C977))^0.5))</f>
        <v>5.6576659182103972E-2</v>
      </c>
      <c r="AE977" s="9">
        <f>(AD977*C977)/(1.18*F977)</f>
        <v>2.3973160670383038E-3</v>
      </c>
      <c r="AF977" s="10">
        <f>200/F977</f>
        <v>3.3333333333333335E-3</v>
      </c>
      <c r="AG977" s="10">
        <f>(3*(C977)^0.5)/(F977)</f>
        <v>2.7386127875258306E-3</v>
      </c>
      <c r="AH977" s="10">
        <f>ROUND(MAX(AE977, AF977, AG977),6)</f>
        <v>3.333E-3</v>
      </c>
      <c r="AK977" s="10">
        <f>ROUND((AH977*(Q977^0.5)*12*N977),2)</f>
        <v>6.8</v>
      </c>
      <c r="AL977" s="13">
        <f>ROUND((Q977^0.5),2)</f>
        <v>8.7200000000000006</v>
      </c>
      <c r="AM977" s="13">
        <f>ROUND((Q977^0.5),2)</f>
        <v>8.7200000000000006</v>
      </c>
      <c r="AN977" s="19">
        <v>8</v>
      </c>
      <c r="AO977" s="10">
        <f>INDEX(AJ:AJ, MATCH(AN977, AI:AI, 0))</f>
        <v>0.79</v>
      </c>
      <c r="AP977" s="12">
        <f>ROUNDUP((AK977/AO977),0)</f>
        <v>9</v>
      </c>
      <c r="AQ977" s="12">
        <f>(AP977*AO977)</f>
        <v>7.11</v>
      </c>
      <c r="AR977" s="12">
        <f>IF(ROUNDDOWN((AL977*12 - (O977*12)) / (AP977 - 1), 0) &lt; 18, ROUNDDOWN((AL977*12 - (O977*12)) / (AP977 - 1), 0), 18)</f>
        <v>12</v>
      </c>
    </row>
    <row r="978" spans="1:44" x14ac:dyDescent="0.35">
      <c r="A978" s="11">
        <f t="shared" si="15"/>
        <v>977</v>
      </c>
      <c r="B978" s="14">
        <v>4000</v>
      </c>
      <c r="C978" s="14">
        <v>4000</v>
      </c>
      <c r="D978" s="14">
        <v>175</v>
      </c>
      <c r="E978" s="14">
        <v>150</v>
      </c>
      <c r="F978" s="14">
        <v>40000</v>
      </c>
      <c r="G978" s="14">
        <v>6.5</v>
      </c>
      <c r="H978" s="14">
        <v>95</v>
      </c>
      <c r="K978" s="14">
        <v>150</v>
      </c>
      <c r="L978" s="14">
        <v>1.25</v>
      </c>
      <c r="M978" s="9">
        <f>ROUNDUP((18*L978),0)</f>
        <v>23</v>
      </c>
      <c r="N978" s="9">
        <f>(M978-O978*12-1.5)</f>
        <v>18.5</v>
      </c>
      <c r="O978" s="14">
        <v>0.25</v>
      </c>
      <c r="P978" s="9">
        <f>ROUND(((B978)-(M978*K978/12)-(G978-(1.5*L978))*H978),0)</f>
        <v>3273</v>
      </c>
      <c r="Q978" s="9">
        <f>ROUNDDOWN((D978+E978)/(P978/1000),0)</f>
        <v>99</v>
      </c>
      <c r="R978" s="9">
        <f>ROUND((1.2*D978+1.6*E978)/(Q978),2)</f>
        <v>4.55</v>
      </c>
      <c r="S978" s="9">
        <f>CEILING((N978+(12*L978)),0.01)</f>
        <v>33.5</v>
      </c>
      <c r="T978" s="9">
        <f xml:space="preserve"> (4*S978)</f>
        <v>134</v>
      </c>
      <c r="U978" s="9">
        <f>ROUND((Q978-(S978/12)^2)*(R978),2)</f>
        <v>414.99</v>
      </c>
      <c r="V978" s="9">
        <f>ROUND((U978*1000)/(3*T978*(C978^0.5)),2)</f>
        <v>16.32</v>
      </c>
      <c r="W978" s="9" t="str">
        <f>IF(V978 &lt; N978, "Pass", "Fail")</f>
        <v>Pass</v>
      </c>
      <c r="X978" s="9">
        <f>CEILING(R978*(Q978^0.5)*((Q978^0.5/2)-(L978*0.5)-(N978/12)),0.01)</f>
        <v>127.14</v>
      </c>
      <c r="Y978" s="9">
        <f>ROUND((X978*1000)/(1.5*(Q978^0.5)*12*(C978^0.5)),2)</f>
        <v>11.22</v>
      </c>
      <c r="Z978" s="9" t="str">
        <f>IF(Y978&lt;N978,"Pass","Fail")</f>
        <v>Pass</v>
      </c>
      <c r="AA978" s="9">
        <f>ROUND(((Q978^0.5)/2)-(L978/2),2)</f>
        <v>4.3499999999999996</v>
      </c>
      <c r="AB978" s="9">
        <f>ROUND((AA978*(AA978/2)*R978*(Q978^0.5)),0)</f>
        <v>428</v>
      </c>
      <c r="AC978" s="9">
        <f>ROUND((AB978*12000/(0.9*(Q978^0.5)*12*(N978^2))),2)</f>
        <v>139.65</v>
      </c>
      <c r="AD978" s="9">
        <f>(1-((1-(2.36*AC978/C978))^0.5))</f>
        <v>4.2082206032271308E-2</v>
      </c>
      <c r="AE978" s="9">
        <f>(AD978*C978)/(1.18*F978)</f>
        <v>3.5662886468026535E-3</v>
      </c>
      <c r="AF978" s="10">
        <f>200/F978</f>
        <v>5.0000000000000001E-3</v>
      </c>
      <c r="AG978" s="10">
        <f>(3*(C978)^0.5)/(F978)</f>
        <v>4.7434164902525689E-3</v>
      </c>
      <c r="AH978" s="10">
        <f>ROUND(MAX(AE978, AF978, AG978),6)</f>
        <v>5.0000000000000001E-3</v>
      </c>
      <c r="AK978" s="10">
        <f>ROUND((AH978*(Q978^0.5)*12*N978),2)</f>
        <v>11.04</v>
      </c>
      <c r="AL978" s="13">
        <f>ROUND((Q978^0.5),2)</f>
        <v>9.9499999999999993</v>
      </c>
      <c r="AM978" s="13">
        <f>ROUND((Q978^0.5),2)</f>
        <v>9.9499999999999993</v>
      </c>
      <c r="AN978" s="19">
        <v>11</v>
      </c>
      <c r="AO978" s="10">
        <f>INDEX(AJ:AJ, MATCH(AN978, AI:AI, 0))</f>
        <v>1.56</v>
      </c>
      <c r="AP978" s="12">
        <f>ROUNDUP((AK978/AO978),0)</f>
        <v>8</v>
      </c>
      <c r="AQ978" s="12">
        <f>(AP978*AO978)</f>
        <v>12.48</v>
      </c>
      <c r="AR978" s="12">
        <f>IF(ROUNDDOWN((AL978*12 - (O978*12)) / (AP978 - 1), 0) &lt; 18, ROUNDDOWN((AL978*12 - (O978*12)) / (AP978 - 1), 0), 18)</f>
        <v>16</v>
      </c>
    </row>
    <row r="979" spans="1:44" x14ac:dyDescent="0.35">
      <c r="A979" s="11">
        <f t="shared" si="15"/>
        <v>978</v>
      </c>
      <c r="B979" s="14">
        <v>4700</v>
      </c>
      <c r="C979" s="14">
        <v>3000</v>
      </c>
      <c r="D979" s="14">
        <v>185</v>
      </c>
      <c r="E979" s="14">
        <v>170</v>
      </c>
      <c r="F979" s="14">
        <v>40000</v>
      </c>
      <c r="G979" s="14">
        <v>6.5</v>
      </c>
      <c r="H979" s="14">
        <v>105</v>
      </c>
      <c r="K979" s="14">
        <v>150</v>
      </c>
      <c r="L979" s="14">
        <v>1.33</v>
      </c>
      <c r="M979" s="9">
        <f>ROUNDUP((18*L979),0)</f>
        <v>24</v>
      </c>
      <c r="N979" s="9">
        <f>(M979-O979*12-1.5)</f>
        <v>19.5</v>
      </c>
      <c r="O979" s="14">
        <v>0.25</v>
      </c>
      <c r="P979" s="9">
        <f>ROUND(((B979)-(M979*K979/12)-(G979-(1.5*L979))*H979),0)</f>
        <v>3927</v>
      </c>
      <c r="Q979" s="9">
        <f>ROUNDDOWN((D979+E979)/(P979/1000),0)</f>
        <v>90</v>
      </c>
      <c r="R979" s="9">
        <f>ROUND((1.2*D979+1.6*E979)/(Q979),2)</f>
        <v>5.49</v>
      </c>
      <c r="S979" s="9">
        <f>CEILING((N979+(12*L979)),0.01)</f>
        <v>35.46</v>
      </c>
      <c r="T979" s="9">
        <f xml:space="preserve"> (4*S979)</f>
        <v>141.84</v>
      </c>
      <c r="U979" s="9">
        <f>ROUND((Q979-(S979/12)^2)*(R979),2)</f>
        <v>446.16</v>
      </c>
      <c r="V979" s="9">
        <f>ROUND((U979*1000)/(3*T979*(C979^0.5)),2)</f>
        <v>19.14</v>
      </c>
      <c r="W979" s="9" t="str">
        <f>IF(V979 &lt; N979, "Pass", "Fail")</f>
        <v>Pass</v>
      </c>
      <c r="X979" s="9">
        <f>CEILING(R979*(Q979^0.5)*((Q979^0.5/2)-(L979*0.5)-(N979/12)),0.01)</f>
        <v>127.79</v>
      </c>
      <c r="Y979" s="9">
        <f>ROUND((X979*1000)/(1.5*(Q979^0.5)*12*(C979^0.5)),2)</f>
        <v>13.66</v>
      </c>
      <c r="Z979" s="9" t="str">
        <f>IF(Y979&lt;N979,"Pass","Fail")</f>
        <v>Pass</v>
      </c>
      <c r="AA979" s="9">
        <f>ROUND(((Q979^0.5)/2)-(L979/2),2)</f>
        <v>4.08</v>
      </c>
      <c r="AB979" s="9">
        <f>ROUND((AA979*(AA979/2)*R979*(Q979^0.5)),0)</f>
        <v>433</v>
      </c>
      <c r="AC979" s="9">
        <f>ROUND((AB979*12000/(0.9*(Q979^0.5)*12*(N979^2))),2)</f>
        <v>133.37</v>
      </c>
      <c r="AD979" s="9">
        <f>(1-((1-(2.36*AC979/C979))^0.5))</f>
        <v>5.3912125293497537E-2</v>
      </c>
      <c r="AE979" s="9">
        <f>(AD979*C979)/(1.18*F979)</f>
        <v>3.426618133061284E-3</v>
      </c>
      <c r="AF979" s="10">
        <f>200/F979</f>
        <v>5.0000000000000001E-3</v>
      </c>
      <c r="AG979" s="10">
        <f>(3*(C979)^0.5)/(F979)</f>
        <v>4.107919181288746E-3</v>
      </c>
      <c r="AH979" s="10">
        <f>ROUND(MAX(AE979, AF979, AG979),6)</f>
        <v>5.0000000000000001E-3</v>
      </c>
      <c r="AK979" s="10">
        <f>ROUND((AH979*(Q979^0.5)*12*N979),2)</f>
        <v>11.1</v>
      </c>
      <c r="AL979" s="13">
        <f>ROUND((Q979^0.5),2)</f>
        <v>9.49</v>
      </c>
      <c r="AM979" s="13">
        <f>ROUND((Q979^0.5),2)</f>
        <v>9.49</v>
      </c>
      <c r="AN979" s="19">
        <v>11</v>
      </c>
      <c r="AO979" s="10">
        <f>INDEX(AJ:AJ, MATCH(AN979, AI:AI, 0))</f>
        <v>1.56</v>
      </c>
      <c r="AP979" s="12">
        <f>ROUNDUP((AK979/AO979),0)</f>
        <v>8</v>
      </c>
      <c r="AQ979" s="12">
        <f>(AP979*AO979)</f>
        <v>12.48</v>
      </c>
      <c r="AR979" s="12">
        <f>IF(ROUNDDOWN((AL979*12 - (O979*12)) / (AP979 - 1), 0) &lt; 18, ROUNDDOWN((AL979*12 - (O979*12)) / (AP979 - 1), 0), 18)</f>
        <v>15</v>
      </c>
    </row>
    <row r="980" spans="1:44" x14ac:dyDescent="0.35">
      <c r="A980" s="11">
        <f t="shared" si="15"/>
        <v>979</v>
      </c>
      <c r="B980" s="14">
        <v>4200</v>
      </c>
      <c r="C980" s="14">
        <v>3000</v>
      </c>
      <c r="D980" s="14">
        <v>165</v>
      </c>
      <c r="E980" s="14">
        <v>170</v>
      </c>
      <c r="F980" s="14">
        <v>60000</v>
      </c>
      <c r="G980" s="14">
        <v>4.5</v>
      </c>
      <c r="H980" s="14">
        <v>95</v>
      </c>
      <c r="K980" s="14">
        <v>150</v>
      </c>
      <c r="L980" s="14">
        <v>1.25</v>
      </c>
      <c r="M980" s="9">
        <f>ROUNDUP((18*L980),0)</f>
        <v>23</v>
      </c>
      <c r="N980" s="9">
        <f>(M980-O980*12-1.5)</f>
        <v>18.5</v>
      </c>
      <c r="O980" s="14">
        <v>0.25</v>
      </c>
      <c r="P980" s="9">
        <f>ROUND(((B980)-(M980*K980/12)-(G980-(1.5*L980))*H980),0)</f>
        <v>3663</v>
      </c>
      <c r="Q980" s="9">
        <f>ROUNDDOWN((D980+E980)/(P980/1000),0)</f>
        <v>91</v>
      </c>
      <c r="R980" s="9">
        <f>ROUND((1.2*D980+1.6*E980)/(Q980),2)</f>
        <v>5.16</v>
      </c>
      <c r="S980" s="9">
        <f>CEILING((N980+(12*L980)),0.01)</f>
        <v>33.5</v>
      </c>
      <c r="T980" s="9">
        <f xml:space="preserve"> (4*S980)</f>
        <v>134</v>
      </c>
      <c r="U980" s="9">
        <f>ROUND((Q980-(S980/12)^2)*(R980),2)</f>
        <v>429.35</v>
      </c>
      <c r="V980" s="9">
        <f>ROUND((U980*1000)/(3*T980*(C980^0.5)),2)</f>
        <v>19.5</v>
      </c>
      <c r="W980" s="9" t="str">
        <f>IF(V980 &lt; N980, "Pass", "Fail")</f>
        <v>Fail</v>
      </c>
      <c r="X980" s="9">
        <f>CEILING(R980*(Q980^0.5)*((Q980^0.5/2)-(L980*0.5)-(N980/12)),0.01)</f>
        <v>128.13</v>
      </c>
      <c r="Y980" s="9">
        <f>ROUND((X980*1000)/(1.5*(Q980^0.5)*12*(C980^0.5)),2)</f>
        <v>13.62</v>
      </c>
      <c r="Z980" s="9" t="str">
        <f>IF(Y980&lt;N980,"Pass","Fail")</f>
        <v>Pass</v>
      </c>
      <c r="AA980" s="9">
        <f>ROUND(((Q980^0.5)/2)-(L980/2),2)</f>
        <v>4.1399999999999997</v>
      </c>
      <c r="AB980" s="9">
        <f>ROUND((AA980*(AA980/2)*R980*(Q980^0.5)),0)</f>
        <v>422</v>
      </c>
      <c r="AC980" s="9">
        <f>ROUND((AB980*12000/(0.9*(Q980^0.5)*12*(N980^2))),2)</f>
        <v>143.62</v>
      </c>
      <c r="AD980" s="9">
        <f>(1-((1-(2.36*AC980/C980))^0.5))</f>
        <v>5.8183174214150424E-2</v>
      </c>
      <c r="AE980" s="9">
        <f>(AD980*C980)/(1.18*F980)</f>
        <v>2.4653887378877299E-3</v>
      </c>
      <c r="AF980" s="10">
        <f>200/F980</f>
        <v>3.3333333333333335E-3</v>
      </c>
      <c r="AG980" s="10">
        <f>(3*(C980)^0.5)/(F980)</f>
        <v>2.7386127875258306E-3</v>
      </c>
      <c r="AH980" s="10">
        <f>ROUND(MAX(AE980, AF980, AG980),6)</f>
        <v>3.333E-3</v>
      </c>
      <c r="AK980" s="10">
        <f>ROUND((AH980*(Q980^0.5)*12*N980),2)</f>
        <v>7.06</v>
      </c>
      <c r="AL980" s="13">
        <f>ROUND((Q980^0.5),2)</f>
        <v>9.5399999999999991</v>
      </c>
      <c r="AM980" s="13">
        <f>ROUND((Q980^0.5),2)</f>
        <v>9.5399999999999991</v>
      </c>
      <c r="AN980" s="19">
        <v>8</v>
      </c>
      <c r="AO980" s="10">
        <f>INDEX(AJ:AJ, MATCH(AN980, AI:AI, 0))</f>
        <v>0.79</v>
      </c>
      <c r="AP980" s="12">
        <f>ROUNDUP((AK980/AO980),0)</f>
        <v>9</v>
      </c>
      <c r="AQ980" s="12">
        <f>(AP980*AO980)</f>
        <v>7.11</v>
      </c>
      <c r="AR980" s="12">
        <f>IF(ROUNDDOWN((AL980*12 - (O980*12)) / (AP980 - 1), 0) &lt; 18, ROUNDDOWN((AL980*12 - (O980*12)) / (AP980 - 1), 0), 18)</f>
        <v>13</v>
      </c>
    </row>
    <row r="981" spans="1:44" x14ac:dyDescent="0.35">
      <c r="A981" s="11">
        <f t="shared" si="15"/>
        <v>980</v>
      </c>
      <c r="B981" s="14">
        <v>4800</v>
      </c>
      <c r="C981" s="14">
        <v>4000</v>
      </c>
      <c r="D981" s="14">
        <v>175</v>
      </c>
      <c r="E981" s="14">
        <v>175</v>
      </c>
      <c r="F981" s="14">
        <v>60000</v>
      </c>
      <c r="G981" s="14">
        <v>4.75</v>
      </c>
      <c r="H981" s="14">
        <v>105</v>
      </c>
      <c r="K981" s="14">
        <v>150</v>
      </c>
      <c r="L981" s="14">
        <v>1.25</v>
      </c>
      <c r="M981" s="9">
        <f>ROUNDUP((18*L981),0)</f>
        <v>23</v>
      </c>
      <c r="N981" s="9">
        <f>(M981-O981*12-1.5)</f>
        <v>18.5</v>
      </c>
      <c r="O981" s="14">
        <v>0.25</v>
      </c>
      <c r="P981" s="9">
        <f>ROUND(((B981)-(M981*K981/12)-(G981-(1.5*L981))*H981),0)</f>
        <v>4211</v>
      </c>
      <c r="Q981" s="9">
        <f>ROUNDDOWN((D981+E981)/(P981/1000),0)</f>
        <v>83</v>
      </c>
      <c r="R981" s="9">
        <f>ROUND((1.2*D981+1.6*E981)/(Q981),2)</f>
        <v>5.9</v>
      </c>
      <c r="S981" s="9">
        <f>CEILING((N981+(12*L981)),0.01)</f>
        <v>33.5</v>
      </c>
      <c r="T981" s="9">
        <f xml:space="preserve"> (4*S981)</f>
        <v>134</v>
      </c>
      <c r="U981" s="9">
        <f>ROUND((Q981-(S981/12)^2)*(R981),2)</f>
        <v>443.72</v>
      </c>
      <c r="V981" s="9">
        <f>ROUND((U981*1000)/(3*T981*(C981^0.5)),2)</f>
        <v>17.45</v>
      </c>
      <c r="W981" s="9" t="str">
        <f>IF(V981 &lt; N981, "Pass", "Fail")</f>
        <v>Pass</v>
      </c>
      <c r="X981" s="9">
        <f>CEILING(R981*(Q981^0.5)*((Q981^0.5/2)-(L981*0.5)-(N981/12)),0.01)</f>
        <v>128.39000000000001</v>
      </c>
      <c r="Y981" s="9">
        <f>ROUND((X981*1000)/(1.5*(Q981^0.5)*12*(C981^0.5)),2)</f>
        <v>12.38</v>
      </c>
      <c r="Z981" s="9" t="str">
        <f>IF(Y981&lt;N981,"Pass","Fail")</f>
        <v>Pass</v>
      </c>
      <c r="AA981" s="9">
        <f>ROUND(((Q981^0.5)/2)-(L981/2),2)</f>
        <v>3.93</v>
      </c>
      <c r="AB981" s="9">
        <f>ROUND((AA981*(AA981/2)*R981*(Q981^0.5)),0)</f>
        <v>415</v>
      </c>
      <c r="AC981" s="9">
        <f>ROUND((AB981*12000/(0.9*(Q981^0.5)*12*(N981^2))),2)</f>
        <v>147.88</v>
      </c>
      <c r="AD981" s="9">
        <f>(1-((1-(2.36*AC981/C981))^0.5))</f>
        <v>4.4620075572026741E-2</v>
      </c>
      <c r="AE981" s="9">
        <f>(AD981*C981)/(1.18*F981)</f>
        <v>2.5209082244082907E-3</v>
      </c>
      <c r="AF981" s="10">
        <f>200/F981</f>
        <v>3.3333333333333335E-3</v>
      </c>
      <c r="AG981" s="10">
        <f>(3*(C981)^0.5)/(F981)</f>
        <v>3.162277660168379E-3</v>
      </c>
      <c r="AH981" s="10">
        <f>ROUND(MAX(AE981, AF981, AG981),6)</f>
        <v>3.333E-3</v>
      </c>
      <c r="AK981" s="10">
        <f>ROUND((AH981*(Q981^0.5)*12*N981),2)</f>
        <v>6.74</v>
      </c>
      <c r="AL981" s="13">
        <f>ROUND((Q981^0.5),2)</f>
        <v>9.11</v>
      </c>
      <c r="AM981" s="13">
        <f>ROUND((Q981^0.5),2)</f>
        <v>9.11</v>
      </c>
      <c r="AN981" s="19">
        <v>8</v>
      </c>
      <c r="AO981" s="10">
        <f>INDEX(AJ:AJ, MATCH(AN981, AI:AI, 0))</f>
        <v>0.79</v>
      </c>
      <c r="AP981" s="12">
        <f>ROUNDUP((AK981/AO981),0)</f>
        <v>9</v>
      </c>
      <c r="AQ981" s="12">
        <f>(AP981*AO981)</f>
        <v>7.11</v>
      </c>
      <c r="AR981" s="12">
        <f>IF(ROUNDDOWN((AL981*12 - (O981*12)) / (AP981 - 1), 0) &lt; 18, ROUNDDOWN((AL981*12 - (O981*12)) / (AP981 - 1), 0), 18)</f>
        <v>13</v>
      </c>
    </row>
    <row r="982" spans="1:44" x14ac:dyDescent="0.35">
      <c r="A982" s="11">
        <f t="shared" si="15"/>
        <v>981</v>
      </c>
      <c r="B982" s="14">
        <v>4300</v>
      </c>
      <c r="C982" s="14">
        <v>5000</v>
      </c>
      <c r="D982" s="14">
        <v>135</v>
      </c>
      <c r="E982" s="14">
        <v>185</v>
      </c>
      <c r="F982" s="14">
        <v>60000</v>
      </c>
      <c r="G982" s="14">
        <v>5.5</v>
      </c>
      <c r="H982" s="14">
        <v>100</v>
      </c>
      <c r="K982" s="14">
        <v>150</v>
      </c>
      <c r="L982" s="14">
        <v>1.17</v>
      </c>
      <c r="M982" s="9">
        <f>ROUNDUP((18*L982),0)</f>
        <v>22</v>
      </c>
      <c r="N982" s="9">
        <f>(M982-O982*12-1.5)</f>
        <v>17.5</v>
      </c>
      <c r="O982" s="14">
        <v>0.25</v>
      </c>
      <c r="P982" s="9">
        <f>ROUND(((B982)-(M982*K982/12)-(G982-(1.5*L982))*H982),0)</f>
        <v>3651</v>
      </c>
      <c r="Q982" s="9">
        <f>ROUNDDOWN((D982+E982)/(P982/1000),0)</f>
        <v>87</v>
      </c>
      <c r="R982" s="9">
        <f>ROUND((1.2*D982+1.6*E982)/(Q982),2)</f>
        <v>5.26</v>
      </c>
      <c r="S982" s="9">
        <f>CEILING((N982+(12*L982)),0.01)</f>
        <v>31.54</v>
      </c>
      <c r="T982" s="9">
        <f xml:space="preserve"> (4*S982)</f>
        <v>126.16</v>
      </c>
      <c r="U982" s="9">
        <f>ROUND((Q982-(S982/12)^2)*(R982),2)</f>
        <v>421.28</v>
      </c>
      <c r="V982" s="9">
        <f>ROUND((U982*1000)/(3*T982*(C982^0.5)),2)</f>
        <v>15.74</v>
      </c>
      <c r="W982" s="9" t="str">
        <f>IF(V982 &lt; N982, "Pass", "Fail")</f>
        <v>Pass</v>
      </c>
      <c r="X982" s="9">
        <f>CEILING(R982*(Q982^0.5)*((Q982^0.5/2)-(L982*0.5)-(N982/12)),0.01)</f>
        <v>128.56</v>
      </c>
      <c r="Y982" s="9">
        <f>ROUND((X982*1000)/(1.5*(Q982^0.5)*12*(C982^0.5)),2)</f>
        <v>10.83</v>
      </c>
      <c r="Z982" s="9" t="str">
        <f>IF(Y982&lt;N982,"Pass","Fail")</f>
        <v>Pass</v>
      </c>
      <c r="AA982" s="9">
        <f>ROUND(((Q982^0.5)/2)-(L982/2),2)</f>
        <v>4.08</v>
      </c>
      <c r="AB982" s="9">
        <f>ROUND((AA982*(AA982/2)*R982*(Q982^0.5)),0)</f>
        <v>408</v>
      </c>
      <c r="AC982" s="9">
        <f>ROUND((AB982*12000/(0.9*(Q982^0.5)*12*(N982^2))),2)</f>
        <v>158.69999999999999</v>
      </c>
      <c r="AD982" s="9">
        <f>(1-((1-(2.36*AC982/C982))^0.5))</f>
        <v>3.818213782442148E-2</v>
      </c>
      <c r="AE982" s="9">
        <f>(AD982*C982)/(1.18*F982)</f>
        <v>2.6964786599167714E-3</v>
      </c>
      <c r="AF982" s="10">
        <f>200/F982</f>
        <v>3.3333333333333335E-3</v>
      </c>
      <c r="AG982" s="10">
        <f>(3*(C982)^0.5)/(F982)</f>
        <v>3.5355339059327377E-3</v>
      </c>
      <c r="AH982" s="10">
        <f>ROUND(MAX(AE982, AF982, AG982),6)</f>
        <v>3.5360000000000001E-3</v>
      </c>
      <c r="AK982" s="10">
        <f>ROUND((AH982*(Q982^0.5)*12*N982),2)</f>
        <v>6.93</v>
      </c>
      <c r="AL982" s="13">
        <f>ROUND((Q982^0.5),2)</f>
        <v>9.33</v>
      </c>
      <c r="AM982" s="13">
        <f>ROUND((Q982^0.5),2)</f>
        <v>9.33</v>
      </c>
      <c r="AN982" s="19">
        <v>11</v>
      </c>
      <c r="AO982" s="10">
        <f>INDEX(AJ:AJ, MATCH(AN982, AI:AI, 0))</f>
        <v>1.56</v>
      </c>
      <c r="AP982" s="12">
        <f>ROUNDUP((AK982/AO982),0)</f>
        <v>5</v>
      </c>
      <c r="AQ982" s="12">
        <f>(AP982*AO982)</f>
        <v>7.8000000000000007</v>
      </c>
      <c r="AR982" s="12">
        <f>IF(ROUNDDOWN((AL982*12 - (O982*12)) / (AP982 - 1), 0) &lt; 18, ROUNDDOWN((AL982*12 - (O982*12)) / (AP982 - 1), 0), 18)</f>
        <v>18</v>
      </c>
    </row>
    <row r="983" spans="1:44" x14ac:dyDescent="0.35">
      <c r="A983" s="11">
        <f t="shared" si="15"/>
        <v>982</v>
      </c>
      <c r="B983" s="14">
        <v>5000</v>
      </c>
      <c r="C983" s="14">
        <v>4000</v>
      </c>
      <c r="D983" s="14">
        <v>160</v>
      </c>
      <c r="E983" s="14">
        <v>200</v>
      </c>
      <c r="F983" s="14">
        <v>40000</v>
      </c>
      <c r="G983" s="14">
        <v>6.75</v>
      </c>
      <c r="H983" s="14">
        <v>100</v>
      </c>
      <c r="K983" s="14">
        <v>150</v>
      </c>
      <c r="L983" s="14">
        <v>1.33</v>
      </c>
      <c r="M983" s="9">
        <f>ROUNDUP((18*L983),0)</f>
        <v>24</v>
      </c>
      <c r="N983" s="9">
        <f>(M983-O983*12-1.5)</f>
        <v>19.5</v>
      </c>
      <c r="O983" s="14">
        <v>0.25</v>
      </c>
      <c r="P983" s="9">
        <f>ROUND(((B983)-(M983*K983/12)-(G983-(1.5*L983))*H983),0)</f>
        <v>4225</v>
      </c>
      <c r="Q983" s="9">
        <f>ROUNDDOWN((D983+E983)/(P983/1000),0)</f>
        <v>85</v>
      </c>
      <c r="R983" s="9">
        <f>ROUND((1.2*D983+1.6*E983)/(Q983),2)</f>
        <v>6.02</v>
      </c>
      <c r="S983" s="9">
        <f>CEILING((N983+(12*L983)),0.01)</f>
        <v>35.46</v>
      </c>
      <c r="T983" s="9">
        <f xml:space="preserve"> (4*S983)</f>
        <v>141.84</v>
      </c>
      <c r="U983" s="9">
        <f>ROUND((Q983-(S983/12)^2)*(R983),2)</f>
        <v>459.13</v>
      </c>
      <c r="V983" s="9">
        <f>ROUND((U983*1000)/(3*T983*(C983^0.5)),2)</f>
        <v>17.059999999999999</v>
      </c>
      <c r="W983" s="9" t="str">
        <f>IF(V983 &lt; N983, "Pass", "Fail")</f>
        <v>Pass</v>
      </c>
      <c r="X983" s="9">
        <f>CEILING(R983*(Q983^0.5)*((Q983^0.5/2)-(L983*0.5)-(N983/12)),0.01)</f>
        <v>128.76</v>
      </c>
      <c r="Y983" s="9">
        <f>ROUND((X983*1000)/(1.5*(Q983^0.5)*12*(C983^0.5)),2)</f>
        <v>12.27</v>
      </c>
      <c r="Z983" s="9" t="str">
        <f>IF(Y983&lt;N983,"Pass","Fail")</f>
        <v>Pass</v>
      </c>
      <c r="AA983" s="9">
        <f>ROUND(((Q983^0.5)/2)-(L983/2),2)</f>
        <v>3.94</v>
      </c>
      <c r="AB983" s="9">
        <f>ROUND((AA983*(AA983/2)*R983*(Q983^0.5)),0)</f>
        <v>431</v>
      </c>
      <c r="AC983" s="9">
        <f>ROUND((AB983*12000/(0.9*(Q983^0.5)*12*(N983^2))),2)</f>
        <v>136.6</v>
      </c>
      <c r="AD983" s="9">
        <f>(1-((1-(2.36*AC983/C983))^0.5))</f>
        <v>4.1143389239037487E-2</v>
      </c>
      <c r="AE983" s="9">
        <f>(AD983*C983)/(1.18*F983)</f>
        <v>3.4867279016133467E-3</v>
      </c>
      <c r="AF983" s="10">
        <f>200/F983</f>
        <v>5.0000000000000001E-3</v>
      </c>
      <c r="AG983" s="10">
        <f>(3*(C983)^0.5)/(F983)</f>
        <v>4.7434164902525689E-3</v>
      </c>
      <c r="AH983" s="10">
        <f>ROUND(MAX(AE983, AF983, AG983),6)</f>
        <v>5.0000000000000001E-3</v>
      </c>
      <c r="AK983" s="10">
        <f>ROUND((AH983*(Q983^0.5)*12*N983),2)</f>
        <v>10.79</v>
      </c>
      <c r="AL983" s="13">
        <f>ROUND((Q983^0.5),2)</f>
        <v>9.2200000000000006</v>
      </c>
      <c r="AM983" s="13">
        <f>ROUND((Q983^0.5),2)</f>
        <v>9.2200000000000006</v>
      </c>
      <c r="AN983" s="19">
        <v>11</v>
      </c>
      <c r="AO983" s="10">
        <f>INDEX(AJ:AJ, MATCH(AN983, AI:AI, 0))</f>
        <v>1.56</v>
      </c>
      <c r="AP983" s="12">
        <f>ROUNDUP((AK983/AO983),0)</f>
        <v>7</v>
      </c>
      <c r="AQ983" s="12">
        <f>(AP983*AO983)</f>
        <v>10.92</v>
      </c>
      <c r="AR983" s="12">
        <f>IF(ROUNDDOWN((AL983*12 - (O983*12)) / (AP983 - 1), 0) &lt; 18, ROUNDDOWN((AL983*12 - (O983*12)) / (AP983 - 1), 0), 18)</f>
        <v>17</v>
      </c>
    </row>
    <row r="984" spans="1:44" x14ac:dyDescent="0.35">
      <c r="A984" s="11">
        <f t="shared" si="15"/>
        <v>983</v>
      </c>
      <c r="B984" s="14">
        <v>5100</v>
      </c>
      <c r="C984" s="14">
        <v>5000</v>
      </c>
      <c r="D984" s="14">
        <v>180</v>
      </c>
      <c r="E984" s="14">
        <v>190</v>
      </c>
      <c r="F984" s="14">
        <v>40000</v>
      </c>
      <c r="G984" s="14">
        <v>5.5</v>
      </c>
      <c r="H984" s="14">
        <v>100</v>
      </c>
      <c r="K984" s="14">
        <v>150</v>
      </c>
      <c r="L984" s="14">
        <v>1.33</v>
      </c>
      <c r="M984" s="9">
        <f>ROUNDUP((18*L984),0)</f>
        <v>24</v>
      </c>
      <c r="N984" s="9">
        <f>(M984-O984*12-1.5)</f>
        <v>19.5</v>
      </c>
      <c r="O984" s="14">
        <v>0.25</v>
      </c>
      <c r="P984" s="9">
        <f>ROUND(((B984)-(M984*K984/12)-(G984-(1.5*L984))*H984),0)</f>
        <v>4450</v>
      </c>
      <c r="Q984" s="9">
        <f>ROUNDDOWN((D984+E984)/(P984/1000),0)</f>
        <v>83</v>
      </c>
      <c r="R984" s="9">
        <f>ROUND((1.2*D984+1.6*E984)/(Q984),2)</f>
        <v>6.27</v>
      </c>
      <c r="S984" s="9">
        <f>CEILING((N984+(12*L984)),0.01)</f>
        <v>35.46</v>
      </c>
      <c r="T984" s="9">
        <f xml:space="preserve"> (4*S984)</f>
        <v>141.84</v>
      </c>
      <c r="U984" s="9">
        <f>ROUND((Q984-(S984/12)^2)*(R984),2)</f>
        <v>465.66</v>
      </c>
      <c r="V984" s="9">
        <f>ROUND((U984*1000)/(3*T984*(C984^0.5)),2)</f>
        <v>15.48</v>
      </c>
      <c r="W984" s="9" t="str">
        <f>IF(V984 &lt; N984, "Pass", "Fail")</f>
        <v>Pass</v>
      </c>
      <c r="X984" s="9">
        <f>CEILING(R984*(Q984^0.5)*((Q984^0.5/2)-(L984*0.5)-(N984/12)),0.01)</f>
        <v>129.4</v>
      </c>
      <c r="Y984" s="9">
        <f>ROUND((X984*1000)/(1.5*(Q984^0.5)*12*(C984^0.5)),2)</f>
        <v>11.16</v>
      </c>
      <c r="Z984" s="9" t="str">
        <f>IF(Y984&lt;N984,"Pass","Fail")</f>
        <v>Pass</v>
      </c>
      <c r="AA984" s="9">
        <f>ROUND(((Q984^0.5)/2)-(L984/2),2)</f>
        <v>3.89</v>
      </c>
      <c r="AB984" s="9">
        <f>ROUND((AA984*(AA984/2)*R984*(Q984^0.5)),0)</f>
        <v>432</v>
      </c>
      <c r="AC984" s="9">
        <f>ROUND((AB984*12000/(0.9*(Q984^0.5)*12*(N984^2))),2)</f>
        <v>138.56</v>
      </c>
      <c r="AD984" s="9">
        <f>(1-((1-(2.36*AC984/C984))^0.5))</f>
        <v>3.3253042414924328E-2</v>
      </c>
      <c r="AE984" s="9">
        <f>(AD984*C984)/(1.18*F984)</f>
        <v>3.5225680524284247E-3</v>
      </c>
      <c r="AF984" s="10">
        <f>200/F984</f>
        <v>5.0000000000000001E-3</v>
      </c>
      <c r="AG984" s="10">
        <f>(3*(C984)^0.5)/(F984)</f>
        <v>5.3033008588991067E-3</v>
      </c>
      <c r="AH984" s="10">
        <f>ROUND(MAX(AE984, AF984, AG984),6)</f>
        <v>5.3030000000000004E-3</v>
      </c>
      <c r="AK984" s="10">
        <f>ROUND((AH984*(Q984^0.5)*12*N984),2)</f>
        <v>11.31</v>
      </c>
      <c r="AL984" s="13">
        <f>ROUND((Q984^0.5),2)</f>
        <v>9.11</v>
      </c>
      <c r="AM984" s="13">
        <f>ROUND((Q984^0.5),2)</f>
        <v>9.11</v>
      </c>
      <c r="AN984" s="19">
        <v>11</v>
      </c>
      <c r="AO984" s="10">
        <f>INDEX(AJ:AJ, MATCH(AN984, AI:AI, 0))</f>
        <v>1.56</v>
      </c>
      <c r="AP984" s="12">
        <f>ROUNDUP((AK984/AO984),0)</f>
        <v>8</v>
      </c>
      <c r="AQ984" s="12">
        <f>(AP984*AO984)</f>
        <v>12.48</v>
      </c>
      <c r="AR984" s="12">
        <f>IF(ROUNDDOWN((AL984*12 - (O984*12)) / (AP984 - 1), 0) &lt; 18, ROUNDDOWN((AL984*12 - (O984*12)) / (AP984 - 1), 0), 18)</f>
        <v>15</v>
      </c>
    </row>
    <row r="985" spans="1:44" x14ac:dyDescent="0.35">
      <c r="A985" s="11">
        <f t="shared" si="15"/>
        <v>984</v>
      </c>
      <c r="B985" s="14">
        <v>4400</v>
      </c>
      <c r="C985" s="14">
        <v>4000</v>
      </c>
      <c r="D985" s="14">
        <v>195</v>
      </c>
      <c r="E985" s="14">
        <v>175</v>
      </c>
      <c r="F985" s="14">
        <v>40000</v>
      </c>
      <c r="G985" s="14">
        <v>6.75</v>
      </c>
      <c r="H985" s="14">
        <v>100</v>
      </c>
      <c r="K985" s="14">
        <v>150</v>
      </c>
      <c r="L985" s="14">
        <v>1.42</v>
      </c>
      <c r="M985" s="9">
        <f>ROUNDUP((18*L985),0)</f>
        <v>26</v>
      </c>
      <c r="N985" s="9">
        <f>(M985-O985*12-1.5)</f>
        <v>21.5</v>
      </c>
      <c r="O985" s="14">
        <v>0.25</v>
      </c>
      <c r="P985" s="9">
        <f>ROUND(((B985)-(M985*K985/12)-(G985-(1.5*L985))*H985),0)</f>
        <v>3613</v>
      </c>
      <c r="Q985" s="9">
        <f>ROUNDDOWN((D985+E985)/(P985/1000),0)</f>
        <v>102</v>
      </c>
      <c r="R985" s="9">
        <f>ROUND((1.2*D985+1.6*E985)/(Q985),2)</f>
        <v>5.04</v>
      </c>
      <c r="S985" s="9">
        <f>CEILING((N985+(12*L985)),0.01)</f>
        <v>38.54</v>
      </c>
      <c r="T985" s="9">
        <f xml:space="preserve"> (4*S985)</f>
        <v>154.16</v>
      </c>
      <c r="U985" s="9">
        <f>ROUND((Q985-(S985/12)^2)*(R985),2)</f>
        <v>462.09</v>
      </c>
      <c r="V985" s="9">
        <f>ROUND((U985*1000)/(3*T985*(C985^0.5)),2)</f>
        <v>15.8</v>
      </c>
      <c r="W985" s="9" t="str">
        <f>IF(V985 &lt; N985, "Pass", "Fail")</f>
        <v>Pass</v>
      </c>
      <c r="X985" s="9">
        <f>CEILING(R985*(Q985^0.5)*((Q985^0.5/2)-(L985*0.5)-(N985/12)),0.01)</f>
        <v>129.71</v>
      </c>
      <c r="Y985" s="9">
        <f>ROUND((X985*1000)/(1.5*(Q985^0.5)*12*(C985^0.5)),2)</f>
        <v>11.28</v>
      </c>
      <c r="Z985" s="9" t="str">
        <f>IF(Y985&lt;N985,"Pass","Fail")</f>
        <v>Pass</v>
      </c>
      <c r="AA985" s="9">
        <f>ROUND(((Q985^0.5)/2)-(L985/2),2)</f>
        <v>4.34</v>
      </c>
      <c r="AB985" s="9">
        <f>ROUND((AA985*(AA985/2)*R985*(Q985^0.5)),0)</f>
        <v>479</v>
      </c>
      <c r="AC985" s="9">
        <f>ROUND((AB985*12000/(0.9*(Q985^0.5)*12*(N985^2))),2)</f>
        <v>114</v>
      </c>
      <c r="AD985" s="9">
        <f>(1-((1-(2.36*AC985/C985))^0.5))</f>
        <v>3.421534491378464E-2</v>
      </c>
      <c r="AE985" s="9">
        <f>(AD985*C985)/(1.18*F985)</f>
        <v>2.8996055011681898E-3</v>
      </c>
      <c r="AF985" s="10">
        <f>200/F985</f>
        <v>5.0000000000000001E-3</v>
      </c>
      <c r="AG985" s="10">
        <f>(3*(C985)^0.5)/(F985)</f>
        <v>4.7434164902525689E-3</v>
      </c>
      <c r="AH985" s="10">
        <f>ROUND(MAX(AE985, AF985, AG985),6)</f>
        <v>5.0000000000000001E-3</v>
      </c>
      <c r="AK985" s="10">
        <f>ROUND((AH985*(Q985^0.5)*12*N985),2)</f>
        <v>13.03</v>
      </c>
      <c r="AL985" s="13">
        <f>ROUND((Q985^0.5),2)</f>
        <v>10.1</v>
      </c>
      <c r="AM985" s="13">
        <f>ROUND((Q985^0.5),2)</f>
        <v>10.1</v>
      </c>
      <c r="AN985" s="19">
        <v>11</v>
      </c>
      <c r="AO985" s="10">
        <f>INDEX(AJ:AJ, MATCH(AN985, AI:AI, 0))</f>
        <v>1.56</v>
      </c>
      <c r="AP985" s="12">
        <f>ROUNDUP((AK985/AO985),0)</f>
        <v>9</v>
      </c>
      <c r="AQ985" s="12">
        <f>(AP985*AO985)</f>
        <v>14.040000000000001</v>
      </c>
      <c r="AR985" s="12">
        <f>IF(ROUNDDOWN((AL985*12 - (O985*12)) / (AP985 - 1), 0) &lt; 18, ROUNDDOWN((AL985*12 - (O985*12)) / (AP985 - 1), 0), 18)</f>
        <v>14</v>
      </c>
    </row>
    <row r="986" spans="1:44" x14ac:dyDescent="0.35">
      <c r="A986" s="11">
        <f t="shared" si="15"/>
        <v>985</v>
      </c>
      <c r="B986" s="14">
        <v>5000</v>
      </c>
      <c r="C986" s="17">
        <v>3000</v>
      </c>
      <c r="D986" s="14">
        <v>170</v>
      </c>
      <c r="E986" s="14">
        <v>200</v>
      </c>
      <c r="F986" s="14">
        <v>60000</v>
      </c>
      <c r="G986" s="14">
        <v>5</v>
      </c>
      <c r="H986" s="14">
        <v>100</v>
      </c>
      <c r="I986" s="1"/>
      <c r="K986" s="14">
        <v>150</v>
      </c>
      <c r="L986" s="14">
        <v>1.33</v>
      </c>
      <c r="M986" s="9">
        <f>ROUNDUP((18*L986),0)</f>
        <v>24</v>
      </c>
      <c r="N986" s="9">
        <f>(M986-O986*12-1.5)</f>
        <v>19.5</v>
      </c>
      <c r="O986" s="14">
        <v>0.25</v>
      </c>
      <c r="P986" s="9">
        <f>ROUND(((B986)-(M986*K986/12)-(G986-(1.5*L986))*H986),0)</f>
        <v>4400</v>
      </c>
      <c r="Q986" s="9">
        <f>ROUNDDOWN((D986+E986)/(P986/1000),0)</f>
        <v>84</v>
      </c>
      <c r="R986" s="9">
        <f>ROUND((1.2*D986+1.6*E986)/(Q986),2)</f>
        <v>6.24</v>
      </c>
      <c r="S986" s="9">
        <f>CEILING((N986+(12*L986)),0.01)</f>
        <v>35.46</v>
      </c>
      <c r="T986" s="9">
        <f xml:space="preserve"> (4*S986)</f>
        <v>141.84</v>
      </c>
      <c r="U986" s="9">
        <f>ROUND((Q986-(S986/12)^2)*(R986),2)</f>
        <v>469.67</v>
      </c>
      <c r="V986" s="9">
        <f>ROUND((U986*1000)/(3*T986*(C986^0.5)),2)</f>
        <v>20.149999999999999</v>
      </c>
      <c r="W986" s="9" t="str">
        <f>IF(V986 &lt; N986, "Pass", "Fail")</f>
        <v>Fail</v>
      </c>
      <c r="X986" s="9">
        <f>CEILING(R986*(Q986^0.5)*((Q986^0.5/2)-(L986*0.5)-(N986/12)),0.01)</f>
        <v>131.12</v>
      </c>
      <c r="Y986" s="9">
        <f>ROUND((X986*1000)/(1.5*(Q986^0.5)*12*(C986^0.5)),2)</f>
        <v>14.51</v>
      </c>
      <c r="Z986" s="9" t="str">
        <f>IF(Y986&lt;N986,"Pass","Fail")</f>
        <v>Pass</v>
      </c>
      <c r="AA986" s="9">
        <f>ROUND(((Q986^0.5)/2)-(L986/2),2)</f>
        <v>3.92</v>
      </c>
      <c r="AB986" s="9">
        <f>ROUND((AA986*(AA986/2)*R986*(Q986^0.5)),0)</f>
        <v>439</v>
      </c>
      <c r="AC986" s="9">
        <f>ROUND((AB986*12000/(0.9*(Q986^0.5)*12*(N986^2))),2)</f>
        <v>139.96</v>
      </c>
      <c r="AD986" s="9">
        <f>(1-((1-(2.36*AC986/C986))^0.5))</f>
        <v>5.6655877564643298E-2</v>
      </c>
      <c r="AE986" s="9">
        <f>(AD986*C986)/(1.18*F986)</f>
        <v>2.4006727781628514E-3</v>
      </c>
      <c r="AF986" s="10">
        <f>200/F986</f>
        <v>3.3333333333333335E-3</v>
      </c>
      <c r="AG986" s="10">
        <f>(3*(C986)^0.5)/(F986)</f>
        <v>2.7386127875258306E-3</v>
      </c>
      <c r="AH986" s="10">
        <f>ROUND(MAX(AE986, AF986, AG986),6)</f>
        <v>3.333E-3</v>
      </c>
      <c r="AI986" s="2">
        <v>3</v>
      </c>
      <c r="AJ986" s="2">
        <v>0.11</v>
      </c>
      <c r="AK986" s="10">
        <f>ROUND((AH986*(Q986^0.5)*12*N986),2)</f>
        <v>7.15</v>
      </c>
      <c r="AL986" s="13">
        <f>ROUND((Q986^0.5),2)</f>
        <v>9.17</v>
      </c>
      <c r="AM986" s="13">
        <f>ROUND((Q986^0.5),2)</f>
        <v>9.17</v>
      </c>
      <c r="AN986" s="19">
        <v>8</v>
      </c>
      <c r="AO986" s="10">
        <f>INDEX(AJ:AJ, MATCH(AN986, AI:AI, 0))</f>
        <v>0.79</v>
      </c>
      <c r="AP986" s="12">
        <f>ROUNDUP((AK986/AO986),0)</f>
        <v>10</v>
      </c>
      <c r="AQ986" s="12">
        <f>(AP986*AO986)</f>
        <v>7.9</v>
      </c>
      <c r="AR986" s="12">
        <f>IF(ROUNDDOWN((AL986*12 - (O986*12)) / (AP986 - 1), 0) &lt; 18, ROUNDDOWN((AL986*12 - (O986*12)) / (AP986 - 1), 0), 18)</f>
        <v>11</v>
      </c>
    </row>
    <row r="987" spans="1:44" x14ac:dyDescent="0.35">
      <c r="A987" s="11">
        <f t="shared" si="15"/>
        <v>986</v>
      </c>
      <c r="B987" s="14">
        <v>4000</v>
      </c>
      <c r="C987" s="14">
        <v>5000</v>
      </c>
      <c r="D987" s="14">
        <v>165</v>
      </c>
      <c r="E987" s="14">
        <v>175</v>
      </c>
      <c r="F987" s="14">
        <v>40000</v>
      </c>
      <c r="G987" s="14">
        <v>6.5</v>
      </c>
      <c r="H987" s="14">
        <v>90</v>
      </c>
      <c r="K987" s="14">
        <v>150</v>
      </c>
      <c r="L987" s="14">
        <v>1.33</v>
      </c>
      <c r="M987" s="9">
        <f>ROUNDUP((18*L987),0)</f>
        <v>24</v>
      </c>
      <c r="N987" s="9">
        <f>(M987-O987*12-1.5)</f>
        <v>19.5</v>
      </c>
      <c r="O987" s="14">
        <v>0.25</v>
      </c>
      <c r="P987" s="9">
        <f>ROUND(((B987)-(M987*K987/12)-(G987-(1.5*L987))*H987),0)</f>
        <v>3295</v>
      </c>
      <c r="Q987" s="9">
        <f>ROUNDDOWN((D987+E987)/(P987/1000),0)</f>
        <v>103</v>
      </c>
      <c r="R987" s="9">
        <f>ROUND((1.2*D987+1.6*E987)/(Q987),2)</f>
        <v>4.6399999999999997</v>
      </c>
      <c r="S987" s="9">
        <f>CEILING((N987+(12*L987)),0.01)</f>
        <v>35.46</v>
      </c>
      <c r="T987" s="9">
        <f xml:space="preserve"> (4*S987)</f>
        <v>141.84</v>
      </c>
      <c r="U987" s="9">
        <f>ROUND((Q987-(S987/12)^2)*(R987),2)</f>
        <v>437.4</v>
      </c>
      <c r="V987" s="9">
        <f>ROUND((U987*1000)/(3*T987*(C987^0.5)),2)</f>
        <v>14.54</v>
      </c>
      <c r="W987" s="9" t="str">
        <f>IF(V987 &lt; N987, "Pass", "Fail")</f>
        <v>Pass</v>
      </c>
      <c r="X987" s="9">
        <f>CEILING(R987*(Q987^0.5)*((Q987^0.5/2)-(L987*0.5)-(N987/12)),0.01)</f>
        <v>131.13</v>
      </c>
      <c r="Y987" s="9">
        <f>ROUND((X987*1000)/(1.5*(Q987^0.5)*12*(C987^0.5)),2)</f>
        <v>10.15</v>
      </c>
      <c r="Z987" s="9" t="str">
        <f>IF(Y987&lt;N987,"Pass","Fail")</f>
        <v>Pass</v>
      </c>
      <c r="AA987" s="9">
        <f>ROUND(((Q987^0.5)/2)-(L987/2),2)</f>
        <v>4.41</v>
      </c>
      <c r="AB987" s="9">
        <f>ROUND((AA987*(AA987/2)*R987*(Q987^0.5)),0)</f>
        <v>458</v>
      </c>
      <c r="AC987" s="9">
        <f>ROUND((AB987*12000/(0.9*(Q987^0.5)*12*(N987^2))),2)</f>
        <v>131.87</v>
      </c>
      <c r="AD987" s="9">
        <f>(1-((1-(2.36*AC987/C987))^0.5))</f>
        <v>3.1621272435210956E-2</v>
      </c>
      <c r="AE987" s="9">
        <f>(AD987*C987)/(1.18*F987)</f>
        <v>3.3497110630520081E-3</v>
      </c>
      <c r="AF987" s="10">
        <f>200/F987</f>
        <v>5.0000000000000001E-3</v>
      </c>
      <c r="AG987" s="10">
        <f>(3*(C987)^0.5)/(F987)</f>
        <v>5.3033008588991067E-3</v>
      </c>
      <c r="AH987" s="10">
        <f>ROUND(MAX(AE987, AF987, AG987),6)</f>
        <v>5.3030000000000004E-3</v>
      </c>
      <c r="AK987" s="10">
        <f>ROUND((AH987*(Q987^0.5)*12*N987),2)</f>
        <v>12.59</v>
      </c>
      <c r="AL987" s="13">
        <f>ROUND((Q987^0.5),2)</f>
        <v>10.15</v>
      </c>
      <c r="AM987" s="13">
        <f>ROUND((Q987^0.5),2)</f>
        <v>10.15</v>
      </c>
      <c r="AN987" s="19">
        <v>11</v>
      </c>
      <c r="AO987" s="10">
        <f>INDEX(AJ:AJ, MATCH(AN987, AI:AI, 0))</f>
        <v>1.56</v>
      </c>
      <c r="AP987" s="12">
        <f>ROUNDUP((AK987/AO987),0)</f>
        <v>9</v>
      </c>
      <c r="AQ987" s="12">
        <f>(AP987*AO987)</f>
        <v>14.040000000000001</v>
      </c>
      <c r="AR987" s="12">
        <f>IF(ROUNDDOWN((AL987*12 - (O987*12)) / (AP987 - 1), 0) &lt; 18, ROUNDDOWN((AL987*12 - (O987*12)) / (AP987 - 1), 0), 18)</f>
        <v>14</v>
      </c>
    </row>
    <row r="988" spans="1:44" x14ac:dyDescent="0.35">
      <c r="A988" s="11">
        <f t="shared" si="15"/>
        <v>987</v>
      </c>
      <c r="B988" s="14">
        <v>4700</v>
      </c>
      <c r="C988" s="14">
        <v>3000</v>
      </c>
      <c r="D988" s="14">
        <v>170</v>
      </c>
      <c r="E988" s="14">
        <v>185</v>
      </c>
      <c r="F988" s="14">
        <v>40000</v>
      </c>
      <c r="G988" s="14">
        <v>4</v>
      </c>
      <c r="H988" s="14">
        <v>90</v>
      </c>
      <c r="K988" s="14">
        <v>150</v>
      </c>
      <c r="L988" s="14">
        <v>1.25</v>
      </c>
      <c r="M988" s="9">
        <f>ROUNDUP((18*L988),0)</f>
        <v>23</v>
      </c>
      <c r="N988" s="9">
        <f>(M988-O988*12-1.5)</f>
        <v>18.5</v>
      </c>
      <c r="O988" s="14">
        <v>0.25</v>
      </c>
      <c r="P988" s="9">
        <f>ROUND(((B988)-(M988*K988/12)-(G988-(1.5*L988))*H988),0)</f>
        <v>4221</v>
      </c>
      <c r="Q988" s="9">
        <f>ROUNDDOWN((D988+E988)/(P988/1000),0)</f>
        <v>84</v>
      </c>
      <c r="R988" s="9">
        <f>ROUND((1.2*D988+1.6*E988)/(Q988),2)</f>
        <v>5.95</v>
      </c>
      <c r="S988" s="9">
        <f>CEILING((N988+(12*L988)),0.01)</f>
        <v>33.5</v>
      </c>
      <c r="T988" s="9">
        <f xml:space="preserve"> (4*S988)</f>
        <v>134</v>
      </c>
      <c r="U988" s="9">
        <f>ROUND((Q988-(S988/12)^2)*(R988),2)</f>
        <v>453.43</v>
      </c>
      <c r="V988" s="9">
        <f>ROUND((U988*1000)/(3*T988*(C988^0.5)),2)</f>
        <v>20.59</v>
      </c>
      <c r="W988" s="9" t="str">
        <f>IF(V988 &lt; N988, "Pass", "Fail")</f>
        <v>Fail</v>
      </c>
      <c r="X988" s="9">
        <f>CEILING(R988*(Q988^0.5)*((Q988^0.5/2)-(L988*0.5)-(N988/12)),0.01)</f>
        <v>131.75</v>
      </c>
      <c r="Y988" s="9">
        <f>ROUND((X988*1000)/(1.5*(Q988^0.5)*12*(C988^0.5)),2)</f>
        <v>14.58</v>
      </c>
      <c r="Z988" s="9" t="str">
        <f>IF(Y988&lt;N988,"Pass","Fail")</f>
        <v>Pass</v>
      </c>
      <c r="AA988" s="9">
        <f>ROUND(((Q988^0.5)/2)-(L988/2),2)</f>
        <v>3.96</v>
      </c>
      <c r="AB988" s="9">
        <f>ROUND((AA988*(AA988/2)*R988*(Q988^0.5)),0)</f>
        <v>428</v>
      </c>
      <c r="AC988" s="9">
        <f>ROUND((AB988*12000/(0.9*(Q988^0.5)*12*(N988^2))),2)</f>
        <v>151.61000000000001</v>
      </c>
      <c r="AD988" s="9">
        <f>(1-((1-(2.36*AC988/C988))^0.5))</f>
        <v>6.1525990414936116E-2</v>
      </c>
      <c r="AE988" s="9">
        <f>(AD988*C988)/(1.18*F988)</f>
        <v>3.910550238237465E-3</v>
      </c>
      <c r="AF988" s="10">
        <f>200/F988</f>
        <v>5.0000000000000001E-3</v>
      </c>
      <c r="AG988" s="10">
        <f>(3*(C988)^0.5)/(F988)</f>
        <v>4.107919181288746E-3</v>
      </c>
      <c r="AH988" s="10">
        <f>ROUND(MAX(AE988, AF988, AG988),6)</f>
        <v>5.0000000000000001E-3</v>
      </c>
      <c r="AK988" s="10">
        <f>ROUND((AH988*(Q988^0.5)*12*N988),2)</f>
        <v>10.17</v>
      </c>
      <c r="AL988" s="13">
        <f>ROUND((Q988^0.5),2)</f>
        <v>9.17</v>
      </c>
      <c r="AM988" s="13">
        <f>ROUND((Q988^0.5),2)</f>
        <v>9.17</v>
      </c>
      <c r="AN988" s="19">
        <v>11</v>
      </c>
      <c r="AO988" s="10">
        <f>INDEX(AJ:AJ, MATCH(AN988, AI:AI, 0))</f>
        <v>1.56</v>
      </c>
      <c r="AP988" s="12">
        <f>ROUNDUP((AK988/AO988),0)</f>
        <v>7</v>
      </c>
      <c r="AQ988" s="12">
        <f>(AP988*AO988)</f>
        <v>10.92</v>
      </c>
      <c r="AR988" s="12">
        <f>IF(ROUNDDOWN((AL988*12 - (O988*12)) / (AP988 - 1), 0) &lt; 18, ROUNDDOWN((AL988*12 - (O988*12)) / (AP988 - 1), 0), 18)</f>
        <v>17</v>
      </c>
    </row>
    <row r="989" spans="1:44" x14ac:dyDescent="0.35">
      <c r="A989" s="11">
        <f t="shared" si="15"/>
        <v>988</v>
      </c>
      <c r="B989" s="14">
        <v>4200</v>
      </c>
      <c r="C989" s="14">
        <v>4000</v>
      </c>
      <c r="D989" s="14">
        <v>110</v>
      </c>
      <c r="E989" s="14">
        <v>195</v>
      </c>
      <c r="F989" s="14">
        <v>40000</v>
      </c>
      <c r="G989" s="14">
        <v>5.25</v>
      </c>
      <c r="H989" s="14">
        <v>90</v>
      </c>
      <c r="K989" s="14">
        <v>150</v>
      </c>
      <c r="L989" s="14">
        <v>1.08</v>
      </c>
      <c r="M989" s="9">
        <f>ROUNDUP((18*L989),0)</f>
        <v>20</v>
      </c>
      <c r="N989" s="9">
        <f>(M989-O989*12-1.5)</f>
        <v>15.5</v>
      </c>
      <c r="O989" s="14">
        <v>0.25</v>
      </c>
      <c r="P989" s="9">
        <f>ROUND(((B989)-(M989*K989/12)-(G989-(1.5*L989))*H989),0)</f>
        <v>3623</v>
      </c>
      <c r="Q989" s="9">
        <f>ROUNDDOWN((D989+E989)/(P989/1000),0)</f>
        <v>84</v>
      </c>
      <c r="R989" s="9">
        <f>ROUND((1.2*D989+1.6*E989)/(Q989),2)</f>
        <v>5.29</v>
      </c>
      <c r="S989" s="9">
        <f>CEILING((N989+(12*L989)),0.01)</f>
        <v>28.46</v>
      </c>
      <c r="T989" s="9">
        <f xml:space="preserve"> (4*S989)</f>
        <v>113.84</v>
      </c>
      <c r="U989" s="9">
        <f>ROUND((Q989-(S989/12)^2)*(R989),2)</f>
        <v>414.6</v>
      </c>
      <c r="V989" s="9">
        <f>ROUND((U989*1000)/(3*T989*(C989^0.5)),2)</f>
        <v>19.190000000000001</v>
      </c>
      <c r="W989" s="9" t="str">
        <f>IF(V989 &lt; N989, "Pass", "Fail")</f>
        <v>Fail</v>
      </c>
      <c r="X989" s="9">
        <f>CEILING(R989*(Q989^0.5)*((Q989^0.5/2)-(L989*0.5)-(N989/12)),0.01)</f>
        <v>133.38</v>
      </c>
      <c r="Y989" s="9">
        <f>ROUND((X989*1000)/(1.5*(Q989^0.5)*12*(C989^0.5)),2)</f>
        <v>12.78</v>
      </c>
      <c r="Z989" s="9" t="str">
        <f>IF(Y989&lt;N989,"Pass","Fail")</f>
        <v>Pass</v>
      </c>
      <c r="AA989" s="9">
        <f>ROUND(((Q989^0.5)/2)-(L989/2),2)</f>
        <v>4.04</v>
      </c>
      <c r="AB989" s="9">
        <f>ROUND((AA989*(AA989/2)*R989*(Q989^0.5)),0)</f>
        <v>396</v>
      </c>
      <c r="AC989" s="9">
        <f>ROUND((AB989*12000/(0.9*(Q989^0.5)*12*(N989^2))),2)</f>
        <v>199.82</v>
      </c>
      <c r="AD989" s="9">
        <f>(1-((1-(2.36*AC989/C989))^0.5))</f>
        <v>6.0794910575970085E-2</v>
      </c>
      <c r="AE989" s="9">
        <f>(AD989*C989)/(1.18*F989)</f>
        <v>5.1521110657601768E-3</v>
      </c>
      <c r="AF989" s="10">
        <f>200/F989</f>
        <v>5.0000000000000001E-3</v>
      </c>
      <c r="AG989" s="10">
        <f>(3*(C989)^0.5)/(F989)</f>
        <v>4.7434164902525689E-3</v>
      </c>
      <c r="AH989" s="10">
        <f>ROUND(MAX(AE989, AF989, AG989),6)</f>
        <v>5.1520000000000003E-3</v>
      </c>
      <c r="AK989" s="10">
        <f>ROUND((AH989*(Q989^0.5)*12*N989),2)</f>
        <v>8.7799999999999994</v>
      </c>
      <c r="AL989" s="13">
        <f>ROUND((Q989^0.5),2)</f>
        <v>9.17</v>
      </c>
      <c r="AM989" s="13">
        <f>ROUND((Q989^0.5),2)</f>
        <v>9.17</v>
      </c>
      <c r="AN989" s="19">
        <v>8</v>
      </c>
      <c r="AO989" s="10">
        <f>INDEX(AJ:AJ, MATCH(AN989, AI:AI, 0))</f>
        <v>0.79</v>
      </c>
      <c r="AP989" s="12">
        <f>ROUNDUP((AK989/AO989),0)</f>
        <v>12</v>
      </c>
      <c r="AQ989" s="12">
        <f>(AP989*AO989)</f>
        <v>9.48</v>
      </c>
      <c r="AR989" s="12">
        <f>IF(ROUNDDOWN((AL989*12 - (O989*12)) / (AP989 - 1), 0) &lt; 18, ROUNDDOWN((AL989*12 - (O989*12)) / (AP989 - 1), 0), 18)</f>
        <v>9</v>
      </c>
    </row>
    <row r="990" spans="1:44" x14ac:dyDescent="0.35">
      <c r="A990" s="11">
        <f t="shared" si="15"/>
        <v>989</v>
      </c>
      <c r="B990" s="14">
        <v>5400</v>
      </c>
      <c r="C990" s="14">
        <v>3000</v>
      </c>
      <c r="D990" s="14">
        <v>175</v>
      </c>
      <c r="E990" s="14">
        <v>200</v>
      </c>
      <c r="F990" s="14">
        <v>40000</v>
      </c>
      <c r="G990" s="14">
        <v>4.5</v>
      </c>
      <c r="H990" s="14">
        <v>100</v>
      </c>
      <c r="K990" s="14">
        <v>150</v>
      </c>
      <c r="L990" s="14">
        <v>1.25</v>
      </c>
      <c r="M990" s="9">
        <f>ROUNDUP((18*L990),0)</f>
        <v>23</v>
      </c>
      <c r="N990" s="9">
        <f>(M990-O990*12-1.5)</f>
        <v>18.5</v>
      </c>
      <c r="O990" s="14">
        <v>0.25</v>
      </c>
      <c r="P990" s="9">
        <f>ROUND(((B990)-(M990*K990/12)-(G990-(1.5*L990))*H990),0)</f>
        <v>4850</v>
      </c>
      <c r="Q990" s="9">
        <f>ROUNDDOWN((D990+E990)/(P990/1000),0)</f>
        <v>77</v>
      </c>
      <c r="R990" s="9">
        <f>ROUND((1.2*D990+1.6*E990)/(Q990),2)</f>
        <v>6.88</v>
      </c>
      <c r="S990" s="9">
        <f>CEILING((N990+(12*L990)),0.01)</f>
        <v>33.5</v>
      </c>
      <c r="T990" s="9">
        <f xml:space="preserve"> (4*S990)</f>
        <v>134</v>
      </c>
      <c r="U990" s="9">
        <f>ROUND((Q990-(S990/12)^2)*(R990),2)</f>
        <v>476.14</v>
      </c>
      <c r="V990" s="9">
        <f>ROUND((U990*1000)/(3*T990*(C990^0.5)),2)</f>
        <v>21.62</v>
      </c>
      <c r="W990" s="9" t="str">
        <f>IF(V990 &lt; N990, "Pass", "Fail")</f>
        <v>Fail</v>
      </c>
      <c r="X990" s="9">
        <f>CEILING(R990*(Q990^0.5)*((Q990^0.5/2)-(L990*0.5)-(N990/12)),0.01)</f>
        <v>134.08000000000001</v>
      </c>
      <c r="Y990" s="9">
        <f>ROUND((X990*1000)/(1.5*(Q990^0.5)*12*(C990^0.5)),2)</f>
        <v>15.5</v>
      </c>
      <c r="Z990" s="9" t="str">
        <f>IF(Y990&lt;N990,"Pass","Fail")</f>
        <v>Pass</v>
      </c>
      <c r="AA990" s="9">
        <f>ROUND(((Q990^0.5)/2)-(L990/2),2)</f>
        <v>3.76</v>
      </c>
      <c r="AB990" s="9">
        <f>ROUND((AA990*(AA990/2)*R990*(Q990^0.5)),0)</f>
        <v>427</v>
      </c>
      <c r="AC990" s="9">
        <f>ROUND((AB990*12000/(0.9*(Q990^0.5)*12*(N990^2))),2)</f>
        <v>157.97999999999999</v>
      </c>
      <c r="AD990" s="9">
        <f>(1-((1-(2.36*AC990/C990))^0.5))</f>
        <v>6.4199593930415078E-2</v>
      </c>
      <c r="AE990" s="9">
        <f>(AD990*C990)/(1.18*F990)</f>
        <v>4.0804826650687551E-3</v>
      </c>
      <c r="AF990" s="10">
        <f>200/F990</f>
        <v>5.0000000000000001E-3</v>
      </c>
      <c r="AG990" s="10">
        <f>(3*(C990)^0.5)/(F990)</f>
        <v>4.107919181288746E-3</v>
      </c>
      <c r="AH990" s="10">
        <f>ROUND(MAX(AE990, AF990, AG990),6)</f>
        <v>5.0000000000000001E-3</v>
      </c>
      <c r="AK990" s="10">
        <f>ROUND((AH990*(Q990^0.5)*12*N990),2)</f>
        <v>9.74</v>
      </c>
      <c r="AL990" s="13">
        <f>ROUND((Q990^0.5),2)</f>
        <v>8.77</v>
      </c>
      <c r="AM990" s="13">
        <f>ROUND((Q990^0.5),2)</f>
        <v>8.77</v>
      </c>
      <c r="AN990" s="19">
        <v>11</v>
      </c>
      <c r="AO990" s="10">
        <f>INDEX(AJ:AJ, MATCH(AN990, AI:AI, 0))</f>
        <v>1.56</v>
      </c>
      <c r="AP990" s="12">
        <f>ROUNDUP((AK990/AO990),0)</f>
        <v>7</v>
      </c>
      <c r="AQ990" s="12">
        <f>(AP990*AO990)</f>
        <v>10.92</v>
      </c>
      <c r="AR990" s="12">
        <f>IF(ROUNDDOWN((AL990*12 - (O990*12)) / (AP990 - 1), 0) &lt; 18, ROUNDDOWN((AL990*12 - (O990*12)) / (AP990 - 1), 0), 18)</f>
        <v>17</v>
      </c>
    </row>
    <row r="991" spans="1:44" x14ac:dyDescent="0.35">
      <c r="A991" s="11">
        <f t="shared" si="15"/>
        <v>990</v>
      </c>
      <c r="B991" s="14">
        <v>4900</v>
      </c>
      <c r="C991" s="14">
        <v>4000</v>
      </c>
      <c r="D991" s="14">
        <v>145</v>
      </c>
      <c r="E991" s="14">
        <v>200</v>
      </c>
      <c r="F991" s="14">
        <v>60000</v>
      </c>
      <c r="G991" s="14">
        <v>5.25</v>
      </c>
      <c r="H991" s="14">
        <v>95</v>
      </c>
      <c r="K991" s="14">
        <v>150</v>
      </c>
      <c r="L991" s="14">
        <v>1.17</v>
      </c>
      <c r="M991" s="9">
        <f>ROUNDUP((18*L991),0)</f>
        <v>22</v>
      </c>
      <c r="N991" s="9">
        <f>(M991-O991*12-1.5)</f>
        <v>17.5</v>
      </c>
      <c r="O991" s="14">
        <v>0.25</v>
      </c>
      <c r="P991" s="9">
        <f>ROUND(((B991)-(M991*K991/12)-(G991-(1.5*L991))*H991),0)</f>
        <v>4293</v>
      </c>
      <c r="Q991" s="9">
        <f>ROUNDDOWN((D991+E991)/(P991/1000),0)</f>
        <v>80</v>
      </c>
      <c r="R991" s="9">
        <f>ROUND((1.2*D991+1.6*E991)/(Q991),2)</f>
        <v>6.18</v>
      </c>
      <c r="S991" s="9">
        <f>CEILING((N991+(12*L991)),0.01)</f>
        <v>31.54</v>
      </c>
      <c r="T991" s="9">
        <f xml:space="preserve"> (4*S991)</f>
        <v>126.16</v>
      </c>
      <c r="U991" s="9">
        <f>ROUND((Q991-(S991/12)^2)*(R991),2)</f>
        <v>451.71</v>
      </c>
      <c r="V991" s="9">
        <f>ROUND((U991*1000)/(3*T991*(C991^0.5)),2)</f>
        <v>18.87</v>
      </c>
      <c r="W991" s="9" t="str">
        <f>IF(V991 &lt; N991, "Pass", "Fail")</f>
        <v>Fail</v>
      </c>
      <c r="X991" s="9">
        <f>CEILING(R991*(Q991^0.5)*((Q991^0.5/2)-(L991*0.5)-(N991/12)),0.01)</f>
        <v>134.26</v>
      </c>
      <c r="Y991" s="9">
        <f>ROUND((X991*1000)/(1.5*(Q991^0.5)*12*(C991^0.5)),2)</f>
        <v>13.19</v>
      </c>
      <c r="Z991" s="9" t="str">
        <f>IF(Y991&lt;N991,"Pass","Fail")</f>
        <v>Pass</v>
      </c>
      <c r="AA991" s="9">
        <f>ROUND(((Q991^0.5)/2)-(L991/2),2)</f>
        <v>3.89</v>
      </c>
      <c r="AB991" s="9">
        <f>ROUND((AA991*(AA991/2)*R991*(Q991^0.5)),0)</f>
        <v>418</v>
      </c>
      <c r="AC991" s="9">
        <f>ROUND((AB991*12000/(0.9*(Q991^0.5)*12*(N991^2))),2)</f>
        <v>169.56</v>
      </c>
      <c r="AD991" s="9">
        <f>(1-((1-(2.36*AC991/C991))^0.5))</f>
        <v>5.1337994858021152E-2</v>
      </c>
      <c r="AE991" s="9">
        <f>(AD991*C991)/(1.18*F991)</f>
        <v>2.9004516868938505E-3</v>
      </c>
      <c r="AF991" s="10">
        <f>200/F991</f>
        <v>3.3333333333333335E-3</v>
      </c>
      <c r="AG991" s="10">
        <f>(3*(C991)^0.5)/(F991)</f>
        <v>3.162277660168379E-3</v>
      </c>
      <c r="AH991" s="10">
        <f>ROUND(MAX(AE991, AF991, AG991),6)</f>
        <v>3.333E-3</v>
      </c>
      <c r="AK991" s="10">
        <f>ROUND((AH991*(Q991^0.5)*12*N991),2)</f>
        <v>6.26</v>
      </c>
      <c r="AL991" s="13">
        <f>ROUND((Q991^0.5),2)</f>
        <v>8.94</v>
      </c>
      <c r="AM991" s="13">
        <f>ROUND((Q991^0.5),2)</f>
        <v>8.94</v>
      </c>
      <c r="AN991" s="19">
        <v>8</v>
      </c>
      <c r="AO991" s="10">
        <f>INDEX(AJ:AJ, MATCH(AN991, AI:AI, 0))</f>
        <v>0.79</v>
      </c>
      <c r="AP991" s="12">
        <f>ROUNDUP((AK991/AO991),0)</f>
        <v>8</v>
      </c>
      <c r="AQ991" s="12">
        <f>(AP991*AO991)</f>
        <v>6.32</v>
      </c>
      <c r="AR991" s="12">
        <f>IF(ROUNDDOWN((AL991*12 - (O991*12)) / (AP991 - 1), 0) &lt; 18, ROUNDDOWN((AL991*12 - (O991*12)) / (AP991 - 1), 0), 18)</f>
        <v>14</v>
      </c>
    </row>
    <row r="992" spans="1:44" x14ac:dyDescent="0.35">
      <c r="A992" s="11">
        <f t="shared" si="15"/>
        <v>991</v>
      </c>
      <c r="B992" s="14">
        <v>4200</v>
      </c>
      <c r="C992" s="14">
        <v>4000</v>
      </c>
      <c r="D992" s="14">
        <v>150</v>
      </c>
      <c r="E992" s="14">
        <v>180</v>
      </c>
      <c r="F992" s="14">
        <v>60000</v>
      </c>
      <c r="G992" s="14">
        <v>5.75</v>
      </c>
      <c r="H992" s="14">
        <v>105</v>
      </c>
      <c r="K992" s="14">
        <v>150</v>
      </c>
      <c r="L992" s="14">
        <v>1.17</v>
      </c>
      <c r="M992" s="9">
        <f>ROUNDUP((18*L992),0)</f>
        <v>22</v>
      </c>
      <c r="N992" s="9">
        <f>(M992-O992*12-1.5)</f>
        <v>17.5</v>
      </c>
      <c r="O992" s="14">
        <v>0.25</v>
      </c>
      <c r="P992" s="9">
        <f>ROUND(((B992)-(M992*K992/12)-(G992-(1.5*L992))*H992),0)</f>
        <v>3506</v>
      </c>
      <c r="Q992" s="9">
        <f>ROUNDDOWN((D992+E992)/(P992/1000),0)</f>
        <v>94</v>
      </c>
      <c r="R992" s="9">
        <f>ROUND((1.2*D992+1.6*E992)/(Q992),2)</f>
        <v>4.9800000000000004</v>
      </c>
      <c r="S992" s="9">
        <f>CEILING((N992+(12*L992)),0.01)</f>
        <v>31.54</v>
      </c>
      <c r="T992" s="9">
        <f xml:space="preserve"> (4*S992)</f>
        <v>126.16</v>
      </c>
      <c r="U992" s="9">
        <f>ROUND((Q992-(S992/12)^2)*(R992),2)</f>
        <v>433.72</v>
      </c>
      <c r="V992" s="9">
        <f>ROUND((U992*1000)/(3*T992*(C992^0.5)),2)</f>
        <v>18.12</v>
      </c>
      <c r="W992" s="9" t="str">
        <f>IF(V992 &lt; N992, "Pass", "Fail")</f>
        <v>Fail</v>
      </c>
      <c r="X992" s="9">
        <f>CEILING(R992*(Q992^0.5)*((Q992^0.5/2)-(L992*0.5)-(N992/12)),0.01)</f>
        <v>135.41</v>
      </c>
      <c r="Y992" s="9">
        <f>ROUND((X992*1000)/(1.5*(Q992^0.5)*12*(C992^0.5)),2)</f>
        <v>12.27</v>
      </c>
      <c r="Z992" s="9" t="str">
        <f>IF(Y992&lt;N992,"Pass","Fail")</f>
        <v>Pass</v>
      </c>
      <c r="AA992" s="9">
        <f>ROUND(((Q992^0.5)/2)-(L992/2),2)</f>
        <v>4.26</v>
      </c>
      <c r="AB992" s="9">
        <f>ROUND((AA992*(AA992/2)*R992*(Q992^0.5)),0)</f>
        <v>438</v>
      </c>
      <c r="AC992" s="9">
        <f>ROUND((AB992*12000/(0.9*(Q992^0.5)*12*(N992^2))),2)</f>
        <v>163.9</v>
      </c>
      <c r="AD992" s="9">
        <f>(1-((1-(2.36*AC992/C992))^0.5))</f>
        <v>4.9579566717970924E-2</v>
      </c>
      <c r="AE992" s="9">
        <f>(AD992*C992)/(1.18*F992)</f>
        <v>2.8011054642921428E-3</v>
      </c>
      <c r="AF992" s="10">
        <f>200/F992</f>
        <v>3.3333333333333335E-3</v>
      </c>
      <c r="AG992" s="10">
        <f>(3*(C992)^0.5)/(F992)</f>
        <v>3.162277660168379E-3</v>
      </c>
      <c r="AH992" s="10">
        <f>ROUND(MAX(AE992, AF992, AG992),6)</f>
        <v>3.333E-3</v>
      </c>
      <c r="AK992" s="10">
        <f>ROUND((AH992*(Q992^0.5)*12*N992),2)</f>
        <v>6.79</v>
      </c>
      <c r="AL992" s="13">
        <f>ROUND((Q992^0.5),2)</f>
        <v>9.6999999999999993</v>
      </c>
      <c r="AM992" s="13">
        <f>ROUND((Q992^0.5),2)</f>
        <v>9.6999999999999993</v>
      </c>
      <c r="AN992" s="19">
        <v>8</v>
      </c>
      <c r="AO992" s="10">
        <f>INDEX(AJ:AJ, MATCH(AN992, AI:AI, 0))</f>
        <v>0.79</v>
      </c>
      <c r="AP992" s="12">
        <f>ROUNDUP((AK992/AO992),0)</f>
        <v>9</v>
      </c>
      <c r="AQ992" s="12">
        <f>(AP992*AO992)</f>
        <v>7.11</v>
      </c>
      <c r="AR992" s="12">
        <f>IF(ROUNDDOWN((AL992*12 - (O992*12)) / (AP992 - 1), 0) &lt; 18, ROUNDDOWN((AL992*12 - (O992*12)) / (AP992 - 1), 0), 18)</f>
        <v>14</v>
      </c>
    </row>
    <row r="993" spans="1:44" x14ac:dyDescent="0.35">
      <c r="A993" s="11">
        <f t="shared" si="15"/>
        <v>992</v>
      </c>
      <c r="B993" s="14">
        <v>4500</v>
      </c>
      <c r="C993" s="14">
        <v>3000</v>
      </c>
      <c r="D993" s="14">
        <v>170</v>
      </c>
      <c r="E993" s="14">
        <v>185</v>
      </c>
      <c r="F993" s="14">
        <v>40000</v>
      </c>
      <c r="G993" s="14">
        <v>5.5</v>
      </c>
      <c r="H993" s="14">
        <v>105</v>
      </c>
      <c r="K993" s="14">
        <v>150</v>
      </c>
      <c r="L993" s="14">
        <v>1.25</v>
      </c>
      <c r="M993" s="9">
        <f>ROUNDUP((18*L993),0)</f>
        <v>23</v>
      </c>
      <c r="N993" s="9">
        <f>(M993-O993*12-1.5)</f>
        <v>18.5</v>
      </c>
      <c r="O993" s="14">
        <v>0.25</v>
      </c>
      <c r="P993" s="9">
        <f>ROUND(((B993)-(M993*K993/12)-(G993-(1.5*L993))*H993),0)</f>
        <v>3832</v>
      </c>
      <c r="Q993" s="9">
        <f>ROUNDDOWN((D993+E993)/(P993/1000),0)</f>
        <v>92</v>
      </c>
      <c r="R993" s="9">
        <f>ROUND((1.2*D993+1.6*E993)/(Q993),2)</f>
        <v>5.43</v>
      </c>
      <c r="S993" s="9">
        <f>CEILING((N993+(12*L993)),0.01)</f>
        <v>33.5</v>
      </c>
      <c r="T993" s="9">
        <f xml:space="preserve"> (4*S993)</f>
        <v>134</v>
      </c>
      <c r="U993" s="9">
        <f>ROUND((Q993-(S993/12)^2)*(R993),2)</f>
        <v>457.24</v>
      </c>
      <c r="V993" s="9">
        <f>ROUND((U993*1000)/(3*T993*(C993^0.5)),2)</f>
        <v>20.77</v>
      </c>
      <c r="W993" s="9" t="str">
        <f>IF(V993 &lt; N993, "Pass", "Fail")</f>
        <v>Fail</v>
      </c>
      <c r="X993" s="9">
        <f>CEILING(R993*(Q993^0.5)*((Q993^0.5/2)-(L993*0.5)-(N993/12)),0.01)</f>
        <v>136.94</v>
      </c>
      <c r="Y993" s="9">
        <f>ROUND((X993*1000)/(1.5*(Q993^0.5)*12*(C993^0.5)),2)</f>
        <v>14.48</v>
      </c>
      <c r="Z993" s="9" t="str">
        <f>IF(Y993&lt;N993,"Pass","Fail")</f>
        <v>Pass</v>
      </c>
      <c r="AA993" s="9">
        <f>ROUND(((Q993^0.5)/2)-(L993/2),2)</f>
        <v>4.17</v>
      </c>
      <c r="AB993" s="9">
        <f>ROUND((AA993*(AA993/2)*R993*(Q993^0.5)),0)</f>
        <v>453</v>
      </c>
      <c r="AC993" s="9">
        <f>ROUND((AB993*12000/(0.9*(Q993^0.5)*12*(N993^2))),2)</f>
        <v>153.33000000000001</v>
      </c>
      <c r="AD993" s="9">
        <f>(1-((1-(2.36*AC993/C993))^0.5))</f>
        <v>6.2247154096560453E-2</v>
      </c>
      <c r="AE993" s="9">
        <f>(AD993*C993)/(1.18*F993)</f>
        <v>3.9563869129169774E-3</v>
      </c>
      <c r="AF993" s="10">
        <f>200/F993</f>
        <v>5.0000000000000001E-3</v>
      </c>
      <c r="AG993" s="10">
        <f>(3*(C993)^0.5)/(F993)</f>
        <v>4.107919181288746E-3</v>
      </c>
      <c r="AH993" s="10">
        <f>ROUND(MAX(AE993, AF993, AG993),6)</f>
        <v>5.0000000000000001E-3</v>
      </c>
      <c r="AK993" s="10">
        <f>ROUND((AH993*(Q993^0.5)*12*N993),2)</f>
        <v>10.65</v>
      </c>
      <c r="AL993" s="13">
        <f>ROUND((Q993^0.5),2)</f>
        <v>9.59</v>
      </c>
      <c r="AM993" s="13">
        <f>ROUND((Q993^0.5),2)</f>
        <v>9.59</v>
      </c>
      <c r="AN993" s="19">
        <v>11</v>
      </c>
      <c r="AO993" s="10">
        <f>INDEX(AJ:AJ, MATCH(AN993, AI:AI, 0))</f>
        <v>1.56</v>
      </c>
      <c r="AP993" s="12">
        <f>ROUNDUP((AK993/AO993),0)</f>
        <v>7</v>
      </c>
      <c r="AQ993" s="12">
        <f>(AP993*AO993)</f>
        <v>10.92</v>
      </c>
      <c r="AR993" s="12">
        <f>IF(ROUNDDOWN((AL993*12 - (O993*12)) / (AP993 - 1), 0) &lt; 18, ROUNDDOWN((AL993*12 - (O993*12)) / (AP993 - 1), 0), 18)</f>
        <v>18</v>
      </c>
    </row>
    <row r="994" spans="1:44" x14ac:dyDescent="0.35">
      <c r="A994" s="11">
        <f t="shared" si="15"/>
        <v>993</v>
      </c>
      <c r="B994" s="14">
        <v>4100</v>
      </c>
      <c r="C994" s="14">
        <v>4000</v>
      </c>
      <c r="D994" s="14">
        <v>145</v>
      </c>
      <c r="E994" s="14">
        <v>200</v>
      </c>
      <c r="F994" s="14">
        <v>40000</v>
      </c>
      <c r="G994" s="14">
        <v>5</v>
      </c>
      <c r="H994" s="14">
        <v>100</v>
      </c>
      <c r="K994" s="14">
        <v>150</v>
      </c>
      <c r="L994" s="14">
        <v>1.25</v>
      </c>
      <c r="M994" s="9">
        <f>ROUNDUP((18*L994),0)</f>
        <v>23</v>
      </c>
      <c r="N994" s="9">
        <f>(M994-O994*12-1.5)</f>
        <v>18.5</v>
      </c>
      <c r="O994" s="14">
        <v>0.25</v>
      </c>
      <c r="P994" s="9">
        <f>ROUND(((B994)-(M994*K994/12)-(G994-(1.5*L994))*H994),0)</f>
        <v>3500</v>
      </c>
      <c r="Q994" s="9">
        <f>ROUNDDOWN((D994+E994)/(P994/1000),0)</f>
        <v>98</v>
      </c>
      <c r="R994" s="9">
        <f>ROUND((1.2*D994+1.6*E994)/(Q994),2)</f>
        <v>5.04</v>
      </c>
      <c r="S994" s="9">
        <f>CEILING((N994+(12*L994)),0.01)</f>
        <v>33.5</v>
      </c>
      <c r="T994" s="9">
        <f xml:space="preserve"> (4*S994)</f>
        <v>134</v>
      </c>
      <c r="U994" s="9">
        <f>ROUND((Q994-(S994/12)^2)*(R994),2)</f>
        <v>454.64</v>
      </c>
      <c r="V994" s="9">
        <f>ROUND((U994*1000)/(3*T994*(C994^0.5)),2)</f>
        <v>17.88</v>
      </c>
      <c r="W994" s="9" t="str">
        <f>IF(V994 &lt; N994, "Pass", "Fail")</f>
        <v>Pass</v>
      </c>
      <c r="X994" s="9">
        <f>CEILING(R994*(Q994^0.5)*((Q994^0.5/2)-(L994*0.5)-(N994/12)),0.01)</f>
        <v>138.86000000000001</v>
      </c>
      <c r="Y994" s="9">
        <f>ROUND((X994*1000)/(1.5*(Q994^0.5)*12*(C994^0.5)),2)</f>
        <v>12.32</v>
      </c>
      <c r="Z994" s="9" t="str">
        <f>IF(Y994&lt;N994,"Pass","Fail")</f>
        <v>Pass</v>
      </c>
      <c r="AA994" s="9">
        <f>ROUND(((Q994^0.5)/2)-(L994/2),2)</f>
        <v>4.32</v>
      </c>
      <c r="AB994" s="9">
        <f>ROUND((AA994*(AA994/2)*R994*(Q994^0.5)),0)</f>
        <v>466</v>
      </c>
      <c r="AC994" s="9">
        <f>ROUND((AB994*12000/(0.9*(Q994^0.5)*12*(N994^2))),2)</f>
        <v>152.82</v>
      </c>
      <c r="AD994" s="9">
        <f>(1-((1-(2.36*AC994/C994))^0.5))</f>
        <v>4.6146656974983435E-2</v>
      </c>
      <c r="AE994" s="9">
        <f>(AD994*C994)/(1.18*F994)</f>
        <v>3.9107336419477489E-3</v>
      </c>
      <c r="AF994" s="10">
        <f>200/F994</f>
        <v>5.0000000000000001E-3</v>
      </c>
      <c r="AG994" s="10">
        <f>(3*(C994)^0.5)/(F994)</f>
        <v>4.7434164902525689E-3</v>
      </c>
      <c r="AH994" s="10">
        <f>ROUND(MAX(AE994, AF994, AG994),6)</f>
        <v>5.0000000000000001E-3</v>
      </c>
      <c r="AK994" s="10">
        <f>ROUND((AH994*(Q994^0.5)*12*N994),2)</f>
        <v>10.99</v>
      </c>
      <c r="AL994" s="13">
        <f>ROUND((Q994^0.5),2)</f>
        <v>9.9</v>
      </c>
      <c r="AM994" s="13">
        <f>ROUND((Q994^0.5),2)</f>
        <v>9.9</v>
      </c>
      <c r="AN994" s="19">
        <v>11</v>
      </c>
      <c r="AO994" s="10">
        <f>INDEX(AJ:AJ, MATCH(AN994, AI:AI, 0))</f>
        <v>1.56</v>
      </c>
      <c r="AP994" s="12">
        <f>ROUNDUP((AK994/AO994),0)</f>
        <v>8</v>
      </c>
      <c r="AQ994" s="12">
        <f>(AP994*AO994)</f>
        <v>12.48</v>
      </c>
      <c r="AR994" s="12">
        <f>IF(ROUNDDOWN((AL994*12 - (O994*12)) / (AP994 - 1), 0) &lt; 18, ROUNDDOWN((AL994*12 - (O994*12)) / (AP994 - 1), 0), 18)</f>
        <v>16</v>
      </c>
    </row>
    <row r="995" spans="1:44" x14ac:dyDescent="0.35">
      <c r="A995" s="11">
        <f t="shared" si="15"/>
        <v>994</v>
      </c>
      <c r="B995" s="14">
        <v>4100</v>
      </c>
      <c r="C995" s="14">
        <v>4000</v>
      </c>
      <c r="D995" s="14">
        <v>185</v>
      </c>
      <c r="E995" s="14">
        <v>170</v>
      </c>
      <c r="F995" s="14">
        <v>60000</v>
      </c>
      <c r="G995" s="14">
        <v>4.75</v>
      </c>
      <c r="H995" s="14">
        <v>95</v>
      </c>
      <c r="K995" s="14">
        <v>150</v>
      </c>
      <c r="L995" s="14">
        <v>1.25</v>
      </c>
      <c r="M995" s="9">
        <f>ROUNDUP((18*L995),0)</f>
        <v>23</v>
      </c>
      <c r="N995" s="9">
        <f>(M995-O995*12-1.5)</f>
        <v>18.5</v>
      </c>
      <c r="O995" s="14">
        <v>0.25</v>
      </c>
      <c r="P995" s="9">
        <f>ROUND(((B995)-(M995*K995/12)-(G995-(1.5*L995))*H995),0)</f>
        <v>3539</v>
      </c>
      <c r="Q995" s="9">
        <f>ROUNDDOWN((D995+E995)/(P995/1000),0)</f>
        <v>100</v>
      </c>
      <c r="R995" s="9">
        <f>ROUND((1.2*D995+1.6*E995)/(Q995),2)</f>
        <v>4.9400000000000004</v>
      </c>
      <c r="S995" s="9">
        <f>CEILING((N995+(12*L995)),0.01)</f>
        <v>33.5</v>
      </c>
      <c r="T995" s="9">
        <f xml:space="preserve"> (4*S995)</f>
        <v>134</v>
      </c>
      <c r="U995" s="9">
        <f>ROUND((Q995-(S995/12)^2)*(R995),2)</f>
        <v>455.5</v>
      </c>
      <c r="V995" s="9">
        <f>ROUND((U995*1000)/(3*T995*(C995^0.5)),2)</f>
        <v>17.920000000000002</v>
      </c>
      <c r="W995" s="9" t="str">
        <f>IF(V995 &lt; N995, "Pass", "Fail")</f>
        <v>Pass</v>
      </c>
      <c r="X995" s="9">
        <f>CEILING(R995*(Q995^0.5)*((Q995^0.5/2)-(L995*0.5)-(N995/12)),0.01)</f>
        <v>139.97</v>
      </c>
      <c r="Y995" s="9">
        <f>ROUND((X995*1000)/(1.5*(Q995^0.5)*12*(C995^0.5)),2)</f>
        <v>12.3</v>
      </c>
      <c r="Z995" s="9" t="str">
        <f>IF(Y995&lt;N995,"Pass","Fail")</f>
        <v>Pass</v>
      </c>
      <c r="AA995" s="9">
        <f>ROUND(((Q995^0.5)/2)-(L995/2),2)</f>
        <v>4.38</v>
      </c>
      <c r="AB995" s="9">
        <f>ROUND((AA995*(AA995/2)*R995*(Q995^0.5)),0)</f>
        <v>474</v>
      </c>
      <c r="AC995" s="9">
        <f>ROUND((AB995*12000/(0.9*(Q995^0.5)*12*(N995^2))),2)</f>
        <v>153.88</v>
      </c>
      <c r="AD995" s="9">
        <f>(1-((1-(2.36*AC995/C995))^0.5))</f>
        <v>4.6474541504003652E-2</v>
      </c>
      <c r="AE995" s="9">
        <f>(AD995*C995)/(1.18*F995)</f>
        <v>2.6256803109606583E-3</v>
      </c>
      <c r="AF995" s="10">
        <f>200/F995</f>
        <v>3.3333333333333335E-3</v>
      </c>
      <c r="AG995" s="10">
        <f>(3*(C995)^0.5)/(F995)</f>
        <v>3.162277660168379E-3</v>
      </c>
      <c r="AH995" s="10">
        <f>ROUND(MAX(AE995, AF995, AG995),6)</f>
        <v>3.333E-3</v>
      </c>
      <c r="AK995" s="10">
        <f>ROUND((AH995*(Q995^0.5)*12*N995),2)</f>
        <v>7.4</v>
      </c>
      <c r="AL995" s="13">
        <f>ROUND((Q995^0.5),2)</f>
        <v>10</v>
      </c>
      <c r="AM995" s="13">
        <f>ROUND((Q995^0.5),2)</f>
        <v>10</v>
      </c>
      <c r="AN995" s="19">
        <v>8</v>
      </c>
      <c r="AO995" s="10">
        <f>INDEX(AJ:AJ, MATCH(AN995, AI:AI, 0))</f>
        <v>0.79</v>
      </c>
      <c r="AP995" s="12">
        <f>ROUNDUP((AK995/AO995),0)</f>
        <v>10</v>
      </c>
      <c r="AQ995" s="12">
        <f>(AP995*AO995)</f>
        <v>7.9</v>
      </c>
      <c r="AR995" s="12">
        <f>IF(ROUNDDOWN((AL995*12 - (O995*12)) / (AP995 - 1), 0) &lt; 18, ROUNDDOWN((AL995*12 - (O995*12)) / (AP995 - 1), 0), 18)</f>
        <v>13</v>
      </c>
    </row>
    <row r="996" spans="1:44" x14ac:dyDescent="0.35">
      <c r="A996" s="11">
        <f t="shared" si="15"/>
        <v>995</v>
      </c>
      <c r="B996" s="14">
        <v>5300</v>
      </c>
      <c r="C996" s="14">
        <v>4000</v>
      </c>
      <c r="D996" s="14">
        <v>190</v>
      </c>
      <c r="E996" s="14">
        <v>195</v>
      </c>
      <c r="F996" s="14">
        <v>60000</v>
      </c>
      <c r="G996" s="14">
        <v>6</v>
      </c>
      <c r="H996" s="14">
        <v>90</v>
      </c>
      <c r="K996" s="14">
        <v>150</v>
      </c>
      <c r="L996" s="14">
        <v>1.25</v>
      </c>
      <c r="M996" s="9">
        <f>ROUNDUP((18*L996),0)</f>
        <v>23</v>
      </c>
      <c r="N996" s="9">
        <f>(M996-O996*12-1.5)</f>
        <v>18.5</v>
      </c>
      <c r="O996" s="14">
        <v>0.25</v>
      </c>
      <c r="P996" s="9">
        <f>ROUND(((B996)-(M996*K996/12)-(G996-(1.5*L996))*H996),0)</f>
        <v>4641</v>
      </c>
      <c r="Q996" s="9">
        <f>ROUNDDOWN((D996+E996)/(P996/1000),0)</f>
        <v>82</v>
      </c>
      <c r="R996" s="9">
        <f>ROUND((1.2*D996+1.6*E996)/(Q996),2)</f>
        <v>6.59</v>
      </c>
      <c r="S996" s="9">
        <f>CEILING((N996+(12*L996)),0.01)</f>
        <v>33.5</v>
      </c>
      <c r="T996" s="9">
        <f xml:space="preserve"> (4*S996)</f>
        <v>134</v>
      </c>
      <c r="U996" s="9">
        <f>ROUND((Q996-(S996/12)^2)*(R996),2)</f>
        <v>489.02</v>
      </c>
      <c r="V996" s="9">
        <f>ROUND((U996*1000)/(3*T996*(C996^0.5)),2)</f>
        <v>19.23</v>
      </c>
      <c r="W996" s="9" t="str">
        <f>IF(V996 &lt; N996, "Pass", "Fail")</f>
        <v>Fail</v>
      </c>
      <c r="X996" s="9">
        <f>CEILING(R996*(Q996^0.5)*((Q996^0.5/2)-(L996*0.5)-(N996/12)),0.01)</f>
        <v>140.9</v>
      </c>
      <c r="Y996" s="9">
        <f>ROUND((X996*1000)/(1.5*(Q996^0.5)*12*(C996^0.5)),2)</f>
        <v>13.67</v>
      </c>
      <c r="Z996" s="9" t="str">
        <f>IF(Y996&lt;N996,"Pass","Fail")</f>
        <v>Pass</v>
      </c>
      <c r="AA996" s="9">
        <f>ROUND(((Q996^0.5)/2)-(L996/2),2)</f>
        <v>3.9</v>
      </c>
      <c r="AB996" s="9">
        <f>ROUND((AA996*(AA996/2)*R996*(Q996^0.5)),0)</f>
        <v>454</v>
      </c>
      <c r="AC996" s="9">
        <f>ROUND((AB996*12000/(0.9*(Q996^0.5)*12*(N996^2))),2)</f>
        <v>162.77000000000001</v>
      </c>
      <c r="AD996" s="9">
        <f>(1-((1-(2.36*AC996/C996))^0.5))</f>
        <v>4.9228891898791427E-2</v>
      </c>
      <c r="AE996" s="9">
        <f>(AD996*C996)/(1.18*F996)</f>
        <v>2.7812933276153348E-3</v>
      </c>
      <c r="AF996" s="10">
        <f>200/F996</f>
        <v>3.3333333333333335E-3</v>
      </c>
      <c r="AG996" s="10">
        <f>(3*(C996)^0.5)/(F996)</f>
        <v>3.162277660168379E-3</v>
      </c>
      <c r="AH996" s="10">
        <f>ROUND(MAX(AE996, AF996, AG996),6)</f>
        <v>3.333E-3</v>
      </c>
      <c r="AK996" s="10">
        <f>ROUND((AH996*(Q996^0.5)*12*N996),2)</f>
        <v>6.7</v>
      </c>
      <c r="AL996" s="13">
        <f>ROUND((Q996^0.5),2)</f>
        <v>9.06</v>
      </c>
      <c r="AM996" s="13">
        <f>ROUND((Q996^0.5),2)</f>
        <v>9.06</v>
      </c>
      <c r="AN996" s="19">
        <v>8</v>
      </c>
      <c r="AO996" s="10">
        <f>INDEX(AJ:AJ, MATCH(AN996, AI:AI, 0))</f>
        <v>0.79</v>
      </c>
      <c r="AP996" s="12">
        <f>ROUNDUP((AK996/AO996),0)</f>
        <v>9</v>
      </c>
      <c r="AQ996" s="12">
        <f>(AP996*AO996)</f>
        <v>7.11</v>
      </c>
      <c r="AR996" s="12">
        <f>IF(ROUNDDOWN((AL996*12 - (O996*12)) / (AP996 - 1), 0) &lt; 18, ROUNDDOWN((AL996*12 - (O996*12)) / (AP996 - 1), 0), 18)</f>
        <v>13</v>
      </c>
    </row>
    <row r="997" spans="1:44" x14ac:dyDescent="0.35">
      <c r="A997" s="11">
        <f t="shared" si="15"/>
        <v>996</v>
      </c>
      <c r="B997" s="14">
        <v>5000</v>
      </c>
      <c r="C997" s="14">
        <v>3000</v>
      </c>
      <c r="D997" s="14">
        <v>200</v>
      </c>
      <c r="E997" s="14">
        <v>175</v>
      </c>
      <c r="F997" s="14">
        <v>40000</v>
      </c>
      <c r="G997" s="14">
        <v>5.75</v>
      </c>
      <c r="H997" s="14">
        <v>95</v>
      </c>
      <c r="K997" s="14">
        <v>150</v>
      </c>
      <c r="L997" s="14">
        <v>1.17</v>
      </c>
      <c r="M997" s="9">
        <f>ROUNDUP((18*L997),0)</f>
        <v>22</v>
      </c>
      <c r="N997" s="9">
        <f>(M997-O997*12-1.5)</f>
        <v>17.5</v>
      </c>
      <c r="O997" s="14">
        <v>0.25</v>
      </c>
      <c r="P997" s="9">
        <f>ROUND(((B997)-(M997*K997/12)-(G997-(1.5*L997))*H997),0)</f>
        <v>4345</v>
      </c>
      <c r="Q997" s="9">
        <f>ROUNDDOWN((D997+E997)/(P997/1000),0)</f>
        <v>86</v>
      </c>
      <c r="R997" s="9">
        <f>ROUND((1.2*D997+1.6*E997)/(Q997),2)</f>
        <v>6.05</v>
      </c>
      <c r="S997" s="9">
        <f>CEILING((N997+(12*L997)),0.01)</f>
        <v>31.54</v>
      </c>
      <c r="T997" s="9">
        <f xml:space="preserve"> (4*S997)</f>
        <v>126.16</v>
      </c>
      <c r="U997" s="9">
        <f>ROUND((Q997-(S997/12)^2)*(R997),2)</f>
        <v>478.51</v>
      </c>
      <c r="V997" s="9">
        <f>ROUND((U997*1000)/(3*T997*(C997^0.5)),2)</f>
        <v>23.08</v>
      </c>
      <c r="W997" s="9" t="str">
        <f>IF(V997 &lt; N997, "Pass", "Fail")</f>
        <v>Fail</v>
      </c>
      <c r="X997" s="9">
        <f>CEILING(R997*(Q997^0.5)*((Q997^0.5/2)-(L997*0.5)-(N997/12)),0.01)</f>
        <v>145.51</v>
      </c>
      <c r="Y997" s="9">
        <f>ROUND((X997*1000)/(1.5*(Q997^0.5)*12*(C997^0.5)),2)</f>
        <v>15.92</v>
      </c>
      <c r="Z997" s="9" t="str">
        <f>IF(Y997&lt;N997,"Pass","Fail")</f>
        <v>Pass</v>
      </c>
      <c r="AA997" s="9">
        <f>ROUND(((Q997^0.5)/2)-(L997/2),2)</f>
        <v>4.05</v>
      </c>
      <c r="AB997" s="9">
        <f>ROUND((AA997*(AA997/2)*R997*(Q997^0.5)),0)</f>
        <v>460</v>
      </c>
      <c r="AC997" s="9">
        <f>ROUND((AB997*12000/(0.9*(Q997^0.5)*12*(N997^2))),2)</f>
        <v>179.97</v>
      </c>
      <c r="AD997" s="9">
        <f>(1-((1-(2.36*AC997/C997))^0.5))</f>
        <v>7.3488478215192332E-2</v>
      </c>
      <c r="AE997" s="9">
        <f>(AD997*C997)/(1.18*F997)</f>
        <v>4.6708778526605294E-3</v>
      </c>
      <c r="AF997" s="10">
        <f>200/F997</f>
        <v>5.0000000000000001E-3</v>
      </c>
      <c r="AG997" s="10">
        <f>(3*(C997)^0.5)/(F997)</f>
        <v>4.107919181288746E-3</v>
      </c>
      <c r="AH997" s="10">
        <f>ROUND(MAX(AE997, AF997, AG997),6)</f>
        <v>5.0000000000000001E-3</v>
      </c>
      <c r="AK997" s="10">
        <f>ROUND((AH997*(Q997^0.5)*12*N997),2)</f>
        <v>9.74</v>
      </c>
      <c r="AL997" s="13">
        <f>ROUND((Q997^0.5),2)</f>
        <v>9.27</v>
      </c>
      <c r="AM997" s="13">
        <f>ROUND((Q997^0.5),2)</f>
        <v>9.27</v>
      </c>
      <c r="AN997" s="19">
        <v>11</v>
      </c>
      <c r="AO997" s="10">
        <f>INDEX(AJ:AJ, MATCH(AN997, AI:AI, 0))</f>
        <v>1.56</v>
      </c>
      <c r="AP997" s="12">
        <f>ROUNDUP((AK997/AO997),0)</f>
        <v>7</v>
      </c>
      <c r="AQ997" s="12">
        <f>(AP997*AO997)</f>
        <v>10.92</v>
      </c>
      <c r="AR997" s="12">
        <f>IF(ROUNDDOWN((AL997*12 - (O997*12)) / (AP997 - 1), 0) &lt; 18, ROUNDDOWN((AL997*12 - (O997*12)) / (AP997 - 1), 0), 18)</f>
        <v>18</v>
      </c>
    </row>
    <row r="998" spans="1:44" x14ac:dyDescent="0.35">
      <c r="A998" s="11">
        <f t="shared" si="15"/>
        <v>997</v>
      </c>
      <c r="B998" s="14">
        <v>4100</v>
      </c>
      <c r="C998" s="14">
        <v>4000</v>
      </c>
      <c r="D998" s="14">
        <v>175</v>
      </c>
      <c r="E998" s="14">
        <v>185</v>
      </c>
      <c r="F998" s="14">
        <v>40000</v>
      </c>
      <c r="G998" s="14">
        <v>6.5</v>
      </c>
      <c r="H998" s="14">
        <v>90</v>
      </c>
      <c r="K998" s="14">
        <v>150</v>
      </c>
      <c r="L998" s="14">
        <v>1.25</v>
      </c>
      <c r="M998" s="9">
        <f>ROUNDUP((18*L998),0)</f>
        <v>23</v>
      </c>
      <c r="N998" s="9">
        <f>(M998-O998*12-1.5)</f>
        <v>18.5</v>
      </c>
      <c r="O998" s="14">
        <v>0.25</v>
      </c>
      <c r="P998" s="9">
        <f>ROUND(((B998)-(M998*K998/12)-(G998-(1.5*L998))*H998),0)</f>
        <v>3396</v>
      </c>
      <c r="Q998" s="9">
        <f>ROUNDDOWN((D998+E998)/(P998/1000),0)</f>
        <v>106</v>
      </c>
      <c r="R998" s="9">
        <f>ROUND((1.2*D998+1.6*E998)/(Q998),2)</f>
        <v>4.7699999999999996</v>
      </c>
      <c r="S998" s="9">
        <f>CEILING((N998+(12*L998)),0.01)</f>
        <v>33.5</v>
      </c>
      <c r="T998" s="9">
        <f xml:space="preserve"> (4*S998)</f>
        <v>134</v>
      </c>
      <c r="U998" s="9">
        <f>ROUND((Q998-(S998/12)^2)*(R998),2)</f>
        <v>468.45</v>
      </c>
      <c r="V998" s="9">
        <f>ROUND((U998*1000)/(3*T998*(C998^0.5)),2)</f>
        <v>18.420000000000002</v>
      </c>
      <c r="W998" s="9" t="str">
        <f>IF(V998 &lt; N998, "Pass", "Fail")</f>
        <v>Pass</v>
      </c>
      <c r="X998" s="9">
        <f>CEILING(R998*(Q998^0.5)*((Q998^0.5/2)-(L998*0.5)-(N998/12)),0.01)</f>
        <v>146.41</v>
      </c>
      <c r="Y998" s="9">
        <f>ROUND((X998*1000)/(1.5*(Q998^0.5)*12*(C998^0.5)),2)</f>
        <v>12.49</v>
      </c>
      <c r="Z998" s="9" t="str">
        <f>IF(Y998&lt;N998,"Pass","Fail")</f>
        <v>Pass</v>
      </c>
      <c r="AA998" s="9">
        <f>ROUND(((Q998^0.5)/2)-(L998/2),2)</f>
        <v>4.5199999999999996</v>
      </c>
      <c r="AB998" s="9">
        <f>ROUND((AA998*(AA998/2)*R998*(Q998^0.5)),0)</f>
        <v>502</v>
      </c>
      <c r="AC998" s="9">
        <f>ROUND((AB998*12000/(0.9*(Q998^0.5)*12*(N998^2))),2)</f>
        <v>158.29</v>
      </c>
      <c r="AD998" s="9">
        <f>(1-((1-(2.36*AC998/C998))^0.5))</f>
        <v>4.7839876911451418E-2</v>
      </c>
      <c r="AE998" s="9">
        <f>(AD998*C998)/(1.18*F998)</f>
        <v>4.0542268569026627E-3</v>
      </c>
      <c r="AF998" s="10">
        <f>200/F998</f>
        <v>5.0000000000000001E-3</v>
      </c>
      <c r="AG998" s="10">
        <f>(3*(C998)^0.5)/(F998)</f>
        <v>4.7434164902525689E-3</v>
      </c>
      <c r="AH998" s="10">
        <f>ROUND(MAX(AE998, AF998, AG998),6)</f>
        <v>5.0000000000000001E-3</v>
      </c>
      <c r="AK998" s="10">
        <f>ROUND((AH998*(Q998^0.5)*12*N998),2)</f>
        <v>11.43</v>
      </c>
      <c r="AL998" s="13">
        <f>ROUND((Q998^0.5),2)</f>
        <v>10.3</v>
      </c>
      <c r="AM998" s="13">
        <f>ROUND((Q998^0.5),2)</f>
        <v>10.3</v>
      </c>
      <c r="AN998" s="19">
        <v>11</v>
      </c>
      <c r="AO998" s="10">
        <f>INDEX(AJ:AJ, MATCH(AN998, AI:AI, 0))</f>
        <v>1.56</v>
      </c>
      <c r="AP998" s="12">
        <f>ROUNDUP((AK998/AO998),0)</f>
        <v>8</v>
      </c>
      <c r="AQ998" s="12">
        <f>(AP998*AO998)</f>
        <v>12.48</v>
      </c>
      <c r="AR998" s="12">
        <f>IF(ROUNDDOWN((AL998*12 - (O998*12)) / (AP998 - 1), 0) &lt; 18, ROUNDDOWN((AL998*12 - (O998*12)) / (AP998 - 1), 0), 18)</f>
        <v>17</v>
      </c>
    </row>
    <row r="999" spans="1:44" x14ac:dyDescent="0.35">
      <c r="A999" s="11">
        <f t="shared" si="15"/>
        <v>998</v>
      </c>
      <c r="B999" s="14">
        <v>4400</v>
      </c>
      <c r="C999" s="14">
        <v>5000</v>
      </c>
      <c r="D999" s="14">
        <v>190</v>
      </c>
      <c r="E999" s="14">
        <v>195</v>
      </c>
      <c r="F999" s="14">
        <v>60000</v>
      </c>
      <c r="G999" s="14">
        <v>5.25</v>
      </c>
      <c r="H999" s="14">
        <v>100</v>
      </c>
      <c r="K999" s="14">
        <v>150</v>
      </c>
      <c r="L999" s="14">
        <v>1.33</v>
      </c>
      <c r="M999" s="9">
        <f>ROUNDUP((18*L999),0)</f>
        <v>24</v>
      </c>
      <c r="N999" s="9">
        <f>(M999-O999*12-1.5)</f>
        <v>19.5</v>
      </c>
      <c r="O999" s="14">
        <v>0.25</v>
      </c>
      <c r="P999" s="9">
        <f>ROUND(((B999)-(M999*K999/12)-(G999-(1.5*L999))*H999),0)</f>
        <v>3775</v>
      </c>
      <c r="Q999" s="9">
        <f>ROUNDDOWN((D999+E999)/(P999/1000),0)</f>
        <v>101</v>
      </c>
      <c r="R999" s="9">
        <f>ROUND((1.2*D999+1.6*E999)/(Q999),2)</f>
        <v>5.35</v>
      </c>
      <c r="S999" s="9">
        <f>CEILING((N999+(12*L999)),0.01)</f>
        <v>35.46</v>
      </c>
      <c r="T999" s="9">
        <f xml:space="preserve"> (4*S999)</f>
        <v>141.84</v>
      </c>
      <c r="U999" s="9">
        <f>ROUND((Q999-(S999/12)^2)*(R999),2)</f>
        <v>493.63</v>
      </c>
      <c r="V999" s="9">
        <f>ROUND((U999*1000)/(3*T999*(C999^0.5)),2)</f>
        <v>16.41</v>
      </c>
      <c r="W999" s="9" t="str">
        <f>IF(V999 &lt; N999, "Pass", "Fail")</f>
        <v>Pass</v>
      </c>
      <c r="X999" s="9">
        <f>CEILING(R999*(Q999^0.5)*((Q999^0.5/2)-(L999*0.5)-(N999/12)),0.01)</f>
        <v>147.05000000000001</v>
      </c>
      <c r="Y999" s="9">
        <f>ROUND((X999*1000)/(1.5*(Q999^0.5)*12*(C999^0.5)),2)</f>
        <v>11.5</v>
      </c>
      <c r="Z999" s="9" t="str">
        <f>IF(Y999&lt;N999,"Pass","Fail")</f>
        <v>Pass</v>
      </c>
      <c r="AA999" s="9">
        <f>ROUND(((Q999^0.5)/2)-(L999/2),2)</f>
        <v>4.3600000000000003</v>
      </c>
      <c r="AB999" s="9">
        <f>ROUND((AA999*(AA999/2)*R999*(Q999^0.5)),0)</f>
        <v>511</v>
      </c>
      <c r="AC999" s="9">
        <f>ROUND((AB999*12000/(0.9*(Q999^0.5)*12*(N999^2))),2)</f>
        <v>148.58000000000001</v>
      </c>
      <c r="AD999" s="9">
        <f>(1-((1-(2.36*AC999/C999))^0.5))</f>
        <v>3.5702203673574684E-2</v>
      </c>
      <c r="AE999" s="9">
        <f>(AD999*C999)/(1.18*F999)</f>
        <v>2.521342067342845E-3</v>
      </c>
      <c r="AF999" s="10">
        <f>200/F999</f>
        <v>3.3333333333333335E-3</v>
      </c>
      <c r="AG999" s="10">
        <f>(3*(C999)^0.5)/(F999)</f>
        <v>3.5355339059327377E-3</v>
      </c>
      <c r="AH999" s="10">
        <f>ROUND(MAX(AE999, AF999, AG999),6)</f>
        <v>3.5360000000000001E-3</v>
      </c>
      <c r="AK999" s="10">
        <f>ROUND((AH999*(Q999^0.5)*12*N999),2)</f>
        <v>8.32</v>
      </c>
      <c r="AL999" s="13">
        <f>ROUND((Q999^0.5),2)</f>
        <v>10.050000000000001</v>
      </c>
      <c r="AM999" s="13">
        <f>ROUND((Q999^0.5),2)</f>
        <v>10.050000000000001</v>
      </c>
      <c r="AN999" s="19">
        <v>8</v>
      </c>
      <c r="AO999" s="10">
        <f>INDEX(AJ:AJ, MATCH(AN999, AI:AI, 0))</f>
        <v>0.79</v>
      </c>
      <c r="AP999" s="12">
        <f>ROUNDUP((AK999/AO999),0)</f>
        <v>11</v>
      </c>
      <c r="AQ999" s="12">
        <f>(AP999*AO999)</f>
        <v>8.6900000000000013</v>
      </c>
      <c r="AR999" s="12">
        <f>IF(ROUNDDOWN((AL999*12 - (O999*12)) / (AP999 - 1), 0) &lt; 18, ROUNDDOWN((AL999*12 - (O999*12)) / (AP999 - 1), 0), 18)</f>
        <v>11</v>
      </c>
    </row>
    <row r="1000" spans="1:44" x14ac:dyDescent="0.35">
      <c r="A1000" s="11">
        <f t="shared" si="15"/>
        <v>999</v>
      </c>
      <c r="B1000" s="14">
        <v>4700</v>
      </c>
      <c r="C1000" s="14">
        <v>5000</v>
      </c>
      <c r="D1000" s="14">
        <v>185</v>
      </c>
      <c r="E1000" s="14">
        <v>195</v>
      </c>
      <c r="F1000" s="14">
        <v>40000</v>
      </c>
      <c r="G1000" s="14">
        <v>4.75</v>
      </c>
      <c r="H1000" s="14">
        <v>100</v>
      </c>
      <c r="K1000" s="14">
        <v>150</v>
      </c>
      <c r="L1000" s="14">
        <v>1.17</v>
      </c>
      <c r="M1000" s="9">
        <f>ROUNDUP((18*L1000),0)</f>
        <v>22</v>
      </c>
      <c r="N1000" s="9">
        <f>(M1000-O1000*12-1.5)</f>
        <v>17.5</v>
      </c>
      <c r="O1000" s="14">
        <v>0.25</v>
      </c>
      <c r="P1000" s="9">
        <f>ROUND(((B1000)-(M1000*K1000/12)-(G1000-(1.5*L1000))*H1000),0)</f>
        <v>4126</v>
      </c>
      <c r="Q1000" s="9">
        <f>ROUNDDOWN((D1000+E1000)/(P1000/1000),0)</f>
        <v>92</v>
      </c>
      <c r="R1000" s="9">
        <f>ROUND((1.2*D1000+1.6*E1000)/(Q1000),2)</f>
        <v>5.8</v>
      </c>
      <c r="S1000" s="9">
        <f>CEILING((N1000+(12*L1000)),0.01)</f>
        <v>31.54</v>
      </c>
      <c r="T1000" s="9">
        <f xml:space="preserve"> (4*S1000)</f>
        <v>126.16</v>
      </c>
      <c r="U1000" s="9">
        <f>ROUND((Q1000-(S1000/12)^2)*(R1000),2)</f>
        <v>493.53</v>
      </c>
      <c r="V1000" s="9">
        <f>ROUND((U1000*1000)/(3*T1000*(C1000^0.5)),2)</f>
        <v>18.440000000000001</v>
      </c>
      <c r="W1000" s="9" t="str">
        <f>IF(V1000 &lt; N1000, "Pass", "Fail")</f>
        <v>Fail</v>
      </c>
      <c r="X1000" s="9">
        <f>CEILING(R1000*(Q1000^0.5)*((Q1000^0.5/2)-(L1000*0.5)-(N1000/12)),0.01)</f>
        <v>153.13</v>
      </c>
      <c r="Y1000" s="9">
        <f>ROUND((X1000*1000)/(1.5*(Q1000^0.5)*12*(C1000^0.5)),2)</f>
        <v>12.54</v>
      </c>
      <c r="Z1000" s="9" t="str">
        <f>IF(Y1000&lt;N1000,"Pass","Fail")</f>
        <v>Pass</v>
      </c>
      <c r="AA1000" s="9">
        <f>ROUND(((Q1000^0.5)/2)-(L1000/2),2)</f>
        <v>4.21</v>
      </c>
      <c r="AB1000" s="9">
        <f>ROUND((AA1000*(AA1000/2)*R1000*(Q1000^0.5)),0)</f>
        <v>493</v>
      </c>
      <c r="AC1000" s="9">
        <f>ROUND((AB1000*12000/(0.9*(Q1000^0.5)*12*(N1000^2))),2)</f>
        <v>186.48</v>
      </c>
      <c r="AD1000" s="9">
        <f>(1-((1-(2.36*AC1000/C1000))^0.5))</f>
        <v>4.5022806555046535E-2</v>
      </c>
      <c r="AE1000" s="9">
        <f>(AD1000*C1000)/(1.18*F1000)</f>
        <v>4.7693651011701844E-3</v>
      </c>
      <c r="AF1000" s="10">
        <f>200/F1000</f>
        <v>5.0000000000000001E-3</v>
      </c>
      <c r="AG1000" s="10">
        <f>(3*(C1000)^0.5)/(F1000)</f>
        <v>5.3033008588991067E-3</v>
      </c>
      <c r="AH1000" s="10">
        <f>ROUND(MAX(AE1000, AF1000, AG1000),6)</f>
        <v>5.3030000000000004E-3</v>
      </c>
      <c r="AK1000" s="10">
        <f>ROUND((AH1000*(Q1000^0.5)*12*N1000),2)</f>
        <v>10.68</v>
      </c>
      <c r="AL1000" s="13">
        <f>ROUND((Q1000^0.5),2)</f>
        <v>9.59</v>
      </c>
      <c r="AM1000" s="13">
        <f>ROUND((Q1000^0.5),2)</f>
        <v>9.59</v>
      </c>
      <c r="AN1000" s="19">
        <v>11</v>
      </c>
      <c r="AO1000" s="10">
        <f>INDEX(AJ:AJ, MATCH(AN1000, AI:AI, 0))</f>
        <v>1.56</v>
      </c>
      <c r="AP1000" s="12">
        <f>ROUNDUP((AK1000/AO1000),0)</f>
        <v>7</v>
      </c>
      <c r="AQ1000" s="12">
        <f>(AP1000*AO1000)</f>
        <v>10.92</v>
      </c>
      <c r="AR1000" s="12">
        <f>IF(ROUNDDOWN((AL1000*12 - (O1000*12)) / (AP1000 - 1), 0) &lt; 18, ROUNDDOWN((AL1000*12 - (O1000*12)) / (AP1000 - 1), 0), 18)</f>
        <v>18</v>
      </c>
    </row>
    <row r="1001" spans="1:44" x14ac:dyDescent="0.35">
      <c r="A1001" s="11">
        <f t="shared" si="15"/>
        <v>1000</v>
      </c>
      <c r="B1001" s="14">
        <v>4200</v>
      </c>
      <c r="C1001" s="14">
        <v>4000</v>
      </c>
      <c r="D1001" s="14">
        <v>190</v>
      </c>
      <c r="E1001" s="14">
        <v>190</v>
      </c>
      <c r="F1001" s="14">
        <v>40000</v>
      </c>
      <c r="G1001" s="14">
        <v>5.75</v>
      </c>
      <c r="H1001" s="14">
        <v>105</v>
      </c>
      <c r="K1001" s="14">
        <v>150</v>
      </c>
      <c r="L1001" s="14">
        <v>1.17</v>
      </c>
      <c r="M1001" s="9">
        <f>ROUNDUP((18*L1001),0)</f>
        <v>22</v>
      </c>
      <c r="N1001" s="9">
        <f>(M1001-O1001*12-1.5)</f>
        <v>17.5</v>
      </c>
      <c r="O1001" s="14">
        <v>0.25</v>
      </c>
      <c r="P1001" s="9">
        <f>ROUND(((B1001)-(M1001*K1001/12)-(G1001-(1.5*L1001))*H1001),0)</f>
        <v>3506</v>
      </c>
      <c r="Q1001" s="9">
        <f>ROUNDDOWN((D1001+E1001)/(P1001/1000),0)</f>
        <v>108</v>
      </c>
      <c r="R1001" s="9">
        <f>ROUND((1.2*D1001+1.6*E1001)/(Q1001),2)</f>
        <v>4.93</v>
      </c>
      <c r="S1001" s="9">
        <f>CEILING((N1001+(12*L1001)),0.01)</f>
        <v>31.54</v>
      </c>
      <c r="T1001" s="9">
        <f xml:space="preserve"> (4*S1001)</f>
        <v>126.16</v>
      </c>
      <c r="U1001" s="9">
        <f>ROUND((Q1001-(S1001/12)^2)*(R1001),2)</f>
        <v>498.38</v>
      </c>
      <c r="V1001" s="9">
        <f>ROUND((U1001*1000)/(3*T1001*(C1001^0.5)),2)</f>
        <v>20.82</v>
      </c>
      <c r="W1001" s="9" t="str">
        <f>IF(V1001 &lt; N1001, "Pass", "Fail")</f>
        <v>Fail</v>
      </c>
      <c r="X1001" s="9">
        <f>CEILING(R1001*(Q1001^0.5)*((Q1001^0.5/2)-(L1001*0.5)-(N1001/12)),0.01)</f>
        <v>161.54</v>
      </c>
      <c r="Y1001" s="9">
        <f>ROUND((X1001*1000)/(1.5*(Q1001^0.5)*12*(C1001^0.5)),2)</f>
        <v>13.65</v>
      </c>
      <c r="Z1001" s="9" t="str">
        <f>IF(Y1001&lt;N1001,"Pass","Fail")</f>
        <v>Pass</v>
      </c>
      <c r="AA1001" s="9">
        <f>ROUND(((Q1001^0.5)/2)-(L1001/2),2)</f>
        <v>4.6100000000000003</v>
      </c>
      <c r="AB1001" s="9">
        <f>ROUND((AA1001*(AA1001/2)*R1001*(Q1001^0.5)),0)</f>
        <v>544</v>
      </c>
      <c r="AC1001" s="9">
        <f>ROUND((AB1001*12000/(0.9*(Q1001^0.5)*12*(N1001^2))),2)</f>
        <v>189.92</v>
      </c>
      <c r="AD1001" s="9">
        <f>(1-((1-(2.36*AC1001/C1001))^0.5))</f>
        <v>5.7690496705036898E-2</v>
      </c>
      <c r="AE1001" s="9">
        <f>(AD1001*C1001)/(1.18*F1001)</f>
        <v>4.8890251444946523E-3</v>
      </c>
      <c r="AF1001" s="10">
        <f>200/F1001</f>
        <v>5.0000000000000001E-3</v>
      </c>
      <c r="AG1001" s="10">
        <f>(3*(C1001)^0.5)/(F1001)</f>
        <v>4.7434164902525689E-3</v>
      </c>
      <c r="AH1001" s="10">
        <f>ROUND(MAX(AE1001, AF1001, AG1001),6)</f>
        <v>5.0000000000000001E-3</v>
      </c>
      <c r="AK1001" s="10">
        <f>ROUND((AH1001*(Q1001^0.5)*12*N1001),2)</f>
        <v>10.91</v>
      </c>
      <c r="AL1001" s="13">
        <f>ROUND((Q1001^0.5),2)</f>
        <v>10.39</v>
      </c>
      <c r="AM1001" s="13">
        <f>ROUND((Q1001^0.5),2)</f>
        <v>10.39</v>
      </c>
      <c r="AN1001" s="19">
        <v>11</v>
      </c>
      <c r="AO1001" s="10">
        <f>INDEX(AJ:AJ, MATCH(AN1001, AI:AI, 0))</f>
        <v>1.56</v>
      </c>
      <c r="AP1001" s="12">
        <f>ROUNDUP((AK1001/AO1001),0)</f>
        <v>7</v>
      </c>
      <c r="AQ1001" s="12">
        <f>(AP1001*AO1001)</f>
        <v>10.92</v>
      </c>
      <c r="AR1001" s="12">
        <f>IF(ROUNDDOWN((AL1001*12 - (O1001*12)) / (AP1001 - 1), 0) &lt; 18, ROUNDDOWN((AL1001*12 - (O1001*12)) / (AP1001 - 1), 0), 18)</f>
        <v>18</v>
      </c>
    </row>
    <row r="1002" spans="1:44" x14ac:dyDescent="0.35">
      <c r="A1002" s="7"/>
      <c r="B1002" s="5"/>
      <c r="C1002" s="5"/>
      <c r="D1002" s="7"/>
      <c r="E1002" s="7"/>
      <c r="F1002" s="10"/>
      <c r="G1002" s="5"/>
      <c r="H1002" s="11"/>
      <c r="L1002" s="5"/>
    </row>
    <row r="1003" spans="1:44" x14ac:dyDescent="0.35">
      <c r="C1003" s="4"/>
    </row>
  </sheetData>
  <sortState xmlns:xlrd2="http://schemas.microsoft.com/office/spreadsheetml/2017/richdata2" ref="B2:AR1001">
    <sortCondition ref="X2:X10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HAMZA IQBAL</dc:creator>
  <cp:lastModifiedBy>HAMZA IQBAL</cp:lastModifiedBy>
  <dcterms:created xsi:type="dcterms:W3CDTF">2025-04-12T17:33:53Z</dcterms:created>
  <dcterms:modified xsi:type="dcterms:W3CDTF">2025-04-12T20:55:50Z</dcterms:modified>
</cp:coreProperties>
</file>