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gbarter/systems/referenceTurbines/15mw/IEA-15-240-RWT/Documentation/"/>
    </mc:Choice>
  </mc:AlternateContent>
  <xr:revisionPtr revIDLastSave="0" documentId="13_ncr:1_{5AEB1D6C-E3BB-264B-A484-1DCE66936FA8}" xr6:coauthVersionLast="45" xr6:coauthVersionMax="45" xr10:uidLastSave="{00000000-0000-0000-0000-000000000000}"/>
  <bookViews>
    <workbookView xWindow="4560" yWindow="1440" windowWidth="29040" windowHeight="15840" activeTab="2" xr2:uid="{A4FE4DCE-7DF9-0D43-AD87-AF1A221823DE}"/>
  </bookViews>
  <sheets>
    <sheet name="Metocean" sheetId="2" r:id="rId1"/>
    <sheet name="Turbine Properties" sheetId="3" r:id="rId2"/>
    <sheet name="Loading" sheetId="5" r:id="rId3"/>
    <sheet name="Tower-Monopile Properties" sheetId="1" r:id="rId4"/>
    <sheet name="Soil"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5" l="1"/>
  <c r="B13" i="5"/>
  <c r="B12" i="5"/>
  <c r="B11" i="5"/>
  <c r="B10" i="5"/>
  <c r="B9" i="5"/>
  <c r="N14" i="2" l="1"/>
  <c r="N15" i="2"/>
  <c r="N16" i="2"/>
  <c r="N17" i="2"/>
  <c r="N18" i="2"/>
  <c r="N19" i="2"/>
  <c r="N20" i="2"/>
  <c r="N21" i="2"/>
  <c r="N22" i="2"/>
  <c r="N23" i="2"/>
  <c r="N24" i="2"/>
  <c r="E27" i="2"/>
  <c r="F27" i="2" s="1"/>
  <c r="G27" i="2" s="1"/>
  <c r="H27" i="2" s="1"/>
  <c r="I27" i="2" s="1"/>
  <c r="J27" i="2" s="1"/>
  <c r="K27" i="2" s="1"/>
  <c r="L27" i="2" s="1"/>
  <c r="M27" i="2" s="1"/>
  <c r="N27" i="2" s="1"/>
  <c r="O27" i="2" s="1"/>
  <c r="P27" i="2" s="1"/>
  <c r="Q27" i="2" s="1"/>
  <c r="R27" i="2" s="1"/>
  <c r="S27" i="2" s="1"/>
  <c r="T27" i="2" s="1"/>
  <c r="U27" i="2" s="1"/>
  <c r="V27" i="2" s="1"/>
  <c r="W27" i="2" s="1"/>
  <c r="X27" i="2" s="1"/>
  <c r="Y27" i="2" s="1"/>
  <c r="Z27" i="2" s="1"/>
  <c r="AA27" i="2" s="1"/>
  <c r="AF27" i="2"/>
  <c r="AG27" i="2" s="1"/>
  <c r="AH27" i="2" s="1"/>
  <c r="AI27" i="2" s="1"/>
  <c r="AJ27" i="2" s="1"/>
  <c r="AK27" i="2" s="1"/>
  <c r="AL27" i="2" s="1"/>
  <c r="AM27" i="2" s="1"/>
  <c r="AN27" i="2" s="1"/>
  <c r="AO27" i="2" s="1"/>
  <c r="AP27" i="2" s="1"/>
  <c r="AQ27" i="2" s="1"/>
  <c r="AR27" i="2" s="1"/>
  <c r="AS27" i="2" s="1"/>
  <c r="AT27" i="2" s="1"/>
  <c r="AU27" i="2" s="1"/>
  <c r="AV27" i="2" s="1"/>
  <c r="AW27" i="2" s="1"/>
  <c r="AX27" i="2" s="1"/>
  <c r="AY27" i="2" s="1"/>
  <c r="AZ27" i="2" s="1"/>
  <c r="BA27" i="2" s="1"/>
  <c r="BB27" i="2" s="1"/>
  <c r="E42" i="2"/>
  <c r="F42" i="2"/>
  <c r="G42" i="2"/>
  <c r="H42" i="2" s="1"/>
  <c r="I42" i="2" s="1"/>
  <c r="J42" i="2" s="1"/>
  <c r="K42" i="2" s="1"/>
  <c r="L42" i="2" s="1"/>
  <c r="M42" i="2" s="1"/>
  <c r="N42" i="2" s="1"/>
  <c r="O42" i="2" s="1"/>
  <c r="P42" i="2" s="1"/>
  <c r="Q42" i="2" s="1"/>
  <c r="R42" i="2" s="1"/>
  <c r="S42" i="2" s="1"/>
  <c r="W42" i="2"/>
  <c r="X42" i="2" s="1"/>
  <c r="Y42" i="2" s="1"/>
  <c r="Z42" i="2" s="1"/>
  <c r="AA42" i="2" s="1"/>
  <c r="AB42" i="2" s="1"/>
  <c r="AC42" i="2" s="1"/>
  <c r="AD42" i="2" s="1"/>
  <c r="AE42" i="2" s="1"/>
  <c r="AF42" i="2" s="1"/>
  <c r="AG42" i="2" s="1"/>
  <c r="AH42" i="2" s="1"/>
  <c r="AI42" i="2" s="1"/>
  <c r="AJ42" i="2" s="1"/>
  <c r="AK42" i="2" s="1"/>
</calcChain>
</file>

<file path=xl/sharedStrings.xml><?xml version="1.0" encoding="utf-8"?>
<sst xmlns="http://schemas.openxmlformats.org/spreadsheetml/2006/main" count="243" uniqueCount="117">
  <si>
    <t>Location</t>
  </si>
  <si>
    <t>Height [m]</t>
  </si>
  <si>
    <t>OD [m]</t>
  </si>
  <si>
    <t>Thickness [mm]</t>
  </si>
  <si>
    <t>Mass Density [kg/m]</t>
  </si>
  <si>
    <t>Flapwise inertia [kg.m]</t>
  </si>
  <si>
    <t>Edgewise inertia [kg.m]</t>
  </si>
  <si>
    <t>Flapwise stiffness [N.m^2]</t>
  </si>
  <si>
    <t>Edgewise stiffness [N.m^2]</t>
  </si>
  <si>
    <t>Torsional stiffness [N.m^2]</t>
  </si>
  <si>
    <t>Axial stiffness [N]</t>
  </si>
  <si>
    <t>Monopile start</t>
  </si>
  <si>
    <t>Mud line</t>
  </si>
  <si>
    <t>Water line</t>
  </si>
  <si>
    <t>Tower start</t>
  </si>
  <si>
    <t>Tower top</t>
  </si>
  <si>
    <t>NaN</t>
  </si>
  <si>
    <r>
      <t>Waveheight (</t>
    </r>
    <r>
      <rPr>
        <sz val="11"/>
        <color rgb="FF000000"/>
        <rFont val="Calibri"/>
        <family val="2"/>
      </rPr>
      <t>˃</t>
    </r>
    <r>
      <rPr>
        <sz val="11"/>
        <color rgb="FF000000"/>
        <rFont val="Calibri"/>
        <family val="2"/>
        <scheme val="minor"/>
      </rPr>
      <t>) Windspeed(</t>
    </r>
    <r>
      <rPr>
        <sz val="11"/>
        <color rgb="FF000000"/>
        <rFont val="Calibri"/>
        <family val="2"/>
      </rPr>
      <t>˅</t>
    </r>
    <r>
      <rPr>
        <sz val="11"/>
        <color rgb="FF000000"/>
        <rFont val="Calibri"/>
        <family val="2"/>
        <scheme val="minor"/>
      </rPr>
      <t>)</t>
    </r>
  </si>
  <si>
    <t>Parameter 2</t>
  </si>
  <si>
    <t>Parameter 1</t>
  </si>
  <si>
    <t xml:space="preserve">Gamma </t>
  </si>
  <si>
    <t>Peak Spectral Period</t>
  </si>
  <si>
    <r>
      <t>Direction (</t>
    </r>
    <r>
      <rPr>
        <sz val="11"/>
        <color rgb="FF000000"/>
        <rFont val="Calibri"/>
        <family val="2"/>
      </rPr>
      <t>˃</t>
    </r>
    <r>
      <rPr>
        <sz val="11"/>
        <color rgb="FF000000"/>
        <rFont val="Calibri"/>
        <family val="2"/>
        <scheme val="minor"/>
      </rPr>
      <t>) Windspeed(</t>
    </r>
    <r>
      <rPr>
        <sz val="11"/>
        <color rgb="FF000000"/>
        <rFont val="Calibri"/>
        <family val="2"/>
      </rPr>
      <t>˅</t>
    </r>
    <r>
      <rPr>
        <sz val="11"/>
        <color rgb="FF000000"/>
        <rFont val="Calibri"/>
        <family val="2"/>
        <scheme val="minor"/>
      </rPr>
      <t>)</t>
    </r>
  </si>
  <si>
    <t>Significant Wave height</t>
  </si>
  <si>
    <t>Directionality (deg)</t>
  </si>
  <si>
    <t>Peak Spectral Period (s)</t>
  </si>
  <si>
    <t>Significant Wave Height (m)</t>
  </si>
  <si>
    <t>Windspeed</t>
  </si>
  <si>
    <t>Von Mises (Circular Normal)</t>
  </si>
  <si>
    <t>Wind/Wave Directionality</t>
  </si>
  <si>
    <t>Expected Values</t>
  </si>
  <si>
    <t>Weibull</t>
  </si>
  <si>
    <t>Conditional Bin</t>
  </si>
  <si>
    <t>Distribution</t>
  </si>
  <si>
    <t>Variable</t>
  </si>
  <si>
    <t>EAST COAST</t>
  </si>
  <si>
    <t>This site contains a database of meteorological and ocean conditions for use in offshore wind energy research and design. These data are intended to provide a standard basis of comparison for meteorological and ocean conditions for offshore wind energy research worldwide.</t>
  </si>
  <si>
    <t>The original data are from 23 ocean sites around the USA and were obtained from the National Data Buoy Center run by the National Oceanic and Atmospheric Administration. The data are presented in a processed form that includes the variables of interest for offshore wind energy design: wind speed, significant wave height, wave peak-spectral period, wind direction and wave direction. For each site, a binning process is conducted to create conditional probability functions for each of these variables. The sites are then grouped according to geographic location and combined to create three representative sites, including a West Coast site, an East Coast site and a Gulf of Mexico site.</t>
  </si>
  <si>
    <t>Stewart, G. M., Robertson, A., Jonkman, J., and Lackner, M. A. "The creation of a comprehensive metocean data set for offshore wind turbine simulations." Wind Energy, 19 (2016): 1151–1159. doi: 10.1002/we.1881.</t>
  </si>
  <si>
    <t>Parameter</t>
  </si>
  <si>
    <t>IEA 15 MW Reference Wind Turbine</t>
  </si>
  <si>
    <t>Power rating [MW]</t>
  </si>
  <si>
    <t>Turbine class</t>
  </si>
  <si>
    <t>Specific rating [W/m^2]</t>
  </si>
  <si>
    <t>Rotor orientation</t>
  </si>
  <si>
    <t>Upwind</t>
  </si>
  <si>
    <t>Number of blades</t>
  </si>
  <si>
    <t>Control</t>
  </si>
  <si>
    <t>Variable speed, Collective pitch</t>
  </si>
  <si>
    <t>Cut-in wind speed [m/s]</t>
  </si>
  <si>
    <t>Rated wind speed [m/s]</t>
  </si>
  <si>
    <t>Cut-out wind speed [m/s]</t>
  </si>
  <si>
    <t>Rotor diameter [m]</t>
  </si>
  <si>
    <t>Hub height [m]</t>
  </si>
  <si>
    <t>Drive train</t>
  </si>
  <si>
    <t>Low speed, Direct drive</t>
  </si>
  <si>
    <t>Design tip speed ratio</t>
  </si>
  <si>
    <t>Minimum rotor speed [rpm]</t>
  </si>
  <si>
    <t>Maximum rotor speed [rpm]</t>
  </si>
  <si>
    <t>Maximum tip speed [m/s]</t>
  </si>
  <si>
    <t>RNA mass [t]</t>
  </si>
  <si>
    <t>Tower mass [t]</t>
  </si>
  <si>
    <t>Tower base diameter [m]</t>
  </si>
  <si>
    <t>Monopile embedment depth [m]</t>
  </si>
  <si>
    <t>Monopile base diameter [m]</t>
  </si>
  <si>
    <t>Monopile mass [t]</t>
  </si>
  <si>
    <t>S355 Steel</t>
  </si>
  <si>
    <t>Material</t>
  </si>
  <si>
    <t>Density [kg/m^3]</t>
  </si>
  <si>
    <t>Young's modulus [Pa]</t>
  </si>
  <si>
    <t>Yield strength [Pa]</t>
  </si>
  <si>
    <t>Soil Coef. of Subgrade Reaction</t>
  </si>
  <si>
    <t>N/m^3</t>
  </si>
  <si>
    <t>Pa</t>
  </si>
  <si>
    <t>Soil Shear Modulus</t>
  </si>
  <si>
    <t>Assumed</t>
  </si>
  <si>
    <t>Soil Poisson's Ratio</t>
  </si>
  <si>
    <t>IEC Class IB</t>
  </si>
  <si>
    <t>Airfoil series</t>
  </si>
  <si>
    <t>FFA-W3</t>
  </si>
  <si>
    <t>Hub diameter [m]</t>
  </si>
  <si>
    <t>Hub distance from center to blades [m]</t>
  </si>
  <si>
    <t>Hub Overhang [m]</t>
  </si>
  <si>
    <t>Shaft tilt angle [deg]</t>
  </si>
  <si>
    <t>Rotor pre-cone angle [deg]</t>
  </si>
  <si>
    <t>Tower top to nacelle (yaw bearing height) [m]</t>
  </si>
  <si>
    <t>Tower top to shaft distance [m]</t>
  </si>
  <si>
    <t>Generator efficiency [%]</t>
  </si>
  <si>
    <t>Blade pre-bend [m]</t>
  </si>
  <si>
    <t>Blade mass [t]</t>
  </si>
  <si>
    <t>Hub mass [t]</t>
  </si>
  <si>
    <t>Generator mass [t]</t>
  </si>
  <si>
    <t>Turret/Nose mass [t]</t>
  </si>
  <si>
    <t>Bedplate mass [t]</t>
  </si>
  <si>
    <t>Shaft mass [t]</t>
  </si>
  <si>
    <t>Shaft bearing mass [t]</t>
  </si>
  <si>
    <t>Flange mass [t]</t>
  </si>
  <si>
    <t>Yaw system mass [t]</t>
  </si>
  <si>
    <t>Other nacelle mass (electronics, thermal system, etc) [t]</t>
  </si>
  <si>
    <t>Nacelle mass [t]</t>
  </si>
  <si>
    <t>Nacelle center of mass from tower top [m]</t>
  </si>
  <si>
    <t>[-6.73, 0.0, 4.338]</t>
  </si>
  <si>
    <t>Transition piece height [m]</t>
  </si>
  <si>
    <t>RNA Moment of inertia Ixx [kg.m^2]</t>
  </si>
  <si>
    <t>RNA Moment of inertia Iyy [kg.m^2]</t>
  </si>
  <si>
    <t>RNA Moment of inertia Izz [kg.m^2]</t>
  </si>
  <si>
    <t>RNA Moment of inertia Ixy [kg.m^2]</t>
  </si>
  <si>
    <t>RNA Moment of inertia Ixz [kg.m^2]</t>
  </si>
  <si>
    <t>RNA Moment of inertia Iyz [kg.m^2]</t>
  </si>
  <si>
    <t>RNA center of mass from tower top [m]</t>
  </si>
  <si>
    <t>[-1.06144039, 0.0, 0.8916053]</t>
  </si>
  <si>
    <t>Maximum thrust Fx [kN]</t>
  </si>
  <si>
    <t>Maximum thrust Fy [kN]</t>
  </si>
  <si>
    <t>Maximum thrust Fz [kN]</t>
  </si>
  <si>
    <t>Maximum thrust Mxx [kN.m]</t>
  </si>
  <si>
    <t>Maximum thrust Myy [kN.m]</t>
  </si>
  <si>
    <t>Maximum thrust Mzz [kN.m]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</si>
</sst>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3"/>
      <color theme="3"/>
      <name val="Calibri"/>
      <family val="2"/>
      <scheme val="minor"/>
    </font>
    <font>
      <sz val="11"/>
      <color rgb="FF000000"/>
      <name val="Calibri"/>
      <family val="2"/>
      <scheme val="minor"/>
    </font>
    <font>
      <sz val="11"/>
      <color rgb="FF000000"/>
      <name val="Calibri"/>
      <family val="2"/>
    </font>
    <font>
      <b/>
      <sz val="11"/>
      <color rgb="FF000000"/>
      <name val="Calibri"/>
      <family val="2"/>
      <scheme val="minor"/>
    </font>
    <font>
      <b/>
      <sz val="11"/>
      <color theme="1"/>
      <name val="Calibri"/>
      <family val="2"/>
      <scheme val="minor"/>
    </font>
  </fonts>
  <fills count="2">
    <fill>
      <patternFill patternType="none"/>
    </fill>
    <fill>
      <patternFill patternType="gray125"/>
    </fill>
  </fills>
  <borders count="42">
    <border>
      <left/>
      <right/>
      <top/>
      <bottom/>
      <diagonal/>
    </border>
    <border>
      <left/>
      <right/>
      <top/>
      <bottom style="thick">
        <color theme="4" tint="0.499984740745262"/>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s>
  <cellStyleXfs count="2">
    <xf numFmtId="0" fontId="0" fillId="0" borderId="0"/>
    <xf numFmtId="0" fontId="1" fillId="0" borderId="1"/>
  </cellStyleXfs>
  <cellXfs count="96">
    <xf numFmtId="0" fontId="0" fillId="0" borderId="0" xfId="0"/>
    <xf numFmtId="0" fontId="1" fillId="0" borderId="1" xfId="1"/>
    <xf numFmtId="0" fontId="0" fillId="0" borderId="2" xfId="0" applyBorder="1"/>
    <xf numFmtId="0" fontId="0" fillId="0" borderId="3" xfId="0" applyBorder="1"/>
    <xf numFmtId="2" fontId="2" fillId="0" borderId="3" xfId="0" applyNumberFormat="1" applyFont="1" applyBorder="1" applyAlignment="1">
      <alignment horizontal="right" vertical="center"/>
    </xf>
    <xf numFmtId="0" fontId="0" fillId="0" borderId="4" xfId="0" applyBorder="1"/>
    <xf numFmtId="2" fontId="2" fillId="0" borderId="5" xfId="0" applyNumberFormat="1" applyFont="1" applyBorder="1" applyAlignment="1">
      <alignment horizontal="right" vertic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2" fontId="2" fillId="0" borderId="10" xfId="0" applyNumberFormat="1" applyFont="1" applyBorder="1" applyAlignment="1">
      <alignment horizontal="right" vertical="center"/>
    </xf>
    <xf numFmtId="0" fontId="0" fillId="0" borderId="11" xfId="0" applyBorder="1"/>
    <xf numFmtId="2" fontId="2" fillId="0" borderId="12" xfId="0" applyNumberFormat="1" applyFont="1" applyBorder="1" applyAlignment="1">
      <alignment horizontal="right" vertical="center"/>
    </xf>
    <xf numFmtId="0" fontId="0" fillId="0" borderId="13" xfId="0" applyBorder="1"/>
    <xf numFmtId="0" fontId="0" fillId="0" borderId="14" xfId="0" applyBorder="1"/>
    <xf numFmtId="0" fontId="2" fillId="0" borderId="9" xfId="0" applyFont="1" applyBorder="1" applyAlignment="1">
      <alignment horizontal="right" vertical="center"/>
    </xf>
    <xf numFmtId="0" fontId="2" fillId="0" borderId="10" xfId="0" applyFont="1" applyBorder="1" applyAlignment="1">
      <alignment horizontal="right" vertical="center"/>
    </xf>
    <xf numFmtId="0" fontId="2" fillId="0" borderId="11" xfId="0" applyFont="1" applyBorder="1" applyAlignment="1">
      <alignment horizontal="right" vertical="center"/>
    </xf>
    <xf numFmtId="0" fontId="2" fillId="0" borderId="0" xfId="0" applyFont="1" applyAlignment="1">
      <alignment horizontal="right" vertical="center"/>
    </xf>
    <xf numFmtId="0" fontId="2" fillId="0" borderId="13" xfId="0" applyFont="1" applyBorder="1" applyAlignment="1">
      <alignment horizontal="right" vertical="center"/>
    </xf>
    <xf numFmtId="0" fontId="2" fillId="0" borderId="14" xfId="0" applyFont="1" applyBorder="1" applyAlignment="1">
      <alignment vertical="center"/>
    </xf>
    <xf numFmtId="0" fontId="2" fillId="0" borderId="15" xfId="0" applyFont="1" applyBorder="1" applyAlignment="1">
      <alignment horizontal="right" vertical="center"/>
    </xf>
    <xf numFmtId="0" fontId="2" fillId="0" borderId="16" xfId="0" applyFont="1" applyBorder="1" applyAlignment="1">
      <alignment horizontal="right" vertical="center"/>
    </xf>
    <xf numFmtId="2" fontId="2" fillId="0" borderId="16" xfId="0" applyNumberFormat="1" applyFont="1" applyBorder="1" applyAlignment="1">
      <alignment horizontal="right" vertical="center"/>
    </xf>
    <xf numFmtId="0" fontId="0" fillId="0" borderId="16" xfId="0" applyBorder="1"/>
    <xf numFmtId="0" fontId="2" fillId="0" borderId="17" xfId="0" applyFont="1" applyBorder="1" applyAlignment="1">
      <alignment horizontal="right" vertical="center"/>
    </xf>
    <xf numFmtId="2" fontId="2" fillId="0" borderId="18" xfId="0" applyNumberFormat="1" applyFont="1" applyBorder="1" applyAlignment="1">
      <alignment horizontal="right" vertical="center"/>
    </xf>
    <xf numFmtId="2" fontId="2" fillId="0" borderId="19" xfId="0" applyNumberFormat="1" applyFont="1" applyBorder="1" applyAlignment="1">
      <alignment horizontal="right"/>
    </xf>
    <xf numFmtId="2" fontId="2" fillId="0" borderId="20" xfId="0" applyNumberFormat="1" applyFont="1" applyBorder="1" applyAlignment="1">
      <alignment horizontal="right"/>
    </xf>
    <xf numFmtId="2" fontId="0" fillId="0" borderId="21" xfId="0" applyNumberFormat="1" applyBorder="1"/>
    <xf numFmtId="0" fontId="2" fillId="0" borderId="22" xfId="0" applyFont="1" applyBorder="1" applyAlignment="1">
      <alignment horizontal="right" vertical="center" wrapText="1"/>
    </xf>
    <xf numFmtId="2" fontId="2" fillId="0" borderId="0" xfId="0" applyNumberFormat="1" applyFont="1" applyAlignment="1">
      <alignment horizontal="right"/>
    </xf>
    <xf numFmtId="0" fontId="2" fillId="0" borderId="24" xfId="0" applyFont="1" applyBorder="1" applyAlignment="1">
      <alignment vertical="center"/>
    </xf>
    <xf numFmtId="0" fontId="2" fillId="0" borderId="25" xfId="0" applyFont="1" applyBorder="1" applyAlignment="1">
      <alignment horizontal="right" vertical="center"/>
    </xf>
    <xf numFmtId="0" fontId="2" fillId="0" borderId="26" xfId="0" applyFont="1" applyBorder="1" applyAlignment="1">
      <alignment vertical="center"/>
    </xf>
    <xf numFmtId="0" fontId="0" fillId="0" borderId="27" xfId="0" applyBorder="1"/>
    <xf numFmtId="2" fontId="2" fillId="0" borderId="28" xfId="0" applyNumberFormat="1" applyFont="1" applyBorder="1" applyAlignment="1">
      <alignment horizontal="right" vertical="center"/>
    </xf>
    <xf numFmtId="0" fontId="0" fillId="0" borderId="29" xfId="0" applyBorder="1"/>
    <xf numFmtId="2" fontId="2" fillId="0" borderId="30" xfId="0" applyNumberFormat="1" applyFont="1" applyBorder="1" applyAlignment="1">
      <alignment horizontal="right" vertical="center"/>
    </xf>
    <xf numFmtId="0" fontId="2" fillId="0" borderId="29" xfId="0" applyFont="1" applyBorder="1" applyAlignment="1">
      <alignment horizontal="right" vertical="center"/>
    </xf>
    <xf numFmtId="0" fontId="0" fillId="0" borderId="31" xfId="0" applyBorder="1"/>
    <xf numFmtId="0" fontId="0" fillId="0" borderId="32" xfId="0" applyBorder="1"/>
    <xf numFmtId="0" fontId="2" fillId="0" borderId="32" xfId="0" applyFont="1" applyBorder="1" applyAlignment="1">
      <alignment horizontal="right" vertical="center"/>
    </xf>
    <xf numFmtId="0" fontId="2" fillId="0" borderId="33" xfId="0" applyFont="1" applyBorder="1" applyAlignment="1">
      <alignment horizontal="right" vertical="center"/>
    </xf>
    <xf numFmtId="2" fontId="2" fillId="0" borderId="34" xfId="0" applyNumberFormat="1" applyFont="1" applyBorder="1" applyAlignment="1">
      <alignment horizontal="right" vertical="center"/>
    </xf>
    <xf numFmtId="0" fontId="0" fillId="0" borderId="33" xfId="0" applyBorder="1"/>
    <xf numFmtId="2" fontId="2" fillId="0" borderId="35" xfId="0" applyNumberFormat="1" applyFont="1" applyBorder="1" applyAlignment="1">
      <alignment horizontal="right"/>
    </xf>
    <xf numFmtId="2" fontId="0" fillId="0" borderId="36" xfId="0" applyNumberFormat="1" applyBorder="1"/>
    <xf numFmtId="2" fontId="2" fillId="0" borderId="0" xfId="0" applyNumberFormat="1" applyFont="1" applyAlignment="1">
      <alignment horizontal="right" vertical="center"/>
    </xf>
    <xf numFmtId="0" fontId="2" fillId="0" borderId="0" xfId="0" applyFont="1" applyAlignment="1">
      <alignment vertical="center"/>
    </xf>
    <xf numFmtId="2" fontId="2" fillId="0" borderId="27" xfId="0" applyNumberFormat="1" applyFont="1" applyBorder="1" applyAlignment="1">
      <alignment horizontal="right" vertical="center"/>
    </xf>
    <xf numFmtId="0" fontId="2" fillId="0" borderId="6" xfId="0" applyFont="1" applyBorder="1" applyAlignment="1">
      <alignment horizontal="right" vertical="center"/>
    </xf>
    <xf numFmtId="0" fontId="2" fillId="0" borderId="8" xfId="0" applyFont="1" applyBorder="1" applyAlignment="1">
      <alignment vertical="center"/>
    </xf>
    <xf numFmtId="2" fontId="2" fillId="0" borderId="29" xfId="0" applyNumberFormat="1" applyFont="1" applyBorder="1" applyAlignment="1">
      <alignment horizontal="right" vertical="center"/>
    </xf>
    <xf numFmtId="2" fontId="2" fillId="0" borderId="38" xfId="0" applyNumberFormat="1" applyFont="1" applyBorder="1" applyAlignment="1">
      <alignment horizontal="right" vertical="center"/>
    </xf>
    <xf numFmtId="2" fontId="2" fillId="0" borderId="23" xfId="0" applyNumberFormat="1" applyFont="1" applyBorder="1" applyAlignment="1">
      <alignment horizontal="right" vertical="center"/>
    </xf>
    <xf numFmtId="0" fontId="2" fillId="0" borderId="19" xfId="0" applyFont="1" applyBorder="1" applyAlignment="1">
      <alignment horizontal="right" vertical="center"/>
    </xf>
    <xf numFmtId="0" fontId="2" fillId="0" borderId="21" xfId="0" applyFont="1" applyBorder="1" applyAlignment="1">
      <alignment horizontal="right" vertical="center"/>
    </xf>
    <xf numFmtId="0" fontId="2" fillId="0" borderId="22" xfId="0" applyFont="1" applyBorder="1" applyAlignment="1">
      <alignment horizontal="right" vertical="center"/>
    </xf>
    <xf numFmtId="164" fontId="2" fillId="0" borderId="0" xfId="0" applyNumberFormat="1" applyFont="1" applyAlignment="1">
      <alignment horizontal="right" vertical="center"/>
    </xf>
    <xf numFmtId="164" fontId="2" fillId="0" borderId="39" xfId="0" applyNumberFormat="1" applyFont="1" applyBorder="1" applyAlignment="1">
      <alignment horizontal="right" vertical="center"/>
    </xf>
    <xf numFmtId="164" fontId="2" fillId="0" borderId="40" xfId="0" applyNumberFormat="1" applyFont="1" applyBorder="1" applyAlignment="1">
      <alignment horizontal="right" vertical="center"/>
    </xf>
    <xf numFmtId="0" fontId="2" fillId="0" borderId="40" xfId="0" applyFont="1" applyBorder="1" applyAlignment="1">
      <alignment horizontal="right" vertical="center"/>
    </xf>
    <xf numFmtId="0" fontId="2" fillId="0" borderId="41" xfId="0" applyFont="1" applyBorder="1" applyAlignment="1">
      <alignment vertical="center"/>
    </xf>
    <xf numFmtId="0" fontId="2" fillId="0" borderId="20" xfId="0" applyFont="1" applyBorder="1" applyAlignment="1">
      <alignment horizontal="right" vertical="center"/>
    </xf>
    <xf numFmtId="0" fontId="2" fillId="0" borderId="23" xfId="0" applyFont="1" applyBorder="1" applyAlignment="1">
      <alignment vertical="center"/>
    </xf>
    <xf numFmtId="0" fontId="4" fillId="0" borderId="0" xfId="0" applyFont="1" applyAlignment="1">
      <alignment vertical="center"/>
    </xf>
    <xf numFmtId="11" fontId="0" fillId="0" borderId="0" xfId="0" applyNumberFormat="1"/>
    <xf numFmtId="11" fontId="2" fillId="0" borderId="0" xfId="0" applyNumberFormat="1" applyFont="1" applyAlignment="1">
      <alignment horizontal="right" vertical="center"/>
    </xf>
    <xf numFmtId="0" fontId="5" fillId="0" borderId="0" xfId="0" applyFont="1"/>
    <xf numFmtId="0" fontId="2" fillId="0" borderId="26" xfId="0" applyFont="1" applyBorder="1" applyAlignment="1">
      <alignment horizontal="center" vertical="center"/>
    </xf>
    <xf numFmtId="0" fontId="2" fillId="0" borderId="37" xfId="0" applyFont="1" applyBorder="1" applyAlignment="1">
      <alignment horizontal="center" vertical="center"/>
    </xf>
    <xf numFmtId="0" fontId="2" fillId="0" borderId="25" xfId="0" applyFont="1" applyBorder="1" applyAlignment="1">
      <alignment horizontal="center" vertical="center"/>
    </xf>
    <xf numFmtId="0" fontId="2" fillId="0" borderId="23" xfId="0" applyFont="1" applyBorder="1" applyAlignment="1">
      <alignment horizontal="center" vertical="center"/>
    </xf>
    <xf numFmtId="0" fontId="2" fillId="0" borderId="20" xfId="0" applyFont="1" applyBorder="1" applyAlignment="1">
      <alignment horizontal="center" vertical="center"/>
    </xf>
    <xf numFmtId="0" fontId="2" fillId="0" borderId="19" xfId="0" applyFont="1" applyBorder="1" applyAlignment="1">
      <alignment horizontal="center" vertical="center"/>
    </xf>
    <xf numFmtId="2" fontId="2" fillId="0" borderId="20" xfId="0" applyNumberFormat="1" applyFont="1" applyBorder="1" applyAlignment="1">
      <alignment horizontal="center" vertical="center"/>
    </xf>
    <xf numFmtId="2" fontId="0" fillId="0" borderId="16" xfId="0" applyNumberFormat="1" applyBorder="1" applyAlignment="1">
      <alignment horizontal="center"/>
    </xf>
    <xf numFmtId="2" fontId="0" fillId="0" borderId="10" xfId="0" applyNumberFormat="1" applyBorder="1" applyAlignment="1">
      <alignment horizontal="center"/>
    </xf>
    <xf numFmtId="0" fontId="0" fillId="0" borderId="10"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2" fontId="0" fillId="0" borderId="3" xfId="0" applyNumberFormat="1" applyBorder="1" applyAlignment="1">
      <alignment horizontal="center"/>
    </xf>
    <xf numFmtId="2" fontId="0" fillId="0" borderId="20" xfId="0" applyNumberFormat="1" applyBorder="1" applyAlignment="1">
      <alignment horizontal="center"/>
    </xf>
    <xf numFmtId="0" fontId="0" fillId="0" borderId="26" xfId="0" applyBorder="1" applyAlignment="1">
      <alignment horizontal="center"/>
    </xf>
    <xf numFmtId="0" fontId="0" fillId="0" borderId="37" xfId="0" applyBorder="1" applyAlignment="1">
      <alignment horizontal="center"/>
    </xf>
    <xf numFmtId="0" fontId="0" fillId="0" borderId="25" xfId="0" applyBorder="1" applyAlignment="1">
      <alignment horizontal="center"/>
    </xf>
    <xf numFmtId="0" fontId="0" fillId="0" borderId="20" xfId="0" applyBorder="1" applyAlignment="1">
      <alignment horizontal="center"/>
    </xf>
    <xf numFmtId="0" fontId="0" fillId="0" borderId="19" xfId="0" applyBorder="1" applyAlignment="1">
      <alignment horizontal="center"/>
    </xf>
    <xf numFmtId="0" fontId="0" fillId="0" borderId="16" xfId="0" applyBorder="1" applyAlignment="1">
      <alignment horizontal="center"/>
    </xf>
    <xf numFmtId="0" fontId="0" fillId="0" borderId="15" xfId="0" applyBorder="1" applyAlignment="1">
      <alignment horizontal="center"/>
    </xf>
    <xf numFmtId="1" fontId="0" fillId="0" borderId="0" xfId="0" applyNumberFormat="1"/>
    <xf numFmtId="2" fontId="0" fillId="0" borderId="0" xfId="0" applyNumberForma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D818-B933-9F46-80F1-56BAFDCD7578}">
  <dimension ref="A1:BB53"/>
  <sheetViews>
    <sheetView workbookViewId="0">
      <selection activeCell="A6" sqref="A6:XFD8"/>
    </sheetView>
  </sheetViews>
  <sheetFormatPr baseColWidth="10" defaultColWidth="8.83203125" defaultRowHeight="15" x14ac:dyDescent="0.2"/>
  <cols>
    <col min="1" max="1" width="27.5" customWidth="1"/>
    <col min="2" max="2" width="26.33203125" bestFit="1" customWidth="1"/>
    <col min="3" max="3" width="17.6640625" customWidth="1"/>
    <col min="4" max="5" width="12.5" bestFit="1" customWidth="1"/>
    <col min="7" max="7" width="15.6640625" bestFit="1" customWidth="1"/>
    <col min="17" max="17" width="14" customWidth="1"/>
    <col min="21" max="21" width="15.33203125" customWidth="1"/>
  </cols>
  <sheetData>
    <row r="1" spans="1:16" x14ac:dyDescent="0.2">
      <c r="A1" t="s">
        <v>36</v>
      </c>
    </row>
    <row r="2" spans="1:16" x14ac:dyDescent="0.2">
      <c r="A2" t="s">
        <v>37</v>
      </c>
    </row>
    <row r="3" spans="1:16" x14ac:dyDescent="0.2">
      <c r="A3" t="s">
        <v>38</v>
      </c>
    </row>
    <row r="5" spans="1:16" x14ac:dyDescent="0.2">
      <c r="A5" s="68" t="s">
        <v>35</v>
      </c>
      <c r="B5" s="20"/>
      <c r="C5" s="20"/>
      <c r="D5" s="20"/>
      <c r="E5" s="20"/>
      <c r="F5" s="20"/>
    </row>
    <row r="9" spans="1:16" ht="16" thickBot="1" x14ac:dyDescent="0.25">
      <c r="A9" s="51"/>
      <c r="B9" s="20"/>
      <c r="C9" s="20"/>
      <c r="D9" s="20"/>
      <c r="E9" s="20"/>
      <c r="F9" s="20"/>
    </row>
    <row r="10" spans="1:16" ht="16" thickBot="1" x14ac:dyDescent="0.25">
      <c r="A10" s="67" t="s">
        <v>34</v>
      </c>
      <c r="B10" s="66" t="s">
        <v>33</v>
      </c>
      <c r="C10" s="66" t="s">
        <v>32</v>
      </c>
      <c r="D10" s="66" t="s">
        <v>19</v>
      </c>
      <c r="E10" s="58" t="s">
        <v>18</v>
      </c>
      <c r="F10" s="20"/>
    </row>
    <row r="11" spans="1:16" ht="16" thickBot="1" x14ac:dyDescent="0.25">
      <c r="A11" s="65" t="s">
        <v>27</v>
      </c>
      <c r="B11" s="64" t="s">
        <v>31</v>
      </c>
      <c r="C11" s="64"/>
      <c r="D11" s="63">
        <v>9.7674747817924903</v>
      </c>
      <c r="E11" s="62">
        <v>2.1197807330343599</v>
      </c>
      <c r="F11" s="20"/>
    </row>
    <row r="12" spans="1:16" ht="16" thickBot="1" x14ac:dyDescent="0.25">
      <c r="A12" s="51"/>
      <c r="B12" s="20"/>
      <c r="C12" s="20"/>
      <c r="D12" s="61"/>
      <c r="E12" s="61"/>
      <c r="F12" s="20"/>
      <c r="G12" s="87" t="s">
        <v>30</v>
      </c>
      <c r="H12" s="88"/>
      <c r="I12" s="88"/>
      <c r="J12" s="88"/>
      <c r="K12" s="88"/>
      <c r="L12" s="88"/>
      <c r="M12" s="88"/>
      <c r="N12" s="88"/>
      <c r="O12" s="88"/>
      <c r="P12" s="89"/>
    </row>
    <row r="13" spans="1:16" ht="16" thickBot="1" x14ac:dyDescent="0.25">
      <c r="A13" s="36" t="s">
        <v>29</v>
      </c>
      <c r="B13" s="35" t="s">
        <v>28</v>
      </c>
      <c r="C13" s="60" t="s">
        <v>27</v>
      </c>
      <c r="D13" s="59" t="s">
        <v>19</v>
      </c>
      <c r="E13" s="58" t="s">
        <v>18</v>
      </c>
      <c r="F13" s="20"/>
      <c r="G13" s="57" t="s">
        <v>27</v>
      </c>
      <c r="H13" s="78" t="s">
        <v>26</v>
      </c>
      <c r="I13" s="78"/>
      <c r="J13" s="78"/>
      <c r="K13" s="86" t="s">
        <v>25</v>
      </c>
      <c r="L13" s="86"/>
      <c r="M13" s="86"/>
      <c r="N13" s="90" t="s">
        <v>24</v>
      </c>
      <c r="O13" s="90"/>
      <c r="P13" s="91"/>
    </row>
    <row r="14" spans="1:16" x14ac:dyDescent="0.2">
      <c r="A14" s="16"/>
      <c r="C14" s="28">
        <v>4</v>
      </c>
      <c r="D14" s="27">
        <v>-0.36336273523948798</v>
      </c>
      <c r="E14" s="23">
        <v>0.37596803958285402</v>
      </c>
      <c r="F14" s="20"/>
      <c r="G14" s="56">
        <v>4</v>
      </c>
      <c r="H14" s="79">
        <v>1.10191703260514</v>
      </c>
      <c r="I14" s="79"/>
      <c r="J14" s="79"/>
      <c r="K14" s="79">
        <v>8.5153824354742298</v>
      </c>
      <c r="L14" s="79"/>
      <c r="M14" s="79"/>
      <c r="N14" s="92">
        <f t="shared" ref="N14:N24" si="0">D14*180/PI()</f>
        <v>-20.81915116155221</v>
      </c>
      <c r="O14" s="92"/>
      <c r="P14" s="93"/>
    </row>
    <row r="15" spans="1:16" x14ac:dyDescent="0.2">
      <c r="A15" s="22"/>
      <c r="B15" s="20"/>
      <c r="C15" s="14">
        <v>6</v>
      </c>
      <c r="D15" s="19">
        <v>-0.49836135482830202</v>
      </c>
      <c r="E15" s="17">
        <v>0.58403463726258897</v>
      </c>
      <c r="F15" s="20"/>
      <c r="G15" s="55">
        <v>6</v>
      </c>
      <c r="H15" s="80">
        <v>1.1790526485225601</v>
      </c>
      <c r="I15" s="80"/>
      <c r="J15" s="80"/>
      <c r="K15" s="80">
        <v>8.3100636877459593</v>
      </c>
      <c r="L15" s="80"/>
      <c r="M15" s="80"/>
      <c r="N15" s="81">
        <f t="shared" si="0"/>
        <v>-28.554002304083379</v>
      </c>
      <c r="O15" s="81"/>
      <c r="P15" s="82"/>
    </row>
    <row r="16" spans="1:16" x14ac:dyDescent="0.2">
      <c r="A16" s="22"/>
      <c r="B16" s="20"/>
      <c r="C16" s="14">
        <v>8</v>
      </c>
      <c r="D16" s="19">
        <v>-0.47791958865390799</v>
      </c>
      <c r="E16" s="17">
        <v>0.84427212901253701</v>
      </c>
      <c r="F16" s="20"/>
      <c r="G16" s="55">
        <v>8</v>
      </c>
      <c r="H16" s="80">
        <v>1.3157151535593601</v>
      </c>
      <c r="I16" s="80"/>
      <c r="J16" s="80"/>
      <c r="K16" s="80">
        <v>8.0063008892254803</v>
      </c>
      <c r="L16" s="80"/>
      <c r="M16" s="80"/>
      <c r="N16" s="81">
        <f t="shared" si="0"/>
        <v>-27.38277537649731</v>
      </c>
      <c r="O16" s="81"/>
      <c r="P16" s="82"/>
    </row>
    <row r="17" spans="1:54" x14ac:dyDescent="0.2">
      <c r="A17" s="22"/>
      <c r="B17" s="20"/>
      <c r="C17" s="14">
        <v>10</v>
      </c>
      <c r="D17" s="13">
        <v>-0.33865504599254298</v>
      </c>
      <c r="E17" s="10">
        <v>1.1860283159906699</v>
      </c>
      <c r="F17" s="20"/>
      <c r="G17" s="55">
        <v>10</v>
      </c>
      <c r="H17" s="80">
        <v>1.5368671240461</v>
      </c>
      <c r="I17" s="80"/>
      <c r="J17" s="80"/>
      <c r="K17" s="80">
        <v>7.6514231001636599</v>
      </c>
      <c r="L17" s="80"/>
      <c r="M17" s="80"/>
      <c r="N17" s="81">
        <f t="shared" si="0"/>
        <v>-19.403504846181495</v>
      </c>
      <c r="O17" s="81"/>
      <c r="P17" s="82"/>
    </row>
    <row r="18" spans="1:54" x14ac:dyDescent="0.2">
      <c r="A18" s="22"/>
      <c r="B18" s="20"/>
      <c r="C18" s="14">
        <v>12</v>
      </c>
      <c r="D18" s="13">
        <v>-0.21449959573309399</v>
      </c>
      <c r="E18" s="10">
        <v>1.61279526211681</v>
      </c>
      <c r="F18" s="20"/>
      <c r="G18" s="55">
        <v>12</v>
      </c>
      <c r="H18" s="80">
        <v>1.8358165142215901</v>
      </c>
      <c r="I18" s="80"/>
      <c r="J18" s="80"/>
      <c r="K18" s="80">
        <v>7.4405813379261296</v>
      </c>
      <c r="L18" s="80"/>
      <c r="M18" s="80"/>
      <c r="N18" s="81">
        <f t="shared" si="0"/>
        <v>-12.289921542768647</v>
      </c>
      <c r="O18" s="81"/>
      <c r="P18" s="82"/>
    </row>
    <row r="19" spans="1:54" x14ac:dyDescent="0.2">
      <c r="A19" s="22"/>
      <c r="B19" s="20"/>
      <c r="C19" s="14">
        <v>14</v>
      </c>
      <c r="D19" s="13">
        <v>-0.18140717629832501</v>
      </c>
      <c r="E19" s="10">
        <v>1.94313190469304</v>
      </c>
      <c r="F19" s="20"/>
      <c r="G19" s="55">
        <v>14</v>
      </c>
      <c r="H19" s="80">
        <v>2.1879946383206001</v>
      </c>
      <c r="I19" s="80"/>
      <c r="J19" s="80"/>
      <c r="K19" s="80">
        <v>7.46083406332734</v>
      </c>
      <c r="L19" s="80"/>
      <c r="M19" s="80"/>
      <c r="N19" s="81">
        <f t="shared" si="0"/>
        <v>-10.393865575279683</v>
      </c>
      <c r="O19" s="81"/>
      <c r="P19" s="82"/>
    </row>
    <row r="20" spans="1:54" x14ac:dyDescent="0.2">
      <c r="A20" s="22"/>
      <c r="B20" s="20"/>
      <c r="C20" s="14">
        <v>16</v>
      </c>
      <c r="D20" s="13">
        <v>-0.124857754370525</v>
      </c>
      <c r="E20" s="10">
        <v>2.2875400578242702</v>
      </c>
      <c r="F20" s="20"/>
      <c r="G20" s="55">
        <v>16</v>
      </c>
      <c r="H20" s="80">
        <v>2.5981270962871599</v>
      </c>
      <c r="I20" s="80"/>
      <c r="J20" s="80"/>
      <c r="K20" s="80">
        <v>7.6433003065214402</v>
      </c>
      <c r="L20" s="80"/>
      <c r="M20" s="80"/>
      <c r="N20" s="81">
        <f t="shared" si="0"/>
        <v>-7.1538223649121919</v>
      </c>
      <c r="O20" s="81"/>
      <c r="P20" s="82"/>
    </row>
    <row r="21" spans="1:54" x14ac:dyDescent="0.2">
      <c r="A21" s="22"/>
      <c r="B21" s="20"/>
      <c r="C21" s="14">
        <v>18</v>
      </c>
      <c r="D21" s="13">
        <v>-8.4011574390116306E-2</v>
      </c>
      <c r="E21" s="10">
        <v>2.4392687529611901</v>
      </c>
      <c r="F21" s="20"/>
      <c r="G21" s="55">
        <v>18</v>
      </c>
      <c r="H21" s="80">
        <v>3.0613040681969101</v>
      </c>
      <c r="I21" s="80"/>
      <c r="J21" s="80"/>
      <c r="K21" s="80">
        <v>8.0468999417592002</v>
      </c>
      <c r="L21" s="80"/>
      <c r="M21" s="80"/>
      <c r="N21" s="81">
        <f t="shared" si="0"/>
        <v>-4.8135086428030176</v>
      </c>
      <c r="O21" s="81"/>
      <c r="P21" s="82"/>
    </row>
    <row r="22" spans="1:54" x14ac:dyDescent="0.2">
      <c r="A22" s="22"/>
      <c r="B22" s="20"/>
      <c r="C22" s="14">
        <v>20</v>
      </c>
      <c r="D22" s="13">
        <v>-2.7034183298647499E-2</v>
      </c>
      <c r="E22" s="10">
        <v>2.6217252493199501</v>
      </c>
      <c r="F22" s="20"/>
      <c r="G22" s="55">
        <v>20</v>
      </c>
      <c r="H22" s="80">
        <v>3.6170354427381901</v>
      </c>
      <c r="I22" s="80"/>
      <c r="J22" s="80"/>
      <c r="K22" s="80">
        <v>8.5213141052297097</v>
      </c>
      <c r="L22" s="80"/>
      <c r="M22" s="80"/>
      <c r="N22" s="81">
        <f t="shared" si="0"/>
        <v>-1.5489446055955596</v>
      </c>
      <c r="O22" s="81"/>
      <c r="P22" s="82"/>
    </row>
    <row r="23" spans="1:54" x14ac:dyDescent="0.2">
      <c r="A23" s="22"/>
      <c r="B23" s="20"/>
      <c r="C23" s="14">
        <v>22</v>
      </c>
      <c r="D23" s="13">
        <v>9.48513799723813E-2</v>
      </c>
      <c r="E23" s="10">
        <v>2.3006037343062999</v>
      </c>
      <c r="F23" s="20"/>
      <c r="G23" s="55">
        <v>22</v>
      </c>
      <c r="H23" s="80">
        <v>4.0274702192574798</v>
      </c>
      <c r="I23" s="80"/>
      <c r="J23" s="80"/>
      <c r="K23" s="80">
        <v>8.9870210237036208</v>
      </c>
      <c r="L23" s="80"/>
      <c r="M23" s="80"/>
      <c r="N23" s="81">
        <f t="shared" si="0"/>
        <v>5.4345837534091519</v>
      </c>
      <c r="O23" s="81"/>
      <c r="P23" s="82"/>
    </row>
    <row r="24" spans="1:54" ht="16" thickBot="1" x14ac:dyDescent="0.25">
      <c r="A24" s="54"/>
      <c r="B24" s="53"/>
      <c r="C24" s="6">
        <v>24</v>
      </c>
      <c r="D24" s="5">
        <v>0.122952424511068</v>
      </c>
      <c r="E24" s="2">
        <v>2.5693743318668201</v>
      </c>
      <c r="F24" s="20"/>
      <c r="G24" s="52">
        <v>24</v>
      </c>
      <c r="H24" s="85">
        <v>4.5158067101122104</v>
      </c>
      <c r="I24" s="85"/>
      <c r="J24" s="85"/>
      <c r="K24" s="85">
        <v>9.4516410255313801</v>
      </c>
      <c r="L24" s="85"/>
      <c r="M24" s="85"/>
      <c r="N24" s="83">
        <f t="shared" si="0"/>
        <v>7.0446550053850512</v>
      </c>
      <c r="O24" s="83"/>
      <c r="P24" s="84"/>
    </row>
    <row r="25" spans="1:54" ht="16" thickBot="1" x14ac:dyDescent="0.25">
      <c r="A25" s="51"/>
      <c r="B25" s="20"/>
      <c r="C25" s="50"/>
      <c r="F25" s="20"/>
    </row>
    <row r="26" spans="1:54" ht="16" thickBot="1" x14ac:dyDescent="0.25">
      <c r="A26" s="36" t="s">
        <v>23</v>
      </c>
      <c r="B26" s="35" t="s">
        <v>20</v>
      </c>
      <c r="C26" s="72" t="s">
        <v>19</v>
      </c>
      <c r="D26" s="73"/>
      <c r="E26" s="73"/>
      <c r="F26" s="73"/>
      <c r="G26" s="73"/>
      <c r="H26" s="73"/>
      <c r="I26" s="73"/>
      <c r="J26" s="73"/>
      <c r="K26" s="73"/>
      <c r="L26" s="73"/>
      <c r="M26" s="73"/>
      <c r="N26" s="73"/>
      <c r="O26" s="73"/>
      <c r="P26" s="73"/>
      <c r="Q26" s="73"/>
      <c r="R26" s="73"/>
      <c r="S26" s="73"/>
      <c r="T26" s="73"/>
      <c r="U26" s="73"/>
      <c r="V26" s="73"/>
      <c r="W26" s="73"/>
      <c r="X26" s="73"/>
      <c r="Y26" s="73"/>
      <c r="Z26" s="73"/>
      <c r="AA26" s="74"/>
      <c r="AD26" s="72" t="s">
        <v>18</v>
      </c>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4"/>
    </row>
    <row r="27" spans="1:54" ht="65" thickBot="1" x14ac:dyDescent="0.25">
      <c r="A27" s="22"/>
      <c r="B27" s="21"/>
      <c r="C27" s="32" t="s">
        <v>22</v>
      </c>
      <c r="D27" s="49">
        <v>-165</v>
      </c>
      <c r="E27" s="48">
        <f t="shared" ref="E27:AA27" si="1">D27+15</f>
        <v>-150</v>
      </c>
      <c r="F27" s="48">
        <f t="shared" si="1"/>
        <v>-135</v>
      </c>
      <c r="G27" s="48">
        <f t="shared" si="1"/>
        <v>-120</v>
      </c>
      <c r="H27" s="48">
        <f t="shared" si="1"/>
        <v>-105</v>
      </c>
      <c r="I27" s="48">
        <f t="shared" si="1"/>
        <v>-90</v>
      </c>
      <c r="J27" s="48">
        <f t="shared" si="1"/>
        <v>-75</v>
      </c>
      <c r="K27" s="48">
        <f t="shared" si="1"/>
        <v>-60</v>
      </c>
      <c r="L27" s="48">
        <f t="shared" si="1"/>
        <v>-45</v>
      </c>
      <c r="M27" s="48">
        <f t="shared" si="1"/>
        <v>-30</v>
      </c>
      <c r="N27" s="48">
        <f t="shared" si="1"/>
        <v>-15</v>
      </c>
      <c r="O27" s="48">
        <f t="shared" si="1"/>
        <v>0</v>
      </c>
      <c r="P27" s="48">
        <f t="shared" si="1"/>
        <v>15</v>
      </c>
      <c r="Q27" s="48">
        <f t="shared" si="1"/>
        <v>30</v>
      </c>
      <c r="R27" s="48">
        <f t="shared" si="1"/>
        <v>45</v>
      </c>
      <c r="S27" s="48">
        <f t="shared" si="1"/>
        <v>60</v>
      </c>
      <c r="T27" s="48">
        <f t="shared" si="1"/>
        <v>75</v>
      </c>
      <c r="U27" s="48">
        <f t="shared" si="1"/>
        <v>90</v>
      </c>
      <c r="V27" s="48">
        <f t="shared" si="1"/>
        <v>105</v>
      </c>
      <c r="W27" s="48">
        <f t="shared" si="1"/>
        <v>120</v>
      </c>
      <c r="X27" s="48">
        <f t="shared" si="1"/>
        <v>135</v>
      </c>
      <c r="Y27" s="48">
        <f t="shared" si="1"/>
        <v>150</v>
      </c>
      <c r="Z27" s="48">
        <f t="shared" si="1"/>
        <v>165</v>
      </c>
      <c r="AA27" s="48">
        <f t="shared" si="1"/>
        <v>180</v>
      </c>
      <c r="AD27" s="32" t="s">
        <v>22</v>
      </c>
      <c r="AE27" s="49">
        <v>-165</v>
      </c>
      <c r="AF27" s="48">
        <f t="shared" ref="AF27:BB27" si="2">AE27+15</f>
        <v>-150</v>
      </c>
      <c r="AG27" s="48">
        <f t="shared" si="2"/>
        <v>-135</v>
      </c>
      <c r="AH27" s="48">
        <f t="shared" si="2"/>
        <v>-120</v>
      </c>
      <c r="AI27" s="48">
        <f t="shared" si="2"/>
        <v>-105</v>
      </c>
      <c r="AJ27" s="48">
        <f t="shared" si="2"/>
        <v>-90</v>
      </c>
      <c r="AK27" s="48">
        <f t="shared" si="2"/>
        <v>-75</v>
      </c>
      <c r="AL27" s="48">
        <f t="shared" si="2"/>
        <v>-60</v>
      </c>
      <c r="AM27" s="48">
        <f t="shared" si="2"/>
        <v>-45</v>
      </c>
      <c r="AN27" s="48">
        <f t="shared" si="2"/>
        <v>-30</v>
      </c>
      <c r="AO27" s="48">
        <f t="shared" si="2"/>
        <v>-15</v>
      </c>
      <c r="AP27" s="48">
        <f t="shared" si="2"/>
        <v>0</v>
      </c>
      <c r="AQ27" s="48">
        <f t="shared" si="2"/>
        <v>15</v>
      </c>
      <c r="AR27" s="48">
        <f t="shared" si="2"/>
        <v>30</v>
      </c>
      <c r="AS27" s="48">
        <f t="shared" si="2"/>
        <v>45</v>
      </c>
      <c r="AT27" s="48">
        <f t="shared" si="2"/>
        <v>60</v>
      </c>
      <c r="AU27" s="48">
        <f t="shared" si="2"/>
        <v>75</v>
      </c>
      <c r="AV27" s="48">
        <f t="shared" si="2"/>
        <v>90</v>
      </c>
      <c r="AW27" s="48">
        <f t="shared" si="2"/>
        <v>105</v>
      </c>
      <c r="AX27" s="48">
        <f t="shared" si="2"/>
        <v>120</v>
      </c>
      <c r="AY27" s="48">
        <f t="shared" si="2"/>
        <v>135</v>
      </c>
      <c r="AZ27" s="48">
        <f t="shared" si="2"/>
        <v>150</v>
      </c>
      <c r="BA27" s="48">
        <f t="shared" si="2"/>
        <v>165</v>
      </c>
      <c r="BB27" s="48">
        <f t="shared" si="2"/>
        <v>180</v>
      </c>
    </row>
    <row r="28" spans="1:54" x14ac:dyDescent="0.2">
      <c r="A28" s="16"/>
      <c r="B28" s="15"/>
      <c r="C28" s="46">
        <v>4</v>
      </c>
      <c r="D28" s="47">
        <v>5.8308775309318701</v>
      </c>
      <c r="E28" s="43">
        <v>5.4342122568663802</v>
      </c>
      <c r="F28" s="43">
        <v>5.2713964613400197</v>
      </c>
      <c r="G28" s="43">
        <v>5.3981640695783204</v>
      </c>
      <c r="H28" s="43">
        <v>6.3625548818690998</v>
      </c>
      <c r="I28" s="43">
        <v>6.0947356915122999</v>
      </c>
      <c r="J28" s="43">
        <v>6.3597837455811002</v>
      </c>
      <c r="K28" s="43">
        <v>5.8904919533252196</v>
      </c>
      <c r="L28" s="43">
        <v>6.2777772838349204</v>
      </c>
      <c r="M28" s="43">
        <v>6.0858529244724497</v>
      </c>
      <c r="N28" s="43">
        <v>6.0316999048310098</v>
      </c>
      <c r="O28" s="43">
        <v>6.29452305342586</v>
      </c>
      <c r="P28" s="43">
        <v>6.3421572109527897</v>
      </c>
      <c r="Q28" s="43">
        <v>6.3797885104984298</v>
      </c>
      <c r="R28" s="43">
        <v>5.2517396245210799</v>
      </c>
      <c r="S28" s="43">
        <v>4.8110835535970802</v>
      </c>
      <c r="T28" s="43">
        <v>5.8746349125490003</v>
      </c>
      <c r="U28" s="43">
        <v>5.7520643823155497</v>
      </c>
      <c r="V28" s="43">
        <v>6.3387706567942503</v>
      </c>
      <c r="W28" s="43">
        <v>5.88094678419142</v>
      </c>
      <c r="X28" s="43">
        <v>5.8093576713693702</v>
      </c>
      <c r="Y28" s="43">
        <v>6.7543504122934097</v>
      </c>
      <c r="Z28" s="43">
        <v>6.8444740608641803</v>
      </c>
      <c r="AA28" s="42">
        <v>6.4395147565584896</v>
      </c>
      <c r="AD28" s="46">
        <v>4</v>
      </c>
      <c r="AE28" s="45">
        <v>0.19393066377601101</v>
      </c>
      <c r="AF28" s="44">
        <v>0.20590714724009199</v>
      </c>
      <c r="AG28" s="44">
        <v>0.21156804878752</v>
      </c>
      <c r="AH28" s="43">
        <v>0.201707052947355</v>
      </c>
      <c r="AI28" s="43">
        <v>0.16637741158109301</v>
      </c>
      <c r="AJ28" s="43">
        <v>0.17434710004520501</v>
      </c>
      <c r="AK28" s="43">
        <v>0.167652291706469</v>
      </c>
      <c r="AL28" s="43">
        <v>0.180121455952993</v>
      </c>
      <c r="AM28" s="43">
        <v>0.17018194936344599</v>
      </c>
      <c r="AN28" s="43">
        <v>0.18031515202225201</v>
      </c>
      <c r="AO28" s="43">
        <v>0.18119481792985001</v>
      </c>
      <c r="AP28" s="43">
        <v>0.17343116394140501</v>
      </c>
      <c r="AQ28" s="43">
        <v>0.17245682062642201</v>
      </c>
      <c r="AR28" s="43">
        <v>0.168572421081186</v>
      </c>
      <c r="AS28" s="43">
        <v>0.21001015206501999</v>
      </c>
      <c r="AT28" s="43">
        <v>0.23775876877806601</v>
      </c>
      <c r="AU28" s="43">
        <v>0.19082676582639899</v>
      </c>
      <c r="AV28" s="43">
        <v>0.19537336199257799</v>
      </c>
      <c r="AW28" s="43">
        <v>0.174904296437707</v>
      </c>
      <c r="AX28" s="43">
        <v>0.191381991103656</v>
      </c>
      <c r="AY28" s="43">
        <v>0.20253120585527101</v>
      </c>
      <c r="AZ28" s="43">
        <v>0.167707546299076</v>
      </c>
      <c r="BA28" s="43">
        <v>0.16532167612454399</v>
      </c>
      <c r="BB28" s="42">
        <v>0.18004035587182499</v>
      </c>
    </row>
    <row r="29" spans="1:54" x14ac:dyDescent="0.2">
      <c r="A29" s="22"/>
      <c r="B29" s="21"/>
      <c r="C29" s="40">
        <v>6</v>
      </c>
      <c r="D29" s="39">
        <v>6.13456306373741</v>
      </c>
      <c r="E29" s="11">
        <v>6.4013802898925203</v>
      </c>
      <c r="F29" s="11">
        <v>5.6475399504900201</v>
      </c>
      <c r="G29" s="11">
        <v>5.5632129743631902</v>
      </c>
      <c r="H29" s="11">
        <v>5.7486404953573498</v>
      </c>
      <c r="I29" s="11">
        <v>6.1969256071780698</v>
      </c>
      <c r="J29" s="11">
        <v>6.4186385937311199</v>
      </c>
      <c r="K29" s="11">
        <v>5.97339572193441</v>
      </c>
      <c r="L29" s="11">
        <v>6.84271472133819</v>
      </c>
      <c r="M29" s="11">
        <v>7.04542998595951</v>
      </c>
      <c r="N29" s="11">
        <v>7.1351717917797304</v>
      </c>
      <c r="O29" s="11">
        <v>6.4276095280818701</v>
      </c>
      <c r="P29" s="11">
        <v>6.3929278633644504</v>
      </c>
      <c r="Q29" s="11">
        <v>6.0732785987655404</v>
      </c>
      <c r="R29" s="11">
        <v>5.3526309935738601</v>
      </c>
      <c r="S29" s="11">
        <v>6.0887670730304198</v>
      </c>
      <c r="T29" s="11">
        <v>5.7347613767707504</v>
      </c>
      <c r="U29" s="11">
        <v>5.1820059262827902</v>
      </c>
      <c r="V29" s="11">
        <v>5.9580604206781604</v>
      </c>
      <c r="W29" s="11">
        <v>6.0225722047571697</v>
      </c>
      <c r="X29" s="11">
        <v>5.8515154618160201</v>
      </c>
      <c r="Y29" s="11">
        <v>6.6504485206427599</v>
      </c>
      <c r="Z29" s="11">
        <v>5.9452015378040999</v>
      </c>
      <c r="AA29" s="10">
        <v>5.9810759626661403</v>
      </c>
      <c r="AD29" s="40">
        <v>6</v>
      </c>
      <c r="AE29" s="41">
        <v>0.19986758703059301</v>
      </c>
      <c r="AF29" s="18">
        <v>0.18136221630135299</v>
      </c>
      <c r="AG29" s="18">
        <v>0.20100836902651001</v>
      </c>
      <c r="AH29" s="11">
        <v>0.20355505981975999</v>
      </c>
      <c r="AI29" s="11">
        <v>0.19567617192029399</v>
      </c>
      <c r="AJ29" s="11">
        <v>0.178310420276208</v>
      </c>
      <c r="AK29" s="11">
        <v>0.176785502311541</v>
      </c>
      <c r="AL29" s="11">
        <v>0.19427047691046601</v>
      </c>
      <c r="AM29" s="11">
        <v>0.17030167337857199</v>
      </c>
      <c r="AN29" s="11">
        <v>0.16374525532079101</v>
      </c>
      <c r="AO29" s="11">
        <v>0.16260465949028699</v>
      </c>
      <c r="AP29" s="11">
        <v>0.18445662499049501</v>
      </c>
      <c r="AQ29" s="11">
        <v>0.185593075501469</v>
      </c>
      <c r="AR29" s="11">
        <v>0.199919710296107</v>
      </c>
      <c r="AS29" s="11">
        <v>0.226486184058796</v>
      </c>
      <c r="AT29" s="11">
        <v>0.19792326985002201</v>
      </c>
      <c r="AU29" s="11">
        <v>0.210131812241902</v>
      </c>
      <c r="AV29" s="11">
        <v>0.238448645031934</v>
      </c>
      <c r="AW29" s="11">
        <v>0.201700931151824</v>
      </c>
      <c r="AX29" s="11">
        <v>0.20295265449708799</v>
      </c>
      <c r="AY29" s="11">
        <v>0.206771894249032</v>
      </c>
      <c r="AZ29" s="11">
        <v>0.18467969675856499</v>
      </c>
      <c r="BA29" s="11">
        <v>0.21679689634890401</v>
      </c>
      <c r="BB29" s="10">
        <v>0.20827853084331199</v>
      </c>
    </row>
    <row r="30" spans="1:54" x14ac:dyDescent="0.2">
      <c r="A30" s="22"/>
      <c r="B30" s="21"/>
      <c r="C30" s="40">
        <v>8</v>
      </c>
      <c r="D30" s="39">
        <v>6.4160958398265899</v>
      </c>
      <c r="E30" s="11">
        <v>5.9963962433443196</v>
      </c>
      <c r="F30" s="11">
        <v>6.20644225440713</v>
      </c>
      <c r="G30" s="11">
        <v>6.2984206719994296</v>
      </c>
      <c r="H30" s="11">
        <v>6.9089519777051196</v>
      </c>
      <c r="I30" s="11">
        <v>6.3858194198897298</v>
      </c>
      <c r="J30" s="11">
        <v>6.1708255427819401</v>
      </c>
      <c r="K30" s="11">
        <v>6.4187939866557597</v>
      </c>
      <c r="L30" s="11">
        <v>6.7207095899950096</v>
      </c>
      <c r="M30" s="11">
        <v>6.7681227300348601</v>
      </c>
      <c r="N30" s="11">
        <v>7.9800900179475001</v>
      </c>
      <c r="O30" s="11">
        <v>7.8098543673075502</v>
      </c>
      <c r="P30" s="11">
        <v>7.14242065035317</v>
      </c>
      <c r="Q30" s="11">
        <v>7.3070505162715698</v>
      </c>
      <c r="R30" s="11">
        <v>6.8873144717671897</v>
      </c>
      <c r="S30" s="11">
        <v>6.5019180718184897</v>
      </c>
      <c r="T30" s="11">
        <v>6.3207094408818598</v>
      </c>
      <c r="U30" s="11">
        <v>6.7096793867332902</v>
      </c>
      <c r="V30" s="11">
        <v>6.52241920538449</v>
      </c>
      <c r="W30" s="11">
        <v>5.6359742630404197</v>
      </c>
      <c r="X30" s="11">
        <v>6.5188366704816101</v>
      </c>
      <c r="Y30" s="11">
        <v>6.5720560545630997</v>
      </c>
      <c r="Z30" s="11">
        <v>7.1210244856012102</v>
      </c>
      <c r="AA30" s="10">
        <v>6.7374776136160799</v>
      </c>
      <c r="AD30" s="40">
        <v>8</v>
      </c>
      <c r="AE30" s="41">
        <v>0.20201005368410099</v>
      </c>
      <c r="AF30" s="18">
        <v>0.21374892040725699</v>
      </c>
      <c r="AG30" s="18">
        <v>0.20285456207511199</v>
      </c>
      <c r="AH30" s="11">
        <v>0.20089893321667099</v>
      </c>
      <c r="AI30" s="11">
        <v>0.17778335579038099</v>
      </c>
      <c r="AJ30" s="11">
        <v>0.194680491348868</v>
      </c>
      <c r="AK30" s="11">
        <v>0.208592607214211</v>
      </c>
      <c r="AL30" s="11">
        <v>0.20324771633762101</v>
      </c>
      <c r="AM30" s="11">
        <v>0.19466812024428801</v>
      </c>
      <c r="AN30" s="11">
        <v>0.19408273546378901</v>
      </c>
      <c r="AO30" s="11">
        <v>0.16057170232686099</v>
      </c>
      <c r="AP30" s="11">
        <v>0.16606329142943399</v>
      </c>
      <c r="AQ30" s="11">
        <v>0.183991628729474</v>
      </c>
      <c r="AR30" s="11">
        <v>0.18678916359474099</v>
      </c>
      <c r="AS30" s="11">
        <v>0.20478395371302399</v>
      </c>
      <c r="AT30" s="11">
        <v>0.21547330789323799</v>
      </c>
      <c r="AU30" s="11">
        <v>0.22458459273989601</v>
      </c>
      <c r="AV30" s="11">
        <v>0.203780158705581</v>
      </c>
      <c r="AW30" s="11">
        <v>0.215197042253642</v>
      </c>
      <c r="AX30" s="11">
        <v>0.25608038251963899</v>
      </c>
      <c r="AY30" s="11">
        <v>0.217320955319388</v>
      </c>
      <c r="AZ30" s="11">
        <v>0.203633723553097</v>
      </c>
      <c r="BA30" s="11">
        <v>0.18633495709815201</v>
      </c>
      <c r="BB30" s="10">
        <v>0.196693880889</v>
      </c>
    </row>
    <row r="31" spans="1:54" x14ac:dyDescent="0.2">
      <c r="A31" s="22"/>
      <c r="B31" s="21"/>
      <c r="C31" s="40">
        <v>10</v>
      </c>
      <c r="D31" s="39">
        <v>7.2085763786623502</v>
      </c>
      <c r="E31" s="11">
        <v>6.57134821451662</v>
      </c>
      <c r="F31" s="11">
        <v>6.9498170784450704</v>
      </c>
      <c r="G31" s="11">
        <v>6.9357641006945396</v>
      </c>
      <c r="H31" s="11">
        <v>6.2193717228960903</v>
      </c>
      <c r="I31" s="11">
        <v>6.5219709404697204</v>
      </c>
      <c r="J31" s="11">
        <v>6.4178504657048201</v>
      </c>
      <c r="K31" s="11">
        <v>7.5388025277261201</v>
      </c>
      <c r="L31" s="11">
        <v>8.3800730445014509</v>
      </c>
      <c r="M31" s="11">
        <v>8.7410804047647108</v>
      </c>
      <c r="N31" s="11">
        <v>9.2661672569275204</v>
      </c>
      <c r="O31" s="11">
        <v>8.3044240349257894</v>
      </c>
      <c r="P31" s="11">
        <v>8.36206242177105</v>
      </c>
      <c r="Q31" s="11">
        <v>9.0203780302936902</v>
      </c>
      <c r="R31" s="11">
        <v>7.9083301228569001</v>
      </c>
      <c r="S31" s="11">
        <v>7.5928018282217096</v>
      </c>
      <c r="T31" s="11">
        <v>6.8575910081292504</v>
      </c>
      <c r="U31" s="11">
        <v>8.1085368483287503</v>
      </c>
      <c r="V31" s="11">
        <v>6.5959997246252202</v>
      </c>
      <c r="W31" s="11">
        <v>4.7169321974448399</v>
      </c>
      <c r="X31" s="11">
        <v>6.7959883791063698</v>
      </c>
      <c r="Y31" s="11">
        <v>7.3397173075301998</v>
      </c>
      <c r="Z31" s="11">
        <v>8.5690862907807794</v>
      </c>
      <c r="AA31" s="10">
        <v>6.9234500048476599</v>
      </c>
      <c r="AD31" s="40">
        <v>10</v>
      </c>
      <c r="AE31" s="41">
        <v>0.20463933003471199</v>
      </c>
      <c r="AF31" s="18">
        <v>0.22968588147063501</v>
      </c>
      <c r="AG31" s="18">
        <v>0.211256540137786</v>
      </c>
      <c r="AH31" s="11">
        <v>0.212145112980756</v>
      </c>
      <c r="AI31" s="11">
        <v>0.23441332149143901</v>
      </c>
      <c r="AJ31" s="11">
        <v>0.22792280354598299</v>
      </c>
      <c r="AK31" s="11">
        <v>0.24359338159523899</v>
      </c>
      <c r="AL31" s="11">
        <v>0.20427028118206</v>
      </c>
      <c r="AM31" s="11">
        <v>0.18600945560568</v>
      </c>
      <c r="AN31" s="11">
        <v>0.17324512976694101</v>
      </c>
      <c r="AO31" s="11">
        <v>0.161166153832833</v>
      </c>
      <c r="AP31" s="11">
        <v>0.17839833348820999</v>
      </c>
      <c r="AQ31" s="11">
        <v>0.180787978524452</v>
      </c>
      <c r="AR31" s="11">
        <v>0.17439420126121699</v>
      </c>
      <c r="AS31" s="11">
        <v>0.209204785902497</v>
      </c>
      <c r="AT31" s="11">
        <v>0.22618544913237901</v>
      </c>
      <c r="AU31" s="11">
        <v>0.24499506464895299</v>
      </c>
      <c r="AV31" s="11">
        <v>0.21009140538964299</v>
      </c>
      <c r="AW31" s="11">
        <v>0.255961524303355</v>
      </c>
      <c r="AX31" s="11">
        <v>0.353338472061894</v>
      </c>
      <c r="AY31" s="11">
        <v>0.23645012178758401</v>
      </c>
      <c r="AZ31" s="11">
        <v>0.21014805242663401</v>
      </c>
      <c r="BA31" s="11">
        <v>0.17779451380577899</v>
      </c>
      <c r="BB31" s="10">
        <v>0.22530921073701801</v>
      </c>
    </row>
    <row r="32" spans="1:54" x14ac:dyDescent="0.2">
      <c r="A32" s="22"/>
      <c r="B32" s="21"/>
      <c r="C32" s="40">
        <v>12</v>
      </c>
      <c r="D32" s="39">
        <v>6.5865731070143898</v>
      </c>
      <c r="E32" s="11">
        <v>7.3117831064758603</v>
      </c>
      <c r="F32" s="11">
        <v>7.8460427699871502</v>
      </c>
      <c r="G32" s="11">
        <v>6.3317992511136802</v>
      </c>
      <c r="H32" s="11">
        <v>6.6062587151700001</v>
      </c>
      <c r="I32" s="11">
        <v>6.4634579391445603</v>
      </c>
      <c r="J32" s="11">
        <v>6.5313839628547798</v>
      </c>
      <c r="K32" s="11">
        <v>8.1208596004504496</v>
      </c>
      <c r="L32" s="11">
        <v>9.3821493014892496</v>
      </c>
      <c r="M32" s="11">
        <v>9.4237548698106508</v>
      </c>
      <c r="N32" s="11">
        <v>9.1840574735195801</v>
      </c>
      <c r="O32" s="11">
        <v>9.3072360524722004</v>
      </c>
      <c r="P32" s="11">
        <v>9.2564928755083304</v>
      </c>
      <c r="Q32" s="11">
        <v>10.589920105328501</v>
      </c>
      <c r="R32" s="11">
        <v>8.5839675770164394</v>
      </c>
      <c r="S32" s="11">
        <v>7.8027899173003599</v>
      </c>
      <c r="T32" s="11">
        <v>7.3568420783015496</v>
      </c>
      <c r="U32" s="11">
        <v>7.8004617442277704</v>
      </c>
      <c r="V32" s="11">
        <v>6.56864419991396</v>
      </c>
      <c r="W32" s="11">
        <v>7.2450014996912797</v>
      </c>
      <c r="X32" s="11">
        <v>7.0553240481749304</v>
      </c>
      <c r="Y32" s="11">
        <v>8.7390293456328205</v>
      </c>
      <c r="Z32" s="11">
        <v>6.6668464000709102</v>
      </c>
      <c r="AA32" s="10">
        <v>7.1768967845031799</v>
      </c>
      <c r="AD32" s="40">
        <v>12</v>
      </c>
      <c r="AE32" s="41">
        <v>0.27571010295496401</v>
      </c>
      <c r="AF32" s="18">
        <v>0.24880508728963699</v>
      </c>
      <c r="AG32" s="18">
        <v>0.228314288343235</v>
      </c>
      <c r="AH32" s="11">
        <v>0.27917122326609001</v>
      </c>
      <c r="AI32" s="11">
        <v>0.27347947224892999</v>
      </c>
      <c r="AJ32" s="11">
        <v>0.28427068581598403</v>
      </c>
      <c r="AK32" s="11">
        <v>0.28676458157048801</v>
      </c>
      <c r="AL32" s="11">
        <v>0.22988152494165001</v>
      </c>
      <c r="AM32" s="11">
        <v>0.19697151511261701</v>
      </c>
      <c r="AN32" s="11">
        <v>0.19095335457646301</v>
      </c>
      <c r="AO32" s="11">
        <v>0.192512117464198</v>
      </c>
      <c r="AP32" s="11">
        <v>0.189877547771135</v>
      </c>
      <c r="AQ32" s="11">
        <v>0.197241495409294</v>
      </c>
      <c r="AR32" s="11">
        <v>0.174289595737708</v>
      </c>
      <c r="AS32" s="11">
        <v>0.23628623843069901</v>
      </c>
      <c r="AT32" s="11">
        <v>0.26193178445390702</v>
      </c>
      <c r="AU32" s="11">
        <v>0.26884704270965898</v>
      </c>
      <c r="AV32" s="11">
        <v>0.26269187302479802</v>
      </c>
      <c r="AW32" s="11">
        <v>0.32420101498409898</v>
      </c>
      <c r="AX32" s="11">
        <v>0.28309693701365601</v>
      </c>
      <c r="AY32" s="11">
        <v>0.25723362710088699</v>
      </c>
      <c r="AZ32" s="11">
        <v>0.21571780614161801</v>
      </c>
      <c r="BA32" s="11">
        <v>0.264784359906791</v>
      </c>
      <c r="BB32" s="10">
        <v>0.25198903035938403</v>
      </c>
    </row>
    <row r="33" spans="1:54" x14ac:dyDescent="0.2">
      <c r="A33" s="22"/>
      <c r="B33" s="21"/>
      <c r="C33" s="40">
        <v>14</v>
      </c>
      <c r="D33" s="39">
        <v>7.3328901648781697</v>
      </c>
      <c r="E33" s="11">
        <v>8.3672290077472198</v>
      </c>
      <c r="F33" s="11">
        <v>8.8729166692049901</v>
      </c>
      <c r="G33" s="11">
        <v>7.2701507625832997</v>
      </c>
      <c r="H33" s="11">
        <v>8.8335217639551704</v>
      </c>
      <c r="I33" s="11">
        <v>8.1125769851388192</v>
      </c>
      <c r="J33" s="11">
        <v>10.2378724392916</v>
      </c>
      <c r="K33" s="11">
        <v>9.56109443949466</v>
      </c>
      <c r="L33" s="11">
        <v>10.3201083709458</v>
      </c>
      <c r="M33" s="11">
        <v>10.582378727001201</v>
      </c>
      <c r="N33" s="11">
        <v>10.830892713093499</v>
      </c>
      <c r="O33" s="11">
        <v>10.747443084863599</v>
      </c>
      <c r="P33" s="11">
        <v>10.4155079161789</v>
      </c>
      <c r="Q33" s="11">
        <v>12.481003021638699</v>
      </c>
      <c r="R33" s="11">
        <v>10.6066729187226</v>
      </c>
      <c r="S33" s="11">
        <v>10.757497663616901</v>
      </c>
      <c r="T33" s="11">
        <v>9.2372441115467403</v>
      </c>
      <c r="U33" s="11">
        <v>9.7094645527724701</v>
      </c>
      <c r="V33" s="11">
        <v>7.1357008390546302</v>
      </c>
      <c r="W33" s="11">
        <v>9.3316064149031508</v>
      </c>
      <c r="X33" s="11">
        <v>8.6844980872725799</v>
      </c>
      <c r="Y33" s="11">
        <v>9.2782732097523901</v>
      </c>
      <c r="Z33" s="11">
        <v>4.1195017734948003</v>
      </c>
      <c r="AA33" s="10">
        <v>7.7716818846796896</v>
      </c>
      <c r="AD33" s="40">
        <v>14</v>
      </c>
      <c r="AE33" s="41">
        <v>0.287172241405387</v>
      </c>
      <c r="AF33" s="18">
        <v>0.25482820165630599</v>
      </c>
      <c r="AG33" s="18">
        <v>0.240699191235584</v>
      </c>
      <c r="AH33" s="11">
        <v>0.31118345639283201</v>
      </c>
      <c r="AI33" s="11">
        <v>0.26049833282602097</v>
      </c>
      <c r="AJ33" s="11">
        <v>0.28512615027177801</v>
      </c>
      <c r="AK33" s="11">
        <v>0.21907239122432101</v>
      </c>
      <c r="AL33" s="11">
        <v>0.23676463423949901</v>
      </c>
      <c r="AM33" s="11">
        <v>0.21278920528383599</v>
      </c>
      <c r="AN33" s="11">
        <v>0.20214709010078999</v>
      </c>
      <c r="AO33" s="11">
        <v>0.19236620264597601</v>
      </c>
      <c r="AP33" s="11">
        <v>0.19508415524127601</v>
      </c>
      <c r="AQ33" s="11">
        <v>0.20527849114556801</v>
      </c>
      <c r="AR33" s="11">
        <v>0.17889782834942999</v>
      </c>
      <c r="AS33" s="11">
        <v>0.22595715940990099</v>
      </c>
      <c r="AT33" s="11">
        <v>0.22503653477329599</v>
      </c>
      <c r="AU33" s="11">
        <v>0.263361621346546</v>
      </c>
      <c r="AV33" s="11">
        <v>0.25723202672726703</v>
      </c>
      <c r="AW33" s="11">
        <v>0.28457354028033099</v>
      </c>
      <c r="AX33" s="11">
        <v>0.24985787866436401</v>
      </c>
      <c r="AY33" s="11">
        <v>0.26956408507650598</v>
      </c>
      <c r="AZ33" s="11">
        <v>0.233880015017597</v>
      </c>
      <c r="BA33" s="11">
        <v>0.32794377818638798</v>
      </c>
      <c r="BB33" s="10">
        <v>0.26254551148927902</v>
      </c>
    </row>
    <row r="34" spans="1:54" x14ac:dyDescent="0.2">
      <c r="A34" s="16"/>
      <c r="B34" s="15"/>
      <c r="C34" s="40">
        <v>16</v>
      </c>
      <c r="D34" s="39">
        <v>7.3849423061503199</v>
      </c>
      <c r="E34" s="11">
        <v>15.309993860353099</v>
      </c>
      <c r="F34" s="11">
        <v>8.80484391040698</v>
      </c>
      <c r="G34" s="11">
        <v>13.5119145948841</v>
      </c>
      <c r="H34" s="11">
        <v>12.660798410433699</v>
      </c>
      <c r="I34" s="11">
        <v>10.530726269986101</v>
      </c>
      <c r="J34" s="11">
        <v>9.9584440759064297</v>
      </c>
      <c r="K34" s="11">
        <v>11.069883515924101</v>
      </c>
      <c r="L34" s="11">
        <v>11.470216006034301</v>
      </c>
      <c r="M34" s="11">
        <v>10.9961135167583</v>
      </c>
      <c r="N34" s="11">
        <v>11.1722792849577</v>
      </c>
      <c r="O34" s="11">
        <v>11.0407935539814</v>
      </c>
      <c r="P34" s="11">
        <v>12.023767493515701</v>
      </c>
      <c r="Q34" s="11">
        <v>12.805470130626301</v>
      </c>
      <c r="R34" s="11">
        <v>10.1172982088344</v>
      </c>
      <c r="S34" s="11">
        <v>9.5408927895563398</v>
      </c>
      <c r="T34" s="11">
        <v>10.228459524739799</v>
      </c>
      <c r="U34" s="11">
        <v>9.1098272254962307</v>
      </c>
      <c r="V34" s="11">
        <v>17.706079163518201</v>
      </c>
      <c r="W34" s="11">
        <v>9.9152683074232701</v>
      </c>
      <c r="X34" s="11">
        <v>8.0373102287554694</v>
      </c>
      <c r="Y34" s="11">
        <v>6.6396706971812698</v>
      </c>
      <c r="Z34" s="11">
        <v>9.8824301066307196</v>
      </c>
      <c r="AA34" s="10">
        <v>1.2511096024394699</v>
      </c>
      <c r="AD34" s="40">
        <v>16</v>
      </c>
      <c r="AE34" s="39">
        <v>0.30793207472544798</v>
      </c>
      <c r="AF34" s="11">
        <v>0.13746631959320799</v>
      </c>
      <c r="AG34" s="11">
        <v>0.26279160577970001</v>
      </c>
      <c r="AH34" s="11">
        <v>0.196084096478779</v>
      </c>
      <c r="AI34" s="11">
        <v>0.20461592422455599</v>
      </c>
      <c r="AJ34" s="11">
        <v>0.23702132351406599</v>
      </c>
      <c r="AK34" s="11">
        <v>0.27196896412558502</v>
      </c>
      <c r="AL34" s="11">
        <v>0.25091621196548702</v>
      </c>
      <c r="AM34" s="11">
        <v>0.23178281568748099</v>
      </c>
      <c r="AN34" s="11">
        <v>0.237182658059261</v>
      </c>
      <c r="AO34" s="11">
        <v>0.22396983038814</v>
      </c>
      <c r="AP34" s="11">
        <v>0.225705704423356</v>
      </c>
      <c r="AQ34" s="11">
        <v>0.210781694297797</v>
      </c>
      <c r="AR34" s="11">
        <v>0.203549050161106</v>
      </c>
      <c r="AS34" s="11">
        <v>0.27129995322935502</v>
      </c>
      <c r="AT34" s="11">
        <v>0.30849181702855299</v>
      </c>
      <c r="AU34" s="11">
        <v>0.28703668430475598</v>
      </c>
      <c r="AV34" s="11">
        <v>0.21560725496227501</v>
      </c>
      <c r="AW34" s="11">
        <v>0.14760990100946</v>
      </c>
      <c r="AX34" s="11">
        <v>0.18492182479012101</v>
      </c>
      <c r="AY34" s="11">
        <v>0.22096154775544899</v>
      </c>
      <c r="AZ34" s="11">
        <v>0.21537714723418799</v>
      </c>
      <c r="BA34" s="11">
        <v>0.121430650313908</v>
      </c>
      <c r="BB34" s="10">
        <v>0.73494760027988004</v>
      </c>
    </row>
    <row r="35" spans="1:54" x14ac:dyDescent="0.2">
      <c r="A35" s="16"/>
      <c r="B35" s="15"/>
      <c r="C35" s="40">
        <v>18</v>
      </c>
      <c r="D35" s="39">
        <v>6.1151416562012901</v>
      </c>
      <c r="E35" s="11">
        <v>3.53082862712054</v>
      </c>
      <c r="F35" s="11">
        <v>7.1084475303695998</v>
      </c>
      <c r="G35" s="11">
        <v>5.4328430276871096</v>
      </c>
      <c r="H35" s="11">
        <v>6.8742353554914697</v>
      </c>
      <c r="I35" s="11">
        <v>11.010503825535</v>
      </c>
      <c r="J35" s="11">
        <v>11.25730608846</v>
      </c>
      <c r="K35" s="11">
        <v>13.1919449853591</v>
      </c>
      <c r="L35" s="11">
        <v>13.1652575692549</v>
      </c>
      <c r="M35" s="11">
        <v>13.9447276691846</v>
      </c>
      <c r="N35" s="11">
        <v>13.2601726598254</v>
      </c>
      <c r="O35" s="11">
        <v>11.828670194639599</v>
      </c>
      <c r="P35" s="11">
        <v>12.4446267757542</v>
      </c>
      <c r="Q35" s="11">
        <v>13.831775538715499</v>
      </c>
      <c r="R35" s="11">
        <v>12.9528148695758</v>
      </c>
      <c r="S35" s="11">
        <v>13.050043384700899</v>
      </c>
      <c r="T35" s="11">
        <v>15.571065779565201</v>
      </c>
      <c r="U35" s="11">
        <v>9.7967204324589297</v>
      </c>
      <c r="V35" s="11">
        <v>5.66818276110721</v>
      </c>
      <c r="W35" s="11">
        <v>2.9934433176768098</v>
      </c>
      <c r="X35" s="11">
        <v>1.32736541229705</v>
      </c>
      <c r="Y35" s="11">
        <v>1.7932477368047699</v>
      </c>
      <c r="Z35" s="11">
        <v>1.24497670106355</v>
      </c>
      <c r="AA35" s="10">
        <v>1.2131448701926</v>
      </c>
      <c r="AD35" s="40">
        <v>18</v>
      </c>
      <c r="AE35" s="39">
        <v>0.17585155067775701</v>
      </c>
      <c r="AF35" s="11">
        <v>0.23932614609287001</v>
      </c>
      <c r="AG35" s="11">
        <v>0.23470039099519099</v>
      </c>
      <c r="AH35" s="11">
        <v>0.27357460379646298</v>
      </c>
      <c r="AI35" s="11">
        <v>0.29338513310597097</v>
      </c>
      <c r="AJ35" s="11">
        <v>0.22595650679156201</v>
      </c>
      <c r="AK35" s="11">
        <v>0.25593299576192802</v>
      </c>
      <c r="AL35" s="11">
        <v>0.23418345011753999</v>
      </c>
      <c r="AM35" s="11">
        <v>0.238554496798764</v>
      </c>
      <c r="AN35" s="11">
        <v>0.21335531600642699</v>
      </c>
      <c r="AO35" s="11">
        <v>0.21626879050900999</v>
      </c>
      <c r="AP35" s="11">
        <v>0.25422749366519498</v>
      </c>
      <c r="AQ35" s="11">
        <v>0.246691208783368</v>
      </c>
      <c r="AR35" s="11">
        <v>0.228891341175955</v>
      </c>
      <c r="AS35" s="11">
        <v>0.252613352155101</v>
      </c>
      <c r="AT35" s="11">
        <v>0.26409596528654</v>
      </c>
      <c r="AU35" s="11">
        <v>0.232237186555345</v>
      </c>
      <c r="AV35" s="11">
        <v>0.29720637210601802</v>
      </c>
      <c r="AW35" s="11">
        <v>0.26811279128382298</v>
      </c>
      <c r="AX35" s="11">
        <v>0.40261605296361103</v>
      </c>
      <c r="AY35" s="11">
        <v>0.39593886558039998</v>
      </c>
      <c r="AZ35" s="11">
        <v>0.28048687630665697</v>
      </c>
      <c r="BA35" s="11">
        <v>0.33743938043803001</v>
      </c>
      <c r="BB35" s="10">
        <v>0.32871406175460899</v>
      </c>
    </row>
    <row r="36" spans="1:54" x14ac:dyDescent="0.2">
      <c r="A36" s="16"/>
      <c r="B36" s="15"/>
      <c r="C36" s="40">
        <v>20</v>
      </c>
      <c r="D36" s="39">
        <v>7.4413930818552201</v>
      </c>
      <c r="E36" s="11">
        <v>0.63135836212711505</v>
      </c>
      <c r="F36" s="11">
        <v>2.9141109123524198</v>
      </c>
      <c r="G36" s="11">
        <v>1.7548925734496801</v>
      </c>
      <c r="H36" s="11">
        <v>5.5284491098506097</v>
      </c>
      <c r="I36" s="11">
        <v>5.8169087073263102</v>
      </c>
      <c r="J36" s="11">
        <v>11.6382184106076</v>
      </c>
      <c r="K36" s="11">
        <v>7.2051607357225302</v>
      </c>
      <c r="L36" s="11">
        <v>15.445630171859101</v>
      </c>
      <c r="M36" s="11">
        <v>14.549979506484</v>
      </c>
      <c r="N36" s="11">
        <v>11.6432097095886</v>
      </c>
      <c r="O36" s="11">
        <v>14.748543143121999</v>
      </c>
      <c r="P36" s="11">
        <v>15.4177882593689</v>
      </c>
      <c r="Q36" s="11">
        <v>15.0968393118628</v>
      </c>
      <c r="R36" s="11">
        <v>23.166034433367699</v>
      </c>
      <c r="S36" s="11">
        <v>13.8334050591027</v>
      </c>
      <c r="T36" s="11">
        <v>31.329111025090501</v>
      </c>
      <c r="U36" s="11">
        <v>11.613852464771901</v>
      </c>
      <c r="V36" s="11">
        <v>17.052994562290301</v>
      </c>
      <c r="W36" s="11">
        <v>1.6517401664544</v>
      </c>
      <c r="X36" s="11">
        <v>2.65574006749498</v>
      </c>
      <c r="Y36" s="11">
        <v>10.3258820415213</v>
      </c>
      <c r="Z36" s="11" t="s">
        <v>16</v>
      </c>
      <c r="AA36" s="10" t="s">
        <v>16</v>
      </c>
      <c r="AD36" s="40">
        <v>20</v>
      </c>
      <c r="AE36" s="39">
        <v>7.1111236947953196E-2</v>
      </c>
      <c r="AF36" s="11">
        <v>0.75261007879230202</v>
      </c>
      <c r="AG36" s="11">
        <v>0.161891859137405</v>
      </c>
      <c r="AH36" s="11">
        <v>0.29797645427306302</v>
      </c>
      <c r="AI36" s="11">
        <v>0.240074486887915</v>
      </c>
      <c r="AJ36" s="11">
        <v>0.29086022451533899</v>
      </c>
      <c r="AK36" s="11">
        <v>0.195068002104236</v>
      </c>
      <c r="AL36" s="11">
        <v>0.45721946958743198</v>
      </c>
      <c r="AM36" s="11">
        <v>0.23920872611511501</v>
      </c>
      <c r="AN36" s="11">
        <v>0.23129939769645799</v>
      </c>
      <c r="AO36" s="11">
        <v>0.29573821039870402</v>
      </c>
      <c r="AP36" s="11">
        <v>0.24119687372795001</v>
      </c>
      <c r="AQ36" s="11">
        <v>0.23334220558930999</v>
      </c>
      <c r="AR36" s="11">
        <v>0.250727010510643</v>
      </c>
      <c r="AS36" s="11">
        <v>0.171511844296656</v>
      </c>
      <c r="AT36" s="11">
        <v>0.24625740379195299</v>
      </c>
      <c r="AU36" s="11">
        <v>0.11739436552047799</v>
      </c>
      <c r="AV36" s="11">
        <v>0.22339358666700401</v>
      </c>
      <c r="AW36" s="11">
        <v>7.7996677839688902E-2</v>
      </c>
      <c r="AX36" s="11">
        <v>0.37677435348031901</v>
      </c>
      <c r="AY36" s="11">
        <v>0.224231282002573</v>
      </c>
      <c r="AZ36" s="11">
        <v>5.7170257316474397E-2</v>
      </c>
      <c r="BA36" s="11" t="s">
        <v>16</v>
      </c>
      <c r="BB36" s="10" t="s">
        <v>16</v>
      </c>
    </row>
    <row r="37" spans="1:54" x14ac:dyDescent="0.2">
      <c r="A37" s="16"/>
      <c r="B37" s="15"/>
      <c r="C37" s="40">
        <v>22</v>
      </c>
      <c r="D37" s="39">
        <v>0.290782640265206</v>
      </c>
      <c r="E37" s="11">
        <v>0.437163418990622</v>
      </c>
      <c r="F37" s="11">
        <v>0.42717360306379198</v>
      </c>
      <c r="G37" s="11">
        <v>2.3649873734526698</v>
      </c>
      <c r="H37" s="11">
        <v>1.4846362810967799</v>
      </c>
      <c r="I37" s="11">
        <v>4.9445780141894398</v>
      </c>
      <c r="J37" s="11">
        <v>3.3624786755422398</v>
      </c>
      <c r="K37" s="11">
        <v>13.6844268869527</v>
      </c>
      <c r="L37" s="11">
        <v>9.7838805195418708</v>
      </c>
      <c r="M37" s="11">
        <v>20.954515416580399</v>
      </c>
      <c r="N37" s="11">
        <v>13.673802910576001</v>
      </c>
      <c r="O37" s="11">
        <v>13.991160498603</v>
      </c>
      <c r="P37" s="11">
        <v>12.135798529666401</v>
      </c>
      <c r="Q37" s="11">
        <v>15.0062481438636</v>
      </c>
      <c r="R37" s="11">
        <v>23.146786207837099</v>
      </c>
      <c r="S37" s="11">
        <v>47.540878825200203</v>
      </c>
      <c r="T37" s="11">
        <v>36.443033466255201</v>
      </c>
      <c r="U37" s="11">
        <v>15.7408243950581</v>
      </c>
      <c r="V37" s="11">
        <v>10.314962866093801</v>
      </c>
      <c r="W37" s="11">
        <v>1.9929603836958201</v>
      </c>
      <c r="X37" s="11">
        <v>0.54647957132966196</v>
      </c>
      <c r="Y37" s="11" t="s">
        <v>16</v>
      </c>
      <c r="Z37" s="11" t="s">
        <v>16</v>
      </c>
      <c r="AA37" s="10" t="s">
        <v>16</v>
      </c>
      <c r="AD37" s="40">
        <v>22</v>
      </c>
      <c r="AE37" s="39">
        <v>1.96366605475218</v>
      </c>
      <c r="AF37" s="11">
        <v>0.60541814609685896</v>
      </c>
      <c r="AG37" s="11">
        <v>1.2957694823569399</v>
      </c>
      <c r="AH37" s="11">
        <v>0.21837678252774401</v>
      </c>
      <c r="AI37" s="11">
        <v>0.443430718833699</v>
      </c>
      <c r="AJ37" s="11">
        <v>0.40942714193909102</v>
      </c>
      <c r="AK37" s="11">
        <v>0.37141912541274003</v>
      </c>
      <c r="AL37" s="11">
        <v>0.18940765342949401</v>
      </c>
      <c r="AM37" s="11">
        <v>0.25248189473017302</v>
      </c>
      <c r="AN37" s="11">
        <v>0.18431042332895201</v>
      </c>
      <c r="AO37" s="11">
        <v>0.27665243819887497</v>
      </c>
      <c r="AP37" s="11">
        <v>0.277127466015546</v>
      </c>
      <c r="AQ37" s="11">
        <v>0.27102468497387899</v>
      </c>
      <c r="AR37" s="11">
        <v>0.231170854127389</v>
      </c>
      <c r="AS37" s="11">
        <v>0.15333641044489299</v>
      </c>
      <c r="AT37" s="11">
        <v>8.0039361305284107E-2</v>
      </c>
      <c r="AU37" s="11">
        <v>8.6549518086840402E-2</v>
      </c>
      <c r="AV37" s="11">
        <v>0.16007882840391899</v>
      </c>
      <c r="AW37" s="11">
        <v>7.2802237943175793E-2</v>
      </c>
      <c r="AX37" s="11">
        <v>0.34638587850559899</v>
      </c>
      <c r="AY37" s="11">
        <v>1.1227710252343399</v>
      </c>
      <c r="AZ37" s="11" t="s">
        <v>16</v>
      </c>
      <c r="BA37" s="11" t="s">
        <v>16</v>
      </c>
      <c r="BB37" s="10" t="s">
        <v>16</v>
      </c>
    </row>
    <row r="38" spans="1:54" ht="16" thickBot="1" x14ac:dyDescent="0.25">
      <c r="A38" s="9"/>
      <c r="B38" s="8"/>
      <c r="C38" s="38">
        <v>24</v>
      </c>
      <c r="D38" s="37" t="s">
        <v>16</v>
      </c>
      <c r="E38" s="3" t="s">
        <v>16</v>
      </c>
      <c r="F38" s="3" t="s">
        <v>16</v>
      </c>
      <c r="G38" s="3" t="s">
        <v>16</v>
      </c>
      <c r="H38" s="3" t="s">
        <v>16</v>
      </c>
      <c r="I38" s="3">
        <v>2.9012703656237</v>
      </c>
      <c r="J38" s="3">
        <v>9.7883415218694907</v>
      </c>
      <c r="K38" s="3">
        <v>7.8545198756096299</v>
      </c>
      <c r="L38" s="3">
        <v>12.8729326297714</v>
      </c>
      <c r="M38" s="3">
        <v>21.969198173862601</v>
      </c>
      <c r="N38" s="3">
        <v>19.319220664332398</v>
      </c>
      <c r="O38" s="3">
        <v>23.569192031822102</v>
      </c>
      <c r="P38" s="3">
        <v>23.290705010206299</v>
      </c>
      <c r="Q38" s="3">
        <v>12.3227908770497</v>
      </c>
      <c r="R38" s="3">
        <v>10.2083902882822</v>
      </c>
      <c r="S38" s="3">
        <v>9.1067082761880904</v>
      </c>
      <c r="T38" s="3">
        <v>2.0932715942669202</v>
      </c>
      <c r="U38" s="3">
        <v>3.7445044425973899</v>
      </c>
      <c r="V38" s="3" t="s">
        <v>16</v>
      </c>
      <c r="W38" s="3" t="s">
        <v>16</v>
      </c>
      <c r="X38" s="3" t="s">
        <v>16</v>
      </c>
      <c r="Y38" s="3" t="s">
        <v>16</v>
      </c>
      <c r="Z38" s="3" t="s">
        <v>16</v>
      </c>
      <c r="AA38" s="2" t="s">
        <v>16</v>
      </c>
      <c r="AD38" s="38">
        <v>24</v>
      </c>
      <c r="AE38" s="37" t="s">
        <v>16</v>
      </c>
      <c r="AF38" s="3" t="s">
        <v>16</v>
      </c>
      <c r="AG38" s="3" t="s">
        <v>16</v>
      </c>
      <c r="AH38" s="3" t="s">
        <v>16</v>
      </c>
      <c r="AI38" s="3" t="s">
        <v>16</v>
      </c>
      <c r="AJ38" s="3">
        <v>0.48867482140810098</v>
      </c>
      <c r="AK38" s="3">
        <v>8.4522319892994399E-2</v>
      </c>
      <c r="AL38" s="3">
        <v>0.19791623952270901</v>
      </c>
      <c r="AM38" s="3">
        <v>0.120752938677661</v>
      </c>
      <c r="AN38" s="3">
        <v>0.171925745186707</v>
      </c>
      <c r="AO38" s="3">
        <v>0.18913955813833699</v>
      </c>
      <c r="AP38" s="3">
        <v>0.15525129338151</v>
      </c>
      <c r="AQ38" s="3">
        <v>0.161317616694959</v>
      </c>
      <c r="AR38" s="3">
        <v>0.30777822867223598</v>
      </c>
      <c r="AS38" s="3">
        <v>0.305799654408346</v>
      </c>
      <c r="AT38" s="3">
        <v>0.29332467245127902</v>
      </c>
      <c r="AU38" s="3">
        <v>0.80825342684997203</v>
      </c>
      <c r="AV38" s="3">
        <v>0.21097584796881999</v>
      </c>
      <c r="AW38" s="3" t="s">
        <v>16</v>
      </c>
      <c r="AX38" s="3" t="s">
        <v>16</v>
      </c>
      <c r="AY38" s="3" t="s">
        <v>16</v>
      </c>
      <c r="AZ38" s="3" t="s">
        <v>16</v>
      </c>
      <c r="BA38" s="3" t="s">
        <v>16</v>
      </c>
      <c r="BB38" s="2" t="s">
        <v>16</v>
      </c>
    </row>
    <row r="40" spans="1:54" ht="16" thickBot="1" x14ac:dyDescent="0.25"/>
    <row r="41" spans="1:54" ht="16" thickBot="1" x14ac:dyDescent="0.25">
      <c r="A41" s="36" t="s">
        <v>21</v>
      </c>
      <c r="B41" s="35" t="s">
        <v>20</v>
      </c>
      <c r="C41" s="75" t="s">
        <v>19</v>
      </c>
      <c r="D41" s="76"/>
      <c r="E41" s="76"/>
      <c r="F41" s="76"/>
      <c r="G41" s="76"/>
      <c r="H41" s="76"/>
      <c r="I41" s="76"/>
      <c r="J41" s="76"/>
      <c r="K41" s="76"/>
      <c r="L41" s="76"/>
      <c r="M41" s="76"/>
      <c r="N41" s="76"/>
      <c r="O41" s="76"/>
      <c r="P41" s="76"/>
      <c r="Q41" s="76"/>
      <c r="R41" s="76"/>
      <c r="S41" s="77"/>
      <c r="T41" s="34"/>
      <c r="U41" s="75" t="s">
        <v>18</v>
      </c>
      <c r="V41" s="76"/>
      <c r="W41" s="76"/>
      <c r="X41" s="76"/>
      <c r="Y41" s="76"/>
      <c r="Z41" s="76"/>
      <c r="AA41" s="76"/>
      <c r="AB41" s="76"/>
      <c r="AC41" s="76"/>
      <c r="AD41" s="76"/>
      <c r="AE41" s="76"/>
      <c r="AF41" s="76"/>
      <c r="AG41" s="76"/>
      <c r="AH41" s="76"/>
      <c r="AI41" s="76"/>
      <c r="AJ41" s="76"/>
      <c r="AK41" s="77"/>
    </row>
    <row r="42" spans="1:54" ht="33" thickBot="1" x14ac:dyDescent="0.25">
      <c r="A42" s="22"/>
      <c r="B42" s="21"/>
      <c r="C42" s="32" t="s">
        <v>17</v>
      </c>
      <c r="D42" s="31">
        <v>0.25</v>
      </c>
      <c r="E42" s="30">
        <f t="shared" ref="E42:S42" si="3">D42+0.5</f>
        <v>0.75</v>
      </c>
      <c r="F42" s="30">
        <f t="shared" si="3"/>
        <v>1.25</v>
      </c>
      <c r="G42" s="30">
        <f t="shared" si="3"/>
        <v>1.75</v>
      </c>
      <c r="H42" s="30">
        <f t="shared" si="3"/>
        <v>2.25</v>
      </c>
      <c r="I42" s="30">
        <f t="shared" si="3"/>
        <v>2.75</v>
      </c>
      <c r="J42" s="30">
        <f t="shared" si="3"/>
        <v>3.25</v>
      </c>
      <c r="K42" s="30">
        <f t="shared" si="3"/>
        <v>3.75</v>
      </c>
      <c r="L42" s="30">
        <f t="shared" si="3"/>
        <v>4.25</v>
      </c>
      <c r="M42" s="30">
        <f t="shared" si="3"/>
        <v>4.75</v>
      </c>
      <c r="N42" s="30">
        <f t="shared" si="3"/>
        <v>5.25</v>
      </c>
      <c r="O42" s="30">
        <f t="shared" si="3"/>
        <v>5.75</v>
      </c>
      <c r="P42" s="30">
        <f t="shared" si="3"/>
        <v>6.25</v>
      </c>
      <c r="Q42" s="30">
        <f t="shared" si="3"/>
        <v>6.75</v>
      </c>
      <c r="R42" s="30">
        <f t="shared" si="3"/>
        <v>7.25</v>
      </c>
      <c r="S42" s="29">
        <f t="shared" si="3"/>
        <v>7.75</v>
      </c>
      <c r="T42" s="33"/>
      <c r="U42" s="32" t="s">
        <v>17</v>
      </c>
      <c r="V42" s="31">
        <v>0.25</v>
      </c>
      <c r="W42" s="30">
        <f t="shared" ref="W42:AK42" si="4">V42+0.5</f>
        <v>0.75</v>
      </c>
      <c r="X42" s="30">
        <f t="shared" si="4"/>
        <v>1.25</v>
      </c>
      <c r="Y42" s="30">
        <f t="shared" si="4"/>
        <v>1.75</v>
      </c>
      <c r="Z42" s="30">
        <f t="shared" si="4"/>
        <v>2.25</v>
      </c>
      <c r="AA42" s="30">
        <f t="shared" si="4"/>
        <v>2.75</v>
      </c>
      <c r="AB42" s="30">
        <f t="shared" si="4"/>
        <v>3.25</v>
      </c>
      <c r="AC42" s="30">
        <f t="shared" si="4"/>
        <v>3.75</v>
      </c>
      <c r="AD42" s="30">
        <f t="shared" si="4"/>
        <v>4.25</v>
      </c>
      <c r="AE42" s="30">
        <f t="shared" si="4"/>
        <v>4.75</v>
      </c>
      <c r="AF42" s="30">
        <f t="shared" si="4"/>
        <v>5.25</v>
      </c>
      <c r="AG42" s="30">
        <f t="shared" si="4"/>
        <v>5.75</v>
      </c>
      <c r="AH42" s="30">
        <f t="shared" si="4"/>
        <v>6.25</v>
      </c>
      <c r="AI42" s="30">
        <f t="shared" si="4"/>
        <v>6.75</v>
      </c>
      <c r="AJ42" s="30">
        <f t="shared" si="4"/>
        <v>7.25</v>
      </c>
      <c r="AK42" s="29">
        <f t="shared" si="4"/>
        <v>7.75</v>
      </c>
    </row>
    <row r="43" spans="1:54" x14ac:dyDescent="0.2">
      <c r="A43" s="16"/>
      <c r="B43" s="15"/>
      <c r="C43" s="28">
        <v>4</v>
      </c>
      <c r="D43" s="27">
        <v>9.2706063252897497</v>
      </c>
      <c r="E43" s="24">
        <v>13.3819571011741</v>
      </c>
      <c r="F43" s="24">
        <v>18.1608205206891</v>
      </c>
      <c r="G43" s="26">
        <v>22.427556833150199</v>
      </c>
      <c r="H43" s="26">
        <v>23.1403868910871</v>
      </c>
      <c r="I43" s="26">
        <v>27.1202318451707</v>
      </c>
      <c r="J43" s="26">
        <v>39.07789791247</v>
      </c>
      <c r="K43" s="26">
        <v>64.627129241171303</v>
      </c>
      <c r="L43" s="26">
        <v>50.765729818447703</v>
      </c>
      <c r="M43" s="26">
        <v>7.9407168058371198</v>
      </c>
      <c r="N43" s="26" t="s">
        <v>16</v>
      </c>
      <c r="O43" s="26" t="s">
        <v>16</v>
      </c>
      <c r="P43" s="26" t="s">
        <v>16</v>
      </c>
      <c r="Q43" s="25" t="s">
        <v>16</v>
      </c>
      <c r="R43" s="24" t="s">
        <v>16</v>
      </c>
      <c r="S43" s="23" t="s">
        <v>16</v>
      </c>
      <c r="T43" s="20"/>
      <c r="U43" s="28">
        <v>4</v>
      </c>
      <c r="V43" s="27">
        <v>0.72597790169138798</v>
      </c>
      <c r="W43" s="24">
        <v>0.60773456651243696</v>
      </c>
      <c r="X43" s="24">
        <v>0.46760108087630298</v>
      </c>
      <c r="Y43" s="26">
        <v>0.42136468607410499</v>
      </c>
      <c r="Z43" s="26">
        <v>0.44500560307273002</v>
      </c>
      <c r="AA43" s="26">
        <v>0.40246059780416499</v>
      </c>
      <c r="AB43" s="26">
        <v>0.25320514733256699</v>
      </c>
      <c r="AC43" s="26">
        <v>0.120402397391732</v>
      </c>
      <c r="AD43" s="26">
        <v>0.123327948908128</v>
      </c>
      <c r="AE43" s="26">
        <v>0.29583811186161701</v>
      </c>
      <c r="AF43" s="26" t="s">
        <v>16</v>
      </c>
      <c r="AG43" s="26" t="s">
        <v>16</v>
      </c>
      <c r="AH43" s="26" t="s">
        <v>16</v>
      </c>
      <c r="AI43" s="25" t="s">
        <v>16</v>
      </c>
      <c r="AJ43" s="24" t="s">
        <v>16</v>
      </c>
      <c r="AK43" s="23" t="s">
        <v>16</v>
      </c>
    </row>
    <row r="44" spans="1:54" x14ac:dyDescent="0.2">
      <c r="A44" s="22"/>
      <c r="B44" s="21"/>
      <c r="C44" s="14">
        <v>6</v>
      </c>
      <c r="D44" s="19">
        <v>4.87038754194423</v>
      </c>
      <c r="E44" s="18">
        <v>11.510526529138801</v>
      </c>
      <c r="F44" s="18">
        <v>16.814048408229599</v>
      </c>
      <c r="G44" s="11">
        <v>22.3468047549933</v>
      </c>
      <c r="H44" s="11">
        <v>23.2539638368829</v>
      </c>
      <c r="I44" s="11">
        <v>31.410177247157598</v>
      </c>
      <c r="J44" s="11">
        <v>37.623271036517203</v>
      </c>
      <c r="K44" s="11">
        <v>39.017108570616003</v>
      </c>
      <c r="L44" s="11">
        <v>40.967555001583897</v>
      </c>
      <c r="M44" s="11">
        <v>57.558212784553803</v>
      </c>
      <c r="N44" s="11">
        <v>32.977360080193399</v>
      </c>
      <c r="O44" s="11" t="s">
        <v>16</v>
      </c>
      <c r="P44" s="11" t="s">
        <v>16</v>
      </c>
      <c r="Q44" s="12" t="s">
        <v>16</v>
      </c>
      <c r="R44" s="18" t="s">
        <v>16</v>
      </c>
      <c r="S44" s="17" t="s">
        <v>16</v>
      </c>
      <c r="T44" s="20"/>
      <c r="U44" s="14">
        <v>6</v>
      </c>
      <c r="V44" s="19">
        <v>1.0797127901307</v>
      </c>
      <c r="W44" s="18">
        <v>0.68350301396511204</v>
      </c>
      <c r="X44" s="18">
        <v>0.48894371918346702</v>
      </c>
      <c r="Y44" s="11">
        <v>0.40932828799262</v>
      </c>
      <c r="Z44" s="11">
        <v>0.42344615271290698</v>
      </c>
      <c r="AA44" s="11">
        <v>0.33598381688441098</v>
      </c>
      <c r="AB44" s="11">
        <v>0.28992670904852302</v>
      </c>
      <c r="AC44" s="11">
        <v>0.24703230555852801</v>
      </c>
      <c r="AD44" s="11">
        <v>0.199395740167192</v>
      </c>
      <c r="AE44" s="11">
        <v>0.11723332630216</v>
      </c>
      <c r="AF44" s="11">
        <v>7.9847147914355002E-2</v>
      </c>
      <c r="AG44" s="11" t="s">
        <v>16</v>
      </c>
      <c r="AH44" s="11" t="s">
        <v>16</v>
      </c>
      <c r="AI44" s="12" t="s">
        <v>16</v>
      </c>
      <c r="AJ44" s="18" t="s">
        <v>16</v>
      </c>
      <c r="AK44" s="17" t="s">
        <v>16</v>
      </c>
    </row>
    <row r="45" spans="1:54" x14ac:dyDescent="0.2">
      <c r="A45" s="22"/>
      <c r="B45" s="21"/>
      <c r="C45" s="14">
        <v>8</v>
      </c>
      <c r="D45" s="19">
        <v>4.91162450055488</v>
      </c>
      <c r="E45" s="18">
        <v>9.31491944367807</v>
      </c>
      <c r="F45" s="18">
        <v>14.0608730965472</v>
      </c>
      <c r="G45" s="11">
        <v>20.44653416353</v>
      </c>
      <c r="H45" s="11">
        <v>23.6729846548638</v>
      </c>
      <c r="I45" s="11">
        <v>30.577477272294299</v>
      </c>
      <c r="J45" s="11">
        <v>34.136389815862501</v>
      </c>
      <c r="K45" s="11">
        <v>58.2975805751229</v>
      </c>
      <c r="L45" s="11">
        <v>48.190699066586397</v>
      </c>
      <c r="M45" s="11">
        <v>39.689016894693097</v>
      </c>
      <c r="N45" s="11">
        <v>107.40001920568599</v>
      </c>
      <c r="O45" s="11" t="s">
        <v>16</v>
      </c>
      <c r="P45" s="11" t="s">
        <v>16</v>
      </c>
      <c r="Q45" s="12" t="s">
        <v>16</v>
      </c>
      <c r="R45" s="18" t="s">
        <v>16</v>
      </c>
      <c r="S45" s="17" t="s">
        <v>16</v>
      </c>
      <c r="T45" s="20"/>
      <c r="U45" s="14">
        <v>8</v>
      </c>
      <c r="V45" s="19">
        <v>1.08624618820844</v>
      </c>
      <c r="W45" s="18">
        <v>0.81069987931943799</v>
      </c>
      <c r="X45" s="18">
        <v>0.54879208481757102</v>
      </c>
      <c r="Y45" s="11">
        <v>0.42111530565399202</v>
      </c>
      <c r="Z45" s="11">
        <v>0.40473493574470598</v>
      </c>
      <c r="AA45" s="11">
        <v>0.33409154973861999</v>
      </c>
      <c r="AB45" s="11">
        <v>0.32100118243224801</v>
      </c>
      <c r="AC45" s="11">
        <v>0.157819620775216</v>
      </c>
      <c r="AD45" s="11">
        <v>0.19523892212997099</v>
      </c>
      <c r="AE45" s="11">
        <v>0.15969543359367599</v>
      </c>
      <c r="AF45" s="11">
        <v>4.1415262612583499E-2</v>
      </c>
      <c r="AG45" s="11" t="s">
        <v>16</v>
      </c>
      <c r="AH45" s="11" t="s">
        <v>16</v>
      </c>
      <c r="AI45" s="12" t="s">
        <v>16</v>
      </c>
      <c r="AJ45" s="18" t="s">
        <v>16</v>
      </c>
      <c r="AK45" s="17" t="s">
        <v>16</v>
      </c>
    </row>
    <row r="46" spans="1:54" x14ac:dyDescent="0.2">
      <c r="A46" s="22"/>
      <c r="B46" s="21"/>
      <c r="C46" s="14">
        <v>10</v>
      </c>
      <c r="D46" s="19">
        <v>6.7678621560574603</v>
      </c>
      <c r="E46" s="18">
        <v>9.2966463414697493</v>
      </c>
      <c r="F46" s="18">
        <v>13.116785913971899</v>
      </c>
      <c r="G46" s="11">
        <v>18.086386092135498</v>
      </c>
      <c r="H46" s="11">
        <v>25.340995941619099</v>
      </c>
      <c r="I46" s="11">
        <v>31.471418081141699</v>
      </c>
      <c r="J46" s="11">
        <v>38.807716322047199</v>
      </c>
      <c r="K46" s="11">
        <v>71.119515104271898</v>
      </c>
      <c r="L46" s="11">
        <v>59.615094118364397</v>
      </c>
      <c r="M46" s="11">
        <v>47.458179696410497</v>
      </c>
      <c r="N46" s="11">
        <v>60.9342001879713</v>
      </c>
      <c r="O46" s="11">
        <v>54.888101518640603</v>
      </c>
      <c r="P46" s="11" t="s">
        <v>16</v>
      </c>
      <c r="Q46" s="12" t="s">
        <v>16</v>
      </c>
      <c r="R46" s="18" t="s">
        <v>16</v>
      </c>
      <c r="S46" s="17" t="s">
        <v>16</v>
      </c>
      <c r="T46" s="20"/>
      <c r="U46" s="14">
        <v>10</v>
      </c>
      <c r="V46" s="19">
        <v>0.81178686336671202</v>
      </c>
      <c r="W46" s="18">
        <v>0.77351451358593404</v>
      </c>
      <c r="X46" s="18">
        <v>0.53648483626618404</v>
      </c>
      <c r="Y46" s="11">
        <v>0.439823351741706</v>
      </c>
      <c r="Z46" s="11">
        <v>0.35437291552467398</v>
      </c>
      <c r="AA46" s="11">
        <v>0.31152372666613198</v>
      </c>
      <c r="AB46" s="11">
        <v>0.26803613057119402</v>
      </c>
      <c r="AC46" s="11">
        <v>0.15228413583199499</v>
      </c>
      <c r="AD46" s="11">
        <v>0.15862760887603</v>
      </c>
      <c r="AE46" s="11">
        <v>0.17327078733780699</v>
      </c>
      <c r="AF46" s="11">
        <v>6.6066407555775197E-2</v>
      </c>
      <c r="AG46" s="11">
        <v>3.5982297535455197E-2</v>
      </c>
      <c r="AH46" s="11" t="s">
        <v>16</v>
      </c>
      <c r="AI46" s="12" t="s">
        <v>16</v>
      </c>
      <c r="AJ46" s="18" t="s">
        <v>16</v>
      </c>
      <c r="AK46" s="17" t="s">
        <v>16</v>
      </c>
    </row>
    <row r="47" spans="1:54" x14ac:dyDescent="0.2">
      <c r="A47" s="22"/>
      <c r="B47" s="21"/>
      <c r="C47" s="14">
        <v>12</v>
      </c>
      <c r="D47" s="19">
        <v>1.07132382224655</v>
      </c>
      <c r="E47" s="18">
        <v>9.0405177902500196</v>
      </c>
      <c r="F47" s="18">
        <v>13.5007220082462</v>
      </c>
      <c r="G47" s="11">
        <v>18.329210075036599</v>
      </c>
      <c r="H47" s="11">
        <v>23.7542634156021</v>
      </c>
      <c r="I47" s="11">
        <v>33.747739929967302</v>
      </c>
      <c r="J47" s="11">
        <v>37.167417416709696</v>
      </c>
      <c r="K47" s="11">
        <v>56.051840544936503</v>
      </c>
      <c r="L47" s="11">
        <v>58.526152509624097</v>
      </c>
      <c r="M47" s="11">
        <v>44.351255237120199</v>
      </c>
      <c r="N47" s="11">
        <v>59.209900042498802</v>
      </c>
      <c r="O47" s="11">
        <v>166.97972019698901</v>
      </c>
      <c r="P47" s="11" t="s">
        <v>16</v>
      </c>
      <c r="Q47" s="12">
        <v>28.428329303587699</v>
      </c>
      <c r="R47" s="18" t="s">
        <v>16</v>
      </c>
      <c r="S47" s="17" t="s">
        <v>16</v>
      </c>
      <c r="T47" s="20"/>
      <c r="U47" s="14">
        <v>12</v>
      </c>
      <c r="V47" s="19">
        <v>2.2292627653908199</v>
      </c>
      <c r="W47" s="18">
        <v>0.74349013326131297</v>
      </c>
      <c r="X47" s="18">
        <v>0.48073327481043598</v>
      </c>
      <c r="Y47" s="11">
        <v>0.388948277619382</v>
      </c>
      <c r="Z47" s="11">
        <v>0.34786819041775502</v>
      </c>
      <c r="AA47" s="11">
        <v>0.27499038944901399</v>
      </c>
      <c r="AB47" s="11">
        <v>0.268647460872463</v>
      </c>
      <c r="AC47" s="11">
        <v>0.186864557092738</v>
      </c>
      <c r="AD47" s="11">
        <v>0.15910785445318901</v>
      </c>
      <c r="AE47" s="11">
        <v>0.18112636892085901</v>
      </c>
      <c r="AF47" s="11">
        <v>0.13315622321618001</v>
      </c>
      <c r="AG47" s="11">
        <v>2.5700298014429E-2</v>
      </c>
      <c r="AH47" s="11" t="s">
        <v>16</v>
      </c>
      <c r="AI47" s="12">
        <v>7.5277023040883698E-2</v>
      </c>
      <c r="AJ47" s="18" t="s">
        <v>16</v>
      </c>
      <c r="AK47" s="17" t="s">
        <v>16</v>
      </c>
    </row>
    <row r="48" spans="1:54" x14ac:dyDescent="0.2">
      <c r="A48" s="22"/>
      <c r="B48" s="21"/>
      <c r="C48" s="14">
        <v>14</v>
      </c>
      <c r="D48" s="19">
        <v>0.97880993913907</v>
      </c>
      <c r="E48" s="18">
        <v>4.5169565056932699</v>
      </c>
      <c r="F48" s="18">
        <v>15.0677143125097</v>
      </c>
      <c r="G48" s="11">
        <v>22.327185329456899</v>
      </c>
      <c r="H48" s="11">
        <v>25.422739522283599</v>
      </c>
      <c r="I48" s="11">
        <v>33.342245021485802</v>
      </c>
      <c r="J48" s="11">
        <v>40.991907947110398</v>
      </c>
      <c r="K48" s="11">
        <v>52.691646986937201</v>
      </c>
      <c r="L48" s="11">
        <v>59.548428446030599</v>
      </c>
      <c r="M48" s="11">
        <v>55.998780446662501</v>
      </c>
      <c r="N48" s="11">
        <v>115.323815403352</v>
      </c>
      <c r="O48" s="11">
        <v>15.325120551285</v>
      </c>
      <c r="P48" s="11">
        <v>14.845329319713001</v>
      </c>
      <c r="Q48" s="12" t="s">
        <v>16</v>
      </c>
      <c r="R48" s="18" t="s">
        <v>16</v>
      </c>
      <c r="S48" s="17" t="s">
        <v>16</v>
      </c>
      <c r="T48" s="20"/>
      <c r="U48" s="14">
        <v>14</v>
      </c>
      <c r="V48" s="19">
        <v>1.1656084039283401</v>
      </c>
      <c r="W48" s="18">
        <v>0.86709087987503497</v>
      </c>
      <c r="X48" s="18">
        <v>0.40737039655350099</v>
      </c>
      <c r="Y48" s="11">
        <v>0.29688481226154301</v>
      </c>
      <c r="Z48" s="11">
        <v>0.29566635282864601</v>
      </c>
      <c r="AA48" s="11">
        <v>0.25713213740075302</v>
      </c>
      <c r="AB48" s="11">
        <v>0.233057677750206</v>
      </c>
      <c r="AC48" s="11">
        <v>0.19021811289546001</v>
      </c>
      <c r="AD48" s="11">
        <v>0.14959803993731099</v>
      </c>
      <c r="AE48" s="11">
        <v>0.13887336890478799</v>
      </c>
      <c r="AF48" s="11">
        <v>7.0360463489649194E-2</v>
      </c>
      <c r="AG48" s="11">
        <v>0.26922805384434101</v>
      </c>
      <c r="AH48" s="11">
        <v>0.142828312371472</v>
      </c>
      <c r="AI48" s="12" t="s">
        <v>16</v>
      </c>
      <c r="AJ48" s="18" t="s">
        <v>16</v>
      </c>
      <c r="AK48" s="17" t="s">
        <v>16</v>
      </c>
    </row>
    <row r="49" spans="1:37" x14ac:dyDescent="0.2">
      <c r="A49" s="16"/>
      <c r="B49" s="15"/>
      <c r="C49" s="14">
        <v>16</v>
      </c>
      <c r="D49" s="13">
        <v>0.630065334882422</v>
      </c>
      <c r="E49" s="11">
        <v>4.6011214864332501</v>
      </c>
      <c r="F49" s="11">
        <v>14.3063953276402</v>
      </c>
      <c r="G49" s="11">
        <v>27.346757773347001</v>
      </c>
      <c r="H49" s="11">
        <v>29.786867648835099</v>
      </c>
      <c r="I49" s="11">
        <v>31.4397402792432</v>
      </c>
      <c r="J49" s="11">
        <v>41.237837607528597</v>
      </c>
      <c r="K49" s="11">
        <v>48.152960659758698</v>
      </c>
      <c r="L49" s="11">
        <v>67.715366470516898</v>
      </c>
      <c r="M49" s="11">
        <v>57.008131254955401</v>
      </c>
      <c r="N49" s="11">
        <v>44.159809383552997</v>
      </c>
      <c r="O49" s="11">
        <v>31.044057718217399</v>
      </c>
      <c r="P49" s="11">
        <v>61.053067051632603</v>
      </c>
      <c r="Q49" s="12" t="s">
        <v>16</v>
      </c>
      <c r="R49" s="11" t="s">
        <v>16</v>
      </c>
      <c r="S49" s="10" t="s">
        <v>16</v>
      </c>
      <c r="U49" s="14">
        <v>16</v>
      </c>
      <c r="V49" s="13">
        <v>1.4571429140226699</v>
      </c>
      <c r="W49" s="11">
        <v>0.85296675097997499</v>
      </c>
      <c r="X49" s="11">
        <v>0.33393491057357599</v>
      </c>
      <c r="Y49" s="11">
        <v>0.230362286698753</v>
      </c>
      <c r="Z49" s="11">
        <v>0.23505708452138499</v>
      </c>
      <c r="AA49" s="11">
        <v>0.25220286119248703</v>
      </c>
      <c r="AB49" s="11">
        <v>0.215752160369584</v>
      </c>
      <c r="AC49" s="11">
        <v>0.200789534983875</v>
      </c>
      <c r="AD49" s="11">
        <v>0.15008870229157301</v>
      </c>
      <c r="AE49" s="11">
        <v>0.15888050266769599</v>
      </c>
      <c r="AF49" s="11">
        <v>0.17167689844181999</v>
      </c>
      <c r="AG49" s="11">
        <v>0.195816684133955</v>
      </c>
      <c r="AH49" s="11">
        <v>6.5296824894971794E-2</v>
      </c>
      <c r="AI49" s="12" t="s">
        <v>16</v>
      </c>
      <c r="AJ49" s="11" t="s">
        <v>16</v>
      </c>
      <c r="AK49" s="10" t="s">
        <v>16</v>
      </c>
    </row>
    <row r="50" spans="1:37" x14ac:dyDescent="0.2">
      <c r="A50" s="16"/>
      <c r="B50" s="15"/>
      <c r="C50" s="14">
        <v>18</v>
      </c>
      <c r="D50" s="13" t="s">
        <v>16</v>
      </c>
      <c r="E50" s="11">
        <v>0.95674723278473595</v>
      </c>
      <c r="F50" s="11">
        <v>9.8279248858601402</v>
      </c>
      <c r="G50" s="11">
        <v>31.948172253953199</v>
      </c>
      <c r="H50" s="11">
        <v>37.033163589858098</v>
      </c>
      <c r="I50" s="11">
        <v>34.273805414449498</v>
      </c>
      <c r="J50" s="11">
        <v>42.8207470987101</v>
      </c>
      <c r="K50" s="11">
        <v>37.092283286967799</v>
      </c>
      <c r="L50" s="11">
        <v>47.440226426133698</v>
      </c>
      <c r="M50" s="11">
        <v>61.116185191746702</v>
      </c>
      <c r="N50" s="11">
        <v>62.277492736138498</v>
      </c>
      <c r="O50" s="11">
        <v>62.093641171851601</v>
      </c>
      <c r="P50" s="11">
        <v>31.779083201579301</v>
      </c>
      <c r="Q50" s="12" t="s">
        <v>16</v>
      </c>
      <c r="R50" s="11" t="s">
        <v>16</v>
      </c>
      <c r="S50" s="10">
        <v>14.736445597004799</v>
      </c>
      <c r="U50" s="14">
        <v>18</v>
      </c>
      <c r="V50" s="13" t="s">
        <v>16</v>
      </c>
      <c r="W50" s="11">
        <v>0.96346750762149402</v>
      </c>
      <c r="X50" s="11">
        <v>0.38438066047421798</v>
      </c>
      <c r="Y50" s="11">
        <v>0.19351119259551899</v>
      </c>
      <c r="Z50" s="11">
        <v>0.182713759017958</v>
      </c>
      <c r="AA50" s="11">
        <v>0.22160758701818301</v>
      </c>
      <c r="AB50" s="11">
        <v>0.195835882570008</v>
      </c>
      <c r="AC50" s="11">
        <v>0.247845216463387</v>
      </c>
      <c r="AD50" s="11">
        <v>0.210545776262616</v>
      </c>
      <c r="AE50" s="11">
        <v>0.171961211510334</v>
      </c>
      <c r="AF50" s="11">
        <v>0.11985783947241201</v>
      </c>
      <c r="AG50" s="11">
        <v>0.126213930181553</v>
      </c>
      <c r="AH50" s="11">
        <v>0.124755614328799</v>
      </c>
      <c r="AI50" s="12" t="s">
        <v>16</v>
      </c>
      <c r="AJ50" s="11" t="s">
        <v>16</v>
      </c>
      <c r="AK50" s="10">
        <v>0.18600143311064801</v>
      </c>
    </row>
    <row r="51" spans="1:37" x14ac:dyDescent="0.2">
      <c r="A51" s="16"/>
      <c r="B51" s="15"/>
      <c r="C51" s="14">
        <v>20</v>
      </c>
      <c r="D51" s="13" t="s">
        <v>16</v>
      </c>
      <c r="E51" s="11">
        <v>14.5879632100264</v>
      </c>
      <c r="F51" s="11">
        <v>3.0335199535431299</v>
      </c>
      <c r="G51" s="11">
        <v>31.6324067614621</v>
      </c>
      <c r="H51" s="11">
        <v>38.885637999247997</v>
      </c>
      <c r="I51" s="11">
        <v>49.060332487177902</v>
      </c>
      <c r="J51" s="11">
        <v>53.073449679579298</v>
      </c>
      <c r="K51" s="11">
        <v>35.049217659629299</v>
      </c>
      <c r="L51" s="11">
        <v>41.370158938015599</v>
      </c>
      <c r="M51" s="11">
        <v>58.049329349157901</v>
      </c>
      <c r="N51" s="11">
        <v>60.898973803339601</v>
      </c>
      <c r="O51" s="11">
        <v>32.891200636285397</v>
      </c>
      <c r="P51" s="11">
        <v>35.366454417370498</v>
      </c>
      <c r="Q51" s="12">
        <v>13.3535543680069</v>
      </c>
      <c r="R51" s="11" t="s">
        <v>16</v>
      </c>
      <c r="S51" s="10" t="s">
        <v>16</v>
      </c>
      <c r="U51" s="14">
        <v>20</v>
      </c>
      <c r="V51" s="13" t="s">
        <v>16</v>
      </c>
      <c r="W51" s="11">
        <v>4.8524854202556499E-2</v>
      </c>
      <c r="X51" s="11">
        <v>0.62163452676096898</v>
      </c>
      <c r="Y51" s="11">
        <v>0.126900317392318</v>
      </c>
      <c r="Z51" s="11">
        <v>0.170262112440518</v>
      </c>
      <c r="AA51" s="11">
        <v>0.14800803392487799</v>
      </c>
      <c r="AB51" s="11">
        <v>0.15088267862518501</v>
      </c>
      <c r="AC51" s="11">
        <v>0.25520277623731702</v>
      </c>
      <c r="AD51" s="11">
        <v>0.229976384158008</v>
      </c>
      <c r="AE51" s="11">
        <v>0.176982758414998</v>
      </c>
      <c r="AF51" s="11">
        <v>0.117433559202338</v>
      </c>
      <c r="AG51" s="11">
        <v>0.171074738121478</v>
      </c>
      <c r="AH51" s="11">
        <v>0.16438489394431399</v>
      </c>
      <c r="AI51" s="12">
        <v>0.15355121857047499</v>
      </c>
      <c r="AJ51" s="11" t="s">
        <v>16</v>
      </c>
      <c r="AK51" s="10" t="s">
        <v>16</v>
      </c>
    </row>
    <row r="52" spans="1:37" x14ac:dyDescent="0.2">
      <c r="A52" s="16"/>
      <c r="B52" s="15"/>
      <c r="C52" s="14">
        <v>22</v>
      </c>
      <c r="D52" s="13" t="s">
        <v>16</v>
      </c>
      <c r="E52" s="11" t="s">
        <v>16</v>
      </c>
      <c r="F52" s="11">
        <v>1.8775627416006</v>
      </c>
      <c r="G52" s="11">
        <v>4.7934874274872303</v>
      </c>
      <c r="H52" s="11">
        <v>44.595544468595797</v>
      </c>
      <c r="I52" s="11">
        <v>40.339980774885703</v>
      </c>
      <c r="J52" s="11">
        <v>36.8752982661359</v>
      </c>
      <c r="K52" s="11">
        <v>51.130335131622402</v>
      </c>
      <c r="L52" s="11">
        <v>39.312867840456299</v>
      </c>
      <c r="M52" s="11">
        <v>47.587586956772597</v>
      </c>
      <c r="N52" s="11">
        <v>38.955438075407002</v>
      </c>
      <c r="O52" s="11">
        <v>59.591037184244399</v>
      </c>
      <c r="P52" s="11">
        <v>38.2088737389399</v>
      </c>
      <c r="Q52" s="12">
        <v>36.883279477697201</v>
      </c>
      <c r="R52" s="11">
        <v>7.1010470130190901</v>
      </c>
      <c r="S52" s="10" t="s">
        <v>16</v>
      </c>
      <c r="U52" s="14">
        <v>22</v>
      </c>
      <c r="V52" s="13" t="s">
        <v>16</v>
      </c>
      <c r="W52" s="11" t="s">
        <v>16</v>
      </c>
      <c r="X52" s="11">
        <v>0.50076000790887998</v>
      </c>
      <c r="Y52" s="11">
        <v>0.21367131649444501</v>
      </c>
      <c r="Z52" s="11">
        <v>0.126023480949985</v>
      </c>
      <c r="AA52" s="11">
        <v>0.149619830761964</v>
      </c>
      <c r="AB52" s="11">
        <v>0.21162955926853599</v>
      </c>
      <c r="AC52" s="11">
        <v>0.164374435994042</v>
      </c>
      <c r="AD52" s="11">
        <v>0.235840930145468</v>
      </c>
      <c r="AE52" s="11">
        <v>0.21365118886731799</v>
      </c>
      <c r="AF52" s="11">
        <v>0.238612697739051</v>
      </c>
      <c r="AG52" s="11">
        <v>0.129410566825783</v>
      </c>
      <c r="AH52" s="11">
        <v>0.102151478616869</v>
      </c>
      <c r="AI52" s="12">
        <v>5.1231434950786803E-2</v>
      </c>
      <c r="AJ52" s="11">
        <v>0.29778472519002402</v>
      </c>
      <c r="AK52" s="10" t="s">
        <v>16</v>
      </c>
    </row>
    <row r="53" spans="1:37" ht="16" thickBot="1" x14ac:dyDescent="0.25">
      <c r="A53" s="9"/>
      <c r="B53" s="8"/>
      <c r="C53" s="6">
        <v>24</v>
      </c>
      <c r="D53" s="5" t="s">
        <v>16</v>
      </c>
      <c r="E53" s="3">
        <v>3.4223635024458399</v>
      </c>
      <c r="F53" s="3" t="s">
        <v>16</v>
      </c>
      <c r="G53" s="3" t="s">
        <v>16</v>
      </c>
      <c r="H53" s="3">
        <v>9.9938161260024696</v>
      </c>
      <c r="I53" s="3">
        <v>14.042700579732299</v>
      </c>
      <c r="J53" s="3">
        <v>80.686296404432497</v>
      </c>
      <c r="K53" s="3">
        <v>44.210987010743303</v>
      </c>
      <c r="L53" s="3">
        <v>42.580668962732098</v>
      </c>
      <c r="M53" s="3">
        <v>36.020073569337498</v>
      </c>
      <c r="N53" s="3">
        <v>43.525066553700697</v>
      </c>
      <c r="O53" s="3">
        <v>47.983039833594603</v>
      </c>
      <c r="P53" s="3">
        <v>42.2029138134764</v>
      </c>
      <c r="Q53" s="4">
        <v>24.037969656864998</v>
      </c>
      <c r="R53" s="3">
        <v>9.3934905070193295</v>
      </c>
      <c r="S53" s="2">
        <v>9.0351173825123006</v>
      </c>
      <c r="T53" s="7"/>
      <c r="U53" s="6">
        <v>24</v>
      </c>
      <c r="V53" s="5" t="s">
        <v>16</v>
      </c>
      <c r="W53" s="3">
        <v>0.305078904781662</v>
      </c>
      <c r="X53" s="3" t="s">
        <v>16</v>
      </c>
      <c r="Y53" s="3" t="s">
        <v>16</v>
      </c>
      <c r="Z53" s="3">
        <v>9.8644333746379098E-2</v>
      </c>
      <c r="AA53" s="3">
        <v>8.2384777439071202E-2</v>
      </c>
      <c r="AB53" s="3">
        <v>6.3071715705476206E-2</v>
      </c>
      <c r="AC53" s="3">
        <v>0.15415888223018201</v>
      </c>
      <c r="AD53" s="3">
        <v>0.17543253556585101</v>
      </c>
      <c r="AE53" s="3">
        <v>0.22396155146153399</v>
      </c>
      <c r="AF53" s="3">
        <v>0.19671424117435099</v>
      </c>
      <c r="AG53" s="3">
        <v>0.171312096690766</v>
      </c>
      <c r="AH53" s="3">
        <v>8.4200159240126901E-2</v>
      </c>
      <c r="AI53" s="4">
        <v>0.15066441626996399</v>
      </c>
      <c r="AJ53" s="3">
        <v>0.225789591139469</v>
      </c>
      <c r="AK53" s="2">
        <v>0.22430994317675701</v>
      </c>
    </row>
  </sheetData>
  <mergeCells count="41">
    <mergeCell ref="G12:P12"/>
    <mergeCell ref="N18:P18"/>
    <mergeCell ref="N19:P19"/>
    <mergeCell ref="N20:P20"/>
    <mergeCell ref="N21:P21"/>
    <mergeCell ref="N13:P13"/>
    <mergeCell ref="N14:P14"/>
    <mergeCell ref="N15:P15"/>
    <mergeCell ref="N16:P16"/>
    <mergeCell ref="N17:P17"/>
    <mergeCell ref="K13:M13"/>
    <mergeCell ref="K14:M14"/>
    <mergeCell ref="K21:M21"/>
    <mergeCell ref="K22:M22"/>
    <mergeCell ref="K23:M23"/>
    <mergeCell ref="N24:P24"/>
    <mergeCell ref="N22:P22"/>
    <mergeCell ref="C26:AA26"/>
    <mergeCell ref="H20:J20"/>
    <mergeCell ref="H21:J21"/>
    <mergeCell ref="H22:J22"/>
    <mergeCell ref="H23:J23"/>
    <mergeCell ref="K20:M20"/>
    <mergeCell ref="H24:J24"/>
    <mergeCell ref="K24:M24"/>
    <mergeCell ref="AD26:BB26"/>
    <mergeCell ref="C41:S41"/>
    <mergeCell ref="U41:AK41"/>
    <mergeCell ref="H13:J13"/>
    <mergeCell ref="H14:J14"/>
    <mergeCell ref="H15:J15"/>
    <mergeCell ref="H16:J16"/>
    <mergeCell ref="H17:J17"/>
    <mergeCell ref="H18:J18"/>
    <mergeCell ref="H19:J19"/>
    <mergeCell ref="K15:M15"/>
    <mergeCell ref="K16:M16"/>
    <mergeCell ref="K17:M17"/>
    <mergeCell ref="K18:M18"/>
    <mergeCell ref="K19:M19"/>
    <mergeCell ref="N23:P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BCEBB-F708-C048-97DA-AD505E58EE12}">
  <dimension ref="A1:B46"/>
  <sheetViews>
    <sheetView workbookViewId="0">
      <selection sqref="A1:XFD1"/>
    </sheetView>
  </sheetViews>
  <sheetFormatPr baseColWidth="10" defaultColWidth="10.83203125" defaultRowHeight="15" x14ac:dyDescent="0.2"/>
  <cols>
    <col min="1" max="1" width="43.33203125" bestFit="1" customWidth="1"/>
    <col min="2" max="2" width="34.5" bestFit="1" customWidth="1"/>
  </cols>
  <sheetData>
    <row r="1" spans="1:2" ht="18" thickBot="1" x14ac:dyDescent="0.25">
      <c r="A1" s="1" t="s">
        <v>39</v>
      </c>
      <c r="B1" s="1" t="s">
        <v>40</v>
      </c>
    </row>
    <row r="2" spans="1:2" ht="16" thickTop="1" x14ac:dyDescent="0.2">
      <c r="A2" t="s">
        <v>41</v>
      </c>
      <c r="B2">
        <v>15</v>
      </c>
    </row>
    <row r="3" spans="1:2" x14ac:dyDescent="0.2">
      <c r="A3" t="s">
        <v>42</v>
      </c>
      <c r="B3" t="s">
        <v>77</v>
      </c>
    </row>
    <row r="4" spans="1:2" x14ac:dyDescent="0.2">
      <c r="A4" t="s">
        <v>43</v>
      </c>
      <c r="B4">
        <v>331.57279810811531</v>
      </c>
    </row>
    <row r="5" spans="1:2" x14ac:dyDescent="0.2">
      <c r="A5" t="s">
        <v>44</v>
      </c>
      <c r="B5" t="s">
        <v>45</v>
      </c>
    </row>
    <row r="6" spans="1:2" x14ac:dyDescent="0.2">
      <c r="A6" t="s">
        <v>46</v>
      </c>
      <c r="B6">
        <v>3</v>
      </c>
    </row>
    <row r="7" spans="1:2" x14ac:dyDescent="0.2">
      <c r="A7" t="s">
        <v>47</v>
      </c>
      <c r="B7" t="s">
        <v>48</v>
      </c>
    </row>
    <row r="8" spans="1:2" x14ac:dyDescent="0.2">
      <c r="A8" t="s">
        <v>49</v>
      </c>
      <c r="B8">
        <v>3</v>
      </c>
    </row>
    <row r="9" spans="1:2" x14ac:dyDescent="0.2">
      <c r="A9" t="s">
        <v>50</v>
      </c>
      <c r="B9">
        <v>10.84</v>
      </c>
    </row>
    <row r="10" spans="1:2" x14ac:dyDescent="0.2">
      <c r="A10" t="s">
        <v>51</v>
      </c>
      <c r="B10">
        <v>25</v>
      </c>
    </row>
    <row r="11" spans="1:2" x14ac:dyDescent="0.2">
      <c r="A11" t="s">
        <v>52</v>
      </c>
      <c r="B11">
        <v>240</v>
      </c>
    </row>
    <row r="12" spans="1:2" x14ac:dyDescent="0.2">
      <c r="A12" t="s">
        <v>78</v>
      </c>
      <c r="B12" t="s">
        <v>79</v>
      </c>
    </row>
    <row r="13" spans="1:2" x14ac:dyDescent="0.2">
      <c r="A13" t="s">
        <v>53</v>
      </c>
      <c r="B13">
        <v>150</v>
      </c>
    </row>
    <row r="14" spans="1:2" x14ac:dyDescent="0.2">
      <c r="A14" t="s">
        <v>80</v>
      </c>
      <c r="B14">
        <v>7.94</v>
      </c>
    </row>
    <row r="15" spans="1:2" x14ac:dyDescent="0.2">
      <c r="A15" t="s">
        <v>81</v>
      </c>
      <c r="B15">
        <v>3</v>
      </c>
    </row>
    <row r="16" spans="1:2" x14ac:dyDescent="0.2">
      <c r="A16" t="s">
        <v>82</v>
      </c>
      <c r="B16">
        <v>-10.454000000000001</v>
      </c>
    </row>
    <row r="17" spans="1:2" x14ac:dyDescent="0.2">
      <c r="A17" t="s">
        <v>54</v>
      </c>
      <c r="B17" t="s">
        <v>55</v>
      </c>
    </row>
    <row r="18" spans="1:2" x14ac:dyDescent="0.2">
      <c r="A18" t="s">
        <v>56</v>
      </c>
      <c r="B18">
        <v>9</v>
      </c>
    </row>
    <row r="19" spans="1:2" x14ac:dyDescent="0.2">
      <c r="A19" t="s">
        <v>57</v>
      </c>
      <c r="B19">
        <v>5</v>
      </c>
    </row>
    <row r="20" spans="1:2" x14ac:dyDescent="0.2">
      <c r="A20" t="s">
        <v>58</v>
      </c>
      <c r="B20">
        <v>7.56</v>
      </c>
    </row>
    <row r="21" spans="1:2" x14ac:dyDescent="0.2">
      <c r="A21" t="s">
        <v>59</v>
      </c>
      <c r="B21">
        <v>95</v>
      </c>
    </row>
    <row r="22" spans="1:2" x14ac:dyDescent="0.2">
      <c r="A22" t="s">
        <v>83</v>
      </c>
      <c r="B22">
        <v>6</v>
      </c>
    </row>
    <row r="23" spans="1:2" x14ac:dyDescent="0.2">
      <c r="A23" t="s">
        <v>84</v>
      </c>
      <c r="B23">
        <v>-4</v>
      </c>
    </row>
    <row r="24" spans="1:2" x14ac:dyDescent="0.2">
      <c r="A24" t="s">
        <v>85</v>
      </c>
      <c r="B24">
        <v>0.38</v>
      </c>
    </row>
    <row r="25" spans="1:2" x14ac:dyDescent="0.2">
      <c r="A25" t="s">
        <v>86</v>
      </c>
      <c r="B25">
        <v>4.9930000000000003</v>
      </c>
    </row>
    <row r="26" spans="1:2" x14ac:dyDescent="0.2">
      <c r="A26" t="s">
        <v>87</v>
      </c>
      <c r="B26">
        <v>0.96550000000000002</v>
      </c>
    </row>
    <row r="27" spans="1:2" x14ac:dyDescent="0.2">
      <c r="A27" t="s">
        <v>88</v>
      </c>
      <c r="B27">
        <v>4</v>
      </c>
    </row>
    <row r="28" spans="1:2" x14ac:dyDescent="0.2">
      <c r="A28" t="s">
        <v>89</v>
      </c>
      <c r="B28">
        <v>68</v>
      </c>
    </row>
    <row r="29" spans="1:2" x14ac:dyDescent="0.2">
      <c r="A29" t="s">
        <v>90</v>
      </c>
      <c r="B29">
        <v>190</v>
      </c>
    </row>
    <row r="30" spans="1:2" x14ac:dyDescent="0.2">
      <c r="A30" t="s">
        <v>91</v>
      </c>
      <c r="B30">
        <v>371.95</v>
      </c>
    </row>
    <row r="31" spans="1:2" x14ac:dyDescent="0.2">
      <c r="A31" t="s">
        <v>92</v>
      </c>
      <c r="B31">
        <v>13.362</v>
      </c>
    </row>
    <row r="32" spans="1:2" x14ac:dyDescent="0.2">
      <c r="A32" t="s">
        <v>93</v>
      </c>
      <c r="B32">
        <v>39.433999999999997</v>
      </c>
    </row>
    <row r="33" spans="1:2" x14ac:dyDescent="0.2">
      <c r="A33" t="s">
        <v>94</v>
      </c>
      <c r="B33">
        <v>19.504000000000001</v>
      </c>
    </row>
    <row r="34" spans="1:2" x14ac:dyDescent="0.2">
      <c r="A34" t="s">
        <v>95</v>
      </c>
      <c r="B34">
        <v>4.6989999999999998</v>
      </c>
    </row>
    <row r="35" spans="1:2" x14ac:dyDescent="0.2">
      <c r="A35" t="s">
        <v>96</v>
      </c>
      <c r="B35">
        <v>3.6269999999999998</v>
      </c>
    </row>
    <row r="36" spans="1:2" x14ac:dyDescent="0.2">
      <c r="A36" t="s">
        <v>97</v>
      </c>
      <c r="B36">
        <v>100</v>
      </c>
    </row>
    <row r="37" spans="1:2" x14ac:dyDescent="0.2">
      <c r="A37" t="s">
        <v>98</v>
      </c>
      <c r="B37">
        <v>100</v>
      </c>
    </row>
    <row r="38" spans="1:2" x14ac:dyDescent="0.2">
      <c r="A38" t="s">
        <v>99</v>
      </c>
      <c r="B38">
        <v>797.27499999999998</v>
      </c>
    </row>
    <row r="39" spans="1:2" x14ac:dyDescent="0.2">
      <c r="A39" t="s">
        <v>60</v>
      </c>
      <c r="B39">
        <v>100.128</v>
      </c>
    </row>
    <row r="40" spans="1:2" x14ac:dyDescent="0.2">
      <c r="A40" t="s">
        <v>100</v>
      </c>
      <c r="B40" t="s">
        <v>101</v>
      </c>
    </row>
    <row r="41" spans="1:2" x14ac:dyDescent="0.2">
      <c r="A41" t="s">
        <v>61</v>
      </c>
      <c r="B41">
        <v>914.53194049087608</v>
      </c>
    </row>
    <row r="42" spans="1:2" x14ac:dyDescent="0.2">
      <c r="A42" t="s">
        <v>62</v>
      </c>
      <c r="B42">
        <v>10</v>
      </c>
    </row>
    <row r="43" spans="1:2" x14ac:dyDescent="0.2">
      <c r="A43" t="s">
        <v>102</v>
      </c>
      <c r="B43">
        <v>20</v>
      </c>
    </row>
    <row r="44" spans="1:2" x14ac:dyDescent="0.2">
      <c r="A44" t="s">
        <v>63</v>
      </c>
      <c r="B44">
        <v>45</v>
      </c>
    </row>
    <row r="45" spans="1:2" x14ac:dyDescent="0.2">
      <c r="A45" t="s">
        <v>64</v>
      </c>
      <c r="B45">
        <v>10</v>
      </c>
    </row>
    <row r="46" spans="1:2" x14ac:dyDescent="0.2">
      <c r="A46" t="s">
        <v>65</v>
      </c>
      <c r="B46">
        <v>2319.41429420043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41B63-A173-7C4A-9830-5F4E8712D55C}">
  <dimension ref="A1:B14"/>
  <sheetViews>
    <sheetView tabSelected="1" workbookViewId="0">
      <selection activeCell="C7" sqref="C7"/>
    </sheetView>
  </sheetViews>
  <sheetFormatPr baseColWidth="10" defaultRowHeight="15" x14ac:dyDescent="0.2"/>
  <cols>
    <col min="1" max="1" width="30.5" bestFit="1" customWidth="1"/>
    <col min="2" max="2" width="34.5" bestFit="1" customWidth="1"/>
  </cols>
  <sheetData>
    <row r="1" spans="1:2" ht="18" thickBot="1" x14ac:dyDescent="0.25">
      <c r="A1" s="1" t="s">
        <v>39</v>
      </c>
      <c r="B1" s="1" t="s">
        <v>40</v>
      </c>
    </row>
    <row r="2" spans="1:2" ht="16" thickTop="1" x14ac:dyDescent="0.2">
      <c r="A2" t="s">
        <v>103</v>
      </c>
      <c r="B2" s="94">
        <v>379640227</v>
      </c>
    </row>
    <row r="3" spans="1:2" x14ac:dyDescent="0.2">
      <c r="A3" t="s">
        <v>104</v>
      </c>
      <c r="B3" s="94">
        <v>224477294</v>
      </c>
    </row>
    <row r="4" spans="1:2" x14ac:dyDescent="0.2">
      <c r="A4" t="s">
        <v>105</v>
      </c>
      <c r="B4" s="94">
        <v>182971949</v>
      </c>
    </row>
    <row r="5" spans="1:2" x14ac:dyDescent="0.2">
      <c r="A5" t="s">
        <v>106</v>
      </c>
      <c r="B5" s="94">
        <v>0</v>
      </c>
    </row>
    <row r="6" spans="1:2" x14ac:dyDescent="0.2">
      <c r="A6" t="s">
        <v>107</v>
      </c>
      <c r="B6" s="95">
        <v>7259625.3838804197</v>
      </c>
    </row>
    <row r="7" spans="1:2" x14ac:dyDescent="0.2">
      <c r="A7" t="s">
        <v>108</v>
      </c>
      <c r="B7" s="94">
        <v>0</v>
      </c>
    </row>
    <row r="8" spans="1:2" x14ac:dyDescent="0.2">
      <c r="A8" t="s">
        <v>109</v>
      </c>
      <c r="B8" s="95" t="s">
        <v>110</v>
      </c>
    </row>
    <row r="9" spans="1:2" x14ac:dyDescent="0.2">
      <c r="A9" t="s">
        <v>111</v>
      </c>
      <c r="B9" s="95">
        <f>0.001*3850904.21819388</f>
        <v>3850.9042181938798</v>
      </c>
    </row>
    <row r="10" spans="1:2" x14ac:dyDescent="0.2">
      <c r="A10" t="s">
        <v>112</v>
      </c>
      <c r="B10" s="95">
        <f>0.001* -30033.97914658</f>
        <v>-30.033979146580002</v>
      </c>
    </row>
    <row r="11" spans="1:2" x14ac:dyDescent="0.2">
      <c r="A11" t="s">
        <v>113</v>
      </c>
      <c r="B11" s="95">
        <f>0.001* -11693223.9046462</f>
        <v>-11693.2239046462</v>
      </c>
    </row>
    <row r="12" spans="1:2" x14ac:dyDescent="0.2">
      <c r="A12" t="s">
        <v>114</v>
      </c>
      <c r="B12" s="95">
        <f>0.001* 73975385.7960752</f>
        <v>73975.385796075192</v>
      </c>
    </row>
    <row r="13" spans="1:2" x14ac:dyDescent="0.2">
      <c r="A13" t="s">
        <v>115</v>
      </c>
      <c r="B13" s="95">
        <f>0.001* 23162187.4118315</f>
        <v>23162.187411831499</v>
      </c>
    </row>
    <row r="14" spans="1:2" x14ac:dyDescent="0.2">
      <c r="A14" t="s">
        <v>116</v>
      </c>
      <c r="B14" s="95">
        <f>0.001* 8170205.14882855</f>
        <v>8170.2051488285506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1BFCF-F24D-784B-B94F-B82D39CFC2CD}">
  <dimension ref="A1:K37"/>
  <sheetViews>
    <sheetView workbookViewId="0">
      <selection activeCell="F36" sqref="F36"/>
    </sheetView>
  </sheetViews>
  <sheetFormatPr baseColWidth="10" defaultColWidth="8.83203125" defaultRowHeight="15" x14ac:dyDescent="0.2"/>
  <cols>
    <col min="1" max="1" width="12.33203125" bestFit="1" customWidth="1"/>
    <col min="2" max="2" width="10.83203125" bestFit="1" customWidth="1"/>
    <col min="3" max="3" width="8.33203125" bestFit="1" customWidth="1"/>
    <col min="4" max="4" width="15.1640625" bestFit="1" customWidth="1"/>
    <col min="5" max="5" width="19.83203125" bestFit="1" customWidth="1"/>
    <col min="6" max="6" width="22" bestFit="1" customWidth="1"/>
    <col min="7" max="7" width="22.6640625" bestFit="1" customWidth="1"/>
    <col min="8" max="8" width="25.1640625" bestFit="1" customWidth="1"/>
    <col min="9" max="9" width="25.83203125" bestFit="1" customWidth="1"/>
    <col min="10" max="10" width="25.5" bestFit="1" customWidth="1"/>
    <col min="11" max="11" width="17" bestFit="1" customWidth="1"/>
  </cols>
  <sheetData>
    <row r="1" spans="1:11" ht="18" thickBot="1" x14ac:dyDescent="0.25">
      <c r="A1" s="1" t="s">
        <v>0</v>
      </c>
      <c r="B1" s="1" t="s">
        <v>1</v>
      </c>
      <c r="C1" s="1" t="s">
        <v>2</v>
      </c>
      <c r="D1" s="1" t="s">
        <v>3</v>
      </c>
      <c r="E1" s="1" t="s">
        <v>4</v>
      </c>
      <c r="F1" s="1" t="s">
        <v>5</v>
      </c>
      <c r="G1" s="1" t="s">
        <v>6</v>
      </c>
      <c r="H1" s="1" t="s">
        <v>7</v>
      </c>
      <c r="I1" s="1" t="s">
        <v>8</v>
      </c>
      <c r="J1" s="1" t="s">
        <v>9</v>
      </c>
      <c r="K1" s="1" t="s">
        <v>10</v>
      </c>
    </row>
    <row r="2" spans="1:11" ht="16" thickTop="1" x14ac:dyDescent="0.2">
      <c r="A2" t="s">
        <v>11</v>
      </c>
      <c r="B2">
        <v>-75</v>
      </c>
      <c r="C2">
        <v>10</v>
      </c>
      <c r="D2">
        <v>100</v>
      </c>
      <c r="E2">
        <v>24414.887307372948</v>
      </c>
      <c r="F2">
        <v>299143.40673358733</v>
      </c>
      <c r="G2">
        <v>299143.40673358733</v>
      </c>
      <c r="H2">
        <v>7621488069645.5352</v>
      </c>
      <c r="I2">
        <v>7621488069645.5352</v>
      </c>
      <c r="J2">
        <v>6043840039228.9092</v>
      </c>
      <c r="K2">
        <v>622035345410.77576</v>
      </c>
    </row>
    <row r="3" spans="1:11" x14ac:dyDescent="0.2">
      <c r="A3" t="s">
        <v>12</v>
      </c>
      <c r="B3">
        <v>-30</v>
      </c>
      <c r="C3">
        <v>10</v>
      </c>
      <c r="D3">
        <v>100</v>
      </c>
      <c r="E3">
        <v>24414.887307372948</v>
      </c>
      <c r="F3">
        <v>299143.40673358733</v>
      </c>
      <c r="G3">
        <v>299143.40673358733</v>
      </c>
      <c r="H3">
        <v>7621488069645.5352</v>
      </c>
      <c r="I3">
        <v>7621488069645.5352</v>
      </c>
      <c r="J3">
        <v>6043840039228.9092</v>
      </c>
      <c r="K3">
        <v>622035345410.77576</v>
      </c>
    </row>
    <row r="4" spans="1:11" x14ac:dyDescent="0.2">
      <c r="B4">
        <v>-29.998999999999999</v>
      </c>
      <c r="C4">
        <v>10</v>
      </c>
      <c r="D4">
        <v>100</v>
      </c>
      <c r="E4">
        <v>24414.887307372948</v>
      </c>
      <c r="F4">
        <v>299143.40673358733</v>
      </c>
      <c r="G4">
        <v>299143.40673358733</v>
      </c>
      <c r="H4">
        <v>7621488069645.5352</v>
      </c>
      <c r="I4">
        <v>7621488069645.5352</v>
      </c>
      <c r="J4">
        <v>6043840039228.9092</v>
      </c>
      <c r="K4">
        <v>622035345410.77576</v>
      </c>
    </row>
    <row r="5" spans="1:11" x14ac:dyDescent="0.2">
      <c r="B5">
        <v>-20</v>
      </c>
      <c r="C5">
        <v>10</v>
      </c>
      <c r="D5">
        <v>100</v>
      </c>
      <c r="E5">
        <v>24414.887307372948</v>
      </c>
      <c r="F5">
        <v>299143.40673358733</v>
      </c>
      <c r="G5">
        <v>299143.40673358733</v>
      </c>
      <c r="H5">
        <v>7621488069645.5352</v>
      </c>
      <c r="I5">
        <v>7621488069645.5352</v>
      </c>
      <c r="J5">
        <v>6043840039228.9092</v>
      </c>
      <c r="K5">
        <v>622035345410.77576</v>
      </c>
    </row>
    <row r="6" spans="1:11" x14ac:dyDescent="0.2">
      <c r="B6">
        <v>-19.998999999999999</v>
      </c>
      <c r="C6">
        <v>10</v>
      </c>
      <c r="D6">
        <v>100</v>
      </c>
      <c r="E6">
        <v>24414.887307372948</v>
      </c>
      <c r="F6">
        <v>299143.40673358733</v>
      </c>
      <c r="G6">
        <v>299143.40673358733</v>
      </c>
      <c r="H6">
        <v>7621488069645.5352</v>
      </c>
      <c r="I6">
        <v>7621488069645.5352</v>
      </c>
      <c r="J6">
        <v>6043840039228.9092</v>
      </c>
      <c r="K6">
        <v>622035345410.77576</v>
      </c>
    </row>
    <row r="7" spans="1:11" x14ac:dyDescent="0.2">
      <c r="B7">
        <v>-10</v>
      </c>
      <c r="C7">
        <v>10</v>
      </c>
      <c r="D7">
        <v>100</v>
      </c>
      <c r="E7">
        <v>24414.887307372948</v>
      </c>
      <c r="F7">
        <v>299143.40673358733</v>
      </c>
      <c r="G7">
        <v>299143.40673358733</v>
      </c>
      <c r="H7">
        <v>7621488069645.5352</v>
      </c>
      <c r="I7">
        <v>7621488069645.5352</v>
      </c>
      <c r="J7">
        <v>6043840039228.9092</v>
      </c>
      <c r="K7">
        <v>622035345410.77576</v>
      </c>
    </row>
    <row r="8" spans="1:11" x14ac:dyDescent="0.2">
      <c r="B8">
        <v>-9.9990000000000006</v>
      </c>
      <c r="C8">
        <v>10</v>
      </c>
      <c r="D8">
        <v>100</v>
      </c>
      <c r="E8">
        <v>24414.887307372948</v>
      </c>
      <c r="F8">
        <v>299143.40673358733</v>
      </c>
      <c r="G8">
        <v>299143.40673358733</v>
      </c>
      <c r="H8">
        <v>7621488069645.5352</v>
      </c>
      <c r="I8">
        <v>7621488069645.5352</v>
      </c>
      <c r="J8">
        <v>6043840039228.9092</v>
      </c>
      <c r="K8">
        <v>622035345410.77576</v>
      </c>
    </row>
    <row r="9" spans="1:11" x14ac:dyDescent="0.2">
      <c r="A9" t="s">
        <v>13</v>
      </c>
      <c r="B9">
        <v>0</v>
      </c>
      <c r="C9">
        <v>10</v>
      </c>
      <c r="D9">
        <v>100</v>
      </c>
      <c r="E9">
        <v>24414.887307372948</v>
      </c>
      <c r="F9">
        <v>299143.40673358733</v>
      </c>
      <c r="G9">
        <v>299143.40673358733</v>
      </c>
      <c r="H9">
        <v>7621488069645.5352</v>
      </c>
      <c r="I9">
        <v>7621488069645.5352</v>
      </c>
      <c r="J9">
        <v>6043840039228.9092</v>
      </c>
      <c r="K9">
        <v>622035345410.77576</v>
      </c>
    </row>
    <row r="10" spans="1:11" x14ac:dyDescent="0.2">
      <c r="B10">
        <v>1E-3</v>
      </c>
      <c r="C10">
        <v>10</v>
      </c>
      <c r="D10">
        <v>100</v>
      </c>
      <c r="E10">
        <v>24414.887307372948</v>
      </c>
      <c r="F10">
        <v>299143.40673358733</v>
      </c>
      <c r="G10">
        <v>299143.40673358733</v>
      </c>
      <c r="H10">
        <v>7621488069645.5352</v>
      </c>
      <c r="I10">
        <v>7621488069645.5352</v>
      </c>
      <c r="J10">
        <v>6043840039228.9092</v>
      </c>
      <c r="K10">
        <v>622035345410.77576</v>
      </c>
    </row>
    <row r="11" spans="1:11" x14ac:dyDescent="0.2">
      <c r="B11">
        <v>10</v>
      </c>
      <c r="C11">
        <v>10</v>
      </c>
      <c r="D11">
        <v>100</v>
      </c>
      <c r="E11">
        <v>24414.887307372948</v>
      </c>
      <c r="F11">
        <v>299143.40673358733</v>
      </c>
      <c r="G11">
        <v>299143.40673358733</v>
      </c>
      <c r="H11">
        <v>7621488069645.5352</v>
      </c>
      <c r="I11">
        <v>7621488069645.5352</v>
      </c>
      <c r="J11">
        <v>6043840039228.9092</v>
      </c>
      <c r="K11">
        <v>622035345410.77576</v>
      </c>
    </row>
    <row r="12" spans="1:11" x14ac:dyDescent="0.2">
      <c r="B12">
        <v>10.000999999999999</v>
      </c>
      <c r="C12">
        <v>10</v>
      </c>
      <c r="D12">
        <v>100</v>
      </c>
      <c r="E12">
        <v>24414.887307372948</v>
      </c>
      <c r="F12">
        <v>299143.40673358733</v>
      </c>
      <c r="G12">
        <v>299143.40673358733</v>
      </c>
      <c r="H12">
        <v>7621488069645.5352</v>
      </c>
      <c r="I12">
        <v>7621488069645.5352</v>
      </c>
      <c r="J12">
        <v>6043840039228.9092</v>
      </c>
      <c r="K12">
        <v>622035345410.77576</v>
      </c>
    </row>
    <row r="13" spans="1:11" x14ac:dyDescent="0.2">
      <c r="A13" t="s">
        <v>14</v>
      </c>
      <c r="B13">
        <v>20</v>
      </c>
      <c r="C13">
        <v>10</v>
      </c>
      <c r="D13">
        <v>100</v>
      </c>
      <c r="E13">
        <v>24414.887307372948</v>
      </c>
      <c r="F13">
        <v>299143.40673358733</v>
      </c>
      <c r="G13">
        <v>299143.40673358733</v>
      </c>
      <c r="H13">
        <v>7621488069645.5352</v>
      </c>
      <c r="I13">
        <v>7621488069645.5352</v>
      </c>
      <c r="J13">
        <v>6043840039228.9092</v>
      </c>
      <c r="K13">
        <v>622035345410.77576</v>
      </c>
    </row>
    <row r="14" spans="1:11" x14ac:dyDescent="0.2">
      <c r="B14">
        <v>20.001000000000001</v>
      </c>
      <c r="C14">
        <v>10</v>
      </c>
      <c r="D14">
        <v>43.1</v>
      </c>
      <c r="E14">
        <v>10583.29605117851</v>
      </c>
      <c r="F14">
        <v>131155.76539936161</v>
      </c>
      <c r="G14">
        <v>131155.76539936161</v>
      </c>
      <c r="H14">
        <v>3341548163041.061</v>
      </c>
      <c r="I14">
        <v>3341548163041.061</v>
      </c>
      <c r="J14">
        <v>2649847693291.562</v>
      </c>
      <c r="K14">
        <v>269638115953.59259</v>
      </c>
    </row>
    <row r="15" spans="1:11" x14ac:dyDescent="0.2">
      <c r="B15">
        <v>32.5</v>
      </c>
      <c r="C15">
        <v>9.8460000000000001</v>
      </c>
      <c r="D15">
        <v>43.1</v>
      </c>
      <c r="E15">
        <v>10419.60779560879</v>
      </c>
      <c r="F15">
        <v>125163.8532992394</v>
      </c>
      <c r="G15">
        <v>125163.8532992394</v>
      </c>
      <c r="H15">
        <v>3188887982146.2271</v>
      </c>
      <c r="I15">
        <v>3188887982146.2271</v>
      </c>
      <c r="J15">
        <v>2528788169841.958</v>
      </c>
      <c r="K15">
        <v>265467714537.80371</v>
      </c>
    </row>
    <row r="16" spans="1:11" x14ac:dyDescent="0.2">
      <c r="B16">
        <v>32.500999999999998</v>
      </c>
      <c r="C16">
        <v>9.8460000000000001</v>
      </c>
      <c r="D16">
        <v>41</v>
      </c>
      <c r="E16">
        <v>9914.0472444450279</v>
      </c>
      <c r="F16">
        <v>119141.6984188817</v>
      </c>
      <c r="G16">
        <v>119141.6984188817</v>
      </c>
      <c r="H16">
        <v>3035457284557.4951</v>
      </c>
      <c r="I16">
        <v>3035457284557.4951</v>
      </c>
      <c r="J16">
        <v>2407117626654.0942</v>
      </c>
      <c r="K16">
        <v>252587190941.2746</v>
      </c>
    </row>
    <row r="17" spans="2:11" x14ac:dyDescent="0.2">
      <c r="B17">
        <v>45</v>
      </c>
      <c r="C17">
        <v>9.4700000000000006</v>
      </c>
      <c r="D17">
        <v>41</v>
      </c>
      <c r="E17">
        <v>9533.8655245153077</v>
      </c>
      <c r="F17">
        <v>105954.28320487389</v>
      </c>
      <c r="G17">
        <v>105954.28320487389</v>
      </c>
      <c r="H17">
        <v>2699472183563.667</v>
      </c>
      <c r="I17">
        <v>2699472183563.667</v>
      </c>
      <c r="J17">
        <v>2140681441565.988</v>
      </c>
      <c r="K17">
        <v>242901032471.7276</v>
      </c>
    </row>
    <row r="18" spans="2:11" x14ac:dyDescent="0.2">
      <c r="B18">
        <v>45.000999999999998</v>
      </c>
      <c r="C18">
        <v>9.4700000000000006</v>
      </c>
      <c r="D18">
        <v>39.700000000000003</v>
      </c>
      <c r="E18">
        <v>9232.8450075316596</v>
      </c>
      <c r="F18">
        <v>102637.07638411919</v>
      </c>
      <c r="G18">
        <v>102637.07638411919</v>
      </c>
      <c r="H18">
        <v>2614957360104.9458</v>
      </c>
      <c r="I18">
        <v>2614957360104.9458</v>
      </c>
      <c r="J18">
        <v>2073661186563.2219</v>
      </c>
      <c r="K18">
        <v>235231719937.1123</v>
      </c>
    </row>
    <row r="19" spans="2:11" x14ac:dyDescent="0.2">
      <c r="B19">
        <v>57.5</v>
      </c>
      <c r="C19">
        <v>9.0410000000000004</v>
      </c>
      <c r="D19">
        <v>39.700000000000003</v>
      </c>
      <c r="E19">
        <v>8812.8275628871688</v>
      </c>
      <c r="F19">
        <v>89257.394682738231</v>
      </c>
      <c r="G19">
        <v>89257.394682738231</v>
      </c>
      <c r="H19">
        <v>2274073749878.6812</v>
      </c>
      <c r="I19">
        <v>2274073749878.6812</v>
      </c>
      <c r="J19">
        <v>1803340483653.7939</v>
      </c>
      <c r="K19">
        <v>224530638544.896</v>
      </c>
    </row>
    <row r="20" spans="2:11" x14ac:dyDescent="0.2">
      <c r="B20">
        <v>57.500999999999998</v>
      </c>
      <c r="C20">
        <v>9.0410000000000004</v>
      </c>
      <c r="D20">
        <v>38.4</v>
      </c>
      <c r="E20">
        <v>8525.4774098757043</v>
      </c>
      <c r="F20">
        <v>86371.911437864095</v>
      </c>
      <c r="G20">
        <v>86371.911437864095</v>
      </c>
      <c r="H20">
        <v>2200558253193.9902</v>
      </c>
      <c r="I20">
        <v>2200558253193.9902</v>
      </c>
      <c r="J20">
        <v>1745042694782.834</v>
      </c>
      <c r="K20">
        <v>217209615538.2345</v>
      </c>
    </row>
    <row r="21" spans="2:11" x14ac:dyDescent="0.2">
      <c r="B21">
        <v>70</v>
      </c>
      <c r="C21">
        <v>8.5640000000000001</v>
      </c>
      <c r="D21">
        <v>38.4</v>
      </c>
      <c r="E21">
        <v>8073.7576039850846</v>
      </c>
      <c r="F21">
        <v>73357.485331871649</v>
      </c>
      <c r="G21">
        <v>73357.485331871649</v>
      </c>
      <c r="H21">
        <v>1868980518009.469</v>
      </c>
      <c r="I21">
        <v>1868980518009.469</v>
      </c>
      <c r="J21">
        <v>1482101550781.509</v>
      </c>
      <c r="K21">
        <v>205700830674.77921</v>
      </c>
    </row>
    <row r="22" spans="2:11" x14ac:dyDescent="0.2">
      <c r="B22">
        <v>70.001000000000005</v>
      </c>
      <c r="C22">
        <v>8.5640000000000001</v>
      </c>
      <c r="D22">
        <v>37</v>
      </c>
      <c r="E22">
        <v>7780.6793238271484</v>
      </c>
      <c r="F22">
        <v>70717.717102671202</v>
      </c>
      <c r="G22">
        <v>70717.717102671202</v>
      </c>
      <c r="H22">
        <v>1801725276501.177</v>
      </c>
      <c r="I22">
        <v>1801725276501.177</v>
      </c>
      <c r="J22">
        <v>1428768144265.4341</v>
      </c>
      <c r="K22">
        <v>198233868122.98459</v>
      </c>
    </row>
    <row r="23" spans="2:11" x14ac:dyDescent="0.2">
      <c r="B23">
        <v>82.5</v>
      </c>
      <c r="C23">
        <v>8.1839999999999993</v>
      </c>
      <c r="D23">
        <v>37</v>
      </c>
      <c r="E23">
        <v>7433.9386010577728</v>
      </c>
      <c r="F23">
        <v>61678.438887320233</v>
      </c>
      <c r="G23">
        <v>61678.438887320233</v>
      </c>
      <c r="H23">
        <v>1571425194581.407</v>
      </c>
      <c r="I23">
        <v>1571425194581.407</v>
      </c>
      <c r="J23">
        <v>1246140179303.0559</v>
      </c>
      <c r="K23">
        <v>189399709581.08981</v>
      </c>
    </row>
    <row r="24" spans="2:11" x14ac:dyDescent="0.2">
      <c r="B24">
        <v>82.501000000000005</v>
      </c>
      <c r="C24">
        <v>8.1839999999999993</v>
      </c>
      <c r="D24">
        <v>34.799999999999997</v>
      </c>
      <c r="E24">
        <v>6993.8087148024852</v>
      </c>
      <c r="F24">
        <v>58057.941793933867</v>
      </c>
      <c r="G24">
        <v>58057.941793933867</v>
      </c>
      <c r="H24">
        <v>1479183230418.697</v>
      </c>
      <c r="I24">
        <v>1479183230418.697</v>
      </c>
      <c r="J24">
        <v>1172992301722.0271</v>
      </c>
      <c r="K24">
        <v>178186209294.33081</v>
      </c>
    </row>
    <row r="25" spans="2:11" x14ac:dyDescent="0.2">
      <c r="B25">
        <v>95</v>
      </c>
      <c r="C25">
        <v>8.0589999999999993</v>
      </c>
      <c r="D25">
        <v>34.799999999999997</v>
      </c>
      <c r="E25">
        <v>6886.531179664059</v>
      </c>
      <c r="F25">
        <v>55427.104158013492</v>
      </c>
      <c r="G25">
        <v>55427.104158013492</v>
      </c>
      <c r="H25">
        <v>1412155519949.3879</v>
      </c>
      <c r="I25">
        <v>1412155519949.3879</v>
      </c>
      <c r="J25">
        <v>1119839327319.865</v>
      </c>
      <c r="K25">
        <v>175453023685.7085</v>
      </c>
    </row>
    <row r="26" spans="2:11" x14ac:dyDescent="0.2">
      <c r="B26">
        <v>95.001000000000005</v>
      </c>
      <c r="C26">
        <v>8.0589999999999993</v>
      </c>
      <c r="D26">
        <v>31.3</v>
      </c>
      <c r="E26">
        <v>6196.6219527379053</v>
      </c>
      <c r="F26">
        <v>49917.621649912457</v>
      </c>
      <c r="G26">
        <v>49917.621649912457</v>
      </c>
      <c r="H26">
        <v>1271786538851.2729</v>
      </c>
      <c r="I26">
        <v>1271786538851.2729</v>
      </c>
      <c r="J26">
        <v>1008526725309.059</v>
      </c>
      <c r="K26">
        <v>157875718541.09311</v>
      </c>
    </row>
    <row r="27" spans="2:11" x14ac:dyDescent="0.2">
      <c r="B27">
        <v>107.5</v>
      </c>
      <c r="C27">
        <v>7.9210000000000003</v>
      </c>
      <c r="D27">
        <v>31.3</v>
      </c>
      <c r="E27">
        <v>6090.0990595708108</v>
      </c>
      <c r="F27">
        <v>47387.324011827062</v>
      </c>
      <c r="G27">
        <v>47387.324011827062</v>
      </c>
      <c r="H27">
        <v>1207320356989.2241</v>
      </c>
      <c r="I27">
        <v>1207320356989.2241</v>
      </c>
      <c r="J27">
        <v>957405043092.45508</v>
      </c>
      <c r="K27">
        <v>155161759479.51111</v>
      </c>
    </row>
    <row r="28" spans="2:11" x14ac:dyDescent="0.2">
      <c r="B28">
        <v>107.501</v>
      </c>
      <c r="C28">
        <v>7.9210000000000003</v>
      </c>
      <c r="D28">
        <v>27.9</v>
      </c>
      <c r="E28">
        <v>5430.8941428914623</v>
      </c>
      <c r="F28">
        <v>42294.314175697087</v>
      </c>
      <c r="G28">
        <v>42294.314175697087</v>
      </c>
      <c r="H28">
        <v>1077562144603.748</v>
      </c>
      <c r="I28">
        <v>1077562144603.748</v>
      </c>
      <c r="J28">
        <v>854506780670.77185</v>
      </c>
      <c r="K28">
        <v>138366729755.1965</v>
      </c>
    </row>
    <row r="29" spans="2:11" x14ac:dyDescent="0.2">
      <c r="B29">
        <v>120</v>
      </c>
      <c r="C29">
        <v>7.8170000000000002</v>
      </c>
      <c r="D29">
        <v>27.9</v>
      </c>
      <c r="E29">
        <v>5359.3363277287744</v>
      </c>
      <c r="F29">
        <v>40644.441141698742</v>
      </c>
      <c r="G29">
        <v>40644.441141698742</v>
      </c>
      <c r="H29">
        <v>1035527162845.828</v>
      </c>
      <c r="I29">
        <v>1035527162845.828</v>
      </c>
      <c r="J29">
        <v>821173040136.74121</v>
      </c>
      <c r="K29">
        <v>136543600706.46561</v>
      </c>
    </row>
    <row r="30" spans="2:11" x14ac:dyDescent="0.2">
      <c r="B30">
        <v>120.001</v>
      </c>
      <c r="C30">
        <v>7.8170000000000002</v>
      </c>
      <c r="D30">
        <v>24.8</v>
      </c>
      <c r="E30">
        <v>4765.7504898358784</v>
      </c>
      <c r="F30">
        <v>36171.448044681441</v>
      </c>
      <c r="G30">
        <v>36171.448044681441</v>
      </c>
      <c r="H30">
        <v>921565555278.50818</v>
      </c>
      <c r="I30">
        <v>921565555278.50818</v>
      </c>
      <c r="J30">
        <v>730801485335.85693</v>
      </c>
      <c r="K30">
        <v>121420394645.50011</v>
      </c>
    </row>
    <row r="31" spans="2:11" x14ac:dyDescent="0.2">
      <c r="B31">
        <v>132.5</v>
      </c>
      <c r="C31">
        <v>7.3360000000000003</v>
      </c>
      <c r="D31">
        <v>24.8</v>
      </c>
      <c r="E31">
        <v>4471.5683608336703</v>
      </c>
      <c r="F31">
        <v>29878.04748926602</v>
      </c>
      <c r="G31">
        <v>29878.04748926602</v>
      </c>
      <c r="H31">
        <v>761224139853.91138</v>
      </c>
      <c r="I31">
        <v>761224139853.91138</v>
      </c>
      <c r="J31">
        <v>603650742904.15173</v>
      </c>
      <c r="K31">
        <v>113925308556.2719</v>
      </c>
    </row>
    <row r="32" spans="2:11" x14ac:dyDescent="0.2">
      <c r="B32">
        <v>132.501</v>
      </c>
      <c r="C32">
        <v>7.3360000000000003</v>
      </c>
      <c r="D32">
        <v>29.9</v>
      </c>
      <c r="E32">
        <v>5387.3641251276204</v>
      </c>
      <c r="F32">
        <v>35947.181212281757</v>
      </c>
      <c r="G32">
        <v>35947.181212281757</v>
      </c>
      <c r="H32">
        <v>915851750631.38232</v>
      </c>
      <c r="I32">
        <v>915851750631.38232</v>
      </c>
      <c r="J32">
        <v>726270438250.68616</v>
      </c>
      <c r="K32">
        <v>137257684716.6273</v>
      </c>
    </row>
    <row r="33" spans="1:11" x14ac:dyDescent="0.2">
      <c r="A33" t="s">
        <v>15</v>
      </c>
      <c r="B33">
        <v>146.16800000000001</v>
      </c>
      <c r="C33">
        <v>6.5</v>
      </c>
      <c r="D33">
        <v>29.9</v>
      </c>
      <c r="E33">
        <v>4770.9153482689917</v>
      </c>
      <c r="F33">
        <v>24965.65614506921</v>
      </c>
      <c r="G33">
        <v>24965.65614506921</v>
      </c>
      <c r="H33">
        <v>636067672485.83984</v>
      </c>
      <c r="I33">
        <v>636067672485.83984</v>
      </c>
      <c r="J33">
        <v>504401664281.27112</v>
      </c>
      <c r="K33">
        <v>121551983395.38831</v>
      </c>
    </row>
    <row r="36" spans="1:11" ht="18" thickBot="1" x14ac:dyDescent="0.25">
      <c r="A36" s="1" t="s">
        <v>67</v>
      </c>
      <c r="B36" s="1" t="s">
        <v>68</v>
      </c>
      <c r="C36" s="1" t="s">
        <v>69</v>
      </c>
      <c r="D36" s="1" t="s">
        <v>70</v>
      </c>
    </row>
    <row r="37" spans="1:11" ht="16" thickTop="1" x14ac:dyDescent="0.2">
      <c r="A37" t="s">
        <v>66</v>
      </c>
      <c r="B37">
        <v>7860</v>
      </c>
      <c r="C37" s="69">
        <v>200000000000</v>
      </c>
      <c r="D37" s="69">
        <v>355000000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EB57B-533F-414B-B104-A4CB2A5BADCA}">
  <dimension ref="A1:F4"/>
  <sheetViews>
    <sheetView workbookViewId="0">
      <selection activeCell="G6" sqref="G6:G7"/>
    </sheetView>
  </sheetViews>
  <sheetFormatPr baseColWidth="10" defaultColWidth="8.83203125" defaultRowHeight="15" x14ac:dyDescent="0.2"/>
  <cols>
    <col min="1" max="1" width="27.83203125" bestFit="1" customWidth="1"/>
  </cols>
  <sheetData>
    <row r="1" spans="1:6" x14ac:dyDescent="0.2">
      <c r="A1" s="71" t="s">
        <v>75</v>
      </c>
    </row>
    <row r="2" spans="1:6" x14ac:dyDescent="0.2">
      <c r="A2" s="51" t="s">
        <v>71</v>
      </c>
      <c r="B2" s="70">
        <v>4000000</v>
      </c>
      <c r="C2" s="20" t="s">
        <v>72</v>
      </c>
      <c r="D2" s="20"/>
      <c r="E2" s="20"/>
      <c r="F2" s="20"/>
    </row>
    <row r="3" spans="1:6" x14ac:dyDescent="0.2">
      <c r="A3" s="51" t="s">
        <v>74</v>
      </c>
      <c r="B3" s="70">
        <v>140000000</v>
      </c>
      <c r="C3" s="20" t="s">
        <v>73</v>
      </c>
      <c r="D3" s="20"/>
      <c r="E3" s="20"/>
      <c r="F3" s="20"/>
    </row>
    <row r="4" spans="1:6" x14ac:dyDescent="0.2">
      <c r="A4" s="51" t="s">
        <v>76</v>
      </c>
      <c r="B4" s="70">
        <v>0.4</v>
      </c>
      <c r="C4" s="20"/>
      <c r="D4" s="20"/>
      <c r="E4" s="20"/>
      <c r="F4"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Metocean</vt:lpstr>
      <vt:lpstr>Turbine Properties</vt:lpstr>
      <vt:lpstr>Loading</vt:lpstr>
      <vt:lpstr>Tower-Monopile Properties</vt:lpstr>
      <vt:lpstr>Soil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Barter, Garrett</dc:creator>
  <cp:lastModifiedBy>Barter, Garrett</cp:lastModifiedBy>
  <dcterms:created xsi:type="dcterms:W3CDTF">2019-12-03T19:33:14Z</dcterms:created>
  <dcterms:modified xsi:type="dcterms:W3CDTF">2019-12-19T15:31:53Z</dcterms:modified>
</cp:coreProperties>
</file>