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740" yWindow="79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新建文本文档" localSheetId="2">Sheet3!#REF!</definedName>
    <definedName name="新建文本文档_1" localSheetId="2">Sheet3!#REF!</definedName>
  </definedNames>
  <calcPr calcId="144525"/>
</workbook>
</file>

<file path=xl/calcChain.xml><?xml version="1.0" encoding="utf-8"?>
<calcChain xmlns="http://schemas.openxmlformats.org/spreadsheetml/2006/main">
  <c r="M4" i="3" l="1"/>
  <c r="N4" i="3"/>
  <c r="O4" i="3"/>
  <c r="P4" i="3"/>
  <c r="Q4" i="3"/>
  <c r="AJ5" i="3" l="1"/>
  <c r="AK5" i="3"/>
  <c r="AL5" i="3"/>
  <c r="AM5" i="3"/>
  <c r="AN5" i="3"/>
  <c r="AJ6" i="3"/>
  <c r="AK6" i="3"/>
  <c r="AL6" i="3"/>
  <c r="AM6" i="3"/>
  <c r="AN6" i="3"/>
  <c r="G4" i="2" l="1"/>
  <c r="F4" i="2"/>
  <c r="E4" i="2"/>
  <c r="D4" i="2"/>
  <c r="C4" i="2"/>
  <c r="B4" i="2"/>
  <c r="N3" i="2"/>
  <c r="M3" i="2"/>
  <c r="L3" i="2"/>
  <c r="K3" i="2"/>
  <c r="J3" i="2"/>
  <c r="I3" i="2"/>
  <c r="R5" i="3" l="1"/>
  <c r="R6" i="3"/>
  <c r="U5" i="3"/>
  <c r="U6" i="3"/>
  <c r="T5" i="3"/>
  <c r="T6" i="3"/>
  <c r="S6" i="3"/>
  <c r="S5" i="3"/>
  <c r="V5" i="3"/>
  <c r="V6" i="3"/>
  <c r="J14" i="1"/>
  <c r="K14" i="1"/>
  <c r="L14" i="1"/>
  <c r="M14" i="1"/>
  <c r="I14" i="1"/>
  <c r="J3" i="1"/>
  <c r="K3" i="1"/>
  <c r="L3" i="1"/>
  <c r="M3" i="1"/>
  <c r="N3" i="1"/>
  <c r="I3" i="1"/>
  <c r="M15" i="2" l="1"/>
  <c r="L15" i="2"/>
  <c r="K15" i="2"/>
  <c r="J15" i="2"/>
  <c r="I15" i="2"/>
  <c r="M14" i="2"/>
  <c r="L14" i="2"/>
  <c r="K14" i="2"/>
  <c r="J14" i="2"/>
  <c r="I14" i="2"/>
  <c r="I15" i="1" l="1"/>
  <c r="J15" i="1"/>
  <c r="K15" i="1"/>
  <c r="L15" i="1"/>
  <c r="M15" i="1"/>
  <c r="C4" i="1"/>
  <c r="D4" i="1"/>
  <c r="F4" i="1"/>
  <c r="G4" i="1"/>
  <c r="B4" i="1"/>
</calcChain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E:\ZHAI\实际验证\新建文本文档.txt" comma="1">
      <textFields count="7">
        <textField/>
        <textField/>
        <textField/>
        <textField/>
        <textField/>
        <textField/>
        <textField/>
      </textFields>
    </textPr>
  </connection>
  <connection id="2" name="新建文本文档1" type="6" refreshedVersion="4" background="1">
    <textPr codePage="936" sourceFile="E:\fishtank\验证\新建文件夹\新建文本文档.txt" comma="1">
      <textFields count="6">
        <textField/>
        <textField/>
        <textField/>
        <textField/>
        <textField/>
        <textField/>
      </textFields>
    </textPr>
  </connection>
  <connection id="3" name="新建文本文档2" type="6" refreshedVersion="4" background="1" saveData="1">
    <textPr codePage="936" sourceFile="E:\fishtank\验证\calibration6 增 50000\新建文本文档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<sst xmlns="http://schemas.openxmlformats.org/spreadsheetml/2006/main" count="87" uniqueCount="42">
  <si>
    <t>抗压</t>
    <phoneticPr fontId="1" type="noConversion"/>
  </si>
  <si>
    <t>杨氏模量</t>
    <phoneticPr fontId="1" type="noConversion"/>
  </si>
  <si>
    <t>泊松比</t>
    <phoneticPr fontId="1" type="noConversion"/>
  </si>
  <si>
    <t>抗拉</t>
    <phoneticPr fontId="1" type="noConversion"/>
  </si>
  <si>
    <t>内聚力</t>
    <phoneticPr fontId="1" type="noConversion"/>
  </si>
  <si>
    <t>内摩擦角</t>
    <phoneticPr fontId="1" type="noConversion"/>
  </si>
  <si>
    <t>单轴抗压</t>
  </si>
  <si>
    <t>弹性模量</t>
  </si>
  <si>
    <t>泊松比</t>
  </si>
  <si>
    <t>抗拉强度</t>
  </si>
  <si>
    <t xml:space="preserve">内聚力 </t>
  </si>
  <si>
    <t>内摩擦角</t>
  </si>
  <si>
    <t>解码数据</t>
    <phoneticPr fontId="1" type="noConversion"/>
  </si>
  <si>
    <t>原数据</t>
    <phoneticPr fontId="1" type="noConversion"/>
  </si>
  <si>
    <t>解码后</t>
    <phoneticPr fontId="1" type="noConversion"/>
  </si>
  <si>
    <t>实际数据</t>
    <phoneticPr fontId="1" type="noConversion"/>
  </si>
  <si>
    <t>预处理</t>
    <phoneticPr fontId="1" type="noConversion"/>
  </si>
  <si>
    <t>最小</t>
    <phoneticPr fontId="1" type="noConversion"/>
  </si>
  <si>
    <t>最大</t>
    <phoneticPr fontId="1" type="noConversion"/>
  </si>
  <si>
    <t>范围</t>
    <phoneticPr fontId="1" type="noConversion"/>
  </si>
  <si>
    <t>199.2 24.13 0.282 54.25 38.6</t>
  </si>
  <si>
    <t>0.1061,  0.8680,  0.5983,  0.5733,  0.4061</t>
  </si>
  <si>
    <t>弹性模量</t>
    <phoneticPr fontId="1" type="noConversion"/>
  </si>
  <si>
    <t>刚度比</t>
    <phoneticPr fontId="1" type="noConversion"/>
  </si>
  <si>
    <t xml:space="preserve">抗拉强度 </t>
    <phoneticPr fontId="1" type="noConversion"/>
  </si>
  <si>
    <t>内聚力</t>
    <phoneticPr fontId="1" type="noConversion"/>
  </si>
  <si>
    <t>内摩擦角</t>
    <phoneticPr fontId="1" type="noConversion"/>
  </si>
  <si>
    <t>Laboratory test results</t>
    <phoneticPr fontId="1" type="noConversion"/>
  </si>
  <si>
    <t>scaling Laboratory test results</t>
    <phoneticPr fontId="1" type="noConversion"/>
  </si>
  <si>
    <t>output of trained net</t>
    <phoneticPr fontId="1" type="noConversion"/>
  </si>
  <si>
    <t>scaling（micro parameters）</t>
    <phoneticPr fontId="1" type="noConversion"/>
  </si>
  <si>
    <t>Simulation results</t>
    <phoneticPr fontId="1" type="noConversion"/>
  </si>
  <si>
    <t>Uniaxial compressive strength</t>
  </si>
  <si>
    <t>Young’s modulus</t>
  </si>
  <si>
    <t>Poisson’s ratio</t>
  </si>
  <si>
    <t>Cohesion</t>
  </si>
  <si>
    <t>Internal friction Angle</t>
  </si>
  <si>
    <t>Effective modulus</t>
  </si>
  <si>
    <t>Normal-to-shear stiffness ratio</t>
  </si>
  <si>
    <t>Mean value of normal strength</t>
  </si>
  <si>
    <t>Mean value of cohesion</t>
  </si>
  <si>
    <t>Friction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</si>
</sst>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S41" sqref="S41"/>
    </sheetView>
  </sheetViews>
  <sheetFormatPr defaultRowHeight="13.5" x14ac:dyDescent="0.15"/>
  <sheetData>
    <row r="1" spans="1:14" x14ac:dyDescent="0.15">
      <c r="A1" s="1"/>
      <c r="B1" s="1" t="s">
        <v>0</v>
      </c>
      <c r="C1" s="1" t="s">
        <v>1</v>
      </c>
      <c r="D1" s="1" t="s">
        <v>2</v>
      </c>
      <c r="E1" s="1"/>
      <c r="F1" s="1" t="s">
        <v>4</v>
      </c>
      <c r="G1" s="1" t="s">
        <v>5</v>
      </c>
      <c r="H1" s="2" t="s">
        <v>17</v>
      </c>
      <c r="I1" s="2">
        <v>34</v>
      </c>
      <c r="J1" s="2">
        <v>36</v>
      </c>
      <c r="K1" s="2">
        <v>0.14799999999999999</v>
      </c>
      <c r="L1" s="2"/>
      <c r="M1" s="2">
        <v>9.4698901190000004</v>
      </c>
      <c r="N1" s="2">
        <v>18.488966919999999</v>
      </c>
    </row>
    <row r="2" spans="1:14" x14ac:dyDescent="0.15">
      <c r="A2" s="1" t="s">
        <v>15</v>
      </c>
      <c r="B2" s="1">
        <v>114</v>
      </c>
      <c r="C2" s="1">
        <v>42.8</v>
      </c>
      <c r="D2" s="1">
        <v>0.26</v>
      </c>
      <c r="E2" s="1"/>
      <c r="F2" s="1">
        <v>34.47</v>
      </c>
      <c r="G2" s="1">
        <v>31.22</v>
      </c>
      <c r="H2" s="2" t="s">
        <v>18</v>
      </c>
      <c r="I2" s="2">
        <v>197</v>
      </c>
      <c r="J2" s="2">
        <v>165</v>
      </c>
      <c r="K2" s="2">
        <v>0.29499999999999998</v>
      </c>
      <c r="L2" s="2"/>
      <c r="M2" s="2">
        <v>53.95554534</v>
      </c>
      <c r="N2" s="2">
        <v>39.026700140000003</v>
      </c>
    </row>
    <row r="3" spans="1:14" x14ac:dyDescent="0.15">
      <c r="A3" s="1"/>
      <c r="B3" s="1">
        <v>23</v>
      </c>
      <c r="C3" s="1">
        <v>18.600000000000001</v>
      </c>
      <c r="D3" s="1">
        <v>0.06</v>
      </c>
      <c r="E3" s="1"/>
      <c r="F3" s="1">
        <v>4.9400000000000004</v>
      </c>
      <c r="G3" s="1">
        <v>3.24</v>
      </c>
      <c r="H3" s="2" t="s">
        <v>19</v>
      </c>
      <c r="I3" s="2">
        <f>I2-I1</f>
        <v>163</v>
      </c>
      <c r="J3" s="2">
        <f t="shared" ref="J3:N3" si="0">J2-J1</f>
        <v>129</v>
      </c>
      <c r="K3" s="2">
        <f t="shared" si="0"/>
        <v>0.14699999999999999</v>
      </c>
      <c r="L3" s="2">
        <f t="shared" si="0"/>
        <v>0</v>
      </c>
      <c r="M3" s="2">
        <f t="shared" si="0"/>
        <v>44.485655221000002</v>
      </c>
      <c r="N3" s="2">
        <f t="shared" si="0"/>
        <v>20.537733220000003</v>
      </c>
    </row>
    <row r="4" spans="1:14" x14ac:dyDescent="0.15">
      <c r="A4" s="1" t="s">
        <v>16</v>
      </c>
      <c r="B4" s="1">
        <f>(B2-I1)/I3</f>
        <v>0.49079754601226994</v>
      </c>
      <c r="C4" s="1">
        <f t="shared" ref="C4:G4" si="1">(C2-J1)/J3</f>
        <v>5.2713178294573622E-2</v>
      </c>
      <c r="D4" s="1">
        <f t="shared" si="1"/>
        <v>0.76190476190476208</v>
      </c>
      <c r="E4" s="1"/>
      <c r="F4" s="1">
        <f t="shared" si="1"/>
        <v>0.5619813793188414</v>
      </c>
      <c r="G4" s="1">
        <f t="shared" si="1"/>
        <v>0.61988501572326871</v>
      </c>
      <c r="H4" s="2"/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9" spans="1:14" x14ac:dyDescent="0.15">
      <c r="I9">
        <v>40</v>
      </c>
      <c r="J9">
        <v>1</v>
      </c>
      <c r="K9">
        <v>30</v>
      </c>
      <c r="L9">
        <v>30</v>
      </c>
      <c r="M9">
        <v>15</v>
      </c>
    </row>
    <row r="10" spans="1:14" x14ac:dyDescent="0.15">
      <c r="I10">
        <v>120</v>
      </c>
      <c r="J10">
        <v>3</v>
      </c>
      <c r="K10">
        <v>150</v>
      </c>
      <c r="L10">
        <v>150</v>
      </c>
      <c r="M10">
        <v>45</v>
      </c>
    </row>
    <row r="11" spans="1:14" x14ac:dyDescent="0.15">
      <c r="I11">
        <v>80</v>
      </c>
      <c r="J11">
        <v>2</v>
      </c>
      <c r="K11">
        <v>120</v>
      </c>
      <c r="L11">
        <v>120</v>
      </c>
      <c r="M11">
        <v>30</v>
      </c>
    </row>
    <row r="13" spans="1:14" x14ac:dyDescent="0.15">
      <c r="B13" t="s">
        <v>12</v>
      </c>
      <c r="C13" t="s">
        <v>13</v>
      </c>
      <c r="G13" t="s">
        <v>14</v>
      </c>
    </row>
    <row r="14" spans="1:14" x14ac:dyDescent="0.15">
      <c r="B14">
        <v>0.26250000000000001</v>
      </c>
      <c r="C14">
        <v>0.82450000000000001</v>
      </c>
      <c r="D14">
        <v>0.30869999999999997</v>
      </c>
      <c r="E14">
        <v>0.27689999999999998</v>
      </c>
      <c r="F14">
        <v>0.41189999999999999</v>
      </c>
      <c r="I14">
        <f>B14*I11+I9</f>
        <v>61</v>
      </c>
      <c r="J14">
        <f t="shared" ref="J14:M14" si="2">C14*J11+J9</f>
        <v>2.649</v>
      </c>
      <c r="K14">
        <f t="shared" si="2"/>
        <v>67.043999999999997</v>
      </c>
      <c r="L14">
        <f t="shared" si="2"/>
        <v>63.227999999999994</v>
      </c>
      <c r="M14">
        <f t="shared" si="2"/>
        <v>27.356999999999999</v>
      </c>
    </row>
    <row r="15" spans="1:14" x14ac:dyDescent="0.15">
      <c r="I15">
        <f>B15*$I$8</f>
        <v>0</v>
      </c>
      <c r="J15">
        <f>C15*$J$8</f>
        <v>0</v>
      </c>
      <c r="K15">
        <f>D15*$K$8</f>
        <v>0</v>
      </c>
      <c r="L15">
        <f>E15*$L$8</f>
        <v>0</v>
      </c>
      <c r="M15">
        <f>F15*$M$8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1" sqref="H1:N4"/>
    </sheetView>
  </sheetViews>
  <sheetFormatPr defaultRowHeight="13.5" x14ac:dyDescent="0.15"/>
  <sheetData>
    <row r="1" spans="1:14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17</v>
      </c>
      <c r="I1" s="2">
        <v>34</v>
      </c>
      <c r="J1" s="2">
        <v>36</v>
      </c>
      <c r="K1" s="2">
        <v>0.14799999999999999</v>
      </c>
      <c r="L1" s="2"/>
      <c r="M1" s="2">
        <v>9.4698901190000004</v>
      </c>
      <c r="N1" s="2">
        <v>18.488966919999999</v>
      </c>
    </row>
    <row r="2" spans="1:14" x14ac:dyDescent="0.15">
      <c r="A2" s="1" t="s">
        <v>15</v>
      </c>
      <c r="B2" s="1">
        <v>199.2</v>
      </c>
      <c r="C2" s="1">
        <v>24.13</v>
      </c>
      <c r="D2" s="1">
        <v>0.28199999999999997</v>
      </c>
      <c r="E2" s="1"/>
      <c r="F2" s="1">
        <v>54.25</v>
      </c>
      <c r="G2" s="1">
        <v>38.6</v>
      </c>
      <c r="H2" s="2" t="s">
        <v>18</v>
      </c>
      <c r="I2" s="2">
        <v>197</v>
      </c>
      <c r="J2" s="2">
        <v>165</v>
      </c>
      <c r="K2" s="2">
        <v>0.29499999999999998</v>
      </c>
      <c r="L2" s="2"/>
      <c r="M2" s="2">
        <v>53.95554534</v>
      </c>
      <c r="N2" s="2">
        <v>39.026700140000003</v>
      </c>
    </row>
    <row r="3" spans="1:14" x14ac:dyDescent="0.15">
      <c r="A3" s="1"/>
      <c r="B3" s="1">
        <v>23</v>
      </c>
      <c r="C3" s="1">
        <v>18.600000000000001</v>
      </c>
      <c r="D3" s="1">
        <v>0.06</v>
      </c>
      <c r="E3" s="1">
        <v>1.35</v>
      </c>
      <c r="F3" s="1">
        <v>4.9400000000000004</v>
      </c>
      <c r="G3" s="1">
        <v>3.24</v>
      </c>
      <c r="H3" s="2" t="s">
        <v>19</v>
      </c>
      <c r="I3" s="2">
        <f>I2-I1</f>
        <v>163</v>
      </c>
      <c r="J3" s="2">
        <f t="shared" ref="J3:N3" si="0">J2-J1</f>
        <v>129</v>
      </c>
      <c r="K3" s="2">
        <f t="shared" si="0"/>
        <v>0.14699999999999999</v>
      </c>
      <c r="L3" s="2">
        <f t="shared" si="0"/>
        <v>0</v>
      </c>
      <c r="M3" s="2">
        <f t="shared" si="0"/>
        <v>44.485655221000002</v>
      </c>
      <c r="N3" s="2">
        <f t="shared" si="0"/>
        <v>20.537733220000003</v>
      </c>
    </row>
    <row r="4" spans="1:14" x14ac:dyDescent="0.15">
      <c r="A4" s="1" t="s">
        <v>16</v>
      </c>
      <c r="B4" s="1">
        <f>(B2-I1)/I3</f>
        <v>1.0134969325153373</v>
      </c>
      <c r="C4" s="1">
        <f t="shared" ref="C4:G4" si="1">(C2-J1)/J3</f>
        <v>-9.2015503875969004E-2</v>
      </c>
      <c r="D4" s="1">
        <f t="shared" si="1"/>
        <v>0.91156462585034004</v>
      </c>
      <c r="E4" s="1" t="e">
        <f t="shared" si="1"/>
        <v>#DIV/0!</v>
      </c>
      <c r="F4" s="1">
        <f t="shared" si="1"/>
        <v>1.0066190923464469</v>
      </c>
      <c r="G4" s="1">
        <f t="shared" si="1"/>
        <v>0.97922360099679973</v>
      </c>
      <c r="H4" s="2"/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8" spans="1:14" x14ac:dyDescent="0.15">
      <c r="I8">
        <v>120</v>
      </c>
      <c r="J8">
        <v>3</v>
      </c>
      <c r="K8">
        <v>150</v>
      </c>
      <c r="L8">
        <v>150</v>
      </c>
      <c r="M8">
        <v>45</v>
      </c>
    </row>
    <row r="9" spans="1:14" x14ac:dyDescent="0.15">
      <c r="B9" t="s">
        <v>20</v>
      </c>
    </row>
    <row r="13" spans="1:14" x14ac:dyDescent="0.15">
      <c r="B13" t="s">
        <v>12</v>
      </c>
      <c r="C13" t="s">
        <v>13</v>
      </c>
      <c r="G13" t="s">
        <v>14</v>
      </c>
    </row>
    <row r="14" spans="1:14" x14ac:dyDescent="0.15">
      <c r="B14">
        <v>0.1061</v>
      </c>
      <c r="C14">
        <v>0.86799999999999999</v>
      </c>
      <c r="D14">
        <v>0.59830000000000005</v>
      </c>
      <c r="E14">
        <v>0.57330000000000003</v>
      </c>
      <c r="F14">
        <v>0.40610000000000002</v>
      </c>
      <c r="I14">
        <f>B14*$I$8</f>
        <v>12.731999999999999</v>
      </c>
      <c r="J14">
        <f>C14*$J$8</f>
        <v>2.6040000000000001</v>
      </c>
      <c r="K14">
        <f>D14*$K$8</f>
        <v>89.745000000000005</v>
      </c>
      <c r="L14">
        <f>E14*$L$8</f>
        <v>85.995000000000005</v>
      </c>
      <c r="M14">
        <f>F14*$M$8</f>
        <v>18.2745</v>
      </c>
    </row>
    <row r="15" spans="1:14" x14ac:dyDescent="0.15">
      <c r="B15">
        <v>0.66659999999999997</v>
      </c>
      <c r="C15">
        <v>0.66390000000000005</v>
      </c>
      <c r="D15">
        <v>0.60160000000000002</v>
      </c>
      <c r="E15">
        <v>0.59750000000000003</v>
      </c>
      <c r="F15">
        <v>0.66400000000000003</v>
      </c>
      <c r="I15">
        <f>B15*$I$8</f>
        <v>79.99199999999999</v>
      </c>
      <c r="J15">
        <f>C15*$J$8</f>
        <v>1.9917000000000002</v>
      </c>
      <c r="K15">
        <f>D15*$K$8</f>
        <v>90.240000000000009</v>
      </c>
      <c r="L15">
        <f>E15*$L$8</f>
        <v>89.625</v>
      </c>
      <c r="M15">
        <f>F15*$M$8</f>
        <v>29.880000000000003</v>
      </c>
    </row>
    <row r="30" spans="4:4" x14ac:dyDescent="0.15">
      <c r="D30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topLeftCell="P1" zoomScale="85" zoomScaleNormal="85" workbookViewId="0">
      <selection activeCell="AC18" sqref="AC18"/>
    </sheetView>
  </sheetViews>
  <sheetFormatPr defaultRowHeight="13.5" x14ac:dyDescent="0.15"/>
  <cols>
    <col min="15" max="15" width="18.375" bestFit="1" customWidth="1"/>
    <col min="16" max="18" width="7.5" customWidth="1"/>
    <col min="19" max="19" width="11.625" bestFit="1" customWidth="1"/>
    <col min="23" max="23" width="17.25" bestFit="1" customWidth="1"/>
    <col min="24" max="26" width="7.5" customWidth="1"/>
    <col min="27" max="27" width="10.5" customWidth="1"/>
    <col min="28" max="28" width="10.5" bestFit="1" customWidth="1"/>
    <col min="29" max="30" width="7.5" customWidth="1"/>
    <col min="31" max="31" width="11.625" bestFit="1" customWidth="1"/>
    <col min="32" max="32" width="10.5" bestFit="1" customWidth="1"/>
  </cols>
  <sheetData>
    <row r="1" spans="1:46" ht="14.25" x14ac:dyDescent="0.2">
      <c r="B1" s="6" t="s">
        <v>27</v>
      </c>
      <c r="G1" s="6" t="s">
        <v>31</v>
      </c>
      <c r="M1" s="2" t="s">
        <v>6</v>
      </c>
      <c r="N1" s="2" t="s">
        <v>7</v>
      </c>
      <c r="O1" s="2" t="s">
        <v>8</v>
      </c>
      <c r="P1" s="2" t="s">
        <v>10</v>
      </c>
      <c r="Q1" s="2" t="s">
        <v>11</v>
      </c>
      <c r="R1" s="2" t="s">
        <v>28</v>
      </c>
      <c r="W1" t="s">
        <v>29</v>
      </c>
      <c r="AC1" s="2"/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30</v>
      </c>
    </row>
    <row r="2" spans="1:46" ht="14.25" x14ac:dyDescent="0.2"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2" t="s">
        <v>17</v>
      </c>
      <c r="M2" s="2">
        <v>34</v>
      </c>
      <c r="N2" s="2">
        <v>36</v>
      </c>
      <c r="O2" s="2">
        <v>0.14799999999999999</v>
      </c>
      <c r="P2" s="2">
        <v>9.4698901190000004</v>
      </c>
      <c r="Q2" s="2">
        <v>18.488966919999999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X2" s="6" t="s">
        <v>37</v>
      </c>
      <c r="Y2" s="6" t="s">
        <v>38</v>
      </c>
      <c r="Z2" s="6" t="s">
        <v>39</v>
      </c>
      <c r="AA2" s="6" t="s">
        <v>40</v>
      </c>
      <c r="AB2" s="6" t="s">
        <v>41</v>
      </c>
      <c r="AC2" s="2" t="s">
        <v>17</v>
      </c>
      <c r="AD2" s="2">
        <v>40</v>
      </c>
      <c r="AE2" s="2">
        <v>1</v>
      </c>
      <c r="AF2" s="2">
        <v>30</v>
      </c>
      <c r="AG2" s="2">
        <v>30</v>
      </c>
      <c r="AH2" s="2">
        <v>15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P2" s="1"/>
      <c r="AQ2" s="1"/>
      <c r="AR2" s="1"/>
      <c r="AS2" s="1"/>
      <c r="AT2" s="1"/>
    </row>
    <row r="3" spans="1:46" x14ac:dyDescent="0.15">
      <c r="B3" s="4"/>
      <c r="C3" s="3"/>
      <c r="D3" s="3"/>
      <c r="E3" s="3"/>
      <c r="F3" s="3"/>
      <c r="G3" s="3"/>
      <c r="H3" s="3"/>
      <c r="I3" s="3"/>
      <c r="J3" s="3"/>
      <c r="K3" s="3"/>
      <c r="L3" s="3" t="s">
        <v>18</v>
      </c>
      <c r="M3" s="3">
        <v>197</v>
      </c>
      <c r="N3" s="3">
        <v>165</v>
      </c>
      <c r="O3" s="3">
        <v>0.29499999999999998</v>
      </c>
      <c r="P3" s="3">
        <v>53.95554534</v>
      </c>
      <c r="Q3" s="3">
        <v>39.026700140000003</v>
      </c>
      <c r="R3" s="3"/>
      <c r="S3" s="3"/>
      <c r="T3" s="3"/>
      <c r="U3" s="3"/>
      <c r="V3" s="3"/>
      <c r="W3" s="3"/>
      <c r="AC3" s="3" t="s">
        <v>18</v>
      </c>
      <c r="AD3" s="3">
        <v>120</v>
      </c>
      <c r="AE3" s="3">
        <v>3</v>
      </c>
      <c r="AF3" s="3">
        <v>150</v>
      </c>
      <c r="AG3" s="3">
        <v>150</v>
      </c>
      <c r="AH3" s="3">
        <v>45</v>
      </c>
      <c r="AI3" s="3"/>
      <c r="AJ3" s="3"/>
      <c r="AK3" s="3"/>
      <c r="AL3" s="3"/>
      <c r="AM3" s="3"/>
      <c r="AN3" s="3"/>
    </row>
    <row r="4" spans="1:46" x14ac:dyDescent="0.15">
      <c r="B4" s="3"/>
      <c r="C4" s="3"/>
      <c r="D4" s="3"/>
      <c r="E4" s="3"/>
      <c r="F4" s="3"/>
      <c r="G4" s="3"/>
      <c r="H4" s="3"/>
      <c r="I4" s="3"/>
      <c r="J4" s="3"/>
      <c r="K4" s="3"/>
      <c r="L4" s="3" t="s">
        <v>19</v>
      </c>
      <c r="M4" s="3">
        <f>M3-M2</f>
        <v>163</v>
      </c>
      <c r="N4" s="3">
        <f t="shared" ref="N4:Q4" si="0">N3-N2</f>
        <v>129</v>
      </c>
      <c r="O4" s="3">
        <f t="shared" si="0"/>
        <v>0.14699999999999999</v>
      </c>
      <c r="P4" s="3">
        <f t="shared" si="0"/>
        <v>44.485655221000002</v>
      </c>
      <c r="Q4" s="3">
        <f t="shared" si="0"/>
        <v>20.537733220000003</v>
      </c>
      <c r="R4" s="3"/>
      <c r="S4" s="3"/>
      <c r="T4" s="3"/>
      <c r="U4" s="3"/>
      <c r="V4" s="3"/>
      <c r="W4" s="3"/>
      <c r="AC4" s="3" t="s">
        <v>19</v>
      </c>
      <c r="AD4" s="3">
        <v>80</v>
      </c>
      <c r="AE4" s="3">
        <v>2</v>
      </c>
      <c r="AF4" s="3">
        <v>120</v>
      </c>
      <c r="AG4" s="3">
        <v>120</v>
      </c>
      <c r="AH4" s="3">
        <v>30</v>
      </c>
      <c r="AI4" s="3"/>
      <c r="AJ4" s="3"/>
      <c r="AK4" s="3"/>
      <c r="AL4" s="3"/>
      <c r="AM4" s="3"/>
      <c r="AN4" s="3"/>
    </row>
    <row r="5" spans="1:46" s="3" customFormat="1" x14ac:dyDescent="0.15">
      <c r="A5" s="3">
        <v>1</v>
      </c>
      <c r="B5" s="5">
        <v>77.3</v>
      </c>
      <c r="C5" s="1">
        <v>85</v>
      </c>
      <c r="D5" s="1">
        <v>0.26</v>
      </c>
      <c r="E5" s="1">
        <v>26.8</v>
      </c>
      <c r="F5" s="1">
        <v>27.1</v>
      </c>
      <c r="G5" s="3">
        <v>68</v>
      </c>
      <c r="H5" s="3">
        <v>67</v>
      </c>
      <c r="I5" s="3">
        <v>0.28499999999999998</v>
      </c>
      <c r="J5">
        <v>19.299914251417345</v>
      </c>
      <c r="K5">
        <v>30.548714369190996</v>
      </c>
      <c r="R5" s="3">
        <f>(B5-$M$2)/$M$4</f>
        <v>0.26564417177914107</v>
      </c>
      <c r="S5" s="3">
        <f>(C5-$N$2)/$N$4</f>
        <v>0.37984496124031009</v>
      </c>
      <c r="T5" s="3">
        <f>(D5-$O$2)/$O$4</f>
        <v>0.76190476190476208</v>
      </c>
      <c r="U5" s="3">
        <f>(E5-$P$2)/$P$4</f>
        <v>0.38956624994969402</v>
      </c>
      <c r="V5" s="3">
        <f>(F5-$Q$2)/$Q$4</f>
        <v>0.41927865104482065</v>
      </c>
      <c r="X5" s="1">
        <v>0.41660000000000003</v>
      </c>
      <c r="Y5" s="1">
        <v>0.90500000000000003</v>
      </c>
      <c r="Z5" s="1">
        <v>0.22700000000000001</v>
      </c>
      <c r="AA5" s="1">
        <v>0.16139999999999999</v>
      </c>
      <c r="AB5" s="1">
        <v>0.54890000000000005</v>
      </c>
      <c r="AJ5" s="3">
        <f>X5*$AD$4+$AD$2</f>
        <v>73.328000000000003</v>
      </c>
      <c r="AK5" s="3">
        <f>Y5*$AE$4+$AE$2</f>
        <v>2.81</v>
      </c>
      <c r="AL5" s="3">
        <f>Z5*$AF$4+$AF$2</f>
        <v>57.24</v>
      </c>
      <c r="AM5" s="3">
        <f>AA5*$AG$4+$AG$2</f>
        <v>49.367999999999995</v>
      </c>
      <c r="AN5" s="3">
        <f>AB5*$AH$4+$AH$2</f>
        <v>31.467000000000002</v>
      </c>
      <c r="AP5"/>
      <c r="AQ5"/>
      <c r="AR5"/>
      <c r="AS5"/>
      <c r="AT5"/>
    </row>
    <row r="6" spans="1:46" s="3" customFormat="1" x14ac:dyDescent="0.15">
      <c r="A6" s="3">
        <v>2</v>
      </c>
      <c r="B6" s="1">
        <v>77.3</v>
      </c>
      <c r="C6" s="1">
        <v>85</v>
      </c>
      <c r="D6" s="1">
        <v>0.26</v>
      </c>
      <c r="E6" s="1">
        <v>22.9</v>
      </c>
      <c r="F6" s="1">
        <v>33.4</v>
      </c>
      <c r="G6" s="3">
        <v>80</v>
      </c>
      <c r="H6" s="3">
        <v>88</v>
      </c>
      <c r="I6" s="3">
        <v>0.28000000000000003</v>
      </c>
      <c r="J6">
        <v>22.550355093483915</v>
      </c>
      <c r="K6">
        <v>31.791450698531641</v>
      </c>
      <c r="R6" s="3">
        <f>(B6-$M$2)/$M$4</f>
        <v>0.26564417177914107</v>
      </c>
      <c r="S6" s="3">
        <f>(C6-$N$2)/$N$4</f>
        <v>0.37984496124031009</v>
      </c>
      <c r="T6" s="3">
        <f>(D6-$O$2)/$O$4</f>
        <v>0.76190476190476208</v>
      </c>
      <c r="U6" s="3">
        <f>(E6-$P$2)/$P$4</f>
        <v>0.30189754010097503</v>
      </c>
      <c r="V6" s="3">
        <f>(F6-$Q$2)/$Q$4</f>
        <v>0.72603110188807862</v>
      </c>
      <c r="X6" s="1">
        <v>0.81830000000000003</v>
      </c>
      <c r="Y6" s="1">
        <v>0.93320000000000003</v>
      </c>
      <c r="Z6" s="1">
        <v>0.37559999999999999</v>
      </c>
      <c r="AA6" s="1">
        <v>0.2336</v>
      </c>
      <c r="AB6" s="1">
        <v>0.63870000000000005</v>
      </c>
      <c r="AJ6" s="3">
        <f>X6*$AD$4+$AD$2</f>
        <v>105.464</v>
      </c>
      <c r="AK6" s="3">
        <f>Y6*$AE$4+$AE$2</f>
        <v>2.8664000000000001</v>
      </c>
      <c r="AL6" s="3">
        <f>Z6*$AF$4+$AF$2</f>
        <v>75.072000000000003</v>
      </c>
      <c r="AM6" s="3">
        <f>AA6*$AG$4+$AG$2</f>
        <v>58.031999999999996</v>
      </c>
      <c r="AN6" s="3">
        <f>AB6*$AH$4+$AH$2</f>
        <v>34.161000000000001</v>
      </c>
      <c r="AP6"/>
      <c r="AQ6"/>
      <c r="AR6"/>
      <c r="AS6"/>
      <c r="AT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2019-03-02T09:13:35Z</dcterms:modified>
</cp:coreProperties>
</file>