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KOL list" sheetId="3" r:id="rId1"/>
  </sheets>
  <calcPr calcId="144525" concurrentCalc="0"/>
</workbook>
</file>

<file path=xl/sharedStrings.xml><?xml version="1.0" encoding="utf-8"?>
<sst xmlns="http://schemas.openxmlformats.org/spreadsheetml/2006/main" count="199">
  <si>
    <t>Fresh 1.8-9日 预热 KOL LIST 报价</t>
  </si>
  <si>
    <t>品牌：</t>
  </si>
  <si>
    <t>供应商名称：</t>
  </si>
  <si>
    <t>上海祈诺文化传播有限公司</t>
  </si>
  <si>
    <t>品牌联系人：</t>
  </si>
  <si>
    <t>日期：</t>
  </si>
  <si>
    <t>2017.12.12</t>
  </si>
  <si>
    <t>Number
序号</t>
  </si>
  <si>
    <t>Category
类别</t>
  </si>
  <si>
    <t>ID
账号</t>
  </si>
  <si>
    <t>Unit
单位</t>
  </si>
  <si>
    <t>Fans
粉丝</t>
  </si>
  <si>
    <t>Average
转赞评预估</t>
  </si>
  <si>
    <t>Quantity
数量</t>
  </si>
  <si>
    <t>Unit Price
单价</t>
  </si>
  <si>
    <t>Total Amount
总价</t>
  </si>
  <si>
    <t>底价含税</t>
  </si>
  <si>
    <t>利润率</t>
  </si>
  <si>
    <t>生日</t>
  </si>
  <si>
    <t>地址</t>
  </si>
  <si>
    <t>微博</t>
  </si>
  <si>
    <t>爱改名的狸酱</t>
  </si>
  <si>
    <t>https://weibo.com/aigaimingdelijiang</t>
  </si>
  <si>
    <t>条</t>
  </si>
  <si>
    <t>微任务</t>
  </si>
  <si>
    <t>福建漳州市芗城区大唐世家11幢1单元302 小狸18659338830</t>
  </si>
  <si>
    <t>饭菌菌_make_up</t>
  </si>
  <si>
    <t>http://weibo.com/u/3167311050</t>
  </si>
  <si>
    <t>上海市虹口区东宝兴路258弄3号1505室，饭菌菌，13764690279</t>
  </si>
  <si>
    <t>Si_u_</t>
  </si>
  <si>
    <t>https://weibo.com/u/2100774932</t>
  </si>
  <si>
    <t>上海市普陀区新村路1388弄83号502.15921983629，徐司祺</t>
  </si>
  <si>
    <t>王丛丛</t>
  </si>
  <si>
    <t>https://weibo.com/0512congcong</t>
  </si>
  <si>
    <t>北京市西城区六铺炕三区十六号楼2单元1002号（门铃请按1004#） 王丛 13581539374</t>
  </si>
  <si>
    <t>Locohepta</t>
  </si>
  <si>
    <t>https://weibo.com/Tangerb</t>
  </si>
  <si>
    <t>山东省菏泽市牡丹区中华西路399号文心花园 Loco 18865005626</t>
  </si>
  <si>
    <t>潼Avril</t>
  </si>
  <si>
    <t>http://weibo.com/u/1811061014</t>
  </si>
  <si>
    <t>上海市静安区泰兴路625弄5号楼1701室  潼 13918107588</t>
  </si>
  <si>
    <t>美少女Lisa酱</t>
  </si>
  <si>
    <t>http://weibo.com/u/5041507691</t>
  </si>
  <si>
    <t>江苏省南京市建邺区北纬国际中心A座11层   Lisa收  15051817070</t>
  </si>
  <si>
    <t>QiQi靓靓</t>
  </si>
  <si>
    <t>https://weibo.com/u/1736694147</t>
  </si>
  <si>
    <t>江苏省无锡市梁溪区阳光城市花园D区D1-2007齐靓18970364466</t>
  </si>
  <si>
    <t>sasasasa哈哈哈哈</t>
  </si>
  <si>
    <t>http://weibo.com/525200425</t>
  </si>
  <si>
    <t>长沙市雨花区怡园街89号一品东庭2栋3单元506房  sasa 电话13723889021</t>
  </si>
  <si>
    <t>吱儿吱儿吱</t>
  </si>
  <si>
    <t>http://weibo.com/bellaisaaa</t>
  </si>
  <si>
    <t>江苏省南京市江宁区清水亭西路藏龙御景11栋2单元904 吱 15026712212</t>
  </si>
  <si>
    <t>张小奈naice</t>
  </si>
  <si>
    <t>http://weibo.com/naimm</t>
  </si>
  <si>
    <t>浙江省杭州市拱墅区大关东一苑22-4-402 张小奈 13675857023</t>
  </si>
  <si>
    <t>咖喱给给是李小胖_Rika</t>
  </si>
  <si>
    <t>http://weibo.com/ririkaka0309</t>
  </si>
  <si>
    <t>上海市 虹口区 三门路743弄5号101   金金收，13621801051</t>
  </si>
  <si>
    <t>葭纨纨想嫁给头像</t>
  </si>
  <si>
    <t>http://weibo.com/miniwanjia</t>
  </si>
  <si>
    <t>福建省福州市晋安区化工路香开新城27栋3103 张小姐    1585904336</t>
  </si>
  <si>
    <t>紫颜颜Sweet</t>
  </si>
  <si>
    <t>http://weibo.com/wtjsweet</t>
  </si>
  <si>
    <t xml:space="preserve">北京市海淀区永定路85号433楼2单元2号 13811527526 紫颜 </t>
  </si>
  <si>
    <t>古月yuel</t>
  </si>
  <si>
    <t>http://weibo.com/Cameliay</t>
  </si>
  <si>
    <t>林娜Nydian</t>
  </si>
  <si>
    <t>http://weibo.com/u/2348626347</t>
  </si>
  <si>
    <t>晓亦213</t>
  </si>
  <si>
    <t>http://weibo.com/u/2119356395</t>
  </si>
  <si>
    <t>李昕_昕老板</t>
  </si>
  <si>
    <t>http://weibo.com/eva0422</t>
  </si>
  <si>
    <t>赵秋晨</t>
  </si>
  <si>
    <t>https://weibo.com/x1a0chen?refer_flag=1001030101_&amp;is_hot=1</t>
  </si>
  <si>
    <t>赵小朵918</t>
  </si>
  <si>
    <t>https://weibo.com/zhaoxiaoduo918</t>
  </si>
  <si>
    <t>_我爱小小斌</t>
  </si>
  <si>
    <t>https://weibo.com/houdana</t>
  </si>
  <si>
    <t>杨萍萍-小萍果</t>
  </si>
  <si>
    <t>https://weibo.com/yangpingping1987</t>
  </si>
  <si>
    <t>谢小可儿</t>
  </si>
  <si>
    <t>https://weibo.com/870216218</t>
  </si>
  <si>
    <t>乔乔Pandora</t>
  </si>
  <si>
    <t>https://weibo.com/u/2498079962</t>
  </si>
  <si>
    <t>W是大不留</t>
  </si>
  <si>
    <t>https://weibo.com/275425511</t>
  </si>
  <si>
    <t>徐阿寶Caren</t>
  </si>
  <si>
    <t>https://weibo.com/caren610</t>
  </si>
  <si>
    <t>中艺吴伟伟</t>
  </si>
  <si>
    <t>https://weibo.com/u/1995584420</t>
  </si>
  <si>
    <t>默默宝宝mobaby</t>
  </si>
  <si>
    <t>https://weibo.com/u/1845205573</t>
  </si>
  <si>
    <t>狮女王小C</t>
  </si>
  <si>
    <t>https://weibo.com/u/3179017973</t>
  </si>
  <si>
    <t>迪诺阳</t>
  </si>
  <si>
    <t>https://weibo.com/u/3808991169</t>
  </si>
  <si>
    <t>山东省东营市东营区西四路神树家园 董聪聪 15266001215</t>
  </si>
  <si>
    <t>小王子的玫瑰NaNa</t>
  </si>
  <si>
    <t>https://weibo.com/u/1604575133?topnav=1&amp;wvr=6&amp;topsug=1</t>
  </si>
  <si>
    <t>美女慕辰（jasmin0102）</t>
  </si>
  <si>
    <t>https://weibo.com/2685737532/profile?topnav=1&amp;wvr=6</t>
  </si>
  <si>
    <t>爱吃鱼的喵美人</t>
  </si>
  <si>
    <t>https://weibo.com/u/1926912054?topnav=1&amp;wvr=6&amp;topsug=1</t>
  </si>
  <si>
    <t xml:space="preserve">小芮芮爱逗逗  </t>
  </si>
  <si>
    <t>https://weibo.com/u/5971790784</t>
  </si>
  <si>
    <t>潘朵拉Pandore</t>
  </si>
  <si>
    <t>https://weibo.com/u/1053409732</t>
  </si>
  <si>
    <t>二分之一恶魔（白色森林）</t>
  </si>
  <si>
    <t>https://weibo.com/lwqwendy</t>
  </si>
  <si>
    <t>小宝小宝1984</t>
  </si>
  <si>
    <t>https://weibo.com/u/3173043267</t>
  </si>
  <si>
    <t>赵赤赤ZH</t>
  </si>
  <si>
    <t>https://weibo.com/u/2405631373</t>
  </si>
  <si>
    <t xml:space="preserve">qunciey </t>
  </si>
  <si>
    <t>https://weibo.com/u/1836969245?is_hot=1</t>
  </si>
  <si>
    <t>chenhuihong子沐（沐沐）</t>
  </si>
  <si>
    <t>https://weibo.com/u/2532084490</t>
  </si>
  <si>
    <t>张可可是可可</t>
  </si>
  <si>
    <t>https://weibo.com/kekeshikeke</t>
  </si>
  <si>
    <t>我是小小声啊</t>
  </si>
  <si>
    <t>https://weibo.com/u/5070705161</t>
  </si>
  <si>
    <t>小崔妹纸</t>
  </si>
  <si>
    <t>https://weibo.com/u/5332021311</t>
  </si>
  <si>
    <t xml:space="preserve">飘飘小小霄 </t>
  </si>
  <si>
    <t>https://weibo.com/tianyingxiao</t>
  </si>
  <si>
    <t>彼岸花开198765</t>
  </si>
  <si>
    <t>https://weibo.com/u/2069927213</t>
  </si>
  <si>
    <t>錵開彼堓--深海浅爱</t>
  </si>
  <si>
    <t>https://weibo.com/88loveing?is_hot=1</t>
  </si>
  <si>
    <t>右右文--regina董彧</t>
  </si>
  <si>
    <t>https://weibo.com/dongyu198874</t>
  </si>
  <si>
    <t>swallow风儿--hhy梦</t>
  </si>
  <si>
    <t>https://weibo.com/u/6027551419?profile_ftype=1&amp;is_all=1#_0</t>
  </si>
  <si>
    <t>Sadara笑笑--janice</t>
  </si>
  <si>
    <t>https://weibo.com/u/1842649820?profile_ftype=1&amp;is_all=1#_0</t>
  </si>
  <si>
    <t>呆呆呆呆大人_</t>
  </si>
  <si>
    <t>https://weibo.com/u/3114570905?is_hot=1</t>
  </si>
  <si>
    <t>蜜糖澈----喵喵、喵喵</t>
  </si>
  <si>
    <t>https://weibo.com/u/2950348975?profile_ftype=1&amp;is_all=1#_0</t>
  </si>
  <si>
    <t>Mini蜜桃兔</t>
  </si>
  <si>
    <t>https://weibo.com/zhouxinyu0306?is_hot=1</t>
  </si>
  <si>
    <t>Yira_云子</t>
  </si>
  <si>
    <t>https://weibo.com/u/1794035897?profile_ftype=1&amp;is_all=1#_0</t>
  </si>
  <si>
    <t>点赞我的生活---desperately girl</t>
  </si>
  <si>
    <t>https://weibo.com/u/6366556610</t>
  </si>
  <si>
    <t>优雅的小喵</t>
  </si>
  <si>
    <t>https://weibo.com/2473227907/profile?topnav=1&amp;wvr=6</t>
  </si>
  <si>
    <t>YouN_幽妮</t>
  </si>
  <si>
    <t>http://weibo.com/u/2029211454</t>
  </si>
  <si>
    <t>free</t>
  </si>
  <si>
    <t>广西防城港市上思县团结西路建材市场门口  谢仕萍  18007700682</t>
  </si>
  <si>
    <t>vv亞力山大</t>
  </si>
  <si>
    <t>http://weibo.com/u/1719834293</t>
  </si>
  <si>
    <t>收件人：唐姗姗
手机：15692016435
地址：广东省广州市天河区黄村荔苑路振东花苑7栋【派件打32038577】</t>
  </si>
  <si>
    <t>Possess_古</t>
  </si>
  <si>
    <t>http://weibo.com/u/1697517811</t>
  </si>
  <si>
    <t xml:space="preserve">韩菊萍  13613985201  河南省三门峡义马市千秋路西段河南义腾新能源科技有限公司    </t>
  </si>
  <si>
    <t>茶小语pll0812</t>
  </si>
  <si>
    <t>http://weibo.com/u/1873089933</t>
  </si>
  <si>
    <t xml:space="preserve">姓名：彭丽
电话：18637766519
地址：河南省南阳市卧龙区车站北路刘庄农贸市场68号老彭茶业 </t>
  </si>
  <si>
    <t>马小小北</t>
  </si>
  <si>
    <t>http://weibo.com/u/1771377552</t>
  </si>
  <si>
    <t>河北省唐山市路北区鹭港小区703楼6门1701 北北 13803323387</t>
  </si>
  <si>
    <t>葵花籽没仁</t>
  </si>
  <si>
    <t>http://weibo.com/u/1830232367</t>
  </si>
  <si>
    <t>黑龙江省哈尔滨市南岗区学府路74号黑龙江大学B区汇文楼10楼黑龙江教育杂志社，王君梅收，18246197977</t>
  </si>
  <si>
    <t>Luvvyhani</t>
  </si>
  <si>
    <t>http://weibo.com/u/1791252490</t>
  </si>
  <si>
    <t>江苏省无锡市惠山区洛社镇杨市出新工业园 东东电镀 。吴洁。15861453713</t>
  </si>
  <si>
    <t>RI-七子</t>
  </si>
  <si>
    <t>http://weibo.com/u/2251217990</t>
  </si>
  <si>
    <t>收件人：七子工作室
联系电话：13118827651
地址：广东省惠州市惠阳区淡水街道英之皇中心城7栋</t>
  </si>
  <si>
    <t>杨小妮儿nini</t>
  </si>
  <si>
    <t>http://weibo.com/u/3523842763</t>
  </si>
  <si>
    <t>地址是河南省周口市太康县谢安路西新天地小区   15139481681  杨丰华</t>
  </si>
  <si>
    <t>蜜蜜小丸子</t>
  </si>
  <si>
    <t>http://weibo.com/u/2294065245</t>
  </si>
  <si>
    <t>地址：山东省济宁市汶上县东和园小区42号楼2单元701
姓名：王觅
电话：15154760202</t>
  </si>
  <si>
    <t>阿娜的春天</t>
  </si>
  <si>
    <t>http://weibo.com/u/3233371120</t>
  </si>
  <si>
    <t>李凯15034205724山西省大同市浑源县八角楼十字路口东爱车e族</t>
  </si>
  <si>
    <t>踏雪飞鸿520</t>
  </si>
  <si>
    <t>http://weibo.com/u/1641197422</t>
  </si>
  <si>
    <t>踏雪 13308322162 重庆市九龙坡区石桥铺白马凼华宇时代星都4-14-3</t>
  </si>
  <si>
    <t>Z_WOO</t>
  </si>
  <si>
    <t>http://weibo.com/u/6180442747</t>
  </si>
  <si>
    <t xml:space="preserve">地址:广东省阳江市津朗大道城郊中学附近日天便利店
 姓名:彭丹      电话:15119484866 </t>
  </si>
  <si>
    <t>砂糖味道大熊猫乐乐</t>
  </si>
  <si>
    <t>http://weibo.com/u/5680668031</t>
  </si>
  <si>
    <t>张海思
北京市通州区通景园2号楼3单元1101 13811625219</t>
  </si>
  <si>
    <t>小念念大念念</t>
  </si>
  <si>
    <t>http://weibo.com/u/1852358777</t>
  </si>
  <si>
    <t>河南省安阳市文峰区义乌城二期9栋 白婉音 18603723839</t>
  </si>
  <si>
    <t>AINI糖糖</t>
  </si>
  <si>
    <t>https://weibo.com/Fairy721</t>
  </si>
  <si>
    <t>不含税总价</t>
  </si>
  <si>
    <t>税率（6%VAT)</t>
  </si>
  <si>
    <t>最终含税总价</t>
  </si>
</sst>
</file>

<file path=xl/styles.xml><?xml version="1.0" encoding="utf-8"?>
<styleSheet xmlns="http://schemas.openxmlformats.org/spreadsheetml/2006/main">
  <numFmts count="10">
    <numFmt numFmtId="176" formatCode="_-[$￥-411]* #,##0.00_-;\-[$￥-411]* #,##0.00_-;_-[$￥-411]* &quot;-&quot;_-;_-@_-"/>
    <numFmt numFmtId="177" formatCode="_-* #,##0.00_-;\-* #,##0.00_-;_-* &quot;-&quot;??_-;_-@_-"/>
    <numFmt numFmtId="178" formatCode="_ [$￥-804]* #,##0.0_ ;_ [$￥-804]* \-#,##0.0_ ;_ [$￥-804]* &quot;-&quot;??_ ;_ @_ "/>
    <numFmt numFmtId="179" formatCode="_(&quot;CN¥&quot;* #,##0.00_);_(&quot;CN¥&quot;* \(#,##0.00\);_(&quot;CN¥&quot;* &quot;-&quot;??_);_(@_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80" formatCode="#,##0_ "/>
    <numFmt numFmtId="181" formatCode="0_);[Red]\(0\)"/>
    <numFmt numFmtId="182" formatCode="_(&quot;CN¥&quot;* #,##0_);_(&quot;CN¥&quot;* \(#,##0\);_(&quot;CN¥&quot;* &quot;-&quot;??_);_(@_)"/>
  </numFmts>
  <fonts count="3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sz val="12"/>
      <name val="新細明體"/>
      <charset val="134"/>
    </font>
    <font>
      <sz val="12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17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178" fontId="22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0"/>
    <xf numFmtId="0" fontId="18" fillId="0" borderId="11" applyNumberFormat="0" applyFill="0" applyAlignment="0" applyProtection="0">
      <alignment vertical="center"/>
    </xf>
    <xf numFmtId="0" fontId="20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25" fillId="31" borderId="13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6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0" fillId="0" borderId="0">
      <alignment vertical="center"/>
    </xf>
    <xf numFmtId="0" fontId="21" fillId="0" borderId="0"/>
    <xf numFmtId="0" fontId="28" fillId="0" borderId="0"/>
    <xf numFmtId="0" fontId="21" fillId="0" borderId="0"/>
    <xf numFmtId="0" fontId="21" fillId="0" borderId="0"/>
    <xf numFmtId="0" fontId="29" fillId="0" borderId="0"/>
    <xf numFmtId="177" fontId="21" fillId="0" borderId="0" applyFont="0" applyFill="0" applyBorder="0" applyAlignment="0" applyProtection="0">
      <alignment vertical="center"/>
    </xf>
    <xf numFmtId="0" fontId="22" fillId="0" borderId="2">
      <alignment vertical="center"/>
    </xf>
    <xf numFmtId="176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2" fillId="0" borderId="0" xfId="0" applyNumberFormat="1" applyFont="1">
      <alignment vertical="center"/>
    </xf>
    <xf numFmtId="180" fontId="2" fillId="2" borderId="0" xfId="0" applyNumberFormat="1" applyFont="1" applyFill="1">
      <alignment vertical="center"/>
    </xf>
    <xf numFmtId="0" fontId="2" fillId="0" borderId="0" xfId="0" applyFont="1">
      <alignment vertical="center"/>
    </xf>
    <xf numFmtId="9" fontId="2" fillId="0" borderId="0" xfId="1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51" applyNumberFormat="1" applyFont="1" applyFill="1" applyBorder="1" applyAlignment="1">
      <alignment horizontal="center" vertical="center" wrapText="1"/>
    </xf>
    <xf numFmtId="180" fontId="3" fillId="0" borderId="0" xfId="51" applyNumberFormat="1" applyFont="1" applyFill="1" applyBorder="1" applyAlignment="1">
      <alignment horizontal="center" vertical="center" wrapText="1"/>
    </xf>
    <xf numFmtId="0" fontId="3" fillId="0" borderId="0" xfId="51" applyFont="1" applyBorder="1" applyAlignment="1">
      <alignment horizontal="center" vertical="center" wrapText="1"/>
    </xf>
    <xf numFmtId="180" fontId="3" fillId="0" borderId="0" xfId="51" applyNumberFormat="1" applyFont="1" applyAlignment="1">
      <alignment horizontal="center" vertical="center" wrapText="1"/>
    </xf>
    <xf numFmtId="0" fontId="3" fillId="0" borderId="0" xfId="51" applyFont="1" applyAlignment="1">
      <alignment horizontal="left" vertical="center"/>
    </xf>
    <xf numFmtId="14" fontId="3" fillId="0" borderId="1" xfId="51" applyNumberFormat="1" applyFont="1" applyBorder="1" applyAlignment="1">
      <alignment horizontal="left" vertical="center" wrapText="1"/>
    </xf>
    <xf numFmtId="0" fontId="3" fillId="2" borderId="2" xfId="51" applyNumberFormat="1" applyFont="1" applyFill="1" applyBorder="1" applyAlignment="1" applyProtection="1">
      <alignment horizontal="center" vertical="center" wrapText="1"/>
    </xf>
    <xf numFmtId="180" fontId="3" fillId="2" borderId="2" xfId="51" applyNumberFormat="1" applyFont="1" applyFill="1" applyBorder="1" applyAlignment="1" applyProtection="1">
      <alignment horizontal="center" vertical="center" wrapText="1"/>
    </xf>
    <xf numFmtId="181" fontId="3" fillId="3" borderId="2" xfId="51" applyNumberFormat="1" applyFont="1" applyFill="1" applyBorder="1" applyAlignment="1" applyProtection="1">
      <alignment horizontal="center" vertical="center" wrapText="1"/>
    </xf>
    <xf numFmtId="0" fontId="3" fillId="0" borderId="2" xfId="51" applyNumberFormat="1" applyFont="1" applyFill="1" applyBorder="1" applyAlignment="1" applyProtection="1">
      <alignment horizontal="center" vertical="center" wrapText="1"/>
    </xf>
    <xf numFmtId="178" fontId="3" fillId="0" borderId="3" xfId="5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80" fontId="3" fillId="0" borderId="2" xfId="47" applyNumberFormat="1" applyFont="1" applyFill="1" applyBorder="1" applyAlignment="1">
      <alignment horizontal="center" vertical="center"/>
    </xf>
    <xf numFmtId="0" fontId="3" fillId="0" borderId="2" xfId="47" applyFont="1" applyFill="1" applyBorder="1" applyAlignment="1">
      <alignment horizontal="center" vertical="center"/>
    </xf>
    <xf numFmtId="0" fontId="3" fillId="0" borderId="2" xfId="51" applyNumberFormat="1" applyFont="1" applyFill="1" applyBorder="1" applyAlignment="1">
      <alignment horizontal="center" vertical="center" wrapText="1"/>
    </xf>
    <xf numFmtId="180" fontId="3" fillId="0" borderId="2" xfId="51" applyNumberFormat="1" applyFont="1" applyFill="1" applyBorder="1" applyAlignment="1">
      <alignment horizontal="center" vertical="center"/>
    </xf>
    <xf numFmtId="0" fontId="3" fillId="0" borderId="3" xfId="47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2" xfId="51" applyNumberFormat="1" applyFont="1" applyFill="1" applyBorder="1" applyAlignment="1">
      <alignment horizontal="center" vertical="center"/>
    </xf>
    <xf numFmtId="178" fontId="3" fillId="0" borderId="2" xfId="51" applyNumberFormat="1" applyFont="1" applyFill="1" applyBorder="1" applyAlignment="1">
      <alignment horizontal="center" vertical="center" wrapText="1"/>
    </xf>
    <xf numFmtId="180" fontId="3" fillId="0" borderId="2" xfId="0" applyNumberFormat="1" applyFont="1" applyFill="1" applyBorder="1" applyAlignment="1">
      <alignment horizontal="center" vertical="center"/>
    </xf>
    <xf numFmtId="178" fontId="3" fillId="0" borderId="2" xfId="19" applyFont="1" applyFill="1" applyBorder="1" applyAlignment="1">
      <alignment horizontal="center" vertical="center" wrapText="1"/>
    </xf>
    <xf numFmtId="180" fontId="3" fillId="0" borderId="2" xfId="19" applyNumberFormat="1" applyFont="1" applyFill="1" applyBorder="1" applyAlignment="1">
      <alignment horizontal="center" vertical="center" wrapText="1"/>
    </xf>
    <xf numFmtId="0" fontId="1" fillId="0" borderId="2" xfId="5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4" fillId="0" borderId="0" xfId="68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1" fillId="0" borderId="2" xfId="68" applyNumberFormat="1" applyFont="1" applyBorder="1" applyAlignment="1">
      <alignment horizontal="center" vertical="center"/>
    </xf>
    <xf numFmtId="176" fontId="1" fillId="0" borderId="2" xfId="68" applyFont="1" applyBorder="1" applyAlignment="1">
      <alignment horizontal="center" vertical="center"/>
    </xf>
    <xf numFmtId="0" fontId="1" fillId="0" borderId="2" xfId="47" applyFont="1" applyFill="1" applyBorder="1" applyAlignment="1">
      <alignment horizontal="center" vertical="center"/>
    </xf>
    <xf numFmtId="180" fontId="1" fillId="0" borderId="2" xfId="47" applyNumberFormat="1" applyFont="1" applyFill="1" applyBorder="1" applyAlignment="1">
      <alignment horizontal="center" vertical="center"/>
    </xf>
    <xf numFmtId="176" fontId="4" fillId="0" borderId="2" xfId="68" applyFont="1" applyBorder="1" applyAlignment="1">
      <alignment horizontal="center" vertical="center"/>
    </xf>
    <xf numFmtId="180" fontId="4" fillId="0" borderId="2" xfId="68" applyNumberFormat="1" applyFont="1" applyBorder="1" applyAlignment="1">
      <alignment horizontal="center" vertical="center"/>
    </xf>
    <xf numFmtId="180" fontId="1" fillId="0" borderId="0" xfId="0" applyNumberFormat="1" applyFont="1">
      <alignment vertical="center"/>
    </xf>
    <xf numFmtId="180" fontId="1" fillId="2" borderId="0" xfId="0" applyNumberFormat="1" applyFont="1" applyFill="1">
      <alignment vertical="center"/>
    </xf>
    <xf numFmtId="9" fontId="1" fillId="0" borderId="0" xfId="11" applyFont="1">
      <alignment vertical="center"/>
    </xf>
    <xf numFmtId="180" fontId="3" fillId="4" borderId="2" xfId="51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>
      <alignment vertical="center"/>
    </xf>
    <xf numFmtId="9" fontId="1" fillId="4" borderId="2" xfId="11" applyFont="1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180" fontId="3" fillId="0" borderId="2" xfId="8" applyNumberFormat="1" applyFont="1" applyFill="1" applyBorder="1" applyAlignment="1">
      <alignment horizontal="center" vertical="center"/>
    </xf>
    <xf numFmtId="3" fontId="3" fillId="0" borderId="2" xfId="8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82" fontId="1" fillId="0" borderId="5" xfId="4" applyNumberFormat="1" applyFont="1" applyBorder="1" applyAlignment="1">
      <alignment vertical="center"/>
    </xf>
    <xf numFmtId="182" fontId="1" fillId="0" borderId="2" xfId="4" applyNumberFormat="1" applyFont="1" applyBorder="1" applyAlignment="1">
      <alignment vertical="center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5 2" xfId="18"/>
    <cellStyle name="常规 3 2 2" xfId="19"/>
    <cellStyle name="解释性文本" xfId="20" builtinId="53"/>
    <cellStyle name="标题 1" xfId="21" builtinId="16"/>
    <cellStyle name="标题 2" xfId="22" builtinId="17"/>
    <cellStyle name="0,0_x000d__x000a_NA_x000d__x000a_" xfId="23"/>
    <cellStyle name="标题 3" xfId="24" builtinId="18"/>
    <cellStyle name="常规 5 2 3" xfId="25"/>
    <cellStyle name="60% - 强调文字颜色 1" xfId="26" builtinId="32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Normal 2" xfId="47"/>
    <cellStyle name="40% - 强调文字颜色 4" xfId="48" builtinId="43"/>
    <cellStyle name="强调文字颜色 5" xfId="49" builtinId="45"/>
    <cellStyle name="常规 2 2" xfId="50"/>
    <cellStyle name="Normal 3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Normal 4" xfId="56"/>
    <cellStyle name="40% - 强调文字颜色 6" xfId="57" builtinId="51"/>
    <cellStyle name="60% - 强调文字颜色 6" xfId="58" builtinId="52"/>
    <cellStyle name="=C:\WINNT\SYSTEM32\COMMAND.COM" xfId="59"/>
    <cellStyle name="常规 13" xfId="60"/>
    <cellStyle name="常规 2" xfId="61"/>
    <cellStyle name="常规 3" xfId="62"/>
    <cellStyle name="常规 4" xfId="63"/>
    <cellStyle name="常规 5" xfId="64"/>
    <cellStyle name="普通 2" xfId="65"/>
    <cellStyle name="千位分隔 3" xfId="66"/>
    <cellStyle name="样式 1" xfId="67"/>
    <cellStyle name="常规 7" xfId="6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eibo.com/525200425" TargetMode="External"/><Relationship Id="rId8" Type="http://schemas.openxmlformats.org/officeDocument/2006/relationships/hyperlink" Target="http://weibo.com/u/1811061014" TargetMode="External"/><Relationship Id="rId7" Type="http://schemas.openxmlformats.org/officeDocument/2006/relationships/hyperlink" Target="http://weibo.com/wtjsweet" TargetMode="External"/><Relationship Id="rId6" Type="http://schemas.openxmlformats.org/officeDocument/2006/relationships/hyperlink" Target="http://weibo.com/ririkaka0309" TargetMode="External"/><Relationship Id="rId5" Type="http://schemas.openxmlformats.org/officeDocument/2006/relationships/hyperlink" Target="http://weibo.com/naimm" TargetMode="External"/><Relationship Id="rId4" Type="http://schemas.openxmlformats.org/officeDocument/2006/relationships/hyperlink" Target="https://weibo.com/u/1736694147" TargetMode="External"/><Relationship Id="rId3" Type="http://schemas.openxmlformats.org/officeDocument/2006/relationships/hyperlink" Target="http://weibo.com/bellaisaaa" TargetMode="External"/><Relationship Id="rId24" Type="http://schemas.openxmlformats.org/officeDocument/2006/relationships/hyperlink" Target="http://weibo.com/u/1641197422" TargetMode="External"/><Relationship Id="rId23" Type="http://schemas.openxmlformats.org/officeDocument/2006/relationships/hyperlink" Target="http://weibo.com/u/1852358777" TargetMode="External"/><Relationship Id="rId22" Type="http://schemas.openxmlformats.org/officeDocument/2006/relationships/hyperlink" Target="http://weibo.com/u/5680668031" TargetMode="External"/><Relationship Id="rId21" Type="http://schemas.openxmlformats.org/officeDocument/2006/relationships/hyperlink" Target="http://weibo.com/u/3233371120" TargetMode="External"/><Relationship Id="rId20" Type="http://schemas.openxmlformats.org/officeDocument/2006/relationships/hyperlink" Target="http://weibo.com/u/6180442747" TargetMode="External"/><Relationship Id="rId2" Type="http://schemas.openxmlformats.org/officeDocument/2006/relationships/hyperlink" Target="http://weibo.com/u/5041507691" TargetMode="External"/><Relationship Id="rId19" Type="http://schemas.openxmlformats.org/officeDocument/2006/relationships/hyperlink" Target="http://weibo.com/u/2294065245" TargetMode="External"/><Relationship Id="rId18" Type="http://schemas.openxmlformats.org/officeDocument/2006/relationships/hyperlink" Target="http://weibo.com/u/1771377552" TargetMode="External"/><Relationship Id="rId17" Type="http://schemas.openxmlformats.org/officeDocument/2006/relationships/hyperlink" Target="http://weibo.com/u/1873089933" TargetMode="External"/><Relationship Id="rId16" Type="http://schemas.openxmlformats.org/officeDocument/2006/relationships/hyperlink" Target="http://weibo.com/u/2251217990" TargetMode="External"/><Relationship Id="rId15" Type="http://schemas.openxmlformats.org/officeDocument/2006/relationships/hyperlink" Target="http://weibo.com/u/1791252490" TargetMode="External"/><Relationship Id="rId14" Type="http://schemas.openxmlformats.org/officeDocument/2006/relationships/hyperlink" Target="http://weibo.com/u/1830232367" TargetMode="External"/><Relationship Id="rId13" Type="http://schemas.openxmlformats.org/officeDocument/2006/relationships/hyperlink" Target="http://weibo.com/u/1697517811" TargetMode="External"/><Relationship Id="rId12" Type="http://schemas.openxmlformats.org/officeDocument/2006/relationships/hyperlink" Target="http://weibo.com/u/3523842763" TargetMode="External"/><Relationship Id="rId11" Type="http://schemas.openxmlformats.org/officeDocument/2006/relationships/hyperlink" Target="http://weibo.com/u/1719834293" TargetMode="External"/><Relationship Id="rId10" Type="http://schemas.openxmlformats.org/officeDocument/2006/relationships/hyperlink" Target="http://weibo.com/u/2029211454" TargetMode="External"/><Relationship Id="rId1" Type="http://schemas.openxmlformats.org/officeDocument/2006/relationships/hyperlink" Target="http://weibo.com/miniwanj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showGridLines="0" tabSelected="1" zoomScale="82" zoomScaleNormal="82" workbookViewId="0">
      <selection activeCell="G3" sqref="G3:H3"/>
    </sheetView>
  </sheetViews>
  <sheetFormatPr defaultColWidth="9" defaultRowHeight="16.5"/>
  <cols>
    <col min="1" max="1" width="9" style="1"/>
    <col min="2" max="2" width="9.75" style="1" customWidth="1"/>
    <col min="3" max="3" width="27.75" style="2" customWidth="1"/>
    <col min="4" max="4" width="64.75" style="2" customWidth="1"/>
    <col min="5" max="5" width="23.0166666666667" style="3" customWidth="1"/>
    <col min="6" max="6" width="23.0166666666667" style="2" customWidth="1"/>
    <col min="7" max="7" width="18.375" style="1" customWidth="1"/>
    <col min="8" max="8" width="24.5" style="1" customWidth="1"/>
    <col min="9" max="9" width="15.55" style="4" customWidth="1"/>
    <col min="10" max="10" width="11.125" style="5"/>
    <col min="11" max="11" width="9" style="6"/>
    <col min="12" max="12" width="9" style="7"/>
    <col min="13" max="13" width="9" style="8"/>
    <col min="14" max="14" width="20.575" style="6" customWidth="1"/>
    <col min="15" max="16384" width="9" style="6"/>
  </cols>
  <sheetData>
    <row r="1" spans="1:14">
      <c r="A1" s="9" t="s">
        <v>0</v>
      </c>
      <c r="B1" s="9"/>
      <c r="C1" s="9"/>
      <c r="D1" s="9"/>
      <c r="E1" s="10"/>
      <c r="F1" s="9"/>
      <c r="G1" s="9"/>
      <c r="I1" s="44"/>
      <c r="J1" s="45"/>
      <c r="K1" s="1"/>
      <c r="L1" s="46"/>
      <c r="M1" s="2"/>
      <c r="N1" s="1"/>
    </row>
    <row r="2" spans="1:14">
      <c r="A2" s="11"/>
      <c r="B2" s="9" t="s">
        <v>1</v>
      </c>
      <c r="C2" s="11"/>
      <c r="E2" s="12"/>
      <c r="F2" s="11" t="s">
        <v>2</v>
      </c>
      <c r="G2" s="13" t="s">
        <v>3</v>
      </c>
      <c r="H2" s="13"/>
      <c r="I2" s="44"/>
      <c r="J2" s="45"/>
      <c r="K2" s="1"/>
      <c r="L2" s="46"/>
      <c r="M2" s="2"/>
      <c r="N2" s="1"/>
    </row>
    <row r="3" ht="33" spans="1:14">
      <c r="A3" s="11"/>
      <c r="B3" s="9" t="s">
        <v>4</v>
      </c>
      <c r="C3" s="11"/>
      <c r="E3" s="10"/>
      <c r="F3" s="9" t="s">
        <v>5</v>
      </c>
      <c r="G3" s="14" t="s">
        <v>6</v>
      </c>
      <c r="H3" s="14"/>
      <c r="I3" s="44"/>
      <c r="J3" s="45"/>
      <c r="K3" s="1"/>
      <c r="L3" s="46"/>
      <c r="M3" s="2"/>
      <c r="N3" s="1"/>
    </row>
    <row r="4" ht="33" spans="1:14">
      <c r="A4" s="15" t="s">
        <v>7</v>
      </c>
      <c r="B4" s="15" t="s">
        <v>8</v>
      </c>
      <c r="C4" s="15" t="s">
        <v>9</v>
      </c>
      <c r="D4" s="15" t="s">
        <v>10</v>
      </c>
      <c r="E4" s="16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47" t="s">
        <v>16</v>
      </c>
      <c r="K4" s="48"/>
      <c r="L4" s="49" t="s">
        <v>17</v>
      </c>
      <c r="M4" s="50" t="s">
        <v>18</v>
      </c>
      <c r="N4" s="48" t="s">
        <v>19</v>
      </c>
    </row>
    <row r="5" customHeight="1" spans="1:14">
      <c r="A5" s="17">
        <v>1</v>
      </c>
      <c r="B5" s="18" t="s">
        <v>20</v>
      </c>
      <c r="C5" s="19" t="s">
        <v>21</v>
      </c>
      <c r="D5" s="20" t="s">
        <v>22</v>
      </c>
      <c r="E5" s="21">
        <v>604301</v>
      </c>
      <c r="F5" s="22">
        <v>1000</v>
      </c>
      <c r="G5" s="23" t="s">
        <v>23</v>
      </c>
      <c r="H5" s="23">
        <v>1</v>
      </c>
      <c r="I5" s="51">
        <v>6000</v>
      </c>
      <c r="J5" s="45">
        <f>2800/0.85</f>
        <v>3294.11764705882</v>
      </c>
      <c r="K5" s="1" t="s">
        <v>24</v>
      </c>
      <c r="L5" s="46">
        <f>(I5-J5)/I5</f>
        <v>0.450980392156863</v>
      </c>
      <c r="M5" s="52">
        <v>42864</v>
      </c>
      <c r="N5" s="1" t="s">
        <v>25</v>
      </c>
    </row>
    <row r="6" customHeight="1" spans="1:14">
      <c r="A6" s="17">
        <v>2</v>
      </c>
      <c r="B6" s="18" t="s">
        <v>20</v>
      </c>
      <c r="C6" s="19" t="s">
        <v>26</v>
      </c>
      <c r="D6" s="20" t="s">
        <v>27</v>
      </c>
      <c r="E6" s="24">
        <v>372507</v>
      </c>
      <c r="F6" s="22">
        <v>1500</v>
      </c>
      <c r="G6" s="23" t="s">
        <v>23</v>
      </c>
      <c r="H6" s="23">
        <v>1</v>
      </c>
      <c r="I6" s="51">
        <v>12000</v>
      </c>
      <c r="J6" s="45">
        <f>7500/0.85</f>
        <v>8823.52941176471</v>
      </c>
      <c r="K6" s="1" t="s">
        <v>24</v>
      </c>
      <c r="L6" s="46">
        <f>(I6-J6)/I6</f>
        <v>0.264705882352941</v>
      </c>
      <c r="M6" s="52">
        <v>43055</v>
      </c>
      <c r="N6" s="1" t="s">
        <v>28</v>
      </c>
    </row>
    <row r="7" customHeight="1" spans="1:14">
      <c r="A7" s="17">
        <v>3</v>
      </c>
      <c r="B7" s="18" t="s">
        <v>20</v>
      </c>
      <c r="C7" s="25" t="s">
        <v>29</v>
      </c>
      <c r="D7" s="20" t="s">
        <v>30</v>
      </c>
      <c r="E7" s="21">
        <v>180042</v>
      </c>
      <c r="F7" s="22">
        <v>1000</v>
      </c>
      <c r="G7" s="23" t="s">
        <v>23</v>
      </c>
      <c r="H7" s="23">
        <v>1</v>
      </c>
      <c r="I7" s="51">
        <v>6000</v>
      </c>
      <c r="J7" s="45">
        <f>2000/0.85</f>
        <v>2352.94117647059</v>
      </c>
      <c r="K7" s="1" t="s">
        <v>24</v>
      </c>
      <c r="L7" s="46">
        <f>(I7-J7)/I7</f>
        <v>0.607843137254902</v>
      </c>
      <c r="M7" s="52">
        <v>42880</v>
      </c>
      <c r="N7" s="1" t="s">
        <v>31</v>
      </c>
    </row>
    <row r="8" customHeight="1" spans="1:14">
      <c r="A8" s="17">
        <v>4</v>
      </c>
      <c r="B8" s="18" t="s">
        <v>20</v>
      </c>
      <c r="C8" s="26" t="s">
        <v>32</v>
      </c>
      <c r="D8" s="20" t="s">
        <v>33</v>
      </c>
      <c r="E8" s="21">
        <v>1045269</v>
      </c>
      <c r="F8" s="22">
        <v>1500</v>
      </c>
      <c r="G8" s="23" t="s">
        <v>23</v>
      </c>
      <c r="H8" s="23">
        <v>1</v>
      </c>
      <c r="I8" s="51">
        <v>15000</v>
      </c>
      <c r="J8" s="45">
        <v>7000</v>
      </c>
      <c r="K8" s="1" t="s">
        <v>24</v>
      </c>
      <c r="L8" s="46">
        <f>(I8-J8)/I8</f>
        <v>0.533333333333333</v>
      </c>
      <c r="M8" s="52">
        <v>42867</v>
      </c>
      <c r="N8" s="1" t="s">
        <v>34</v>
      </c>
    </row>
    <row r="9" customHeight="1" spans="1:14">
      <c r="A9" s="17">
        <v>5</v>
      </c>
      <c r="B9" s="18" t="s">
        <v>20</v>
      </c>
      <c r="C9" s="25" t="s">
        <v>35</v>
      </c>
      <c r="D9" s="20" t="s">
        <v>36</v>
      </c>
      <c r="E9" s="21">
        <v>334220</v>
      </c>
      <c r="F9" s="22">
        <v>1000</v>
      </c>
      <c r="G9" s="23" t="s">
        <v>23</v>
      </c>
      <c r="H9" s="23">
        <v>1</v>
      </c>
      <c r="I9" s="51">
        <v>9000</v>
      </c>
      <c r="J9" s="45">
        <f>4000/0.85</f>
        <v>4705.88235294118</v>
      </c>
      <c r="K9" s="1"/>
      <c r="L9" s="46">
        <f>(I9-J9)/I9</f>
        <v>0.477124183006536</v>
      </c>
      <c r="M9" s="52">
        <v>42750</v>
      </c>
      <c r="N9" s="1" t="s">
        <v>37</v>
      </c>
    </row>
    <row r="10" customHeight="1" spans="1:14">
      <c r="A10" s="17">
        <v>6</v>
      </c>
      <c r="B10" s="18" t="s">
        <v>20</v>
      </c>
      <c r="C10" s="27" t="s">
        <v>38</v>
      </c>
      <c r="D10" s="28" t="s">
        <v>39</v>
      </c>
      <c r="E10" s="24">
        <v>433575</v>
      </c>
      <c r="F10" s="22">
        <v>1500</v>
      </c>
      <c r="G10" s="23" t="s">
        <v>23</v>
      </c>
      <c r="H10" s="23">
        <v>1</v>
      </c>
      <c r="I10" s="51">
        <v>16000</v>
      </c>
      <c r="J10" s="45">
        <f>10000/0.85</f>
        <v>11764.7058823529</v>
      </c>
      <c r="K10" s="1" t="s">
        <v>24</v>
      </c>
      <c r="L10" s="46">
        <f t="shared" ref="L10:L15" si="0">(I10-J10)/I10</f>
        <v>0.264705882352944</v>
      </c>
      <c r="M10" s="52">
        <v>42834</v>
      </c>
      <c r="N10" s="1" t="s">
        <v>40</v>
      </c>
    </row>
    <row r="11" customHeight="1" spans="1:14">
      <c r="A11" s="17">
        <v>7</v>
      </c>
      <c r="B11" s="18" t="s">
        <v>20</v>
      </c>
      <c r="C11" s="23" t="s">
        <v>41</v>
      </c>
      <c r="D11" s="28" t="s">
        <v>42</v>
      </c>
      <c r="E11" s="24">
        <v>2299560</v>
      </c>
      <c r="F11" s="22">
        <v>1500</v>
      </c>
      <c r="G11" s="23" t="s">
        <v>23</v>
      </c>
      <c r="H11" s="23">
        <v>1</v>
      </c>
      <c r="I11" s="53">
        <v>15000</v>
      </c>
      <c r="J11" s="45">
        <f>10000/0.85</f>
        <v>11764.7058823529</v>
      </c>
      <c r="K11" s="1"/>
      <c r="L11" s="46">
        <f t="shared" si="0"/>
        <v>0.215686274509807</v>
      </c>
      <c r="M11" s="52">
        <v>42764</v>
      </c>
      <c r="N11" s="1" t="s">
        <v>43</v>
      </c>
    </row>
    <row r="12" customHeight="1" spans="1:14">
      <c r="A12" s="17">
        <v>8</v>
      </c>
      <c r="B12" s="18" t="s">
        <v>20</v>
      </c>
      <c r="C12" s="29" t="s">
        <v>44</v>
      </c>
      <c r="D12" s="28" t="s">
        <v>45</v>
      </c>
      <c r="E12" s="24">
        <v>1000697</v>
      </c>
      <c r="F12" s="22">
        <v>1500</v>
      </c>
      <c r="G12" s="23" t="s">
        <v>23</v>
      </c>
      <c r="H12" s="23">
        <v>1</v>
      </c>
      <c r="I12" s="53">
        <v>15000</v>
      </c>
      <c r="J12" s="45">
        <f>10000/0.85</f>
        <v>11764.7058823529</v>
      </c>
      <c r="K12" s="1" t="s">
        <v>24</v>
      </c>
      <c r="L12" s="46">
        <f t="shared" si="0"/>
        <v>0.215686274509807</v>
      </c>
      <c r="M12" s="52">
        <v>42864</v>
      </c>
      <c r="N12" s="1" t="s">
        <v>46</v>
      </c>
    </row>
    <row r="13" customHeight="1" spans="1:14">
      <c r="A13" s="17">
        <v>9</v>
      </c>
      <c r="B13" s="18" t="s">
        <v>20</v>
      </c>
      <c r="C13" s="27" t="s">
        <v>47</v>
      </c>
      <c r="D13" s="27" t="s">
        <v>48</v>
      </c>
      <c r="E13" s="30">
        <v>345928</v>
      </c>
      <c r="F13" s="22">
        <v>1000</v>
      </c>
      <c r="G13" s="23" t="s">
        <v>23</v>
      </c>
      <c r="H13" s="23">
        <v>1</v>
      </c>
      <c r="I13" s="53">
        <v>8000</v>
      </c>
      <c r="J13" s="45">
        <f>4000/0.85</f>
        <v>4705.88235294118</v>
      </c>
      <c r="K13" s="1"/>
      <c r="L13" s="46">
        <f t="shared" si="0"/>
        <v>0.411764705882352</v>
      </c>
      <c r="M13" s="52">
        <v>42850</v>
      </c>
      <c r="N13" s="1" t="s">
        <v>49</v>
      </c>
    </row>
    <row r="14" customHeight="1" spans="1:14">
      <c r="A14" s="17">
        <v>10</v>
      </c>
      <c r="B14" s="18" t="s">
        <v>20</v>
      </c>
      <c r="C14" s="23" t="s">
        <v>50</v>
      </c>
      <c r="D14" s="28" t="s">
        <v>51</v>
      </c>
      <c r="E14" s="24">
        <v>326083</v>
      </c>
      <c r="F14" s="22">
        <v>1000</v>
      </c>
      <c r="G14" s="23" t="s">
        <v>23</v>
      </c>
      <c r="H14" s="23">
        <v>1</v>
      </c>
      <c r="I14" s="53">
        <v>12000</v>
      </c>
      <c r="J14" s="45">
        <f>8000/0.85</f>
        <v>9411.76470588235</v>
      </c>
      <c r="K14" s="1" t="s">
        <v>24</v>
      </c>
      <c r="L14" s="46">
        <f t="shared" si="0"/>
        <v>0.215686274509804</v>
      </c>
      <c r="M14" s="52">
        <v>42881</v>
      </c>
      <c r="N14" s="1" t="s">
        <v>52</v>
      </c>
    </row>
    <row r="15" customHeight="1" spans="1:14">
      <c r="A15" s="17">
        <v>11</v>
      </c>
      <c r="B15" s="18" t="s">
        <v>20</v>
      </c>
      <c r="C15" s="29" t="s">
        <v>53</v>
      </c>
      <c r="D15" s="28" t="s">
        <v>54</v>
      </c>
      <c r="E15" s="24">
        <v>658707</v>
      </c>
      <c r="F15" s="22">
        <v>1000</v>
      </c>
      <c r="G15" s="23" t="s">
        <v>23</v>
      </c>
      <c r="H15" s="23">
        <v>1</v>
      </c>
      <c r="I15" s="54">
        <v>6000</v>
      </c>
      <c r="J15" s="45">
        <f>3000/0.85</f>
        <v>3529.41176470588</v>
      </c>
      <c r="K15" s="1"/>
      <c r="L15" s="46">
        <f t="shared" si="0"/>
        <v>0.411764705882353</v>
      </c>
      <c r="M15" s="52">
        <v>43075</v>
      </c>
      <c r="N15" s="1" t="s">
        <v>55</v>
      </c>
    </row>
    <row r="16" customHeight="1" spans="1:14">
      <c r="A16" s="17">
        <v>12</v>
      </c>
      <c r="B16" s="18" t="s">
        <v>20</v>
      </c>
      <c r="C16" s="27" t="s">
        <v>56</v>
      </c>
      <c r="D16" s="31" t="s">
        <v>57</v>
      </c>
      <c r="E16" s="32">
        <v>194906</v>
      </c>
      <c r="F16" s="22">
        <v>1000</v>
      </c>
      <c r="G16" s="23" t="s">
        <v>23</v>
      </c>
      <c r="H16" s="23">
        <v>1</v>
      </c>
      <c r="I16" s="54">
        <v>5000</v>
      </c>
      <c r="J16" s="45">
        <f>3500/0.85</f>
        <v>4117.64705882353</v>
      </c>
      <c r="K16" s="1"/>
      <c r="L16" s="46">
        <f>(I16-J16)/I16</f>
        <v>0.176470588235294</v>
      </c>
      <c r="M16" s="52">
        <v>42803</v>
      </c>
      <c r="N16" s="1" t="s">
        <v>58</v>
      </c>
    </row>
    <row r="17" customHeight="1" spans="1:14">
      <c r="A17" s="17">
        <v>13</v>
      </c>
      <c r="B17" s="18" t="s">
        <v>20</v>
      </c>
      <c r="C17" s="23" t="s">
        <v>59</v>
      </c>
      <c r="D17" s="28" t="s">
        <v>60</v>
      </c>
      <c r="E17" s="24">
        <v>292227</v>
      </c>
      <c r="F17" s="22">
        <v>1000</v>
      </c>
      <c r="G17" s="23" t="s">
        <v>23</v>
      </c>
      <c r="H17" s="23">
        <v>1</v>
      </c>
      <c r="I17" s="54">
        <v>5000</v>
      </c>
      <c r="J17" s="45">
        <f>3000/0.85</f>
        <v>3529.41176470588</v>
      </c>
      <c r="K17" s="1"/>
      <c r="L17" s="46">
        <f>(I17-J17)/I17</f>
        <v>0.294117647058824</v>
      </c>
      <c r="M17" s="52">
        <v>42932</v>
      </c>
      <c r="N17" s="1" t="s">
        <v>61</v>
      </c>
    </row>
    <row r="18" customHeight="1" spans="1:14">
      <c r="A18" s="17">
        <v>14</v>
      </c>
      <c r="B18" s="18" t="s">
        <v>20</v>
      </c>
      <c r="C18" s="27" t="s">
        <v>62</v>
      </c>
      <c r="D18" s="27" t="s">
        <v>63</v>
      </c>
      <c r="E18" s="30">
        <v>329591</v>
      </c>
      <c r="F18" s="22">
        <v>1000</v>
      </c>
      <c r="G18" s="23" t="s">
        <v>23</v>
      </c>
      <c r="H18" s="23">
        <v>1</v>
      </c>
      <c r="I18" s="54">
        <v>6000</v>
      </c>
      <c r="J18" s="45">
        <f>4000/0.85</f>
        <v>4705.88235294118</v>
      </c>
      <c r="K18" s="1"/>
      <c r="L18" s="46">
        <f>(I18-J18)/I18</f>
        <v>0.215686274509803</v>
      </c>
      <c r="M18" s="52">
        <v>42857</v>
      </c>
      <c r="N18" s="1" t="s">
        <v>64</v>
      </c>
    </row>
    <row r="19" customHeight="1" spans="1:14">
      <c r="A19" s="17">
        <v>15</v>
      </c>
      <c r="B19" s="18" t="s">
        <v>20</v>
      </c>
      <c r="C19" s="33" t="s">
        <v>65</v>
      </c>
      <c r="D19" s="34" t="s">
        <v>66</v>
      </c>
      <c r="E19" s="30">
        <v>53998</v>
      </c>
      <c r="F19" s="22">
        <v>1000</v>
      </c>
      <c r="G19" s="23" t="s">
        <v>23</v>
      </c>
      <c r="H19" s="23">
        <v>1</v>
      </c>
      <c r="I19" s="54">
        <v>5000</v>
      </c>
      <c r="J19" s="45">
        <f>1500/0.85</f>
        <v>1764.70588235294</v>
      </c>
      <c r="K19" s="1"/>
      <c r="L19" s="46">
        <f>(I19-J19)/I19</f>
        <v>0.647058823529412</v>
      </c>
      <c r="M19" s="52"/>
      <c r="N19" s="1"/>
    </row>
    <row r="20" customHeight="1" spans="1:14">
      <c r="A20" s="17">
        <v>16</v>
      </c>
      <c r="B20" s="18" t="s">
        <v>20</v>
      </c>
      <c r="C20" s="33" t="s">
        <v>67</v>
      </c>
      <c r="D20" s="34" t="s">
        <v>68</v>
      </c>
      <c r="E20" s="30">
        <v>315342</v>
      </c>
      <c r="F20" s="22">
        <v>1000</v>
      </c>
      <c r="G20" s="23" t="s">
        <v>23</v>
      </c>
      <c r="H20" s="23">
        <v>1</v>
      </c>
      <c r="I20" s="54">
        <v>5000</v>
      </c>
      <c r="J20" s="45">
        <f>1000/0.85</f>
        <v>1176.47058823529</v>
      </c>
      <c r="K20" s="1"/>
      <c r="L20" s="46">
        <f>(I20-J20)/I20</f>
        <v>0.764705882352941</v>
      </c>
      <c r="M20" s="52"/>
      <c r="N20" s="1"/>
    </row>
    <row r="21" customHeight="1" spans="1:14">
      <c r="A21" s="17">
        <v>17</v>
      </c>
      <c r="B21" s="18" t="s">
        <v>20</v>
      </c>
      <c r="C21" s="35" t="s">
        <v>69</v>
      </c>
      <c r="D21" s="34" t="s">
        <v>70</v>
      </c>
      <c r="E21" s="30">
        <v>371599</v>
      </c>
      <c r="F21" s="22">
        <v>1000</v>
      </c>
      <c r="G21" s="23" t="s">
        <v>23</v>
      </c>
      <c r="H21" s="23">
        <v>1</v>
      </c>
      <c r="I21" s="54">
        <v>8500</v>
      </c>
      <c r="J21" s="45">
        <f>6000/0.85</f>
        <v>7058.82352941176</v>
      </c>
      <c r="K21" s="1" t="s">
        <v>24</v>
      </c>
      <c r="L21" s="46">
        <f>(I21-J21)/I21</f>
        <v>0.169550173010381</v>
      </c>
      <c r="M21" s="52"/>
      <c r="N21" s="1"/>
    </row>
    <row r="22" customHeight="1" spans="1:14">
      <c r="A22" s="17">
        <v>18</v>
      </c>
      <c r="B22" s="18" t="s">
        <v>20</v>
      </c>
      <c r="C22" s="33" t="s">
        <v>71</v>
      </c>
      <c r="D22" s="34" t="s">
        <v>72</v>
      </c>
      <c r="E22" s="30">
        <v>1024641</v>
      </c>
      <c r="F22" s="22">
        <v>1000</v>
      </c>
      <c r="G22" s="23" t="s">
        <v>23</v>
      </c>
      <c r="H22" s="23">
        <v>1</v>
      </c>
      <c r="I22" s="54">
        <v>22000</v>
      </c>
      <c r="J22" s="45">
        <f>14000/0.85</f>
        <v>16470.5882352941</v>
      </c>
      <c r="K22" s="1" t="s">
        <v>24</v>
      </c>
      <c r="L22" s="46">
        <f>(I22-J22)/I22</f>
        <v>0.251336898395722</v>
      </c>
      <c r="M22" s="52"/>
      <c r="N22" s="1"/>
    </row>
    <row r="23" customHeight="1" spans="1:14">
      <c r="A23" s="17">
        <v>19</v>
      </c>
      <c r="B23" s="18" t="s">
        <v>20</v>
      </c>
      <c r="C23" s="36" t="s">
        <v>73</v>
      </c>
      <c r="D23" s="37" t="s">
        <v>74</v>
      </c>
      <c r="E23" s="38">
        <v>1276706</v>
      </c>
      <c r="F23" s="22">
        <v>1000</v>
      </c>
      <c r="G23" s="23" t="s">
        <v>23</v>
      </c>
      <c r="H23" s="23">
        <v>1</v>
      </c>
      <c r="I23" s="54">
        <v>5000</v>
      </c>
      <c r="J23" s="45">
        <f>200/0.85</f>
        <v>235.294117647059</v>
      </c>
      <c r="K23" s="1"/>
      <c r="L23" s="46">
        <f t="shared" ref="L23:L45" si="1">(I23-J23)/I23</f>
        <v>0.952941176470588</v>
      </c>
      <c r="M23" s="52"/>
      <c r="N23" s="1"/>
    </row>
    <row r="24" customHeight="1" spans="1:14">
      <c r="A24" s="17">
        <v>20</v>
      </c>
      <c r="B24" s="18" t="s">
        <v>20</v>
      </c>
      <c r="C24" s="39" t="s">
        <v>75</v>
      </c>
      <c r="D24" s="20" t="s">
        <v>76</v>
      </c>
      <c r="E24" s="38">
        <v>693090</v>
      </c>
      <c r="F24" s="22">
        <v>1000</v>
      </c>
      <c r="G24" s="23" t="s">
        <v>23</v>
      </c>
      <c r="H24" s="23">
        <v>1</v>
      </c>
      <c r="I24" s="54">
        <v>5000</v>
      </c>
      <c r="J24" s="45">
        <f t="shared" ref="J24:J34" si="2">200/0.85</f>
        <v>235.294117647059</v>
      </c>
      <c r="K24" s="1"/>
      <c r="L24" s="46">
        <f t="shared" si="1"/>
        <v>0.952941176470588</v>
      </c>
      <c r="M24" s="52"/>
      <c r="N24" s="1"/>
    </row>
    <row r="25" customHeight="1" spans="1:14">
      <c r="A25" s="17">
        <v>21</v>
      </c>
      <c r="B25" s="18" t="s">
        <v>20</v>
      </c>
      <c r="C25" s="39" t="s">
        <v>77</v>
      </c>
      <c r="D25" s="40" t="s">
        <v>78</v>
      </c>
      <c r="E25" s="41">
        <v>302521</v>
      </c>
      <c r="F25" s="22">
        <v>1000</v>
      </c>
      <c r="G25" s="23" t="s">
        <v>23</v>
      </c>
      <c r="H25" s="23">
        <v>1</v>
      </c>
      <c r="I25" s="54">
        <v>5000</v>
      </c>
      <c r="J25" s="45">
        <f t="shared" si="2"/>
        <v>235.294117647059</v>
      </c>
      <c r="K25" s="1"/>
      <c r="L25" s="46">
        <f t="shared" si="1"/>
        <v>0.952941176470588</v>
      </c>
      <c r="M25" s="52"/>
      <c r="N25" s="1"/>
    </row>
    <row r="26" customHeight="1" spans="1:14">
      <c r="A26" s="17">
        <v>22</v>
      </c>
      <c r="B26" s="18" t="s">
        <v>20</v>
      </c>
      <c r="C26" s="39" t="s">
        <v>79</v>
      </c>
      <c r="D26" s="20" t="s">
        <v>80</v>
      </c>
      <c r="E26" s="38">
        <v>508546</v>
      </c>
      <c r="F26" s="22">
        <v>1000</v>
      </c>
      <c r="G26" s="23" t="s">
        <v>23</v>
      </c>
      <c r="H26" s="23">
        <v>1</v>
      </c>
      <c r="I26" s="54">
        <v>5000</v>
      </c>
      <c r="J26" s="45">
        <f t="shared" si="2"/>
        <v>235.294117647059</v>
      </c>
      <c r="K26" s="1"/>
      <c r="L26" s="46">
        <f t="shared" si="1"/>
        <v>0.952941176470588</v>
      </c>
      <c r="M26" s="52"/>
      <c r="N26" s="1"/>
    </row>
    <row r="27" customHeight="1" spans="1:14">
      <c r="A27" s="17">
        <v>23</v>
      </c>
      <c r="B27" s="18" t="s">
        <v>20</v>
      </c>
      <c r="C27" s="39" t="s">
        <v>81</v>
      </c>
      <c r="D27" s="20" t="s">
        <v>82</v>
      </c>
      <c r="E27" s="38">
        <v>305293</v>
      </c>
      <c r="F27" s="22">
        <v>1000</v>
      </c>
      <c r="G27" s="23" t="s">
        <v>23</v>
      </c>
      <c r="H27" s="23">
        <v>1</v>
      </c>
      <c r="I27" s="54">
        <v>5000</v>
      </c>
      <c r="J27" s="45">
        <f t="shared" si="2"/>
        <v>235.294117647059</v>
      </c>
      <c r="K27" s="1"/>
      <c r="L27" s="46">
        <f t="shared" si="1"/>
        <v>0.952941176470588</v>
      </c>
      <c r="M27" s="52"/>
      <c r="N27" s="1"/>
    </row>
    <row r="28" customHeight="1" spans="1:14">
      <c r="A28" s="17">
        <v>24</v>
      </c>
      <c r="B28" s="18" t="s">
        <v>20</v>
      </c>
      <c r="C28" s="39" t="s">
        <v>83</v>
      </c>
      <c r="D28" s="20" t="s">
        <v>84</v>
      </c>
      <c r="E28" s="38">
        <v>152774</v>
      </c>
      <c r="F28" s="22">
        <v>800</v>
      </c>
      <c r="G28" s="23" t="s">
        <v>23</v>
      </c>
      <c r="H28" s="23">
        <v>1</v>
      </c>
      <c r="I28" s="54">
        <v>3000</v>
      </c>
      <c r="J28" s="45">
        <f t="shared" si="2"/>
        <v>235.294117647059</v>
      </c>
      <c r="K28" s="1"/>
      <c r="L28" s="46">
        <f t="shared" si="1"/>
        <v>0.92156862745098</v>
      </c>
      <c r="M28" s="52"/>
      <c r="N28" s="1"/>
    </row>
    <row r="29" customHeight="1" spans="1:14">
      <c r="A29" s="17">
        <v>25</v>
      </c>
      <c r="B29" s="18" t="s">
        <v>20</v>
      </c>
      <c r="C29" s="39" t="s">
        <v>85</v>
      </c>
      <c r="D29" s="20" t="s">
        <v>86</v>
      </c>
      <c r="E29" s="38">
        <v>710745</v>
      </c>
      <c r="F29" s="22">
        <v>800</v>
      </c>
      <c r="G29" s="23" t="s">
        <v>23</v>
      </c>
      <c r="H29" s="23">
        <v>1</v>
      </c>
      <c r="I29" s="54">
        <v>3000</v>
      </c>
      <c r="J29" s="45">
        <f t="shared" si="2"/>
        <v>235.294117647059</v>
      </c>
      <c r="K29" s="1"/>
      <c r="L29" s="46">
        <f t="shared" si="1"/>
        <v>0.92156862745098</v>
      </c>
      <c r="M29" s="52"/>
      <c r="N29" s="1"/>
    </row>
    <row r="30" customHeight="1" spans="1:14">
      <c r="A30" s="17">
        <v>26</v>
      </c>
      <c r="B30" s="18" t="s">
        <v>20</v>
      </c>
      <c r="C30" s="39" t="s">
        <v>87</v>
      </c>
      <c r="D30" s="20" t="s">
        <v>88</v>
      </c>
      <c r="E30" s="38">
        <v>201087</v>
      </c>
      <c r="F30" s="22">
        <v>800</v>
      </c>
      <c r="G30" s="23" t="s">
        <v>23</v>
      </c>
      <c r="H30" s="23">
        <v>1</v>
      </c>
      <c r="I30" s="54">
        <v>3000</v>
      </c>
      <c r="J30" s="45">
        <f t="shared" si="2"/>
        <v>235.294117647059</v>
      </c>
      <c r="K30" s="1"/>
      <c r="L30" s="46">
        <f t="shared" si="1"/>
        <v>0.92156862745098</v>
      </c>
      <c r="M30" s="52"/>
      <c r="N30" s="1"/>
    </row>
    <row r="31" customHeight="1" spans="1:14">
      <c r="A31" s="17">
        <v>27</v>
      </c>
      <c r="B31" s="18" t="s">
        <v>20</v>
      </c>
      <c r="C31" s="39" t="s">
        <v>89</v>
      </c>
      <c r="D31" s="20" t="s">
        <v>90</v>
      </c>
      <c r="E31" s="38">
        <v>911565</v>
      </c>
      <c r="F31" s="22">
        <v>800</v>
      </c>
      <c r="G31" s="23" t="s">
        <v>23</v>
      </c>
      <c r="H31" s="23">
        <v>1</v>
      </c>
      <c r="I31" s="54">
        <v>3000</v>
      </c>
      <c r="J31" s="45">
        <f t="shared" si="2"/>
        <v>235.294117647059</v>
      </c>
      <c r="K31" s="1"/>
      <c r="L31" s="46">
        <f t="shared" si="1"/>
        <v>0.92156862745098</v>
      </c>
      <c r="M31" s="52"/>
      <c r="N31" s="1"/>
    </row>
    <row r="32" customHeight="1" spans="1:14">
      <c r="A32" s="17">
        <v>28</v>
      </c>
      <c r="B32" s="18" t="s">
        <v>20</v>
      </c>
      <c r="C32" s="39" t="s">
        <v>91</v>
      </c>
      <c r="D32" s="20" t="s">
        <v>92</v>
      </c>
      <c r="E32" s="38">
        <v>160175</v>
      </c>
      <c r="F32" s="22">
        <v>800</v>
      </c>
      <c r="G32" s="23" t="s">
        <v>23</v>
      </c>
      <c r="H32" s="23">
        <v>1</v>
      </c>
      <c r="I32" s="54">
        <v>3000</v>
      </c>
      <c r="J32" s="45">
        <f t="shared" si="2"/>
        <v>235.294117647059</v>
      </c>
      <c r="K32" s="1"/>
      <c r="L32" s="46">
        <f t="shared" si="1"/>
        <v>0.92156862745098</v>
      </c>
      <c r="M32" s="52"/>
      <c r="N32" s="1"/>
    </row>
    <row r="33" customHeight="1" spans="1:14">
      <c r="A33" s="17">
        <v>29</v>
      </c>
      <c r="B33" s="18" t="s">
        <v>20</v>
      </c>
      <c r="C33" s="39" t="s">
        <v>93</v>
      </c>
      <c r="D33" s="20" t="s">
        <v>94</v>
      </c>
      <c r="E33" s="38">
        <v>415855</v>
      </c>
      <c r="F33" s="22">
        <v>800</v>
      </c>
      <c r="G33" s="23" t="s">
        <v>23</v>
      </c>
      <c r="H33" s="23">
        <v>1</v>
      </c>
      <c r="I33" s="54">
        <v>3000</v>
      </c>
      <c r="J33" s="45">
        <f t="shared" si="2"/>
        <v>235.294117647059</v>
      </c>
      <c r="K33" s="1"/>
      <c r="L33" s="46">
        <f t="shared" si="1"/>
        <v>0.92156862745098</v>
      </c>
      <c r="M33" s="52"/>
      <c r="N33" s="1"/>
    </row>
    <row r="34" customHeight="1" spans="1:14">
      <c r="A34" s="17">
        <v>30</v>
      </c>
      <c r="B34" s="18" t="s">
        <v>20</v>
      </c>
      <c r="C34" s="39" t="s">
        <v>95</v>
      </c>
      <c r="D34" s="20" t="s">
        <v>96</v>
      </c>
      <c r="E34" s="38">
        <v>712839</v>
      </c>
      <c r="F34" s="22">
        <v>800</v>
      </c>
      <c r="G34" s="23" t="s">
        <v>23</v>
      </c>
      <c r="H34" s="23">
        <v>1</v>
      </c>
      <c r="I34" s="54">
        <v>3000</v>
      </c>
      <c r="J34" s="45">
        <f t="shared" si="2"/>
        <v>235.294117647059</v>
      </c>
      <c r="K34" s="1"/>
      <c r="L34" s="46">
        <f t="shared" si="1"/>
        <v>0.92156862745098</v>
      </c>
      <c r="M34" s="2"/>
      <c r="N34" s="1" t="s">
        <v>97</v>
      </c>
    </row>
    <row r="35" customHeight="1" spans="1:14">
      <c r="A35" s="17">
        <v>31</v>
      </c>
      <c r="B35" s="18" t="s">
        <v>20</v>
      </c>
      <c r="C35" s="42" t="s">
        <v>98</v>
      </c>
      <c r="D35" s="34" t="s">
        <v>99</v>
      </c>
      <c r="E35" s="43">
        <v>305074</v>
      </c>
      <c r="F35" s="22">
        <v>800</v>
      </c>
      <c r="G35" s="23" t="s">
        <v>23</v>
      </c>
      <c r="H35" s="23">
        <v>1</v>
      </c>
      <c r="I35" s="54">
        <v>3000</v>
      </c>
      <c r="J35" s="45">
        <f t="shared" ref="J35:J44" si="3">200/0.85</f>
        <v>235.294117647059</v>
      </c>
      <c r="K35" s="1"/>
      <c r="L35" s="46">
        <f>(I35-J35)/I35</f>
        <v>0.92156862745098</v>
      </c>
      <c r="M35" s="2"/>
      <c r="N35" s="1"/>
    </row>
    <row r="36" customHeight="1" spans="1:14">
      <c r="A36" s="17">
        <v>32</v>
      </c>
      <c r="B36" s="18" t="s">
        <v>20</v>
      </c>
      <c r="C36" s="42" t="s">
        <v>100</v>
      </c>
      <c r="D36" s="34" t="s">
        <v>101</v>
      </c>
      <c r="E36" s="43">
        <v>431106</v>
      </c>
      <c r="F36" s="22">
        <v>800</v>
      </c>
      <c r="G36" s="23" t="s">
        <v>23</v>
      </c>
      <c r="H36" s="23">
        <v>1</v>
      </c>
      <c r="I36" s="54">
        <v>3000</v>
      </c>
      <c r="J36" s="45">
        <f t="shared" si="3"/>
        <v>235.294117647059</v>
      </c>
      <c r="K36" s="1"/>
      <c r="L36" s="46">
        <f>(I36-J36)/I36</f>
        <v>0.92156862745098</v>
      </c>
      <c r="M36" s="2"/>
      <c r="N36" s="1"/>
    </row>
    <row r="37" customHeight="1" spans="1:14">
      <c r="A37" s="17">
        <v>33</v>
      </c>
      <c r="B37" s="18" t="s">
        <v>20</v>
      </c>
      <c r="C37" s="42" t="s">
        <v>102</v>
      </c>
      <c r="D37" s="34" t="s">
        <v>103</v>
      </c>
      <c r="E37" s="43">
        <v>511765</v>
      </c>
      <c r="F37" s="22">
        <v>800</v>
      </c>
      <c r="G37" s="23" t="s">
        <v>23</v>
      </c>
      <c r="H37" s="23">
        <v>1</v>
      </c>
      <c r="I37" s="54">
        <v>3000</v>
      </c>
      <c r="J37" s="45">
        <f t="shared" si="3"/>
        <v>235.294117647059</v>
      </c>
      <c r="K37" s="1"/>
      <c r="L37" s="46">
        <f>(I37-J37)/I37</f>
        <v>0.92156862745098</v>
      </c>
      <c r="M37" s="2"/>
      <c r="N37" s="1"/>
    </row>
    <row r="38" customHeight="1" spans="1:14">
      <c r="A38" s="17">
        <v>34</v>
      </c>
      <c r="B38" s="18" t="s">
        <v>20</v>
      </c>
      <c r="C38" s="42" t="s">
        <v>104</v>
      </c>
      <c r="D38" s="34" t="s">
        <v>105</v>
      </c>
      <c r="E38" s="43">
        <v>540794</v>
      </c>
      <c r="F38" s="22">
        <v>800</v>
      </c>
      <c r="G38" s="23" t="s">
        <v>23</v>
      </c>
      <c r="H38" s="23">
        <v>1</v>
      </c>
      <c r="I38" s="54">
        <v>2000</v>
      </c>
      <c r="J38" s="45">
        <f t="shared" si="3"/>
        <v>235.294117647059</v>
      </c>
      <c r="K38" s="1"/>
      <c r="L38" s="46">
        <f>(I38-J38)/I38</f>
        <v>0.882352941176471</v>
      </c>
      <c r="M38" s="2"/>
      <c r="N38" s="1"/>
    </row>
    <row r="39" customHeight="1" spans="1:14">
      <c r="A39" s="17">
        <v>35</v>
      </c>
      <c r="B39" s="18" t="s">
        <v>20</v>
      </c>
      <c r="C39" s="42" t="s">
        <v>106</v>
      </c>
      <c r="D39" s="34" t="s">
        <v>107</v>
      </c>
      <c r="E39" s="43">
        <v>549715</v>
      </c>
      <c r="F39" s="22">
        <v>800</v>
      </c>
      <c r="G39" s="23" t="s">
        <v>23</v>
      </c>
      <c r="H39" s="23">
        <v>1</v>
      </c>
      <c r="I39" s="54">
        <v>2000</v>
      </c>
      <c r="J39" s="45">
        <f t="shared" si="3"/>
        <v>235.294117647059</v>
      </c>
      <c r="K39" s="1"/>
      <c r="L39" s="46">
        <f>(I39-J39)/I39</f>
        <v>0.882352941176471</v>
      </c>
      <c r="M39" s="2"/>
      <c r="N39" s="1"/>
    </row>
    <row r="40" customHeight="1" spans="1:14">
      <c r="A40" s="17">
        <v>36</v>
      </c>
      <c r="B40" s="18" t="s">
        <v>20</v>
      </c>
      <c r="C40" s="42" t="s">
        <v>108</v>
      </c>
      <c r="D40" s="34" t="s">
        <v>109</v>
      </c>
      <c r="E40" s="43">
        <v>491454</v>
      </c>
      <c r="F40" s="22">
        <v>600</v>
      </c>
      <c r="G40" s="23" t="s">
        <v>23</v>
      </c>
      <c r="H40" s="23">
        <v>1</v>
      </c>
      <c r="I40" s="54">
        <v>2000</v>
      </c>
      <c r="J40" s="45">
        <f t="shared" si="3"/>
        <v>235.294117647059</v>
      </c>
      <c r="K40" s="1"/>
      <c r="L40" s="46">
        <f>(I40-J40)/I40</f>
        <v>0.882352941176471</v>
      </c>
      <c r="M40" s="2"/>
      <c r="N40" s="1"/>
    </row>
    <row r="41" customHeight="1" spans="1:14">
      <c r="A41" s="17">
        <v>37</v>
      </c>
      <c r="B41" s="18" t="s">
        <v>20</v>
      </c>
      <c r="C41" s="42" t="s">
        <v>110</v>
      </c>
      <c r="D41" s="34" t="s">
        <v>111</v>
      </c>
      <c r="E41" s="43">
        <v>260909</v>
      </c>
      <c r="F41" s="22">
        <v>600</v>
      </c>
      <c r="G41" s="23" t="s">
        <v>23</v>
      </c>
      <c r="H41" s="23">
        <v>1</v>
      </c>
      <c r="I41" s="54">
        <v>2000</v>
      </c>
      <c r="J41" s="45">
        <f t="shared" si="3"/>
        <v>235.294117647059</v>
      </c>
      <c r="K41" s="1"/>
      <c r="L41" s="46">
        <f>(I41-J41)/I41</f>
        <v>0.882352941176471</v>
      </c>
      <c r="M41" s="2"/>
      <c r="N41" s="1"/>
    </row>
    <row r="42" customHeight="1" spans="1:14">
      <c r="A42" s="17">
        <v>38</v>
      </c>
      <c r="B42" s="18" t="s">
        <v>20</v>
      </c>
      <c r="C42" s="42" t="s">
        <v>112</v>
      </c>
      <c r="D42" s="34" t="s">
        <v>113</v>
      </c>
      <c r="E42" s="43">
        <v>321137</v>
      </c>
      <c r="F42" s="22">
        <v>600</v>
      </c>
      <c r="G42" s="23" t="s">
        <v>23</v>
      </c>
      <c r="H42" s="23">
        <v>1</v>
      </c>
      <c r="I42" s="54">
        <v>2000</v>
      </c>
      <c r="J42" s="45">
        <f t="shared" si="3"/>
        <v>235.294117647059</v>
      </c>
      <c r="K42" s="1"/>
      <c r="L42" s="46">
        <f>(I42-J42)/I42</f>
        <v>0.882352941176471</v>
      </c>
      <c r="M42" s="2"/>
      <c r="N42" s="1"/>
    </row>
    <row r="43" customHeight="1" spans="1:14">
      <c r="A43" s="17">
        <v>39</v>
      </c>
      <c r="B43" s="18" t="s">
        <v>20</v>
      </c>
      <c r="C43" s="42" t="s">
        <v>114</v>
      </c>
      <c r="D43" s="34" t="s">
        <v>115</v>
      </c>
      <c r="E43" s="43">
        <v>544365</v>
      </c>
      <c r="F43" s="22">
        <v>600</v>
      </c>
      <c r="G43" s="23" t="s">
        <v>23</v>
      </c>
      <c r="H43" s="23">
        <v>1</v>
      </c>
      <c r="I43" s="54">
        <v>2000</v>
      </c>
      <c r="J43" s="45">
        <f t="shared" si="3"/>
        <v>235.294117647059</v>
      </c>
      <c r="K43" s="1"/>
      <c r="L43" s="46">
        <f>(I43-J43)/I43</f>
        <v>0.882352941176471</v>
      </c>
      <c r="M43" s="2"/>
      <c r="N43" s="1"/>
    </row>
    <row r="44" customHeight="1" spans="1:14">
      <c r="A44" s="17">
        <v>40</v>
      </c>
      <c r="B44" s="18" t="s">
        <v>20</v>
      </c>
      <c r="C44" s="42" t="s">
        <v>116</v>
      </c>
      <c r="D44" s="34" t="s">
        <v>117</v>
      </c>
      <c r="E44" s="43">
        <v>206882</v>
      </c>
      <c r="F44" s="22">
        <v>600</v>
      </c>
      <c r="G44" s="23" t="s">
        <v>23</v>
      </c>
      <c r="H44" s="23">
        <v>1</v>
      </c>
      <c r="I44" s="54">
        <v>2000</v>
      </c>
      <c r="J44" s="45">
        <f t="shared" si="3"/>
        <v>235.294117647059</v>
      </c>
      <c r="K44" s="1"/>
      <c r="L44" s="46">
        <f>(I44-J44)/I44</f>
        <v>0.882352941176471</v>
      </c>
      <c r="M44" s="2"/>
      <c r="N44" s="1"/>
    </row>
    <row r="45" customHeight="1" spans="1:14">
      <c r="A45" s="17">
        <v>41</v>
      </c>
      <c r="B45" s="18" t="s">
        <v>20</v>
      </c>
      <c r="C45" s="42" t="s">
        <v>118</v>
      </c>
      <c r="D45" s="34" t="s">
        <v>119</v>
      </c>
      <c r="E45" s="43">
        <v>677050</v>
      </c>
      <c r="F45" s="22">
        <v>600</v>
      </c>
      <c r="G45" s="23" t="s">
        <v>23</v>
      </c>
      <c r="H45" s="23">
        <v>1</v>
      </c>
      <c r="I45" s="54">
        <v>2000</v>
      </c>
      <c r="J45" s="45">
        <f t="shared" ref="J45:J54" si="4">200/0.85</f>
        <v>235.294117647059</v>
      </c>
      <c r="K45" s="1"/>
      <c r="L45" s="46">
        <f t="shared" ref="L45:L54" si="5">(I45-J45)/I45</f>
        <v>0.882352941176471</v>
      </c>
      <c r="M45" s="2"/>
      <c r="N45" s="1"/>
    </row>
    <row r="46" customHeight="1" spans="1:14">
      <c r="A46" s="17">
        <v>42</v>
      </c>
      <c r="B46" s="18" t="s">
        <v>20</v>
      </c>
      <c r="C46" s="42" t="s">
        <v>120</v>
      </c>
      <c r="D46" s="34" t="s">
        <v>121</v>
      </c>
      <c r="E46" s="43">
        <v>321005</v>
      </c>
      <c r="F46" s="22">
        <v>600</v>
      </c>
      <c r="G46" s="23" t="s">
        <v>23</v>
      </c>
      <c r="H46" s="23">
        <v>1</v>
      </c>
      <c r="I46" s="54">
        <v>1500</v>
      </c>
      <c r="J46" s="45">
        <f t="shared" si="4"/>
        <v>235.294117647059</v>
      </c>
      <c r="K46" s="1"/>
      <c r="L46" s="46">
        <f t="shared" si="5"/>
        <v>0.843137254901961</v>
      </c>
      <c r="M46" s="2"/>
      <c r="N46" s="1"/>
    </row>
    <row r="47" customHeight="1" spans="1:14">
      <c r="A47" s="17">
        <v>43</v>
      </c>
      <c r="B47" s="18" t="s">
        <v>20</v>
      </c>
      <c r="C47" s="42" t="s">
        <v>122</v>
      </c>
      <c r="D47" s="34" t="s">
        <v>123</v>
      </c>
      <c r="E47" s="43">
        <v>210284</v>
      </c>
      <c r="F47" s="22">
        <v>600</v>
      </c>
      <c r="G47" s="23" t="s">
        <v>23</v>
      </c>
      <c r="H47" s="23">
        <v>1</v>
      </c>
      <c r="I47" s="54">
        <v>1500</v>
      </c>
      <c r="J47" s="45">
        <f t="shared" si="4"/>
        <v>235.294117647059</v>
      </c>
      <c r="K47" s="1"/>
      <c r="L47" s="46">
        <f t="shared" si="5"/>
        <v>0.843137254901961</v>
      </c>
      <c r="M47" s="2"/>
      <c r="N47" s="1"/>
    </row>
    <row r="48" customHeight="1" spans="1:14">
      <c r="A48" s="17">
        <v>44</v>
      </c>
      <c r="B48" s="18" t="s">
        <v>20</v>
      </c>
      <c r="C48" s="42" t="s">
        <v>124</v>
      </c>
      <c r="D48" s="34" t="s">
        <v>125</v>
      </c>
      <c r="E48" s="43">
        <v>230804</v>
      </c>
      <c r="F48" s="22">
        <v>600</v>
      </c>
      <c r="G48" s="23" t="s">
        <v>23</v>
      </c>
      <c r="H48" s="23">
        <v>1</v>
      </c>
      <c r="I48" s="54">
        <v>1500</v>
      </c>
      <c r="J48" s="45">
        <f t="shared" si="4"/>
        <v>235.294117647059</v>
      </c>
      <c r="K48" s="1"/>
      <c r="L48" s="46">
        <f t="shared" si="5"/>
        <v>0.843137254901961</v>
      </c>
      <c r="M48" s="2"/>
      <c r="N48" s="1"/>
    </row>
    <row r="49" customHeight="1" spans="1:14">
      <c r="A49" s="17">
        <v>45</v>
      </c>
      <c r="B49" s="18" t="s">
        <v>20</v>
      </c>
      <c r="C49" s="42" t="s">
        <v>126</v>
      </c>
      <c r="D49" s="34" t="s">
        <v>127</v>
      </c>
      <c r="E49" s="43">
        <v>245217</v>
      </c>
      <c r="F49" s="22">
        <v>600</v>
      </c>
      <c r="G49" s="23" t="s">
        <v>23</v>
      </c>
      <c r="H49" s="23">
        <v>1</v>
      </c>
      <c r="I49" s="54">
        <v>1500</v>
      </c>
      <c r="J49" s="45">
        <f t="shared" si="4"/>
        <v>235.294117647059</v>
      </c>
      <c r="K49" s="1"/>
      <c r="L49" s="46">
        <f t="shared" si="5"/>
        <v>0.843137254901961</v>
      </c>
      <c r="M49" s="2"/>
      <c r="N49" s="1"/>
    </row>
    <row r="50" customHeight="1" spans="1:14">
      <c r="A50" s="17">
        <v>46</v>
      </c>
      <c r="B50" s="18" t="s">
        <v>20</v>
      </c>
      <c r="C50" s="42" t="s">
        <v>128</v>
      </c>
      <c r="D50" s="34" t="s">
        <v>129</v>
      </c>
      <c r="E50" s="43">
        <v>304965</v>
      </c>
      <c r="F50" s="22">
        <v>600</v>
      </c>
      <c r="G50" s="23" t="s">
        <v>23</v>
      </c>
      <c r="H50" s="23">
        <v>1</v>
      </c>
      <c r="I50" s="54">
        <v>1500</v>
      </c>
      <c r="J50" s="45">
        <f t="shared" si="4"/>
        <v>235.294117647059</v>
      </c>
      <c r="K50" s="1"/>
      <c r="L50" s="46">
        <f t="shared" si="5"/>
        <v>0.843137254901961</v>
      </c>
      <c r="M50" s="2"/>
      <c r="N50" s="1"/>
    </row>
    <row r="51" customHeight="1" spans="1:14">
      <c r="A51" s="17">
        <v>47</v>
      </c>
      <c r="B51" s="18" t="s">
        <v>20</v>
      </c>
      <c r="C51" s="42" t="s">
        <v>130</v>
      </c>
      <c r="D51" s="34" t="s">
        <v>131</v>
      </c>
      <c r="E51" s="43">
        <v>234461</v>
      </c>
      <c r="F51" s="22">
        <v>600</v>
      </c>
      <c r="G51" s="23" t="s">
        <v>23</v>
      </c>
      <c r="H51" s="23">
        <v>1</v>
      </c>
      <c r="I51" s="54">
        <v>1500</v>
      </c>
      <c r="J51" s="45">
        <f t="shared" si="4"/>
        <v>235.294117647059</v>
      </c>
      <c r="K51" s="1"/>
      <c r="L51" s="46">
        <f t="shared" si="5"/>
        <v>0.843137254901961</v>
      </c>
      <c r="M51" s="2"/>
      <c r="N51" s="1"/>
    </row>
    <row r="52" customHeight="1" spans="1:14">
      <c r="A52" s="17">
        <v>48</v>
      </c>
      <c r="B52" s="18" t="s">
        <v>20</v>
      </c>
      <c r="C52" s="42" t="s">
        <v>132</v>
      </c>
      <c r="D52" s="34" t="s">
        <v>133</v>
      </c>
      <c r="E52" s="43">
        <v>341118</v>
      </c>
      <c r="F52" s="22">
        <v>600</v>
      </c>
      <c r="G52" s="23" t="s">
        <v>23</v>
      </c>
      <c r="H52" s="23">
        <v>1</v>
      </c>
      <c r="I52" s="54">
        <v>1500</v>
      </c>
      <c r="J52" s="45">
        <f t="shared" si="4"/>
        <v>235.294117647059</v>
      </c>
      <c r="K52" s="1"/>
      <c r="L52" s="46">
        <f t="shared" si="5"/>
        <v>0.843137254901961</v>
      </c>
      <c r="M52" s="2"/>
      <c r="N52" s="1"/>
    </row>
    <row r="53" customHeight="1" spans="1:14">
      <c r="A53" s="17">
        <v>49</v>
      </c>
      <c r="B53" s="18" t="s">
        <v>20</v>
      </c>
      <c r="C53" s="42" t="s">
        <v>134</v>
      </c>
      <c r="D53" s="34" t="s">
        <v>135</v>
      </c>
      <c r="E53" s="43">
        <v>530301</v>
      </c>
      <c r="F53" s="22">
        <v>600</v>
      </c>
      <c r="G53" s="23" t="s">
        <v>23</v>
      </c>
      <c r="H53" s="23">
        <v>1</v>
      </c>
      <c r="I53" s="54">
        <v>1500</v>
      </c>
      <c r="J53" s="45">
        <f t="shared" si="4"/>
        <v>235.294117647059</v>
      </c>
      <c r="K53" s="1"/>
      <c r="L53" s="46">
        <f t="shared" si="5"/>
        <v>0.843137254901961</v>
      </c>
      <c r="M53" s="2"/>
      <c r="N53" s="1"/>
    </row>
    <row r="54" customHeight="1" spans="1:14">
      <c r="A54" s="17">
        <v>50</v>
      </c>
      <c r="B54" s="18" t="s">
        <v>20</v>
      </c>
      <c r="C54" s="42" t="s">
        <v>136</v>
      </c>
      <c r="D54" s="34" t="s">
        <v>137</v>
      </c>
      <c r="E54" s="43">
        <v>338905</v>
      </c>
      <c r="F54" s="22">
        <v>600</v>
      </c>
      <c r="G54" s="23" t="s">
        <v>23</v>
      </c>
      <c r="H54" s="23">
        <v>1</v>
      </c>
      <c r="I54" s="54">
        <v>1500</v>
      </c>
      <c r="J54" s="45">
        <f t="shared" si="4"/>
        <v>235.294117647059</v>
      </c>
      <c r="K54" s="1"/>
      <c r="L54" s="46">
        <f t="shared" si="5"/>
        <v>0.843137254901961</v>
      </c>
      <c r="M54" s="2"/>
      <c r="N54" s="1"/>
    </row>
    <row r="55" customHeight="1" spans="1:14">
      <c r="A55" s="17">
        <v>51</v>
      </c>
      <c r="B55" s="18" t="s">
        <v>20</v>
      </c>
      <c r="C55" s="42" t="s">
        <v>138</v>
      </c>
      <c r="D55" s="34" t="s">
        <v>139</v>
      </c>
      <c r="E55" s="43">
        <v>203569</v>
      </c>
      <c r="F55" s="22">
        <v>600</v>
      </c>
      <c r="G55" s="23" t="s">
        <v>23</v>
      </c>
      <c r="H55" s="23">
        <v>1</v>
      </c>
      <c r="I55" s="54">
        <v>1000</v>
      </c>
      <c r="J55" s="45">
        <f>200/0.85</f>
        <v>235.294117647059</v>
      </c>
      <c r="K55" s="1"/>
      <c r="L55" s="46"/>
      <c r="M55" s="2"/>
      <c r="N55" s="1"/>
    </row>
    <row r="56" customHeight="1" spans="1:14">
      <c r="A56" s="17">
        <v>52</v>
      </c>
      <c r="B56" s="18" t="s">
        <v>20</v>
      </c>
      <c r="C56" s="42" t="s">
        <v>140</v>
      </c>
      <c r="D56" s="34" t="s">
        <v>141</v>
      </c>
      <c r="E56" s="43">
        <v>547628</v>
      </c>
      <c r="F56" s="22">
        <v>600</v>
      </c>
      <c r="G56" s="23" t="s">
        <v>23</v>
      </c>
      <c r="H56" s="23">
        <v>1</v>
      </c>
      <c r="I56" s="54">
        <v>1000</v>
      </c>
      <c r="J56" s="45">
        <f>200/0.85</f>
        <v>235.294117647059</v>
      </c>
      <c r="K56" s="1"/>
      <c r="L56" s="46"/>
      <c r="M56" s="2"/>
      <c r="N56" s="1"/>
    </row>
    <row r="57" customHeight="1" spans="1:14">
      <c r="A57" s="17">
        <v>53</v>
      </c>
      <c r="B57" s="18" t="s">
        <v>20</v>
      </c>
      <c r="C57" s="42" t="s">
        <v>142</v>
      </c>
      <c r="D57" s="34" t="s">
        <v>143</v>
      </c>
      <c r="E57" s="43">
        <v>262365</v>
      </c>
      <c r="F57" s="22">
        <v>600</v>
      </c>
      <c r="G57" s="23" t="s">
        <v>23</v>
      </c>
      <c r="H57" s="23">
        <v>1</v>
      </c>
      <c r="I57" s="54">
        <v>1000</v>
      </c>
      <c r="J57" s="45">
        <f>200/0.85</f>
        <v>235.294117647059</v>
      </c>
      <c r="K57" s="1"/>
      <c r="L57" s="46"/>
      <c r="M57" s="2"/>
      <c r="N57" s="1"/>
    </row>
    <row r="58" customHeight="1" spans="1:14">
      <c r="A58" s="17">
        <v>54</v>
      </c>
      <c r="B58" s="18" t="s">
        <v>20</v>
      </c>
      <c r="C58" s="42" t="s">
        <v>144</v>
      </c>
      <c r="D58" s="34" t="s">
        <v>145</v>
      </c>
      <c r="E58" s="43">
        <v>206533</v>
      </c>
      <c r="F58" s="22">
        <v>600</v>
      </c>
      <c r="G58" s="23" t="s">
        <v>23</v>
      </c>
      <c r="H58" s="23">
        <v>1</v>
      </c>
      <c r="I58" s="54">
        <v>1000</v>
      </c>
      <c r="J58" s="45">
        <f>200/0.85</f>
        <v>235.294117647059</v>
      </c>
      <c r="K58" s="1"/>
      <c r="L58" s="46"/>
      <c r="M58" s="2"/>
      <c r="N58" s="1"/>
    </row>
    <row r="59" customHeight="1" spans="1:14">
      <c r="A59" s="17">
        <v>55</v>
      </c>
      <c r="B59" s="18" t="s">
        <v>20</v>
      </c>
      <c r="C59" s="42" t="s">
        <v>146</v>
      </c>
      <c r="D59" s="34" t="s">
        <v>147</v>
      </c>
      <c r="E59" s="43">
        <v>424080</v>
      </c>
      <c r="F59" s="22">
        <v>600</v>
      </c>
      <c r="G59" s="23" t="s">
        <v>23</v>
      </c>
      <c r="H59" s="23">
        <v>1</v>
      </c>
      <c r="I59" s="54">
        <v>1000</v>
      </c>
      <c r="J59" s="45">
        <f>200/0.85</f>
        <v>235.294117647059</v>
      </c>
      <c r="K59" s="1"/>
      <c r="L59" s="46"/>
      <c r="M59" s="2"/>
      <c r="N59" s="1"/>
    </row>
    <row r="60" customHeight="1" spans="1:14">
      <c r="A60" s="17">
        <v>56</v>
      </c>
      <c r="B60" s="18" t="s">
        <v>20</v>
      </c>
      <c r="C60" s="22" t="s">
        <v>148</v>
      </c>
      <c r="D60" s="22" t="s">
        <v>149</v>
      </c>
      <c r="E60" s="21">
        <v>422711</v>
      </c>
      <c r="F60" s="22">
        <v>500</v>
      </c>
      <c r="G60" s="23" t="s">
        <v>23</v>
      </c>
      <c r="H60" s="23">
        <v>1</v>
      </c>
      <c r="I60" s="54" t="s">
        <v>150</v>
      </c>
      <c r="J60" s="45">
        <f>200/0.85</f>
        <v>235.294117647059</v>
      </c>
      <c r="K60" s="1"/>
      <c r="L60" s="46" t="e">
        <f t="shared" ref="L60:L75" si="6">(I60-J60)/I60</f>
        <v>#VALUE!</v>
      </c>
      <c r="M60" s="2"/>
      <c r="N60" s="1" t="s">
        <v>151</v>
      </c>
    </row>
    <row r="61" customHeight="1" spans="1:14">
      <c r="A61" s="17">
        <v>57</v>
      </c>
      <c r="B61" s="18" t="s">
        <v>20</v>
      </c>
      <c r="C61" s="22" t="s">
        <v>152</v>
      </c>
      <c r="D61" s="22" t="s">
        <v>153</v>
      </c>
      <c r="E61" s="21">
        <v>754301</v>
      </c>
      <c r="F61" s="22">
        <v>500</v>
      </c>
      <c r="G61" s="23" t="s">
        <v>23</v>
      </c>
      <c r="H61" s="23">
        <v>1</v>
      </c>
      <c r="I61" s="54" t="s">
        <v>150</v>
      </c>
      <c r="J61" s="45">
        <f>200/0.85</f>
        <v>235.294117647059</v>
      </c>
      <c r="K61" s="1"/>
      <c r="L61" s="46" t="e">
        <f t="shared" si="6"/>
        <v>#VALUE!</v>
      </c>
      <c r="M61" s="52">
        <v>42931</v>
      </c>
      <c r="N61" s="55" t="s">
        <v>154</v>
      </c>
    </row>
    <row r="62" customHeight="1" spans="1:14">
      <c r="A62" s="17">
        <v>58</v>
      </c>
      <c r="B62" s="18" t="s">
        <v>20</v>
      </c>
      <c r="C62" s="22" t="s">
        <v>155</v>
      </c>
      <c r="D62" s="22" t="s">
        <v>156</v>
      </c>
      <c r="E62" s="21">
        <v>701162</v>
      </c>
      <c r="F62" s="22">
        <v>500</v>
      </c>
      <c r="G62" s="23" t="s">
        <v>23</v>
      </c>
      <c r="H62" s="23">
        <v>1</v>
      </c>
      <c r="I62" s="54" t="s">
        <v>150</v>
      </c>
      <c r="J62" s="45">
        <f t="shared" ref="J62:J75" si="7">200/0.85</f>
        <v>235.294117647059</v>
      </c>
      <c r="K62" s="1"/>
      <c r="L62" s="46" t="e">
        <f t="shared" si="6"/>
        <v>#VALUE!</v>
      </c>
      <c r="M62" s="52">
        <v>42887</v>
      </c>
      <c r="N62" s="1" t="s">
        <v>157</v>
      </c>
    </row>
    <row r="63" customHeight="1" spans="1:14">
      <c r="A63" s="17">
        <v>59</v>
      </c>
      <c r="B63" s="18" t="s">
        <v>20</v>
      </c>
      <c r="C63" s="22" t="s">
        <v>158</v>
      </c>
      <c r="D63" s="22" t="s">
        <v>159</v>
      </c>
      <c r="E63" s="21">
        <v>233735</v>
      </c>
      <c r="F63" s="22">
        <v>500</v>
      </c>
      <c r="G63" s="23" t="s">
        <v>23</v>
      </c>
      <c r="H63" s="23">
        <v>1</v>
      </c>
      <c r="I63" s="54" t="s">
        <v>150</v>
      </c>
      <c r="J63" s="45">
        <f t="shared" si="7"/>
        <v>235.294117647059</v>
      </c>
      <c r="K63" s="1"/>
      <c r="L63" s="46" t="e">
        <f t="shared" si="6"/>
        <v>#VALUE!</v>
      </c>
      <c r="M63" s="52">
        <v>42948</v>
      </c>
      <c r="N63" s="55" t="s">
        <v>160</v>
      </c>
    </row>
    <row r="64" customHeight="1" spans="1:14">
      <c r="A64" s="17">
        <v>60</v>
      </c>
      <c r="B64" s="18" t="s">
        <v>20</v>
      </c>
      <c r="C64" s="22" t="s">
        <v>161</v>
      </c>
      <c r="D64" s="22" t="s">
        <v>162</v>
      </c>
      <c r="E64" s="21">
        <v>731483</v>
      </c>
      <c r="F64" s="22">
        <v>500</v>
      </c>
      <c r="G64" s="23" t="s">
        <v>23</v>
      </c>
      <c r="H64" s="23">
        <v>1</v>
      </c>
      <c r="I64" s="54" t="s">
        <v>150</v>
      </c>
      <c r="J64" s="45">
        <f t="shared" si="7"/>
        <v>235.294117647059</v>
      </c>
      <c r="K64" s="1"/>
      <c r="L64" s="46" t="e">
        <f t="shared" si="6"/>
        <v>#VALUE!</v>
      </c>
      <c r="M64" s="2"/>
      <c r="N64" s="1" t="s">
        <v>163</v>
      </c>
    </row>
    <row r="65" customHeight="1" spans="1:14">
      <c r="A65" s="17">
        <v>61</v>
      </c>
      <c r="B65" s="18" t="s">
        <v>20</v>
      </c>
      <c r="C65" s="22" t="s">
        <v>164</v>
      </c>
      <c r="D65" s="22" t="s">
        <v>165</v>
      </c>
      <c r="E65" s="21">
        <v>304689</v>
      </c>
      <c r="F65" s="22">
        <v>500</v>
      </c>
      <c r="G65" s="23" t="s">
        <v>23</v>
      </c>
      <c r="H65" s="23">
        <v>1</v>
      </c>
      <c r="I65" s="54" t="s">
        <v>150</v>
      </c>
      <c r="J65" s="45">
        <f t="shared" si="7"/>
        <v>235.294117647059</v>
      </c>
      <c r="K65" s="1"/>
      <c r="L65" s="46" t="e">
        <f t="shared" si="6"/>
        <v>#VALUE!</v>
      </c>
      <c r="M65" s="2"/>
      <c r="N65" s="1" t="s">
        <v>166</v>
      </c>
    </row>
    <row r="66" customHeight="1" spans="1:14">
      <c r="A66" s="17">
        <v>62</v>
      </c>
      <c r="B66" s="18" t="s">
        <v>20</v>
      </c>
      <c r="C66" s="22" t="s">
        <v>167</v>
      </c>
      <c r="D66" s="22" t="s">
        <v>168</v>
      </c>
      <c r="E66" s="21">
        <v>605155</v>
      </c>
      <c r="F66" s="22">
        <v>500</v>
      </c>
      <c r="G66" s="23" t="s">
        <v>23</v>
      </c>
      <c r="H66" s="23">
        <v>1</v>
      </c>
      <c r="I66" s="54" t="s">
        <v>150</v>
      </c>
      <c r="J66" s="45">
        <f t="shared" si="7"/>
        <v>235.294117647059</v>
      </c>
      <c r="K66" s="1"/>
      <c r="L66" s="46" t="e">
        <f t="shared" si="6"/>
        <v>#VALUE!</v>
      </c>
      <c r="M66" s="2"/>
      <c r="N66" s="1" t="s">
        <v>169</v>
      </c>
    </row>
    <row r="67" customHeight="1" spans="1:14">
      <c r="A67" s="17">
        <v>63</v>
      </c>
      <c r="B67" s="18" t="s">
        <v>20</v>
      </c>
      <c r="C67" s="22" t="s">
        <v>170</v>
      </c>
      <c r="D67" s="22" t="s">
        <v>171</v>
      </c>
      <c r="E67" s="21">
        <v>104262</v>
      </c>
      <c r="F67" s="22">
        <v>500</v>
      </c>
      <c r="G67" s="23" t="s">
        <v>23</v>
      </c>
      <c r="H67" s="23">
        <v>1</v>
      </c>
      <c r="I67" s="54" t="s">
        <v>150</v>
      </c>
      <c r="J67" s="45">
        <f t="shared" si="7"/>
        <v>235.294117647059</v>
      </c>
      <c r="K67" s="1"/>
      <c r="L67" s="46" t="e">
        <f t="shared" si="6"/>
        <v>#VALUE!</v>
      </c>
      <c r="M67" s="2"/>
      <c r="N67" s="55" t="s">
        <v>172</v>
      </c>
    </row>
    <row r="68" customHeight="1" spans="1:14">
      <c r="A68" s="17">
        <v>64</v>
      </c>
      <c r="B68" s="18" t="s">
        <v>20</v>
      </c>
      <c r="C68" s="22" t="s">
        <v>173</v>
      </c>
      <c r="D68" s="22" t="s">
        <v>174</v>
      </c>
      <c r="E68" s="21">
        <v>302188</v>
      </c>
      <c r="F68" s="22">
        <v>500</v>
      </c>
      <c r="G68" s="23" t="s">
        <v>23</v>
      </c>
      <c r="H68" s="23">
        <v>1</v>
      </c>
      <c r="I68" s="54" t="s">
        <v>150</v>
      </c>
      <c r="J68" s="45">
        <f t="shared" si="7"/>
        <v>235.294117647059</v>
      </c>
      <c r="K68" s="1"/>
      <c r="L68" s="46" t="e">
        <f t="shared" si="6"/>
        <v>#VALUE!</v>
      </c>
      <c r="M68" s="52">
        <v>42769</v>
      </c>
      <c r="N68" s="1" t="s">
        <v>175</v>
      </c>
    </row>
    <row r="69" customHeight="1" spans="1:14">
      <c r="A69" s="17">
        <v>65</v>
      </c>
      <c r="B69" s="18" t="s">
        <v>20</v>
      </c>
      <c r="C69" s="22" t="s">
        <v>176</v>
      </c>
      <c r="D69" s="22" t="s">
        <v>177</v>
      </c>
      <c r="E69" s="21">
        <v>807393</v>
      </c>
      <c r="F69" s="22">
        <v>500</v>
      </c>
      <c r="G69" s="23" t="s">
        <v>23</v>
      </c>
      <c r="H69" s="23">
        <v>1</v>
      </c>
      <c r="I69" s="54" t="s">
        <v>150</v>
      </c>
      <c r="J69" s="45">
        <f t="shared" si="7"/>
        <v>235.294117647059</v>
      </c>
      <c r="K69" s="1"/>
      <c r="L69" s="46" t="e">
        <f t="shared" si="6"/>
        <v>#VALUE!</v>
      </c>
      <c r="M69" s="52">
        <v>42823</v>
      </c>
      <c r="N69" s="55" t="s">
        <v>178</v>
      </c>
    </row>
    <row r="70" customHeight="1" spans="1:14">
      <c r="A70" s="17">
        <v>66</v>
      </c>
      <c r="B70" s="18" t="s">
        <v>20</v>
      </c>
      <c r="C70" s="22" t="s">
        <v>179</v>
      </c>
      <c r="D70" s="22" t="s">
        <v>180</v>
      </c>
      <c r="E70" s="21">
        <v>186466</v>
      </c>
      <c r="F70" s="22">
        <v>500</v>
      </c>
      <c r="G70" s="23" t="s">
        <v>23</v>
      </c>
      <c r="H70" s="23">
        <v>1</v>
      </c>
      <c r="I70" s="54" t="s">
        <v>150</v>
      </c>
      <c r="J70" s="45">
        <f t="shared" si="7"/>
        <v>235.294117647059</v>
      </c>
      <c r="K70" s="1"/>
      <c r="L70" s="46" t="e">
        <f t="shared" si="6"/>
        <v>#VALUE!</v>
      </c>
      <c r="M70" s="2"/>
      <c r="N70" s="1" t="s">
        <v>181</v>
      </c>
    </row>
    <row r="71" customHeight="1" spans="1:14">
      <c r="A71" s="17">
        <v>67</v>
      </c>
      <c r="B71" s="18" t="s">
        <v>20</v>
      </c>
      <c r="C71" s="22" t="s">
        <v>182</v>
      </c>
      <c r="D71" s="22" t="s">
        <v>183</v>
      </c>
      <c r="E71" s="21">
        <v>513343</v>
      </c>
      <c r="F71" s="22">
        <v>500</v>
      </c>
      <c r="G71" s="23" t="s">
        <v>23</v>
      </c>
      <c r="H71" s="23">
        <v>1</v>
      </c>
      <c r="I71" s="54" t="s">
        <v>150</v>
      </c>
      <c r="J71" s="45">
        <f t="shared" si="7"/>
        <v>235.294117647059</v>
      </c>
      <c r="K71" s="1"/>
      <c r="L71" s="46" t="e">
        <f t="shared" si="6"/>
        <v>#VALUE!</v>
      </c>
      <c r="M71" s="52">
        <v>42805</v>
      </c>
      <c r="N71" s="1" t="s">
        <v>184</v>
      </c>
    </row>
    <row r="72" customHeight="1" spans="1:14">
      <c r="A72" s="17">
        <v>68</v>
      </c>
      <c r="B72" s="18" t="s">
        <v>20</v>
      </c>
      <c r="C72" s="22" t="s">
        <v>185</v>
      </c>
      <c r="D72" s="22" t="s">
        <v>186</v>
      </c>
      <c r="E72" s="21">
        <v>190757</v>
      </c>
      <c r="F72" s="22">
        <v>500</v>
      </c>
      <c r="G72" s="23" t="s">
        <v>23</v>
      </c>
      <c r="H72" s="23">
        <v>1</v>
      </c>
      <c r="I72" s="54" t="s">
        <v>150</v>
      </c>
      <c r="J72" s="45">
        <f t="shared" si="7"/>
        <v>235.294117647059</v>
      </c>
      <c r="K72" s="1"/>
      <c r="L72" s="46" t="e">
        <f t="shared" si="6"/>
        <v>#VALUE!</v>
      </c>
      <c r="M72" s="52">
        <v>42859</v>
      </c>
      <c r="N72" s="55" t="s">
        <v>187</v>
      </c>
    </row>
    <row r="73" customHeight="1" spans="1:14">
      <c r="A73" s="17">
        <v>69</v>
      </c>
      <c r="B73" s="18" t="s">
        <v>20</v>
      </c>
      <c r="C73" s="22" t="s">
        <v>188</v>
      </c>
      <c r="D73" s="22" t="s">
        <v>189</v>
      </c>
      <c r="E73" s="21">
        <v>303734</v>
      </c>
      <c r="F73" s="22">
        <v>500</v>
      </c>
      <c r="G73" s="23" t="s">
        <v>23</v>
      </c>
      <c r="H73" s="23">
        <v>1</v>
      </c>
      <c r="I73" s="54" t="s">
        <v>150</v>
      </c>
      <c r="J73" s="45">
        <f t="shared" si="7"/>
        <v>235.294117647059</v>
      </c>
      <c r="K73" s="1"/>
      <c r="L73" s="46" t="e">
        <f t="shared" si="6"/>
        <v>#VALUE!</v>
      </c>
      <c r="M73" s="2"/>
      <c r="N73" s="55" t="s">
        <v>190</v>
      </c>
    </row>
    <row r="74" customHeight="1" spans="1:14">
      <c r="A74" s="17">
        <v>70</v>
      </c>
      <c r="B74" s="18" t="s">
        <v>20</v>
      </c>
      <c r="C74" s="22" t="s">
        <v>191</v>
      </c>
      <c r="D74" s="22" t="s">
        <v>192</v>
      </c>
      <c r="E74" s="21">
        <v>568552</v>
      </c>
      <c r="F74" s="22">
        <v>500</v>
      </c>
      <c r="G74" s="23" t="s">
        <v>23</v>
      </c>
      <c r="H74" s="23">
        <v>1</v>
      </c>
      <c r="I74" s="54" t="s">
        <v>150</v>
      </c>
      <c r="J74" s="45">
        <f t="shared" si="7"/>
        <v>235.294117647059</v>
      </c>
      <c r="K74" s="1"/>
      <c r="L74" s="46" t="e">
        <f t="shared" si="6"/>
        <v>#VALUE!</v>
      </c>
      <c r="M74" s="52">
        <v>43001</v>
      </c>
      <c r="N74" s="1" t="s">
        <v>193</v>
      </c>
    </row>
    <row r="75" customHeight="1" spans="1:14">
      <c r="A75" s="17">
        <v>71</v>
      </c>
      <c r="B75" s="18" t="s">
        <v>20</v>
      </c>
      <c r="C75" s="22" t="s">
        <v>194</v>
      </c>
      <c r="D75" s="56" t="s">
        <v>195</v>
      </c>
      <c r="E75" s="41">
        <v>201477</v>
      </c>
      <c r="F75" s="22">
        <v>500</v>
      </c>
      <c r="G75" s="23" t="s">
        <v>23</v>
      </c>
      <c r="H75" s="23">
        <v>1</v>
      </c>
      <c r="I75" s="54" t="s">
        <v>150</v>
      </c>
      <c r="J75" s="45">
        <f>200/0.85</f>
        <v>235.294117647059</v>
      </c>
      <c r="K75" s="1"/>
      <c r="L75" s="46"/>
      <c r="M75" s="52"/>
      <c r="N75" s="1"/>
    </row>
    <row r="76" spans="8:14">
      <c r="H76" s="57" t="s">
        <v>196</v>
      </c>
      <c r="I76" s="59">
        <f>SUM(I5:I75)</f>
        <v>266000</v>
      </c>
      <c r="J76" s="45"/>
      <c r="K76" s="1"/>
      <c r="L76" s="46"/>
      <c r="M76" s="2"/>
      <c r="N76" s="1"/>
    </row>
    <row r="77" spans="8:14">
      <c r="H77" s="58" t="s">
        <v>197</v>
      </c>
      <c r="I77" s="60">
        <f>I76*6%</f>
        <v>15960</v>
      </c>
      <c r="J77" s="45"/>
      <c r="K77" s="1"/>
      <c r="L77" s="46"/>
      <c r="M77" s="2"/>
      <c r="N77" s="1"/>
    </row>
    <row r="78" spans="8:14">
      <c r="H78" s="58" t="s">
        <v>198</v>
      </c>
      <c r="I78" s="60">
        <f>I76+I77</f>
        <v>281960</v>
      </c>
      <c r="J78" s="45">
        <f>SUM(J5:J75)</f>
        <v>130411.764705882</v>
      </c>
      <c r="K78" s="1"/>
      <c r="L78" s="46">
        <f>(I78-J78)/I78</f>
        <v>0.537481328181719</v>
      </c>
      <c r="M78" s="2"/>
      <c r="N78" s="1"/>
    </row>
  </sheetData>
  <mergeCells count="3">
    <mergeCell ref="A1:G1"/>
    <mergeCell ref="G2:H2"/>
    <mergeCell ref="G3:H3"/>
  </mergeCells>
  <hyperlinks>
    <hyperlink ref="D17" r:id="rId1" display="http://weibo.com/miniwanjia"/>
    <hyperlink ref="D11" r:id="rId2" display="http://weibo.com/u/5041507691"/>
    <hyperlink ref="D14" r:id="rId3" display="http://weibo.com/bellaisaaa"/>
    <hyperlink ref="D12" r:id="rId4" display="https://weibo.com/u/1736694147"/>
    <hyperlink ref="D15" r:id="rId5" display="http://weibo.com/naimm"/>
    <hyperlink ref="D16" r:id="rId6" display="http://weibo.com/ririkaka0309"/>
    <hyperlink ref="D18" r:id="rId7" display="http://weibo.com/wtjsweet"/>
    <hyperlink ref="D10" r:id="rId8" display="http://weibo.com/u/1811061014"/>
    <hyperlink ref="D13" r:id="rId9" display="http://weibo.com/525200425"/>
    <hyperlink ref="D60" r:id="rId10" display="http://weibo.com/u/2029211454" tooltip="http://weibo.com/u/2029211454"/>
    <hyperlink ref="D61" r:id="rId11" display="http://weibo.com/u/1719834293" tooltip="http://weibo.com/u/1719834293"/>
    <hyperlink ref="D68" r:id="rId12" display="http://weibo.com/u/3523842763"/>
    <hyperlink ref="D62" r:id="rId13" display="http://weibo.com/u/1697517811" tooltip="http://weibo.com/u/1697517811"/>
    <hyperlink ref="D65" r:id="rId14" display="http://weibo.com/u/1830232367" tooltip="http://weibo.com/u/1830232367"/>
    <hyperlink ref="D66" r:id="rId15" display="http://weibo.com/u/1791252490" tooltip="http://weibo.com/u/1791252490"/>
    <hyperlink ref="D67" r:id="rId16" display="http://weibo.com/u/2251217990" tooltip="http://weibo.com/u/2251217990"/>
    <hyperlink ref="D63" r:id="rId17" display="http://weibo.com/u/1873089933" tooltip="http://weibo.com/u/1873089933"/>
    <hyperlink ref="D64" r:id="rId18" display="http://weibo.com/u/1771377552" tooltip="http://weibo.com/u/1771377552"/>
    <hyperlink ref="D69" r:id="rId19" display="http://weibo.com/u/2294065245" tooltip="http://weibo.com/u/2294065245"/>
    <hyperlink ref="D72" r:id="rId20" display="http://weibo.com/u/6180442747" tooltip="http://weibo.com/u/6180442747"/>
    <hyperlink ref="D70" r:id="rId21" display="http://weibo.com/u/3233371120" tooltip="http://weibo.com/u/3233371120"/>
    <hyperlink ref="D73" r:id="rId22" display="http://weibo.com/u/5680668031" tooltip="http://weibo.com/u/5680668031"/>
    <hyperlink ref="D74" r:id="rId23" display="http://weibo.com/u/1852358777" tooltip="http://weibo.com/u/1852358777"/>
    <hyperlink ref="D71" r:id="rId24" display="http://weibo.com/u/1641197422" tooltip="http://weibo.com/u/1641197422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PCIS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KOL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Linda. ZHU</dc:creator>
  <cp:lastModifiedBy>A         </cp:lastModifiedBy>
  <dcterms:created xsi:type="dcterms:W3CDTF">2016-07-27T02:40:00Z</dcterms:created>
  <cp:lastPrinted>2017-08-09T06:04:00Z</cp:lastPrinted>
  <dcterms:modified xsi:type="dcterms:W3CDTF">2017-12-12T09:05:45Z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