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ni\Desktop\"/>
    </mc:Choice>
  </mc:AlternateContent>
  <xr:revisionPtr revIDLastSave="0" documentId="13_ncr:1_{67CD6F46-FD9B-4633-8A55-3C92FF93E13D}" xr6:coauthVersionLast="40" xr6:coauthVersionMax="40" xr10:uidLastSave="{00000000-0000-0000-0000-000000000000}"/>
  <bookViews>
    <workbookView xWindow="0" yWindow="0" windowWidth="11828" windowHeight="9263" xr2:uid="{6DFBECC0-F564-4E54-80AE-A759C2495FC1}"/>
  </bookViews>
  <sheets>
    <sheet name="per day" sheetId="7" r:id="rId1"/>
    <sheet name="2 flow" sheetId="1" r:id="rId2"/>
    <sheet name="1 flow" sheetId="2" r:id="rId3"/>
    <sheet name="2 flow (2)" sheetId="4" r:id="rId4"/>
    <sheet name="2 flow (3)" sheetId="6" r:id="rId5"/>
    <sheet name="Sheet5" sheetId="5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7" l="1"/>
  <c r="P2" i="7" s="1"/>
  <c r="Q2" i="7" s="1"/>
  <c r="G5" i="8"/>
  <c r="F5" i="8"/>
  <c r="E5" i="8"/>
  <c r="D5" i="8"/>
  <c r="C5" i="8"/>
  <c r="B5" i="8"/>
  <c r="P4" i="7"/>
  <c r="Q4" i="7" s="1"/>
  <c r="M10" i="7"/>
  <c r="P10" i="7" s="1"/>
  <c r="Q10" i="7" s="1"/>
  <c r="M4" i="7"/>
  <c r="M6" i="7"/>
  <c r="P6" i="7" s="1"/>
  <c r="Q6" i="7" s="1"/>
  <c r="M12" i="7"/>
  <c r="P12" i="7" s="1"/>
  <c r="Q12" i="7" s="1"/>
  <c r="M14" i="7"/>
  <c r="P14" i="7" s="1"/>
  <c r="Q14" i="7" s="1"/>
  <c r="M16" i="7"/>
  <c r="P16" i="7" s="1"/>
  <c r="Q16" i="7" s="1"/>
  <c r="M18" i="7"/>
  <c r="P18" i="7" s="1"/>
  <c r="Q18" i="7" s="1"/>
  <c r="M20" i="7"/>
  <c r="P20" i="7" s="1"/>
  <c r="Q20" i="7" s="1"/>
  <c r="C9" i="7"/>
  <c r="B9" i="7"/>
  <c r="E8" i="7"/>
  <c r="D8" i="7"/>
  <c r="C8" i="7"/>
  <c r="B8" i="7"/>
  <c r="M8" i="7" l="1"/>
  <c r="P8" i="7" s="1"/>
  <c r="Q8" i="7" s="1"/>
  <c r="K4" i="1"/>
  <c r="K4" i="4"/>
  <c r="K3" i="4"/>
  <c r="K2" i="4"/>
</calcChain>
</file>

<file path=xl/sharedStrings.xml><?xml version="1.0" encoding="utf-8"?>
<sst xmlns="http://schemas.openxmlformats.org/spreadsheetml/2006/main" count="64" uniqueCount="14">
  <si>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</si>
  <si>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</si>
  <si>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</si>
  <si>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</si>
  <si>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</si>
  <si>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</si>
  <si>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</si>
  <si>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</si>
  <si>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</si>
  <si>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</si>
  <si>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 Volume</t>
  </si>
  <si>
    <t>CMAb</t>
  </si>
  <si>
    <t>mg/day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</si>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</sst>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MAb Formed Daily at Various Cycle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MAb/Day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'per day'!$T$2:$T$11</c:f>
              <c:numCache>
                <c:formatCode>General</c:formatCode>
                <c:ptCount val="10"/>
                <c:pt idx="0">
                  <c:v>7.6335329999999999</c:v>
                </c:pt>
                <c:pt idx="1">
                  <c:v>13.546559077398568</c:v>
                </c:pt>
                <c:pt idx="2">
                  <c:v>19.744339227303239</c:v>
                </c:pt>
                <c:pt idx="3">
                  <c:v>23.848697532526998</c:v>
                </c:pt>
                <c:pt idx="4">
                  <c:v>25.778457281963149</c:v>
                </c:pt>
                <c:pt idx="5">
                  <c:v>32.659138295769033</c:v>
                </c:pt>
                <c:pt idx="6">
                  <c:v>37.446582645453233</c:v>
                </c:pt>
                <c:pt idx="7">
                  <c:v>38.510893284305446</c:v>
                </c:pt>
                <c:pt idx="8">
                  <c:v>39.541287775100777</c:v>
                </c:pt>
                <c:pt idx="9">
                  <c:v>39.509548228630052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6-4E57-8894-5AB61BEE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24239"/>
        <c:axId val="1440320159"/>
      </c:barChart>
      <c:catAx>
        <c:axId val="144152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20159"/>
        <c:crosses val="autoZero"/>
        <c:auto val="1"/>
        <c:lblAlgn val="ctr"/>
        <c:lblOffset val="100"/>
        <c:noMultiLvlLbl val="0"/>
      </c:catAx>
      <c:valAx>
        <c:axId val="1440320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MAb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24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2 Feed and Concentrations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6413734500975"/>
          <c:y val="0.17171296296296296"/>
          <c:w val="0.81503584568742071"/>
          <c:h val="0.48742271799358411"/>
        </c:manualLayout>
      </c:layout>
      <c:barChart>
        <c:barDir val="col"/>
        <c:grouping val="clustered"/>
        <c:varyColors val="0"/>
        <c:ser>
          <c:idx val="0"/>
          <c:order val="0"/>
          <c:tx>
            <c:v>Fglc (0.434229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flow (2)'!$A$1:$J$1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 (2)'!$A$2:$J$2</c:f>
              <c:numCache>
                <c:formatCode>0.000000</c:formatCode>
                <c:ptCount val="10"/>
                <c:pt idx="0">
                  <c:v>2.23725281610227E-6</c:v>
                </c:pt>
                <c:pt idx="1">
                  <c:v>3.6452265408431303E-8</c:v>
                </c:pt>
                <c:pt idx="2">
                  <c:v>2.0046232888321099E-11</c:v>
                </c:pt>
                <c:pt idx="3">
                  <c:v>2.5444597073807501E-2</c:v>
                </c:pt>
                <c:pt idx="4">
                  <c:v>3.5327136537015802E-2</c:v>
                </c:pt>
                <c:pt idx="5">
                  <c:v>3.6084026130722202E-2</c:v>
                </c:pt>
                <c:pt idx="6">
                  <c:v>3.3896301943891302E-2</c:v>
                </c:pt>
                <c:pt idx="7">
                  <c:v>3.7927841849891501E-2</c:v>
                </c:pt>
                <c:pt idx="8">
                  <c:v>3.7855669230907898E-2</c:v>
                </c:pt>
                <c:pt idx="9">
                  <c:v>3.17515823546849E-2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9-4247-B323-DF6D96BB01C2}"/>
            </c:ext>
          </c:extLst>
        </c:ser>
        <c:ser>
          <c:idx val="1"/>
          <c:order val="1"/>
          <c:tx>
            <c:v>Fgln (6.148712 mM)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flow (2)'!$A$1:$J$1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 (2)'!$A$3:$J$3</c:f>
              <c:numCache>
                <c:formatCode>0.000000</c:formatCode>
                <c:ptCount val="10"/>
                <c:pt idx="0">
                  <c:v>0.115720472593607</c:v>
                </c:pt>
                <c:pt idx="1">
                  <c:v>0.49829905823428799</c:v>
                </c:pt>
                <c:pt idx="2">
                  <c:v>0.29546100993732799</c:v>
                </c:pt>
                <c:pt idx="3">
                  <c:v>3.4473800166103997E-2</c:v>
                </c:pt>
                <c:pt idx="4">
                  <c:v>1.5905886746995099E-2</c:v>
                </c:pt>
                <c:pt idx="5">
                  <c:v>1.1184091412512E-2</c:v>
                </c:pt>
                <c:pt idx="6">
                  <c:v>2.6415370483409898E-19</c:v>
                </c:pt>
                <c:pt idx="7">
                  <c:v>2.6146902497303797E-4</c:v>
                </c:pt>
                <c:pt idx="8">
                  <c:v>1.0758943145706099E-9</c:v>
                </c:pt>
                <c:pt idx="9">
                  <c:v>3.1251424694224103E-8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9-4247-B323-DF6D96BB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66575"/>
        <c:axId val="443137935"/>
      </c:barChart>
      <c:catAx>
        <c:axId val="65506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7935"/>
        <c:crosses val="autoZero"/>
        <c:auto val="1"/>
        <c:lblAlgn val="ctr"/>
        <c:lblOffset val="100"/>
        <c:noMultiLvlLbl val="0"/>
      </c:catAx>
      <c:valAx>
        <c:axId val="44313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Rate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Volume at various Cycle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 day'!$U$2:$U$11</c:f>
              <c:numCache>
                <c:formatCode>General</c:formatCode>
                <c:ptCount val="10"/>
                <c:pt idx="0">
                  <c:v>0.79</c:v>
                </c:pt>
                <c:pt idx="1">
                  <c:v>0.79010566059979104</c:v>
                </c:pt>
                <c:pt idx="2">
                  <c:v>0.83786003205163706</c:v>
                </c:pt>
                <c:pt idx="3">
                  <c:v>1.0446667629999999</c:v>
                </c:pt>
                <c:pt idx="4">
                  <c:v>1.1527929974126856</c:v>
                </c:pt>
                <c:pt idx="5">
                  <c:v>1.52083228706439</c:v>
                </c:pt>
                <c:pt idx="6">
                  <c:v>1.7848376648268938</c:v>
                </c:pt>
                <c:pt idx="7">
                  <c:v>1.8694733173245912</c:v>
                </c:pt>
                <c:pt idx="8">
                  <c:v>1.9606731611280088</c:v>
                </c:pt>
                <c:pt idx="9">
                  <c:v>2.0009971283073709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B-4952-A1D2-647470C01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22884735"/>
        <c:axId val="1098638575"/>
      </c:barChart>
      <c:catAx>
        <c:axId val="132288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38575"/>
        <c:crosses val="autoZero"/>
        <c:auto val="1"/>
        <c:lblAlgn val="ctr"/>
        <c:lblOffset val="100"/>
        <c:noMultiLvlLbl val="0"/>
      </c:catAx>
      <c:valAx>
        <c:axId val="1098638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288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of Final Cuture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'per day'!$T$2:$T$11</c:f>
              <c:numCache>
                <c:formatCode>General</c:formatCode>
                <c:ptCount val="10"/>
                <c:pt idx="0">
                  <c:v>7.6335329999999999</c:v>
                </c:pt>
                <c:pt idx="1">
                  <c:v>13.546559077398568</c:v>
                </c:pt>
                <c:pt idx="2">
                  <c:v>19.744339227303239</c:v>
                </c:pt>
                <c:pt idx="3">
                  <c:v>23.848697532526998</c:v>
                </c:pt>
                <c:pt idx="4">
                  <c:v>25.778457281963149</c:v>
                </c:pt>
                <c:pt idx="5">
                  <c:v>32.659138295769033</c:v>
                </c:pt>
                <c:pt idx="6">
                  <c:v>37.446582645453233</c:v>
                </c:pt>
                <c:pt idx="7">
                  <c:v>38.510893284305446</c:v>
                </c:pt>
                <c:pt idx="8">
                  <c:v>39.541287775100777</c:v>
                </c:pt>
                <c:pt idx="9">
                  <c:v>39.509548228630052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4-4342-A0D8-69E7C54E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05039"/>
        <c:axId val="221754111"/>
      </c:scatterChart>
      <c:valAx>
        <c:axId val="22150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Times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4111"/>
        <c:crosses val="autoZero"/>
        <c:crossBetween val="midCat"/>
      </c:valAx>
      <c:valAx>
        <c:axId val="221754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(mg*d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of a Two</a:t>
            </a:r>
            <a:r>
              <a:rPr lang="en-US" baseline="0"/>
              <a:t> Stream Feedrate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6413734500975"/>
          <c:y val="0.17171296296296296"/>
          <c:w val="0.81503584568742071"/>
          <c:h val="0.48742271799358411"/>
        </c:manualLayout>
      </c:layout>
      <c:barChart>
        <c:barDir val="col"/>
        <c:grouping val="clustered"/>
        <c:varyColors val="0"/>
        <c:ser>
          <c:idx val="0"/>
          <c:order val="0"/>
          <c:tx>
            <c:v>Fglc (25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flow'!$A$1:$J$1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flow'!$A$2:$J$2</c:f>
              <c:numCache>
                <c:formatCode>0.000000</c:formatCode>
                <c:ptCount val="10"/>
                <c:pt idx="0">
                  <c:v>8.2103640540228896E-7</c:v>
                </c:pt>
                <c:pt idx="1">
                  <c:v>1.35568739738575E-9</c:v>
                </c:pt>
                <c:pt idx="2">
                  <c:v>2.7983717991730701E-6</c:v>
                </c:pt>
                <c:pt idx="3">
                  <c:v>2.5564661068256101E-2</c:v>
                </c:pt>
                <c:pt idx="4">
                  <c:v>3.5926807454877099E-2</c:v>
                </c:pt>
                <c:pt idx="5">
                  <c:v>3.4530310792436202E-2</c:v>
                </c:pt>
                <c:pt idx="6">
                  <c:v>3.5487694434118297E-2</c:v>
                </c:pt>
                <c:pt idx="7">
                  <c:v>3.4732471288339603E-2</c:v>
                </c:pt>
                <c:pt idx="8">
                  <c:v>3.9494806201727399E-2</c:v>
                </c:pt>
                <c:pt idx="9">
                  <c:v>3.19849033597948E-2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6-4747-A2AB-6AC4C28BA95F}"/>
            </c:ext>
          </c:extLst>
        </c:ser>
        <c:ser>
          <c:idx val="1"/>
          <c:order val="1"/>
          <c:tx>
            <c:v>Fgln (4 mM)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flow'!$A$1:$J$1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flow'!$A$3:$J$3</c:f>
              <c:numCache>
                <c:formatCode>0.000000</c:formatCode>
                <c:ptCount val="10"/>
                <c:pt idx="0">
                  <c:v>0.28429911297000598</c:v>
                </c:pt>
                <c:pt idx="1">
                  <c:v>0.37823763050756798</c:v>
                </c:pt>
                <c:pt idx="2">
                  <c:v>0.24437005560133601</c:v>
                </c:pt>
                <c:pt idx="3">
                  <c:v>6.6288094337845896E-2</c:v>
                </c:pt>
                <c:pt idx="4">
                  <c:v>8.7409480729189203E-7</c:v>
                </c:pt>
                <c:pt idx="5">
                  <c:v>3.7013184693290799E-6</c:v>
                </c:pt>
                <c:pt idx="6">
                  <c:v>1.21347070763095E-7</c:v>
                </c:pt>
                <c:pt idx="7">
                  <c:v>1.4861839318961501E-7</c:v>
                </c:pt>
                <c:pt idx="8">
                  <c:v>1.0555517465573E-5</c:v>
                </c:pt>
                <c:pt idx="9">
                  <c:v>6.1558630967369901E-5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6-4747-A2AB-6AC4C28B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66575"/>
        <c:axId val="443137935"/>
      </c:barChart>
      <c:catAx>
        <c:axId val="65506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7935"/>
        <c:crosses val="autoZero"/>
        <c:auto val="1"/>
        <c:lblAlgn val="ctr"/>
        <c:lblOffset val="100"/>
        <c:noMultiLvlLbl val="0"/>
      </c:catAx>
      <c:valAx>
        <c:axId val="44313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Rate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of a Single Feed Feed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50065616797901"/>
          <c:y val="0.13930555555555557"/>
          <c:w val="0.80499868766404203"/>
          <c:h val="0.5486267862350539"/>
        </c:manualLayout>
      </c:layout>
      <c:barChart>
        <c:barDir val="col"/>
        <c:grouping val="clustered"/>
        <c:varyColors val="0"/>
        <c:ser>
          <c:idx val="0"/>
          <c:order val="0"/>
          <c:tx>
            <c:v>Cglc (25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 flow'!$A$1:$J$1</c15:sqref>
                  </c15:fullRef>
                </c:ext>
              </c:extLst>
              <c:f>'1 flow'!$A$1:$J$1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 flow'!$A$2:$J$2</c15:sqref>
                  </c15:fullRef>
                </c:ext>
              </c:extLst>
              <c:f>'1 flow'!$A$2:$J$2</c:f>
              <c:numCache>
                <c:formatCode>0.00E+00</c:formatCode>
                <c:ptCount val="10"/>
                <c:pt idx="0" formatCode="General">
                  <c:v>1.2874603271484399E-4</c:v>
                </c:pt>
                <c:pt idx="1">
                  <c:v>1.19209289550781E-6</c:v>
                </c:pt>
                <c:pt idx="2" formatCode="General">
                  <c:v>0.23664394176614501</c:v>
                </c:pt>
                <c:pt idx="3" formatCode="General">
                  <c:v>0.24895112332722799</c:v>
                </c:pt>
                <c:pt idx="4" formatCode="General">
                  <c:v>0.206518539407266</c:v>
                </c:pt>
                <c:pt idx="5" formatCode="General">
                  <c:v>0.19069199430858999</c:v>
                </c:pt>
                <c:pt idx="6" formatCode="General">
                  <c:v>0.15653868901514001</c:v>
                </c:pt>
                <c:pt idx="7" formatCode="General">
                  <c:v>9.5656140617930999E-2</c:v>
                </c:pt>
                <c:pt idx="8" formatCode="General">
                  <c:v>5.9350910334152303E-2</c:v>
                </c:pt>
                <c:pt idx="9" formatCode="General">
                  <c:v>1.6485452651977602E-2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4E6-9E5C-80EA4197E648}"/>
            </c:ext>
          </c:extLst>
        </c:ser>
        <c:ser>
          <c:idx val="1"/>
          <c:order val="1"/>
          <c:tx>
            <c:v>Cgln (4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Day 1</c:v>
              </c:pt>
              <c:pt idx="1">
                <c:v>Day 2</c:v>
              </c:pt>
              <c:pt idx="2">
                <c:v>Day 3</c:v>
              </c:pt>
              <c:pt idx="3">
                <c:v>Day 4</c:v>
              </c:pt>
              <c:pt idx="4">
                <c:v>Day 5</c:v>
              </c:pt>
              <c:pt idx="5">
                <c:v>Day 6</c:v>
              </c:pt>
              <c:pt idx="6">
                <c:v>Day 7</c:v>
              </c:pt>
              <c:pt idx="7">
                <c:v>Day 8</c:v>
              </c:pt>
              <c:pt idx="8">
                <c:v>Day 9</c:v>
              </c:pt>
              <c:pt idx="9">
                <c:v>Day 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 flow'!$A$3:$K$3</c15:sqref>
                  </c15:fullRef>
                </c:ext>
              </c:extLst>
              <c:f>'1 flow'!$A$3:$J$3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C-44E6-9E5C-80EA4197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97647"/>
        <c:axId val="803251295"/>
      </c:barChart>
      <c:catAx>
        <c:axId val="79419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51295"/>
        <c:crosses val="autoZero"/>
        <c:auto val="1"/>
        <c:lblAlgn val="ctr"/>
        <c:lblOffset val="100"/>
        <c:noMultiLvlLbl val="0"/>
      </c:catAx>
      <c:valAx>
        <c:axId val="80325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Rate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97647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2 Feed and Concentrations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6413734500975"/>
          <c:y val="0.17171296296296296"/>
          <c:w val="0.81503584568742071"/>
          <c:h val="0.48742271799358411"/>
        </c:manualLayout>
      </c:layout>
      <c:barChart>
        <c:barDir val="col"/>
        <c:grouping val="clustered"/>
        <c:varyColors val="0"/>
        <c:ser>
          <c:idx val="0"/>
          <c:order val="0"/>
          <c:tx>
            <c:v>Fglc (0.434229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flow (2)'!$A$1:$J$1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 (2)'!$A$2:$J$2</c:f>
              <c:numCache>
                <c:formatCode>0.000000</c:formatCode>
                <c:ptCount val="10"/>
                <c:pt idx="0">
                  <c:v>2.23725281610227E-6</c:v>
                </c:pt>
                <c:pt idx="1">
                  <c:v>3.6452265408431303E-8</c:v>
                </c:pt>
                <c:pt idx="2">
                  <c:v>2.0046232888321099E-11</c:v>
                </c:pt>
                <c:pt idx="3">
                  <c:v>2.5444597073807501E-2</c:v>
                </c:pt>
                <c:pt idx="4">
                  <c:v>3.5327136537015802E-2</c:v>
                </c:pt>
                <c:pt idx="5">
                  <c:v>3.6084026130722202E-2</c:v>
                </c:pt>
                <c:pt idx="6">
                  <c:v>3.3896301943891302E-2</c:v>
                </c:pt>
                <c:pt idx="7">
                  <c:v>3.7927841849891501E-2</c:v>
                </c:pt>
                <c:pt idx="8">
                  <c:v>3.7855669230907898E-2</c:v>
                </c:pt>
                <c:pt idx="9">
                  <c:v>3.17515823546849E-2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9-48EB-BF72-154A2D0BD50D}"/>
            </c:ext>
          </c:extLst>
        </c:ser>
        <c:ser>
          <c:idx val="1"/>
          <c:order val="1"/>
          <c:tx>
            <c:v>Fgln (6.148712 mM)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flow (2)'!$A$1:$J$1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 (2)'!$A$3:$J$3</c:f>
              <c:numCache>
                <c:formatCode>0.000000</c:formatCode>
                <c:ptCount val="10"/>
                <c:pt idx="0">
                  <c:v>0.115720472593607</c:v>
                </c:pt>
                <c:pt idx="1">
                  <c:v>0.49829905823428799</c:v>
                </c:pt>
                <c:pt idx="2">
                  <c:v>0.29546100993732799</c:v>
                </c:pt>
                <c:pt idx="3">
                  <c:v>3.4473800166103997E-2</c:v>
                </c:pt>
                <c:pt idx="4">
                  <c:v>1.5905886746995099E-2</c:v>
                </c:pt>
                <c:pt idx="5">
                  <c:v>1.1184091412512E-2</c:v>
                </c:pt>
                <c:pt idx="6">
                  <c:v>2.6415370483409898E-19</c:v>
                </c:pt>
                <c:pt idx="7">
                  <c:v>2.6146902497303797E-4</c:v>
                </c:pt>
                <c:pt idx="8">
                  <c:v>1.0758943145706099E-9</c:v>
                </c:pt>
                <c:pt idx="9">
                  <c:v>3.1251424694224103E-8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9-48EB-BF72-154A2D0B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66575"/>
        <c:axId val="443137935"/>
      </c:barChart>
      <c:catAx>
        <c:axId val="65506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7935"/>
        <c:crosses val="autoZero"/>
        <c:auto val="1"/>
        <c:lblAlgn val="ctr"/>
        <c:lblOffset val="100"/>
        <c:noMultiLvlLbl val="0"/>
      </c:catAx>
      <c:valAx>
        <c:axId val="44313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Rate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2 Feed and Concentrations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6413734500975"/>
          <c:y val="0.17171296296296296"/>
          <c:w val="0.81503584568742071"/>
          <c:h val="0.48742271799358411"/>
        </c:manualLayout>
      </c:layout>
      <c:barChart>
        <c:barDir val="col"/>
        <c:grouping val="clustered"/>
        <c:varyColors val="0"/>
        <c:ser>
          <c:idx val="0"/>
          <c:order val="0"/>
          <c:tx>
            <c:v>Fglc (50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flow (3)'!$A$1:$J$1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 (3)'!$A$2:$J$2</c:f>
              <c:numCache>
                <c:formatCode>0.000</c:formatCode>
                <c:ptCount val="10"/>
                <c:pt idx="0">
                  <c:v>0</c:v>
                </c:pt>
                <c:pt idx="1">
                  <c:v>3.6452265408431303E-8</c:v>
                </c:pt>
                <c:pt idx="2">
                  <c:v>8.9999999999999993E-3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3.5000000000000003E-2</c:v>
                </c:pt>
                <c:pt idx="7">
                  <c:v>3.1E-2</c:v>
                </c:pt>
                <c:pt idx="8">
                  <c:v>3.1E-2</c:v>
                </c:pt>
                <c:pt idx="9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AD4-9BFD-53E95ACFBA68}"/>
            </c:ext>
          </c:extLst>
        </c:ser>
        <c:ser>
          <c:idx val="1"/>
          <c:order val="1"/>
          <c:tx>
            <c:v>Fgln (25 mM)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flow (3)'!$A$1:$J$1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 (3)'!$A$3:$J$3</c:f>
              <c:numCache>
                <c:formatCode>0.000</c:formatCode>
                <c:ptCount val="10"/>
                <c:pt idx="0">
                  <c:v>0.20399999999999999</c:v>
                </c:pt>
                <c:pt idx="1">
                  <c:v>0.245</c:v>
                </c:pt>
                <c:pt idx="2">
                  <c:v>0.122</c:v>
                </c:pt>
                <c:pt idx="3">
                  <c:v>0.17299999999999999</c:v>
                </c:pt>
                <c:pt idx="4">
                  <c:v>7.0000000000000001E-3</c:v>
                </c:pt>
                <c:pt idx="5">
                  <c:v>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3-4AD4-9BFD-53E95ACF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66575"/>
        <c:axId val="443137935"/>
      </c:barChart>
      <c:catAx>
        <c:axId val="65506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7935"/>
        <c:crosses val="autoZero"/>
        <c:auto val="1"/>
        <c:lblAlgn val="ctr"/>
        <c:lblOffset val="100"/>
        <c:noMultiLvlLbl val="0"/>
      </c:catAx>
      <c:valAx>
        <c:axId val="44313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Rate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of a Single Feed Feed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50065616797901"/>
          <c:y val="0.13930555555555557"/>
          <c:w val="0.80499868766404203"/>
          <c:h val="0.5486267862350539"/>
        </c:manualLayout>
      </c:layout>
      <c:barChart>
        <c:barDir val="col"/>
        <c:grouping val="clustered"/>
        <c:varyColors val="0"/>
        <c:ser>
          <c:idx val="0"/>
          <c:order val="0"/>
          <c:tx>
            <c:v>Cglc (25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 flow'!$A$1:$J$1</c15:sqref>
                  </c15:fullRef>
                </c:ext>
              </c:extLst>
              <c:f>'1 flow'!$A$1:$J$1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 flow'!$A$2:$J$2</c15:sqref>
                  </c15:fullRef>
                </c:ext>
              </c:extLst>
              <c:f>'1 flow'!$A$2:$J$2</c:f>
              <c:numCache>
                <c:formatCode>0.00E+00</c:formatCode>
                <c:ptCount val="10"/>
                <c:pt idx="0" formatCode="General">
                  <c:v>1.2874603271484399E-4</c:v>
                </c:pt>
                <c:pt idx="1">
                  <c:v>1.19209289550781E-6</c:v>
                </c:pt>
                <c:pt idx="2" formatCode="General">
                  <c:v>0.23664394176614501</c:v>
                </c:pt>
                <c:pt idx="3" formatCode="General">
                  <c:v>0.24895112332722799</c:v>
                </c:pt>
                <c:pt idx="4" formatCode="General">
                  <c:v>0.206518539407266</c:v>
                </c:pt>
                <c:pt idx="5" formatCode="General">
                  <c:v>0.19069199430858999</c:v>
                </c:pt>
                <c:pt idx="6" formatCode="General">
                  <c:v>0.15653868901514001</c:v>
                </c:pt>
                <c:pt idx="7" formatCode="General">
                  <c:v>9.5656140617930999E-2</c:v>
                </c:pt>
                <c:pt idx="8" formatCode="General">
                  <c:v>5.9350910334152303E-2</c:v>
                </c:pt>
                <c:pt idx="9" formatCode="General">
                  <c:v>1.6485452651977602E-2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1-443E-8B1A-FB25133D3E84}"/>
            </c:ext>
          </c:extLst>
        </c:ser>
        <c:ser>
          <c:idx val="1"/>
          <c:order val="1"/>
          <c:tx>
            <c:v>Cgln (4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Day 1</c:v>
              </c:pt>
              <c:pt idx="1">
                <c:v>Day 2</c:v>
              </c:pt>
              <c:pt idx="2">
                <c:v>Day 3</c:v>
              </c:pt>
              <c:pt idx="3">
                <c:v>Day 4</c:v>
              </c:pt>
              <c:pt idx="4">
                <c:v>Day 5</c:v>
              </c:pt>
              <c:pt idx="5">
                <c:v>Day 6</c:v>
              </c:pt>
              <c:pt idx="6">
                <c:v>Day 7</c:v>
              </c:pt>
              <c:pt idx="7">
                <c:v>Day 8</c:v>
              </c:pt>
              <c:pt idx="8">
                <c:v>Day 9</c:v>
              </c:pt>
              <c:pt idx="9">
                <c:v>Day 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 flow'!$A$3:$K$3</c15:sqref>
                  </c15:fullRef>
                </c:ext>
              </c:extLst>
              <c:f>'1 flow'!$A$3:$J$3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1-443E-8B1A-FB25133D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197647"/>
        <c:axId val="803251295"/>
      </c:barChart>
      <c:catAx>
        <c:axId val="79419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51295"/>
        <c:crosses val="autoZero"/>
        <c:auto val="1"/>
        <c:lblAlgn val="ctr"/>
        <c:lblOffset val="100"/>
        <c:noMultiLvlLbl val="0"/>
      </c:catAx>
      <c:valAx>
        <c:axId val="80325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Rate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97647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 of a Two</a:t>
            </a:r>
            <a:r>
              <a:rPr lang="en-US" baseline="0"/>
              <a:t> Stream Feedrate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6413734500975"/>
          <c:y val="0.17171296296296296"/>
          <c:w val="0.81503584568742071"/>
          <c:h val="0.48742271799358411"/>
        </c:manualLayout>
      </c:layout>
      <c:barChart>
        <c:barDir val="col"/>
        <c:grouping val="clustered"/>
        <c:varyColors val="0"/>
        <c:ser>
          <c:idx val="0"/>
          <c:order val="0"/>
          <c:tx>
            <c:v>Fglc (25 mM)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flow'!$A$1:$J$1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flow'!$A$2:$J$2</c:f>
              <c:numCache>
                <c:formatCode>0.000000</c:formatCode>
                <c:ptCount val="10"/>
                <c:pt idx="0">
                  <c:v>8.2103640540228896E-7</c:v>
                </c:pt>
                <c:pt idx="1">
                  <c:v>1.35568739738575E-9</c:v>
                </c:pt>
                <c:pt idx="2">
                  <c:v>2.7983717991730701E-6</c:v>
                </c:pt>
                <c:pt idx="3">
                  <c:v>2.5564661068256101E-2</c:v>
                </c:pt>
                <c:pt idx="4">
                  <c:v>3.5926807454877099E-2</c:v>
                </c:pt>
                <c:pt idx="5">
                  <c:v>3.4530310792436202E-2</c:v>
                </c:pt>
                <c:pt idx="6">
                  <c:v>3.5487694434118297E-2</c:v>
                </c:pt>
                <c:pt idx="7">
                  <c:v>3.4732471288339603E-2</c:v>
                </c:pt>
                <c:pt idx="8">
                  <c:v>3.9494806201727399E-2</c:v>
                </c:pt>
                <c:pt idx="9">
                  <c:v>3.19849033597948E-2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4D7-AD97-777EC3878150}"/>
            </c:ext>
          </c:extLst>
        </c:ser>
        <c:ser>
          <c:idx val="1"/>
          <c:order val="1"/>
          <c:tx>
            <c:v>Fgln (4 mM)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flow'!$A$1:$J$1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'2 flow'!$A$3:$J$3</c:f>
              <c:numCache>
                <c:formatCode>0.000000</c:formatCode>
                <c:ptCount val="10"/>
                <c:pt idx="0">
                  <c:v>0.28429911297000598</c:v>
                </c:pt>
                <c:pt idx="1">
                  <c:v>0.37823763050756798</c:v>
                </c:pt>
                <c:pt idx="2">
                  <c:v>0.24437005560133601</c:v>
                </c:pt>
                <c:pt idx="3">
                  <c:v>6.6288094337845896E-2</c:v>
                </c:pt>
                <c:pt idx="4">
                  <c:v>8.7409480729189203E-7</c:v>
                </c:pt>
                <c:pt idx="5">
                  <c:v>3.7013184693290799E-6</c:v>
                </c:pt>
                <c:pt idx="6">
                  <c:v>1.21347070763095E-7</c:v>
                </c:pt>
                <c:pt idx="7">
                  <c:v>1.4861839318961501E-7</c:v>
                </c:pt>
                <c:pt idx="8">
                  <c:v>1.0555517465573E-5</c:v>
                </c:pt>
                <c:pt idx="9">
                  <c:v>6.1558630967369901E-5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4D7-AD97-777EC387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66575"/>
        <c:axId val="443137935"/>
      </c:barChart>
      <c:catAx>
        <c:axId val="65506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7935"/>
        <c:crosses val="autoZero"/>
        <c:auto val="1"/>
        <c:lblAlgn val="ctr"/>
        <c:lblOffset val="100"/>
        <c:noMultiLvlLbl val="0"/>
      </c:catAx>
      <c:valAx>
        <c:axId val="4431379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Rate (L)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6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40480</xdr:colOff>
      <xdr:row>22</xdr:row>
      <xdr:rowOff>57149</xdr:rowOff>
    </xdr:from>
    <xdr:to>
      <xdr:col>12</xdr:col>
      <xdr:colOff>726280</xdr:colOff>
      <xdr:row>37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57E46-5B4B-4ACE-8F9E-2F24F48D0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38466</xdr:colOff>
      <xdr:row>22</xdr:row>
      <xdr:rowOff>40664</xdr:rowOff>
    </xdr:from>
    <xdr:to>
      <xdr:col>20</xdr:col>
      <xdr:colOff>639273</xdr:colOff>
      <xdr:row>37</xdr:row>
      <xdr:rowOff>91220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CCC9A-4630-42DD-B2BA-1982C7695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189943</xdr:colOff>
      <xdr:row>22</xdr:row>
      <xdr:rowOff>17249</xdr:rowOff>
    </xdr:from>
    <xdr:to>
      <xdr:col>5</xdr:col>
      <xdr:colOff>753001</xdr:colOff>
      <xdr:row>37</xdr:row>
      <xdr:rowOff>67806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EAB75-945D-42CD-BB9C-A0FA577C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0.15986</cdr:x>
      <cdr:y>0.17615</cdr:y>
    </cdr:from>
    <cdr:to>
      <cdr:x>0.94271</cdr:x>
      <cdr:y>0.6035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EA82E8AC-F961-4583-AD8B-25F46DD16D5A}"/>
            </a:ext>
          </a:extLst>
        </cdr:cNvPr>
        <cdr:cNvGrpSpPr/>
      </cdr:nvGrpSpPr>
      <cdr:grpSpPr>
        <a:xfrm xmlns:a="http://schemas.openxmlformats.org/drawingml/2006/main">
          <a:off x="728185" y="490365"/>
          <a:ext cx="3566109" cy="1189664"/>
          <a:chOff x="728185" y="490365"/>
          <a:chExt cx="3566109" cy="1189664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78C00E3E-6976-461C-B455-A2E058FD27D4}"/>
              </a:ext>
            </a:extLst>
          </cdr:cNvPr>
          <cdr:cNvSpPr txBox="1"/>
        </cdr:nvSpPr>
        <cdr:spPr>
          <a:xfrm xmlns:a="http://schemas.openxmlformats.org/drawingml/2006/main">
            <a:off x="728185" y="490365"/>
            <a:ext cx="985517" cy="69521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V</a:t>
            </a:r>
            <a:r>
              <a:rPr lang="en-US" sz="1100" baseline="-25000"/>
              <a:t>o</a:t>
            </a:r>
            <a:r>
              <a:rPr lang="en-US" sz="1100" baseline="0"/>
              <a:t> = </a:t>
            </a:r>
            <a:r>
              <a:rPr lang="en-US" sz="1100"/>
              <a:t>0.79L</a:t>
            </a:r>
          </a:p>
          <a:p xmlns:a="http://schemas.openxmlformats.org/drawingml/2006/main">
            <a:endParaRPr lang="en-US" sz="1100"/>
          </a:p>
        </cdr:txBody>
      </cdr:sp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DBE5E7C-4D91-4438-8319-68C34CC7A2FE}"/>
              </a:ext>
            </a:extLst>
          </cdr:cNvPr>
          <cdr:cNvCxnSpPr/>
        </cdr:nvCxnSpPr>
        <cdr:spPr>
          <a:xfrm xmlns:a="http://schemas.openxmlformats.org/drawingml/2006/main" flipV="1">
            <a:off x="3414631" y="765475"/>
            <a:ext cx="0" cy="152426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A1200DF1-AC94-414A-8885-1C9C34399473}"/>
              </a:ext>
            </a:extLst>
          </cdr:cNvPr>
          <cdr:cNvSpPr txBox="1"/>
        </cdr:nvSpPr>
        <cdr:spPr>
          <a:xfrm xmlns:a="http://schemas.openxmlformats.org/drawingml/2006/main">
            <a:off x="3042324" y="962512"/>
            <a:ext cx="1251970" cy="71751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39.54 mg*d</a:t>
            </a:r>
            <a:r>
              <a:rPr lang="en-US" sz="1100" baseline="30000"/>
              <a:t>-1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97629</xdr:colOff>
      <xdr:row>3</xdr:row>
      <xdr:rowOff>176210</xdr:rowOff>
    </xdr:from>
    <xdr:to>
      <xdr:col>9</xdr:col>
      <xdr:colOff>161925</xdr:colOff>
      <xdr:row>22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125CA-2A1C-45A7-90A2-D09AD591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469106</xdr:colOff>
      <xdr:row>5</xdr:row>
      <xdr:rowOff>123824</xdr:rowOff>
    </xdr:from>
    <xdr:to>
      <xdr:col>8</xdr:col>
      <xdr:colOff>507206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ED68F-5DB3-4E0B-8049-8E5C67EB8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23</xdr:row>
      <xdr:rowOff>23813</xdr:rowOff>
    </xdr:from>
    <xdr:to>
      <xdr:col>11</xdr:col>
      <xdr:colOff>352425</xdr:colOff>
      <xdr:row>49</xdr:row>
      <xdr:rowOff>166688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38A08B-C7AE-4FFA-A998-24C6D04B9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6238"/>
          <a:ext cx="747712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97629</xdr:colOff>
      <xdr:row>3</xdr:row>
      <xdr:rowOff>176210</xdr:rowOff>
    </xdr:from>
    <xdr:to>
      <xdr:col>9</xdr:col>
      <xdr:colOff>161925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6F79A-01B1-43DA-A7B2-A811A4C7D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97629</xdr:colOff>
      <xdr:row>3</xdr:row>
      <xdr:rowOff>176210</xdr:rowOff>
    </xdr:from>
    <xdr:to>
      <xdr:col>9</xdr:col>
      <xdr:colOff>161925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67966-84AD-4C7E-B843-00A5BB40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68731</xdr:colOff>
      <xdr:row>26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4160D-D9FB-4261-BCA5-903C3F4DD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178594</xdr:colOff>
      <xdr:row>26</xdr:row>
      <xdr:rowOff>57150</xdr:rowOff>
    </xdr:from>
    <xdr:to>
      <xdr:col>12</xdr:col>
      <xdr:colOff>95250</xdr:colOff>
      <xdr:row>50</xdr:row>
      <xdr:rowOff>128881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30E6C-AF8D-4C36-8D47-919C198C3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</xdr:colOff>
      <xdr:row>52</xdr:row>
      <xdr:rowOff>71438</xdr:rowOff>
    </xdr:from>
    <xdr:to>
      <xdr:col>12</xdr:col>
      <xdr:colOff>258958</xdr:colOff>
      <xdr:row>77</xdr:row>
      <xdr:rowOff>142872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90F67-E996-46AD-A301-60EC321E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631031</xdr:colOff>
      <xdr:row>0</xdr:row>
      <xdr:rowOff>0</xdr:rowOff>
    </xdr:from>
    <xdr:to>
      <xdr:col>24</xdr:col>
      <xdr:colOff>392906</xdr:colOff>
      <xdr:row>27</xdr:row>
      <xdr:rowOff>26192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D47B9-702E-43BF-83CB-CA05DF9B7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6281" y="0"/>
          <a:ext cx="747712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595312</xdr:colOff>
      <xdr:row>53</xdr:row>
      <xdr:rowOff>47625</xdr:rowOff>
    </xdr:from>
    <xdr:to>
      <xdr:col>24</xdr:col>
      <xdr:colOff>352479</xdr:colOff>
      <xdr:row>80</xdr:row>
      <xdr:rowOff>69093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47C2F3-EC7B-410F-A536-BD2C2FA5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62" y="9513095"/>
          <a:ext cx="7472417" cy="4843498"/>
        </a:xfrm>
        <a:prstGeom prst="rect">
          <a:avLst/>
        </a:prstGeom>
      </xdr:spPr>
    </xdr:pic>
    <xdr:clientData/>
  </xdr:twoCellAnchor>
  <xdr:twoCellAnchor editAs="oneCell">
    <xdr:from>
      <xdr:col>12</xdr:col>
      <xdr:colOff>578625</xdr:colOff>
      <xdr:row>27</xdr:row>
      <xdr:rowOff>42843</xdr:rowOff>
    </xdr:from>
    <xdr:to>
      <xdr:col>24</xdr:col>
      <xdr:colOff>359605</xdr:colOff>
      <xdr:row>53</xdr:row>
      <xdr:rowOff>28590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A7B47-B52D-4E67-8792-47D722B88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875" y="4864876"/>
          <a:ext cx="7496230" cy="4629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925D-7CF7-43AC-9AE2-4B0C46A006EC}">
  <dimension ref="A1:U24"/>
  <sheetViews>
    <sheetView tabSelected="1" topLeftCell="A23" zoomScale="115" zoomScaleNormal="115" workbookViewId="0">
      <selection activeCell="F42" sqref="F42"/>
    </sheetView>
  </sheetViews>
  <sheetFormatPr defaultRowHeight="14.25" x14ac:dyDescent="0.45"/>
  <cols>
    <col min="2" max="6" width="11.73046875" bestFit="1" customWidth="1"/>
    <col min="13" max="13" width="11.73046875" style="5" bestFit="1" customWidth="1"/>
    <col min="14" max="14" width="1.1328125" style="5" customWidth="1"/>
    <col min="15" max="18" width="9.06640625" style="5"/>
  </cols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s="5" t="s">
        <v>10</v>
      </c>
      <c r="O1" s="5" t="s">
        <v>11</v>
      </c>
      <c r="P1" s="5" t="s">
        <v>13</v>
      </c>
      <c r="Q1" s="5" t="s">
        <v>12</v>
      </c>
    </row>
    <row r="2" spans="1:21" x14ac:dyDescent="0.45">
      <c r="A2">
        <v>1</v>
      </c>
      <c r="B2">
        <v>0</v>
      </c>
      <c r="M2" s="5">
        <f>SUM(B2:K3)+0.79</f>
        <v>0.79</v>
      </c>
      <c r="O2" s="5">
        <v>9.6626999999999992</v>
      </c>
      <c r="P2" s="5">
        <f>M2*O2</f>
        <v>7.6335329999999999</v>
      </c>
      <c r="Q2" s="5">
        <f>P2</f>
        <v>7.6335329999999999</v>
      </c>
      <c r="S2">
        <v>1</v>
      </c>
      <c r="T2">
        <v>7.6335329999999999</v>
      </c>
      <c r="U2">
        <v>0.79</v>
      </c>
    </row>
    <row r="3" spans="1:21" x14ac:dyDescent="0.45">
      <c r="B3">
        <v>0</v>
      </c>
      <c r="S3">
        <v>2</v>
      </c>
      <c r="T3">
        <v>13.546559077398568</v>
      </c>
      <c r="U3">
        <v>0.79010566059979104</v>
      </c>
    </row>
    <row r="4" spans="1:21" x14ac:dyDescent="0.45">
      <c r="A4">
        <v>2</v>
      </c>
      <c r="B4" s="1">
        <v>1.0945009360274801E-5</v>
      </c>
      <c r="C4" s="1">
        <v>5.9267160507414699E-5</v>
      </c>
      <c r="D4" s="1"/>
      <c r="E4" s="1"/>
      <c r="M4" s="5">
        <f t="shared" ref="M4" si="0">SUM(B4:K5)+0.79</f>
        <v>0.79010566059979104</v>
      </c>
      <c r="O4" s="5">
        <v>34.290500000000002</v>
      </c>
      <c r="P4" s="5">
        <f t="shared" ref="P4" si="1">M4*O4</f>
        <v>27.093118154797136</v>
      </c>
      <c r="Q4" s="5">
        <f>P4/2</f>
        <v>13.546559077398568</v>
      </c>
      <c r="S4">
        <v>3</v>
      </c>
      <c r="T4">
        <v>19.744339227303239</v>
      </c>
      <c r="U4">
        <v>0.83786003205163706</v>
      </c>
    </row>
    <row r="5" spans="1:21" x14ac:dyDescent="0.45">
      <c r="B5" s="1">
        <v>1.4735679252642099E-5</v>
      </c>
      <c r="C5" s="1">
        <v>2.0712750670615099E-5</v>
      </c>
      <c r="S5">
        <v>4</v>
      </c>
      <c r="T5">
        <v>23.848697532526998</v>
      </c>
      <c r="U5">
        <v>1.0446667629999999</v>
      </c>
    </row>
    <row r="6" spans="1:21" x14ac:dyDescent="0.45">
      <c r="A6">
        <v>3</v>
      </c>
      <c r="B6" s="1">
        <v>1.43289793621548E-5</v>
      </c>
      <c r="C6" s="1">
        <v>5.9613866338570401E-5</v>
      </c>
      <c r="D6" s="1">
        <v>8.4318689155371605E-5</v>
      </c>
      <c r="E6" s="1"/>
      <c r="F6" s="1"/>
      <c r="M6" s="5">
        <f t="shared" ref="M6" si="2">SUM(B6:K7)+0.79</f>
        <v>0.83786003205163706</v>
      </c>
      <c r="O6" s="5">
        <v>70.695599999999999</v>
      </c>
      <c r="P6" s="5">
        <f t="shared" ref="P6" si="3">M6*O6</f>
        <v>59.233017681909715</v>
      </c>
      <c r="Q6" s="5">
        <f>P6/3</f>
        <v>19.744339227303239</v>
      </c>
      <c r="S6">
        <v>5</v>
      </c>
      <c r="T6">
        <v>25.778457281963149</v>
      </c>
      <c r="U6">
        <v>1.1527929974126856</v>
      </c>
    </row>
    <row r="7" spans="1:21" x14ac:dyDescent="0.45">
      <c r="B7" s="1">
        <v>3.9161241165541801E-5</v>
      </c>
      <c r="C7" s="1">
        <v>1.1696904542779499E-5</v>
      </c>
      <c r="D7">
        <v>4.76509123710726E-2</v>
      </c>
      <c r="S7">
        <v>6</v>
      </c>
      <c r="T7">
        <v>32.659138295769033</v>
      </c>
      <c r="U7">
        <v>1.52083228706439</v>
      </c>
    </row>
    <row r="8" spans="1:21" x14ac:dyDescent="0.45">
      <c r="A8">
        <v>4</v>
      </c>
      <c r="B8">
        <f>3.3574*10^-5</f>
        <v>3.3574000000000008E-5</v>
      </c>
      <c r="C8">
        <f>7.0605*10^-5</f>
        <v>7.0605000000000006E-5</v>
      </c>
      <c r="D8">
        <f>8.7247*10^-5</f>
        <v>8.7247000000000014E-5</v>
      </c>
      <c r="E8">
        <f>4.1356*10^-5</f>
        <v>4.1356000000000002E-5</v>
      </c>
      <c r="M8" s="5">
        <f>SUM(B8:K9)+0.79</f>
        <v>1.0446667629999999</v>
      </c>
      <c r="O8" s="5">
        <v>91.316000000000003</v>
      </c>
      <c r="P8" s="5">
        <f t="shared" ref="P8" si="4">M8*O8</f>
        <v>95.394790130107992</v>
      </c>
      <c r="Q8" s="5">
        <f>P8/4</f>
        <v>23.848697532526998</v>
      </c>
      <c r="S8">
        <v>7</v>
      </c>
      <c r="T8">
        <v>37.446582645453233</v>
      </c>
      <c r="U8">
        <v>1.7848376648268938</v>
      </c>
    </row>
    <row r="9" spans="1:21" x14ac:dyDescent="0.45">
      <c r="B9">
        <f>1.3981*10^-5</f>
        <v>1.3981E-5</v>
      </c>
      <c r="C9">
        <f>8272*10^-5</f>
        <v>8.2720000000000002E-2</v>
      </c>
      <c r="D9">
        <v>0.1002</v>
      </c>
      <c r="E9">
        <v>7.1499999999999994E-2</v>
      </c>
      <c r="S9">
        <v>8</v>
      </c>
      <c r="T9">
        <v>38.510893284305446</v>
      </c>
      <c r="U9">
        <v>1.8694733173245912</v>
      </c>
    </row>
    <row r="10" spans="1:21" x14ac:dyDescent="0.45">
      <c r="A10">
        <v>5</v>
      </c>
      <c r="B10">
        <v>0</v>
      </c>
      <c r="C10">
        <v>0</v>
      </c>
      <c r="D10">
        <v>0</v>
      </c>
      <c r="E10" s="1">
        <v>6.5704279590739198E-5</v>
      </c>
      <c r="F10">
        <v>0</v>
      </c>
      <c r="M10" s="5">
        <f>SUM(B10:K11)+0.79</f>
        <v>1.1527929974126856</v>
      </c>
      <c r="O10" s="5">
        <v>111.8087</v>
      </c>
      <c r="P10" s="5">
        <f t="shared" ref="P10" si="5">M10*O10</f>
        <v>128.89228640981574</v>
      </c>
      <c r="Q10" s="5">
        <f>P10/5</f>
        <v>25.778457281963149</v>
      </c>
      <c r="S10">
        <v>9</v>
      </c>
      <c r="T10">
        <v>39.541287775100777</v>
      </c>
      <c r="U10">
        <v>1.9606731611280088</v>
      </c>
    </row>
    <row r="11" spans="1:21" x14ac:dyDescent="0.45">
      <c r="B11" s="1">
        <v>7.9922181713382702E-5</v>
      </c>
      <c r="C11">
        <v>0</v>
      </c>
      <c r="D11">
        <v>0.1578369140625</v>
      </c>
      <c r="E11">
        <v>0.150592778903714</v>
      </c>
      <c r="F11">
        <v>5.4217677985167398E-2</v>
      </c>
      <c r="S11">
        <v>10</v>
      </c>
      <c r="T11">
        <v>39.509548228630052</v>
      </c>
      <c r="U11">
        <v>2.0009971283073709</v>
      </c>
    </row>
    <row r="12" spans="1:21" x14ac:dyDescent="0.45">
      <c r="A12">
        <v>6</v>
      </c>
      <c r="B12">
        <v>1.1383297612527201E-4</v>
      </c>
      <c r="C12" s="1">
        <v>6.58607292181035E-5</v>
      </c>
      <c r="D12" s="1">
        <v>1.51164899631073E-5</v>
      </c>
      <c r="E12" s="1">
        <v>2.31415308872829E-5</v>
      </c>
      <c r="F12">
        <v>4.16699249031902E-2</v>
      </c>
      <c r="G12">
        <v>3.7222641692966199E-2</v>
      </c>
      <c r="M12" s="5">
        <f t="shared" ref="M12" si="6">SUM(B12:K13)+0.79</f>
        <v>1.52083228706439</v>
      </c>
      <c r="O12" s="5">
        <v>128.84710000000001</v>
      </c>
      <c r="P12" s="5">
        <f t="shared" ref="P12" si="7">M12*O12</f>
        <v>195.95482977461418</v>
      </c>
      <c r="Q12" s="5">
        <f>P12/6</f>
        <v>32.659138295769033</v>
      </c>
    </row>
    <row r="13" spans="1:21" x14ac:dyDescent="0.45">
      <c r="B13">
        <v>1.1725088609535601E-2</v>
      </c>
      <c r="C13">
        <v>0.124579178379071</v>
      </c>
      <c r="D13">
        <v>0.215459142323942</v>
      </c>
      <c r="E13">
        <v>0.29987453877428799</v>
      </c>
      <c r="F13" s="1">
        <v>6.2868884060596195E-5</v>
      </c>
      <c r="G13" s="1">
        <v>2.0951771142696499E-5</v>
      </c>
    </row>
    <row r="14" spans="1:21" x14ac:dyDescent="0.45">
      <c r="A14">
        <v>7</v>
      </c>
      <c r="B14" s="1">
        <v>5.4535988321093E-5</v>
      </c>
      <c r="C14" s="1">
        <v>7.94639554781221E-5</v>
      </c>
      <c r="D14">
        <v>1.08191169037352E-4</v>
      </c>
      <c r="E14" s="1">
        <v>3.19038696504906E-2</v>
      </c>
      <c r="F14">
        <v>4.5127869556304399E-2</v>
      </c>
      <c r="G14" s="1">
        <v>4.4093103726070199E-2</v>
      </c>
      <c r="H14">
        <v>4.2772504015432901E-2</v>
      </c>
      <c r="M14" s="5">
        <f t="shared" ref="M14" si="8">SUM(B14:K15)+0.79</f>
        <v>1.7848376648268938</v>
      </c>
      <c r="O14" s="5">
        <v>146.86269999999999</v>
      </c>
      <c r="P14" s="5">
        <f t="shared" ref="P14" si="9">M14*O14</f>
        <v>262.12607851817262</v>
      </c>
      <c r="Q14" s="5">
        <f>P14/7</f>
        <v>37.446582645453233</v>
      </c>
    </row>
    <row r="15" spans="1:21" x14ac:dyDescent="0.45">
      <c r="B15">
        <v>6.2680253237113306E-2</v>
      </c>
      <c r="C15">
        <v>0.39063939553369897</v>
      </c>
      <c r="D15">
        <v>0.33141293528092902</v>
      </c>
      <c r="E15">
        <v>4.5274371654733303E-2</v>
      </c>
      <c r="F15">
        <v>2.7163039127845302E-4</v>
      </c>
      <c r="G15">
        <v>2.1291063442111299E-4</v>
      </c>
      <c r="H15">
        <v>2.0663003358498499E-4</v>
      </c>
    </row>
    <row r="16" spans="1:21" x14ac:dyDescent="0.45">
      <c r="A16">
        <v>8</v>
      </c>
      <c r="B16" s="1">
        <v>1.7004305558723901E-4</v>
      </c>
      <c r="C16" s="1">
        <v>2.6210310212893101E-5</v>
      </c>
      <c r="D16" s="1">
        <v>8.0496729026421001E-5</v>
      </c>
      <c r="E16" s="1">
        <v>3.0158626130136701E-2</v>
      </c>
      <c r="F16">
        <v>4.1113658903520103E-2</v>
      </c>
      <c r="G16" s="1">
        <v>3.9822501387747102E-2</v>
      </c>
      <c r="H16">
        <v>4.3624703922218198E-2</v>
      </c>
      <c r="I16">
        <v>3.7367863272004503E-2</v>
      </c>
      <c r="M16" s="5">
        <f t="shared" ref="M16" si="10">SUM(B16:K17)+0.79</f>
        <v>1.8694733173245912</v>
      </c>
      <c r="O16" s="5">
        <v>164.7989</v>
      </c>
      <c r="P16" s="5">
        <f t="shared" ref="P16" si="11">M16*O16</f>
        <v>308.08714627444357</v>
      </c>
      <c r="Q16" s="5">
        <f>P16/8</f>
        <v>38.510893284305446</v>
      </c>
    </row>
    <row r="17" spans="1:19" x14ac:dyDescent="0.45">
      <c r="B17">
        <v>0.18774570229430501</v>
      </c>
      <c r="C17">
        <v>0.39469113588958199</v>
      </c>
      <c r="D17">
        <v>0.24661661417896899</v>
      </c>
      <c r="E17">
        <v>5.18135035220086E-2</v>
      </c>
      <c r="F17">
        <v>5.9838331361966E-3</v>
      </c>
      <c r="G17">
        <v>1.8493875357945301E-4</v>
      </c>
      <c r="H17" s="1">
        <v>5.1386079685751303E-5</v>
      </c>
      <c r="I17" s="1">
        <v>2.2099759811469299E-5</v>
      </c>
    </row>
    <row r="18" spans="1:19" x14ac:dyDescent="0.45">
      <c r="A18">
        <v>9</v>
      </c>
      <c r="B18" s="1">
        <v>5.4415264524118599E-5</v>
      </c>
      <c r="C18" s="1">
        <v>0</v>
      </c>
      <c r="D18" s="1">
        <v>1.43521300206947E-4</v>
      </c>
      <c r="E18" s="1">
        <v>2.89744912700108E-2</v>
      </c>
      <c r="F18">
        <v>4.0404830329864902E-2</v>
      </c>
      <c r="G18">
        <v>3.8862358788511298E-2</v>
      </c>
      <c r="H18">
        <v>3.8034731423281398E-2</v>
      </c>
      <c r="I18">
        <v>4.2531623900470501E-2</v>
      </c>
      <c r="J18">
        <v>3.64740403930537E-2</v>
      </c>
      <c r="M18" s="5">
        <f t="shared" ref="M18" si="12">SUM(B18:K19)+0.79</f>
        <v>1.9606731611280088</v>
      </c>
      <c r="O18" s="5">
        <v>181.50479999999999</v>
      </c>
      <c r="P18" s="5">
        <f t="shared" ref="P18" si="13">M18*O18</f>
        <v>355.871589975907</v>
      </c>
      <c r="Q18" s="5">
        <f>P18/9</f>
        <v>39.541287775100777</v>
      </c>
    </row>
    <row r="19" spans="1:19" x14ac:dyDescent="0.45">
      <c r="B19">
        <v>8.4278027207973102E-2</v>
      </c>
      <c r="C19" s="1">
        <v>0.45447914086014302</v>
      </c>
      <c r="D19" s="6">
        <v>0.35282918673928498</v>
      </c>
      <c r="E19" s="5">
        <v>1.09058464436197E-2</v>
      </c>
      <c r="F19" s="5">
        <v>4.2657382148011E-2</v>
      </c>
      <c r="G19" s="6">
        <v>1.2019490107552601E-6</v>
      </c>
      <c r="H19" s="6">
        <v>4.2363110042352998E-5</v>
      </c>
      <c r="I19" s="5">
        <v>0</v>
      </c>
      <c r="J19" s="1">
        <v>1.02019589141636E-18</v>
      </c>
    </row>
    <row r="20" spans="1:19" x14ac:dyDescent="0.45">
      <c r="A20">
        <v>10</v>
      </c>
      <c r="B20" s="3">
        <v>8.2103640540228896E-7</v>
      </c>
      <c r="C20" s="3">
        <v>1.35568739738575E-9</v>
      </c>
      <c r="D20" s="3">
        <v>2.7983717991730701E-6</v>
      </c>
      <c r="E20" s="3">
        <v>2.5564661068256101E-2</v>
      </c>
      <c r="F20" s="3">
        <v>3.5926807454877099E-2</v>
      </c>
      <c r="G20" s="3">
        <v>3.4530310792436202E-2</v>
      </c>
      <c r="H20" s="3">
        <v>3.5487694434118297E-2</v>
      </c>
      <c r="I20" s="3">
        <v>3.4732471288339603E-2</v>
      </c>
      <c r="J20" s="3">
        <v>3.9494806201727399E-2</v>
      </c>
      <c r="K20" s="3">
        <v>3.19849033597948E-2</v>
      </c>
      <c r="M20" s="5">
        <f t="shared" ref="M20" si="14">SUM(B20:K21)+0.79</f>
        <v>2.0009971283073709</v>
      </c>
      <c r="O20" s="5">
        <v>197.44929999999999</v>
      </c>
      <c r="P20" s="5">
        <f t="shared" ref="P20" si="15">M20*O20</f>
        <v>395.09548228630052</v>
      </c>
      <c r="Q20" s="5">
        <f>P20/10</f>
        <v>39.509548228630052</v>
      </c>
    </row>
    <row r="21" spans="1:19" x14ac:dyDescent="0.45">
      <c r="B21" s="3">
        <v>0.28429911297000598</v>
      </c>
      <c r="C21" s="3">
        <v>0.37823763050756798</v>
      </c>
      <c r="D21" s="3">
        <v>0.24437005560133601</v>
      </c>
      <c r="E21" s="3">
        <v>6.6288094337845896E-2</v>
      </c>
      <c r="F21" s="3">
        <v>8.7409480729189203E-7</v>
      </c>
      <c r="G21" s="3">
        <v>3.7013184693290799E-6</v>
      </c>
      <c r="H21" s="3">
        <v>1.21347070763095E-7</v>
      </c>
      <c r="I21" s="3">
        <v>1.4861839318961501E-7</v>
      </c>
      <c r="J21" s="3">
        <v>1.0555517465573E-5</v>
      </c>
      <c r="K21" s="3">
        <v>6.1558630967369901E-5</v>
      </c>
    </row>
    <row r="23" spans="1:19" x14ac:dyDescent="0.45">
      <c r="B23" s="1"/>
      <c r="C23" s="1"/>
      <c r="D23" s="1"/>
      <c r="E23" s="1"/>
      <c r="L23" s="1"/>
      <c r="M23" s="6"/>
      <c r="P23" s="6"/>
      <c r="Q23" s="6"/>
      <c r="S23" s="1"/>
    </row>
    <row r="24" spans="1:19" x14ac:dyDescent="0.45">
      <c r="B24" s="1"/>
      <c r="C24" s="1"/>
      <c r="D24" s="1"/>
      <c r="E24" s="1"/>
      <c r="G24" s="1"/>
      <c r="P24" s="6"/>
      <c r="Q2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4721-AF49-41FF-AF81-CE631A515EA1}">
  <dimension ref="A1:T4"/>
  <sheetViews>
    <sheetView workbookViewId="0">
      <selection activeCell="K10" sqref="K10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0" s="3" customFormat="1" x14ac:dyDescent="0.45">
      <c r="A2" s="3">
        <v>8.2103640540228896E-7</v>
      </c>
      <c r="B2" s="3">
        <v>1.35568739738575E-9</v>
      </c>
      <c r="C2" s="3">
        <v>2.7983717991730701E-6</v>
      </c>
      <c r="D2" s="3">
        <v>2.5564661068256101E-2</v>
      </c>
      <c r="E2" s="3">
        <v>3.5926807454877099E-2</v>
      </c>
      <c r="F2" s="3">
        <v>3.4530310792436202E-2</v>
      </c>
      <c r="G2" s="3">
        <v>3.5487694434118297E-2</v>
      </c>
      <c r="H2" s="3">
        <v>3.4732471288339603E-2</v>
      </c>
      <c r="I2" s="3">
        <v>3.9494806201727399E-2</v>
      </c>
      <c r="J2" s="3">
        <v>3.19849033597948E-2</v>
      </c>
      <c r="K2" s="3">
        <v>0.28429911297000598</v>
      </c>
      <c r="L2" s="3">
        <v>0.37823763050756798</v>
      </c>
      <c r="M2" s="3">
        <v>0.24437005560133601</v>
      </c>
      <c r="N2" s="3">
        <v>6.6288094337845896E-2</v>
      </c>
      <c r="O2" s="3">
        <v>8.7409480729189203E-7</v>
      </c>
      <c r="P2" s="3">
        <v>3.7013184693290799E-6</v>
      </c>
      <c r="Q2" s="3">
        <v>1.21347070763095E-7</v>
      </c>
      <c r="R2" s="3">
        <v>1.4861839318961501E-7</v>
      </c>
      <c r="S2" s="3">
        <v>1.0555517465573E-5</v>
      </c>
      <c r="T2" s="3">
        <v>6.1558630967369901E-5</v>
      </c>
    </row>
    <row r="3" spans="1:20" s="3" customFormat="1" x14ac:dyDescent="0.45">
      <c r="A3" s="3">
        <v>0.28429911297000598</v>
      </c>
      <c r="B3" s="3">
        <v>0.37823763050756798</v>
      </c>
      <c r="C3" s="3">
        <v>0.24437005560133601</v>
      </c>
      <c r="D3" s="3">
        <v>6.6288094337845896E-2</v>
      </c>
      <c r="E3" s="3">
        <v>8.7409480729189203E-7</v>
      </c>
      <c r="F3" s="3">
        <v>3.7013184693290799E-6</v>
      </c>
      <c r="G3" s="3">
        <v>1.21347070763095E-7</v>
      </c>
      <c r="H3" s="3">
        <v>1.4861839318961501E-7</v>
      </c>
      <c r="I3" s="3">
        <v>1.0555517465573E-5</v>
      </c>
      <c r="J3" s="3">
        <v>6.1558630967369901E-5</v>
      </c>
    </row>
    <row r="4" spans="1:20" x14ac:dyDescent="0.45">
      <c r="K4" s="1">
        <f>SUM(A2:J3)</f>
        <v>1.2109971283073708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A6E-8B9E-403D-96D2-9E00842B1D7B}">
  <dimension ref="A1:J3"/>
  <sheetViews>
    <sheetView workbookViewId="0">
      <selection activeCell="M12" sqref="M12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1.2874603271484399E-4</v>
      </c>
      <c r="B2" s="1">
        <v>1.19209289550781E-6</v>
      </c>
      <c r="C2">
        <v>0.23664394176614501</v>
      </c>
      <c r="D2">
        <v>0.24895112332722799</v>
      </c>
      <c r="E2">
        <v>0.206518539407266</v>
      </c>
      <c r="F2">
        <v>0.19069199430858999</v>
      </c>
      <c r="G2">
        <v>0.15653868901514001</v>
      </c>
      <c r="H2">
        <v>9.5656140617930999E-2</v>
      </c>
      <c r="I2">
        <v>5.9350910334152303E-2</v>
      </c>
      <c r="J2">
        <v>1.6485452651977602E-2</v>
      </c>
    </row>
    <row r="3" spans="1:10" x14ac:dyDescent="0.45">
      <c r="A3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6F49-8D54-4E8A-9C1F-9E365BDA5649}">
  <dimension ref="A1:V7"/>
  <sheetViews>
    <sheetView workbookViewId="0">
      <selection activeCell="A2" sqref="A2:D2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 s="3" customFormat="1" x14ac:dyDescent="0.45">
      <c r="A2" s="3">
        <v>2.23725281610227E-6</v>
      </c>
      <c r="B2" s="3">
        <v>3.6452265408431303E-8</v>
      </c>
      <c r="C2" s="3">
        <v>2.0046232888321099E-11</v>
      </c>
      <c r="D2" s="3">
        <v>2.5444597073807501E-2</v>
      </c>
      <c r="E2" s="3">
        <v>3.5327136537015802E-2</v>
      </c>
      <c r="F2" s="3">
        <v>3.6084026130722202E-2</v>
      </c>
      <c r="G2" s="3">
        <v>3.3896301943891302E-2</v>
      </c>
      <c r="H2" s="3">
        <v>3.7927841849891501E-2</v>
      </c>
      <c r="I2" s="3">
        <v>3.7855669230907898E-2</v>
      </c>
      <c r="J2" s="3">
        <v>3.17515823546849E-2</v>
      </c>
      <c r="K2" s="3">
        <f>SUM(A2:J2)</f>
        <v>0.23828942884604887</v>
      </c>
      <c r="U2" s="3">
        <v>0.43422881896662102</v>
      </c>
      <c r="V2" s="3">
        <v>6.14871167417793</v>
      </c>
    </row>
    <row r="3" spans="1:22" s="3" customFormat="1" x14ac:dyDescent="0.45">
      <c r="A3" s="3">
        <v>0.115720472593607</v>
      </c>
      <c r="B3" s="3">
        <v>0.49829905823428799</v>
      </c>
      <c r="C3" s="3">
        <v>0.29546100993732799</v>
      </c>
      <c r="D3" s="3">
        <v>3.4473800166103997E-2</v>
      </c>
      <c r="E3" s="3">
        <v>1.5905886746995099E-2</v>
      </c>
      <c r="F3" s="3">
        <v>1.1184091412512E-2</v>
      </c>
      <c r="G3" s="3">
        <v>2.6415370483409898E-19</v>
      </c>
      <c r="H3" s="3">
        <v>2.6146902497303797E-4</v>
      </c>
      <c r="I3" s="3">
        <v>1.0758943145706099E-9</v>
      </c>
      <c r="J3" s="3">
        <v>3.1251424694224103E-8</v>
      </c>
      <c r="K3" s="3">
        <f>SUM(A3:J3)</f>
        <v>0.97130582044312597</v>
      </c>
    </row>
    <row r="4" spans="1:22" s="2" customFormat="1" x14ac:dyDescent="0.45">
      <c r="K4" s="2">
        <f>SUM(K2:K3)</f>
        <v>1.2095952492891748</v>
      </c>
    </row>
    <row r="7" spans="1:22" x14ac:dyDescent="0.45">
      <c r="K7" s="3">
        <v>0.43422881896662102</v>
      </c>
      <c r="L7" s="3">
        <v>6.14871167417793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8578-79FB-49A9-A0D9-271965D3DE72}">
  <dimension ref="A1:V7"/>
  <sheetViews>
    <sheetView workbookViewId="0">
      <selection activeCell="V2" sqref="A2:V2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 s="4" customFormat="1" x14ac:dyDescent="0.45">
      <c r="A2" s="4">
        <v>0</v>
      </c>
      <c r="B2" s="4">
        <v>3.6452265408431303E-8</v>
      </c>
      <c r="C2" s="4">
        <v>8.9999999999999993E-3</v>
      </c>
      <c r="D2" s="4">
        <v>0.05</v>
      </c>
      <c r="E2" s="4">
        <v>0.04</v>
      </c>
      <c r="F2" s="4">
        <v>0.04</v>
      </c>
      <c r="G2" s="4">
        <v>3.5000000000000003E-2</v>
      </c>
      <c r="H2" s="4">
        <v>3.1E-2</v>
      </c>
      <c r="I2" s="4">
        <v>3.1E-2</v>
      </c>
      <c r="J2" s="4">
        <v>3.5000000000000003E-2</v>
      </c>
      <c r="K2" s="4">
        <v>0</v>
      </c>
      <c r="L2" s="4">
        <v>3.6452265408431303E-8</v>
      </c>
      <c r="M2" s="4">
        <v>8.9999999999999993E-3</v>
      </c>
      <c r="N2" s="4">
        <v>0.05</v>
      </c>
      <c r="O2" s="4">
        <v>0.04</v>
      </c>
      <c r="P2" s="4">
        <v>0.04</v>
      </c>
      <c r="Q2" s="4">
        <v>3.5000000000000003E-2</v>
      </c>
      <c r="R2" s="4">
        <v>3.1E-2</v>
      </c>
      <c r="S2" s="4">
        <v>3.1E-2</v>
      </c>
      <c r="T2" s="4">
        <v>3.5000000000000003E-2</v>
      </c>
      <c r="U2" s="4">
        <v>50</v>
      </c>
      <c r="V2" s="4">
        <v>8</v>
      </c>
    </row>
    <row r="3" spans="1:22" s="4" customFormat="1" x14ac:dyDescent="0.45">
      <c r="A3" s="4">
        <v>0.20399999999999999</v>
      </c>
      <c r="B3" s="4">
        <v>0.245</v>
      </c>
      <c r="C3" s="4">
        <v>0.122</v>
      </c>
      <c r="D3" s="4">
        <v>0.17299999999999999</v>
      </c>
      <c r="E3" s="4">
        <v>7.0000000000000001E-3</v>
      </c>
      <c r="F3" s="4">
        <v>1E-3</v>
      </c>
      <c r="G3" s="4">
        <v>2E-3</v>
      </c>
      <c r="H3" s="4">
        <v>4.0000000000000001E-3</v>
      </c>
      <c r="I3" s="4">
        <v>0</v>
      </c>
      <c r="J3" s="4">
        <v>0</v>
      </c>
    </row>
    <row r="4" spans="1:22" s="2" customFormat="1" x14ac:dyDescent="0.45"/>
    <row r="7" spans="1:22" x14ac:dyDescent="0.45">
      <c r="K7" s="3">
        <v>0.43422881896662102</v>
      </c>
      <c r="L7" s="3">
        <v>6.14871167417793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CCCD-DB26-4865-9AB2-C63105E6E270}">
  <dimension ref="A1"/>
  <sheetViews>
    <sheetView topLeftCell="A3" zoomScale="40" zoomScaleNormal="40" workbookViewId="0">
      <selection activeCell="AA50" sqref="AA5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A0FA-5330-4F88-AC42-E9F6A8F057EA}">
  <dimension ref="A1:U15"/>
  <sheetViews>
    <sheetView workbookViewId="0">
      <selection activeCell="B10" sqref="B10:S10"/>
    </sheetView>
  </sheetViews>
  <sheetFormatPr defaultRowHeight="14.25" x14ac:dyDescent="0.45"/>
  <cols>
    <col min="2" max="6" width="11.73046875" bestFit="1" customWidth="1"/>
  </cols>
  <sheetData>
    <row r="1" spans="1:2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1" x14ac:dyDescent="0.45">
      <c r="A2">
        <v>1</v>
      </c>
      <c r="B2">
        <v>0</v>
      </c>
    </row>
    <row r="3" spans="1:21" x14ac:dyDescent="0.45">
      <c r="A3">
        <v>2</v>
      </c>
      <c r="B3" s="1">
        <v>1.0945009360274801E-5</v>
      </c>
      <c r="C3" s="1">
        <v>5.9267160507414699E-5</v>
      </c>
      <c r="D3" s="1">
        <v>1.4735679252642099E-5</v>
      </c>
      <c r="E3" s="1">
        <v>2.0712750670615099E-5</v>
      </c>
    </row>
    <row r="4" spans="1:21" x14ac:dyDescent="0.45">
      <c r="A4">
        <v>3</v>
      </c>
      <c r="B4" s="1">
        <v>1.43289793621548E-5</v>
      </c>
      <c r="C4" s="1">
        <v>5.9613866338570401E-5</v>
      </c>
      <c r="D4" s="1">
        <v>8.4318689155371605E-5</v>
      </c>
      <c r="E4" s="1">
        <v>3.9161241165541801E-5</v>
      </c>
      <c r="F4" s="1">
        <v>1.1696904542779499E-5</v>
      </c>
      <c r="G4">
        <v>4.76509123710726E-2</v>
      </c>
    </row>
    <row r="5" spans="1:21" x14ac:dyDescent="0.45">
      <c r="A5">
        <v>4</v>
      </c>
      <c r="B5">
        <f>3.3574*10^-5</f>
        <v>3.3574000000000008E-5</v>
      </c>
      <c r="C5">
        <f>7.0605*10^-5</f>
        <v>7.0605000000000006E-5</v>
      </c>
      <c r="D5">
        <f>8.7247*10^-5</f>
        <v>8.7247000000000014E-5</v>
      </c>
      <c r="E5">
        <f>4.1356*10^-5</f>
        <v>4.1356000000000002E-5</v>
      </c>
      <c r="F5">
        <f>1.3981*10^-5</f>
        <v>1.3981E-5</v>
      </c>
      <c r="G5">
        <f>8272*10^-5</f>
        <v>8.2720000000000002E-2</v>
      </c>
      <c r="H5">
        <v>0.1002</v>
      </c>
      <c r="I5">
        <v>7.1499999999999994E-2</v>
      </c>
    </row>
    <row r="6" spans="1:21" x14ac:dyDescent="0.45">
      <c r="A6">
        <v>5</v>
      </c>
      <c r="B6">
        <v>0</v>
      </c>
      <c r="C6">
        <v>0</v>
      </c>
      <c r="D6">
        <v>0</v>
      </c>
      <c r="E6" s="1">
        <v>6.5704279590739198E-5</v>
      </c>
      <c r="F6">
        <v>0</v>
      </c>
      <c r="G6" s="1">
        <v>7.9922181713382702E-5</v>
      </c>
      <c r="H6">
        <v>0</v>
      </c>
      <c r="I6">
        <v>0.1578369140625</v>
      </c>
      <c r="J6">
        <v>0.150592778903714</v>
      </c>
      <c r="K6">
        <v>5.4217677985167398E-2</v>
      </c>
    </row>
    <row r="7" spans="1:21" x14ac:dyDescent="0.45">
      <c r="A7">
        <v>6</v>
      </c>
      <c r="B7">
        <v>1.1383297612527201E-4</v>
      </c>
      <c r="C7" s="1">
        <v>6.58607292181035E-5</v>
      </c>
      <c r="D7" s="1">
        <v>1.51164899631073E-5</v>
      </c>
      <c r="E7" s="1">
        <v>2.31415308872829E-5</v>
      </c>
      <c r="F7">
        <v>4.16699249031902E-2</v>
      </c>
      <c r="G7">
        <v>3.7222641692966199E-2</v>
      </c>
      <c r="H7">
        <v>1.1725088609535601E-2</v>
      </c>
      <c r="I7">
        <v>0.124579178379071</v>
      </c>
      <c r="J7">
        <v>0.215459142323942</v>
      </c>
      <c r="K7">
        <v>0.29987453877428799</v>
      </c>
      <c r="L7" s="1">
        <v>6.2868884060596195E-5</v>
      </c>
      <c r="M7" s="1">
        <v>2.0951771142696499E-5</v>
      </c>
    </row>
    <row r="8" spans="1:21" x14ac:dyDescent="0.45">
      <c r="A8">
        <v>7</v>
      </c>
      <c r="B8" s="1">
        <v>5.4535988321093E-5</v>
      </c>
      <c r="C8" s="1">
        <v>7.94639554781221E-5</v>
      </c>
      <c r="D8">
        <v>1.08191169037352E-4</v>
      </c>
      <c r="E8" s="1">
        <v>3.19038696504906E-2</v>
      </c>
      <c r="F8">
        <v>4.5127869556304399E-2</v>
      </c>
      <c r="G8" s="1">
        <v>4.4093103726070199E-2</v>
      </c>
      <c r="H8">
        <v>4.2772504015432901E-2</v>
      </c>
      <c r="I8">
        <v>6.2680253237113306E-2</v>
      </c>
      <c r="J8">
        <v>0.39063939553369897</v>
      </c>
      <c r="K8">
        <v>0.33141293528092902</v>
      </c>
      <c r="L8">
        <v>4.5274371654733303E-2</v>
      </c>
      <c r="M8">
        <v>2.7163039127845302E-4</v>
      </c>
      <c r="N8">
        <v>2.1291063442111299E-4</v>
      </c>
      <c r="O8">
        <v>2.0663003358498499E-4</v>
      </c>
    </row>
    <row r="9" spans="1:21" x14ac:dyDescent="0.45">
      <c r="A9">
        <v>8</v>
      </c>
      <c r="B9">
        <v>1.7004305558723901E-4</v>
      </c>
      <c r="C9" s="1">
        <v>2.6210310212893101E-5</v>
      </c>
      <c r="D9" s="1">
        <v>8.0496729026421001E-5</v>
      </c>
      <c r="E9">
        <v>3.0158626130136701E-2</v>
      </c>
      <c r="F9">
        <v>4.1113658903520103E-2</v>
      </c>
      <c r="G9">
        <v>3.9822501387747102E-2</v>
      </c>
      <c r="H9">
        <v>4.3624703922218198E-2</v>
      </c>
      <c r="I9">
        <v>3.7367863272004503E-2</v>
      </c>
      <c r="J9">
        <v>0.18774570229430501</v>
      </c>
      <c r="K9">
        <v>0.39469113588958199</v>
      </c>
      <c r="L9">
        <v>0.24661661417896899</v>
      </c>
      <c r="M9">
        <v>5.18135035220086E-2</v>
      </c>
      <c r="N9">
        <v>5.9838331361966E-3</v>
      </c>
      <c r="O9">
        <v>1.8493875357945301E-4</v>
      </c>
      <c r="P9" s="1">
        <v>5.1386079685751303E-5</v>
      </c>
      <c r="Q9" s="1">
        <v>2.2099759811469299E-5</v>
      </c>
    </row>
    <row r="10" spans="1:21" x14ac:dyDescent="0.45">
      <c r="A10">
        <v>9</v>
      </c>
      <c r="B10" s="1">
        <v>5.4415264524118599E-5</v>
      </c>
      <c r="C10">
        <v>0</v>
      </c>
      <c r="D10">
        <v>1.43521300206947E-4</v>
      </c>
      <c r="E10">
        <v>2.89744912700108E-2</v>
      </c>
      <c r="F10">
        <v>4.0404830329864902E-2</v>
      </c>
      <c r="G10">
        <v>3.8862358788511298E-2</v>
      </c>
      <c r="H10">
        <v>3.8034731423281398E-2</v>
      </c>
      <c r="I10">
        <v>4.2531623900470501E-2</v>
      </c>
      <c r="J10">
        <v>3.64740403930537E-2</v>
      </c>
      <c r="K10">
        <v>8.4278027207973102E-2</v>
      </c>
      <c r="L10">
        <v>0.45447914086014302</v>
      </c>
      <c r="M10">
        <v>0.35282918673928498</v>
      </c>
      <c r="N10">
        <v>1.09058464436197E-2</v>
      </c>
      <c r="O10">
        <v>4.2657382148011E-2</v>
      </c>
      <c r="P10" s="1">
        <v>1.2019490107552601E-6</v>
      </c>
      <c r="Q10" s="1">
        <v>4.2363110042352998E-5</v>
      </c>
      <c r="R10">
        <v>0</v>
      </c>
      <c r="S10" s="1">
        <v>1.02019589141636E-18</v>
      </c>
    </row>
    <row r="11" spans="1:21" x14ac:dyDescent="0.45">
      <c r="A11">
        <v>10</v>
      </c>
      <c r="B11" s="3">
        <v>8.2103640540228896E-7</v>
      </c>
      <c r="C11" s="3">
        <v>1.35568739738575E-9</v>
      </c>
      <c r="D11" s="3">
        <v>2.7983717991730701E-6</v>
      </c>
      <c r="E11" s="3">
        <v>2.5564661068256101E-2</v>
      </c>
      <c r="F11" s="3">
        <v>3.5926807454877099E-2</v>
      </c>
      <c r="G11" s="3">
        <v>3.4530310792436202E-2</v>
      </c>
      <c r="H11" s="3">
        <v>3.5487694434118297E-2</v>
      </c>
      <c r="I11" s="3">
        <v>3.4732471288339603E-2</v>
      </c>
      <c r="J11" s="3">
        <v>3.9494806201727399E-2</v>
      </c>
      <c r="K11" s="3">
        <v>3.19849033597948E-2</v>
      </c>
      <c r="L11" s="3">
        <v>0.28429911297000598</v>
      </c>
      <c r="M11" s="3">
        <v>0.37823763050756798</v>
      </c>
      <c r="N11" s="3">
        <v>0.24437005560133601</v>
      </c>
      <c r="O11" s="3">
        <v>6.6288094337845896E-2</v>
      </c>
      <c r="P11" s="3">
        <v>8.7409480729189203E-7</v>
      </c>
      <c r="Q11" s="3">
        <v>3.7013184693290799E-6</v>
      </c>
      <c r="R11" s="3">
        <v>1.21347070763095E-7</v>
      </c>
      <c r="S11" s="3">
        <v>1.4861839318961501E-7</v>
      </c>
      <c r="T11" s="3">
        <v>1.0555517465573E-5</v>
      </c>
      <c r="U11" s="3">
        <v>6.1558630967369901E-5</v>
      </c>
    </row>
    <row r="14" spans="1:21" x14ac:dyDescent="0.45">
      <c r="C14" s="1"/>
      <c r="D14" s="1"/>
      <c r="E14" s="1"/>
      <c r="L14" s="1"/>
    </row>
    <row r="15" spans="1:21" x14ac:dyDescent="0.45">
      <c r="B15" s="1"/>
      <c r="C15" s="1"/>
      <c r="E15" s="1"/>
      <c r="G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 day</vt:lpstr>
      <vt:lpstr>2 flow</vt:lpstr>
      <vt:lpstr>1 flow</vt:lpstr>
      <vt:lpstr>2 flow (2)</vt:lpstr>
      <vt:lpstr>2 flow (3)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chandni</dc:creator>
  <cp:lastModifiedBy>chandni</cp:lastModifiedBy>
  <dcterms:created xsi:type="dcterms:W3CDTF">2018-12-07T17:56:37Z</dcterms:created>
  <dcterms:modified xsi:type="dcterms:W3CDTF">2018-12-10T02:30:45Z</dcterms:modified>
</cp:coreProperties>
</file>