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a\OneDrive\Desktop\"/>
    </mc:Choice>
  </mc:AlternateContent>
  <xr:revisionPtr revIDLastSave="0" documentId="13_ncr:1_{9AC43056-2E25-430D-B849-0A51FF362F45}" xr6:coauthVersionLast="47" xr6:coauthVersionMax="47" xr10:uidLastSave="{00000000-0000-0000-0000-000000000000}"/>
  <bookViews>
    <workbookView xWindow="-108" yWindow="-108" windowWidth="23256" windowHeight="12456" xr2:uid="{767F72FB-09D9-4DC3-A3CB-0D82E1D1E5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9" i="1" l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P48" i="1"/>
  <c r="P49" i="1"/>
  <c r="P50" i="1"/>
  <c r="P51" i="1"/>
  <c r="P55" i="1"/>
  <c r="M51" i="1"/>
  <c r="M52" i="1"/>
  <c r="P52" i="1" s="1"/>
  <c r="M53" i="1"/>
  <c r="P53" i="1" s="1"/>
  <c r="M54" i="1"/>
  <c r="P54" i="1" s="1"/>
  <c r="M55" i="1"/>
  <c r="M46" i="1"/>
  <c r="P46" i="1" s="1"/>
  <c r="M47" i="1"/>
  <c r="P47" i="1" s="1"/>
  <c r="M48" i="1"/>
  <c r="M49" i="1"/>
  <c r="M50" i="1"/>
  <c r="M45" i="1"/>
  <c r="P45" i="1" s="1"/>
  <c r="L46" i="1"/>
  <c r="L47" i="1"/>
  <c r="L48" i="1"/>
  <c r="L49" i="1"/>
  <c r="L50" i="1"/>
  <c r="L51" i="1"/>
  <c r="L52" i="1"/>
  <c r="L53" i="1"/>
  <c r="L54" i="1"/>
  <c r="L55" i="1"/>
  <c r="L45" i="1"/>
  <c r="D33" i="1"/>
  <c r="M4" i="1"/>
  <c r="N4" i="1" s="1"/>
  <c r="M5" i="1"/>
  <c r="O5" i="1" s="1"/>
  <c r="M6" i="1"/>
  <c r="O6" i="1" s="1"/>
  <c r="M7" i="1"/>
  <c r="N7" i="1" s="1"/>
  <c r="M8" i="1"/>
  <c r="O8" i="1" s="1"/>
  <c r="M9" i="1"/>
  <c r="N9" i="1" s="1"/>
  <c r="P16" i="1"/>
  <c r="O13" i="1"/>
  <c r="K17" i="1"/>
  <c r="K16" i="1"/>
  <c r="K15" i="1"/>
  <c r="O7" i="1" l="1"/>
  <c r="N5" i="1"/>
  <c r="N8" i="1"/>
  <c r="N6" i="1"/>
  <c r="O9" i="1"/>
  <c r="O4" i="1"/>
  <c r="N61" i="1"/>
  <c r="N6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<sst xmlns="http://schemas.openxmlformats.org/spreadsheetml/2006/main" count="252" uniqueCount="160">
  <si>
    <t>S No.</t>
  </si>
  <si>
    <t>Value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</si>
  <si>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</si>
  <si>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</si>
  <si>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</si>
  <si>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</si>
  <si>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</si>
  <si>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</si>
  <si>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</si>
  <si>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</si>
  <si>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Total</t>
  </si>
  <si>
    <t>Tax(%)</t>
  </si>
  <si>
    <t>Bonus</t>
  </si>
  <si>
    <t xml:space="preserve"> Income</t>
  </si>
  <si>
    <t xml:space="preserve"> Expense1</t>
  </si>
  <si>
    <t>Expense2</t>
  </si>
  <si>
    <t>Expense3</t>
  </si>
  <si>
    <t>TAX</t>
  </si>
  <si>
    <t>BONUS</t>
  </si>
  <si>
    <t>salesperson</t>
  </si>
  <si>
    <t>city</t>
  </si>
  <si>
    <t>Total sales</t>
  </si>
  <si>
    <t>Lalit</t>
  </si>
  <si>
    <t>sumit</t>
  </si>
  <si>
    <t xml:space="preserve">Mahesh </t>
  </si>
  <si>
    <t>Rohit</t>
  </si>
  <si>
    <t>Sanjay</t>
  </si>
  <si>
    <t>Nitin</t>
  </si>
  <si>
    <t>Rakesh</t>
  </si>
  <si>
    <t>Kavita</t>
  </si>
  <si>
    <t>Jai</t>
  </si>
  <si>
    <t>Harsh</t>
  </si>
  <si>
    <t>delhi</t>
  </si>
  <si>
    <t>gugaon</t>
  </si>
  <si>
    <t>noida</t>
  </si>
  <si>
    <t>gurgaon</t>
  </si>
  <si>
    <t xml:space="preserve">delhi </t>
  </si>
  <si>
    <t>Region</t>
  </si>
  <si>
    <t>south</t>
  </si>
  <si>
    <t>North</t>
  </si>
  <si>
    <t>East</t>
  </si>
  <si>
    <t>South</t>
  </si>
  <si>
    <t>Year Sarvice</t>
  </si>
  <si>
    <t>CRITERIA</t>
  </si>
  <si>
    <t xml:space="preserve">main mumbai jaunga </t>
  </si>
  <si>
    <t>mumbai</t>
  </si>
  <si>
    <t>change ;</t>
  </si>
  <si>
    <t>replace;</t>
  </si>
  <si>
    <t>ANS</t>
  </si>
  <si>
    <t>DELHI</t>
  </si>
  <si>
    <t>Textjoin</t>
  </si>
  <si>
    <t>kolkata</t>
  </si>
  <si>
    <t xml:space="preserve">gurgaon </t>
  </si>
  <si>
    <t>..</t>
  </si>
  <si>
    <t>Student Name</t>
  </si>
  <si>
    <t>Percentage</t>
  </si>
  <si>
    <t>Course</t>
  </si>
  <si>
    <t>Transport</t>
  </si>
  <si>
    <t>Category</t>
  </si>
  <si>
    <t>Ramesh</t>
  </si>
  <si>
    <t>BCA</t>
  </si>
  <si>
    <t>Y</t>
  </si>
  <si>
    <t>OBC</t>
  </si>
  <si>
    <t>MCA</t>
  </si>
  <si>
    <t>N</t>
  </si>
  <si>
    <t>SC</t>
  </si>
  <si>
    <t>ST</t>
  </si>
  <si>
    <t>Ajay</t>
  </si>
  <si>
    <t>Mahesh</t>
  </si>
  <si>
    <t/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</si>
  <si>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</si>
  <si>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</si>
  <si>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</si>
  <si>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</si>
  <si>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</si>
  <si>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</si>
  <si>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</si>
  <si>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</si>
  <si>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</si>
  <si>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</si>
  <si>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</si>
  <si>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</si>
  <si>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</si>
  <si>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</si>
  <si>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</si>
  <si>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GENERAL</t>
  </si>
  <si>
    <t xml:space="preserve"> Curve   </t>
  </si>
  <si>
    <t>M.Tech</t>
  </si>
  <si>
    <t>Nil</t>
  </si>
  <si>
    <t>B. tech</t>
  </si>
  <si>
    <t>Radhika</t>
  </si>
  <si>
    <t>Mahima</t>
  </si>
  <si>
    <t>Geeta</t>
  </si>
  <si>
    <t>Namish</t>
  </si>
  <si>
    <t>Kawal</t>
  </si>
  <si>
    <t>Sanjana</t>
  </si>
  <si>
    <t>Transport fee</t>
  </si>
  <si>
    <t>Scholarhsip</t>
  </si>
  <si>
    <t>course</t>
  </si>
  <si>
    <t xml:space="preserve">  Total  </t>
  </si>
  <si>
    <t xml:space="preserve">  Test 8 </t>
  </si>
  <si>
    <t xml:space="preserve">  Test 7 </t>
  </si>
  <si>
    <t xml:space="preserve">  Test 6 </t>
  </si>
  <si>
    <t xml:space="preserve">  Test 5 </t>
  </si>
  <si>
    <t xml:space="preserve">  Test 4 </t>
  </si>
  <si>
    <t xml:space="preserve">  Test 3 </t>
  </si>
  <si>
    <t xml:space="preserve">  Test 2 </t>
  </si>
  <si>
    <t xml:space="preserve">  Test 1 </t>
  </si>
  <si>
    <t>S. No.</t>
  </si>
  <si>
    <t>Student Score Table</t>
  </si>
  <si>
    <t>.Marks &gt;=95%</t>
  </si>
  <si>
    <t>Marks &gt;=85%</t>
  </si>
  <si>
    <t>Marks &gt;=75%</t>
  </si>
  <si>
    <t>Marks &gt;=65%</t>
  </si>
  <si>
    <t>course fee</t>
  </si>
  <si>
    <t>M. Tech</t>
  </si>
  <si>
    <t>B. Tech</t>
  </si>
  <si>
    <t>Fees(per sem)</t>
  </si>
  <si>
    <t>Courses</t>
  </si>
  <si>
    <t>PASS</t>
  </si>
  <si>
    <t>Manoj</t>
  </si>
  <si>
    <t>Zara</t>
  </si>
  <si>
    <t>Fail</t>
  </si>
  <si>
    <t>BBA</t>
  </si>
  <si>
    <t>Vikram</t>
  </si>
  <si>
    <t>MBA</t>
  </si>
  <si>
    <t>Deepak</t>
  </si>
  <si>
    <t>Shreya</t>
  </si>
  <si>
    <t>Vinod</t>
  </si>
  <si>
    <t>Sahil</t>
  </si>
  <si>
    <t>Satish</t>
  </si>
  <si>
    <t>Riya</t>
  </si>
  <si>
    <t>Prakash</t>
  </si>
  <si>
    <t>Rohan</t>
  </si>
  <si>
    <t>Vijay</t>
  </si>
  <si>
    <t>Nisha</t>
  </si>
  <si>
    <t>B-TEC</t>
  </si>
  <si>
    <t>Neel</t>
  </si>
  <si>
    <t>Ashok</t>
  </si>
  <si>
    <t>Kavya</t>
  </si>
  <si>
    <t>Ishan</t>
  </si>
  <si>
    <t>Mukesh</t>
  </si>
  <si>
    <t>Devika</t>
  </si>
  <si>
    <t>Anil</t>
  </si>
  <si>
    <t>Avni</t>
  </si>
  <si>
    <t>Sunil</t>
  </si>
  <si>
    <t>Arjun</t>
  </si>
  <si>
    <t>Rajesh</t>
  </si>
  <si>
    <t>Aditi</t>
  </si>
  <si>
    <t>Aarav</t>
  </si>
  <si>
    <t>Status</t>
  </si>
  <si>
    <t>Social Science</t>
  </si>
  <si>
    <t>Science</t>
  </si>
  <si>
    <t>Mathematics</t>
  </si>
  <si>
    <t>Hindi</t>
  </si>
  <si>
    <t>English</t>
  </si>
  <si>
    <t>Father's name</t>
  </si>
  <si>
    <t>Name</t>
  </si>
  <si>
    <t>Sr.No</t>
  </si>
  <si>
    <t>Column92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</si>
</sst>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D0D0D"/>
      <name val="Segoe UI"/>
      <family val="2"/>
    </font>
    <font>
      <sz val="10"/>
      <color rgb="FF0D0D0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3" borderId="0" xfId="0" applyFill="1"/>
    <xf numFmtId="0" fontId="0" fillId="5" borderId="1" xfId="0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0" borderId="1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5" fillId="2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4" fillId="0" borderId="2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/>
    <xf numFmtId="0" fontId="0" fillId="0" borderId="6" xfId="0" applyBorder="1"/>
    <xf numFmtId="0" fontId="0" fillId="0" borderId="8" xfId="0" applyBorder="1"/>
    <xf numFmtId="0" fontId="4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1" xfId="0" applyFill="1" applyBorder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9" fontId="6" fillId="3" borderId="11" xfId="0" applyNumberFormat="1" applyFont="1" applyFill="1" applyBorder="1"/>
    <xf numFmtId="9" fontId="6" fillId="3" borderId="12" xfId="0" applyNumberFormat="1" applyFont="1" applyFill="1" applyBorder="1"/>
    <xf numFmtId="9" fontId="6" fillId="3" borderId="13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5" fillId="3" borderId="0" xfId="0" applyFont="1" applyFill="1"/>
    <xf numFmtId="0" fontId="0" fillId="6" borderId="2" xfId="0" applyFill="1" applyBorder="1"/>
    <xf numFmtId="0" fontId="8" fillId="0" borderId="1" xfId="0" applyFont="1" applyBorder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0" fillId="0" borderId="1" xfId="0" applyBorder="1" applyAlignment="1">
      <alignment horizontal="left"/>
    </xf>
    <xf numFmtId="0" fontId="0" fillId="7" borderId="2" xfId="0" applyFill="1" applyBorder="1"/>
    <xf numFmtId="0" fontId="0" fillId="0" borderId="3" xfId="0" applyBorder="1"/>
    <xf numFmtId="0" fontId="8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6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Segoe UI"/>
        <family val="2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DA9002-2364-4C14-BDC7-69430F39F9BF}" name="Table2" displayName="Table2" ref="A2:O9" totalsRowShown="0" dataDxfId="51" tableBorderDxfId="50">
  <autoFilter ref="A2:O9" xr:uid="{02DA9002-2364-4C14-BDC7-69430F39F9BF}"/>
  <tableColumns count="15">
    <tableColumn id="1" xr3:uid="{3B325587-88D3-42A5-B0A0-E20DD5AC905F}" name="Column1" dataDxfId="63"/>
    <tableColumn id="2" xr3:uid="{12EE69BC-76F0-42DF-BECF-CC2BBAD89225}" name="Column2" dataDxfId="62"/>
    <tableColumn id="3" xr3:uid="{83B32565-2A7A-46F4-9AA6-81D62F6A8CE1}" name="Column3" dataDxfId="61"/>
    <tableColumn id="4" xr3:uid="{F73A0393-8381-43AA-8EB3-10D51B45C37F}" name="Column4" dataDxfId="60"/>
    <tableColumn id="5" xr3:uid="{1FAE8112-68A9-40D3-9794-D2101F58AB9C}" name="Column5" dataDxfId="59"/>
    <tableColumn id="6" xr3:uid="{8BB7B28B-F6F7-4852-8B9B-B6FB1E7E4C89}" name="Column6" dataDxfId="58"/>
    <tableColumn id="7" xr3:uid="{6239A932-25A5-4631-A06C-D9F093D03F6C}" name="Column7" dataDxfId="57"/>
    <tableColumn id="8" xr3:uid="{1677F07A-07E3-43C8-A1DB-18C8D56C6C22}" name="Column8" dataDxfId="56"/>
    <tableColumn id="9" xr3:uid="{B6BF70E1-1A72-48AA-A217-9B5A41B30BAA}" name="Column9" dataDxfId="55"/>
    <tableColumn id="10" xr3:uid="{9C01FF9B-248E-4731-8C32-821AA0B2E1F3}" name="Column10" dataDxfId="54"/>
    <tableColumn id="11" xr3:uid="{73EB9607-4255-4770-AE40-FBA03D4B91F7}" name="Column11" dataDxfId="53"/>
    <tableColumn id="12" xr3:uid="{510D25C4-2B95-410D-9FF8-BED64660ED1D}" name="Column12" dataDxfId="52"/>
    <tableColumn id="13" xr3:uid="{D39C94D7-CE0D-44C0-9F53-4C5BCC323209}" name="Column13" dataDxfId="49">
      <calculatedColumnFormula>SUM(E3:L3)</calculatedColumnFormula>
    </tableColumn>
    <tableColumn id="14" xr3:uid="{B7F7633F-BBDB-4252-AE58-7C5BFB6A4C0D}" name="Column14" dataDxfId="48">
      <calculatedColumnFormula>M3*SUM($E$8:$L$8)</calculatedColumnFormula>
    </tableColumn>
    <tableColumn id="15" xr3:uid="{00F3F062-C232-4D0E-886E-430405CF00A4}" name="Column15" dataDxfId="47">
      <calculatedColumnFormula>M3*SUM($E$9:$L$9)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5355A-C75A-45EA-8186-FC10CA6440E5}" name="Table3" displayName="Table3" ref="A14:F24" totalsRowShown="0" headerRowDxfId="36" dataDxfId="37" headerRowBorderDxfId="45" tableBorderDxfId="46" totalsRowBorderDxfId="44">
  <autoFilter ref="A14:F24" xr:uid="{98A5355A-C75A-45EA-8186-FC10CA6440E5}"/>
  <tableColumns count="6">
    <tableColumn id="1" xr3:uid="{4C986082-BB16-48C9-B91B-3A96DA610D54}" name="S No." dataDxfId="43"/>
    <tableColumn id="2" xr3:uid="{56DEB698-87AB-4F97-9361-2E6A6746B345}" name="Region" dataDxfId="42"/>
    <tableColumn id="3" xr3:uid="{053AB570-FA40-41AA-A57A-6D77629B2B5E}" name="Year Sarvice" dataDxfId="41"/>
    <tableColumn id="4" xr3:uid="{D3D9119C-12E6-476C-A053-0F7FC217CFFC}" name="salesperson" dataDxfId="40"/>
    <tableColumn id="5" xr3:uid="{0159A641-2718-4895-AA27-DB418E9F2453}" name="city" dataDxfId="39"/>
    <tableColumn id="6" xr3:uid="{96B5922A-F402-44C6-926B-EC71FD78296E}" name="Total sales" dataDxfId="38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D3C56D-5267-47BC-8331-AEA70F4973AA}" name="Table4" displayName="Table4" ref="B44:U55" totalsRowShown="0" headerRowDxfId="16" dataDxfId="17">
  <autoFilter ref="B44:U55" xr:uid="{15D3C56D-5267-47BC-8331-AEA70F4973AA}"/>
  <tableColumns count="20">
    <tableColumn id="1" xr3:uid="{EC29206E-D029-461E-B0C3-0BFBF8573407}" name="S. No." dataDxfId="35"/>
    <tableColumn id="2" xr3:uid="{9F31289A-209C-4E68-A0B0-BF85873A880D}" name="Student Name" dataDxfId="34"/>
    <tableColumn id="3" xr3:uid="{E093F7B7-FDC3-4A0A-BF84-A19CD3DB81BF}" name="  Test 1 " dataDxfId="33"/>
    <tableColumn id="4" xr3:uid="{A332B7B0-E39F-4FA4-8A06-44201A64E12E}" name="  Test 2 " dataDxfId="32"/>
    <tableColumn id="5" xr3:uid="{4F917B99-1FB8-4916-AC37-51FD1BD086CA}" name="  Test 3 " dataDxfId="31"/>
    <tableColumn id="6" xr3:uid="{11302DBB-0661-47B4-826B-93F8CC760434}" name="  Test 4 " dataDxfId="30"/>
    <tableColumn id="7" xr3:uid="{36EEDABE-FAEA-4C2D-88CA-81C8BD425AC9}" name="  Test 5 " dataDxfId="29"/>
    <tableColumn id="8" xr3:uid="{F2B6C81E-95FD-455B-85E4-3E9EA86580BE}" name="  Test 6 " dataDxfId="28"/>
    <tableColumn id="9" xr3:uid="{3E834B30-BDDA-4465-BD55-FFED82D3F08C}" name="  Test 7 " dataDxfId="27"/>
    <tableColumn id="10" xr3:uid="{8517D815-3868-42C1-ADD5-11F1FF0B41D6}" name="  Test 8 " dataDxfId="26"/>
    <tableColumn id="11" xr3:uid="{CAF75D00-C70E-4D0F-B259-9C0773F39134}" name="  Total  " dataDxfId="25">
      <calculatedColumnFormula>SUM(D45:K45)</calculatedColumnFormula>
    </tableColumn>
    <tableColumn id="12" xr3:uid="{BBB6BFF0-9349-4D53-A058-19954E562D84}" name="Percentage" dataDxfId="24">
      <calculatedColumnFormula>AVERAGE(D45:K45)</calculatedColumnFormula>
    </tableColumn>
    <tableColumn id="13" xr3:uid="{A5BD6E05-6B74-4929-B719-97FB71F2AA6F}" name="course" dataDxfId="23"/>
    <tableColumn id="14" xr3:uid="{A3104D55-9380-4D3C-8C88-97DDB0C033ED}" name="course fee" dataDxfId="22"/>
    <tableColumn id="15" xr3:uid="{5266CB22-AD5E-40BA-843A-9653B78642CE}" name="Scholarhsip" dataDxfId="21">
      <calculatedColumnFormula>IF(M45&gt;=95,O45*20%,IF(M45&gt;=85,O45*15%,IF(M45&gt;=75,O45*10%,IF(M45&gt;=65,O45*7%))))</calculatedColumnFormula>
    </tableColumn>
    <tableColumn id="16" xr3:uid="{B1F9A4AA-5C90-4E9B-B556-F35EFB9763CD}" name="Transport" dataDxfId="20"/>
    <tableColumn id="17" xr3:uid="{378D9F95-58B2-46CE-9BDB-A83635A7BA16}" name="Transport fee" dataDxfId="19"/>
    <tableColumn id="18" xr3:uid="{5E6FBC21-AA9D-4593-89F2-4F2BE6EA892A}" name="Category" dataDxfId="18"/>
    <tableColumn id="19" xr3:uid="{FA00B8D0-DA77-477B-B1C9-0D715755E431}" name="Column1"/>
    <tableColumn id="20" xr3:uid="{866E84F4-5323-4BB1-8886-B21ECA1A0C0D}" name="Column2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60DD64-B42A-469F-9353-4EFCDA9EB61B}" name="Table1" displayName="Table1" ref="B67:M83" totalsRowShown="0" headerRowDxfId="15" headerRowBorderDxfId="13" tableBorderDxfId="14" totalsRowBorderDxfId="12">
  <autoFilter ref="B67:M83" xr:uid="{185C33FD-C64D-4DCE-BB5B-127D75B5CAE8}"/>
  <tableColumns count="12">
    <tableColumn id="1" xr3:uid="{A06105A2-28AB-4F4D-8DB9-79C821329C88}" name="Column1" dataDxfId="11"/>
    <tableColumn id="2" xr3:uid="{F47DD676-188A-4C0B-A023-15F6E2D92FF6}" name="Column2" dataDxfId="10"/>
    <tableColumn id="3" xr3:uid="{F9BA5C96-4CF2-41EE-8D06-85344F40742E}" name="Column3" dataDxfId="9"/>
    <tableColumn id="4" xr3:uid="{100888AE-3DC9-4303-9C39-28DBE782F26B}" name="Column4" dataDxfId="8"/>
    <tableColumn id="5" xr3:uid="{5E164D01-7075-419F-8C6E-35674BFFF9C1}" name="Column5" dataDxfId="7"/>
    <tableColumn id="6" xr3:uid="{59A24CFF-4ABE-4F5B-8E83-EF43F187F46B}" name="Column6" dataDxfId="6"/>
    <tableColumn id="7" xr3:uid="{3E765187-F674-4247-87CB-533C3CCCC493}" name="Column7" dataDxfId="5"/>
    <tableColumn id="8" xr3:uid="{6433DB9D-3CF6-4AE2-8718-8C9F635230EC}" name="Column8" dataDxfId="4"/>
    <tableColumn id="9" xr3:uid="{235542D1-EA15-4F26-9616-204F15120288}" name="Column9" dataDxfId="3"/>
    <tableColumn id="12" xr3:uid="{991FE7D2-DFC6-4353-ABA5-EA46CFD067A8}" name="Column92" dataDxfId="2"/>
    <tableColumn id="10" xr3:uid="{138623E1-D686-4171-873A-A4F077AAB53F}" name="Column10" dataDxfId="1"/>
    <tableColumn id="11" xr3:uid="{BE9E4838-5FE3-4ED0-B8A7-29E7FA94645C}" name="Column11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A66F-C2EC-4FE6-AA78-411D0D589DED}">
  <dimension ref="A1:U83"/>
  <sheetViews>
    <sheetView tabSelected="1" topLeftCell="A26" zoomScale="80" zoomScaleNormal="94" workbookViewId="0">
      <selection activeCell="F37" sqref="F37"/>
    </sheetView>
  </sheetViews>
  <sheetFormatPr defaultRowHeight="14.4" x14ac:dyDescent="0.3"/>
  <cols>
    <col min="1" max="1" width="13.6640625" customWidth="1"/>
    <col min="2" max="2" width="14.6640625" bestFit="1" customWidth="1"/>
    <col min="3" max="3" width="18.77734375" customWidth="1"/>
    <col min="4" max="4" width="17" customWidth="1"/>
    <col min="5" max="5" width="15.21875" bestFit="1" customWidth="1"/>
    <col min="6" max="6" width="15.44140625" customWidth="1"/>
    <col min="7" max="9" width="13.6640625" customWidth="1"/>
    <col min="10" max="12" width="15.109375" customWidth="1"/>
    <col min="13" max="13" width="15.44140625" customWidth="1"/>
    <col min="14" max="15" width="15.109375" customWidth="1"/>
    <col min="16" max="16" width="15.5546875" customWidth="1"/>
    <col min="17" max="17" width="15.109375" bestFit="1" customWidth="1"/>
    <col min="18" max="18" width="17.77734375" customWidth="1"/>
    <col min="19" max="19" width="12.77734375" customWidth="1"/>
    <col min="20" max="20" width="12.6640625" customWidth="1"/>
    <col min="21" max="21" width="14.21875" customWidth="1"/>
  </cols>
  <sheetData>
    <row r="1" spans="1:16" ht="19.8" customHeight="1" x14ac:dyDescent="0.3"/>
    <row r="2" spans="1:16" x14ac:dyDescent="0.3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</row>
    <row r="3" spans="1:16" ht="21" x14ac:dyDescent="0.4">
      <c r="A3" s="11" t="s">
        <v>0</v>
      </c>
      <c r="B3" s="6"/>
      <c r="C3" s="6"/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7" t="s">
        <v>17</v>
      </c>
      <c r="O3" s="13" t="s">
        <v>18</v>
      </c>
    </row>
    <row r="4" spans="1:16" ht="21" x14ac:dyDescent="0.4">
      <c r="A4" s="12">
        <v>1</v>
      </c>
      <c r="B4" s="5"/>
      <c r="C4" s="5"/>
      <c r="D4" s="5" t="s">
        <v>13</v>
      </c>
      <c r="E4" s="5">
        <v>500</v>
      </c>
      <c r="F4" s="5">
        <v>600</v>
      </c>
      <c r="G4" s="5">
        <v>550</v>
      </c>
      <c r="H4" s="5">
        <v>700</v>
      </c>
      <c r="I4" s="5">
        <v>650</v>
      </c>
      <c r="J4" s="5">
        <v>750</v>
      </c>
      <c r="K4" s="5">
        <v>800</v>
      </c>
      <c r="L4" s="5">
        <v>900</v>
      </c>
      <c r="M4" s="5">
        <f>SUM(E4:L4)</f>
        <v>5450</v>
      </c>
      <c r="N4" s="8">
        <f>M4*SUM($E$8:$L$8)</f>
        <v>3215.5000000000005</v>
      </c>
      <c r="O4" s="14">
        <f>M4*SUM($E$9:$L$9)</f>
        <v>3324500</v>
      </c>
    </row>
    <row r="5" spans="1:16" ht="21" x14ac:dyDescent="0.4">
      <c r="A5" s="12">
        <v>2</v>
      </c>
      <c r="B5" s="5"/>
      <c r="C5" s="5"/>
      <c r="D5" s="5" t="s">
        <v>14</v>
      </c>
      <c r="E5" s="5">
        <v>200</v>
      </c>
      <c r="F5" s="5">
        <v>250</v>
      </c>
      <c r="G5" s="5">
        <v>220</v>
      </c>
      <c r="H5" s="5">
        <v>300</v>
      </c>
      <c r="I5" s="5">
        <v>280</v>
      </c>
      <c r="J5" s="5">
        <v>320</v>
      </c>
      <c r="K5" s="5">
        <v>350</v>
      </c>
      <c r="L5" s="5">
        <v>400</v>
      </c>
      <c r="M5" s="5">
        <f t="shared" ref="M5:M9" si="0">SUM(E5:L5)</f>
        <v>2320</v>
      </c>
      <c r="N5" s="8">
        <f>M5*SUM($E$8:$L$8)</f>
        <v>1368.8000000000002</v>
      </c>
      <c r="O5" s="14">
        <f>M5*SUM($E$9:$L$9)</f>
        <v>1415200</v>
      </c>
    </row>
    <row r="6" spans="1:16" ht="21" x14ac:dyDescent="0.4">
      <c r="A6" s="12">
        <v>3</v>
      </c>
      <c r="B6" s="5"/>
      <c r="C6" s="5"/>
      <c r="D6" s="5" t="s">
        <v>15</v>
      </c>
      <c r="E6" s="5">
        <v>150</v>
      </c>
      <c r="F6" s="5">
        <v>180</v>
      </c>
      <c r="G6" s="5">
        <v>160</v>
      </c>
      <c r="H6" s="5">
        <v>200</v>
      </c>
      <c r="I6" s="5">
        <v>190</v>
      </c>
      <c r="J6" s="5">
        <v>210</v>
      </c>
      <c r="K6" s="5">
        <v>220</v>
      </c>
      <c r="L6" s="5">
        <v>250</v>
      </c>
      <c r="M6" s="5">
        <f t="shared" si="0"/>
        <v>1560</v>
      </c>
      <c r="N6" s="8">
        <f>M6*SUM($E$8:$L$8)</f>
        <v>920.40000000000009</v>
      </c>
      <c r="O6" s="14">
        <f>M6*SUM($E$9:$L$9)</f>
        <v>951600</v>
      </c>
    </row>
    <row r="7" spans="1:16" ht="21" x14ac:dyDescent="0.4">
      <c r="A7" s="12">
        <v>4</v>
      </c>
      <c r="B7" s="5"/>
      <c r="C7" s="5"/>
      <c r="D7" s="5" t="s">
        <v>16</v>
      </c>
      <c r="E7" s="5">
        <v>300</v>
      </c>
      <c r="F7" s="5">
        <v>350</v>
      </c>
      <c r="G7" s="5">
        <v>320</v>
      </c>
      <c r="H7" s="5">
        <v>400</v>
      </c>
      <c r="I7" s="5">
        <v>380</v>
      </c>
      <c r="J7" s="5">
        <v>410</v>
      </c>
      <c r="K7" s="5">
        <v>430</v>
      </c>
      <c r="L7" s="5">
        <v>480</v>
      </c>
      <c r="M7" s="5">
        <f t="shared" si="0"/>
        <v>3070</v>
      </c>
      <c r="N7" s="8">
        <f>M7*SUM($E$8:$L$8)</f>
        <v>1811.3000000000002</v>
      </c>
      <c r="O7" s="14">
        <f>M7*SUM($E$9:$L$9)</f>
        <v>1872700</v>
      </c>
    </row>
    <row r="8" spans="1:16" ht="21" x14ac:dyDescent="0.4">
      <c r="A8" s="12">
        <v>5</v>
      </c>
      <c r="B8" s="5"/>
      <c r="C8" s="5"/>
      <c r="D8" s="5" t="s">
        <v>11</v>
      </c>
      <c r="E8" s="5">
        <v>0.05</v>
      </c>
      <c r="F8" s="5">
        <v>0.08</v>
      </c>
      <c r="G8" s="5">
        <v>0.06</v>
      </c>
      <c r="H8" s="5">
        <v>0.09</v>
      </c>
      <c r="I8" s="5">
        <v>7.0000000000000007E-2</v>
      </c>
      <c r="J8" s="5">
        <v>0.08</v>
      </c>
      <c r="K8" s="5">
        <v>0.06</v>
      </c>
      <c r="L8" s="5">
        <v>0.1</v>
      </c>
      <c r="M8" s="5">
        <f t="shared" si="0"/>
        <v>0.59000000000000008</v>
      </c>
      <c r="N8" s="8">
        <f>M8*SUM($E$8:$L$8)</f>
        <v>0.34810000000000008</v>
      </c>
      <c r="O8" s="14">
        <f>M8*SUM($E$9:$L$9)</f>
        <v>359.90000000000003</v>
      </c>
    </row>
    <row r="9" spans="1:16" ht="21" x14ac:dyDescent="0.4">
      <c r="A9" s="15">
        <v>6</v>
      </c>
      <c r="B9" s="9"/>
      <c r="C9" s="9"/>
      <c r="D9" s="9" t="s">
        <v>12</v>
      </c>
      <c r="E9" s="9">
        <v>50</v>
      </c>
      <c r="F9" s="9">
        <v>70</v>
      </c>
      <c r="G9" s="9">
        <v>60</v>
      </c>
      <c r="H9" s="9">
        <v>80</v>
      </c>
      <c r="I9" s="9">
        <v>75</v>
      </c>
      <c r="J9" s="9">
        <v>85</v>
      </c>
      <c r="K9" s="9">
        <v>90</v>
      </c>
      <c r="L9" s="9">
        <v>100</v>
      </c>
      <c r="M9" s="9">
        <f t="shared" si="0"/>
        <v>610</v>
      </c>
      <c r="N9" s="10">
        <f>M9*SUM($E$8:$L$8)</f>
        <v>359.90000000000003</v>
      </c>
      <c r="O9" s="16">
        <f>M9*SUM($E$9:$L$9)</f>
        <v>372100</v>
      </c>
    </row>
    <row r="13" spans="1:16" x14ac:dyDescent="0.3">
      <c r="N13" s="2" t="s">
        <v>43</v>
      </c>
      <c r="O13" s="2">
        <f>SUMIFS(F15:F24,B15:B24,"North",E15:E24,"delhi",C15:C24,"&gt;5")</f>
        <v>65000</v>
      </c>
    </row>
    <row r="14" spans="1:16" ht="21" x14ac:dyDescent="0.4">
      <c r="A14" s="20" t="s">
        <v>0</v>
      </c>
      <c r="B14" s="21" t="s">
        <v>37</v>
      </c>
      <c r="C14" s="21" t="s">
        <v>42</v>
      </c>
      <c r="D14" s="21" t="s">
        <v>19</v>
      </c>
      <c r="E14" s="21" t="s">
        <v>20</v>
      </c>
      <c r="F14" s="22" t="s">
        <v>21</v>
      </c>
      <c r="J14" s="24" t="s">
        <v>21</v>
      </c>
      <c r="K14" s="25"/>
    </row>
    <row r="15" spans="1:16" ht="21" x14ac:dyDescent="0.4">
      <c r="A15" s="12">
        <v>1</v>
      </c>
      <c r="B15" s="5" t="s">
        <v>38</v>
      </c>
      <c r="C15" s="5">
        <v>4</v>
      </c>
      <c r="D15" s="5" t="s">
        <v>22</v>
      </c>
      <c r="E15" s="5" t="s">
        <v>32</v>
      </c>
      <c r="F15" s="19">
        <v>5600</v>
      </c>
      <c r="J15" s="26" t="s">
        <v>36</v>
      </c>
      <c r="K15" s="26">
        <f>SUMIF(E15:E24,E15,F15:F24)</f>
        <v>215300</v>
      </c>
      <c r="M15" s="2"/>
      <c r="N15" s="2" t="s">
        <v>44</v>
      </c>
      <c r="O15" s="2"/>
      <c r="P15" s="2"/>
    </row>
    <row r="16" spans="1:16" ht="21" x14ac:dyDescent="0.4">
      <c r="A16" s="12">
        <v>2</v>
      </c>
      <c r="B16" s="5" t="s">
        <v>39</v>
      </c>
      <c r="C16" s="5">
        <v>3</v>
      </c>
      <c r="D16" s="5" t="s">
        <v>23</v>
      </c>
      <c r="E16" s="5" t="s">
        <v>33</v>
      </c>
      <c r="F16" s="19">
        <v>47800</v>
      </c>
      <c r="J16" s="26" t="s">
        <v>34</v>
      </c>
      <c r="K16" s="26">
        <f>SUMIF(E15:E24,E18,F15:F24)</f>
        <v>612800</v>
      </c>
      <c r="M16" s="2" t="s">
        <v>46</v>
      </c>
      <c r="N16" s="2" t="s">
        <v>45</v>
      </c>
      <c r="O16" s="2" t="s">
        <v>48</v>
      </c>
      <c r="P16" s="2" t="str">
        <f>REPLACE(N15,6,6,"Delhi")</f>
        <v xml:space="preserve">main Delhi jaunga </v>
      </c>
    </row>
    <row r="17" spans="1:16" ht="21" x14ac:dyDescent="0.4">
      <c r="A17" s="12">
        <v>3</v>
      </c>
      <c r="B17" s="5" t="s">
        <v>38</v>
      </c>
      <c r="C17" s="5">
        <v>2</v>
      </c>
      <c r="D17" s="5" t="s">
        <v>24</v>
      </c>
      <c r="E17" s="5" t="s">
        <v>32</v>
      </c>
      <c r="F17" s="19">
        <v>86700</v>
      </c>
      <c r="J17" s="26" t="s">
        <v>35</v>
      </c>
      <c r="K17" s="26">
        <f>SUMIF(E15:E24,E16,F15:F24)</f>
        <v>47800</v>
      </c>
      <c r="M17" s="2" t="s">
        <v>47</v>
      </c>
      <c r="N17" s="2" t="s">
        <v>49</v>
      </c>
      <c r="O17" s="2"/>
      <c r="P17" s="2"/>
    </row>
    <row r="18" spans="1:16" ht="21" x14ac:dyDescent="0.4">
      <c r="A18" s="12">
        <v>4</v>
      </c>
      <c r="B18" s="5" t="s">
        <v>40</v>
      </c>
      <c r="C18" s="5">
        <v>5</v>
      </c>
      <c r="D18" s="5" t="s">
        <v>25</v>
      </c>
      <c r="E18" s="5" t="s">
        <v>34</v>
      </c>
      <c r="F18" s="19">
        <v>85800</v>
      </c>
    </row>
    <row r="19" spans="1:16" ht="21" x14ac:dyDescent="0.4">
      <c r="A19" s="12">
        <v>5</v>
      </c>
      <c r="B19" s="5" t="s">
        <v>39</v>
      </c>
      <c r="C19" s="5">
        <v>6</v>
      </c>
      <c r="D19" s="5" t="s">
        <v>26</v>
      </c>
      <c r="E19" s="5" t="s">
        <v>32</v>
      </c>
      <c r="F19" s="19">
        <v>65000</v>
      </c>
    </row>
    <row r="20" spans="1:16" ht="21" x14ac:dyDescent="0.4">
      <c r="A20" s="12">
        <v>6</v>
      </c>
      <c r="B20" s="5" t="s">
        <v>40</v>
      </c>
      <c r="C20" s="5">
        <v>2</v>
      </c>
      <c r="D20" s="5" t="s">
        <v>27</v>
      </c>
      <c r="E20" s="5" t="s">
        <v>34</v>
      </c>
      <c r="F20" s="19">
        <v>67000</v>
      </c>
    </row>
    <row r="21" spans="1:16" ht="21" x14ac:dyDescent="0.4">
      <c r="A21" s="12">
        <v>7</v>
      </c>
      <c r="B21" s="5" t="s">
        <v>41</v>
      </c>
      <c r="C21" s="5">
        <v>4</v>
      </c>
      <c r="D21" s="5" t="s">
        <v>28</v>
      </c>
      <c r="E21" s="5" t="s">
        <v>32</v>
      </c>
      <c r="F21" s="19">
        <v>58000</v>
      </c>
    </row>
    <row r="22" spans="1:16" ht="21" x14ac:dyDescent="0.4">
      <c r="A22" s="12">
        <v>8</v>
      </c>
      <c r="B22" s="5" t="s">
        <v>40</v>
      </c>
      <c r="C22" s="5">
        <v>6</v>
      </c>
      <c r="D22" s="5" t="s">
        <v>29</v>
      </c>
      <c r="E22" s="5" t="s">
        <v>34</v>
      </c>
      <c r="F22" s="19">
        <v>460000</v>
      </c>
    </row>
    <row r="23" spans="1:16" ht="21" x14ac:dyDescent="0.4">
      <c r="A23" s="12">
        <v>9</v>
      </c>
      <c r="B23" s="5" t="s">
        <v>41</v>
      </c>
      <c r="C23" s="5">
        <v>7</v>
      </c>
      <c r="D23" s="5" t="s">
        <v>30</v>
      </c>
      <c r="E23" s="5" t="s">
        <v>36</v>
      </c>
      <c r="F23" s="19">
        <v>57000</v>
      </c>
    </row>
    <row r="24" spans="1:16" ht="21" x14ac:dyDescent="0.4">
      <c r="A24" s="15">
        <v>10</v>
      </c>
      <c r="B24" s="9" t="s">
        <v>39</v>
      </c>
      <c r="C24" s="9">
        <v>8</v>
      </c>
      <c r="D24" s="9" t="s">
        <v>31</v>
      </c>
      <c r="E24" s="9" t="s">
        <v>35</v>
      </c>
      <c r="F24" s="23">
        <v>470000</v>
      </c>
    </row>
    <row r="32" spans="1:16" x14ac:dyDescent="0.3">
      <c r="A32" s="3" t="s">
        <v>50</v>
      </c>
    </row>
    <row r="33" spans="1:21" x14ac:dyDescent="0.3">
      <c r="A33" s="1"/>
      <c r="D33" s="4" t="str">
        <f>_xlfn.TEXTJOIN(", ",FALSE,A34:A39)</f>
        <v>.., kolkata, mumbai, , gurgaon , noida</v>
      </c>
      <c r="E33" s="4"/>
      <c r="F33" s="4"/>
      <c r="G33" s="4"/>
    </row>
    <row r="34" spans="1:21" x14ac:dyDescent="0.3">
      <c r="A34" s="1" t="s">
        <v>53</v>
      </c>
    </row>
    <row r="35" spans="1:21" x14ac:dyDescent="0.3">
      <c r="A35" s="1" t="s">
        <v>51</v>
      </c>
    </row>
    <row r="36" spans="1:21" x14ac:dyDescent="0.3">
      <c r="A36" s="1" t="s">
        <v>45</v>
      </c>
    </row>
    <row r="37" spans="1:21" x14ac:dyDescent="0.3">
      <c r="A37" s="1"/>
    </row>
    <row r="38" spans="1:21" x14ac:dyDescent="0.3">
      <c r="A38" s="1" t="s">
        <v>52</v>
      </c>
    </row>
    <row r="39" spans="1:21" x14ac:dyDescent="0.3">
      <c r="A39" s="1" t="s">
        <v>34</v>
      </c>
    </row>
    <row r="43" spans="1:21" ht="24.6" x14ac:dyDescent="0.3">
      <c r="B43" s="29" t="s">
        <v>109</v>
      </c>
    </row>
    <row r="44" spans="1:21" ht="18" x14ac:dyDescent="0.35">
      <c r="B44" s="27" t="s">
        <v>108</v>
      </c>
      <c r="C44" s="27" t="s">
        <v>54</v>
      </c>
      <c r="D44" s="27" t="s">
        <v>107</v>
      </c>
      <c r="E44" s="27" t="s">
        <v>106</v>
      </c>
      <c r="F44" s="27" t="s">
        <v>105</v>
      </c>
      <c r="G44" s="27" t="s">
        <v>104</v>
      </c>
      <c r="H44" s="27" t="s">
        <v>103</v>
      </c>
      <c r="I44" s="27" t="s">
        <v>102</v>
      </c>
      <c r="J44" s="27" t="s">
        <v>101</v>
      </c>
      <c r="K44" s="27" t="s">
        <v>100</v>
      </c>
      <c r="L44" s="27" t="s">
        <v>99</v>
      </c>
      <c r="M44" s="27" t="s">
        <v>55</v>
      </c>
      <c r="N44" s="27" t="s">
        <v>98</v>
      </c>
      <c r="O44" s="27" t="s">
        <v>114</v>
      </c>
      <c r="P44" s="27" t="s">
        <v>97</v>
      </c>
      <c r="Q44" s="27" t="s">
        <v>57</v>
      </c>
      <c r="R44" s="27" t="s">
        <v>96</v>
      </c>
      <c r="S44" s="27" t="s">
        <v>58</v>
      </c>
      <c r="T44" s="27" t="s">
        <v>70</v>
      </c>
      <c r="U44" s="27" t="s">
        <v>71</v>
      </c>
    </row>
    <row r="45" spans="1:21" ht="18" x14ac:dyDescent="0.35">
      <c r="B45" s="27">
        <v>1</v>
      </c>
      <c r="C45" s="27" t="s">
        <v>59</v>
      </c>
      <c r="D45" s="27">
        <v>85</v>
      </c>
      <c r="E45" s="27">
        <v>90</v>
      </c>
      <c r="F45" s="27">
        <v>80</v>
      </c>
      <c r="G45" s="27">
        <v>85</v>
      </c>
      <c r="H45" s="27">
        <v>88</v>
      </c>
      <c r="I45" s="27">
        <v>92</v>
      </c>
      <c r="J45" s="27">
        <v>87</v>
      </c>
      <c r="K45" s="27">
        <v>90</v>
      </c>
      <c r="L45" s="27">
        <f>SUM(D45:K45)</f>
        <v>697</v>
      </c>
      <c r="M45" s="27">
        <f>AVERAGE(D45:K45)</f>
        <v>87.125</v>
      </c>
      <c r="N45" s="27" t="s">
        <v>87</v>
      </c>
      <c r="O45" s="27">
        <v>80000</v>
      </c>
      <c r="P45" s="27">
        <f>IF(M45&gt;=95,O45*20%,IF(M45&gt;=85,O45*15%,IF(M45&gt;=75,O45*10%,IF(M45&gt;=65,O45*7%))))</f>
        <v>12000</v>
      </c>
      <c r="Q45" t="s">
        <v>61</v>
      </c>
      <c r="R45" s="28">
        <v>2000</v>
      </c>
      <c r="S45" s="28" t="s">
        <v>85</v>
      </c>
    </row>
    <row r="46" spans="1:21" ht="18" x14ac:dyDescent="0.35">
      <c r="B46" s="27">
        <v>2</v>
      </c>
      <c r="C46" s="27" t="s">
        <v>95</v>
      </c>
      <c r="D46" s="27">
        <v>70</v>
      </c>
      <c r="E46" s="27">
        <v>75</v>
      </c>
      <c r="F46" s="27">
        <v>65</v>
      </c>
      <c r="G46" s="27">
        <v>72</v>
      </c>
      <c r="H46" s="27">
        <v>78</v>
      </c>
      <c r="I46" s="27">
        <v>68</v>
      </c>
      <c r="J46" s="27">
        <v>70</v>
      </c>
      <c r="K46" s="27">
        <v>75</v>
      </c>
      <c r="L46" s="27">
        <f t="shared" ref="L46:L55" si="1">SUM(D46:K46)</f>
        <v>573</v>
      </c>
      <c r="M46" s="27">
        <f t="shared" ref="M46:M55" si="2">AVERAGE(D46:K46)</f>
        <v>71.625</v>
      </c>
      <c r="N46" s="27" t="s">
        <v>60</v>
      </c>
      <c r="O46" s="27">
        <v>50000</v>
      </c>
      <c r="P46" s="27">
        <f t="shared" ref="P46:P55" si="3">IF(M46&gt;=95,O46*20%,IF(M46&gt;=85,O46*15%,IF(M46&gt;=75,O46*10%,IF(M46&gt;=65,O46*7%))))</f>
        <v>3500.0000000000005</v>
      </c>
      <c r="Q46" s="27" t="s">
        <v>64</v>
      </c>
      <c r="R46" s="28" t="s">
        <v>88</v>
      </c>
      <c r="S46" s="28" t="s">
        <v>65</v>
      </c>
    </row>
    <row r="47" spans="1:21" ht="18" x14ac:dyDescent="0.35">
      <c r="B47" s="27">
        <v>3</v>
      </c>
      <c r="C47" s="27" t="s">
        <v>68</v>
      </c>
      <c r="D47" s="27">
        <v>92</v>
      </c>
      <c r="E47" s="27">
        <v>88</v>
      </c>
      <c r="F47" s="27">
        <v>95</v>
      </c>
      <c r="G47" s="27">
        <v>90</v>
      </c>
      <c r="H47" s="27">
        <v>87</v>
      </c>
      <c r="I47" s="27">
        <v>93</v>
      </c>
      <c r="J47" s="27">
        <v>88</v>
      </c>
      <c r="K47" s="27">
        <v>92</v>
      </c>
      <c r="L47" s="27">
        <f t="shared" si="1"/>
        <v>725</v>
      </c>
      <c r="M47" s="27">
        <f t="shared" si="2"/>
        <v>90.625</v>
      </c>
      <c r="N47" s="27" t="s">
        <v>89</v>
      </c>
      <c r="O47" s="27">
        <v>70000</v>
      </c>
      <c r="P47" s="27">
        <f t="shared" si="3"/>
        <v>10500</v>
      </c>
      <c r="Q47" s="27" t="s">
        <v>61</v>
      </c>
      <c r="R47" s="28">
        <v>2000</v>
      </c>
      <c r="S47" s="28" t="s">
        <v>66</v>
      </c>
    </row>
    <row r="48" spans="1:21" ht="18" x14ac:dyDescent="0.35">
      <c r="B48" s="27">
        <v>4</v>
      </c>
      <c r="C48" s="27" t="s">
        <v>94</v>
      </c>
      <c r="D48" s="27">
        <v>80</v>
      </c>
      <c r="E48" s="27">
        <v>82</v>
      </c>
      <c r="F48" s="27">
        <v>85</v>
      </c>
      <c r="G48" s="27">
        <v>88</v>
      </c>
      <c r="H48" s="27">
        <v>80</v>
      </c>
      <c r="I48" s="27">
        <v>85</v>
      </c>
      <c r="J48" s="27">
        <v>83</v>
      </c>
      <c r="K48" s="27">
        <v>86</v>
      </c>
      <c r="L48" s="27">
        <f t="shared" si="1"/>
        <v>669</v>
      </c>
      <c r="M48" s="27">
        <f t="shared" si="2"/>
        <v>83.625</v>
      </c>
      <c r="N48" s="27" t="s">
        <v>87</v>
      </c>
      <c r="O48" s="27">
        <v>80000</v>
      </c>
      <c r="P48" s="27">
        <f t="shared" si="3"/>
        <v>8000</v>
      </c>
      <c r="Q48" s="27" t="s">
        <v>61</v>
      </c>
      <c r="R48" s="28">
        <v>2000</v>
      </c>
      <c r="S48" s="28" t="s">
        <v>85</v>
      </c>
    </row>
    <row r="49" spans="2:19" ht="18" x14ac:dyDescent="0.35">
      <c r="B49" s="27">
        <v>5</v>
      </c>
      <c r="C49" s="27" t="s">
        <v>25</v>
      </c>
      <c r="D49" s="27">
        <v>75</v>
      </c>
      <c r="E49" s="27">
        <v>78</v>
      </c>
      <c r="F49" s="27">
        <v>80</v>
      </c>
      <c r="G49" s="27">
        <v>82</v>
      </c>
      <c r="H49" s="27">
        <v>76</v>
      </c>
      <c r="I49" s="27">
        <v>78</v>
      </c>
      <c r="J49" s="27">
        <v>80</v>
      </c>
      <c r="K49" s="27">
        <v>82</v>
      </c>
      <c r="L49" s="27">
        <f t="shared" si="1"/>
        <v>631</v>
      </c>
      <c r="M49" s="27">
        <f t="shared" si="2"/>
        <v>78.875</v>
      </c>
      <c r="N49" s="27" t="s">
        <v>63</v>
      </c>
      <c r="O49" s="27">
        <v>55000</v>
      </c>
      <c r="P49" s="27">
        <f t="shared" si="3"/>
        <v>5500</v>
      </c>
      <c r="Q49" s="27" t="s">
        <v>61</v>
      </c>
      <c r="R49" s="28">
        <v>2000</v>
      </c>
      <c r="S49" s="28" t="s">
        <v>62</v>
      </c>
    </row>
    <row r="50" spans="2:19" ht="18" x14ac:dyDescent="0.35">
      <c r="B50" s="27">
        <v>6</v>
      </c>
      <c r="C50" s="27" t="s">
        <v>93</v>
      </c>
      <c r="D50" s="27">
        <v>85</v>
      </c>
      <c r="E50" s="27">
        <v>86</v>
      </c>
      <c r="F50" s="27">
        <v>88</v>
      </c>
      <c r="G50" s="27">
        <v>90</v>
      </c>
      <c r="H50" s="27">
        <v>85</v>
      </c>
      <c r="I50" s="27">
        <v>88</v>
      </c>
      <c r="J50" s="27">
        <v>86</v>
      </c>
      <c r="K50" s="27">
        <v>89</v>
      </c>
      <c r="L50" s="27">
        <f t="shared" si="1"/>
        <v>697</v>
      </c>
      <c r="M50" s="27">
        <f t="shared" si="2"/>
        <v>87.125</v>
      </c>
      <c r="N50" s="27" t="s">
        <v>60</v>
      </c>
      <c r="O50" s="27">
        <v>50000</v>
      </c>
      <c r="P50" s="27">
        <f t="shared" si="3"/>
        <v>7500</v>
      </c>
      <c r="Q50" s="27" t="s">
        <v>64</v>
      </c>
      <c r="R50" s="28" t="s">
        <v>88</v>
      </c>
      <c r="S50" s="28" t="s">
        <v>85</v>
      </c>
    </row>
    <row r="51" spans="2:19" ht="18" x14ac:dyDescent="0.35">
      <c r="B51" s="27">
        <v>7</v>
      </c>
      <c r="C51" s="27" t="s">
        <v>92</v>
      </c>
      <c r="D51" s="27">
        <v>90</v>
      </c>
      <c r="E51" s="27">
        <v>92</v>
      </c>
      <c r="F51" s="27">
        <v>95</v>
      </c>
      <c r="G51" s="27">
        <v>92</v>
      </c>
      <c r="H51" s="27">
        <v>90</v>
      </c>
      <c r="I51" s="27">
        <v>94</v>
      </c>
      <c r="J51" s="27">
        <v>92</v>
      </c>
      <c r="K51" s="27">
        <v>95</v>
      </c>
      <c r="L51" s="27">
        <f t="shared" si="1"/>
        <v>740</v>
      </c>
      <c r="M51" s="27">
        <f t="shared" si="2"/>
        <v>92.5</v>
      </c>
      <c r="N51" s="27" t="s">
        <v>87</v>
      </c>
      <c r="O51" s="27">
        <v>80000</v>
      </c>
      <c r="P51" s="27">
        <f t="shared" si="3"/>
        <v>12000</v>
      </c>
      <c r="Q51" s="27" t="s">
        <v>64</v>
      </c>
      <c r="R51" s="28" t="s">
        <v>88</v>
      </c>
      <c r="S51" s="28" t="s">
        <v>62</v>
      </c>
    </row>
    <row r="52" spans="2:19" ht="18" x14ac:dyDescent="0.35">
      <c r="B52" s="27">
        <v>8</v>
      </c>
      <c r="C52" s="27" t="s">
        <v>91</v>
      </c>
      <c r="D52" s="27">
        <v>78</v>
      </c>
      <c r="E52" s="27">
        <v>80</v>
      </c>
      <c r="F52" s="27">
        <v>82</v>
      </c>
      <c r="G52" s="27">
        <v>85</v>
      </c>
      <c r="H52" s="27">
        <v>78</v>
      </c>
      <c r="I52" s="27">
        <v>80</v>
      </c>
      <c r="J52" s="27">
        <v>82</v>
      </c>
      <c r="K52" s="27">
        <v>85</v>
      </c>
      <c r="L52" s="27">
        <f t="shared" si="1"/>
        <v>650</v>
      </c>
      <c r="M52" s="27">
        <f t="shared" si="2"/>
        <v>81.25</v>
      </c>
      <c r="N52" s="27" t="s">
        <v>63</v>
      </c>
      <c r="O52" s="27">
        <v>55000</v>
      </c>
      <c r="P52" s="27">
        <f t="shared" si="3"/>
        <v>5500</v>
      </c>
      <c r="Q52" s="27" t="s">
        <v>61</v>
      </c>
      <c r="R52" s="28">
        <v>2000</v>
      </c>
      <c r="S52" s="28" t="s">
        <v>62</v>
      </c>
    </row>
    <row r="53" spans="2:19" ht="18" x14ac:dyDescent="0.35">
      <c r="B53" s="27">
        <v>9</v>
      </c>
      <c r="C53" s="27" t="s">
        <v>90</v>
      </c>
      <c r="D53" s="27">
        <v>85</v>
      </c>
      <c r="E53" s="27">
        <v>88</v>
      </c>
      <c r="F53" s="27">
        <v>90</v>
      </c>
      <c r="G53" s="27">
        <v>92</v>
      </c>
      <c r="H53" s="27">
        <v>85</v>
      </c>
      <c r="I53" s="27">
        <v>88</v>
      </c>
      <c r="J53" s="27">
        <v>90</v>
      </c>
      <c r="K53" s="27">
        <v>92</v>
      </c>
      <c r="L53" s="27">
        <f t="shared" si="1"/>
        <v>710</v>
      </c>
      <c r="M53" s="27">
        <f t="shared" si="2"/>
        <v>88.75</v>
      </c>
      <c r="N53" s="27" t="s">
        <v>89</v>
      </c>
      <c r="O53" s="27">
        <v>70000</v>
      </c>
      <c r="P53" s="27">
        <f t="shared" si="3"/>
        <v>10500</v>
      </c>
      <c r="Q53" s="27" t="s">
        <v>64</v>
      </c>
      <c r="R53" s="28" t="s">
        <v>88</v>
      </c>
      <c r="S53" s="28" t="s">
        <v>66</v>
      </c>
    </row>
    <row r="54" spans="2:19" ht="18" x14ac:dyDescent="0.35">
      <c r="B54" s="27">
        <v>10</v>
      </c>
      <c r="C54" s="27" t="s">
        <v>30</v>
      </c>
      <c r="D54" s="27">
        <v>92</v>
      </c>
      <c r="E54" s="27">
        <v>95</v>
      </c>
      <c r="F54" s="27">
        <v>98</v>
      </c>
      <c r="G54" s="27">
        <v>92</v>
      </c>
      <c r="H54" s="27">
        <v>92</v>
      </c>
      <c r="I54" s="27">
        <v>95</v>
      </c>
      <c r="J54" s="27">
        <v>98</v>
      </c>
      <c r="K54" s="27">
        <v>92</v>
      </c>
      <c r="L54" s="27">
        <f t="shared" si="1"/>
        <v>754</v>
      </c>
      <c r="M54" s="27">
        <f t="shared" si="2"/>
        <v>94.25</v>
      </c>
      <c r="N54" s="27" t="s">
        <v>87</v>
      </c>
      <c r="O54" s="27">
        <v>80000</v>
      </c>
      <c r="P54" s="27">
        <f t="shared" si="3"/>
        <v>12000</v>
      </c>
      <c r="Q54" s="27" t="s">
        <v>61</v>
      </c>
      <c r="R54" s="28">
        <v>2000</v>
      </c>
      <c r="S54" s="28" t="s">
        <v>62</v>
      </c>
    </row>
    <row r="55" spans="2:19" ht="18" x14ac:dyDescent="0.35">
      <c r="B55" s="27">
        <v>11</v>
      </c>
      <c r="C55" s="27" t="s">
        <v>86</v>
      </c>
      <c r="D55" s="27">
        <v>5</v>
      </c>
      <c r="E55" s="27">
        <v>10</v>
      </c>
      <c r="F55" s="27">
        <v>8</v>
      </c>
      <c r="G55" s="27">
        <v>6</v>
      </c>
      <c r="H55" s="27">
        <v>7</v>
      </c>
      <c r="I55" s="27">
        <v>5</v>
      </c>
      <c r="J55" s="27">
        <v>10</v>
      </c>
      <c r="K55" s="27">
        <v>8</v>
      </c>
      <c r="L55" s="27">
        <f t="shared" si="1"/>
        <v>59</v>
      </c>
      <c r="M55" s="27">
        <f t="shared" si="2"/>
        <v>7.375</v>
      </c>
      <c r="N55" s="27" t="s">
        <v>60</v>
      </c>
      <c r="O55" s="27">
        <v>50000</v>
      </c>
      <c r="P55" s="27" t="b">
        <f t="shared" si="3"/>
        <v>0</v>
      </c>
      <c r="Q55" s="27" t="s">
        <v>61</v>
      </c>
      <c r="R55" s="28">
        <v>2000</v>
      </c>
      <c r="S55" s="28" t="s">
        <v>85</v>
      </c>
    </row>
    <row r="56" spans="2:19" ht="18" x14ac:dyDescent="0.35">
      <c r="O56" s="27"/>
    </row>
    <row r="59" spans="2:19" x14ac:dyDescent="0.3">
      <c r="M59" t="s">
        <v>69</v>
      </c>
      <c r="N59" t="s">
        <v>69</v>
      </c>
    </row>
    <row r="60" spans="2:19" ht="15" thickBot="1" x14ac:dyDescent="0.35"/>
    <row r="61" spans="2:19" ht="21" x14ac:dyDescent="0.4">
      <c r="H61" s="33" t="s">
        <v>110</v>
      </c>
      <c r="I61" s="33"/>
      <c r="J61" s="30">
        <v>0.2</v>
      </c>
      <c r="L61" s="34" t="s">
        <v>118</v>
      </c>
      <c r="M61" s="34" t="s">
        <v>117</v>
      </c>
      <c r="N61" cm="1">
        <f t="array" aca="1" ref="N61" ca="1">N61:Q114</f>
        <v>0</v>
      </c>
    </row>
    <row r="62" spans="2:19" ht="21" x14ac:dyDescent="0.4">
      <c r="H62" s="33" t="s">
        <v>111</v>
      </c>
      <c r="I62" s="33"/>
      <c r="J62" s="31">
        <v>0.15</v>
      </c>
      <c r="L62" s="34" t="s">
        <v>60</v>
      </c>
      <c r="M62" s="34">
        <v>50000</v>
      </c>
    </row>
    <row r="63" spans="2:19" ht="21" x14ac:dyDescent="0.4">
      <c r="H63" s="33" t="s">
        <v>112</v>
      </c>
      <c r="I63" s="33"/>
      <c r="J63" s="31">
        <v>0.1</v>
      </c>
      <c r="L63" s="34" t="s">
        <v>116</v>
      </c>
      <c r="M63" s="34">
        <v>70000</v>
      </c>
    </row>
    <row r="64" spans="2:19" ht="21.6" thickBot="1" x14ac:dyDescent="0.45">
      <c r="H64" s="33" t="s">
        <v>113</v>
      </c>
      <c r="I64" s="33"/>
      <c r="J64" s="32">
        <v>7.0000000000000007E-2</v>
      </c>
      <c r="L64" s="34" t="s">
        <v>63</v>
      </c>
      <c r="M64" s="34">
        <v>55000</v>
      </c>
    </row>
    <row r="65" spans="2:13" ht="21" x14ac:dyDescent="0.4">
      <c r="L65" s="34" t="s">
        <v>115</v>
      </c>
      <c r="M65" s="34">
        <v>80000</v>
      </c>
    </row>
    <row r="67" spans="2:13" x14ac:dyDescent="0.3">
      <c r="B67" s="47" t="s">
        <v>70</v>
      </c>
      <c r="C67" s="46" t="s">
        <v>71</v>
      </c>
      <c r="D67" s="46" t="s">
        <v>72</v>
      </c>
      <c r="E67" s="46" t="s">
        <v>73</v>
      </c>
      <c r="F67" s="46" t="s">
        <v>74</v>
      </c>
      <c r="G67" s="46" t="s">
        <v>75</v>
      </c>
      <c r="H67" s="46" t="s">
        <v>76</v>
      </c>
      <c r="I67" s="46" t="s">
        <v>77</v>
      </c>
      <c r="J67" s="46" t="s">
        <v>78</v>
      </c>
      <c r="K67" s="46" t="s">
        <v>159</v>
      </c>
      <c r="L67" s="46" t="s">
        <v>79</v>
      </c>
      <c r="M67" s="18" t="s">
        <v>80</v>
      </c>
    </row>
    <row r="68" spans="2:13" x14ac:dyDescent="0.3">
      <c r="B68" s="45" t="s">
        <v>158</v>
      </c>
      <c r="C68" s="43" t="s">
        <v>157</v>
      </c>
      <c r="D68" s="43" t="s">
        <v>156</v>
      </c>
      <c r="E68" s="43" t="s">
        <v>56</v>
      </c>
      <c r="F68" s="43" t="s">
        <v>155</v>
      </c>
      <c r="G68" s="43" t="s">
        <v>154</v>
      </c>
      <c r="H68" s="43" t="s">
        <v>153</v>
      </c>
      <c r="I68" s="43" t="s">
        <v>152</v>
      </c>
      <c r="J68" s="44" t="s">
        <v>151</v>
      </c>
      <c r="K68" s="44" t="s">
        <v>10</v>
      </c>
      <c r="L68" s="43" t="s">
        <v>55</v>
      </c>
      <c r="M68" s="42" t="s">
        <v>150</v>
      </c>
    </row>
    <row r="69" spans="2:13" ht="15" x14ac:dyDescent="0.3">
      <c r="B69" s="40">
        <v>1</v>
      </c>
      <c r="C69" s="37" t="s">
        <v>149</v>
      </c>
      <c r="D69" s="37" t="s">
        <v>59</v>
      </c>
      <c r="E69" s="38" t="s">
        <v>60</v>
      </c>
      <c r="F69" s="37">
        <v>17</v>
      </c>
      <c r="G69" s="37">
        <v>37</v>
      </c>
      <c r="H69" s="37">
        <v>14</v>
      </c>
      <c r="I69" s="37">
        <v>5</v>
      </c>
      <c r="J69" s="37">
        <v>6</v>
      </c>
      <c r="K69" s="37">
        <f>SUM(Table1[[#This Row],[Column5]:[Column9]])</f>
        <v>79</v>
      </c>
      <c r="L69" s="1">
        <f>AVERAGE(Table1[[#This Row],[Column5]:[Column9]])</f>
        <v>15.8</v>
      </c>
      <c r="M69" s="39" t="s">
        <v>122</v>
      </c>
    </row>
    <row r="70" spans="2:13" ht="15" x14ac:dyDescent="0.3">
      <c r="B70" s="40">
        <v>2</v>
      </c>
      <c r="C70" s="37" t="s">
        <v>148</v>
      </c>
      <c r="D70" s="37" t="s">
        <v>147</v>
      </c>
      <c r="E70" s="38" t="s">
        <v>123</v>
      </c>
      <c r="F70" s="37">
        <v>42</v>
      </c>
      <c r="G70" s="37">
        <v>68</v>
      </c>
      <c r="H70" s="37">
        <v>67</v>
      </c>
      <c r="I70" s="37">
        <v>38</v>
      </c>
      <c r="J70" s="37">
        <v>47</v>
      </c>
      <c r="K70" s="36">
        <f>SUM(Table1[[#This Row],[Column5]:[Column9]])</f>
        <v>262</v>
      </c>
      <c r="L70" s="1">
        <f>AVERAGE(Table1[[#This Row],[Column5]:[Column9]])</f>
        <v>52.4</v>
      </c>
      <c r="M70" s="35" t="s">
        <v>119</v>
      </c>
    </row>
    <row r="71" spans="2:13" ht="15" x14ac:dyDescent="0.3">
      <c r="B71" s="40">
        <v>3</v>
      </c>
      <c r="C71" s="37" t="s">
        <v>146</v>
      </c>
      <c r="D71" s="37" t="s">
        <v>145</v>
      </c>
      <c r="E71" s="38" t="s">
        <v>136</v>
      </c>
      <c r="F71" s="37">
        <v>76</v>
      </c>
      <c r="G71" s="37">
        <v>13</v>
      </c>
      <c r="H71" s="37">
        <v>29</v>
      </c>
      <c r="I71" s="37">
        <v>77</v>
      </c>
      <c r="J71" s="37">
        <v>89</v>
      </c>
      <c r="K71" s="36">
        <f>SUM(Table1[[#This Row],[Column5]:[Column9]])</f>
        <v>284</v>
      </c>
      <c r="L71" s="1">
        <f>AVERAGE(Table1[[#This Row],[Column5]:[Column9]])</f>
        <v>56.8</v>
      </c>
      <c r="M71" s="35" t="s">
        <v>119</v>
      </c>
    </row>
    <row r="72" spans="2:13" ht="15" x14ac:dyDescent="0.3">
      <c r="B72" s="40">
        <v>4</v>
      </c>
      <c r="C72" s="37" t="s">
        <v>144</v>
      </c>
      <c r="D72" s="37" t="s">
        <v>143</v>
      </c>
      <c r="E72" s="38" t="s">
        <v>125</v>
      </c>
      <c r="F72" s="37">
        <v>9</v>
      </c>
      <c r="G72" s="37">
        <v>82</v>
      </c>
      <c r="H72" s="37">
        <v>88</v>
      </c>
      <c r="I72" s="37">
        <v>12</v>
      </c>
      <c r="J72" s="37">
        <v>16</v>
      </c>
      <c r="K72" s="36">
        <f>SUM(Table1[[#This Row],[Column5]:[Column9]])</f>
        <v>207</v>
      </c>
      <c r="L72" s="1">
        <f>AVERAGE(Table1[[#This Row],[Column5]:[Column9]])</f>
        <v>41.4</v>
      </c>
      <c r="M72" s="39" t="s">
        <v>122</v>
      </c>
    </row>
    <row r="73" spans="2:13" ht="15" x14ac:dyDescent="0.3">
      <c r="B73" s="40">
        <v>5</v>
      </c>
      <c r="C73" s="37" t="s">
        <v>142</v>
      </c>
      <c r="D73" s="37" t="s">
        <v>141</v>
      </c>
      <c r="E73" s="41" t="s">
        <v>123</v>
      </c>
      <c r="F73" s="37">
        <v>55</v>
      </c>
      <c r="G73" s="37">
        <v>20</v>
      </c>
      <c r="H73" s="37">
        <v>41</v>
      </c>
      <c r="I73" s="37">
        <v>63</v>
      </c>
      <c r="J73" s="37">
        <v>71</v>
      </c>
      <c r="K73" s="36">
        <f>SUM(F73:J73)</f>
        <v>250</v>
      </c>
      <c r="L73" s="1">
        <f>AVERAGE(Table1[[#This Row],[Column5]:[Column9]])</f>
        <v>50</v>
      </c>
      <c r="M73" s="35" t="s">
        <v>119</v>
      </c>
    </row>
    <row r="74" spans="2:13" ht="15" x14ac:dyDescent="0.3">
      <c r="B74" s="40">
        <v>6</v>
      </c>
      <c r="C74" s="37" t="s">
        <v>140</v>
      </c>
      <c r="D74" s="37" t="s">
        <v>26</v>
      </c>
      <c r="E74" s="38" t="s">
        <v>136</v>
      </c>
      <c r="F74" s="37">
        <v>28</v>
      </c>
      <c r="G74" s="37">
        <v>54</v>
      </c>
      <c r="H74" s="37">
        <v>72</v>
      </c>
      <c r="I74" s="37">
        <v>29</v>
      </c>
      <c r="J74" s="37">
        <v>25</v>
      </c>
      <c r="K74" s="36">
        <f>SUM(Table1[[#This Row],[Column5]:[Column9]])</f>
        <v>208</v>
      </c>
      <c r="L74" s="1">
        <f>AVERAGE(Table1[[#This Row],[Column5]:[Column9]])</f>
        <v>41.6</v>
      </c>
      <c r="M74" s="39" t="s">
        <v>122</v>
      </c>
    </row>
    <row r="75" spans="2:13" ht="15" x14ac:dyDescent="0.3">
      <c r="B75" s="40">
        <v>7</v>
      </c>
      <c r="C75" s="37" t="s">
        <v>139</v>
      </c>
      <c r="D75" s="37" t="s">
        <v>138</v>
      </c>
      <c r="E75" s="38" t="s">
        <v>136</v>
      </c>
      <c r="F75" s="37">
        <v>83</v>
      </c>
      <c r="G75" s="37">
        <v>71</v>
      </c>
      <c r="H75" s="37">
        <v>50</v>
      </c>
      <c r="I75" s="37">
        <v>50</v>
      </c>
      <c r="J75" s="37">
        <v>53</v>
      </c>
      <c r="K75" s="36">
        <f>SUM(Table1[[#This Row],[Column5]:[Column9]])</f>
        <v>307</v>
      </c>
      <c r="L75" s="1">
        <f>AVERAGE(Table1[[#This Row],[Column5]:[Column9]])</f>
        <v>61.4</v>
      </c>
      <c r="M75" s="35" t="s">
        <v>119</v>
      </c>
    </row>
    <row r="76" spans="2:13" ht="15" x14ac:dyDescent="0.3">
      <c r="B76" s="40">
        <v>8</v>
      </c>
      <c r="C76" s="37" t="s">
        <v>137</v>
      </c>
      <c r="D76" s="37" t="s">
        <v>68</v>
      </c>
      <c r="E76" s="38" t="s">
        <v>136</v>
      </c>
      <c r="F76" s="37">
        <v>63</v>
      </c>
      <c r="G76" s="37">
        <v>46</v>
      </c>
      <c r="H76" s="37">
        <v>93</v>
      </c>
      <c r="I76" s="37">
        <v>84</v>
      </c>
      <c r="J76" s="37">
        <v>94</v>
      </c>
      <c r="K76" s="36">
        <f>SUM(Table1[[#This Row],[Column5]:[Column9]])</f>
        <v>380</v>
      </c>
      <c r="L76" s="1">
        <f>AVERAGE(Table1[[#This Row],[Column5]:[Column9]])</f>
        <v>76</v>
      </c>
      <c r="M76" s="35" t="s">
        <v>119</v>
      </c>
    </row>
    <row r="77" spans="2:13" ht="15" x14ac:dyDescent="0.3">
      <c r="B77" s="40">
        <v>9</v>
      </c>
      <c r="C77" s="37" t="s">
        <v>135</v>
      </c>
      <c r="D77" s="37" t="s">
        <v>134</v>
      </c>
      <c r="E77" s="38" t="s">
        <v>125</v>
      </c>
      <c r="F77" s="37">
        <v>35</v>
      </c>
      <c r="G77" s="37">
        <v>25</v>
      </c>
      <c r="H77" s="37">
        <v>18</v>
      </c>
      <c r="I77" s="37">
        <v>19</v>
      </c>
      <c r="J77" s="37">
        <v>38</v>
      </c>
      <c r="K77" s="36">
        <f>SUM(Table1[[#This Row],[Column5]:[Column9]])</f>
        <v>135</v>
      </c>
      <c r="L77" s="1">
        <f>AVERAGE(Table1[[#This Row],[Column5]:[Column9]])</f>
        <v>27</v>
      </c>
      <c r="M77" s="39" t="s">
        <v>122</v>
      </c>
    </row>
    <row r="78" spans="2:13" ht="15" x14ac:dyDescent="0.3">
      <c r="B78" s="40">
        <v>10</v>
      </c>
      <c r="C78" s="37" t="s">
        <v>133</v>
      </c>
      <c r="D78" s="37" t="s">
        <v>132</v>
      </c>
      <c r="E78" s="38" t="s">
        <v>60</v>
      </c>
      <c r="F78" s="37">
        <v>91</v>
      </c>
      <c r="G78" s="37">
        <v>96</v>
      </c>
      <c r="H78" s="37">
        <v>55</v>
      </c>
      <c r="I78" s="37">
        <v>41</v>
      </c>
      <c r="J78" s="37">
        <v>12</v>
      </c>
      <c r="K78" s="36">
        <f>SUM(Table1[[#This Row],[Column5]:[Column9]])</f>
        <v>295</v>
      </c>
      <c r="L78" s="1">
        <f>AVERAGE(Table1[[#This Row],[Column5]:[Column9]])</f>
        <v>59</v>
      </c>
      <c r="M78" s="35" t="s">
        <v>119</v>
      </c>
    </row>
    <row r="79" spans="2:13" ht="15" x14ac:dyDescent="0.3">
      <c r="B79" s="40">
        <v>11</v>
      </c>
      <c r="C79" s="37" t="s">
        <v>131</v>
      </c>
      <c r="D79" s="37" t="s">
        <v>130</v>
      </c>
      <c r="E79" s="38" t="s">
        <v>123</v>
      </c>
      <c r="F79" s="37">
        <v>12</v>
      </c>
      <c r="G79" s="37">
        <v>3</v>
      </c>
      <c r="H79" s="37">
        <v>7</v>
      </c>
      <c r="I79" s="37">
        <v>72</v>
      </c>
      <c r="J79" s="37">
        <v>66</v>
      </c>
      <c r="K79" s="36">
        <f>SUM(Table1[[#This Row],[Column5]:[Column9]])</f>
        <v>160</v>
      </c>
      <c r="L79" s="1">
        <f>AVERAGE(Table1[[#This Row],[Column5]:[Column9]])</f>
        <v>32</v>
      </c>
      <c r="M79" s="39" t="s">
        <v>122</v>
      </c>
    </row>
    <row r="80" spans="2:13" ht="15" x14ac:dyDescent="0.3">
      <c r="B80" s="40">
        <v>12</v>
      </c>
      <c r="C80" s="37" t="s">
        <v>129</v>
      </c>
      <c r="D80" s="37" t="s">
        <v>128</v>
      </c>
      <c r="E80" s="38" t="s">
        <v>123</v>
      </c>
      <c r="F80" s="37">
        <v>60</v>
      </c>
      <c r="G80" s="37">
        <v>59</v>
      </c>
      <c r="H80" s="37">
        <v>36</v>
      </c>
      <c r="I80" s="37">
        <v>33</v>
      </c>
      <c r="J80" s="37">
        <v>31</v>
      </c>
      <c r="K80" s="36">
        <f>SUM(Table1[[#This Row],[Column5]:[Column9]])</f>
        <v>219</v>
      </c>
      <c r="L80" s="1">
        <f>AVERAGE(Table1[[#This Row],[Column5]:[Column9]])</f>
        <v>43.8</v>
      </c>
      <c r="M80" s="39" t="s">
        <v>122</v>
      </c>
    </row>
    <row r="81" spans="2:13" ht="15" x14ac:dyDescent="0.3">
      <c r="B81" s="40">
        <v>13</v>
      </c>
      <c r="C81" s="37" t="s">
        <v>127</v>
      </c>
      <c r="D81" s="37" t="s">
        <v>126</v>
      </c>
      <c r="E81" s="38" t="s">
        <v>125</v>
      </c>
      <c r="F81" s="37">
        <v>24</v>
      </c>
      <c r="G81" s="37">
        <v>79</v>
      </c>
      <c r="H81" s="37">
        <v>83</v>
      </c>
      <c r="I81" s="37">
        <v>96</v>
      </c>
      <c r="J81" s="37">
        <v>80</v>
      </c>
      <c r="K81" s="36">
        <f>SUM(Table1[[#This Row],[Column5]:[Column9]])</f>
        <v>362</v>
      </c>
      <c r="L81" s="1">
        <f>AVERAGE(Table1[[#This Row],[Column5]:[Column9]])</f>
        <v>72.400000000000006</v>
      </c>
      <c r="M81" s="35" t="s">
        <v>119</v>
      </c>
    </row>
    <row r="82" spans="2:13" ht="15" x14ac:dyDescent="0.3">
      <c r="B82" s="40">
        <v>14</v>
      </c>
      <c r="C82" s="37" t="s">
        <v>124</v>
      </c>
      <c r="D82" s="37" t="s">
        <v>67</v>
      </c>
      <c r="E82" s="38" t="s">
        <v>123</v>
      </c>
      <c r="F82" s="37">
        <v>88</v>
      </c>
      <c r="G82" s="37">
        <v>33</v>
      </c>
      <c r="H82" s="37">
        <v>22</v>
      </c>
      <c r="I82" s="37">
        <v>27</v>
      </c>
      <c r="J82" s="37">
        <v>20</v>
      </c>
      <c r="K82" s="36">
        <f>SUM(Table1[[#This Row],[Column5]:[Column9]])</f>
        <v>190</v>
      </c>
      <c r="L82" s="1">
        <f>AVERAGE(Table1[[#This Row],[Column5]:[Column9]])</f>
        <v>38</v>
      </c>
      <c r="M82" s="39" t="s">
        <v>122</v>
      </c>
    </row>
    <row r="83" spans="2:13" ht="15" x14ac:dyDescent="0.3">
      <c r="B83" s="17">
        <v>15</v>
      </c>
      <c r="C83" s="37" t="s">
        <v>121</v>
      </c>
      <c r="D83" s="37" t="s">
        <v>120</v>
      </c>
      <c r="E83" s="38" t="s">
        <v>60</v>
      </c>
      <c r="F83" s="37">
        <v>47</v>
      </c>
      <c r="G83" s="37">
        <v>64</v>
      </c>
      <c r="H83" s="37">
        <v>95</v>
      </c>
      <c r="I83" s="37">
        <v>58</v>
      </c>
      <c r="J83" s="37">
        <v>57</v>
      </c>
      <c r="K83" s="36">
        <f>SUM(Table1[[#This Row],[Column5]:[Column9]])</f>
        <v>321</v>
      </c>
      <c r="L83" s="1">
        <f>AVERAGE(Table1[[#This Row],[Column5]:[Column9]])</f>
        <v>64.2</v>
      </c>
      <c r="M83" s="35" t="s">
        <v>119</v>
      </c>
    </row>
  </sheetData>
  <mergeCells count="5">
    <mergeCell ref="H63:I63"/>
    <mergeCell ref="H64:I64"/>
    <mergeCell ref="J14:K14"/>
    <mergeCell ref="H61:I61"/>
    <mergeCell ref="H62:I62"/>
  </mergeCells>
  <phoneticPr fontId="2" type="noConversion"/>
  <conditionalFormatting sqref="M6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M83">
    <cfRule type="colorScale" priority="2">
      <colorScale>
        <cfvo type="num" val="49"/>
        <cfvo type="num" val="50"/>
        <color rgb="FFFF0000"/>
        <color rgb="FF00B050"/>
      </colorScale>
    </cfRule>
    <cfRule type="colorScale" priority="3">
      <colorScale>
        <cfvo type="min"/>
        <cfvo type="max"/>
        <color rgb="FFFFEF9C"/>
        <color rgb="FF63BE7B"/>
      </colorScale>
    </cfRule>
    <cfRule type="colorScale" priority="10">
      <colorScale>
        <cfvo type="formula" val="&quot;fail&quot;"/>
        <cfvo type="formula" val="5"/>
        <cfvo type="formula" val="&quot;pass&quot;"/>
        <color rgb="FFF8696B"/>
        <color rgb="FFFFEB84"/>
        <color rgb="FF63BE7B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13">
      <iconSet>
        <cfvo type="percent" val="0"/>
        <cfvo type="percent" val="&quot;&gt;50&quot;"/>
        <cfvo type="percent" val="&quot;&gt;50&quot;"/>
      </iconSet>
    </cfRule>
    <cfRule type="iconSet" priority="14">
      <iconSet iconSet="3Flags">
        <cfvo type="percent" val="0"/>
        <cfvo type="percent" val="33"/>
        <cfvo type="percent" val="67"/>
      </iconSet>
    </cfRule>
  </conditionalFormatting>
  <conditionalFormatting sqref="M7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9:L83">
    <cfRule type="colorScale" priority="1">
      <colorScale>
        <cfvo type="num" val="49"/>
        <cfvo type="num" val="50"/>
        <color rgb="FFFF0000"/>
        <color rgb="FF92D050"/>
      </colorScale>
    </cfRule>
  </conditionalFormatting>
  <dataValidations count="3">
    <dataValidation type="list" allowBlank="1" showInputMessage="1" showErrorMessage="1" sqref="N45:N55" xr:uid="{317C87A0-5599-4B8D-A47C-B82C276558C6}">
      <formula1>"BCA,B. tech,MCA,M.Tech"</formula1>
    </dataValidation>
    <dataValidation type="list" allowBlank="1" showInputMessage="1" showErrorMessage="1" sqref="Q45:Q55" xr:uid="{532C80F6-5ADE-4A5F-8E1B-112BD6931AA4}">
      <formula1>"Y,N"</formula1>
    </dataValidation>
    <dataValidation type="list" allowBlank="1" showInputMessage="1" showErrorMessage="1" sqref="E69:E83" xr:uid="{11E2EF92-968A-4DAE-8EED-46FD6A3DE415}">
      <formula1>"BCA,BBA,MBA,B-TEC"</formula1>
    </dataValidation>
  </dataValidation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E5FF-5D84-407D-AB13-94A73D0845CC}">
  <dimension ref="A1"/>
  <sheetViews>
    <sheetView workbookViewId="0">
      <selection sqref="A1:B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Aswin Anil</cp:lastModifiedBy>
  <dcterms:created xsi:type="dcterms:W3CDTF">2024-03-05T05:28:34Z</dcterms:created>
  <dcterms:modified xsi:type="dcterms:W3CDTF">2024-03-06T17:02:36Z</dcterms:modified>
</cp:coreProperties>
</file>