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eisa" sheetId="1" r:id="rId4"/>
    <sheet state="hidden" name="Direta" sheetId="2" r:id="rId5"/>
    <sheet state="visible" name="Vendedor" sheetId="3" r:id="rId6"/>
    <sheet state="visible" name="Página1" sheetId="4" r:id="rId7"/>
    <sheet state="visible" name="Proposta" sheetId="5" r:id="rId8"/>
    <sheet state="visible" name="%" sheetId="6" r:id="rId9"/>
  </sheets>
  <externalReferences>
    <externalReference r:id="rId10"/>
  </externalReferences>
  <definedNames/>
  <calcPr/>
  <extLst>
    <ext uri="GoogleSheetsCustomDataVersion2">
      <go:sheetsCustomData xmlns:go="http://customooxmlschemas.google.com/" r:id="rId11" roundtripDataChecksum="dIX0XJQOJXxZ0K19Va93fzKBo6XbHIVTAKDMKFquIa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27">
      <text>
        <t xml:space="preserve">======
ID#AAABojUAFdQ
Geisa Santos    (2025-08-01 03:08:06)
R$ 850</t>
      </text>
    </comment>
    <comment authorId="0" ref="F52">
      <text>
        <t xml:space="preserve">======
ID#AAABojUAFdE
Geisa Santos    (2025-08-01 03:08:06)
R$ 850</t>
      </text>
    </comment>
    <comment authorId="0" ref="F352">
      <text>
        <t xml:space="preserve">======
ID#AAABojUAFdA
Geisa Santos    (2025-08-01 03:08:06)
R$ 850</t>
      </text>
    </comment>
    <comment authorId="0" ref="F552">
      <text>
        <t xml:space="preserve">======
ID#AAABojUAFdM
Geisa Santos    (2025-08-01 03:08:06)
R$ 850</t>
      </text>
    </comment>
    <comment authorId="0" ref="F627">
      <text>
        <t xml:space="preserve">======
ID#AAABojUAFdI
Geisa Santos    (2025-08-01 03:08:06)
R$ 850</t>
      </text>
    </comment>
    <comment authorId="0" ref="F727">
      <text>
        <t xml:space="preserve">======
ID#AAABojUAFc4
Geisa Santos    (2025-08-01 03:08:06)
R$ 850</t>
      </text>
    </comment>
    <comment authorId="0" ref="F427">
      <text>
        <t xml:space="preserve">======
ID#AAABojUAFc0
Geisa Santos    (2025-08-01 03:08:06)
R$ 850</t>
      </text>
    </comment>
    <comment authorId="0" ref="F752">
      <text>
        <t xml:space="preserve">======
ID#AAABojUAFcw
Geisa Santos    (2025-08-01 03:08:06)
R$ 850</t>
      </text>
    </comment>
    <comment authorId="0" ref="F127">
      <text>
        <t xml:space="preserve">======
ID#AAABojUAFc8
Geisa Santos    (2025-08-01 03:08:06)
R$ 850</t>
      </text>
    </comment>
    <comment authorId="0" ref="F527">
      <text>
        <t xml:space="preserve">======
ID#AAABojUAFcY
Geisa Santos    (2025-08-01 03:08:06)
R$ 850</t>
      </text>
    </comment>
    <comment authorId="0" ref="F102">
      <text>
        <t xml:space="preserve">======
ID#AAABojUAFcU
Geisa Santos    (2025-08-01 03:08:06)
R$ 850</t>
      </text>
    </comment>
    <comment authorId="0" ref="F302">
      <text>
        <t xml:space="preserve">======
ID#AAABojUAFcc
Geisa Santos    (2025-08-01 03:08:06)
R$ 850</t>
      </text>
    </comment>
    <comment authorId="0" ref="F402">
      <text>
        <t xml:space="preserve">======
ID#AAABojUAFck
Geisa Santos    (2025-08-01 03:08:06)
R$ 850</t>
      </text>
    </comment>
    <comment authorId="0" ref="F577">
      <text>
        <t xml:space="preserve">======
ID#AAABojUAFcg
Geisa Santos    (2025-08-01 03:08:06)
R$ 850</t>
      </text>
    </comment>
    <comment authorId="0" ref="F702">
      <text>
        <t xml:space="preserve">======
ID#AAABojUAFcs
Geisa Santos    (2025-08-01 03:08:06)
R$ 850</t>
      </text>
    </comment>
    <comment authorId="0" ref="F652">
      <text>
        <t xml:space="preserve">======
ID#AAABojUAFco
Geisa Santos    (2025-08-01 03:08:06)
R$ 850</t>
      </text>
    </comment>
    <comment authorId="0" ref="F252">
      <text>
        <t xml:space="preserve">======
ID#AAABojUAFcI
Geisa Santos    (2025-08-01 03:08:06)
R$ 850</t>
      </text>
    </comment>
    <comment authorId="0" ref="F177">
      <text>
        <t xml:space="preserve">======
ID#AAABojUAFcQ
Geisa Santos    (2025-08-01 03:08:06)
R$ 850</t>
      </text>
    </comment>
    <comment authorId="0" ref="F202">
      <text>
        <t xml:space="preserve">======
ID#AAABojUAFcM
Geisa Santos    (2025-08-01 03:08:06)
R$ 850</t>
      </text>
    </comment>
    <comment authorId="0" ref="F477">
      <text>
        <t xml:space="preserve">======
ID#AAABojUAFcE
Geisa Santos    (2025-08-01 03:08:06)
R$ 850</t>
      </text>
    </comment>
    <comment authorId="0" ref="F377">
      <text>
        <t xml:space="preserve">======
ID#AAABojUAFb8
Geisa Santos    (2025-08-01 03:08:06)
R$ 850</t>
      </text>
    </comment>
    <comment authorId="0" ref="F452">
      <text>
        <t xml:space="preserve">======
ID#AAABojUAFcA
Geisa Santos    (2025-08-01 03:08:06)
R$ 850</t>
      </text>
    </comment>
    <comment authorId="0" ref="F152">
      <text>
        <t xml:space="preserve">======
ID#AAABojUAFbs
Geisa Santos    (2025-08-01 03:08:06)
R$ 850</t>
      </text>
    </comment>
    <comment authorId="0" ref="F277">
      <text>
        <t xml:space="preserve">======
ID#AAABojUAFb0
Geisa Santos    (2025-08-01 03:08:06)
R$ 850</t>
      </text>
    </comment>
    <comment authorId="0" ref="F77">
      <text>
        <t xml:space="preserve">======
ID#AAABojUAFbw
Geisa Santos    (2025-08-01 03:08:06)
R$ 850</t>
      </text>
    </comment>
    <comment authorId="0" ref="F502">
      <text>
        <t xml:space="preserve">======
ID#AAABojUAFb4
Geisa Santos    (2025-08-01 03:08:06)
R$ 850</t>
      </text>
    </comment>
    <comment authorId="0" ref="F27">
      <text>
        <t xml:space="preserve">======
ID#AAABojUAFbk
Geisa Santos    (2025-08-01 03:08:06)
R$ 850</t>
      </text>
    </comment>
    <comment authorId="0" ref="F677">
      <text>
        <t xml:space="preserve">======
ID#AAABojUAFbg
Geisa Santos    (2025-08-01 03:08:06)
R$ 850</t>
      </text>
    </comment>
    <comment authorId="0" ref="F227">
      <text>
        <t xml:space="preserve">======
ID#AAABojUAFbo
Geisa Santos    (2025-08-01 03:08:06)
R$ 850</t>
      </text>
    </comment>
    <comment authorId="0" ref="F602">
      <text>
        <t xml:space="preserve">======
ID#AAABojUAFbc
Geisa Santos    (2025-08-01 03:08:06)
R$ 850</t>
      </text>
    </comment>
  </commentList>
  <extLst>
    <ext uri="GoogleSheetsCustomDataVersion2">
      <go:sheetsCustomData xmlns:go="http://customooxmlschemas.google.com/" r:id="rId1" roundtripDataSignature="AMtx7mijPvOhagqQccDAUTT6uE48e/MhNw=="/>
    </ext>
  </extLst>
</comments>
</file>

<file path=xl/sharedStrings.xml><?xml version="1.0" encoding="utf-8"?>
<sst xmlns="http://schemas.openxmlformats.org/spreadsheetml/2006/main" count="2807" uniqueCount="118">
  <si>
    <t>SOMA COMISSÃO (POR ITEM):</t>
  </si>
  <si>
    <t>PEDIDO:</t>
  </si>
  <si>
    <t>CLIENTE:</t>
  </si>
  <si>
    <t>MARKUP DO PEDIDO:</t>
  </si>
  <si>
    <t>COMISSÃO (POR ITEM):</t>
  </si>
  <si>
    <t>DESCRIÇÃO</t>
  </si>
  <si>
    <t>COMPRA</t>
  </si>
  <si>
    <t>VENDA</t>
  </si>
  <si>
    <t>COMPRA X VENDA</t>
  </si>
  <si>
    <t>COMISSÃO</t>
  </si>
  <si>
    <t>Peso</t>
  </si>
  <si>
    <t>Valor c/
ICMS</t>
  </si>
  <si>
    <t>%
ICMS</t>
  </si>
  <si>
    <t>Outras
Despesas</t>
  </si>
  <si>
    <t>Valor s/
Impostos</t>
  </si>
  <si>
    <t>Valor c/
Difer. Peso</t>
  </si>
  <si>
    <t>Diferença
de peso</t>
  </si>
  <si>
    <t>Rentabilidade</t>
  </si>
  <si>
    <t>Total
Compra</t>
  </si>
  <si>
    <t>Total
Venda</t>
  </si>
  <si>
    <t>Peso
Venda</t>
  </si>
  <si>
    <t>Valor
Unitário</t>
  </si>
  <si>
    <t>Valor
Total</t>
  </si>
  <si>
    <t>%
Comissão</t>
  </si>
  <si>
    <t>Valor
Comissão</t>
  </si>
  <si>
    <t>Peso compra</t>
  </si>
  <si>
    <t>OUTRAS DESPESAS:</t>
  </si>
  <si>
    <t>Peso Venda</t>
  </si>
  <si>
    <t>PRAZO MÉDIO</t>
  </si>
  <si>
    <t>CLIENTE</t>
  </si>
  <si>
    <t/>
  </si>
  <si>
    <t>TIZIANI</t>
  </si>
  <si>
    <t>Custo a ser lançado no Dunamis</t>
  </si>
  <si>
    <t>TB QDR. 20 X 20 X 1,25 ZINCADO</t>
  </si>
  <si>
    <t>não apagar</t>
  </si>
  <si>
    <t>ADELMO</t>
  </si>
  <si>
    <t>TB RED. SCH 40 4" S/C PRETO</t>
  </si>
  <si>
    <t>TB RED. SCH 40 2 1/2" S/C PRETO</t>
  </si>
  <si>
    <t>TB RED. SCH 40 4" C/C PRETO</t>
  </si>
  <si>
    <t xml:space="preserve">TB RED. SCH 40 2 1/2" C/C PRETO </t>
  </si>
  <si>
    <t xml:space="preserve">TB RED. SCH 40 4" C/C GALV.  </t>
  </si>
  <si>
    <t xml:space="preserve">TB RED. SCH 40 2 1/2" C/C GALV. </t>
  </si>
  <si>
    <t>DOMU</t>
  </si>
  <si>
    <t xml:space="preserve">TB RET. 40 X 10 X 1,20 - 23 BRS </t>
  </si>
  <si>
    <t>PROPOSTA:</t>
  </si>
  <si>
    <t>Cliente:</t>
  </si>
  <si>
    <t>Consultor:</t>
  </si>
  <si>
    <t>Consultor</t>
  </si>
  <si>
    <t>Contato:</t>
  </si>
  <si>
    <t>Fone:</t>
  </si>
  <si>
    <t>Data:</t>
  </si>
  <si>
    <t>E-mail:</t>
  </si>
  <si>
    <t>Validade:</t>
  </si>
  <si>
    <t>7 dias corridos</t>
  </si>
  <si>
    <t xml:space="preserve">Em atenção à sua solicitação, apresentamos abaixo condições comerciais para fornecimento dos itens </t>
  </si>
  <si>
    <t>consultados:</t>
  </si>
  <si>
    <t>Item</t>
  </si>
  <si>
    <t>Dimensão mm</t>
  </si>
  <si>
    <t>Uni</t>
  </si>
  <si>
    <t>Qtd</t>
  </si>
  <si>
    <t>Preço (R$)</t>
  </si>
  <si>
    <t>ICMS</t>
  </si>
  <si>
    <t>IPI a incluir</t>
  </si>
  <si>
    <t>Preço C/IPI</t>
  </si>
  <si>
    <t>Valor total</t>
  </si>
  <si>
    <t>Prazo de Entrega</t>
  </si>
  <si>
    <t>KG</t>
  </si>
  <si>
    <t>IMEDIATO</t>
  </si>
  <si>
    <t xml:space="preserve">Peso Total </t>
  </si>
  <si>
    <t>kg</t>
  </si>
  <si>
    <t>Valor total S/IPI</t>
  </si>
  <si>
    <t>Valor total C/IPI</t>
  </si>
  <si>
    <t>Observações:</t>
  </si>
  <si>
    <t>Demais condições:</t>
  </si>
  <si>
    <t>incluso</t>
  </si>
  <si>
    <t>PIS/COFINS</t>
  </si>
  <si>
    <t xml:space="preserve">incluso </t>
  </si>
  <si>
    <t>Condição de pagamento</t>
  </si>
  <si>
    <t>28 ddl</t>
  </si>
  <si>
    <t>Frete</t>
  </si>
  <si>
    <t>CIF</t>
  </si>
  <si>
    <t>Embalagem</t>
  </si>
  <si>
    <t>fardo</t>
  </si>
  <si>
    <t xml:space="preserve">     Material sujeito a venda prévia / Os pesos informados são teóricos.</t>
  </si>
  <si>
    <t xml:space="preserve">     Após expiração da data de validade desta oferta, os preços estarão sujeitos a reajustes (para mais ou para menos) em função </t>
  </si>
  <si>
    <t xml:space="preserve">    da variação dos preços dos aços planos praticados pelas usinas.</t>
  </si>
  <si>
    <t xml:space="preserve"> VENDAS</t>
  </si>
  <si>
    <t>COMISSÕES</t>
  </si>
  <si>
    <t>%</t>
  </si>
  <si>
    <t>% BONUS</t>
  </si>
  <si>
    <t xml:space="preserve">bonus </t>
  </si>
  <si>
    <t>INCENTIVO DE VENDAS 2020</t>
  </si>
  <si>
    <t>DUNAMIS</t>
  </si>
  <si>
    <t>DIFERENÇA</t>
  </si>
  <si>
    <t>FAIXA</t>
  </si>
  <si>
    <t>PORCENTAGEM</t>
  </si>
  <si>
    <t>PREMISSA (MÉDIA MKUP &gt;=)</t>
  </si>
  <si>
    <t>Laura</t>
  </si>
  <si>
    <t>Cecília</t>
  </si>
  <si>
    <t>Aldo</t>
  </si>
  <si>
    <t>Luciana</t>
  </si>
  <si>
    <t>Geisa1</t>
  </si>
  <si>
    <t>REGRA ATUAL</t>
  </si>
  <si>
    <t>Vendedor</t>
  </si>
  <si>
    <t xml:space="preserve"> </t>
  </si>
  <si>
    <t xml:space="preserve">PRAZO MÉDIO DE VENDA </t>
  </si>
  <si>
    <t>Média</t>
  </si>
  <si>
    <t>VENDEDOR</t>
  </si>
  <si>
    <t>Saldo Dez/23</t>
  </si>
  <si>
    <t>total a ser pago</t>
  </si>
  <si>
    <t>PedidoxPrazo</t>
  </si>
  <si>
    <t>Pedido</t>
  </si>
  <si>
    <t>LAURA</t>
  </si>
  <si>
    <t>CECILIA</t>
  </si>
  <si>
    <t>ALDO</t>
  </si>
  <si>
    <t>LUCIANA</t>
  </si>
  <si>
    <t>GEISA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</si>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</sst>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\ * #,##0.00_-;\-&quot;R$&quot;\ * #,##0.00_-;_-&quot;R$&quot;\ * &quot;-&quot;??_-;_-@"/>
    <numFmt numFmtId="165" formatCode="0.0%"/>
    <numFmt numFmtId="166" formatCode="0.000"/>
    <numFmt numFmtId="167" formatCode="&quot;R$&quot;\ #,##0.00;[Red]\-&quot;R$&quot;\ #,##0.00"/>
  </numFmts>
  <fonts count="32">
    <font>
      <sz val="11.0"/>
      <color theme="1"/>
      <name val="Calibri"/>
      <scheme val="minor"/>
    </font>
    <font>
      <sz val="15.0"/>
      <color theme="1"/>
      <name val="Calibri"/>
    </font>
    <font>
      <sz val="15.0"/>
      <color rgb="FFFF0000"/>
      <name val="Calibri"/>
    </font>
    <font>
      <sz val="16.0"/>
      <color theme="1"/>
      <name val="Calibri"/>
    </font>
    <font/>
    <font>
      <b/>
      <sz val="12.0"/>
      <color rgb="FFFF0000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20.0"/>
      <color theme="1"/>
      <name val="Calibri"/>
    </font>
    <font>
      <sz val="16.0"/>
      <color theme="0"/>
      <name val="Calibri"/>
    </font>
    <font>
      <sz val="20.0"/>
      <color rgb="FFFF0000"/>
      <name val="Calibri"/>
    </font>
    <font>
      <b/>
      <sz val="20.0"/>
      <color rgb="FFFF0000"/>
      <name val="Calibri"/>
    </font>
    <font>
      <sz val="11.0"/>
      <color theme="0"/>
      <name val="Calibri"/>
    </font>
    <font>
      <b/>
      <sz val="14.0"/>
      <color theme="0"/>
      <name val="Calibri"/>
    </font>
    <font>
      <sz val="14.0"/>
      <color theme="0"/>
      <name val="Calibri"/>
    </font>
    <font>
      <b/>
      <sz val="10.0"/>
      <color rgb="FF262626"/>
      <name val="Quattrocento Sans"/>
    </font>
    <font>
      <b/>
      <sz val="11.0"/>
      <color theme="1"/>
      <name val="Calibri"/>
    </font>
    <font>
      <sz val="10.0"/>
      <color theme="1"/>
      <name val="Arial"/>
    </font>
    <font>
      <sz val="11.0"/>
      <color rgb="FF262626"/>
      <name val="Calibri"/>
    </font>
    <font>
      <u/>
      <sz val="11.0"/>
      <color theme="10"/>
      <name val="Calibri"/>
    </font>
    <font>
      <sz val="12.0"/>
      <color theme="1"/>
      <name val="Calibri"/>
    </font>
    <font>
      <sz val="10.0"/>
      <color rgb="FF262626"/>
      <name val="Calibri"/>
    </font>
    <font>
      <b/>
      <sz val="9.0"/>
      <color theme="1"/>
      <name val="Calibri"/>
    </font>
    <font>
      <sz val="9.0"/>
      <color theme="1"/>
      <name val="Calibri"/>
    </font>
    <font>
      <b/>
      <sz val="10.0"/>
      <color theme="1"/>
      <name val="Calibri"/>
    </font>
    <font>
      <b/>
      <sz val="11.0"/>
      <color theme="1"/>
      <name val="Arial"/>
    </font>
    <font>
      <i/>
      <sz val="11.0"/>
      <color theme="1"/>
      <name val="Calibri"/>
    </font>
    <font>
      <i/>
      <sz val="11.0"/>
      <color theme="0"/>
      <name val="Calibri"/>
    </font>
    <font>
      <i/>
      <sz val="9.0"/>
      <color theme="1"/>
      <name val="Calibri"/>
    </font>
    <font>
      <sz val="11.0"/>
      <color rgb="FF000000"/>
      <name val="Calibri"/>
    </font>
    <font>
      <b/>
      <sz val="16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880D0A"/>
        <bgColor rgb="FF880D0A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</fills>
  <borders count="62">
    <border/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3" numFmtId="164" xfId="0" applyAlignment="1" applyBorder="1" applyFill="1" applyFont="1" applyNumberFormat="1">
      <alignment horizontal="center" shrinkToFit="0" vertical="center" wrapText="1"/>
    </xf>
    <xf borderId="0" fillId="0" fontId="5" numFmtId="164" xfId="0" applyFont="1" applyNumberFormat="1"/>
    <xf borderId="0" fillId="0" fontId="6" numFmtId="0" xfId="0" applyFont="1"/>
    <xf borderId="0" fillId="0" fontId="7" numFmtId="0" xfId="0" applyAlignment="1" applyFont="1">
      <alignment horizontal="center" vertical="center"/>
    </xf>
    <xf borderId="0" fillId="0" fontId="8" numFmtId="0" xfId="0" applyFont="1"/>
    <xf borderId="5" fillId="2" fontId="3" numFmtId="14" xfId="0" applyAlignment="1" applyBorder="1" applyFont="1" applyNumberForma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4" fillId="0" fontId="3" numFmtId="10" xfId="0" applyAlignment="1" applyBorder="1" applyFont="1" applyNumberForma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3" fontId="3" numFmtId="164" xfId="0" applyAlignment="1" applyBorder="1" applyFont="1" applyNumberFormat="1">
      <alignment horizontal="center" shrinkToFit="0" vertical="center" wrapText="1"/>
    </xf>
    <xf borderId="0" fillId="0" fontId="7" numFmtId="164" xfId="0" applyFont="1" applyNumberFormat="1"/>
    <xf borderId="13" fillId="2" fontId="3" numFmtId="0" xfId="0" applyAlignment="1" applyBorder="1" applyFont="1">
      <alignment horizontal="center" shrinkToFit="0" vertical="center" wrapText="1"/>
    </xf>
    <xf borderId="14" fillId="4" fontId="9" numFmtId="0" xfId="0" applyAlignment="1" applyBorder="1" applyFill="1" applyFont="1">
      <alignment horizontal="center" vertical="center"/>
    </xf>
    <xf borderId="15" fillId="0" fontId="4" numFmtId="0" xfId="0" applyBorder="1" applyFont="1"/>
    <xf borderId="16" fillId="4" fontId="9" numFmtId="0" xfId="0" applyAlignment="1" applyBorder="1" applyFont="1">
      <alignment horizontal="center" vertical="center"/>
    </xf>
    <xf borderId="17" fillId="0" fontId="4" numFmtId="0" xfId="0" applyBorder="1" applyFont="1"/>
    <xf borderId="18" fillId="0" fontId="4" numFmtId="0" xfId="0" applyBorder="1" applyFont="1"/>
    <xf borderId="19" fillId="2" fontId="3" numFmtId="0" xfId="0" applyAlignment="1" applyBorder="1" applyFont="1">
      <alignment horizontal="center" shrinkToFit="0" vertical="center" wrapText="1"/>
    </xf>
    <xf borderId="20" fillId="2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4" fillId="0" fontId="3" numFmtId="165" xfId="0" applyAlignment="1" applyBorder="1" applyFont="1" applyNumberFormat="1">
      <alignment horizontal="center" shrinkToFit="0" vertical="center" wrapText="1"/>
    </xf>
    <xf borderId="4" fillId="5" fontId="3" numFmtId="164" xfId="0" applyAlignment="1" applyBorder="1" applyFill="1" applyFont="1" applyNumberFormat="1">
      <alignment horizontal="center" shrinkToFit="0" vertical="center" wrapText="1"/>
    </xf>
    <xf borderId="20" fillId="5" fontId="3" numFmtId="164" xfId="0" applyAlignment="1" applyBorder="1" applyFont="1" applyNumberFormat="1">
      <alignment horizontal="center" shrinkToFit="0" vertical="center" wrapText="1"/>
    </xf>
    <xf borderId="4" fillId="5" fontId="3" numFmtId="10" xfId="0" applyAlignment="1" applyBorder="1" applyFont="1" applyNumberFormat="1">
      <alignment horizontal="center" shrinkToFit="0" vertical="center" wrapText="1"/>
    </xf>
    <xf borderId="19" fillId="5" fontId="3" numFmtId="164" xfId="0" applyAlignment="1" applyBorder="1" applyFont="1" applyNumberFormat="1">
      <alignment horizontal="center" shrinkToFit="0" vertical="center" wrapText="1"/>
    </xf>
    <xf borderId="19" fillId="5" fontId="3" numFmtId="1" xfId="0" applyAlignment="1" applyBorder="1" applyFont="1" applyNumberFormat="1">
      <alignment horizontal="center" shrinkToFit="0" vertical="center" wrapText="1"/>
    </xf>
    <xf borderId="21" fillId="0" fontId="1" numFmtId="0" xfId="0" applyBorder="1" applyFont="1"/>
    <xf borderId="22" fillId="0" fontId="3" numFmtId="0" xfId="0" applyAlignment="1" applyBorder="1" applyFont="1">
      <alignment horizontal="center" shrinkToFit="0" vertical="center" wrapText="1"/>
    </xf>
    <xf borderId="23" fillId="0" fontId="3" numFmtId="164" xfId="0" applyAlignment="1" applyBorder="1" applyFont="1" applyNumberFormat="1">
      <alignment horizontal="center" shrinkToFit="0" vertical="center" wrapText="1"/>
    </xf>
    <xf borderId="23" fillId="0" fontId="3" numFmtId="165" xfId="0" applyAlignment="1" applyBorder="1" applyFont="1" applyNumberFormat="1">
      <alignment horizontal="center" shrinkToFit="0" vertical="center" wrapText="1"/>
    </xf>
    <xf borderId="24" fillId="5" fontId="3" numFmtId="10" xfId="0" applyAlignment="1" applyBorder="1" applyFont="1" applyNumberFormat="1">
      <alignment horizontal="center" shrinkToFit="0" vertical="center" wrapText="1"/>
    </xf>
    <xf borderId="25" fillId="5" fontId="3" numFmtId="1" xfId="0" applyAlignment="1" applyBorder="1" applyFont="1" applyNumberFormat="1">
      <alignment horizontal="center" shrinkToFit="0" vertical="center" wrapText="1"/>
    </xf>
    <xf borderId="26" fillId="0" fontId="1" numFmtId="0" xfId="0" applyBorder="1" applyFont="1"/>
    <xf borderId="27" fillId="0" fontId="3" numFmtId="0" xfId="0" applyAlignment="1" applyBorder="1" applyFont="1">
      <alignment horizontal="center" shrinkToFit="0" vertical="center" wrapText="1"/>
    </xf>
    <xf borderId="28" fillId="0" fontId="3" numFmtId="164" xfId="0" applyAlignment="1" applyBorder="1" applyFont="1" applyNumberFormat="1">
      <alignment horizontal="center" shrinkToFit="0" vertical="center" wrapText="1"/>
    </xf>
    <xf borderId="28" fillId="0" fontId="3" numFmtId="165" xfId="0" applyAlignment="1" applyBorder="1" applyFont="1" applyNumberFormat="1">
      <alignment horizontal="center" shrinkToFit="0" vertical="center" wrapText="1"/>
    </xf>
    <xf borderId="28" fillId="5" fontId="3" numFmtId="164" xfId="0" applyAlignment="1" applyBorder="1" applyFont="1" applyNumberFormat="1">
      <alignment horizontal="center" shrinkToFit="0" vertical="center" wrapText="1"/>
    </xf>
    <xf borderId="29" fillId="5" fontId="3" numFmtId="164" xfId="0" applyAlignment="1" applyBorder="1" applyFont="1" applyNumberFormat="1">
      <alignment horizontal="center" shrinkToFit="0" vertical="center" wrapText="1"/>
    </xf>
    <xf borderId="30" fillId="0" fontId="3" numFmtId="0" xfId="0" applyAlignment="1" applyBorder="1" applyFont="1">
      <alignment horizontal="center" shrinkToFit="0" vertical="center" wrapText="1"/>
    </xf>
    <xf borderId="28" fillId="5" fontId="3" numFmtId="10" xfId="0" applyAlignment="1" applyBorder="1" applyFont="1" applyNumberFormat="1">
      <alignment horizontal="center" shrinkToFit="0" vertical="center" wrapText="1"/>
    </xf>
    <xf borderId="28" fillId="0" fontId="3" numFmtId="10" xfId="0" applyAlignment="1" applyBorder="1" applyFont="1" applyNumberFormat="1">
      <alignment horizontal="center" shrinkToFit="0" vertical="center" wrapText="1"/>
    </xf>
    <xf borderId="30" fillId="5" fontId="3" numFmtId="164" xfId="0" applyAlignment="1" applyBorder="1" applyFont="1" applyNumberFormat="1">
      <alignment horizontal="center" shrinkToFit="0" vertical="center" wrapText="1"/>
    </xf>
    <xf borderId="30" fillId="5" fontId="3" numFmtId="1" xfId="0" applyAlignment="1" applyBorder="1" applyFont="1" applyNumberFormat="1">
      <alignment horizontal="center" shrinkToFit="0" vertical="center" wrapText="1"/>
    </xf>
    <xf borderId="31" fillId="0" fontId="3" numFmtId="0" xfId="0" applyAlignment="1" applyBorder="1" applyFont="1">
      <alignment horizontal="center" shrinkToFit="0" vertical="center" wrapText="1"/>
    </xf>
    <xf borderId="0" fillId="0" fontId="10" numFmtId="0" xfId="0" applyFont="1"/>
    <xf borderId="32" fillId="2" fontId="3" numFmtId="0" xfId="0" applyAlignment="1" applyBorder="1" applyFont="1">
      <alignment horizontal="center" shrinkToFit="0" vertical="center" wrapText="1"/>
    </xf>
    <xf borderId="33" fillId="0" fontId="4" numFmtId="0" xfId="0" applyBorder="1" applyFont="1"/>
    <xf borderId="34" fillId="0" fontId="3" numFmtId="164" xfId="0" applyAlignment="1" applyBorder="1" applyFont="1" applyNumberFormat="1">
      <alignment horizontal="center" shrinkToFit="0" vertical="center" wrapText="1"/>
    </xf>
    <xf borderId="0" fillId="0" fontId="3" numFmtId="0" xfId="0" applyFont="1"/>
    <xf borderId="12" fillId="5" fontId="3" numFmtId="10" xfId="0" applyAlignment="1" applyBorder="1" applyFont="1" applyNumberFormat="1">
      <alignment horizontal="center" shrinkToFit="0" vertical="center" wrapText="1"/>
    </xf>
    <xf borderId="31" fillId="0" fontId="3" numFmtId="164" xfId="0" applyAlignment="1" applyBorder="1" applyFont="1" applyNumberFormat="1">
      <alignment horizontal="center" shrinkToFit="0" vertical="center" wrapText="1"/>
    </xf>
    <xf borderId="0" fillId="0" fontId="3" numFmtId="164" xfId="0" applyFont="1" applyNumberFormat="1"/>
    <xf borderId="35" fillId="2" fontId="3" numFmtId="0" xfId="0" applyAlignment="1" applyBorder="1" applyFont="1">
      <alignment horizontal="center" shrinkToFit="0" vertical="center" wrapText="1"/>
    </xf>
    <xf borderId="36" fillId="4" fontId="3" numFmtId="0" xfId="0" applyAlignment="1" applyBorder="1" applyFont="1">
      <alignment horizontal="center" vertical="center"/>
    </xf>
    <xf borderId="37" fillId="0" fontId="4" numFmtId="0" xfId="0" applyBorder="1" applyFont="1"/>
    <xf borderId="16" fillId="4" fontId="3" numFmtId="0" xfId="0" applyAlignment="1" applyBorder="1" applyFont="1">
      <alignment horizontal="center" vertical="center"/>
    </xf>
    <xf borderId="14" fillId="4" fontId="3" numFmtId="0" xfId="0" applyAlignment="1" applyBorder="1" applyFont="1">
      <alignment horizontal="center" vertical="center"/>
    </xf>
    <xf borderId="38" fillId="0" fontId="3" numFmtId="0" xfId="0" applyAlignment="1" applyBorder="1" applyFont="1">
      <alignment horizontal="center" shrinkToFit="0" vertical="center" wrapText="1"/>
    </xf>
    <xf borderId="39" fillId="0" fontId="3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6" fillId="0" fontId="3" numFmtId="0" xfId="0" applyBorder="1" applyFont="1"/>
    <xf borderId="29" fillId="0" fontId="3" numFmtId="10" xfId="0" applyAlignment="1" applyBorder="1" applyFont="1" applyNumberFormat="1">
      <alignment horizontal="center" shrinkToFit="0" vertical="center" wrapText="1"/>
    </xf>
    <xf borderId="40" fillId="2" fontId="3" numFmtId="0" xfId="0" applyAlignment="1" applyBorder="1" applyFont="1">
      <alignment horizontal="center" shrinkToFit="0" vertical="center" wrapText="1"/>
    </xf>
    <xf borderId="41" fillId="0" fontId="4" numFmtId="0" xfId="0" applyBorder="1" applyFont="1"/>
    <xf borderId="42" fillId="0" fontId="3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36" fillId="4" fontId="9" numFmtId="0" xfId="0" applyAlignment="1" applyBorder="1" applyFont="1">
      <alignment horizontal="center" vertical="center"/>
    </xf>
    <xf borderId="21" fillId="0" fontId="7" numFmtId="0" xfId="0" applyBorder="1" applyFont="1"/>
    <xf borderId="26" fillId="0" fontId="7" numFmtId="0" xfId="0" applyBorder="1" applyFont="1"/>
    <xf borderId="0" fillId="0" fontId="3" numFmtId="0" xfId="0" applyAlignment="1" applyFont="1">
      <alignment horizontal="left"/>
    </xf>
    <xf borderId="0" fillId="0" fontId="9" numFmtId="0" xfId="0" applyFont="1"/>
    <xf borderId="0" fillId="0" fontId="11" numFmtId="0" xfId="0" applyFont="1"/>
    <xf borderId="43" fillId="0" fontId="9" numFmtId="0" xfId="0" applyBorder="1" applyFont="1"/>
    <xf borderId="1" fillId="2" fontId="9" numFmtId="0" xfId="0" applyAlignment="1" applyBorder="1" applyFont="1">
      <alignment horizontal="center" shrinkToFit="0" vertical="center" wrapText="1"/>
    </xf>
    <xf borderId="4" fillId="3" fontId="9" numFmtId="164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5" fillId="2" fontId="9" numFmtId="14" xfId="0" applyAlignment="1" applyBorder="1" applyFont="1" applyNumberForma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6" fillId="2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4" fillId="0" fontId="9" numFmtId="10" xfId="0" applyAlignment="1" applyBorder="1" applyFont="1" applyNumberFormat="1">
      <alignment horizontal="center" shrinkToFit="0" vertical="center" wrapText="1"/>
    </xf>
    <xf borderId="12" fillId="3" fontId="9" numFmtId="164" xfId="0" applyAlignment="1" applyBorder="1" applyFont="1" applyNumberFormat="1">
      <alignment horizontal="center" shrinkToFit="0" vertical="center" wrapText="1"/>
    </xf>
    <xf borderId="35" fillId="2" fontId="9" numFmtId="0" xfId="0" applyAlignment="1" applyBorder="1" applyFont="1">
      <alignment horizontal="center" shrinkToFit="0" vertical="center" wrapText="1"/>
    </xf>
    <xf borderId="19" fillId="2" fontId="9" numFmtId="0" xfId="0" applyAlignment="1" applyBorder="1" applyFont="1">
      <alignment horizontal="center" shrinkToFit="0" vertical="center" wrapText="1"/>
    </xf>
    <xf borderId="20" fillId="2" fontId="9" numFmtId="0" xfId="0" applyAlignment="1" applyBorder="1" applyFont="1">
      <alignment horizontal="center" shrinkToFit="0" vertical="center" wrapText="1"/>
    </xf>
    <xf borderId="21" fillId="0" fontId="9" numFmtId="0" xfId="0" applyBorder="1" applyFont="1"/>
    <xf borderId="19" fillId="0" fontId="9" numFmtId="0" xfId="0" applyAlignment="1" applyBorder="1" applyFont="1">
      <alignment horizontal="center" shrinkToFit="0" vertical="center" wrapText="1"/>
    </xf>
    <xf borderId="4" fillId="0" fontId="9" numFmtId="164" xfId="0" applyAlignment="1" applyBorder="1" applyFont="1" applyNumberFormat="1">
      <alignment horizontal="center" shrinkToFit="0" vertical="center" wrapText="1"/>
    </xf>
    <xf borderId="4" fillId="0" fontId="9" numFmtId="165" xfId="0" applyAlignment="1" applyBorder="1" applyFont="1" applyNumberFormat="1">
      <alignment horizontal="center" shrinkToFit="0" vertical="center" wrapText="1"/>
    </xf>
    <xf borderId="4" fillId="5" fontId="9" numFmtId="164" xfId="0" applyAlignment="1" applyBorder="1" applyFont="1" applyNumberFormat="1">
      <alignment horizontal="center" shrinkToFit="0" vertical="center" wrapText="1"/>
    </xf>
    <xf borderId="20" fillId="5" fontId="9" numFmtId="164" xfId="0" applyAlignment="1" applyBorder="1" applyFont="1" applyNumberFormat="1">
      <alignment horizontal="center" shrinkToFit="0" vertical="center" wrapText="1"/>
    </xf>
    <xf borderId="4" fillId="5" fontId="9" numFmtId="10" xfId="0" applyAlignment="1" applyBorder="1" applyFont="1" applyNumberFormat="1">
      <alignment horizontal="center" shrinkToFit="0" vertical="center" wrapText="1"/>
    </xf>
    <xf borderId="19" fillId="5" fontId="9" numFmtId="164" xfId="0" applyAlignment="1" applyBorder="1" applyFont="1" applyNumberFormat="1">
      <alignment horizontal="center" shrinkToFit="0" vertical="center" wrapText="1"/>
    </xf>
    <xf borderId="19" fillId="5" fontId="9" numFmtId="1" xfId="0" applyAlignment="1" applyBorder="1" applyFont="1" applyNumberFormat="1">
      <alignment horizontal="center" shrinkToFit="0" vertical="center" wrapText="1"/>
    </xf>
    <xf borderId="40" fillId="2" fontId="9" numFmtId="0" xfId="0" applyAlignment="1" applyBorder="1" applyFont="1">
      <alignment horizontal="center" shrinkToFit="0" vertical="center" wrapText="1"/>
    </xf>
    <xf borderId="42" fillId="0" fontId="9" numFmtId="164" xfId="0" applyAlignment="1" applyBorder="1" applyFont="1" applyNumberFormat="1">
      <alignment horizontal="center" shrinkToFit="0" vertical="center" wrapText="1"/>
    </xf>
    <xf borderId="26" fillId="0" fontId="9" numFmtId="0" xfId="0" applyBorder="1" applyFont="1"/>
    <xf borderId="28" fillId="0" fontId="9" numFmtId="164" xfId="0" applyAlignment="1" applyBorder="1" applyFont="1" applyNumberFormat="1">
      <alignment horizontal="center" shrinkToFit="0" vertical="center" wrapText="1"/>
    </xf>
    <xf borderId="23" fillId="0" fontId="9" numFmtId="165" xfId="0" applyAlignment="1" applyBorder="1" applyFont="1" applyNumberForma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9" numFmtId="164" xfId="0" applyAlignment="1" applyBorder="1" applyFont="1" applyNumberFormat="1">
      <alignment horizontal="center" shrinkToFit="0" vertical="center" wrapText="1"/>
    </xf>
    <xf borderId="30" fillId="0" fontId="9" numFmtId="0" xfId="0" applyAlignment="1" applyBorder="1" applyFont="1">
      <alignment horizontal="center" shrinkToFit="0" vertical="center" wrapText="1"/>
    </xf>
    <xf borderId="28" fillId="0" fontId="9" numFmtId="165" xfId="0" applyAlignment="1" applyBorder="1" applyFont="1" applyNumberFormat="1">
      <alignment horizontal="center" shrinkToFit="0" vertical="center" wrapText="1"/>
    </xf>
    <xf borderId="28" fillId="5" fontId="9" numFmtId="10" xfId="0" applyAlignment="1" applyBorder="1" applyFont="1" applyNumberFormat="1">
      <alignment horizontal="center" shrinkToFit="0" vertical="center" wrapText="1"/>
    </xf>
    <xf borderId="29" fillId="0" fontId="9" numFmtId="10" xfId="0" applyAlignment="1" applyBorder="1" applyFont="1" applyNumberFormat="1">
      <alignment horizontal="center" shrinkToFit="0" vertical="center" wrapText="1"/>
    </xf>
    <xf borderId="30" fillId="5" fontId="9" numFmtId="164" xfId="0" applyAlignment="1" applyBorder="1" applyFont="1" applyNumberFormat="1">
      <alignment horizontal="center" shrinkToFit="0" vertical="center" wrapText="1"/>
    </xf>
    <xf borderId="30" fillId="5" fontId="9" numFmtId="1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164" xfId="0" applyAlignment="1" applyFont="1" applyNumberFormat="1">
      <alignment horizontal="center" shrinkToFit="0" vertical="center" wrapText="1"/>
    </xf>
    <xf borderId="44" fillId="5" fontId="9" numFmtId="10" xfId="0" applyAlignment="1" applyBorder="1" applyFont="1" applyNumberFormat="1">
      <alignment horizontal="center" shrinkToFit="0" vertical="center" wrapText="1"/>
    </xf>
    <xf borderId="4" fillId="5" fontId="9" numFmtId="0" xfId="0" applyAlignment="1" applyBorder="1" applyFont="1">
      <alignment horizontal="center" shrinkToFit="0" vertical="center" wrapText="1"/>
    </xf>
    <xf borderId="40" fillId="2" fontId="9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center" vertical="center"/>
    </xf>
    <xf borderId="21" fillId="0" fontId="9" numFmtId="0" xfId="0" applyAlignment="1" applyBorder="1" applyFont="1">
      <alignment horizontal="right"/>
    </xf>
    <xf borderId="21" fillId="0" fontId="9" numFmtId="0" xfId="0" applyAlignment="1" applyBorder="1" applyFont="1">
      <alignment horizontal="left"/>
    </xf>
    <xf borderId="36" fillId="4" fontId="11" numFmtId="0" xfId="0" applyAlignment="1" applyBorder="1" applyFont="1">
      <alignment horizontal="center" vertical="center"/>
    </xf>
    <xf quotePrefix="1" borderId="0" fillId="0" fontId="11" numFmtId="0" xfId="0" applyAlignment="1" applyFont="1">
      <alignment horizontal="center" shrinkToFit="0" wrapText="1"/>
    </xf>
    <xf borderId="43" fillId="0" fontId="4" numFmtId="0" xfId="0" applyBorder="1" applyFont="1"/>
    <xf borderId="0" fillId="0" fontId="12" numFmtId="164" xfId="0" applyFont="1" applyNumberFormat="1"/>
    <xf borderId="0" fillId="0" fontId="9" numFmtId="164" xfId="0" applyFont="1" applyNumberFormat="1"/>
    <xf borderId="4" fillId="2" fontId="9" numFmtId="14" xfId="0" applyAlignment="1" applyBorder="1" applyFont="1" applyNumberFormat="1">
      <alignment horizontal="center" shrinkToFit="0" vertical="center" wrapText="1"/>
    </xf>
    <xf borderId="45" fillId="2" fontId="9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6" fillId="6" fontId="9" numFmtId="0" xfId="0" applyAlignment="1" applyBorder="1" applyFill="1" applyFont="1">
      <alignment horizontal="center" shrinkToFit="0" vertical="center" wrapText="1"/>
    </xf>
    <xf borderId="9" fillId="2" fontId="9" numFmtId="0" xfId="0" applyAlignment="1" applyBorder="1" applyFont="1">
      <alignment horizontal="center" shrinkToFit="0" vertical="center" wrapText="1"/>
    </xf>
    <xf borderId="12" fillId="3" fontId="12" numFmtId="164" xfId="0" applyAlignment="1" applyBorder="1" applyFont="1" applyNumberFormat="1">
      <alignment horizontal="center" shrinkToFit="0" vertical="center" wrapText="1"/>
    </xf>
    <xf borderId="44" fillId="7" fontId="9" numFmtId="0" xfId="0" applyBorder="1" applyFill="1" applyFont="1"/>
    <xf borderId="23" fillId="2" fontId="9" numFmtId="0" xfId="0" applyAlignment="1" applyBorder="1" applyFont="1">
      <alignment horizontal="center" shrinkToFit="0" vertical="center" wrapText="1"/>
    </xf>
    <xf borderId="46" fillId="4" fontId="9" numFmtId="0" xfId="0" applyAlignment="1" applyBorder="1" applyFont="1">
      <alignment horizontal="center" vertical="center"/>
    </xf>
    <xf borderId="31" fillId="0" fontId="4" numFmtId="0" xfId="0" applyBorder="1" applyFont="1"/>
    <xf borderId="47" fillId="2" fontId="9" numFmtId="0" xfId="0" applyAlignment="1" applyBorder="1" applyFont="1">
      <alignment horizontal="center" shrinkToFit="0" vertical="center" wrapText="1"/>
    </xf>
    <xf borderId="4" fillId="8" fontId="9" numFmtId="0" xfId="0" applyAlignment="1" applyBorder="1" applyFill="1" applyFont="1">
      <alignment horizontal="center" shrinkToFit="0" vertical="center" wrapText="1"/>
    </xf>
    <xf borderId="4" fillId="0" fontId="9" numFmtId="0" xfId="0" applyBorder="1" applyFont="1"/>
    <xf borderId="45" fillId="6" fontId="9" numFmtId="0" xfId="0" applyAlignment="1" applyBorder="1" applyFont="1">
      <alignment horizontal="center" readingOrder="0" shrinkToFit="0" vertical="center" wrapText="1"/>
    </xf>
    <xf borderId="4" fillId="6" fontId="9" numFmtId="164" xfId="0" applyAlignment="1" applyBorder="1" applyFont="1" applyNumberFormat="1">
      <alignment horizontal="center" readingOrder="0" shrinkToFit="0" vertical="center" wrapText="1"/>
    </xf>
    <xf borderId="4" fillId="6" fontId="9" numFmtId="165" xfId="0" applyAlignment="1" applyBorder="1" applyFont="1" applyNumberFormat="1">
      <alignment horizontal="center" readingOrder="0" shrinkToFit="0" vertical="center" wrapText="1"/>
    </xf>
    <xf borderId="47" fillId="5" fontId="9" numFmtId="164" xfId="0" applyAlignment="1" applyBorder="1" applyFont="1" applyNumberFormat="1">
      <alignment horizontal="center" shrinkToFit="0" vertical="center" wrapText="1"/>
    </xf>
    <xf borderId="4" fillId="2" fontId="9" numFmtId="166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center"/>
    </xf>
    <xf borderId="0" fillId="0" fontId="9" numFmtId="164" xfId="0" applyAlignment="1" applyFont="1" applyNumberFormat="1">
      <alignment horizontal="center"/>
    </xf>
    <xf borderId="0" fillId="0" fontId="9" numFmtId="10" xfId="0" applyAlignment="1" applyFont="1" applyNumberFormat="1">
      <alignment horizontal="center"/>
    </xf>
    <xf borderId="4" fillId="6" fontId="9" numFmtId="165" xfId="0" applyAlignment="1" applyBorder="1" applyFont="1" applyNumberFormat="1">
      <alignment horizontal="center" shrinkToFit="0" vertical="center" wrapText="1"/>
    </xf>
    <xf borderId="19" fillId="6" fontId="9" numFmtId="0" xfId="0" applyAlignment="1" applyBorder="1" applyFont="1">
      <alignment horizontal="center" shrinkToFit="0" vertical="center" wrapText="1"/>
    </xf>
    <xf borderId="4" fillId="6" fontId="9" numFmtId="164" xfId="0" applyAlignment="1" applyBorder="1" applyFont="1" applyNumberForma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45" fillId="6" fontId="9" numFmtId="0" xfId="0" applyAlignment="1" applyBorder="1" applyFont="1">
      <alignment horizontal="center" shrinkToFit="0" vertical="center" wrapText="1"/>
    </xf>
    <xf borderId="4" fillId="0" fontId="9" numFmtId="164" xfId="0" applyBorder="1" applyFont="1" applyNumberFormat="1"/>
    <xf borderId="31" fillId="0" fontId="9" numFmtId="0" xfId="0" applyAlignment="1" applyBorder="1" applyFont="1">
      <alignment horizontal="center" shrinkToFit="0" vertical="center" wrapText="1"/>
    </xf>
    <xf borderId="12" fillId="5" fontId="9" numFmtId="10" xfId="0" applyAlignment="1" applyBorder="1" applyFont="1" applyNumberFormat="1">
      <alignment horizontal="center" shrinkToFit="0" vertical="center" wrapText="1"/>
    </xf>
    <xf borderId="31" fillId="0" fontId="9" numFmtId="164" xfId="0" applyAlignment="1" applyBorder="1" applyFont="1" applyNumberFormat="1">
      <alignment horizontal="center" shrinkToFit="0" vertical="center" wrapText="1"/>
    </xf>
    <xf borderId="0" fillId="0" fontId="9" numFmtId="164" xfId="0" applyAlignment="1" applyFont="1" applyNumberFormat="1">
      <alignment horizontal="center" vertical="center"/>
    </xf>
    <xf borderId="0" fillId="0" fontId="7" numFmtId="0" xfId="0" applyFont="1"/>
    <xf borderId="0" fillId="0" fontId="13" numFmtId="0" xfId="0" applyFont="1"/>
    <xf borderId="0" fillId="0" fontId="7" numFmtId="0" xfId="0" applyAlignment="1" applyFont="1">
      <alignment horizontal="center"/>
    </xf>
    <xf borderId="44" fillId="9" fontId="14" numFmtId="0" xfId="0" applyBorder="1" applyFill="1" applyFont="1"/>
    <xf borderId="48" fillId="9" fontId="15" numFmtId="0" xfId="0" applyAlignment="1" applyBorder="1" applyFont="1">
      <alignment horizontal="center"/>
    </xf>
    <xf borderId="49" fillId="0" fontId="4" numFmtId="0" xfId="0" applyBorder="1" applyFont="1"/>
    <xf borderId="0" fillId="0" fontId="14" numFmtId="0" xfId="0" applyFont="1"/>
    <xf borderId="50" fillId="0" fontId="15" numFmtId="0" xfId="0" applyAlignment="1" applyBorder="1" applyFont="1">
      <alignment horizontal="center"/>
    </xf>
    <xf borderId="8" fillId="0" fontId="13" numFmtId="0" xfId="0" applyBorder="1" applyFont="1"/>
    <xf borderId="8" fillId="0" fontId="7" numFmtId="0" xfId="0" applyBorder="1" applyFont="1"/>
    <xf borderId="44" fillId="6" fontId="13" numFmtId="0" xfId="0" applyBorder="1" applyFont="1"/>
    <xf borderId="44" fillId="6" fontId="7" numFmtId="0" xfId="0" applyBorder="1" applyFont="1"/>
    <xf borderId="44" fillId="6" fontId="7" numFmtId="0" xfId="0" applyAlignment="1" applyBorder="1" applyFont="1">
      <alignment horizontal="center"/>
    </xf>
    <xf borderId="44" fillId="6" fontId="16" numFmtId="0" xfId="0" applyAlignment="1" applyBorder="1" applyFont="1">
      <alignment vertical="center"/>
    </xf>
    <xf borderId="44" fillId="6" fontId="7" numFmtId="0" xfId="0" applyAlignment="1" applyBorder="1" applyFont="1">
      <alignment vertical="center"/>
    </xf>
    <xf borderId="44" fillId="6" fontId="17" numFmtId="0" xfId="0" applyAlignment="1" applyBorder="1" applyFont="1">
      <alignment horizontal="left" vertical="center"/>
    </xf>
    <xf borderId="44" fillId="6" fontId="18" numFmtId="0" xfId="0" applyAlignment="1" applyBorder="1" applyFont="1">
      <alignment vertical="center"/>
    </xf>
    <xf borderId="44" fillId="10" fontId="19" numFmtId="0" xfId="0" applyAlignment="1" applyBorder="1" applyFill="1" applyFont="1">
      <alignment horizontal="left" vertical="center"/>
    </xf>
    <xf borderId="44" fillId="10" fontId="18" numFmtId="0" xfId="0" applyAlignment="1" applyBorder="1" applyFont="1">
      <alignment vertical="center"/>
    </xf>
    <xf borderId="44" fillId="10" fontId="7" numFmtId="0" xfId="0" applyBorder="1" applyFont="1"/>
    <xf borderId="0" fillId="0" fontId="19" numFmtId="14" xfId="0" applyAlignment="1" applyFont="1" applyNumberFormat="1">
      <alignment horizontal="left" vertical="center"/>
    </xf>
    <xf borderId="0" fillId="0" fontId="18" numFmtId="0" xfId="0" applyAlignment="1" applyFont="1">
      <alignment vertical="center"/>
    </xf>
    <xf borderId="44" fillId="10" fontId="20" numFmtId="0" xfId="0" applyAlignment="1" applyBorder="1" applyFont="1">
      <alignment vertical="center"/>
    </xf>
    <xf borderId="44" fillId="10" fontId="21" numFmtId="0" xfId="0" applyBorder="1" applyFont="1"/>
    <xf borderId="0" fillId="0" fontId="22" numFmtId="0" xfId="0" applyAlignment="1" applyFont="1">
      <alignment horizontal="left" vertical="center"/>
    </xf>
    <xf borderId="44" fillId="6" fontId="22" numFmtId="14" xfId="0" applyAlignment="1" applyBorder="1" applyFont="1" applyNumberFormat="1">
      <alignment horizontal="left" vertical="center"/>
    </xf>
    <xf borderId="8" fillId="0" fontId="7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4" fillId="0" fontId="23" numFmtId="0" xfId="0" applyAlignment="1" applyBorder="1" applyFont="1">
      <alignment horizontal="center"/>
    </xf>
    <xf borderId="6" fillId="0" fontId="23" numFmtId="0" xfId="0" applyAlignment="1" applyBorder="1" applyFont="1">
      <alignment horizontal="center"/>
    </xf>
    <xf borderId="4" fillId="0" fontId="24" numFmtId="0" xfId="0" applyAlignment="1" applyBorder="1" applyFont="1">
      <alignment horizontal="center"/>
    </xf>
    <xf borderId="6" fillId="0" fontId="24" numFmtId="0" xfId="0" applyAlignment="1" applyBorder="1" applyFont="1">
      <alignment horizontal="center"/>
    </xf>
    <xf borderId="4" fillId="10" fontId="24" numFmtId="0" xfId="0" applyAlignment="1" applyBorder="1" applyFont="1">
      <alignment horizontal="center"/>
    </xf>
    <xf borderId="4" fillId="0" fontId="24" numFmtId="3" xfId="0" applyAlignment="1" applyBorder="1" applyFont="1" applyNumberFormat="1">
      <alignment horizontal="center"/>
    </xf>
    <xf borderId="4" fillId="0" fontId="24" numFmtId="164" xfId="0" applyAlignment="1" applyBorder="1" applyFont="1" applyNumberFormat="1">
      <alignment horizontal="center"/>
    </xf>
    <xf borderId="4" fillId="0" fontId="24" numFmtId="10" xfId="0" applyAlignment="1" applyBorder="1" applyFont="1" applyNumberFormat="1">
      <alignment horizontal="center"/>
    </xf>
    <xf borderId="4" fillId="10" fontId="24" numFmtId="10" xfId="0" applyAlignment="1" applyBorder="1" applyFont="1" applyNumberFormat="1">
      <alignment horizontal="center"/>
    </xf>
    <xf borderId="4" fillId="0" fontId="24" numFmtId="166" xfId="0" applyAlignment="1" applyBorder="1" applyFont="1" applyNumberFormat="1">
      <alignment horizontal="center"/>
    </xf>
    <xf borderId="4" fillId="0" fontId="24" numFmtId="164" xfId="0" applyBorder="1" applyFont="1" applyNumberFormat="1"/>
    <xf borderId="6" fillId="10" fontId="24" numFmtId="0" xfId="0" applyAlignment="1" applyBorder="1" applyFont="1">
      <alignment horizontal="center"/>
    </xf>
    <xf borderId="6" fillId="10" fontId="24" numFmtId="16" xfId="0" applyAlignment="1" applyBorder="1" applyFont="1" applyNumberFormat="1">
      <alignment horizontal="center"/>
    </xf>
    <xf borderId="0" fillId="0" fontId="24" numFmtId="0" xfId="0" applyAlignment="1" applyFont="1">
      <alignment horizontal="left"/>
    </xf>
    <xf borderId="0" fillId="0" fontId="24" numFmtId="0" xfId="0" applyAlignment="1" applyFont="1">
      <alignment horizontal="center"/>
    </xf>
    <xf borderId="0" fillId="0" fontId="24" numFmtId="3" xfId="0" applyAlignment="1" applyFont="1" applyNumberFormat="1">
      <alignment horizontal="center"/>
    </xf>
    <xf borderId="0" fillId="0" fontId="24" numFmtId="164" xfId="0" applyAlignment="1" applyFont="1" applyNumberFormat="1">
      <alignment horizontal="center"/>
    </xf>
    <xf borderId="0" fillId="0" fontId="24" numFmtId="9" xfId="0" applyAlignment="1" applyFont="1" applyNumberFormat="1">
      <alignment horizontal="center"/>
    </xf>
    <xf borderId="0" fillId="0" fontId="24" numFmtId="166" xfId="0" applyAlignment="1" applyFont="1" applyNumberFormat="1">
      <alignment horizontal="center"/>
    </xf>
    <xf borderId="0" fillId="0" fontId="24" numFmtId="164" xfId="0" applyFont="1" applyNumberFormat="1"/>
    <xf borderId="0" fillId="0" fontId="17" numFmtId="0" xfId="0" applyAlignment="1" applyFont="1">
      <alignment horizontal="left"/>
    </xf>
    <xf borderId="0" fillId="0" fontId="17" numFmtId="3" xfId="0" applyAlignment="1" applyFont="1" applyNumberFormat="1">
      <alignment horizontal="center"/>
    </xf>
    <xf borderId="0" fillId="0" fontId="25" numFmtId="3" xfId="0" applyAlignment="1" applyFont="1" applyNumberFormat="1">
      <alignment horizontal="left"/>
    </xf>
    <xf borderId="0" fillId="0" fontId="17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17" numFmtId="0" xfId="0" applyAlignment="1" applyFont="1">
      <alignment horizontal="right"/>
    </xf>
    <xf borderId="0" fillId="0" fontId="26" numFmtId="0" xfId="0" applyAlignment="1" applyFont="1">
      <alignment horizontal="left"/>
    </xf>
    <xf borderId="6" fillId="10" fontId="7" numFmtId="0" xfId="0" applyAlignment="1" applyBorder="1" applyFont="1">
      <alignment horizontal="left" shrinkToFit="0" vertical="top" wrapText="1"/>
    </xf>
    <xf borderId="6" fillId="10" fontId="7" numFmtId="0" xfId="0" applyAlignment="1" applyBorder="1" applyFont="1">
      <alignment horizontal="left" vertical="top"/>
    </xf>
    <xf borderId="50" fillId="0" fontId="26" numFmtId="0" xfId="0" applyAlignment="1" applyBorder="1" applyFont="1">
      <alignment horizontal="left"/>
    </xf>
    <xf borderId="50" fillId="0" fontId="7" numFmtId="0" xfId="0" applyBorder="1" applyFont="1"/>
    <xf borderId="50" fillId="0" fontId="7" numFmtId="0" xfId="0" applyAlignment="1" applyBorder="1" applyFont="1">
      <alignment horizontal="center"/>
    </xf>
    <xf borderId="0" fillId="0" fontId="17" numFmtId="0" xfId="0" applyFont="1"/>
    <xf borderId="0" fillId="0" fontId="7" numFmtId="10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center"/>
    </xf>
    <xf borderId="44" fillId="10" fontId="7" numFmtId="10" xfId="0" applyAlignment="1" applyBorder="1" applyFont="1" applyNumberFormat="1">
      <alignment horizontal="left"/>
    </xf>
    <xf borderId="51" fillId="10" fontId="7" numFmtId="0" xfId="0" applyAlignment="1" applyBorder="1" applyFont="1">
      <alignment horizontal="left"/>
    </xf>
    <xf borderId="52" fillId="0" fontId="4" numFmtId="0" xfId="0" applyBorder="1" applyFont="1"/>
    <xf borderId="44" fillId="10" fontId="7" numFmtId="0" xfId="0" applyAlignment="1" applyBorder="1" applyFont="1">
      <alignment horizontal="center"/>
    </xf>
    <xf borderId="44" fillId="10" fontId="7" numFmtId="0" xfId="0" applyAlignment="1" applyBorder="1" applyFont="1">
      <alignment horizontal="left"/>
    </xf>
    <xf borderId="0" fillId="0" fontId="27" numFmtId="0" xfId="0" applyFont="1"/>
    <xf borderId="0" fillId="0" fontId="28" numFmtId="0" xfId="0" applyFont="1"/>
    <xf borderId="0" fillId="0" fontId="29" numFmtId="0" xfId="0" applyAlignment="1" applyFont="1">
      <alignment horizontal="left"/>
    </xf>
    <xf borderId="0" fillId="0" fontId="27" numFmtId="0" xfId="0" applyAlignment="1" applyFont="1">
      <alignment horizontal="center"/>
    </xf>
    <xf borderId="0" fillId="0" fontId="29" numFmtId="0" xfId="0" applyFont="1"/>
    <xf borderId="44" fillId="11" fontId="7" numFmtId="0" xfId="0" applyBorder="1" applyFill="1" applyFont="1"/>
    <xf borderId="44" fillId="11" fontId="7" numFmtId="0" xfId="0" applyAlignment="1" applyBorder="1" applyFont="1">
      <alignment horizontal="center"/>
    </xf>
    <xf borderId="51" fillId="3" fontId="7" numFmtId="0" xfId="0" applyAlignment="1" applyBorder="1" applyFont="1">
      <alignment horizontal="center"/>
    </xf>
    <xf borderId="53" fillId="0" fontId="17" numFmtId="0" xfId="0" applyAlignment="1" applyBorder="1" applyFont="1">
      <alignment horizontal="center"/>
    </xf>
    <xf borderId="54" fillId="0" fontId="17" numFmtId="0" xfId="0" applyAlignment="1" applyBorder="1" applyFont="1">
      <alignment horizontal="center"/>
    </xf>
    <xf borderId="44" fillId="12" fontId="7" numFmtId="0" xfId="0" applyBorder="1" applyFill="1" applyFont="1"/>
    <xf borderId="44" fillId="12" fontId="7" numFmtId="164" xfId="0" applyBorder="1" applyFont="1" applyNumberFormat="1"/>
    <xf borderId="44" fillId="12" fontId="7" numFmtId="10" xfId="0" applyBorder="1" applyFont="1" applyNumberFormat="1"/>
    <xf borderId="0" fillId="0" fontId="7" numFmtId="10" xfId="0" applyFont="1" applyNumberFormat="1"/>
    <xf borderId="44" fillId="3" fontId="7" numFmtId="0" xfId="0" applyAlignment="1" applyBorder="1" applyFont="1">
      <alignment horizontal="center"/>
    </xf>
    <xf borderId="55" fillId="0" fontId="4" numFmtId="0" xfId="0" applyBorder="1" applyFont="1"/>
    <xf borderId="56" fillId="0" fontId="4" numFmtId="0" xfId="0" applyBorder="1" applyFont="1"/>
    <xf borderId="44" fillId="8" fontId="30" numFmtId="164" xfId="0" applyBorder="1" applyFont="1" applyNumberFormat="1"/>
    <xf borderId="44" fillId="8" fontId="7" numFmtId="164" xfId="0" applyBorder="1" applyFont="1" applyNumberFormat="1"/>
    <xf borderId="0" fillId="0" fontId="7" numFmtId="10" xfId="0" applyAlignment="1" applyFont="1" applyNumberFormat="1">
      <alignment horizontal="center"/>
    </xf>
    <xf borderId="0" fillId="0" fontId="7" numFmtId="9" xfId="0" applyAlignment="1" applyFont="1" applyNumberFormat="1">
      <alignment horizontal="center"/>
    </xf>
    <xf borderId="57" fillId="0" fontId="7" numFmtId="167" xfId="0" applyBorder="1" applyFont="1" applyNumberFormat="1"/>
    <xf borderId="58" fillId="0" fontId="7" numFmtId="164" xfId="0" applyBorder="1" applyFont="1" applyNumberFormat="1"/>
    <xf borderId="44" fillId="12" fontId="30" numFmtId="0" xfId="0" applyBorder="1" applyFont="1"/>
    <xf borderId="44" fillId="12" fontId="30" numFmtId="164" xfId="0" applyBorder="1" applyFont="1" applyNumberFormat="1"/>
    <xf borderId="44" fillId="12" fontId="30" numFmtId="10" xfId="0" applyBorder="1" applyFont="1" applyNumberFormat="1"/>
    <xf borderId="57" fillId="0" fontId="7" numFmtId="0" xfId="0" applyBorder="1" applyFont="1"/>
    <xf borderId="0" fillId="0" fontId="8" numFmtId="0" xfId="0" applyAlignment="1" applyFont="1">
      <alignment shrinkToFit="0" vertical="top" wrapText="1"/>
    </xf>
    <xf borderId="55" fillId="0" fontId="7" numFmtId="0" xfId="0" applyBorder="1" applyFont="1"/>
    <xf borderId="56" fillId="0" fontId="7" numFmtId="164" xfId="0" applyBorder="1" applyFont="1" applyNumberFormat="1"/>
    <xf borderId="51" fillId="11" fontId="7" numFmtId="0" xfId="0" applyAlignment="1" applyBorder="1" applyFont="1">
      <alignment horizontal="center"/>
    </xf>
    <xf borderId="5" fillId="0" fontId="31" numFmtId="0" xfId="0" applyAlignment="1" applyBorder="1" applyFont="1">
      <alignment horizontal="center"/>
    </xf>
    <xf borderId="59" fillId="0" fontId="31" numFmtId="0" xfId="0" applyAlignment="1" applyBorder="1" applyFont="1">
      <alignment horizontal="center"/>
    </xf>
    <xf borderId="5" fillId="0" fontId="31" numFmtId="17" xfId="0" applyAlignment="1" applyBorder="1" applyFont="1" applyNumberFormat="1">
      <alignment horizontal="center"/>
    </xf>
    <xf borderId="60" fillId="0" fontId="31" numFmtId="0" xfId="0" applyAlignment="1" applyBorder="1" applyFont="1">
      <alignment horizontal="center"/>
    </xf>
    <xf borderId="44" fillId="11" fontId="7" numFmtId="2" xfId="0" applyAlignment="1" applyBorder="1" applyFont="1" applyNumberFormat="1">
      <alignment horizontal="center"/>
    </xf>
    <xf borderId="21" fillId="0" fontId="31" numFmtId="10" xfId="0" applyAlignment="1" applyBorder="1" applyFont="1" applyNumberFormat="1">
      <alignment horizontal="center"/>
    </xf>
    <xf borderId="0" fillId="0" fontId="31" numFmtId="164" xfId="0" applyAlignment="1" applyFont="1" applyNumberFormat="1">
      <alignment horizontal="center"/>
    </xf>
    <xf borderId="21" fillId="0" fontId="31" numFmtId="164" xfId="0" applyAlignment="1" applyBorder="1" applyFont="1" applyNumberFormat="1">
      <alignment horizontal="center"/>
    </xf>
    <xf borderId="58" fillId="0" fontId="31" numFmtId="164" xfId="0" applyAlignment="1" applyBorder="1" applyFont="1" applyNumberFormat="1">
      <alignment horizontal="center"/>
    </xf>
    <xf borderId="0" fillId="0" fontId="7" numFmtId="4" xfId="0" applyFont="1" applyNumberFormat="1"/>
    <xf borderId="44" fillId="11" fontId="7" numFmtId="10" xfId="0" applyBorder="1" applyFont="1" applyNumberFormat="1"/>
    <xf borderId="21" fillId="0" fontId="31" numFmtId="0" xfId="0" applyAlignment="1" applyBorder="1" applyFont="1">
      <alignment horizontal="center"/>
    </xf>
    <xf borderId="0" fillId="0" fontId="31" numFmtId="0" xfId="0" applyFont="1"/>
    <xf borderId="21" fillId="0" fontId="31" numFmtId="164" xfId="0" applyBorder="1" applyFont="1" applyNumberFormat="1"/>
    <xf borderId="26" fillId="0" fontId="31" numFmtId="0" xfId="0" applyAlignment="1" applyBorder="1" applyFont="1">
      <alignment horizontal="center"/>
    </xf>
    <xf borderId="61" fillId="0" fontId="31" numFmtId="0" xfId="0" applyBorder="1" applyFont="1"/>
    <xf borderId="26" fillId="0" fontId="31" numFmtId="164" xfId="0" applyBorder="1" applyFont="1" applyNumberFormat="1"/>
    <xf borderId="56" fillId="0" fontId="31" numFmtId="164" xfId="0" applyAlignment="1" applyBorder="1" applyFont="1" applyNumberFormat="1">
      <alignment horizontal="center"/>
    </xf>
    <xf borderId="59" fillId="0" fontId="31" numFmtId="164" xfId="0" applyBorder="1" applyFont="1" applyNumberFormat="1"/>
    <xf borderId="5" fillId="0" fontId="31" numFmtId="164" xfId="0" applyAlignment="1" applyBorder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609600</xdr:colOff>
      <xdr:row>0</xdr:row>
      <xdr:rowOff>85725</xdr:rowOff>
    </xdr:from>
    <xdr:ext cx="2552700" cy="638175"/>
    <xdr:sp>
      <xdr:nvSpPr>
        <xdr:cNvPr id="3" name="Shape 3"/>
        <xdr:cNvSpPr txBox="1"/>
      </xdr:nvSpPr>
      <xdr:spPr>
        <a:xfrm>
          <a:off x="4074413" y="3465675"/>
          <a:ext cx="2543175" cy="628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75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Ditual São Paulo Tubos</a:t>
          </a:r>
          <a:r>
            <a:rPr b="1" lang="en-US" sz="75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e Aços Ltda</a:t>
          </a:r>
          <a:br>
            <a:rPr lang="en-US" sz="75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75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Rua Joaquim Lobo, 81 - Pq. São Miguel </a:t>
          </a:r>
          <a:br>
            <a:rPr lang="en-US" sz="75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75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Guarulhos/SP - CEP: 07260-080 </a:t>
          </a:r>
          <a:br>
            <a:rPr lang="en-US" sz="75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75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CNPJ: 25.033.094/0001-26</a:t>
          </a:r>
          <a:br>
            <a:rPr lang="en-US" sz="75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</a:br>
          <a:r>
            <a:rPr lang="en-US" sz="75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I.E: 796.472.624.118</a:t>
          </a:r>
          <a:endParaRPr sz="75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47625</xdr:colOff>
      <xdr:row>59</xdr:row>
      <xdr:rowOff>28575</xdr:rowOff>
    </xdr:from>
    <xdr:ext cx="76200" cy="76200"/>
    <xdr:sp>
      <xdr:nvSpPr>
        <xdr:cNvPr id="4" name="Shape 4"/>
        <xdr:cNvSpPr/>
      </xdr:nvSpPr>
      <xdr:spPr>
        <a:xfrm>
          <a:off x="5312663" y="3746663"/>
          <a:ext cx="66675" cy="66675"/>
        </a:xfrm>
        <a:prstGeom prst="flowChartConnector">
          <a:avLst/>
        </a:prstGeom>
        <a:solidFill>
          <a:schemeClr val="accent3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47625</xdr:colOff>
      <xdr:row>61</xdr:row>
      <xdr:rowOff>19050</xdr:rowOff>
    </xdr:from>
    <xdr:ext cx="76200" cy="76200"/>
    <xdr:sp>
      <xdr:nvSpPr>
        <xdr:cNvPr id="5" name="Shape 5"/>
        <xdr:cNvSpPr/>
      </xdr:nvSpPr>
      <xdr:spPr>
        <a:xfrm>
          <a:off x="5312663" y="3746663"/>
          <a:ext cx="66675" cy="66675"/>
        </a:xfrm>
        <a:prstGeom prst="flowChartConnector">
          <a:avLst/>
        </a:prstGeom>
        <a:solidFill>
          <a:schemeClr val="accent3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0</xdr:row>
      <xdr:rowOff>85725</xdr:rowOff>
    </xdr:from>
    <xdr:ext cx="405765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teste%20ssd/Desktop/Comiss&#227;o%20Jan%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ldo"/>
      <sheetName val="Aldo dez23"/>
      <sheetName val="Laura"/>
      <sheetName val="Laura dez23"/>
      <sheetName val="Luciana"/>
      <sheetName val="Luciana dez23"/>
      <sheetName val="Geisa1"/>
      <sheetName val="Geisa"/>
      <sheetName val="Cecília"/>
      <sheetName val="Direta"/>
      <sheetName val="%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6.86"/>
    <col customWidth="1" min="3" max="3" width="19.71"/>
    <col customWidth="1" min="4" max="4" width="11.29"/>
    <col customWidth="1" min="5" max="5" width="18.71"/>
    <col customWidth="1" min="6" max="6" width="19.14"/>
    <col customWidth="1" min="7" max="7" width="19.43"/>
    <col customWidth="1" min="8" max="8" width="11.57"/>
    <col customWidth="1" min="9" max="9" width="18.0"/>
    <col customWidth="1" min="10" max="10" width="11.29"/>
    <col customWidth="1" min="11" max="11" width="17.29"/>
    <col customWidth="1" min="12" max="12" width="15.14"/>
    <col customWidth="1" min="13" max="13" width="23.0"/>
    <col customWidth="1" hidden="1" min="14" max="14" width="20.14"/>
    <col customWidth="1" hidden="1" min="15" max="15" width="22.0"/>
    <col customWidth="1" min="16" max="16" width="14.43"/>
    <col customWidth="1" min="17" max="17" width="15.43"/>
    <col customWidth="1" min="18" max="18" width="24.71"/>
    <col customWidth="1" min="19" max="19" width="20.29"/>
    <col customWidth="1" min="20" max="20" width="19.29"/>
    <col customWidth="1" min="21" max="21" width="19.57"/>
    <col customWidth="1" min="22" max="22" width="16.0"/>
    <col customWidth="1" min="23" max="23" width="8.14"/>
    <col customWidth="1" min="24" max="24" width="9.43"/>
    <col customWidth="1" min="25" max="25" width="25.86"/>
    <col customWidth="1" min="26" max="26" width="20.43"/>
    <col customWidth="1" min="27" max="28" width="8.71"/>
  </cols>
  <sheetData>
    <row r="1" ht="42.75" customHeight="1">
      <c r="G1" s="1"/>
      <c r="K1" s="2"/>
      <c r="L1" s="1"/>
      <c r="M1" s="1"/>
      <c r="Q1" s="3" t="s">
        <v>0</v>
      </c>
      <c r="R1" s="4"/>
      <c r="S1" s="5"/>
      <c r="T1" s="6">
        <f>SUMIF(Q3:Q994,"COMISSÃO (POR ITEM):",T3:T990)</f>
        <v>0</v>
      </c>
      <c r="U1" s="7"/>
      <c r="V1" s="8">
        <f>SUMIF(C:C,"peso compra",B:B)</f>
        <v>0</v>
      </c>
      <c r="W1" s="8">
        <f>SUMIF(I:I,"peso venda",H:H)</f>
        <v>0</v>
      </c>
      <c r="Y1" s="8">
        <f t="shared" ref="Y1:Z1" si="1">SUM(Y2:Y1050)</f>
        <v>0</v>
      </c>
      <c r="Z1" s="8">
        <f t="shared" si="1"/>
        <v>0</v>
      </c>
      <c r="AA1" s="8">
        <f>SUMIF(C:C,"peso compra",N:N)</f>
        <v>0</v>
      </c>
      <c r="AB1" s="8">
        <f>SUMIF(I:I,"peso venda",O:O)</f>
        <v>0</v>
      </c>
    </row>
    <row r="2" ht="14.25" customHeight="1">
      <c r="B2" s="9"/>
      <c r="C2" s="9"/>
      <c r="D2" s="9"/>
      <c r="E2" s="9"/>
      <c r="F2" s="9"/>
      <c r="G2" s="9"/>
      <c r="H2" s="10"/>
    </row>
    <row r="3" ht="51.0" customHeight="1">
      <c r="A3" s="11"/>
      <c r="B3" s="12" t="s">
        <v>1</v>
      </c>
      <c r="C3" s="13"/>
      <c r="D3" s="14" t="s">
        <v>2</v>
      </c>
      <c r="E3" s="15"/>
      <c r="F3" s="16"/>
      <c r="G3" s="17"/>
      <c r="H3" s="17"/>
      <c r="I3" s="15"/>
      <c r="J3" s="14" t="s">
        <v>3</v>
      </c>
      <c r="K3" s="17"/>
      <c r="L3" s="17"/>
      <c r="M3" s="15"/>
      <c r="P3" s="18">
        <f>IFERROR(O20/N20-1,0)</f>
        <v>0</v>
      </c>
      <c r="Q3" s="19" t="s">
        <v>4</v>
      </c>
      <c r="R3" s="20"/>
      <c r="S3" s="21"/>
      <c r="T3" s="22">
        <f>SUM(T6:T19)</f>
        <v>0</v>
      </c>
      <c r="Z3" s="23"/>
    </row>
    <row r="4" ht="39.0" customHeight="1">
      <c r="A4" s="24" t="s">
        <v>5</v>
      </c>
      <c r="B4" s="25" t="s">
        <v>6</v>
      </c>
      <c r="C4" s="17"/>
      <c r="D4" s="17"/>
      <c r="E4" s="17"/>
      <c r="F4" s="17"/>
      <c r="G4" s="26"/>
      <c r="H4" s="25" t="s">
        <v>7</v>
      </c>
      <c r="I4" s="17"/>
      <c r="J4" s="17"/>
      <c r="K4" s="17"/>
      <c r="L4" s="17"/>
      <c r="M4" s="26"/>
      <c r="N4" s="27" t="s">
        <v>8</v>
      </c>
      <c r="O4" s="28"/>
      <c r="P4" s="25" t="s">
        <v>9</v>
      </c>
      <c r="Q4" s="17"/>
      <c r="R4" s="17"/>
      <c r="S4" s="17"/>
      <c r="T4" s="26"/>
    </row>
    <row r="5" ht="45.75" customHeight="1">
      <c r="A5" s="29"/>
      <c r="B5" s="30" t="s">
        <v>10</v>
      </c>
      <c r="C5" s="12" t="s">
        <v>11</v>
      </c>
      <c r="D5" s="12" t="s">
        <v>12</v>
      </c>
      <c r="E5" s="12" t="s">
        <v>13</v>
      </c>
      <c r="F5" s="12" t="s">
        <v>14</v>
      </c>
      <c r="G5" s="31" t="s">
        <v>15</v>
      </c>
      <c r="H5" s="30" t="s">
        <v>10</v>
      </c>
      <c r="I5" s="12" t="s">
        <v>11</v>
      </c>
      <c r="J5" s="12" t="s">
        <v>12</v>
      </c>
      <c r="K5" s="12" t="s">
        <v>14</v>
      </c>
      <c r="L5" s="12" t="s">
        <v>16</v>
      </c>
      <c r="M5" s="31" t="s">
        <v>17</v>
      </c>
      <c r="N5" s="30" t="s">
        <v>18</v>
      </c>
      <c r="O5" s="31" t="s">
        <v>19</v>
      </c>
      <c r="P5" s="30" t="s">
        <v>20</v>
      </c>
      <c r="Q5" s="12" t="s">
        <v>21</v>
      </c>
      <c r="R5" s="12" t="s">
        <v>22</v>
      </c>
      <c r="S5" s="12" t="s">
        <v>23</v>
      </c>
      <c r="T5" s="31" t="s">
        <v>24</v>
      </c>
    </row>
    <row r="6" ht="51.0" customHeight="1">
      <c r="A6" s="1"/>
      <c r="B6" s="32"/>
      <c r="C6" s="33"/>
      <c r="D6" s="34"/>
      <c r="E6" s="35">
        <f>IF(B6="",0,F20/SUM(B6:B20))</f>
        <v>0</v>
      </c>
      <c r="F6" s="35">
        <f t="shared" ref="F6:F7" si="3">(C6*(1-(D6+9.25%))+E6)</f>
        <v>0</v>
      </c>
      <c r="G6" s="36">
        <f t="shared" ref="G6:G19" si="4">IFERROR(F6*B6/H6,0)</f>
        <v>0</v>
      </c>
      <c r="H6" s="32"/>
      <c r="I6" s="33"/>
      <c r="J6" s="34"/>
      <c r="K6" s="35">
        <f t="shared" ref="K6:K19" si="5">I6*(1-(J6+9.25%))</f>
        <v>0</v>
      </c>
      <c r="L6" s="37">
        <f t="shared" ref="L6:L20" si="6">IFERROR(H6/B6-1,0)</f>
        <v>0</v>
      </c>
      <c r="M6" s="18">
        <f t="shared" ref="M6:M19" si="7">IFERROR(K6/G6-1,0)</f>
        <v>0</v>
      </c>
      <c r="N6" s="38">
        <f t="shared" ref="N6:N19" si="8">B6*F6</f>
        <v>0</v>
      </c>
      <c r="O6" s="36">
        <f t="shared" ref="O6:O19" si="9">H6*K6</f>
        <v>0</v>
      </c>
      <c r="P6" s="39" t="str">
        <f t="shared" ref="P6:Q6" si="2">H6</f>
        <v/>
      </c>
      <c r="Q6" s="35" t="str">
        <f t="shared" si="2"/>
        <v/>
      </c>
      <c r="R6" s="35">
        <f t="shared" ref="R6:R19" si="11">Q6*P6</f>
        <v>0</v>
      </c>
      <c r="S6" s="37">
        <f t="shared" ref="S6:S19" si="12">IF(M6="","",IF(M6&lt;20%,0,IF(M6&lt;30%,1%,IF(M6&lt;40%,1.5%,IF(M6&lt;50%,2.5%,IF(M6&lt;60%,3%,IF(M6&lt;80%,4%,IF(M6&lt;100%,5%,5%))))))))</f>
        <v>0</v>
      </c>
      <c r="T6" s="36">
        <f t="shared" ref="T6:T19" si="13">R6*S6</f>
        <v>0</v>
      </c>
      <c r="V6" s="23">
        <f>R20*0.02</f>
        <v>0</v>
      </c>
    </row>
    <row r="7" ht="51.0" customHeight="1">
      <c r="A7" s="1"/>
      <c r="B7" s="32"/>
      <c r="C7" s="33"/>
      <c r="D7" s="34"/>
      <c r="E7" s="35">
        <f>IF(B7="",0,F20/SUM(B6:B20))</f>
        <v>0</v>
      </c>
      <c r="F7" s="35">
        <f t="shared" si="3"/>
        <v>0</v>
      </c>
      <c r="G7" s="36">
        <f t="shared" si="4"/>
        <v>0</v>
      </c>
      <c r="H7" s="32"/>
      <c r="I7" s="33"/>
      <c r="J7" s="34"/>
      <c r="K7" s="35">
        <f t="shared" si="5"/>
        <v>0</v>
      </c>
      <c r="L7" s="37">
        <f t="shared" si="6"/>
        <v>0</v>
      </c>
      <c r="M7" s="18">
        <f t="shared" si="7"/>
        <v>0</v>
      </c>
      <c r="N7" s="38">
        <f t="shared" si="8"/>
        <v>0</v>
      </c>
      <c r="O7" s="36">
        <f t="shared" si="9"/>
        <v>0</v>
      </c>
      <c r="P7" s="39" t="str">
        <f t="shared" ref="P7:Q7" si="10">H7</f>
        <v/>
      </c>
      <c r="Q7" s="35" t="str">
        <f t="shared" si="10"/>
        <v/>
      </c>
      <c r="R7" s="35">
        <f t="shared" si="11"/>
        <v>0</v>
      </c>
      <c r="S7" s="37">
        <f t="shared" si="12"/>
        <v>0</v>
      </c>
      <c r="T7" s="36">
        <f t="shared" si="13"/>
        <v>0</v>
      </c>
      <c r="V7" s="23"/>
    </row>
    <row r="8" ht="51.0" customHeight="1">
      <c r="A8" s="1"/>
      <c r="B8" s="32"/>
      <c r="C8" s="33"/>
      <c r="D8" s="34"/>
      <c r="E8" s="35">
        <f>IF(B8="",0,F20/SUM(B6:B19))</f>
        <v>0</v>
      </c>
      <c r="F8" s="35">
        <f t="shared" ref="F8:F19" si="15">C8*(1-(D8+9.25%))+E8</f>
        <v>0</v>
      </c>
      <c r="G8" s="36">
        <f t="shared" si="4"/>
        <v>0</v>
      </c>
      <c r="H8" s="32"/>
      <c r="I8" s="33"/>
      <c r="J8" s="34"/>
      <c r="K8" s="35">
        <f t="shared" si="5"/>
        <v>0</v>
      </c>
      <c r="L8" s="37">
        <f t="shared" si="6"/>
        <v>0</v>
      </c>
      <c r="M8" s="18">
        <f t="shared" si="7"/>
        <v>0</v>
      </c>
      <c r="N8" s="38">
        <f t="shared" si="8"/>
        <v>0</v>
      </c>
      <c r="O8" s="36">
        <f t="shared" si="9"/>
        <v>0</v>
      </c>
      <c r="P8" s="39" t="str">
        <f t="shared" ref="P8:Q8" si="14">H8</f>
        <v/>
      </c>
      <c r="Q8" s="35" t="str">
        <f t="shared" si="14"/>
        <v/>
      </c>
      <c r="R8" s="35">
        <f t="shared" si="11"/>
        <v>0</v>
      </c>
      <c r="S8" s="37">
        <f t="shared" si="12"/>
        <v>0</v>
      </c>
      <c r="T8" s="36">
        <f t="shared" si="13"/>
        <v>0</v>
      </c>
      <c r="V8" s="23"/>
    </row>
    <row r="9" ht="51.0" customHeight="1">
      <c r="A9" s="1"/>
      <c r="B9" s="32"/>
      <c r="C9" s="33"/>
      <c r="D9" s="34"/>
      <c r="E9" s="35">
        <f>IF(B9="",0,F23/SUM(B9:B22))</f>
        <v>0</v>
      </c>
      <c r="F9" s="35">
        <f t="shared" si="15"/>
        <v>0</v>
      </c>
      <c r="G9" s="36">
        <f t="shared" si="4"/>
        <v>0</v>
      </c>
      <c r="H9" s="32"/>
      <c r="I9" s="33"/>
      <c r="J9" s="34"/>
      <c r="K9" s="35">
        <f t="shared" si="5"/>
        <v>0</v>
      </c>
      <c r="L9" s="37">
        <f t="shared" si="6"/>
        <v>0</v>
      </c>
      <c r="M9" s="18">
        <f t="shared" si="7"/>
        <v>0</v>
      </c>
      <c r="N9" s="38">
        <f t="shared" si="8"/>
        <v>0</v>
      </c>
      <c r="O9" s="36">
        <f t="shared" si="9"/>
        <v>0</v>
      </c>
      <c r="P9" s="39" t="str">
        <f t="shared" ref="P9:Q9" si="16">H9</f>
        <v/>
      </c>
      <c r="Q9" s="35" t="str">
        <f t="shared" si="16"/>
        <v/>
      </c>
      <c r="R9" s="35">
        <f t="shared" si="11"/>
        <v>0</v>
      </c>
      <c r="S9" s="37">
        <f t="shared" si="12"/>
        <v>0</v>
      </c>
      <c r="T9" s="36">
        <f t="shared" si="13"/>
        <v>0</v>
      </c>
      <c r="V9" s="23"/>
    </row>
    <row r="10" ht="51.0" customHeight="1">
      <c r="A10" s="40"/>
      <c r="B10" s="32"/>
      <c r="C10" s="33"/>
      <c r="D10" s="34"/>
      <c r="E10" s="35">
        <f t="shared" ref="E10:E11" si="18">IF(B10="",0,F20/SUM(B6:B19))</f>
        <v>0</v>
      </c>
      <c r="F10" s="35">
        <f t="shared" si="15"/>
        <v>0</v>
      </c>
      <c r="G10" s="36">
        <f t="shared" si="4"/>
        <v>0</v>
      </c>
      <c r="H10" s="32"/>
      <c r="I10" s="33"/>
      <c r="J10" s="34"/>
      <c r="K10" s="35">
        <f t="shared" si="5"/>
        <v>0</v>
      </c>
      <c r="L10" s="37">
        <f t="shared" si="6"/>
        <v>0</v>
      </c>
      <c r="M10" s="18">
        <f t="shared" si="7"/>
        <v>0</v>
      </c>
      <c r="N10" s="38">
        <f t="shared" si="8"/>
        <v>0</v>
      </c>
      <c r="O10" s="36">
        <f t="shared" si="9"/>
        <v>0</v>
      </c>
      <c r="P10" s="39" t="str">
        <f t="shared" ref="P10:Q10" si="17">H10</f>
        <v/>
      </c>
      <c r="Q10" s="35" t="str">
        <f t="shared" si="17"/>
        <v/>
      </c>
      <c r="R10" s="35">
        <f t="shared" si="11"/>
        <v>0</v>
      </c>
      <c r="S10" s="37">
        <f t="shared" si="12"/>
        <v>0</v>
      </c>
      <c r="T10" s="36">
        <f t="shared" si="13"/>
        <v>0</v>
      </c>
      <c r="V10" s="8">
        <v>687.25</v>
      </c>
    </row>
    <row r="11" ht="51.0" customHeight="1">
      <c r="A11" s="40"/>
      <c r="B11" s="32"/>
      <c r="C11" s="33"/>
      <c r="D11" s="34"/>
      <c r="E11" s="35">
        <f t="shared" si="18"/>
        <v>0</v>
      </c>
      <c r="F11" s="35">
        <f t="shared" si="15"/>
        <v>0</v>
      </c>
      <c r="G11" s="36">
        <f t="shared" si="4"/>
        <v>0</v>
      </c>
      <c r="H11" s="32"/>
      <c r="I11" s="33"/>
      <c r="J11" s="34"/>
      <c r="K11" s="35">
        <f t="shared" si="5"/>
        <v>0</v>
      </c>
      <c r="L11" s="37">
        <f t="shared" si="6"/>
        <v>0</v>
      </c>
      <c r="M11" s="18">
        <f t="shared" si="7"/>
        <v>0</v>
      </c>
      <c r="N11" s="38">
        <f t="shared" si="8"/>
        <v>0</v>
      </c>
      <c r="O11" s="36">
        <f t="shared" si="9"/>
        <v>0</v>
      </c>
      <c r="P11" s="39" t="str">
        <f t="shared" ref="P11:Q11" si="19">H11</f>
        <v/>
      </c>
      <c r="Q11" s="35" t="str">
        <f t="shared" si="19"/>
        <v/>
      </c>
      <c r="R11" s="35">
        <f t="shared" si="11"/>
        <v>0</v>
      </c>
      <c r="S11" s="37">
        <f t="shared" si="12"/>
        <v>0</v>
      </c>
      <c r="T11" s="36">
        <f t="shared" si="13"/>
        <v>0</v>
      </c>
    </row>
    <row r="12" ht="51.0" customHeight="1">
      <c r="A12" s="40"/>
      <c r="B12" s="32"/>
      <c r="C12" s="33"/>
      <c r="D12" s="34"/>
      <c r="E12" s="35">
        <f>IF(B12="",0,F20/SUM(B6:B19))</f>
        <v>0</v>
      </c>
      <c r="F12" s="35">
        <f t="shared" si="15"/>
        <v>0</v>
      </c>
      <c r="G12" s="36">
        <f t="shared" si="4"/>
        <v>0</v>
      </c>
      <c r="H12" s="32"/>
      <c r="I12" s="33"/>
      <c r="J12" s="34"/>
      <c r="K12" s="35">
        <f t="shared" si="5"/>
        <v>0</v>
      </c>
      <c r="L12" s="37">
        <f t="shared" si="6"/>
        <v>0</v>
      </c>
      <c r="M12" s="18">
        <f t="shared" si="7"/>
        <v>0</v>
      </c>
      <c r="N12" s="38">
        <f t="shared" si="8"/>
        <v>0</v>
      </c>
      <c r="O12" s="36">
        <f t="shared" si="9"/>
        <v>0</v>
      </c>
      <c r="P12" s="39" t="str">
        <f t="shared" ref="P12:Q12" si="20">H12</f>
        <v/>
      </c>
      <c r="Q12" s="35" t="str">
        <f t="shared" si="20"/>
        <v/>
      </c>
      <c r="R12" s="35">
        <f t="shared" si="11"/>
        <v>0</v>
      </c>
      <c r="S12" s="37">
        <f t="shared" si="12"/>
        <v>0</v>
      </c>
      <c r="T12" s="36">
        <f t="shared" si="13"/>
        <v>0</v>
      </c>
    </row>
    <row r="13" ht="51.0" customHeight="1">
      <c r="A13" s="40"/>
      <c r="B13" s="32"/>
      <c r="C13" s="33"/>
      <c r="D13" s="34"/>
      <c r="E13" s="35">
        <f>IF(B13="",0,F23/SUM(B9:B22))</f>
        <v>0</v>
      </c>
      <c r="F13" s="35">
        <f t="shared" si="15"/>
        <v>0</v>
      </c>
      <c r="G13" s="36">
        <f t="shared" si="4"/>
        <v>0</v>
      </c>
      <c r="H13" s="32"/>
      <c r="I13" s="33"/>
      <c r="J13" s="34"/>
      <c r="K13" s="35">
        <f t="shared" si="5"/>
        <v>0</v>
      </c>
      <c r="L13" s="37">
        <f t="shared" si="6"/>
        <v>0</v>
      </c>
      <c r="M13" s="18">
        <f t="shared" si="7"/>
        <v>0</v>
      </c>
      <c r="N13" s="38">
        <f t="shared" si="8"/>
        <v>0</v>
      </c>
      <c r="O13" s="36">
        <f t="shared" si="9"/>
        <v>0</v>
      </c>
      <c r="P13" s="39" t="str">
        <f t="shared" ref="P13:Q13" si="21">H13</f>
        <v/>
      </c>
      <c r="Q13" s="35" t="str">
        <f t="shared" si="21"/>
        <v/>
      </c>
      <c r="R13" s="35">
        <f t="shared" si="11"/>
        <v>0</v>
      </c>
      <c r="S13" s="37">
        <f t="shared" si="12"/>
        <v>0</v>
      </c>
      <c r="T13" s="36">
        <f t="shared" si="13"/>
        <v>0</v>
      </c>
    </row>
    <row r="14" ht="51.0" customHeight="1">
      <c r="A14" s="40"/>
      <c r="B14" s="32"/>
      <c r="C14" s="33"/>
      <c r="D14" s="34"/>
      <c r="E14" s="35">
        <f>IF(B14="",0,F20/SUM(B6:B19))</f>
        <v>0</v>
      </c>
      <c r="F14" s="35">
        <f t="shared" si="15"/>
        <v>0</v>
      </c>
      <c r="G14" s="36">
        <f t="shared" si="4"/>
        <v>0</v>
      </c>
      <c r="H14" s="32"/>
      <c r="I14" s="33"/>
      <c r="J14" s="34"/>
      <c r="K14" s="35">
        <f t="shared" si="5"/>
        <v>0</v>
      </c>
      <c r="L14" s="37">
        <f t="shared" si="6"/>
        <v>0</v>
      </c>
      <c r="M14" s="18">
        <f t="shared" si="7"/>
        <v>0</v>
      </c>
      <c r="N14" s="38">
        <f t="shared" si="8"/>
        <v>0</v>
      </c>
      <c r="O14" s="36">
        <f t="shared" si="9"/>
        <v>0</v>
      </c>
      <c r="P14" s="39" t="str">
        <f t="shared" ref="P14:Q14" si="22">H14</f>
        <v/>
      </c>
      <c r="Q14" s="35" t="str">
        <f t="shared" si="22"/>
        <v/>
      </c>
      <c r="R14" s="35">
        <f t="shared" si="11"/>
        <v>0</v>
      </c>
      <c r="S14" s="37">
        <f t="shared" si="12"/>
        <v>0</v>
      </c>
      <c r="T14" s="36">
        <f t="shared" si="13"/>
        <v>0</v>
      </c>
    </row>
    <row r="15" ht="40.5" customHeight="1">
      <c r="A15" s="40"/>
      <c r="B15" s="32"/>
      <c r="C15" s="33"/>
      <c r="D15" s="34"/>
      <c r="E15" s="35">
        <f t="shared" ref="E15:E16" si="24">IF(B15="",0,F20/SUM(B6:B19))</f>
        <v>0</v>
      </c>
      <c r="F15" s="35">
        <f t="shared" si="15"/>
        <v>0</v>
      </c>
      <c r="G15" s="36">
        <f t="shared" si="4"/>
        <v>0</v>
      </c>
      <c r="H15" s="32"/>
      <c r="I15" s="33"/>
      <c r="J15" s="34"/>
      <c r="K15" s="35">
        <f t="shared" si="5"/>
        <v>0</v>
      </c>
      <c r="L15" s="37">
        <f t="shared" si="6"/>
        <v>0</v>
      </c>
      <c r="M15" s="18">
        <f t="shared" si="7"/>
        <v>0</v>
      </c>
      <c r="N15" s="38">
        <f t="shared" si="8"/>
        <v>0</v>
      </c>
      <c r="O15" s="36">
        <f t="shared" si="9"/>
        <v>0</v>
      </c>
      <c r="P15" s="39" t="str">
        <f t="shared" ref="P15:Q15" si="23">H15</f>
        <v/>
      </c>
      <c r="Q15" s="35" t="str">
        <f t="shared" si="23"/>
        <v/>
      </c>
      <c r="R15" s="35">
        <f t="shared" si="11"/>
        <v>0</v>
      </c>
      <c r="S15" s="37">
        <f t="shared" si="12"/>
        <v>0</v>
      </c>
      <c r="T15" s="36">
        <f t="shared" si="13"/>
        <v>0</v>
      </c>
    </row>
    <row r="16" ht="40.5" customHeight="1">
      <c r="A16" s="40"/>
      <c r="B16" s="41"/>
      <c r="C16" s="42"/>
      <c r="D16" s="43"/>
      <c r="E16" s="35">
        <f t="shared" si="24"/>
        <v>0</v>
      </c>
      <c r="F16" s="35">
        <f t="shared" si="15"/>
        <v>0</v>
      </c>
      <c r="G16" s="36">
        <f t="shared" si="4"/>
        <v>0</v>
      </c>
      <c r="H16" s="41"/>
      <c r="I16" s="42"/>
      <c r="J16" s="43"/>
      <c r="K16" s="35">
        <f t="shared" si="5"/>
        <v>0</v>
      </c>
      <c r="L16" s="44">
        <f t="shared" si="6"/>
        <v>0</v>
      </c>
      <c r="M16" s="18">
        <f t="shared" si="7"/>
        <v>0</v>
      </c>
      <c r="N16" s="38">
        <f t="shared" si="8"/>
        <v>0</v>
      </c>
      <c r="O16" s="36">
        <f t="shared" si="9"/>
        <v>0</v>
      </c>
      <c r="P16" s="45" t="str">
        <f t="shared" ref="P16:Q16" si="25">H16</f>
        <v/>
      </c>
      <c r="Q16" s="35" t="str">
        <f t="shared" si="25"/>
        <v/>
      </c>
      <c r="R16" s="35">
        <f t="shared" si="11"/>
        <v>0</v>
      </c>
      <c r="S16" s="37">
        <f t="shared" si="12"/>
        <v>0</v>
      </c>
      <c r="T16" s="36">
        <f t="shared" si="13"/>
        <v>0</v>
      </c>
    </row>
    <row r="17" ht="40.5" customHeight="1">
      <c r="A17" s="40"/>
      <c r="B17" s="41"/>
      <c r="C17" s="42"/>
      <c r="D17" s="43"/>
      <c r="E17" s="35">
        <f>IF(B17="",0,F20/SUM(B6:B19))</f>
        <v>0</v>
      </c>
      <c r="F17" s="35">
        <f t="shared" si="15"/>
        <v>0</v>
      </c>
      <c r="G17" s="36">
        <f t="shared" si="4"/>
        <v>0</v>
      </c>
      <c r="H17" s="41"/>
      <c r="I17" s="42"/>
      <c r="J17" s="43"/>
      <c r="K17" s="35">
        <f t="shared" si="5"/>
        <v>0</v>
      </c>
      <c r="L17" s="44">
        <f t="shared" si="6"/>
        <v>0</v>
      </c>
      <c r="M17" s="18">
        <f t="shared" si="7"/>
        <v>0</v>
      </c>
      <c r="N17" s="38">
        <f t="shared" si="8"/>
        <v>0</v>
      </c>
      <c r="O17" s="36">
        <f t="shared" si="9"/>
        <v>0</v>
      </c>
      <c r="P17" s="45" t="str">
        <f t="shared" ref="P17:Q17" si="26">H17</f>
        <v/>
      </c>
      <c r="Q17" s="35" t="str">
        <f t="shared" si="26"/>
        <v/>
      </c>
      <c r="R17" s="35">
        <f t="shared" si="11"/>
        <v>0</v>
      </c>
      <c r="S17" s="37">
        <f t="shared" si="12"/>
        <v>0</v>
      </c>
      <c r="T17" s="36">
        <f t="shared" si="13"/>
        <v>0</v>
      </c>
    </row>
    <row r="18" ht="40.5" customHeight="1">
      <c r="A18" s="40"/>
      <c r="B18" s="41"/>
      <c r="C18" s="42"/>
      <c r="D18" s="43"/>
      <c r="E18" s="35">
        <f>IF(B18="",0,F23/SUM(B9:B22))</f>
        <v>0</v>
      </c>
      <c r="F18" s="35">
        <f t="shared" si="15"/>
        <v>0</v>
      </c>
      <c r="G18" s="36">
        <f t="shared" si="4"/>
        <v>0</v>
      </c>
      <c r="H18" s="41"/>
      <c r="I18" s="42"/>
      <c r="J18" s="43"/>
      <c r="K18" s="35">
        <f t="shared" si="5"/>
        <v>0</v>
      </c>
      <c r="L18" s="44">
        <f t="shared" si="6"/>
        <v>0</v>
      </c>
      <c r="M18" s="18">
        <f t="shared" si="7"/>
        <v>0</v>
      </c>
      <c r="N18" s="38">
        <f t="shared" si="8"/>
        <v>0</v>
      </c>
      <c r="O18" s="36">
        <f t="shared" si="9"/>
        <v>0</v>
      </c>
      <c r="P18" s="45" t="str">
        <f t="shared" ref="P18:Q18" si="27">H18</f>
        <v/>
      </c>
      <c r="Q18" s="35" t="str">
        <f t="shared" si="27"/>
        <v/>
      </c>
      <c r="R18" s="35">
        <f t="shared" si="11"/>
        <v>0</v>
      </c>
      <c r="S18" s="37">
        <f t="shared" si="12"/>
        <v>0</v>
      </c>
      <c r="T18" s="36">
        <f t="shared" si="13"/>
        <v>0</v>
      </c>
    </row>
    <row r="19" ht="40.5" customHeight="1">
      <c r="A19" s="46"/>
      <c r="B19" s="47"/>
      <c r="C19" s="48"/>
      <c r="D19" s="49"/>
      <c r="E19" s="50">
        <f>IF(B19="",0,F20/SUM(B6:B19))</f>
        <v>0</v>
      </c>
      <c r="F19" s="50">
        <f t="shared" si="15"/>
        <v>0</v>
      </c>
      <c r="G19" s="51">
        <f t="shared" si="4"/>
        <v>0</v>
      </c>
      <c r="H19" s="52"/>
      <c r="I19" s="48"/>
      <c r="J19" s="49"/>
      <c r="K19" s="50">
        <f t="shared" si="5"/>
        <v>0</v>
      </c>
      <c r="L19" s="53">
        <f t="shared" si="6"/>
        <v>0</v>
      </c>
      <c r="M19" s="54">
        <f t="shared" si="7"/>
        <v>0</v>
      </c>
      <c r="N19" s="55">
        <f t="shared" si="8"/>
        <v>0</v>
      </c>
      <c r="O19" s="51">
        <f t="shared" si="9"/>
        <v>0</v>
      </c>
      <c r="P19" s="56" t="str">
        <f t="shared" ref="P19:Q19" si="28">H19</f>
        <v/>
      </c>
      <c r="Q19" s="35" t="str">
        <f t="shared" si="28"/>
        <v/>
      </c>
      <c r="R19" s="35">
        <f t="shared" si="11"/>
        <v>0</v>
      </c>
      <c r="S19" s="37">
        <f t="shared" si="12"/>
        <v>0</v>
      </c>
      <c r="T19" s="36">
        <f t="shared" si="13"/>
        <v>0</v>
      </c>
    </row>
    <row r="20" ht="51.75" customHeight="1">
      <c r="B20" s="57">
        <f>SUM(B6:B19)</f>
        <v>0</v>
      </c>
      <c r="C20" s="58" t="s">
        <v>25</v>
      </c>
      <c r="D20" s="59" t="s">
        <v>26</v>
      </c>
      <c r="E20" s="60"/>
      <c r="F20" s="61"/>
      <c r="G20" s="9"/>
      <c r="H20" s="57">
        <f>SUM(H6:H19)</f>
        <v>0</v>
      </c>
      <c r="I20" s="58" t="s">
        <v>27</v>
      </c>
      <c r="J20" s="62"/>
      <c r="K20" s="62"/>
      <c r="L20" s="63">
        <f t="shared" si="6"/>
        <v>0</v>
      </c>
      <c r="N20" s="64">
        <f t="shared" ref="N20:O20" si="29">SUM(N6:N19)</f>
        <v>0</v>
      </c>
      <c r="O20" s="64">
        <f t="shared" si="29"/>
        <v>0</v>
      </c>
      <c r="R20" s="22">
        <f>SUM(R6:R19)</f>
        <v>0</v>
      </c>
      <c r="S20" s="57" t="s">
        <v>28</v>
      </c>
      <c r="T20" s="57"/>
      <c r="Y20" s="33">
        <f>T20*R20</f>
        <v>0</v>
      </c>
      <c r="Z20" s="33">
        <f>R20</f>
        <v>0</v>
      </c>
    </row>
    <row r="21" ht="51.75" customHeight="1">
      <c r="I21" s="23"/>
      <c r="K21" s="65"/>
    </row>
    <row r="22" ht="42.75" customHeight="1">
      <c r="A22" s="11"/>
      <c r="B22" s="12" t="s">
        <v>1</v>
      </c>
      <c r="C22" s="13"/>
      <c r="D22" s="14" t="s">
        <v>2</v>
      </c>
      <c r="E22" s="15"/>
      <c r="F22" s="16"/>
      <c r="G22" s="17"/>
      <c r="H22" s="17"/>
      <c r="I22" s="15"/>
      <c r="J22" s="14" t="s">
        <v>3</v>
      </c>
      <c r="K22" s="17"/>
      <c r="L22" s="17"/>
      <c r="M22" s="15"/>
      <c r="N22" s="62"/>
      <c r="O22" s="62"/>
      <c r="P22" s="18">
        <f>IFERROR(O42/N42-1,0)</f>
        <v>0</v>
      </c>
      <c r="Q22" s="3" t="s">
        <v>4</v>
      </c>
      <c r="R22" s="4"/>
      <c r="S22" s="5"/>
      <c r="T22" s="22">
        <f>SUM(T25:T41)</f>
        <v>0</v>
      </c>
      <c r="Z22" s="23"/>
    </row>
    <row r="23" ht="39.0" customHeight="1">
      <c r="A23" s="66" t="s">
        <v>5</v>
      </c>
      <c r="B23" s="67" t="s">
        <v>6</v>
      </c>
      <c r="C23" s="20"/>
      <c r="D23" s="20"/>
      <c r="E23" s="20"/>
      <c r="F23" s="20"/>
      <c r="G23" s="68"/>
      <c r="H23" s="67" t="s">
        <v>7</v>
      </c>
      <c r="I23" s="20"/>
      <c r="J23" s="20"/>
      <c r="K23" s="20"/>
      <c r="L23" s="20"/>
      <c r="M23" s="68"/>
      <c r="N23" s="69" t="s">
        <v>8</v>
      </c>
      <c r="O23" s="28"/>
      <c r="P23" s="70" t="s">
        <v>9</v>
      </c>
      <c r="Q23" s="17"/>
      <c r="R23" s="17"/>
      <c r="S23" s="17"/>
      <c r="T23" s="26"/>
    </row>
    <row r="24" ht="42.0" customHeight="1">
      <c r="A24" s="29"/>
      <c r="B24" s="30" t="s">
        <v>10</v>
      </c>
      <c r="C24" s="12" t="s">
        <v>11</v>
      </c>
      <c r="D24" s="12" t="s">
        <v>12</v>
      </c>
      <c r="E24" s="12" t="s">
        <v>13</v>
      </c>
      <c r="F24" s="12" t="s">
        <v>14</v>
      </c>
      <c r="G24" s="31" t="s">
        <v>15</v>
      </c>
      <c r="H24" s="30" t="s">
        <v>10</v>
      </c>
      <c r="I24" s="12" t="s">
        <v>11</v>
      </c>
      <c r="J24" s="12" t="s">
        <v>12</v>
      </c>
      <c r="K24" s="12" t="s">
        <v>14</v>
      </c>
      <c r="L24" s="12" t="s">
        <v>16</v>
      </c>
      <c r="M24" s="31" t="s">
        <v>17</v>
      </c>
      <c r="N24" s="30" t="s">
        <v>18</v>
      </c>
      <c r="O24" s="31" t="s">
        <v>19</v>
      </c>
      <c r="P24" s="30" t="s">
        <v>20</v>
      </c>
      <c r="Q24" s="12" t="s">
        <v>21</v>
      </c>
      <c r="R24" s="12" t="s">
        <v>22</v>
      </c>
      <c r="S24" s="12" t="s">
        <v>23</v>
      </c>
      <c r="T24" s="31" t="s">
        <v>24</v>
      </c>
    </row>
    <row r="25" ht="52.5" customHeight="1">
      <c r="A25" s="40"/>
      <c r="B25" s="71"/>
      <c r="C25" s="42"/>
      <c r="D25" s="34"/>
      <c r="E25" s="35">
        <f>IF(B25="",0,F42/SUM(B25:B41))</f>
        <v>0</v>
      </c>
      <c r="F25" s="35">
        <f t="shared" ref="F25:F26" si="31">(C25*(1-(D25+9.25%))+E25)</f>
        <v>0</v>
      </c>
      <c r="G25" s="36">
        <f t="shared" ref="G25:G41" si="32">IFERROR(F25*B25/H25,0)</f>
        <v>0</v>
      </c>
      <c r="H25" s="41"/>
      <c r="I25" s="42"/>
      <c r="J25" s="34"/>
      <c r="K25" s="35">
        <f t="shared" ref="K25:K41" si="33">I25*(1-(J25+9.25%))</f>
        <v>0</v>
      </c>
      <c r="L25" s="37">
        <f t="shared" ref="L25:L42" si="34">IFERROR(H25/B25-1,0)</f>
        <v>0</v>
      </c>
      <c r="M25" s="18">
        <f t="shared" ref="M25:M41" si="35">IFERROR(K25/G25-1,0)</f>
        <v>0</v>
      </c>
      <c r="N25" s="38">
        <f t="shared" ref="N25:N41" si="36">B25*F25</f>
        <v>0</v>
      </c>
      <c r="O25" s="36">
        <f t="shared" ref="O25:O41" si="37">H25*K25</f>
        <v>0</v>
      </c>
      <c r="P25" s="39" t="str">
        <f t="shared" ref="P25:Q25" si="30">H25</f>
        <v/>
      </c>
      <c r="Q25" s="35" t="str">
        <f t="shared" si="30"/>
        <v/>
      </c>
      <c r="R25" s="35">
        <f t="shared" ref="R25:R41" si="39">Q25*P25</f>
        <v>0</v>
      </c>
      <c r="S25" s="37">
        <f t="shared" ref="S25:S41" si="40">IF(M25="","",IF(M25&lt;20%,0,IF(M25&lt;30%,1%,IF(M25&lt;40%,1.5%,IF(M25&lt;50%,2.5%,IF(M25&lt;60%,3%,IF(M25&lt;80%,4%,IF(M25&lt;100%,5%,5%))))))))</f>
        <v>0</v>
      </c>
      <c r="T25" s="36">
        <f t="shared" ref="T25:T41" si="41">R25*S25</f>
        <v>0</v>
      </c>
    </row>
    <row r="26" ht="37.5" customHeight="1">
      <c r="A26" s="40"/>
      <c r="B26" s="71"/>
      <c r="C26" s="42"/>
      <c r="D26" s="34"/>
      <c r="E26" s="35">
        <f>IF(B26="",0,F42/SUM(B25:B41))</f>
        <v>0</v>
      </c>
      <c r="F26" s="35">
        <f t="shared" si="31"/>
        <v>0</v>
      </c>
      <c r="G26" s="36">
        <f t="shared" si="32"/>
        <v>0</v>
      </c>
      <c r="H26" s="41"/>
      <c r="I26" s="42"/>
      <c r="J26" s="34"/>
      <c r="K26" s="35">
        <f t="shared" si="33"/>
        <v>0</v>
      </c>
      <c r="L26" s="37">
        <f t="shared" si="34"/>
        <v>0</v>
      </c>
      <c r="M26" s="18">
        <f t="shared" si="35"/>
        <v>0</v>
      </c>
      <c r="N26" s="38">
        <f t="shared" si="36"/>
        <v>0</v>
      </c>
      <c r="O26" s="36">
        <f t="shared" si="37"/>
        <v>0</v>
      </c>
      <c r="P26" s="39" t="str">
        <f t="shared" ref="P26:Q26" si="38">H26</f>
        <v/>
      </c>
      <c r="Q26" s="35" t="str">
        <f t="shared" si="38"/>
        <v/>
      </c>
      <c r="R26" s="35">
        <f t="shared" si="39"/>
        <v>0</v>
      </c>
      <c r="S26" s="37">
        <f t="shared" si="40"/>
        <v>0</v>
      </c>
      <c r="T26" s="36">
        <f t="shared" si="41"/>
        <v>0</v>
      </c>
    </row>
    <row r="27" ht="37.5" customHeight="1">
      <c r="A27" s="40"/>
      <c r="B27" s="71"/>
      <c r="C27" s="42"/>
      <c r="D27" s="34"/>
      <c r="E27" s="35">
        <f>IF(B27="",0,F42/SUM(B25:B41))</f>
        <v>0</v>
      </c>
      <c r="F27" s="35">
        <f t="shared" ref="F27:F29" si="43">C27*(1-(D27+9.25%))+E27</f>
        <v>0</v>
      </c>
      <c r="G27" s="36">
        <f t="shared" si="32"/>
        <v>0</v>
      </c>
      <c r="H27" s="41"/>
      <c r="I27" s="42"/>
      <c r="J27" s="34"/>
      <c r="K27" s="35">
        <f t="shared" si="33"/>
        <v>0</v>
      </c>
      <c r="L27" s="37">
        <f t="shared" si="34"/>
        <v>0</v>
      </c>
      <c r="M27" s="18">
        <f t="shared" si="35"/>
        <v>0</v>
      </c>
      <c r="N27" s="38">
        <f t="shared" si="36"/>
        <v>0</v>
      </c>
      <c r="O27" s="36">
        <f t="shared" si="37"/>
        <v>0</v>
      </c>
      <c r="P27" s="39" t="str">
        <f t="shared" ref="P27:Q27" si="42">H27</f>
        <v/>
      </c>
      <c r="Q27" s="35" t="str">
        <f t="shared" si="42"/>
        <v/>
      </c>
      <c r="R27" s="35">
        <f t="shared" si="39"/>
        <v>0</v>
      </c>
      <c r="S27" s="37">
        <f t="shared" si="40"/>
        <v>0</v>
      </c>
      <c r="T27" s="36">
        <f t="shared" si="41"/>
        <v>0</v>
      </c>
    </row>
    <row r="28" ht="37.5" customHeight="1">
      <c r="A28" s="40"/>
      <c r="B28" s="71"/>
      <c r="C28" s="42"/>
      <c r="D28" s="34"/>
      <c r="E28" s="35">
        <f>IF(B28="",0,#REF!/SUM(B26:B42))</f>
        <v>0</v>
      </c>
      <c r="F28" s="35">
        <f t="shared" si="43"/>
        <v>0</v>
      </c>
      <c r="G28" s="36">
        <f t="shared" si="32"/>
        <v>0</v>
      </c>
      <c r="H28" s="41"/>
      <c r="I28" s="42"/>
      <c r="J28" s="34"/>
      <c r="K28" s="35">
        <f t="shared" si="33"/>
        <v>0</v>
      </c>
      <c r="L28" s="37">
        <f t="shared" si="34"/>
        <v>0</v>
      </c>
      <c r="M28" s="18">
        <f t="shared" si="35"/>
        <v>0</v>
      </c>
      <c r="N28" s="38">
        <f t="shared" si="36"/>
        <v>0</v>
      </c>
      <c r="O28" s="36">
        <f t="shared" si="37"/>
        <v>0</v>
      </c>
      <c r="P28" s="39" t="str">
        <f t="shared" ref="P28:Q28" si="44">H28</f>
        <v/>
      </c>
      <c r="Q28" s="35" t="str">
        <f t="shared" si="44"/>
        <v/>
      </c>
      <c r="R28" s="35">
        <f t="shared" si="39"/>
        <v>0</v>
      </c>
      <c r="S28" s="37">
        <f t="shared" si="40"/>
        <v>0</v>
      </c>
      <c r="T28" s="36">
        <f t="shared" si="41"/>
        <v>0</v>
      </c>
    </row>
    <row r="29" ht="37.5" customHeight="1">
      <c r="A29" s="40"/>
      <c r="B29" s="71"/>
      <c r="C29" s="33"/>
      <c r="D29" s="34"/>
      <c r="E29" s="35">
        <f>IF(B29="",0,F42/SUM(B25:B41))</f>
        <v>0</v>
      </c>
      <c r="F29" s="35">
        <f t="shared" si="43"/>
        <v>0</v>
      </c>
      <c r="G29" s="36">
        <f t="shared" si="32"/>
        <v>0</v>
      </c>
      <c r="H29" s="32"/>
      <c r="I29" s="33"/>
      <c r="J29" s="34"/>
      <c r="K29" s="35">
        <f t="shared" si="33"/>
        <v>0</v>
      </c>
      <c r="L29" s="37">
        <f t="shared" si="34"/>
        <v>0</v>
      </c>
      <c r="M29" s="18">
        <f t="shared" si="35"/>
        <v>0</v>
      </c>
      <c r="N29" s="38">
        <f t="shared" si="36"/>
        <v>0</v>
      </c>
      <c r="O29" s="36">
        <f t="shared" si="37"/>
        <v>0</v>
      </c>
      <c r="P29" s="39" t="str">
        <f t="shared" ref="P29:Q29" si="45">H29</f>
        <v/>
      </c>
      <c r="Q29" s="35" t="str">
        <f t="shared" si="45"/>
        <v/>
      </c>
      <c r="R29" s="35">
        <f t="shared" si="39"/>
        <v>0</v>
      </c>
      <c r="S29" s="37">
        <f t="shared" si="40"/>
        <v>0</v>
      </c>
      <c r="T29" s="36">
        <f t="shared" si="41"/>
        <v>0</v>
      </c>
    </row>
    <row r="30" ht="37.5" customHeight="1">
      <c r="A30" s="40"/>
      <c r="B30" s="32"/>
      <c r="C30" s="64"/>
      <c r="D30" s="34"/>
      <c r="E30" s="35">
        <f>IF(B30="",0,F42/SUM(B25:B41))</f>
        <v>0</v>
      </c>
      <c r="F30" s="35"/>
      <c r="G30" s="36">
        <f t="shared" si="32"/>
        <v>0</v>
      </c>
      <c r="H30" s="72"/>
      <c r="I30" s="64"/>
      <c r="J30" s="34"/>
      <c r="K30" s="35">
        <f t="shared" si="33"/>
        <v>0</v>
      </c>
      <c r="L30" s="37">
        <f t="shared" si="34"/>
        <v>0</v>
      </c>
      <c r="M30" s="18">
        <f t="shared" si="35"/>
        <v>0</v>
      </c>
      <c r="N30" s="38">
        <f t="shared" si="36"/>
        <v>0</v>
      </c>
      <c r="O30" s="36">
        <f t="shared" si="37"/>
        <v>0</v>
      </c>
      <c r="P30" s="39" t="str">
        <f t="shared" ref="P30:Q30" si="46">H30</f>
        <v/>
      </c>
      <c r="Q30" s="35" t="str">
        <f t="shared" si="46"/>
        <v/>
      </c>
      <c r="R30" s="35">
        <f t="shared" si="39"/>
        <v>0</v>
      </c>
      <c r="S30" s="37">
        <f t="shared" si="40"/>
        <v>0</v>
      </c>
      <c r="T30" s="36">
        <f t="shared" si="41"/>
        <v>0</v>
      </c>
    </row>
    <row r="31" ht="37.5" customHeight="1">
      <c r="A31" s="40"/>
      <c r="B31" s="32"/>
      <c r="C31" s="33"/>
      <c r="D31" s="34"/>
      <c r="E31" s="35">
        <f>IF(B31="",0,F42/SUM(B25:B41))</f>
        <v>0</v>
      </c>
      <c r="F31" s="35">
        <f t="shared" ref="F31:F41" si="48">C31*(1-(D31+9.25%))+E31</f>
        <v>0</v>
      </c>
      <c r="G31" s="36">
        <f t="shared" si="32"/>
        <v>0</v>
      </c>
      <c r="H31" s="32"/>
      <c r="I31" s="33"/>
      <c r="J31" s="34"/>
      <c r="K31" s="35">
        <f t="shared" si="33"/>
        <v>0</v>
      </c>
      <c r="L31" s="37">
        <f t="shared" si="34"/>
        <v>0</v>
      </c>
      <c r="M31" s="18">
        <f t="shared" si="35"/>
        <v>0</v>
      </c>
      <c r="N31" s="38">
        <f t="shared" si="36"/>
        <v>0</v>
      </c>
      <c r="O31" s="36">
        <f t="shared" si="37"/>
        <v>0</v>
      </c>
      <c r="P31" s="39" t="str">
        <f t="shared" ref="P31:Q31" si="47">H31</f>
        <v/>
      </c>
      <c r="Q31" s="35" t="str">
        <f t="shared" si="47"/>
        <v/>
      </c>
      <c r="R31" s="35">
        <f t="shared" si="39"/>
        <v>0</v>
      </c>
      <c r="S31" s="37">
        <f t="shared" si="40"/>
        <v>0</v>
      </c>
      <c r="T31" s="36">
        <f t="shared" si="41"/>
        <v>0</v>
      </c>
    </row>
    <row r="32" ht="37.5" customHeight="1">
      <c r="A32" s="40"/>
      <c r="B32" s="32"/>
      <c r="C32" s="33"/>
      <c r="D32" s="34"/>
      <c r="E32" s="35">
        <f>IF(B32="",0,F42/SUM(B25:B41))</f>
        <v>0</v>
      </c>
      <c r="F32" s="35">
        <f t="shared" si="48"/>
        <v>0</v>
      </c>
      <c r="G32" s="36">
        <f t="shared" si="32"/>
        <v>0</v>
      </c>
      <c r="H32" s="32"/>
      <c r="I32" s="33"/>
      <c r="J32" s="34"/>
      <c r="K32" s="35">
        <f t="shared" si="33"/>
        <v>0</v>
      </c>
      <c r="L32" s="37">
        <f t="shared" si="34"/>
        <v>0</v>
      </c>
      <c r="M32" s="18">
        <f t="shared" si="35"/>
        <v>0</v>
      </c>
      <c r="N32" s="38">
        <f t="shared" si="36"/>
        <v>0</v>
      </c>
      <c r="O32" s="36">
        <f t="shared" si="37"/>
        <v>0</v>
      </c>
      <c r="P32" s="39" t="str">
        <f t="shared" ref="P32:Q32" si="49">H32</f>
        <v/>
      </c>
      <c r="Q32" s="35" t="str">
        <f t="shared" si="49"/>
        <v/>
      </c>
      <c r="R32" s="35">
        <f t="shared" si="39"/>
        <v>0</v>
      </c>
      <c r="S32" s="37">
        <f t="shared" si="40"/>
        <v>0</v>
      </c>
      <c r="T32" s="36">
        <f t="shared" si="41"/>
        <v>0</v>
      </c>
    </row>
    <row r="33" ht="37.5" customHeight="1">
      <c r="A33" s="40"/>
      <c r="B33" s="32"/>
      <c r="C33" s="33"/>
      <c r="D33" s="34"/>
      <c r="E33" s="35">
        <f>IF(B33="",0,F42/SUM(B25:B41))</f>
        <v>0</v>
      </c>
      <c r="F33" s="35">
        <f t="shared" si="48"/>
        <v>0</v>
      </c>
      <c r="G33" s="36">
        <f t="shared" si="32"/>
        <v>0</v>
      </c>
      <c r="H33" s="32"/>
      <c r="I33" s="33"/>
      <c r="J33" s="34"/>
      <c r="K33" s="35">
        <f t="shared" si="33"/>
        <v>0</v>
      </c>
      <c r="L33" s="37">
        <f t="shared" si="34"/>
        <v>0</v>
      </c>
      <c r="M33" s="18">
        <f t="shared" si="35"/>
        <v>0</v>
      </c>
      <c r="N33" s="38">
        <f t="shared" si="36"/>
        <v>0</v>
      </c>
      <c r="O33" s="36">
        <f t="shared" si="37"/>
        <v>0</v>
      </c>
      <c r="P33" s="39" t="str">
        <f t="shared" ref="P33:Q33" si="50">H33</f>
        <v/>
      </c>
      <c r="Q33" s="35" t="str">
        <f t="shared" si="50"/>
        <v/>
      </c>
      <c r="R33" s="35">
        <f t="shared" si="39"/>
        <v>0</v>
      </c>
      <c r="S33" s="37">
        <f t="shared" si="40"/>
        <v>0</v>
      </c>
      <c r="T33" s="36">
        <f t="shared" si="41"/>
        <v>0</v>
      </c>
    </row>
    <row r="34" ht="37.5" customHeight="1">
      <c r="A34" s="40"/>
      <c r="B34" s="32"/>
      <c r="C34" s="33"/>
      <c r="D34" s="34"/>
      <c r="E34" s="35">
        <f>IF(B34="",0,F42/SUM(B25:B41))</f>
        <v>0</v>
      </c>
      <c r="F34" s="35">
        <f t="shared" si="48"/>
        <v>0</v>
      </c>
      <c r="G34" s="36">
        <f t="shared" si="32"/>
        <v>0</v>
      </c>
      <c r="H34" s="32"/>
      <c r="I34" s="33"/>
      <c r="J34" s="34"/>
      <c r="K34" s="35">
        <f t="shared" si="33"/>
        <v>0</v>
      </c>
      <c r="L34" s="37">
        <f t="shared" si="34"/>
        <v>0</v>
      </c>
      <c r="M34" s="18">
        <f t="shared" si="35"/>
        <v>0</v>
      </c>
      <c r="N34" s="38">
        <f t="shared" si="36"/>
        <v>0</v>
      </c>
      <c r="O34" s="36">
        <f t="shared" si="37"/>
        <v>0</v>
      </c>
      <c r="P34" s="39" t="str">
        <f t="shared" ref="P34:Q34" si="51">H34</f>
        <v/>
      </c>
      <c r="Q34" s="35" t="str">
        <f t="shared" si="51"/>
        <v/>
      </c>
      <c r="R34" s="35">
        <f t="shared" si="39"/>
        <v>0</v>
      </c>
      <c r="S34" s="37">
        <f t="shared" si="40"/>
        <v>0</v>
      </c>
      <c r="T34" s="36">
        <f t="shared" si="41"/>
        <v>0</v>
      </c>
    </row>
    <row r="35" ht="37.5" customHeight="1">
      <c r="A35" s="40"/>
      <c r="B35" s="32"/>
      <c r="C35" s="33"/>
      <c r="D35" s="34"/>
      <c r="E35" s="35">
        <f>IF(B35="",0,F42/SUM(B25:B41))</f>
        <v>0</v>
      </c>
      <c r="F35" s="35">
        <f t="shared" si="48"/>
        <v>0</v>
      </c>
      <c r="G35" s="36">
        <f t="shared" si="32"/>
        <v>0</v>
      </c>
      <c r="H35" s="32"/>
      <c r="I35" s="33"/>
      <c r="J35" s="34"/>
      <c r="K35" s="35">
        <f t="shared" si="33"/>
        <v>0</v>
      </c>
      <c r="L35" s="37">
        <f t="shared" si="34"/>
        <v>0</v>
      </c>
      <c r="M35" s="18">
        <f t="shared" si="35"/>
        <v>0</v>
      </c>
      <c r="N35" s="38">
        <f t="shared" si="36"/>
        <v>0</v>
      </c>
      <c r="O35" s="36">
        <f t="shared" si="37"/>
        <v>0</v>
      </c>
      <c r="P35" s="39" t="str">
        <f t="shared" ref="P35:Q35" si="52">H35</f>
        <v/>
      </c>
      <c r="Q35" s="35" t="str">
        <f t="shared" si="52"/>
        <v/>
      </c>
      <c r="R35" s="35">
        <f t="shared" si="39"/>
        <v>0</v>
      </c>
      <c r="S35" s="37">
        <f t="shared" si="40"/>
        <v>0</v>
      </c>
      <c r="T35" s="36">
        <f t="shared" si="41"/>
        <v>0</v>
      </c>
    </row>
    <row r="36" ht="37.5" customHeight="1">
      <c r="A36" s="40"/>
      <c r="B36" s="32"/>
      <c r="C36" s="33"/>
      <c r="D36" s="34"/>
      <c r="E36" s="35">
        <f>IF(B36="",0,F42/SUM(B22:B38))</f>
        <v>0</v>
      </c>
      <c r="F36" s="35">
        <f t="shared" si="48"/>
        <v>0</v>
      </c>
      <c r="G36" s="36">
        <f t="shared" si="32"/>
        <v>0</v>
      </c>
      <c r="H36" s="32"/>
      <c r="I36" s="33"/>
      <c r="J36" s="34"/>
      <c r="K36" s="35">
        <f t="shared" si="33"/>
        <v>0</v>
      </c>
      <c r="L36" s="37">
        <f t="shared" si="34"/>
        <v>0</v>
      </c>
      <c r="M36" s="18">
        <f t="shared" si="35"/>
        <v>0</v>
      </c>
      <c r="N36" s="38">
        <f t="shared" si="36"/>
        <v>0</v>
      </c>
      <c r="O36" s="36">
        <f t="shared" si="37"/>
        <v>0</v>
      </c>
      <c r="P36" s="39" t="str">
        <f t="shared" ref="P36:Q36" si="53">H36</f>
        <v/>
      </c>
      <c r="Q36" s="35" t="str">
        <f t="shared" si="53"/>
        <v/>
      </c>
      <c r="R36" s="35">
        <f t="shared" si="39"/>
        <v>0</v>
      </c>
      <c r="S36" s="37">
        <f t="shared" si="40"/>
        <v>0</v>
      </c>
      <c r="T36" s="36">
        <f t="shared" si="41"/>
        <v>0</v>
      </c>
    </row>
    <row r="37" ht="37.5" customHeight="1">
      <c r="A37" s="40"/>
      <c r="B37" s="32"/>
      <c r="C37" s="33"/>
      <c r="D37" s="34"/>
      <c r="E37" s="35">
        <f>IF(B37="",0,F42/SUM(B22:B38))</f>
        <v>0</v>
      </c>
      <c r="F37" s="35">
        <f t="shared" si="48"/>
        <v>0</v>
      </c>
      <c r="G37" s="36">
        <f t="shared" si="32"/>
        <v>0</v>
      </c>
      <c r="H37" s="32"/>
      <c r="I37" s="33"/>
      <c r="J37" s="34"/>
      <c r="K37" s="35">
        <f t="shared" si="33"/>
        <v>0</v>
      </c>
      <c r="L37" s="37">
        <f t="shared" si="34"/>
        <v>0</v>
      </c>
      <c r="M37" s="18">
        <f t="shared" si="35"/>
        <v>0</v>
      </c>
      <c r="N37" s="38">
        <f t="shared" si="36"/>
        <v>0</v>
      </c>
      <c r="O37" s="36">
        <f t="shared" si="37"/>
        <v>0</v>
      </c>
      <c r="P37" s="39" t="str">
        <f t="shared" ref="P37:Q37" si="54">H37</f>
        <v/>
      </c>
      <c r="Q37" s="35" t="str">
        <f t="shared" si="54"/>
        <v/>
      </c>
      <c r="R37" s="35">
        <f t="shared" si="39"/>
        <v>0</v>
      </c>
      <c r="S37" s="37">
        <f t="shared" si="40"/>
        <v>0</v>
      </c>
      <c r="T37" s="36">
        <f t="shared" si="41"/>
        <v>0</v>
      </c>
    </row>
    <row r="38" ht="37.5" customHeight="1">
      <c r="A38" s="73"/>
      <c r="B38" s="32"/>
      <c r="C38" s="33"/>
      <c r="D38" s="34"/>
      <c r="E38" s="35">
        <f>IF(B38="",0,F42/SUM(B29:B67))</f>
        <v>0</v>
      </c>
      <c r="F38" s="35">
        <f t="shared" si="48"/>
        <v>0</v>
      </c>
      <c r="G38" s="36">
        <f t="shared" si="32"/>
        <v>0</v>
      </c>
      <c r="H38" s="32"/>
      <c r="I38" s="33"/>
      <c r="J38" s="34"/>
      <c r="K38" s="35">
        <f t="shared" si="33"/>
        <v>0</v>
      </c>
      <c r="L38" s="37">
        <f t="shared" si="34"/>
        <v>0</v>
      </c>
      <c r="M38" s="18">
        <f t="shared" si="35"/>
        <v>0</v>
      </c>
      <c r="N38" s="38">
        <f t="shared" si="36"/>
        <v>0</v>
      </c>
      <c r="O38" s="36">
        <f t="shared" si="37"/>
        <v>0</v>
      </c>
      <c r="P38" s="39" t="str">
        <f t="shared" ref="P38:Q38" si="55">H38</f>
        <v/>
      </c>
      <c r="Q38" s="35" t="str">
        <f t="shared" si="55"/>
        <v/>
      </c>
      <c r="R38" s="35">
        <f t="shared" si="39"/>
        <v>0</v>
      </c>
      <c r="S38" s="37">
        <f t="shared" si="40"/>
        <v>0</v>
      </c>
      <c r="T38" s="36">
        <f t="shared" si="41"/>
        <v>0</v>
      </c>
    </row>
    <row r="39" ht="37.5" customHeight="1">
      <c r="A39" s="73"/>
      <c r="B39" s="32"/>
      <c r="C39" s="33"/>
      <c r="D39" s="34"/>
      <c r="E39" s="35">
        <f>IF(B39="",0,F42/SUM(B25:B41))</f>
        <v>0</v>
      </c>
      <c r="F39" s="35">
        <f t="shared" si="48"/>
        <v>0</v>
      </c>
      <c r="G39" s="36">
        <f t="shared" si="32"/>
        <v>0</v>
      </c>
      <c r="H39" s="32"/>
      <c r="I39" s="33"/>
      <c r="J39" s="34"/>
      <c r="K39" s="35">
        <f t="shared" si="33"/>
        <v>0</v>
      </c>
      <c r="L39" s="37">
        <f t="shared" si="34"/>
        <v>0</v>
      </c>
      <c r="M39" s="18">
        <f t="shared" si="35"/>
        <v>0</v>
      </c>
      <c r="N39" s="38">
        <f t="shared" si="36"/>
        <v>0</v>
      </c>
      <c r="O39" s="36">
        <f t="shared" si="37"/>
        <v>0</v>
      </c>
      <c r="P39" s="39" t="str">
        <f t="shared" ref="P39:Q39" si="56">H39</f>
        <v/>
      </c>
      <c r="Q39" s="35" t="str">
        <f t="shared" si="56"/>
        <v/>
      </c>
      <c r="R39" s="35">
        <f t="shared" si="39"/>
        <v>0</v>
      </c>
      <c r="S39" s="37">
        <f t="shared" si="40"/>
        <v>0</v>
      </c>
      <c r="T39" s="36">
        <f t="shared" si="41"/>
        <v>0</v>
      </c>
    </row>
    <row r="40" ht="37.5" customHeight="1">
      <c r="A40" s="73"/>
      <c r="B40" s="71"/>
      <c r="C40" s="42"/>
      <c r="D40" s="34"/>
      <c r="E40" s="35">
        <f>IF(B40="",0,F42/SUM(B25:B41))</f>
        <v>0</v>
      </c>
      <c r="F40" s="35">
        <f t="shared" si="48"/>
        <v>0</v>
      </c>
      <c r="G40" s="36">
        <f t="shared" si="32"/>
        <v>0</v>
      </c>
      <c r="H40" s="41"/>
      <c r="I40" s="42"/>
      <c r="J40" s="34"/>
      <c r="K40" s="35">
        <f t="shared" si="33"/>
        <v>0</v>
      </c>
      <c r="L40" s="37">
        <f t="shared" si="34"/>
        <v>0</v>
      </c>
      <c r="M40" s="18">
        <f t="shared" si="35"/>
        <v>0</v>
      </c>
      <c r="N40" s="38">
        <f t="shared" si="36"/>
        <v>0</v>
      </c>
      <c r="O40" s="36">
        <f t="shared" si="37"/>
        <v>0</v>
      </c>
      <c r="P40" s="39" t="str">
        <f t="shared" ref="P40:Q40" si="57">H40</f>
        <v/>
      </c>
      <c r="Q40" s="35" t="str">
        <f t="shared" si="57"/>
        <v/>
      </c>
      <c r="R40" s="35">
        <f t="shared" si="39"/>
        <v>0</v>
      </c>
      <c r="S40" s="37">
        <f t="shared" si="40"/>
        <v>0</v>
      </c>
      <c r="T40" s="36">
        <f t="shared" si="41"/>
        <v>0</v>
      </c>
    </row>
    <row r="41" ht="37.5" customHeight="1">
      <c r="A41" s="74"/>
      <c r="B41" s="71"/>
      <c r="C41" s="33"/>
      <c r="D41" s="34"/>
      <c r="E41" s="35">
        <f>IF(B41="",0,F42/SUM(B25:B41))</f>
        <v>0</v>
      </c>
      <c r="F41" s="50">
        <f t="shared" si="48"/>
        <v>0</v>
      </c>
      <c r="G41" s="51">
        <f t="shared" si="32"/>
        <v>0</v>
      </c>
      <c r="H41" s="41"/>
      <c r="I41" s="42"/>
      <c r="J41" s="34"/>
      <c r="K41" s="50">
        <f t="shared" si="33"/>
        <v>0</v>
      </c>
      <c r="L41" s="53">
        <f t="shared" si="34"/>
        <v>0</v>
      </c>
      <c r="M41" s="75">
        <f t="shared" si="35"/>
        <v>0</v>
      </c>
      <c r="N41" s="55">
        <f t="shared" si="36"/>
        <v>0</v>
      </c>
      <c r="O41" s="51">
        <f t="shared" si="37"/>
        <v>0</v>
      </c>
      <c r="P41" s="56" t="str">
        <f t="shared" ref="P41:Q41" si="58">H41</f>
        <v/>
      </c>
      <c r="Q41" s="50" t="str">
        <f t="shared" si="58"/>
        <v/>
      </c>
      <c r="R41" s="50">
        <f t="shared" si="39"/>
        <v>0</v>
      </c>
      <c r="S41" s="37">
        <f t="shared" si="40"/>
        <v>0</v>
      </c>
      <c r="T41" s="51">
        <f t="shared" si="41"/>
        <v>0</v>
      </c>
    </row>
    <row r="42" ht="51.75" customHeight="1">
      <c r="A42" s="62"/>
      <c r="B42" s="13">
        <f>SUM(B25:B41)</f>
        <v>0</v>
      </c>
      <c r="C42" s="58" t="s">
        <v>25</v>
      </c>
      <c r="D42" s="76" t="s">
        <v>26</v>
      </c>
      <c r="E42" s="77"/>
      <c r="F42" s="78"/>
      <c r="G42" s="79"/>
      <c r="H42" s="13">
        <f>SUM(H25:H41)</f>
        <v>0</v>
      </c>
      <c r="I42" s="58" t="s">
        <v>27</v>
      </c>
      <c r="J42" s="62"/>
      <c r="K42" s="62"/>
      <c r="L42" s="37">
        <f t="shared" si="34"/>
        <v>0</v>
      </c>
      <c r="M42" s="62"/>
      <c r="N42" s="33">
        <f t="shared" ref="N42:O42" si="59">SUM(N25:N41)</f>
        <v>0</v>
      </c>
      <c r="O42" s="33">
        <f t="shared" si="59"/>
        <v>0</v>
      </c>
      <c r="P42" s="62"/>
      <c r="Q42" s="62"/>
      <c r="R42" s="22">
        <f>SUM(R25:R41)</f>
        <v>0</v>
      </c>
      <c r="S42" s="13" t="s">
        <v>28</v>
      </c>
      <c r="T42" s="13"/>
      <c r="Y42" s="33">
        <f>T42*R42</f>
        <v>0</v>
      </c>
      <c r="Z42" s="33">
        <f>R42</f>
        <v>0</v>
      </c>
    </row>
    <row r="43" ht="51.75" customHeight="1">
      <c r="A43" s="62"/>
      <c r="B43" s="80"/>
      <c r="C43" s="58"/>
      <c r="F43" s="81"/>
      <c r="G43" s="79"/>
      <c r="H43" s="80"/>
      <c r="I43" s="58"/>
      <c r="J43" s="62"/>
      <c r="K43" s="62"/>
      <c r="L43" s="62"/>
      <c r="M43" s="62"/>
      <c r="N43" s="81"/>
      <c r="O43" s="81"/>
      <c r="P43" s="62"/>
      <c r="Q43" s="62"/>
      <c r="R43" s="62"/>
      <c r="S43" s="62"/>
      <c r="T43" s="80"/>
      <c r="Y43" s="81"/>
      <c r="Z43" s="81"/>
    </row>
    <row r="44" ht="51.75" customHeight="1">
      <c r="A44" s="62"/>
      <c r="B44" s="80"/>
      <c r="C44" s="58"/>
      <c r="F44" s="81"/>
      <c r="G44" s="79"/>
      <c r="H44" s="80"/>
      <c r="I44" s="58"/>
      <c r="J44" s="62"/>
      <c r="K44" s="62"/>
      <c r="L44" s="62"/>
      <c r="M44" s="62"/>
      <c r="N44" s="81"/>
      <c r="O44" s="81"/>
      <c r="P44" s="62"/>
      <c r="Q44" s="62"/>
      <c r="R44" s="62"/>
      <c r="S44" s="62"/>
      <c r="T44" s="80"/>
      <c r="Y44" s="81"/>
      <c r="Z44" s="81"/>
    </row>
    <row r="45" ht="42.75" customHeight="1">
      <c r="A45" s="11"/>
      <c r="B45" s="12" t="s">
        <v>1</v>
      </c>
      <c r="C45" s="13"/>
      <c r="D45" s="14" t="s">
        <v>2</v>
      </c>
      <c r="E45" s="15"/>
      <c r="F45" s="16"/>
      <c r="G45" s="17"/>
      <c r="H45" s="17"/>
      <c r="I45" s="15"/>
      <c r="J45" s="14" t="s">
        <v>3</v>
      </c>
      <c r="K45" s="17"/>
      <c r="L45" s="17"/>
      <c r="M45" s="15"/>
      <c r="N45" s="62"/>
      <c r="O45" s="62"/>
      <c r="P45" s="18">
        <f>IFERROR(O65/N65-1,0)</f>
        <v>0</v>
      </c>
      <c r="Q45" s="3" t="s">
        <v>4</v>
      </c>
      <c r="R45" s="4"/>
      <c r="S45" s="5"/>
      <c r="T45" s="22">
        <f>SUM(T48:T64)</f>
        <v>0</v>
      </c>
      <c r="Z45" s="23"/>
    </row>
    <row r="46" ht="39.0" customHeight="1">
      <c r="A46" s="66" t="s">
        <v>5</v>
      </c>
      <c r="B46" s="67" t="s">
        <v>6</v>
      </c>
      <c r="C46" s="20"/>
      <c r="D46" s="20"/>
      <c r="E46" s="20"/>
      <c r="F46" s="20"/>
      <c r="G46" s="68"/>
      <c r="H46" s="67" t="s">
        <v>7</v>
      </c>
      <c r="I46" s="20"/>
      <c r="J46" s="20"/>
      <c r="K46" s="20"/>
      <c r="L46" s="20"/>
      <c r="M46" s="68"/>
      <c r="N46" s="69" t="s">
        <v>8</v>
      </c>
      <c r="O46" s="28"/>
      <c r="P46" s="70" t="s">
        <v>9</v>
      </c>
      <c r="Q46" s="17"/>
      <c r="R46" s="17"/>
      <c r="S46" s="17"/>
      <c r="T46" s="26"/>
    </row>
    <row r="47" ht="42.0" customHeight="1">
      <c r="A47" s="29"/>
      <c r="B47" s="30" t="s">
        <v>10</v>
      </c>
      <c r="C47" s="12" t="s">
        <v>11</v>
      </c>
      <c r="D47" s="12" t="s">
        <v>12</v>
      </c>
      <c r="E47" s="12" t="s">
        <v>13</v>
      </c>
      <c r="F47" s="12" t="s">
        <v>14</v>
      </c>
      <c r="G47" s="31" t="s">
        <v>15</v>
      </c>
      <c r="H47" s="30" t="s">
        <v>10</v>
      </c>
      <c r="I47" s="12" t="s">
        <v>11</v>
      </c>
      <c r="J47" s="12" t="s">
        <v>12</v>
      </c>
      <c r="K47" s="12" t="s">
        <v>14</v>
      </c>
      <c r="L47" s="12" t="s">
        <v>16</v>
      </c>
      <c r="M47" s="31" t="s">
        <v>17</v>
      </c>
      <c r="N47" s="30" t="s">
        <v>18</v>
      </c>
      <c r="O47" s="31" t="s">
        <v>19</v>
      </c>
      <c r="P47" s="30" t="s">
        <v>20</v>
      </c>
      <c r="Q47" s="12" t="s">
        <v>21</v>
      </c>
      <c r="R47" s="12" t="s">
        <v>22</v>
      </c>
      <c r="S47" s="12" t="s">
        <v>23</v>
      </c>
      <c r="T47" s="31" t="s">
        <v>24</v>
      </c>
    </row>
    <row r="48" ht="45.0" customHeight="1">
      <c r="A48" s="40"/>
      <c r="B48" s="71"/>
      <c r="C48" s="42"/>
      <c r="D48" s="34"/>
      <c r="E48" s="35">
        <f>IF(B48="",0,F65/SUM(B48:B64))</f>
        <v>0</v>
      </c>
      <c r="F48" s="35">
        <f t="shared" ref="F48:F49" si="61">(C48*(1-(D48+9.25%))+E48)</f>
        <v>0</v>
      </c>
      <c r="G48" s="36">
        <f t="shared" ref="G48:G64" si="62">IFERROR(F48*B48/H48,0)</f>
        <v>0</v>
      </c>
      <c r="H48" s="41"/>
      <c r="I48" s="42"/>
      <c r="J48" s="34"/>
      <c r="K48" s="35">
        <f t="shared" ref="K48:K64" si="63">I48*(1-(J48+9.25%))</f>
        <v>0</v>
      </c>
      <c r="L48" s="37">
        <f t="shared" ref="L48:L65" si="64">IFERROR(H48/B48-1,0)</f>
        <v>0</v>
      </c>
      <c r="M48" s="18">
        <f t="shared" ref="M48:M64" si="65">IFERROR(K48/G48-1,0)</f>
        <v>0</v>
      </c>
      <c r="N48" s="38">
        <f t="shared" ref="N48:N64" si="66">B48*F48</f>
        <v>0</v>
      </c>
      <c r="O48" s="36">
        <f t="shared" ref="O48:O64" si="67">H48*K48</f>
        <v>0</v>
      </c>
      <c r="P48" s="39" t="str">
        <f t="shared" ref="P48:Q48" si="60">H48</f>
        <v/>
      </c>
      <c r="Q48" s="35" t="str">
        <f t="shared" si="60"/>
        <v/>
      </c>
      <c r="R48" s="35">
        <f t="shared" ref="R48:R64" si="69">Q48*P48</f>
        <v>0</v>
      </c>
      <c r="S48" s="37">
        <f t="shared" ref="S48:S64" si="70">IF(M48="","",IF(M48&lt;20%,0,IF(M48&lt;30%,1%,IF(M48&lt;40%,1.5%,IF(M48&lt;50%,2.5%,IF(M48&lt;60%,3%,IF(M48&lt;80%,4%,IF(M48&lt;100%,5%,5%))))))))</f>
        <v>0</v>
      </c>
      <c r="T48" s="36">
        <f t="shared" ref="T48:T64" si="71">R48*S48</f>
        <v>0</v>
      </c>
    </row>
    <row r="49" ht="45.0" customHeight="1">
      <c r="A49" s="40"/>
      <c r="B49" s="71"/>
      <c r="C49" s="42"/>
      <c r="D49" s="34"/>
      <c r="E49" s="35">
        <f>IF(B49="",0,F65/SUM(B48:B64))</f>
        <v>0</v>
      </c>
      <c r="F49" s="35">
        <f t="shared" si="61"/>
        <v>0</v>
      </c>
      <c r="G49" s="36">
        <f t="shared" si="62"/>
        <v>0</v>
      </c>
      <c r="H49" s="41"/>
      <c r="I49" s="42"/>
      <c r="J49" s="34"/>
      <c r="K49" s="35">
        <f t="shared" si="63"/>
        <v>0</v>
      </c>
      <c r="L49" s="37">
        <f t="shared" si="64"/>
        <v>0</v>
      </c>
      <c r="M49" s="18">
        <f t="shared" si="65"/>
        <v>0</v>
      </c>
      <c r="N49" s="38">
        <f t="shared" si="66"/>
        <v>0</v>
      </c>
      <c r="O49" s="36">
        <f t="shared" si="67"/>
        <v>0</v>
      </c>
      <c r="P49" s="39" t="str">
        <f t="shared" ref="P49:Q49" si="68">H49</f>
        <v/>
      </c>
      <c r="Q49" s="35" t="str">
        <f t="shared" si="68"/>
        <v/>
      </c>
      <c r="R49" s="35">
        <f t="shared" si="69"/>
        <v>0</v>
      </c>
      <c r="S49" s="37">
        <f t="shared" si="70"/>
        <v>0</v>
      </c>
      <c r="T49" s="36">
        <f t="shared" si="71"/>
        <v>0</v>
      </c>
    </row>
    <row r="50" ht="45.0" customHeight="1">
      <c r="A50" s="40"/>
      <c r="B50" s="71"/>
      <c r="C50" s="42"/>
      <c r="D50" s="34"/>
      <c r="E50" s="35">
        <f>IF(B50="",0,F65/SUM(B48:B64))</f>
        <v>0</v>
      </c>
      <c r="F50" s="35">
        <f t="shared" ref="F50:F52" si="73">C50*(1-(D50+9.25%))+E50</f>
        <v>0</v>
      </c>
      <c r="G50" s="36">
        <f t="shared" si="62"/>
        <v>0</v>
      </c>
      <c r="H50" s="41"/>
      <c r="I50" s="42"/>
      <c r="J50" s="34"/>
      <c r="K50" s="35">
        <f t="shared" si="63"/>
        <v>0</v>
      </c>
      <c r="L50" s="37">
        <f t="shared" si="64"/>
        <v>0</v>
      </c>
      <c r="M50" s="18">
        <f t="shared" si="65"/>
        <v>0</v>
      </c>
      <c r="N50" s="38">
        <f t="shared" si="66"/>
        <v>0</v>
      </c>
      <c r="O50" s="36">
        <f t="shared" si="67"/>
        <v>0</v>
      </c>
      <c r="P50" s="39" t="str">
        <f t="shared" ref="P50:Q50" si="72">H50</f>
        <v/>
      </c>
      <c r="Q50" s="35" t="str">
        <f t="shared" si="72"/>
        <v/>
      </c>
      <c r="R50" s="35">
        <f t="shared" si="69"/>
        <v>0</v>
      </c>
      <c r="S50" s="37">
        <f t="shared" si="70"/>
        <v>0</v>
      </c>
      <c r="T50" s="36">
        <f t="shared" si="71"/>
        <v>0</v>
      </c>
    </row>
    <row r="51" ht="45.0" customHeight="1">
      <c r="A51" s="40"/>
      <c r="B51" s="71"/>
      <c r="C51" s="42"/>
      <c r="D51" s="34"/>
      <c r="E51" s="35">
        <f>IF(B51="",0,F110/SUM(B49:B65))</f>
        <v>0</v>
      </c>
      <c r="F51" s="35">
        <f t="shared" si="73"/>
        <v>0</v>
      </c>
      <c r="G51" s="36">
        <f t="shared" si="62"/>
        <v>0</v>
      </c>
      <c r="H51" s="41"/>
      <c r="I51" s="42"/>
      <c r="J51" s="34"/>
      <c r="K51" s="35">
        <f t="shared" si="63"/>
        <v>0</v>
      </c>
      <c r="L51" s="37">
        <f t="shared" si="64"/>
        <v>0</v>
      </c>
      <c r="M51" s="18">
        <f t="shared" si="65"/>
        <v>0</v>
      </c>
      <c r="N51" s="38">
        <f t="shared" si="66"/>
        <v>0</v>
      </c>
      <c r="O51" s="36">
        <f t="shared" si="67"/>
        <v>0</v>
      </c>
      <c r="P51" s="39" t="str">
        <f t="shared" ref="P51:Q51" si="74">H51</f>
        <v/>
      </c>
      <c r="Q51" s="35" t="str">
        <f t="shared" si="74"/>
        <v/>
      </c>
      <c r="R51" s="35">
        <f t="shared" si="69"/>
        <v>0</v>
      </c>
      <c r="S51" s="37">
        <f t="shared" si="70"/>
        <v>0</v>
      </c>
      <c r="T51" s="36">
        <f t="shared" si="71"/>
        <v>0</v>
      </c>
    </row>
    <row r="52" ht="45.0" customHeight="1">
      <c r="A52" s="40"/>
      <c r="B52" s="71"/>
      <c r="C52" s="33"/>
      <c r="D52" s="34"/>
      <c r="E52" s="35">
        <f>IF(B52="",0,F65/SUM(B48:B64))</f>
        <v>0</v>
      </c>
      <c r="F52" s="35">
        <f t="shared" si="73"/>
        <v>0</v>
      </c>
      <c r="G52" s="36">
        <f t="shared" si="62"/>
        <v>0</v>
      </c>
      <c r="H52" s="32"/>
      <c r="I52" s="33"/>
      <c r="J52" s="34"/>
      <c r="K52" s="35">
        <f t="shared" si="63"/>
        <v>0</v>
      </c>
      <c r="L52" s="37">
        <f t="shared" si="64"/>
        <v>0</v>
      </c>
      <c r="M52" s="18">
        <f t="shared" si="65"/>
        <v>0</v>
      </c>
      <c r="N52" s="38">
        <f t="shared" si="66"/>
        <v>0</v>
      </c>
      <c r="O52" s="36">
        <f t="shared" si="67"/>
        <v>0</v>
      </c>
      <c r="P52" s="39" t="str">
        <f t="shared" ref="P52:Q52" si="75">H52</f>
        <v/>
      </c>
      <c r="Q52" s="35" t="str">
        <f t="shared" si="75"/>
        <v/>
      </c>
      <c r="R52" s="35">
        <f t="shared" si="69"/>
        <v>0</v>
      </c>
      <c r="S52" s="37">
        <f t="shared" si="70"/>
        <v>0</v>
      </c>
      <c r="T52" s="36">
        <f t="shared" si="71"/>
        <v>0</v>
      </c>
    </row>
    <row r="53" ht="45.0" customHeight="1">
      <c r="A53" s="40"/>
      <c r="B53" s="32"/>
      <c r="C53" s="64"/>
      <c r="D53" s="34"/>
      <c r="E53" s="35">
        <f>IF(B53="",0,F65/SUM(B48:B64))</f>
        <v>0</v>
      </c>
      <c r="F53" s="35"/>
      <c r="G53" s="36">
        <f t="shared" si="62"/>
        <v>0</v>
      </c>
      <c r="H53" s="72"/>
      <c r="I53" s="64"/>
      <c r="J53" s="34"/>
      <c r="K53" s="35">
        <f t="shared" si="63"/>
        <v>0</v>
      </c>
      <c r="L53" s="37">
        <f t="shared" si="64"/>
        <v>0</v>
      </c>
      <c r="M53" s="18">
        <f t="shared" si="65"/>
        <v>0</v>
      </c>
      <c r="N53" s="38">
        <f t="shared" si="66"/>
        <v>0</v>
      </c>
      <c r="O53" s="36">
        <f t="shared" si="67"/>
        <v>0</v>
      </c>
      <c r="P53" s="39" t="str">
        <f t="shared" ref="P53:Q53" si="76">H53</f>
        <v/>
      </c>
      <c r="Q53" s="35" t="str">
        <f t="shared" si="76"/>
        <v/>
      </c>
      <c r="R53" s="35">
        <f t="shared" si="69"/>
        <v>0</v>
      </c>
      <c r="S53" s="37">
        <f t="shared" si="70"/>
        <v>0</v>
      </c>
      <c r="T53" s="36">
        <f t="shared" si="71"/>
        <v>0</v>
      </c>
    </row>
    <row r="54" ht="45.0" customHeight="1">
      <c r="A54" s="40"/>
      <c r="B54" s="32"/>
      <c r="C54" s="33"/>
      <c r="D54" s="34"/>
      <c r="E54" s="35">
        <f>IF(B54="",0,F65/SUM(B48:B64))</f>
        <v>0</v>
      </c>
      <c r="F54" s="35">
        <f t="shared" ref="F54:F64" si="78">C54*(1-(D54+9.25%))+E54</f>
        <v>0</v>
      </c>
      <c r="G54" s="36">
        <f t="shared" si="62"/>
        <v>0</v>
      </c>
      <c r="H54" s="32"/>
      <c r="I54" s="33"/>
      <c r="J54" s="34"/>
      <c r="K54" s="35">
        <f t="shared" si="63"/>
        <v>0</v>
      </c>
      <c r="L54" s="37">
        <f t="shared" si="64"/>
        <v>0</v>
      </c>
      <c r="M54" s="18">
        <f t="shared" si="65"/>
        <v>0</v>
      </c>
      <c r="N54" s="38">
        <f t="shared" si="66"/>
        <v>0</v>
      </c>
      <c r="O54" s="36">
        <f t="shared" si="67"/>
        <v>0</v>
      </c>
      <c r="P54" s="39" t="str">
        <f t="shared" ref="P54:Q54" si="77">H54</f>
        <v/>
      </c>
      <c r="Q54" s="35" t="str">
        <f t="shared" si="77"/>
        <v/>
      </c>
      <c r="R54" s="35">
        <f t="shared" si="69"/>
        <v>0</v>
      </c>
      <c r="S54" s="37">
        <f t="shared" si="70"/>
        <v>0</v>
      </c>
      <c r="T54" s="36">
        <f t="shared" si="71"/>
        <v>0</v>
      </c>
    </row>
    <row r="55" ht="45.0" customHeight="1">
      <c r="A55" s="40"/>
      <c r="B55" s="32"/>
      <c r="C55" s="33"/>
      <c r="D55" s="34"/>
      <c r="E55" s="35">
        <f>IF(B55="",0,F65/SUM(B48:B64))</f>
        <v>0</v>
      </c>
      <c r="F55" s="35">
        <f t="shared" si="78"/>
        <v>0</v>
      </c>
      <c r="G55" s="36">
        <f t="shared" si="62"/>
        <v>0</v>
      </c>
      <c r="H55" s="32"/>
      <c r="I55" s="33"/>
      <c r="J55" s="34"/>
      <c r="K55" s="35">
        <f t="shared" si="63"/>
        <v>0</v>
      </c>
      <c r="L55" s="37">
        <f t="shared" si="64"/>
        <v>0</v>
      </c>
      <c r="M55" s="18">
        <f t="shared" si="65"/>
        <v>0</v>
      </c>
      <c r="N55" s="38">
        <f t="shared" si="66"/>
        <v>0</v>
      </c>
      <c r="O55" s="36">
        <f t="shared" si="67"/>
        <v>0</v>
      </c>
      <c r="P55" s="39" t="str">
        <f t="shared" ref="P55:Q55" si="79">H55</f>
        <v/>
      </c>
      <c r="Q55" s="35" t="str">
        <f t="shared" si="79"/>
        <v/>
      </c>
      <c r="R55" s="35">
        <f t="shared" si="69"/>
        <v>0</v>
      </c>
      <c r="S55" s="37">
        <f t="shared" si="70"/>
        <v>0</v>
      </c>
      <c r="T55" s="36">
        <f t="shared" si="71"/>
        <v>0</v>
      </c>
    </row>
    <row r="56" ht="45.0" customHeight="1">
      <c r="A56" s="40"/>
      <c r="B56" s="32"/>
      <c r="C56" s="33"/>
      <c r="D56" s="34"/>
      <c r="E56" s="35">
        <f>IF(B56="",0,F65/SUM(B48:B64))</f>
        <v>0</v>
      </c>
      <c r="F56" s="35">
        <f t="shared" si="78"/>
        <v>0</v>
      </c>
      <c r="G56" s="36">
        <f t="shared" si="62"/>
        <v>0</v>
      </c>
      <c r="H56" s="32"/>
      <c r="I56" s="33"/>
      <c r="J56" s="34"/>
      <c r="K56" s="35">
        <f t="shared" si="63"/>
        <v>0</v>
      </c>
      <c r="L56" s="37">
        <f t="shared" si="64"/>
        <v>0</v>
      </c>
      <c r="M56" s="18">
        <f t="shared" si="65"/>
        <v>0</v>
      </c>
      <c r="N56" s="38">
        <f t="shared" si="66"/>
        <v>0</v>
      </c>
      <c r="O56" s="36">
        <f t="shared" si="67"/>
        <v>0</v>
      </c>
      <c r="P56" s="39" t="str">
        <f t="shared" ref="P56:Q56" si="80">H56</f>
        <v/>
      </c>
      <c r="Q56" s="35" t="str">
        <f t="shared" si="80"/>
        <v/>
      </c>
      <c r="R56" s="35">
        <f t="shared" si="69"/>
        <v>0</v>
      </c>
      <c r="S56" s="37">
        <f t="shared" si="70"/>
        <v>0</v>
      </c>
      <c r="T56" s="36">
        <f t="shared" si="71"/>
        <v>0</v>
      </c>
    </row>
    <row r="57" ht="45.0" customHeight="1">
      <c r="A57" s="40"/>
      <c r="B57" s="32"/>
      <c r="C57" s="33"/>
      <c r="D57" s="34"/>
      <c r="E57" s="35">
        <f>IF(B57="",0,F65/SUM(B48:B64))</f>
        <v>0</v>
      </c>
      <c r="F57" s="35">
        <f t="shared" si="78"/>
        <v>0</v>
      </c>
      <c r="G57" s="36">
        <f t="shared" si="62"/>
        <v>0</v>
      </c>
      <c r="H57" s="32"/>
      <c r="I57" s="33"/>
      <c r="J57" s="34"/>
      <c r="K57" s="35">
        <f t="shared" si="63"/>
        <v>0</v>
      </c>
      <c r="L57" s="37">
        <f t="shared" si="64"/>
        <v>0</v>
      </c>
      <c r="M57" s="18">
        <f t="shared" si="65"/>
        <v>0</v>
      </c>
      <c r="N57" s="38">
        <f t="shared" si="66"/>
        <v>0</v>
      </c>
      <c r="O57" s="36">
        <f t="shared" si="67"/>
        <v>0</v>
      </c>
      <c r="P57" s="39" t="str">
        <f t="shared" ref="P57:Q57" si="81">H57</f>
        <v/>
      </c>
      <c r="Q57" s="35" t="str">
        <f t="shared" si="81"/>
        <v/>
      </c>
      <c r="R57" s="35">
        <f t="shared" si="69"/>
        <v>0</v>
      </c>
      <c r="S57" s="37">
        <f t="shared" si="70"/>
        <v>0</v>
      </c>
      <c r="T57" s="36">
        <f t="shared" si="71"/>
        <v>0</v>
      </c>
    </row>
    <row r="58" ht="45.0" customHeight="1">
      <c r="A58" s="40"/>
      <c r="B58" s="32"/>
      <c r="C58" s="33"/>
      <c r="D58" s="34"/>
      <c r="E58" s="35">
        <f>IF(B58="",0,F65/SUM(B48:B64))</f>
        <v>0</v>
      </c>
      <c r="F58" s="35">
        <f t="shared" si="78"/>
        <v>0</v>
      </c>
      <c r="G58" s="36">
        <f t="shared" si="62"/>
        <v>0</v>
      </c>
      <c r="H58" s="32"/>
      <c r="I58" s="33"/>
      <c r="J58" s="34"/>
      <c r="K58" s="35">
        <f t="shared" si="63"/>
        <v>0</v>
      </c>
      <c r="L58" s="37">
        <f t="shared" si="64"/>
        <v>0</v>
      </c>
      <c r="M58" s="18">
        <f t="shared" si="65"/>
        <v>0</v>
      </c>
      <c r="N58" s="38">
        <f t="shared" si="66"/>
        <v>0</v>
      </c>
      <c r="O58" s="36">
        <f t="shared" si="67"/>
        <v>0</v>
      </c>
      <c r="P58" s="39" t="str">
        <f t="shared" ref="P58:Q58" si="82">H58</f>
        <v/>
      </c>
      <c r="Q58" s="35" t="str">
        <f t="shared" si="82"/>
        <v/>
      </c>
      <c r="R58" s="35">
        <f t="shared" si="69"/>
        <v>0</v>
      </c>
      <c r="S58" s="37">
        <f t="shared" si="70"/>
        <v>0</v>
      </c>
      <c r="T58" s="36">
        <f t="shared" si="71"/>
        <v>0</v>
      </c>
    </row>
    <row r="59" ht="45.0" customHeight="1">
      <c r="A59" s="40"/>
      <c r="B59" s="32"/>
      <c r="C59" s="33"/>
      <c r="D59" s="34"/>
      <c r="E59" s="35">
        <f>IF(B59="",0,F65/SUM(B45:B61))</f>
        <v>0</v>
      </c>
      <c r="F59" s="35">
        <f t="shared" si="78"/>
        <v>0</v>
      </c>
      <c r="G59" s="36">
        <f t="shared" si="62"/>
        <v>0</v>
      </c>
      <c r="H59" s="32"/>
      <c r="I59" s="33"/>
      <c r="J59" s="34"/>
      <c r="K59" s="35">
        <f t="shared" si="63"/>
        <v>0</v>
      </c>
      <c r="L59" s="37">
        <f t="shared" si="64"/>
        <v>0</v>
      </c>
      <c r="M59" s="18">
        <f t="shared" si="65"/>
        <v>0</v>
      </c>
      <c r="N59" s="38">
        <f t="shared" si="66"/>
        <v>0</v>
      </c>
      <c r="O59" s="36">
        <f t="shared" si="67"/>
        <v>0</v>
      </c>
      <c r="P59" s="39" t="str">
        <f t="shared" ref="P59:Q59" si="83">H59</f>
        <v/>
      </c>
      <c r="Q59" s="35" t="str">
        <f t="shared" si="83"/>
        <v/>
      </c>
      <c r="R59" s="35">
        <f t="shared" si="69"/>
        <v>0</v>
      </c>
      <c r="S59" s="37">
        <f t="shared" si="70"/>
        <v>0</v>
      </c>
      <c r="T59" s="36">
        <f t="shared" si="71"/>
        <v>0</v>
      </c>
    </row>
    <row r="60" ht="45.0" customHeight="1">
      <c r="A60" s="40"/>
      <c r="B60" s="32"/>
      <c r="C60" s="33"/>
      <c r="D60" s="34"/>
      <c r="E60" s="35">
        <f>IF(B60="",0,F65/SUM(B45:B61))</f>
        <v>0</v>
      </c>
      <c r="F60" s="35">
        <f t="shared" si="78"/>
        <v>0</v>
      </c>
      <c r="G60" s="36">
        <f t="shared" si="62"/>
        <v>0</v>
      </c>
      <c r="H60" s="32"/>
      <c r="I60" s="33"/>
      <c r="J60" s="34"/>
      <c r="K60" s="35">
        <f t="shared" si="63"/>
        <v>0</v>
      </c>
      <c r="L60" s="37">
        <f t="shared" si="64"/>
        <v>0</v>
      </c>
      <c r="M60" s="18">
        <f t="shared" si="65"/>
        <v>0</v>
      </c>
      <c r="N60" s="38">
        <f t="shared" si="66"/>
        <v>0</v>
      </c>
      <c r="O60" s="36">
        <f t="shared" si="67"/>
        <v>0</v>
      </c>
      <c r="P60" s="39" t="str">
        <f t="shared" ref="P60:Q60" si="84">H60</f>
        <v/>
      </c>
      <c r="Q60" s="35" t="str">
        <f t="shared" si="84"/>
        <v/>
      </c>
      <c r="R60" s="35">
        <f t="shared" si="69"/>
        <v>0</v>
      </c>
      <c r="S60" s="37">
        <f t="shared" si="70"/>
        <v>0</v>
      </c>
      <c r="T60" s="36">
        <f t="shared" si="71"/>
        <v>0</v>
      </c>
    </row>
    <row r="61" ht="45.0" customHeight="1">
      <c r="A61" s="73"/>
      <c r="B61" s="32"/>
      <c r="C61" s="33"/>
      <c r="D61" s="34"/>
      <c r="E61" s="35">
        <f>IF(B61="",0,F65/SUM(B52:B111))</f>
        <v>0</v>
      </c>
      <c r="F61" s="35">
        <f t="shared" si="78"/>
        <v>0</v>
      </c>
      <c r="G61" s="36">
        <f t="shared" si="62"/>
        <v>0</v>
      </c>
      <c r="H61" s="32"/>
      <c r="I61" s="33"/>
      <c r="J61" s="34"/>
      <c r="K61" s="35">
        <f t="shared" si="63"/>
        <v>0</v>
      </c>
      <c r="L61" s="37">
        <f t="shared" si="64"/>
        <v>0</v>
      </c>
      <c r="M61" s="18">
        <f t="shared" si="65"/>
        <v>0</v>
      </c>
      <c r="N61" s="38">
        <f t="shared" si="66"/>
        <v>0</v>
      </c>
      <c r="O61" s="36">
        <f t="shared" si="67"/>
        <v>0</v>
      </c>
      <c r="P61" s="39" t="str">
        <f t="shared" ref="P61:Q61" si="85">H61</f>
        <v/>
      </c>
      <c r="Q61" s="35" t="str">
        <f t="shared" si="85"/>
        <v/>
      </c>
      <c r="R61" s="35">
        <f t="shared" si="69"/>
        <v>0</v>
      </c>
      <c r="S61" s="37">
        <f t="shared" si="70"/>
        <v>0</v>
      </c>
      <c r="T61" s="36">
        <f t="shared" si="71"/>
        <v>0</v>
      </c>
    </row>
    <row r="62" ht="45.0" customHeight="1">
      <c r="A62" s="73"/>
      <c r="B62" s="32"/>
      <c r="C62" s="33"/>
      <c r="D62" s="34"/>
      <c r="E62" s="35">
        <f>IF(B62="",0,F65/SUM(B48:B64))</f>
        <v>0</v>
      </c>
      <c r="F62" s="35">
        <f t="shared" si="78"/>
        <v>0</v>
      </c>
      <c r="G62" s="36">
        <f t="shared" si="62"/>
        <v>0</v>
      </c>
      <c r="H62" s="32"/>
      <c r="I62" s="33"/>
      <c r="J62" s="34"/>
      <c r="K62" s="35">
        <f t="shared" si="63"/>
        <v>0</v>
      </c>
      <c r="L62" s="37">
        <f t="shared" si="64"/>
        <v>0</v>
      </c>
      <c r="M62" s="18">
        <f t="shared" si="65"/>
        <v>0</v>
      </c>
      <c r="N62" s="38">
        <f t="shared" si="66"/>
        <v>0</v>
      </c>
      <c r="O62" s="36">
        <f t="shared" si="67"/>
        <v>0</v>
      </c>
      <c r="P62" s="39" t="str">
        <f t="shared" ref="P62:Q62" si="86">H62</f>
        <v/>
      </c>
      <c r="Q62" s="35" t="str">
        <f t="shared" si="86"/>
        <v/>
      </c>
      <c r="R62" s="35">
        <f t="shared" si="69"/>
        <v>0</v>
      </c>
      <c r="S62" s="37">
        <f t="shared" si="70"/>
        <v>0</v>
      </c>
      <c r="T62" s="36">
        <f t="shared" si="71"/>
        <v>0</v>
      </c>
    </row>
    <row r="63" ht="45.0" customHeight="1">
      <c r="A63" s="73"/>
      <c r="B63" s="71"/>
      <c r="C63" s="42"/>
      <c r="D63" s="34"/>
      <c r="E63" s="35">
        <f>IF(B63="",0,F65/SUM(B48:B64))</f>
        <v>0</v>
      </c>
      <c r="F63" s="35">
        <f t="shared" si="78"/>
        <v>0</v>
      </c>
      <c r="G63" s="36">
        <f t="shared" si="62"/>
        <v>0</v>
      </c>
      <c r="H63" s="41"/>
      <c r="I63" s="42"/>
      <c r="J63" s="34"/>
      <c r="K63" s="35">
        <f t="shared" si="63"/>
        <v>0</v>
      </c>
      <c r="L63" s="37">
        <f t="shared" si="64"/>
        <v>0</v>
      </c>
      <c r="M63" s="18">
        <f t="shared" si="65"/>
        <v>0</v>
      </c>
      <c r="N63" s="38">
        <f t="shared" si="66"/>
        <v>0</v>
      </c>
      <c r="O63" s="36">
        <f t="shared" si="67"/>
        <v>0</v>
      </c>
      <c r="P63" s="39" t="str">
        <f t="shared" ref="P63:Q63" si="87">H63</f>
        <v/>
      </c>
      <c r="Q63" s="35" t="str">
        <f t="shared" si="87"/>
        <v/>
      </c>
      <c r="R63" s="35">
        <f t="shared" si="69"/>
        <v>0</v>
      </c>
      <c r="S63" s="37">
        <f t="shared" si="70"/>
        <v>0</v>
      </c>
      <c r="T63" s="36">
        <f t="shared" si="71"/>
        <v>0</v>
      </c>
    </row>
    <row r="64" ht="45.0" customHeight="1">
      <c r="A64" s="74"/>
      <c r="B64" s="71"/>
      <c r="C64" s="33"/>
      <c r="D64" s="34"/>
      <c r="E64" s="35">
        <f>IF(B64="",0,F65/SUM(B48:B64))</f>
        <v>0</v>
      </c>
      <c r="F64" s="50">
        <f t="shared" si="78"/>
        <v>0</v>
      </c>
      <c r="G64" s="51">
        <f t="shared" si="62"/>
        <v>0</v>
      </c>
      <c r="H64" s="41"/>
      <c r="I64" s="42"/>
      <c r="J64" s="34"/>
      <c r="K64" s="50">
        <f t="shared" si="63"/>
        <v>0</v>
      </c>
      <c r="L64" s="53">
        <f t="shared" si="64"/>
        <v>0</v>
      </c>
      <c r="M64" s="75">
        <f t="shared" si="65"/>
        <v>0</v>
      </c>
      <c r="N64" s="55">
        <f t="shared" si="66"/>
        <v>0</v>
      </c>
      <c r="O64" s="51">
        <f t="shared" si="67"/>
        <v>0</v>
      </c>
      <c r="P64" s="56" t="str">
        <f t="shared" ref="P64:Q64" si="88">H64</f>
        <v/>
      </c>
      <c r="Q64" s="50" t="str">
        <f t="shared" si="88"/>
        <v/>
      </c>
      <c r="R64" s="50">
        <f t="shared" si="69"/>
        <v>0</v>
      </c>
      <c r="S64" s="37">
        <f t="shared" si="70"/>
        <v>0</v>
      </c>
      <c r="T64" s="51">
        <f t="shared" si="71"/>
        <v>0</v>
      </c>
    </row>
    <row r="65" ht="45.0" customHeight="1">
      <c r="A65" s="62"/>
      <c r="B65" s="13">
        <f>SUM(B48:B64)</f>
        <v>0</v>
      </c>
      <c r="C65" s="58" t="s">
        <v>25</v>
      </c>
      <c r="D65" s="76" t="s">
        <v>26</v>
      </c>
      <c r="E65" s="77"/>
      <c r="F65" s="78"/>
      <c r="G65" s="79"/>
      <c r="H65" s="13">
        <f>SUM(H48:H64)</f>
        <v>0</v>
      </c>
      <c r="I65" s="58" t="s">
        <v>27</v>
      </c>
      <c r="J65" s="62"/>
      <c r="K65" s="62"/>
      <c r="L65" s="62">
        <f t="shared" si="64"/>
        <v>0</v>
      </c>
      <c r="M65" s="62"/>
      <c r="N65" s="33">
        <f t="shared" ref="N65:O65" si="89">SUM(N48:N64)</f>
        <v>0</v>
      </c>
      <c r="O65" s="33">
        <f t="shared" si="89"/>
        <v>0</v>
      </c>
      <c r="P65" s="62"/>
      <c r="Q65" s="62"/>
      <c r="R65" s="22">
        <f>SUM(R48:R64)</f>
        <v>0</v>
      </c>
      <c r="S65" s="13" t="s">
        <v>28</v>
      </c>
      <c r="T65" s="13"/>
      <c r="Y65" s="33">
        <f>T65*R65</f>
        <v>0</v>
      </c>
      <c r="Z65" s="33">
        <f>R65</f>
        <v>0</v>
      </c>
    </row>
    <row r="66" ht="51.75" customHeight="1">
      <c r="A66" s="62"/>
      <c r="B66" s="80"/>
      <c r="C66" s="58"/>
      <c r="F66" s="81"/>
      <c r="G66" s="79"/>
      <c r="H66" s="80"/>
      <c r="I66" s="58"/>
      <c r="J66" s="62"/>
      <c r="K66" s="62"/>
      <c r="L66" s="62"/>
      <c r="M66" s="62"/>
      <c r="N66" s="81"/>
      <c r="O66" s="81"/>
      <c r="P66" s="62"/>
      <c r="Q66" s="62"/>
      <c r="R66" s="62"/>
      <c r="S66" s="80"/>
      <c r="T66" s="80"/>
      <c r="Y66" s="81"/>
      <c r="Z66" s="81"/>
    </row>
    <row r="67" ht="47.25" customHeight="1">
      <c r="A67" s="11"/>
      <c r="B67" s="12" t="s">
        <v>1</v>
      </c>
      <c r="C67" s="13"/>
      <c r="D67" s="14" t="s">
        <v>2</v>
      </c>
      <c r="E67" s="15"/>
      <c r="F67" s="16"/>
      <c r="G67" s="17"/>
      <c r="H67" s="17"/>
      <c r="I67" s="15"/>
      <c r="J67" s="14" t="s">
        <v>3</v>
      </c>
      <c r="K67" s="17"/>
      <c r="L67" s="17"/>
      <c r="M67" s="15"/>
      <c r="P67" s="18">
        <f>IFERROR(O80/N80-1,0)</f>
        <v>0</v>
      </c>
      <c r="Q67" s="3" t="s">
        <v>4</v>
      </c>
      <c r="R67" s="4"/>
      <c r="S67" s="5"/>
      <c r="T67" s="22">
        <f>SUM(T70:T79)</f>
        <v>0</v>
      </c>
      <c r="Z67" s="23"/>
    </row>
    <row r="68" ht="32.25" customHeight="1">
      <c r="A68" s="66" t="s">
        <v>5</v>
      </c>
      <c r="B68" s="82" t="s">
        <v>6</v>
      </c>
      <c r="C68" s="20"/>
      <c r="D68" s="20"/>
      <c r="E68" s="20"/>
      <c r="F68" s="20"/>
      <c r="G68" s="68"/>
      <c r="H68" s="82" t="s">
        <v>7</v>
      </c>
      <c r="I68" s="20"/>
      <c r="J68" s="20"/>
      <c r="K68" s="20"/>
      <c r="L68" s="20"/>
      <c r="M68" s="68"/>
      <c r="N68" s="27" t="s">
        <v>8</v>
      </c>
      <c r="O68" s="28"/>
      <c r="P68" s="25" t="s">
        <v>9</v>
      </c>
      <c r="Q68" s="17"/>
      <c r="R68" s="17"/>
      <c r="S68" s="17"/>
      <c r="T68" s="26"/>
    </row>
    <row r="69" ht="14.25" customHeight="1">
      <c r="A69" s="29"/>
      <c r="B69" s="30" t="s">
        <v>10</v>
      </c>
      <c r="C69" s="12" t="s">
        <v>11</v>
      </c>
      <c r="D69" s="12" t="s">
        <v>12</v>
      </c>
      <c r="E69" s="12" t="s">
        <v>13</v>
      </c>
      <c r="F69" s="12" t="s">
        <v>14</v>
      </c>
      <c r="G69" s="31" t="s">
        <v>15</v>
      </c>
      <c r="H69" s="30" t="s">
        <v>10</v>
      </c>
      <c r="I69" s="12" t="s">
        <v>11</v>
      </c>
      <c r="J69" s="12" t="s">
        <v>12</v>
      </c>
      <c r="K69" s="12" t="s">
        <v>14</v>
      </c>
      <c r="L69" s="12" t="s">
        <v>16</v>
      </c>
      <c r="M69" s="31" t="s">
        <v>17</v>
      </c>
      <c r="N69" s="30" t="s">
        <v>18</v>
      </c>
      <c r="O69" s="31" t="s">
        <v>19</v>
      </c>
      <c r="P69" s="30" t="s">
        <v>20</v>
      </c>
      <c r="Q69" s="12" t="s">
        <v>21</v>
      </c>
      <c r="R69" s="12" t="s">
        <v>22</v>
      </c>
      <c r="S69" s="12" t="s">
        <v>23</v>
      </c>
      <c r="T69" s="31" t="s">
        <v>24</v>
      </c>
    </row>
    <row r="70" ht="37.5" customHeight="1">
      <c r="A70" s="40"/>
      <c r="B70" s="71"/>
      <c r="C70" s="42"/>
      <c r="D70" s="34"/>
      <c r="E70" s="35">
        <f>IF(B70="",0,F80/SUM(B70:B79))</f>
        <v>0</v>
      </c>
      <c r="F70" s="35">
        <f t="shared" ref="F70:F79" si="91">C70*(1-(D70+9.25%))+E70</f>
        <v>0</v>
      </c>
      <c r="G70" s="36">
        <f t="shared" ref="G70:G79" si="92">IFERROR(F70*B70/H70,0)</f>
        <v>0</v>
      </c>
      <c r="H70" s="41"/>
      <c r="I70" s="42"/>
      <c r="J70" s="34"/>
      <c r="K70" s="35">
        <f t="shared" ref="K70:K79" si="93">I70*(1-(J70+9.25%))</f>
        <v>0</v>
      </c>
      <c r="L70" s="37">
        <f t="shared" ref="L70:L80" si="94">IFERROR(H70/B70-1,0)</f>
        <v>0</v>
      </c>
      <c r="M70" s="18">
        <f t="shared" ref="M70:M79" si="95">IFERROR(K70/G70-1,0)</f>
        <v>0</v>
      </c>
      <c r="N70" s="38">
        <f t="shared" ref="N70:N79" si="96">B70*F70</f>
        <v>0</v>
      </c>
      <c r="O70" s="36">
        <f t="shared" ref="O70:O79" si="97">H70*K70</f>
        <v>0</v>
      </c>
      <c r="P70" s="39" t="str">
        <f t="shared" ref="P70:Q70" si="90">H70</f>
        <v/>
      </c>
      <c r="Q70" s="35" t="str">
        <f t="shared" si="90"/>
        <v/>
      </c>
      <c r="R70" s="35">
        <f t="shared" ref="R70:R79" si="99">Q70*P70</f>
        <v>0</v>
      </c>
      <c r="S70" s="37">
        <f t="shared" ref="S70:S79" si="100">IF(M70="","",IF(M70&lt;20%,0,IF(M70&lt;30%,1%,IF(M70&lt;40%,1.5%,IF(M70&lt;50%,2.5%,IF(M70&lt;60%,3%,IF(M70&lt;80%,4%,IF(M70&lt;100%,5%,5%))))))))</f>
        <v>0</v>
      </c>
      <c r="T70" s="36">
        <f t="shared" ref="T70:T79" si="101">R70*S70</f>
        <v>0</v>
      </c>
    </row>
    <row r="71" ht="37.5" customHeight="1">
      <c r="A71" s="40"/>
      <c r="B71" s="71"/>
      <c r="C71" s="42"/>
      <c r="D71" s="34"/>
      <c r="E71" s="35">
        <f>IF(B71="",0,F80/SUM(B70:B79))</f>
        <v>0</v>
      </c>
      <c r="F71" s="35">
        <f t="shared" si="91"/>
        <v>0</v>
      </c>
      <c r="G71" s="36">
        <f t="shared" si="92"/>
        <v>0</v>
      </c>
      <c r="H71" s="41"/>
      <c r="I71" s="42"/>
      <c r="J71" s="34"/>
      <c r="K71" s="35">
        <f t="shared" si="93"/>
        <v>0</v>
      </c>
      <c r="L71" s="37">
        <f t="shared" si="94"/>
        <v>0</v>
      </c>
      <c r="M71" s="18">
        <f t="shared" si="95"/>
        <v>0</v>
      </c>
      <c r="N71" s="38">
        <f t="shared" si="96"/>
        <v>0</v>
      </c>
      <c r="O71" s="36">
        <f t="shared" si="97"/>
        <v>0</v>
      </c>
      <c r="P71" s="39" t="str">
        <f t="shared" ref="P71:Q71" si="98">H71</f>
        <v/>
      </c>
      <c r="Q71" s="35" t="str">
        <f t="shared" si="98"/>
        <v/>
      </c>
      <c r="R71" s="35">
        <f t="shared" si="99"/>
        <v>0</v>
      </c>
      <c r="S71" s="37">
        <f t="shared" si="100"/>
        <v>0</v>
      </c>
      <c r="T71" s="36">
        <f t="shared" si="101"/>
        <v>0</v>
      </c>
    </row>
    <row r="72" ht="37.5" customHeight="1">
      <c r="A72" s="40"/>
      <c r="B72" s="71"/>
      <c r="C72" s="42"/>
      <c r="D72" s="34"/>
      <c r="E72" s="35">
        <f>IF(B72="",0,F80/SUM(B70:B79))</f>
        <v>0</v>
      </c>
      <c r="F72" s="35">
        <f t="shared" si="91"/>
        <v>0</v>
      </c>
      <c r="G72" s="36">
        <f t="shared" si="92"/>
        <v>0</v>
      </c>
      <c r="H72" s="41"/>
      <c r="I72" s="42"/>
      <c r="J72" s="34"/>
      <c r="K72" s="35">
        <f t="shared" si="93"/>
        <v>0</v>
      </c>
      <c r="L72" s="37">
        <f t="shared" si="94"/>
        <v>0</v>
      </c>
      <c r="M72" s="18">
        <f t="shared" si="95"/>
        <v>0</v>
      </c>
      <c r="N72" s="38">
        <f t="shared" si="96"/>
        <v>0</v>
      </c>
      <c r="O72" s="36">
        <f t="shared" si="97"/>
        <v>0</v>
      </c>
      <c r="P72" s="39" t="str">
        <f t="shared" ref="P72:Q72" si="102">H72</f>
        <v/>
      </c>
      <c r="Q72" s="35" t="str">
        <f t="shared" si="102"/>
        <v/>
      </c>
      <c r="R72" s="35">
        <f t="shared" si="99"/>
        <v>0</v>
      </c>
      <c r="S72" s="37">
        <f t="shared" si="100"/>
        <v>0</v>
      </c>
      <c r="T72" s="36">
        <f t="shared" si="101"/>
        <v>0</v>
      </c>
    </row>
    <row r="73" ht="37.5" customHeight="1">
      <c r="A73" s="40"/>
      <c r="B73" s="71"/>
      <c r="C73" s="33"/>
      <c r="D73" s="34"/>
      <c r="E73" s="35">
        <f>IF(B73="",0,F80/SUM(B70:B79))</f>
        <v>0</v>
      </c>
      <c r="F73" s="35">
        <f t="shared" si="91"/>
        <v>0</v>
      </c>
      <c r="G73" s="36">
        <f t="shared" si="92"/>
        <v>0</v>
      </c>
      <c r="H73" s="41"/>
      <c r="I73" s="42"/>
      <c r="J73" s="34"/>
      <c r="K73" s="35">
        <f t="shared" si="93"/>
        <v>0</v>
      </c>
      <c r="L73" s="37">
        <f t="shared" si="94"/>
        <v>0</v>
      </c>
      <c r="M73" s="18">
        <f t="shared" si="95"/>
        <v>0</v>
      </c>
      <c r="N73" s="38">
        <f t="shared" si="96"/>
        <v>0</v>
      </c>
      <c r="O73" s="36">
        <f t="shared" si="97"/>
        <v>0</v>
      </c>
      <c r="P73" s="39" t="str">
        <f t="shared" ref="P73:Q73" si="103">H73</f>
        <v/>
      </c>
      <c r="Q73" s="35" t="str">
        <f t="shared" si="103"/>
        <v/>
      </c>
      <c r="R73" s="35">
        <f t="shared" si="99"/>
        <v>0</v>
      </c>
      <c r="S73" s="37">
        <f t="shared" si="100"/>
        <v>0</v>
      </c>
      <c r="T73" s="36">
        <f t="shared" si="101"/>
        <v>0</v>
      </c>
    </row>
    <row r="74" ht="37.5" customHeight="1">
      <c r="A74" s="40"/>
      <c r="B74" s="32"/>
      <c r="C74" s="33"/>
      <c r="D74" s="34"/>
      <c r="E74" s="35">
        <f>IF(B74="",0,F80/SUM(B70:B79))</f>
        <v>0</v>
      </c>
      <c r="F74" s="35">
        <f t="shared" si="91"/>
        <v>0</v>
      </c>
      <c r="G74" s="36">
        <f t="shared" si="92"/>
        <v>0</v>
      </c>
      <c r="H74" s="41"/>
      <c r="I74" s="42"/>
      <c r="J74" s="34"/>
      <c r="K74" s="35">
        <f t="shared" si="93"/>
        <v>0</v>
      </c>
      <c r="L74" s="37">
        <f t="shared" si="94"/>
        <v>0</v>
      </c>
      <c r="M74" s="18">
        <f t="shared" si="95"/>
        <v>0</v>
      </c>
      <c r="N74" s="38">
        <f t="shared" si="96"/>
        <v>0</v>
      </c>
      <c r="O74" s="36">
        <f t="shared" si="97"/>
        <v>0</v>
      </c>
      <c r="P74" s="39" t="str">
        <f t="shared" ref="P74:Q74" si="104">H74</f>
        <v/>
      </c>
      <c r="Q74" s="35" t="str">
        <f t="shared" si="104"/>
        <v/>
      </c>
      <c r="R74" s="35">
        <f t="shared" si="99"/>
        <v>0</v>
      </c>
      <c r="S74" s="37">
        <f t="shared" si="100"/>
        <v>0</v>
      </c>
      <c r="T74" s="36">
        <f t="shared" si="101"/>
        <v>0</v>
      </c>
    </row>
    <row r="75" ht="37.5" customHeight="1">
      <c r="A75" s="40"/>
      <c r="B75" s="32"/>
      <c r="C75" s="33"/>
      <c r="D75" s="34"/>
      <c r="E75" s="35">
        <f>IF(B75="",0,F80/SUM(B70:B79))</f>
        <v>0</v>
      </c>
      <c r="F75" s="35">
        <f t="shared" si="91"/>
        <v>0</v>
      </c>
      <c r="G75" s="36">
        <f t="shared" si="92"/>
        <v>0</v>
      </c>
      <c r="H75" s="41"/>
      <c r="I75" s="42"/>
      <c r="J75" s="34"/>
      <c r="K75" s="35">
        <f t="shared" si="93"/>
        <v>0</v>
      </c>
      <c r="L75" s="37">
        <f t="shared" si="94"/>
        <v>0</v>
      </c>
      <c r="M75" s="18">
        <f t="shared" si="95"/>
        <v>0</v>
      </c>
      <c r="N75" s="38">
        <f t="shared" si="96"/>
        <v>0</v>
      </c>
      <c r="O75" s="36">
        <f t="shared" si="97"/>
        <v>0</v>
      </c>
      <c r="P75" s="39" t="str">
        <f t="shared" ref="P75:Q75" si="105">H75</f>
        <v/>
      </c>
      <c r="Q75" s="35" t="str">
        <f t="shared" si="105"/>
        <v/>
      </c>
      <c r="R75" s="35">
        <f t="shared" si="99"/>
        <v>0</v>
      </c>
      <c r="S75" s="37">
        <f t="shared" si="100"/>
        <v>0</v>
      </c>
      <c r="T75" s="36">
        <f t="shared" si="101"/>
        <v>0</v>
      </c>
    </row>
    <row r="76" ht="36.0" customHeight="1">
      <c r="A76" s="83"/>
      <c r="B76" s="32"/>
      <c r="C76" s="33"/>
      <c r="D76" s="34"/>
      <c r="E76" s="35">
        <f>IF(B76="",0,F80/SUM(B70:B79))</f>
        <v>0</v>
      </c>
      <c r="F76" s="35">
        <f t="shared" si="91"/>
        <v>0</v>
      </c>
      <c r="G76" s="36">
        <f t="shared" si="92"/>
        <v>0</v>
      </c>
      <c r="H76" s="32"/>
      <c r="I76" s="33"/>
      <c r="J76" s="34"/>
      <c r="K76" s="35">
        <f t="shared" si="93"/>
        <v>0</v>
      </c>
      <c r="L76" s="37">
        <f t="shared" si="94"/>
        <v>0</v>
      </c>
      <c r="M76" s="18">
        <f t="shared" si="95"/>
        <v>0</v>
      </c>
      <c r="N76" s="38">
        <f t="shared" si="96"/>
        <v>0</v>
      </c>
      <c r="O76" s="36">
        <f t="shared" si="97"/>
        <v>0</v>
      </c>
      <c r="P76" s="39" t="str">
        <f t="shared" ref="P76:Q76" si="106">H76</f>
        <v/>
      </c>
      <c r="Q76" s="35" t="str">
        <f t="shared" si="106"/>
        <v/>
      </c>
      <c r="R76" s="35">
        <f t="shared" si="99"/>
        <v>0</v>
      </c>
      <c r="S76" s="37">
        <f t="shared" si="100"/>
        <v>0</v>
      </c>
      <c r="T76" s="36">
        <f t="shared" si="101"/>
        <v>0</v>
      </c>
    </row>
    <row r="77" ht="36.0" customHeight="1">
      <c r="A77" s="83"/>
      <c r="B77" s="32"/>
      <c r="C77" s="33"/>
      <c r="D77" s="34"/>
      <c r="E77" s="35">
        <f>IF(B77="",0,F80/SUM(B70:B79))</f>
        <v>0</v>
      </c>
      <c r="F77" s="35">
        <f t="shared" si="91"/>
        <v>0</v>
      </c>
      <c r="G77" s="36">
        <f t="shared" si="92"/>
        <v>0</v>
      </c>
      <c r="H77" s="32"/>
      <c r="I77" s="33"/>
      <c r="J77" s="34"/>
      <c r="K77" s="35">
        <f t="shared" si="93"/>
        <v>0</v>
      </c>
      <c r="L77" s="37">
        <f t="shared" si="94"/>
        <v>0</v>
      </c>
      <c r="M77" s="18">
        <f t="shared" si="95"/>
        <v>0</v>
      </c>
      <c r="N77" s="38">
        <f t="shared" si="96"/>
        <v>0</v>
      </c>
      <c r="O77" s="36">
        <f t="shared" si="97"/>
        <v>0</v>
      </c>
      <c r="P77" s="39" t="str">
        <f t="shared" ref="P77:Q77" si="107">H77</f>
        <v/>
      </c>
      <c r="Q77" s="35" t="str">
        <f t="shared" si="107"/>
        <v/>
      </c>
      <c r="R77" s="35">
        <f t="shared" si="99"/>
        <v>0</v>
      </c>
      <c r="S77" s="37">
        <f t="shared" si="100"/>
        <v>0</v>
      </c>
      <c r="T77" s="36">
        <f t="shared" si="101"/>
        <v>0</v>
      </c>
    </row>
    <row r="78" ht="36.0" customHeight="1">
      <c r="A78" s="83"/>
      <c r="B78" s="32"/>
      <c r="C78" s="33"/>
      <c r="D78" s="34"/>
      <c r="E78" s="35">
        <f>IF(B78="",0,F80/SUM(B70:B79))</f>
        <v>0</v>
      </c>
      <c r="F78" s="35">
        <f t="shared" si="91"/>
        <v>0</v>
      </c>
      <c r="G78" s="36">
        <f t="shared" si="92"/>
        <v>0</v>
      </c>
      <c r="H78" s="32"/>
      <c r="I78" s="33"/>
      <c r="J78" s="34"/>
      <c r="K78" s="35">
        <f t="shared" si="93"/>
        <v>0</v>
      </c>
      <c r="L78" s="37">
        <f t="shared" si="94"/>
        <v>0</v>
      </c>
      <c r="M78" s="18">
        <f t="shared" si="95"/>
        <v>0</v>
      </c>
      <c r="N78" s="38">
        <f t="shared" si="96"/>
        <v>0</v>
      </c>
      <c r="O78" s="36">
        <f t="shared" si="97"/>
        <v>0</v>
      </c>
      <c r="P78" s="39" t="str">
        <f t="shared" ref="P78:Q78" si="108">H78</f>
        <v/>
      </c>
      <c r="Q78" s="35" t="str">
        <f t="shared" si="108"/>
        <v/>
      </c>
      <c r="R78" s="35">
        <f t="shared" si="99"/>
        <v>0</v>
      </c>
      <c r="S78" s="37">
        <f t="shared" si="100"/>
        <v>0</v>
      </c>
      <c r="T78" s="36">
        <f t="shared" si="101"/>
        <v>0</v>
      </c>
    </row>
    <row r="79" ht="36.0" customHeight="1">
      <c r="A79" s="84"/>
      <c r="B79" s="48"/>
      <c r="C79" s="48"/>
      <c r="D79" s="43"/>
      <c r="E79" s="50">
        <f>IF(B79="",0,F80/SUM(B70:B79))</f>
        <v>0</v>
      </c>
      <c r="F79" s="50">
        <f t="shared" si="91"/>
        <v>0</v>
      </c>
      <c r="G79" s="51">
        <f t="shared" si="92"/>
        <v>0</v>
      </c>
      <c r="H79" s="52"/>
      <c r="I79" s="48"/>
      <c r="J79" s="49"/>
      <c r="K79" s="50">
        <f t="shared" si="93"/>
        <v>0</v>
      </c>
      <c r="L79" s="53">
        <f t="shared" si="94"/>
        <v>0</v>
      </c>
      <c r="M79" s="75">
        <f t="shared" si="95"/>
        <v>0</v>
      </c>
      <c r="N79" s="55">
        <f t="shared" si="96"/>
        <v>0</v>
      </c>
      <c r="O79" s="51">
        <f t="shared" si="97"/>
        <v>0</v>
      </c>
      <c r="P79" s="56" t="str">
        <f t="shared" ref="P79:Q79" si="109">H79</f>
        <v/>
      </c>
      <c r="Q79" s="50" t="str">
        <f t="shared" si="109"/>
        <v/>
      </c>
      <c r="R79" s="50">
        <f t="shared" si="99"/>
        <v>0</v>
      </c>
      <c r="S79" s="37">
        <f t="shared" si="100"/>
        <v>0</v>
      </c>
      <c r="T79" s="51">
        <f t="shared" si="101"/>
        <v>0</v>
      </c>
    </row>
    <row r="80" ht="51.75" customHeight="1">
      <c r="B80" s="13">
        <f>SUM(B70:B79)</f>
        <v>0</v>
      </c>
      <c r="C80" s="58" t="s">
        <v>25</v>
      </c>
      <c r="D80" s="76" t="s">
        <v>26</v>
      </c>
      <c r="E80" s="77"/>
      <c r="F80" s="78"/>
      <c r="G80" s="9"/>
      <c r="H80" s="13">
        <f>SUM(H70:H79)</f>
        <v>0</v>
      </c>
      <c r="I80" s="58" t="s">
        <v>27</v>
      </c>
      <c r="J80" s="62"/>
      <c r="K80" s="62"/>
      <c r="L80" s="37">
        <f t="shared" si="94"/>
        <v>0</v>
      </c>
      <c r="N80" s="33">
        <f t="shared" ref="N80:O80" si="110">SUM(N70:N79)</f>
        <v>0</v>
      </c>
      <c r="O80" s="33">
        <f t="shared" si="110"/>
        <v>0</v>
      </c>
      <c r="R80" s="22">
        <f>SUM(R70:R79)</f>
        <v>0</v>
      </c>
      <c r="S80" s="13" t="s">
        <v>28</v>
      </c>
      <c r="T80" s="13"/>
      <c r="Y80" s="33">
        <f>T80*R80</f>
        <v>0</v>
      </c>
      <c r="Z80" s="33">
        <f>R80</f>
        <v>0</v>
      </c>
    </row>
    <row r="81" ht="51.75" customHeight="1"/>
    <row r="82" ht="42.75" customHeight="1">
      <c r="A82" s="11"/>
      <c r="B82" s="12" t="s">
        <v>1</v>
      </c>
      <c r="C82" s="13"/>
      <c r="D82" s="14" t="s">
        <v>2</v>
      </c>
      <c r="E82" s="15"/>
      <c r="F82" s="16"/>
      <c r="G82" s="17"/>
      <c r="H82" s="17"/>
      <c r="I82" s="15"/>
      <c r="J82" s="14" t="s">
        <v>3</v>
      </c>
      <c r="K82" s="17"/>
      <c r="L82" s="17"/>
      <c r="M82" s="15"/>
      <c r="P82" s="18">
        <f>IFERROR(O95/N95-1,0)</f>
        <v>0</v>
      </c>
      <c r="Q82" s="3" t="s">
        <v>4</v>
      </c>
      <c r="R82" s="4"/>
      <c r="S82" s="5"/>
      <c r="T82" s="22">
        <f>SUM(T85:T94)</f>
        <v>0</v>
      </c>
      <c r="Z82" s="23"/>
    </row>
    <row r="83" ht="38.25" customHeight="1">
      <c r="A83" s="66" t="s">
        <v>5</v>
      </c>
      <c r="B83" s="82" t="s">
        <v>6</v>
      </c>
      <c r="C83" s="20"/>
      <c r="D83" s="20"/>
      <c r="E83" s="20"/>
      <c r="F83" s="20"/>
      <c r="G83" s="68"/>
      <c r="H83" s="82" t="s">
        <v>7</v>
      </c>
      <c r="I83" s="20"/>
      <c r="J83" s="20"/>
      <c r="K83" s="20"/>
      <c r="L83" s="20"/>
      <c r="M83" s="68"/>
      <c r="N83" s="27" t="s">
        <v>8</v>
      </c>
      <c r="O83" s="28"/>
      <c r="P83" s="25" t="s">
        <v>9</v>
      </c>
      <c r="Q83" s="17"/>
      <c r="R83" s="17"/>
      <c r="S83" s="17"/>
      <c r="T83" s="26"/>
    </row>
    <row r="84" ht="14.25" customHeight="1">
      <c r="A84" s="29"/>
      <c r="B84" s="30" t="s">
        <v>10</v>
      </c>
      <c r="C84" s="12" t="s">
        <v>11</v>
      </c>
      <c r="D84" s="12" t="s">
        <v>12</v>
      </c>
      <c r="E84" s="12" t="s">
        <v>13</v>
      </c>
      <c r="F84" s="12" t="s">
        <v>14</v>
      </c>
      <c r="G84" s="31" t="s">
        <v>15</v>
      </c>
      <c r="H84" s="30" t="s">
        <v>10</v>
      </c>
      <c r="I84" s="12" t="s">
        <v>11</v>
      </c>
      <c r="J84" s="12" t="s">
        <v>12</v>
      </c>
      <c r="K84" s="12" t="s">
        <v>14</v>
      </c>
      <c r="L84" s="12" t="s">
        <v>16</v>
      </c>
      <c r="M84" s="31" t="s">
        <v>17</v>
      </c>
      <c r="N84" s="30" t="s">
        <v>18</v>
      </c>
      <c r="O84" s="31" t="s">
        <v>19</v>
      </c>
      <c r="P84" s="30" t="s">
        <v>20</v>
      </c>
      <c r="Q84" s="12" t="s">
        <v>21</v>
      </c>
      <c r="R84" s="12" t="s">
        <v>22</v>
      </c>
      <c r="S84" s="12" t="s">
        <v>23</v>
      </c>
      <c r="T84" s="31" t="s">
        <v>24</v>
      </c>
    </row>
    <row r="85" ht="52.5" customHeight="1">
      <c r="A85" s="73"/>
      <c r="B85" s="32"/>
      <c r="C85" s="33"/>
      <c r="D85" s="34"/>
      <c r="E85" s="35">
        <f>IF(B85="",0,F95/SUM(B85:B94))</f>
        <v>0</v>
      </c>
      <c r="F85" s="35">
        <f t="shared" ref="F85:F94" si="112">C85*(1-(D85+9.25%))+E85</f>
        <v>0</v>
      </c>
      <c r="G85" s="36">
        <f t="shared" ref="G85:G94" si="113">IFERROR(F85*B85/H85,0)</f>
        <v>0</v>
      </c>
      <c r="H85" s="32"/>
      <c r="I85" s="33"/>
      <c r="J85" s="34"/>
      <c r="K85" s="35">
        <f t="shared" ref="K85:K94" si="114">I85*(1-(J85+9.25%))</f>
        <v>0</v>
      </c>
      <c r="L85" s="37">
        <f t="shared" ref="L85:L95" si="115">IFERROR(H85/B85-1,0)</f>
        <v>0</v>
      </c>
      <c r="M85" s="18">
        <f t="shared" ref="M85:M94" si="116">IFERROR(K85/G85-1,0)</f>
        <v>0</v>
      </c>
      <c r="N85" s="38">
        <f t="shared" ref="N85:N94" si="117">B85*F85</f>
        <v>0</v>
      </c>
      <c r="O85" s="36">
        <f t="shared" ref="O85:O94" si="118">H85*K85</f>
        <v>0</v>
      </c>
      <c r="P85" s="39" t="str">
        <f t="shared" ref="P85:Q85" si="111">H85</f>
        <v/>
      </c>
      <c r="Q85" s="35" t="str">
        <f t="shared" si="111"/>
        <v/>
      </c>
      <c r="R85" s="35">
        <f t="shared" ref="R85:R94" si="120">Q85*P85</f>
        <v>0</v>
      </c>
      <c r="S85" s="37">
        <f t="shared" ref="S85:S94" si="121">IF(M85="","",IF(M85&lt;20%,0,IF(M85&lt;30%,1%,IF(M85&lt;40%,1.5%,IF(M85&lt;50%,2.5%,IF(M85&lt;60%,3%,IF(M85&lt;80%,4%,IF(M85&lt;100%,5%,5%))))))))</f>
        <v>0</v>
      </c>
      <c r="T85" s="36">
        <f t="shared" ref="T85:T94" si="122">R85*S85</f>
        <v>0</v>
      </c>
    </row>
    <row r="86" ht="52.5" customHeight="1">
      <c r="A86" s="73"/>
      <c r="B86" s="32"/>
      <c r="C86" s="33"/>
      <c r="D86" s="34"/>
      <c r="E86" s="35">
        <f>IF(B86="",0,F95/SUM(B85:B94))</f>
        <v>0</v>
      </c>
      <c r="F86" s="35">
        <f t="shared" si="112"/>
        <v>0</v>
      </c>
      <c r="G86" s="36">
        <f t="shared" si="113"/>
        <v>0</v>
      </c>
      <c r="H86" s="32"/>
      <c r="I86" s="33"/>
      <c r="J86" s="34"/>
      <c r="K86" s="35">
        <f t="shared" si="114"/>
        <v>0</v>
      </c>
      <c r="L86" s="37">
        <f t="shared" si="115"/>
        <v>0</v>
      </c>
      <c r="M86" s="18">
        <f t="shared" si="116"/>
        <v>0</v>
      </c>
      <c r="N86" s="38">
        <f t="shared" si="117"/>
        <v>0</v>
      </c>
      <c r="O86" s="36">
        <f t="shared" si="118"/>
        <v>0</v>
      </c>
      <c r="P86" s="39" t="str">
        <f t="shared" ref="P86:Q86" si="119">H86</f>
        <v/>
      </c>
      <c r="Q86" s="35" t="str">
        <f t="shared" si="119"/>
        <v/>
      </c>
      <c r="R86" s="35">
        <f t="shared" si="120"/>
        <v>0</v>
      </c>
      <c r="S86" s="37">
        <f t="shared" si="121"/>
        <v>0</v>
      </c>
      <c r="T86" s="36">
        <f t="shared" si="122"/>
        <v>0</v>
      </c>
    </row>
    <row r="87" ht="36.0" customHeight="1">
      <c r="A87" s="73"/>
      <c r="B87" s="32"/>
      <c r="C87" s="33"/>
      <c r="D87" s="34"/>
      <c r="E87" s="35">
        <f>IF(B87="",0,F95/SUM(B85:B94))</f>
        <v>0</v>
      </c>
      <c r="F87" s="35">
        <f t="shared" si="112"/>
        <v>0</v>
      </c>
      <c r="G87" s="36">
        <f t="shared" si="113"/>
        <v>0</v>
      </c>
      <c r="H87" s="32"/>
      <c r="I87" s="33"/>
      <c r="J87" s="34"/>
      <c r="K87" s="35">
        <f t="shared" si="114"/>
        <v>0</v>
      </c>
      <c r="L87" s="37">
        <f t="shared" si="115"/>
        <v>0</v>
      </c>
      <c r="M87" s="18">
        <f t="shared" si="116"/>
        <v>0</v>
      </c>
      <c r="N87" s="38">
        <f t="shared" si="117"/>
        <v>0</v>
      </c>
      <c r="O87" s="36">
        <f t="shared" si="118"/>
        <v>0</v>
      </c>
      <c r="P87" s="39" t="str">
        <f t="shared" ref="P87:Q87" si="123">H87</f>
        <v/>
      </c>
      <c r="Q87" s="35" t="str">
        <f t="shared" si="123"/>
        <v/>
      </c>
      <c r="R87" s="35">
        <f t="shared" si="120"/>
        <v>0</v>
      </c>
      <c r="S87" s="37">
        <f t="shared" si="121"/>
        <v>0</v>
      </c>
      <c r="T87" s="36">
        <f t="shared" si="122"/>
        <v>0</v>
      </c>
    </row>
    <row r="88" ht="36.0" customHeight="1">
      <c r="A88" s="73"/>
      <c r="B88" s="32"/>
      <c r="C88" s="33"/>
      <c r="D88" s="34"/>
      <c r="E88" s="35">
        <f>IF(B88="",0,F95/SUM(B85:B94))</f>
        <v>0</v>
      </c>
      <c r="F88" s="35">
        <f t="shared" si="112"/>
        <v>0</v>
      </c>
      <c r="G88" s="36">
        <f t="shared" si="113"/>
        <v>0</v>
      </c>
      <c r="H88" s="32"/>
      <c r="I88" s="33"/>
      <c r="J88" s="34"/>
      <c r="K88" s="35">
        <f t="shared" si="114"/>
        <v>0</v>
      </c>
      <c r="L88" s="37">
        <f t="shared" si="115"/>
        <v>0</v>
      </c>
      <c r="M88" s="18">
        <f t="shared" si="116"/>
        <v>0</v>
      </c>
      <c r="N88" s="38">
        <f t="shared" si="117"/>
        <v>0</v>
      </c>
      <c r="O88" s="36">
        <f t="shared" si="118"/>
        <v>0</v>
      </c>
      <c r="P88" s="39" t="str">
        <f t="shared" ref="P88:Q88" si="124">H88</f>
        <v/>
      </c>
      <c r="Q88" s="35" t="str">
        <f t="shared" si="124"/>
        <v/>
      </c>
      <c r="R88" s="35">
        <f t="shared" si="120"/>
        <v>0</v>
      </c>
      <c r="S88" s="37">
        <f t="shared" si="121"/>
        <v>0</v>
      </c>
      <c r="T88" s="36">
        <f t="shared" si="122"/>
        <v>0</v>
      </c>
    </row>
    <row r="89" ht="36.0" customHeight="1">
      <c r="A89" s="83"/>
      <c r="B89" s="32"/>
      <c r="C89" s="33"/>
      <c r="D89" s="34"/>
      <c r="E89" s="35">
        <f>IF(B89="",0,F95/SUM(B85:B94))</f>
        <v>0</v>
      </c>
      <c r="F89" s="35">
        <f t="shared" si="112"/>
        <v>0</v>
      </c>
      <c r="G89" s="36">
        <f t="shared" si="113"/>
        <v>0</v>
      </c>
      <c r="H89" s="32"/>
      <c r="I89" s="33"/>
      <c r="J89" s="34"/>
      <c r="K89" s="35">
        <f t="shared" si="114"/>
        <v>0</v>
      </c>
      <c r="L89" s="37">
        <f t="shared" si="115"/>
        <v>0</v>
      </c>
      <c r="M89" s="18">
        <f t="shared" si="116"/>
        <v>0</v>
      </c>
      <c r="N89" s="38">
        <f t="shared" si="117"/>
        <v>0</v>
      </c>
      <c r="O89" s="36">
        <f t="shared" si="118"/>
        <v>0</v>
      </c>
      <c r="P89" s="39" t="str">
        <f t="shared" ref="P89:Q89" si="125">H89</f>
        <v/>
      </c>
      <c r="Q89" s="35" t="str">
        <f t="shared" si="125"/>
        <v/>
      </c>
      <c r="R89" s="35">
        <f t="shared" si="120"/>
        <v>0</v>
      </c>
      <c r="S89" s="37">
        <f t="shared" si="121"/>
        <v>0</v>
      </c>
      <c r="T89" s="36">
        <f t="shared" si="122"/>
        <v>0</v>
      </c>
    </row>
    <row r="90" ht="36.0" customHeight="1">
      <c r="A90" s="83"/>
      <c r="B90" s="32"/>
      <c r="C90" s="33"/>
      <c r="D90" s="34"/>
      <c r="E90" s="35">
        <f>IF(B90="",0,F95/SUM(B85:B94))</f>
        <v>0</v>
      </c>
      <c r="F90" s="35">
        <f t="shared" si="112"/>
        <v>0</v>
      </c>
      <c r="G90" s="36">
        <f t="shared" si="113"/>
        <v>0</v>
      </c>
      <c r="H90" s="32"/>
      <c r="I90" s="33"/>
      <c r="J90" s="34"/>
      <c r="K90" s="35">
        <f t="shared" si="114"/>
        <v>0</v>
      </c>
      <c r="L90" s="37">
        <f t="shared" si="115"/>
        <v>0</v>
      </c>
      <c r="M90" s="18">
        <f t="shared" si="116"/>
        <v>0</v>
      </c>
      <c r="N90" s="38">
        <f t="shared" si="117"/>
        <v>0</v>
      </c>
      <c r="O90" s="36">
        <f t="shared" si="118"/>
        <v>0</v>
      </c>
      <c r="P90" s="39" t="str">
        <f t="shared" ref="P90:Q90" si="126">H90</f>
        <v/>
      </c>
      <c r="Q90" s="35" t="str">
        <f t="shared" si="126"/>
        <v/>
      </c>
      <c r="R90" s="35">
        <f t="shared" si="120"/>
        <v>0</v>
      </c>
      <c r="S90" s="37">
        <f t="shared" si="121"/>
        <v>0</v>
      </c>
      <c r="T90" s="36">
        <f t="shared" si="122"/>
        <v>0</v>
      </c>
    </row>
    <row r="91" ht="36.0" customHeight="1">
      <c r="A91" s="83"/>
      <c r="B91" s="32"/>
      <c r="C91" s="33"/>
      <c r="D91" s="34"/>
      <c r="E91" s="35">
        <f>IF(B91="",0,F95/SUM(B85:B94))</f>
        <v>0</v>
      </c>
      <c r="F91" s="35">
        <f t="shared" si="112"/>
        <v>0</v>
      </c>
      <c r="G91" s="36">
        <f t="shared" si="113"/>
        <v>0</v>
      </c>
      <c r="H91" s="32"/>
      <c r="I91" s="33"/>
      <c r="J91" s="34"/>
      <c r="K91" s="35">
        <f t="shared" si="114"/>
        <v>0</v>
      </c>
      <c r="L91" s="37">
        <f t="shared" si="115"/>
        <v>0</v>
      </c>
      <c r="M91" s="18">
        <f t="shared" si="116"/>
        <v>0</v>
      </c>
      <c r="N91" s="38">
        <f t="shared" si="117"/>
        <v>0</v>
      </c>
      <c r="O91" s="36">
        <f t="shared" si="118"/>
        <v>0</v>
      </c>
      <c r="P91" s="39" t="str">
        <f t="shared" ref="P91:Q91" si="127">H91</f>
        <v/>
      </c>
      <c r="Q91" s="35" t="str">
        <f t="shared" si="127"/>
        <v/>
      </c>
      <c r="R91" s="35">
        <f t="shared" si="120"/>
        <v>0</v>
      </c>
      <c r="S91" s="37">
        <f t="shared" si="121"/>
        <v>0</v>
      </c>
      <c r="T91" s="36">
        <f t="shared" si="122"/>
        <v>0</v>
      </c>
    </row>
    <row r="92" ht="36.0" customHeight="1">
      <c r="A92" s="83"/>
      <c r="B92" s="32"/>
      <c r="C92" s="33"/>
      <c r="D92" s="34"/>
      <c r="E92" s="35">
        <f>IF(B92="",0,F95/SUM(B85:B94))</f>
        <v>0</v>
      </c>
      <c r="F92" s="35">
        <f t="shared" si="112"/>
        <v>0</v>
      </c>
      <c r="G92" s="36">
        <f t="shared" si="113"/>
        <v>0</v>
      </c>
      <c r="H92" s="32"/>
      <c r="I92" s="33"/>
      <c r="J92" s="34"/>
      <c r="K92" s="35">
        <f t="shared" si="114"/>
        <v>0</v>
      </c>
      <c r="L92" s="37">
        <f t="shared" si="115"/>
        <v>0</v>
      </c>
      <c r="M92" s="18">
        <f t="shared" si="116"/>
        <v>0</v>
      </c>
      <c r="N92" s="38">
        <f t="shared" si="117"/>
        <v>0</v>
      </c>
      <c r="O92" s="36">
        <f t="shared" si="118"/>
        <v>0</v>
      </c>
      <c r="P92" s="39" t="str">
        <f t="shared" ref="P92:Q92" si="128">H92</f>
        <v/>
      </c>
      <c r="Q92" s="35" t="str">
        <f t="shared" si="128"/>
        <v/>
      </c>
      <c r="R92" s="35">
        <f t="shared" si="120"/>
        <v>0</v>
      </c>
      <c r="S92" s="37">
        <f t="shared" si="121"/>
        <v>0</v>
      </c>
      <c r="T92" s="36">
        <f t="shared" si="122"/>
        <v>0</v>
      </c>
    </row>
    <row r="93" ht="36.0" customHeight="1">
      <c r="A93" s="83"/>
      <c r="B93" s="32"/>
      <c r="C93" s="33"/>
      <c r="D93" s="34"/>
      <c r="E93" s="35">
        <f>IF(B93="",0,F95/SUM(B85:B94))</f>
        <v>0</v>
      </c>
      <c r="F93" s="35">
        <f t="shared" si="112"/>
        <v>0</v>
      </c>
      <c r="G93" s="36">
        <f t="shared" si="113"/>
        <v>0</v>
      </c>
      <c r="H93" s="32"/>
      <c r="I93" s="33"/>
      <c r="J93" s="34"/>
      <c r="K93" s="35">
        <f t="shared" si="114"/>
        <v>0</v>
      </c>
      <c r="L93" s="37">
        <f t="shared" si="115"/>
        <v>0</v>
      </c>
      <c r="M93" s="18">
        <f t="shared" si="116"/>
        <v>0</v>
      </c>
      <c r="N93" s="38">
        <f t="shared" si="117"/>
        <v>0</v>
      </c>
      <c r="O93" s="36">
        <f t="shared" si="118"/>
        <v>0</v>
      </c>
      <c r="P93" s="39" t="str">
        <f t="shared" ref="P93:Q93" si="129">H93</f>
        <v/>
      </c>
      <c r="Q93" s="35" t="str">
        <f t="shared" si="129"/>
        <v/>
      </c>
      <c r="R93" s="35">
        <f t="shared" si="120"/>
        <v>0</v>
      </c>
      <c r="S93" s="37">
        <f t="shared" si="121"/>
        <v>0</v>
      </c>
      <c r="T93" s="36">
        <f t="shared" si="122"/>
        <v>0</v>
      </c>
    </row>
    <row r="94" ht="36.0" customHeight="1">
      <c r="A94" s="84"/>
      <c r="B94" s="48"/>
      <c r="C94" s="48"/>
      <c r="D94" s="43"/>
      <c r="E94" s="50">
        <f>IF(B94="",0,F95/SUM(B85:B94))</f>
        <v>0</v>
      </c>
      <c r="F94" s="50">
        <f t="shared" si="112"/>
        <v>0</v>
      </c>
      <c r="G94" s="51">
        <f t="shared" si="113"/>
        <v>0</v>
      </c>
      <c r="H94" s="52"/>
      <c r="I94" s="48"/>
      <c r="J94" s="49"/>
      <c r="K94" s="50">
        <f t="shared" si="114"/>
        <v>0</v>
      </c>
      <c r="L94" s="53">
        <f t="shared" si="115"/>
        <v>0</v>
      </c>
      <c r="M94" s="75">
        <f t="shared" si="116"/>
        <v>0</v>
      </c>
      <c r="N94" s="55">
        <f t="shared" si="117"/>
        <v>0</v>
      </c>
      <c r="O94" s="51">
        <f t="shared" si="118"/>
        <v>0</v>
      </c>
      <c r="P94" s="56" t="str">
        <f t="shared" ref="P94:Q94" si="130">H94</f>
        <v/>
      </c>
      <c r="Q94" s="50" t="str">
        <f t="shared" si="130"/>
        <v/>
      </c>
      <c r="R94" s="50">
        <f t="shared" si="120"/>
        <v>0</v>
      </c>
      <c r="S94" s="37">
        <f t="shared" si="121"/>
        <v>0</v>
      </c>
      <c r="T94" s="51">
        <f t="shared" si="122"/>
        <v>0</v>
      </c>
    </row>
    <row r="95" ht="51.75" customHeight="1">
      <c r="B95" s="13">
        <f>SUM(B85:B94)</f>
        <v>0</v>
      </c>
      <c r="C95" s="58" t="s">
        <v>25</v>
      </c>
      <c r="D95" s="76" t="s">
        <v>26</v>
      </c>
      <c r="E95" s="77"/>
      <c r="F95" s="78">
        <v>0.0</v>
      </c>
      <c r="G95" s="9"/>
      <c r="H95" s="13">
        <f>SUM(H85:H94)</f>
        <v>0</v>
      </c>
      <c r="I95" s="58" t="s">
        <v>27</v>
      </c>
      <c r="J95" s="62"/>
      <c r="K95" s="62"/>
      <c r="L95" s="37">
        <f t="shared" si="115"/>
        <v>0</v>
      </c>
      <c r="N95" s="33">
        <f t="shared" ref="N95:O95" si="131">SUM(N85:N94)</f>
        <v>0</v>
      </c>
      <c r="O95" s="33">
        <f t="shared" si="131"/>
        <v>0</v>
      </c>
      <c r="R95" s="22">
        <f>SUM(R85:R94)</f>
        <v>0</v>
      </c>
      <c r="S95" s="13" t="s">
        <v>28</v>
      </c>
      <c r="T95" s="13"/>
      <c r="Y95" s="33">
        <f>T95*R95</f>
        <v>0</v>
      </c>
      <c r="Z95" s="33">
        <f>R95</f>
        <v>0</v>
      </c>
    </row>
    <row r="96" ht="51.75" customHeight="1"/>
    <row r="97" ht="44.25" customHeight="1">
      <c r="A97" s="11"/>
      <c r="B97" s="12" t="s">
        <v>1</v>
      </c>
      <c r="C97" s="13"/>
      <c r="D97" s="14" t="s">
        <v>2</v>
      </c>
      <c r="E97" s="15"/>
      <c r="F97" s="16"/>
      <c r="G97" s="17"/>
      <c r="H97" s="17"/>
      <c r="I97" s="15"/>
      <c r="J97" s="14" t="s">
        <v>3</v>
      </c>
      <c r="K97" s="17"/>
      <c r="L97" s="17"/>
      <c r="M97" s="15"/>
      <c r="P97" s="18">
        <f>IFERROR(O117/N117-1,0)</f>
        <v>0</v>
      </c>
      <c r="Q97" s="3" t="s">
        <v>4</v>
      </c>
      <c r="R97" s="4"/>
      <c r="S97" s="5"/>
      <c r="T97" s="22">
        <f>SUM(T100:T116)</f>
        <v>0</v>
      </c>
      <c r="Z97" s="23"/>
    </row>
    <row r="98" ht="33.75" customHeight="1">
      <c r="A98" s="66" t="s">
        <v>5</v>
      </c>
      <c r="B98" s="82" t="s">
        <v>6</v>
      </c>
      <c r="C98" s="20"/>
      <c r="D98" s="20"/>
      <c r="E98" s="20"/>
      <c r="F98" s="20"/>
      <c r="G98" s="68"/>
      <c r="H98" s="82" t="s">
        <v>7</v>
      </c>
      <c r="I98" s="20"/>
      <c r="J98" s="20"/>
      <c r="K98" s="20"/>
      <c r="L98" s="20"/>
      <c r="M98" s="68"/>
      <c r="N98" s="27" t="s">
        <v>8</v>
      </c>
      <c r="O98" s="28"/>
      <c r="P98" s="25" t="s">
        <v>9</v>
      </c>
      <c r="Q98" s="17"/>
      <c r="R98" s="17"/>
      <c r="S98" s="17"/>
      <c r="T98" s="26"/>
    </row>
    <row r="99" ht="51.75" customHeight="1">
      <c r="A99" s="29"/>
      <c r="B99" s="30" t="s">
        <v>10</v>
      </c>
      <c r="C99" s="12" t="s">
        <v>11</v>
      </c>
      <c r="D99" s="12" t="s">
        <v>12</v>
      </c>
      <c r="E99" s="12" t="s">
        <v>13</v>
      </c>
      <c r="F99" s="12" t="s">
        <v>14</v>
      </c>
      <c r="G99" s="31" t="s">
        <v>15</v>
      </c>
      <c r="H99" s="30" t="s">
        <v>10</v>
      </c>
      <c r="I99" s="12" t="s">
        <v>11</v>
      </c>
      <c r="J99" s="12" t="s">
        <v>12</v>
      </c>
      <c r="K99" s="12" t="s">
        <v>14</v>
      </c>
      <c r="L99" s="12" t="s">
        <v>16</v>
      </c>
      <c r="M99" s="31" t="s">
        <v>17</v>
      </c>
      <c r="N99" s="30" t="s">
        <v>18</v>
      </c>
      <c r="O99" s="31" t="s">
        <v>19</v>
      </c>
      <c r="P99" s="30" t="s">
        <v>20</v>
      </c>
      <c r="Q99" s="12" t="s">
        <v>21</v>
      </c>
      <c r="R99" s="12" t="s">
        <v>22</v>
      </c>
      <c r="S99" s="12" t="s">
        <v>23</v>
      </c>
      <c r="T99" s="31" t="s">
        <v>24</v>
      </c>
    </row>
    <row r="100" ht="40.5" customHeight="1">
      <c r="A100" s="40"/>
      <c r="B100" s="32"/>
      <c r="C100" s="33"/>
      <c r="D100" s="34"/>
      <c r="E100" s="35">
        <f>IF(B100="",0,F117/SUM(B100:B116))</f>
        <v>0</v>
      </c>
      <c r="F100" s="35">
        <f t="shared" ref="F100:F116" si="133">C100*(1-(D100+9.25%))+E100</f>
        <v>0</v>
      </c>
      <c r="G100" s="36">
        <f t="shared" ref="G100:G116" si="134">IFERROR(F100*B100/H100,0)</f>
        <v>0</v>
      </c>
      <c r="H100" s="32"/>
      <c r="I100" s="33"/>
      <c r="J100" s="34"/>
      <c r="K100" s="35">
        <f t="shared" ref="K100:K116" si="135">I100*(1-(J100+9.25%))</f>
        <v>0</v>
      </c>
      <c r="L100" s="37">
        <f t="shared" ref="L100:L117" si="136">IFERROR(H100/B100-1,0)</f>
        <v>0</v>
      </c>
      <c r="M100" s="18">
        <f t="shared" ref="M100:M116" si="137">IFERROR(K100/G100-1,0)</f>
        <v>0</v>
      </c>
      <c r="N100" s="38">
        <f t="shared" ref="N100:N116" si="138">B100*F100</f>
        <v>0</v>
      </c>
      <c r="O100" s="36">
        <f t="shared" ref="O100:O116" si="139">H100*K100</f>
        <v>0</v>
      </c>
      <c r="P100" s="39" t="str">
        <f t="shared" ref="P100:Q100" si="132">H100</f>
        <v/>
      </c>
      <c r="Q100" s="35" t="str">
        <f t="shared" si="132"/>
        <v/>
      </c>
      <c r="R100" s="35">
        <f t="shared" ref="R100:R116" si="141">Q100*P100</f>
        <v>0</v>
      </c>
      <c r="S100" s="37">
        <f t="shared" ref="S100:S116" si="142">IF(M100="","",IF(M100&lt;20%,0,IF(M100&lt;30%,1%,IF(M100&lt;40%,1.5%,IF(M100&lt;50%,2.5%,IF(M100&lt;60%,3%,IF(M100&lt;80%,4%,IF(M100&lt;100%,5%,5%))))))))</f>
        <v>0</v>
      </c>
      <c r="T100" s="36">
        <f t="shared" ref="T100:T116" si="143">R100*S100</f>
        <v>0</v>
      </c>
    </row>
    <row r="101" ht="40.5" customHeight="1">
      <c r="A101" s="40"/>
      <c r="B101" s="32"/>
      <c r="C101" s="33"/>
      <c r="D101" s="34"/>
      <c r="E101" s="35">
        <f>IF(B101="",0,F117/SUM(B100:B116))</f>
        <v>0</v>
      </c>
      <c r="F101" s="35">
        <f t="shared" si="133"/>
        <v>0</v>
      </c>
      <c r="G101" s="36">
        <f t="shared" si="134"/>
        <v>0</v>
      </c>
      <c r="H101" s="32"/>
      <c r="I101" s="33"/>
      <c r="J101" s="34"/>
      <c r="K101" s="35">
        <f t="shared" si="135"/>
        <v>0</v>
      </c>
      <c r="L101" s="37">
        <f t="shared" si="136"/>
        <v>0</v>
      </c>
      <c r="M101" s="18">
        <f t="shared" si="137"/>
        <v>0</v>
      </c>
      <c r="N101" s="38">
        <f t="shared" si="138"/>
        <v>0</v>
      </c>
      <c r="O101" s="36">
        <f t="shared" si="139"/>
        <v>0</v>
      </c>
      <c r="P101" s="39" t="str">
        <f t="shared" ref="P101:Q101" si="140">H101</f>
        <v/>
      </c>
      <c r="Q101" s="35" t="str">
        <f t="shared" si="140"/>
        <v/>
      </c>
      <c r="R101" s="35">
        <f t="shared" si="141"/>
        <v>0</v>
      </c>
      <c r="S101" s="37">
        <f t="shared" si="142"/>
        <v>0</v>
      </c>
      <c r="T101" s="36">
        <f t="shared" si="143"/>
        <v>0</v>
      </c>
    </row>
    <row r="102" ht="40.5" customHeight="1">
      <c r="A102" s="40"/>
      <c r="B102" s="32"/>
      <c r="C102" s="33"/>
      <c r="D102" s="34"/>
      <c r="E102" s="35">
        <f>IF(B102="",0,F117/SUM(B100:B116))</f>
        <v>0</v>
      </c>
      <c r="F102" s="35">
        <f t="shared" si="133"/>
        <v>0</v>
      </c>
      <c r="G102" s="36">
        <f t="shared" si="134"/>
        <v>0</v>
      </c>
      <c r="H102" s="32"/>
      <c r="I102" s="33"/>
      <c r="J102" s="34"/>
      <c r="K102" s="35">
        <f t="shared" si="135"/>
        <v>0</v>
      </c>
      <c r="L102" s="37">
        <f t="shared" si="136"/>
        <v>0</v>
      </c>
      <c r="M102" s="18">
        <f t="shared" si="137"/>
        <v>0</v>
      </c>
      <c r="N102" s="38">
        <f t="shared" si="138"/>
        <v>0</v>
      </c>
      <c r="O102" s="36">
        <f t="shared" si="139"/>
        <v>0</v>
      </c>
      <c r="P102" s="39" t="str">
        <f t="shared" ref="P102:Q102" si="144">H102</f>
        <v/>
      </c>
      <c r="Q102" s="35" t="str">
        <f t="shared" si="144"/>
        <v/>
      </c>
      <c r="R102" s="35">
        <f t="shared" si="141"/>
        <v>0</v>
      </c>
      <c r="S102" s="37">
        <f t="shared" si="142"/>
        <v>0</v>
      </c>
      <c r="T102" s="36">
        <f t="shared" si="143"/>
        <v>0</v>
      </c>
    </row>
    <row r="103" ht="40.5" customHeight="1">
      <c r="A103" s="40"/>
      <c r="B103" s="32"/>
      <c r="C103" s="33"/>
      <c r="D103" s="34"/>
      <c r="E103" s="35">
        <f>IF(B103="",0,F117/SUM(B100:B116))</f>
        <v>0</v>
      </c>
      <c r="F103" s="35">
        <f t="shared" si="133"/>
        <v>0</v>
      </c>
      <c r="G103" s="36">
        <f t="shared" si="134"/>
        <v>0</v>
      </c>
      <c r="H103" s="32"/>
      <c r="I103" s="33"/>
      <c r="J103" s="34"/>
      <c r="K103" s="35">
        <f t="shared" si="135"/>
        <v>0</v>
      </c>
      <c r="L103" s="37">
        <f t="shared" si="136"/>
        <v>0</v>
      </c>
      <c r="M103" s="18">
        <f t="shared" si="137"/>
        <v>0</v>
      </c>
      <c r="N103" s="38">
        <f t="shared" si="138"/>
        <v>0</v>
      </c>
      <c r="O103" s="36">
        <f t="shared" si="139"/>
        <v>0</v>
      </c>
      <c r="P103" s="39" t="str">
        <f t="shared" ref="P103:Q103" si="145">H103</f>
        <v/>
      </c>
      <c r="Q103" s="35" t="str">
        <f t="shared" si="145"/>
        <v/>
      </c>
      <c r="R103" s="35">
        <f t="shared" si="141"/>
        <v>0</v>
      </c>
      <c r="S103" s="37">
        <f t="shared" si="142"/>
        <v>0</v>
      </c>
      <c r="T103" s="36">
        <f t="shared" si="143"/>
        <v>0</v>
      </c>
    </row>
    <row r="104" ht="40.5" customHeight="1">
      <c r="A104" s="40"/>
      <c r="B104" s="32"/>
      <c r="C104" s="33"/>
      <c r="D104" s="34"/>
      <c r="E104" s="35">
        <f>IF(B104="",0,F117/SUM(B100:B116))</f>
        <v>0</v>
      </c>
      <c r="F104" s="35">
        <f t="shared" si="133"/>
        <v>0</v>
      </c>
      <c r="G104" s="36">
        <f t="shared" si="134"/>
        <v>0</v>
      </c>
      <c r="H104" s="32"/>
      <c r="I104" s="33"/>
      <c r="J104" s="34"/>
      <c r="K104" s="35">
        <f t="shared" si="135"/>
        <v>0</v>
      </c>
      <c r="L104" s="37">
        <f t="shared" si="136"/>
        <v>0</v>
      </c>
      <c r="M104" s="18">
        <f t="shared" si="137"/>
        <v>0</v>
      </c>
      <c r="N104" s="38">
        <f t="shared" si="138"/>
        <v>0</v>
      </c>
      <c r="O104" s="36">
        <f t="shared" si="139"/>
        <v>0</v>
      </c>
      <c r="P104" s="39" t="str">
        <f t="shared" ref="P104:Q104" si="146">H104</f>
        <v/>
      </c>
      <c r="Q104" s="35" t="str">
        <f t="shared" si="146"/>
        <v/>
      </c>
      <c r="R104" s="35">
        <f t="shared" si="141"/>
        <v>0</v>
      </c>
      <c r="S104" s="37">
        <f t="shared" si="142"/>
        <v>0</v>
      </c>
      <c r="T104" s="36">
        <f t="shared" si="143"/>
        <v>0</v>
      </c>
    </row>
    <row r="105" ht="40.5" customHeight="1">
      <c r="A105" s="40"/>
      <c r="B105" s="32"/>
      <c r="C105" s="33"/>
      <c r="D105" s="34"/>
      <c r="E105" s="35">
        <f>IF(B105="",0,F117/SUM(B100:B116))</f>
        <v>0</v>
      </c>
      <c r="F105" s="35">
        <f t="shared" si="133"/>
        <v>0</v>
      </c>
      <c r="G105" s="36">
        <f t="shared" si="134"/>
        <v>0</v>
      </c>
      <c r="H105" s="32"/>
      <c r="I105" s="33"/>
      <c r="J105" s="34"/>
      <c r="K105" s="35">
        <f t="shared" si="135"/>
        <v>0</v>
      </c>
      <c r="L105" s="37">
        <f t="shared" si="136"/>
        <v>0</v>
      </c>
      <c r="M105" s="18">
        <f t="shared" si="137"/>
        <v>0</v>
      </c>
      <c r="N105" s="38">
        <f t="shared" si="138"/>
        <v>0</v>
      </c>
      <c r="O105" s="36">
        <f t="shared" si="139"/>
        <v>0</v>
      </c>
      <c r="P105" s="39" t="str">
        <f t="shared" ref="P105:Q105" si="147">H105</f>
        <v/>
      </c>
      <c r="Q105" s="35" t="str">
        <f t="shared" si="147"/>
        <v/>
      </c>
      <c r="R105" s="35">
        <f t="shared" si="141"/>
        <v>0</v>
      </c>
      <c r="S105" s="37">
        <f t="shared" si="142"/>
        <v>0</v>
      </c>
      <c r="T105" s="36">
        <f t="shared" si="143"/>
        <v>0</v>
      </c>
    </row>
    <row r="106" ht="40.5" customHeight="1">
      <c r="A106" s="40"/>
      <c r="B106" s="32"/>
      <c r="C106" s="33"/>
      <c r="D106" s="34"/>
      <c r="E106" s="35">
        <f>IF(B106="",0,F117/SUM(B101:B117))</f>
        <v>0</v>
      </c>
      <c r="F106" s="35">
        <f t="shared" si="133"/>
        <v>0</v>
      </c>
      <c r="G106" s="36">
        <f t="shared" si="134"/>
        <v>0</v>
      </c>
      <c r="H106" s="32"/>
      <c r="I106" s="33"/>
      <c r="J106" s="34"/>
      <c r="K106" s="35">
        <f t="shared" si="135"/>
        <v>0</v>
      </c>
      <c r="L106" s="37">
        <f t="shared" si="136"/>
        <v>0</v>
      </c>
      <c r="M106" s="18">
        <f t="shared" si="137"/>
        <v>0</v>
      </c>
      <c r="N106" s="38">
        <f t="shared" si="138"/>
        <v>0</v>
      </c>
      <c r="O106" s="36">
        <f t="shared" si="139"/>
        <v>0</v>
      </c>
      <c r="P106" s="39" t="str">
        <f t="shared" ref="P106:Q106" si="148">H106</f>
        <v/>
      </c>
      <c r="Q106" s="35" t="str">
        <f t="shared" si="148"/>
        <v/>
      </c>
      <c r="R106" s="35">
        <f t="shared" si="141"/>
        <v>0</v>
      </c>
      <c r="S106" s="37">
        <f t="shared" si="142"/>
        <v>0</v>
      </c>
      <c r="T106" s="36">
        <f t="shared" si="143"/>
        <v>0</v>
      </c>
    </row>
    <row r="107" ht="40.5" customHeight="1">
      <c r="A107" s="40"/>
      <c r="B107" s="32"/>
      <c r="C107" s="33"/>
      <c r="D107" s="34"/>
      <c r="E107" s="35">
        <f>IF(B107="",0,F117/SUM(B102:B118))</f>
        <v>0</v>
      </c>
      <c r="F107" s="35">
        <f t="shared" si="133"/>
        <v>0</v>
      </c>
      <c r="G107" s="36">
        <f t="shared" si="134"/>
        <v>0</v>
      </c>
      <c r="H107" s="32"/>
      <c r="I107" s="33"/>
      <c r="J107" s="34"/>
      <c r="K107" s="35">
        <f t="shared" si="135"/>
        <v>0</v>
      </c>
      <c r="L107" s="37">
        <f t="shared" si="136"/>
        <v>0</v>
      </c>
      <c r="M107" s="18">
        <f t="shared" si="137"/>
        <v>0</v>
      </c>
      <c r="N107" s="38">
        <f t="shared" si="138"/>
        <v>0</v>
      </c>
      <c r="O107" s="36">
        <f t="shared" si="139"/>
        <v>0</v>
      </c>
      <c r="P107" s="39" t="str">
        <f t="shared" ref="P107:Q107" si="149">H107</f>
        <v/>
      </c>
      <c r="Q107" s="35" t="str">
        <f t="shared" si="149"/>
        <v/>
      </c>
      <c r="R107" s="35">
        <f t="shared" si="141"/>
        <v>0</v>
      </c>
      <c r="S107" s="37">
        <f t="shared" si="142"/>
        <v>0</v>
      </c>
      <c r="T107" s="36">
        <f t="shared" si="143"/>
        <v>0</v>
      </c>
    </row>
    <row r="108" ht="40.5" customHeight="1">
      <c r="A108" s="40"/>
      <c r="B108" s="32"/>
      <c r="C108" s="33"/>
      <c r="D108" s="34"/>
      <c r="E108" s="35">
        <f>IF(B108="",0,F117/SUM(B103:B119))</f>
        <v>0</v>
      </c>
      <c r="F108" s="35">
        <f t="shared" si="133"/>
        <v>0</v>
      </c>
      <c r="G108" s="36">
        <f t="shared" si="134"/>
        <v>0</v>
      </c>
      <c r="H108" s="32"/>
      <c r="I108" s="33"/>
      <c r="J108" s="34"/>
      <c r="K108" s="35">
        <f t="shared" si="135"/>
        <v>0</v>
      </c>
      <c r="L108" s="37">
        <f t="shared" si="136"/>
        <v>0</v>
      </c>
      <c r="M108" s="18">
        <f t="shared" si="137"/>
        <v>0</v>
      </c>
      <c r="N108" s="38">
        <f t="shared" si="138"/>
        <v>0</v>
      </c>
      <c r="O108" s="36">
        <f t="shared" si="139"/>
        <v>0</v>
      </c>
      <c r="P108" s="39" t="str">
        <f t="shared" ref="P108:Q108" si="150">H108</f>
        <v/>
      </c>
      <c r="Q108" s="35" t="str">
        <f t="shared" si="150"/>
        <v/>
      </c>
      <c r="R108" s="35">
        <f t="shared" si="141"/>
        <v>0</v>
      </c>
      <c r="S108" s="37">
        <f t="shared" si="142"/>
        <v>0</v>
      </c>
      <c r="T108" s="36">
        <f t="shared" si="143"/>
        <v>0</v>
      </c>
    </row>
    <row r="109" ht="40.5" customHeight="1">
      <c r="A109" s="83"/>
      <c r="B109" s="32"/>
      <c r="C109" s="33"/>
      <c r="D109" s="34"/>
      <c r="E109" s="35">
        <f>IF(B109="",0,F117/SUM(B100:B116))</f>
        <v>0</v>
      </c>
      <c r="F109" s="35">
        <f t="shared" si="133"/>
        <v>0</v>
      </c>
      <c r="G109" s="36">
        <f t="shared" si="134"/>
        <v>0</v>
      </c>
      <c r="H109" s="32"/>
      <c r="I109" s="33"/>
      <c r="J109" s="34"/>
      <c r="K109" s="35">
        <f t="shared" si="135"/>
        <v>0</v>
      </c>
      <c r="L109" s="37">
        <f t="shared" si="136"/>
        <v>0</v>
      </c>
      <c r="M109" s="18">
        <f t="shared" si="137"/>
        <v>0</v>
      </c>
      <c r="N109" s="38">
        <f t="shared" si="138"/>
        <v>0</v>
      </c>
      <c r="O109" s="36">
        <f t="shared" si="139"/>
        <v>0</v>
      </c>
      <c r="P109" s="39" t="str">
        <f t="shared" ref="P109:Q109" si="151">H109</f>
        <v/>
      </c>
      <c r="Q109" s="35" t="str">
        <f t="shared" si="151"/>
        <v/>
      </c>
      <c r="R109" s="35">
        <f t="shared" si="141"/>
        <v>0</v>
      </c>
      <c r="S109" s="37">
        <f t="shared" si="142"/>
        <v>0</v>
      </c>
      <c r="T109" s="36">
        <f t="shared" si="143"/>
        <v>0</v>
      </c>
    </row>
    <row r="110" ht="40.5" customHeight="1">
      <c r="A110" s="83"/>
      <c r="B110" s="32"/>
      <c r="C110" s="33"/>
      <c r="D110" s="34"/>
      <c r="E110" s="35">
        <f>IF(B110="",0,F117/SUM(B100:B116))</f>
        <v>0</v>
      </c>
      <c r="F110" s="35">
        <f t="shared" si="133"/>
        <v>0</v>
      </c>
      <c r="G110" s="36">
        <f t="shared" si="134"/>
        <v>0</v>
      </c>
      <c r="H110" s="32"/>
      <c r="I110" s="33"/>
      <c r="J110" s="34"/>
      <c r="K110" s="35">
        <f t="shared" si="135"/>
        <v>0</v>
      </c>
      <c r="L110" s="37">
        <f t="shared" si="136"/>
        <v>0</v>
      </c>
      <c r="M110" s="18">
        <f t="shared" si="137"/>
        <v>0</v>
      </c>
      <c r="N110" s="38">
        <f t="shared" si="138"/>
        <v>0</v>
      </c>
      <c r="O110" s="36">
        <f t="shared" si="139"/>
        <v>0</v>
      </c>
      <c r="P110" s="39" t="str">
        <f t="shared" ref="P110:Q110" si="152">H110</f>
        <v/>
      </c>
      <c r="Q110" s="35" t="str">
        <f t="shared" si="152"/>
        <v/>
      </c>
      <c r="R110" s="35">
        <f t="shared" si="141"/>
        <v>0</v>
      </c>
      <c r="S110" s="37">
        <f t="shared" si="142"/>
        <v>0</v>
      </c>
      <c r="T110" s="36">
        <f t="shared" si="143"/>
        <v>0</v>
      </c>
    </row>
    <row r="111" ht="40.5" customHeight="1">
      <c r="A111" s="83"/>
      <c r="B111" s="32"/>
      <c r="C111" s="33"/>
      <c r="D111" s="34"/>
      <c r="E111" s="35">
        <f>IF(B111="",0,F117/SUM(B101:B117))</f>
        <v>0</v>
      </c>
      <c r="F111" s="35">
        <f t="shared" si="133"/>
        <v>0</v>
      </c>
      <c r="G111" s="36">
        <f t="shared" si="134"/>
        <v>0</v>
      </c>
      <c r="H111" s="32"/>
      <c r="I111" s="33"/>
      <c r="J111" s="34"/>
      <c r="K111" s="35">
        <f t="shared" si="135"/>
        <v>0</v>
      </c>
      <c r="L111" s="37">
        <f t="shared" si="136"/>
        <v>0</v>
      </c>
      <c r="M111" s="18">
        <f t="shared" si="137"/>
        <v>0</v>
      </c>
      <c r="N111" s="38">
        <f t="shared" si="138"/>
        <v>0</v>
      </c>
      <c r="O111" s="36">
        <f t="shared" si="139"/>
        <v>0</v>
      </c>
      <c r="P111" s="39" t="str">
        <f t="shared" ref="P111:Q111" si="153">H111</f>
        <v/>
      </c>
      <c r="Q111" s="35" t="str">
        <f t="shared" si="153"/>
        <v/>
      </c>
      <c r="R111" s="35">
        <f t="shared" si="141"/>
        <v>0</v>
      </c>
      <c r="S111" s="37">
        <f t="shared" si="142"/>
        <v>0</v>
      </c>
      <c r="T111" s="36">
        <f t="shared" si="143"/>
        <v>0</v>
      </c>
    </row>
    <row r="112" ht="40.5" customHeight="1">
      <c r="A112" s="83"/>
      <c r="B112" s="32"/>
      <c r="C112" s="33"/>
      <c r="D112" s="34"/>
      <c r="E112" s="35">
        <f t="shared" ref="E112:E113" si="155">IF(B112="",0,F117/SUM(B102:B118))</f>
        <v>0</v>
      </c>
      <c r="F112" s="35">
        <f t="shared" si="133"/>
        <v>0</v>
      </c>
      <c r="G112" s="36">
        <f t="shared" si="134"/>
        <v>0</v>
      </c>
      <c r="H112" s="32"/>
      <c r="I112" s="33"/>
      <c r="J112" s="34"/>
      <c r="K112" s="35">
        <f t="shared" si="135"/>
        <v>0</v>
      </c>
      <c r="L112" s="37">
        <f t="shared" si="136"/>
        <v>0</v>
      </c>
      <c r="M112" s="18">
        <f t="shared" si="137"/>
        <v>0</v>
      </c>
      <c r="N112" s="38">
        <f t="shared" si="138"/>
        <v>0</v>
      </c>
      <c r="O112" s="36">
        <f t="shared" si="139"/>
        <v>0</v>
      </c>
      <c r="P112" s="39" t="str">
        <f t="shared" ref="P112:Q112" si="154">H112</f>
        <v/>
      </c>
      <c r="Q112" s="35" t="str">
        <f t="shared" si="154"/>
        <v/>
      </c>
      <c r="R112" s="35">
        <f t="shared" si="141"/>
        <v>0</v>
      </c>
      <c r="S112" s="37">
        <f t="shared" si="142"/>
        <v>0</v>
      </c>
      <c r="T112" s="36">
        <f t="shared" si="143"/>
        <v>0</v>
      </c>
    </row>
    <row r="113" ht="40.5" customHeight="1">
      <c r="A113" s="83"/>
      <c r="B113" s="32"/>
      <c r="C113" s="33"/>
      <c r="D113" s="34"/>
      <c r="E113" s="35">
        <f t="shared" si="155"/>
        <v>0</v>
      </c>
      <c r="F113" s="35">
        <f t="shared" si="133"/>
        <v>0</v>
      </c>
      <c r="G113" s="36">
        <f t="shared" si="134"/>
        <v>0</v>
      </c>
      <c r="H113" s="32"/>
      <c r="I113" s="33"/>
      <c r="J113" s="34"/>
      <c r="K113" s="35">
        <f t="shared" si="135"/>
        <v>0</v>
      </c>
      <c r="L113" s="37">
        <f t="shared" si="136"/>
        <v>0</v>
      </c>
      <c r="M113" s="18">
        <f t="shared" si="137"/>
        <v>0</v>
      </c>
      <c r="N113" s="38">
        <f t="shared" si="138"/>
        <v>0</v>
      </c>
      <c r="O113" s="36">
        <f t="shared" si="139"/>
        <v>0</v>
      </c>
      <c r="P113" s="39" t="str">
        <f t="shared" ref="P113:Q113" si="156">H113</f>
        <v/>
      </c>
      <c r="Q113" s="35" t="str">
        <f t="shared" si="156"/>
        <v/>
      </c>
      <c r="R113" s="35">
        <f t="shared" si="141"/>
        <v>0</v>
      </c>
      <c r="S113" s="37">
        <f t="shared" si="142"/>
        <v>0</v>
      </c>
      <c r="T113" s="36">
        <f t="shared" si="143"/>
        <v>0</v>
      </c>
    </row>
    <row r="114" ht="40.5" customHeight="1">
      <c r="A114" s="83"/>
      <c r="B114" s="32"/>
      <c r="C114" s="33"/>
      <c r="D114" s="34"/>
      <c r="E114" s="35">
        <f>IF(B114="",0,F117/SUM(B100:B116))</f>
        <v>0</v>
      </c>
      <c r="F114" s="35">
        <f t="shared" si="133"/>
        <v>0</v>
      </c>
      <c r="G114" s="36">
        <f t="shared" si="134"/>
        <v>0</v>
      </c>
      <c r="H114" s="32"/>
      <c r="I114" s="33"/>
      <c r="J114" s="34"/>
      <c r="K114" s="35">
        <f t="shared" si="135"/>
        <v>0</v>
      </c>
      <c r="L114" s="37">
        <f t="shared" si="136"/>
        <v>0</v>
      </c>
      <c r="M114" s="18">
        <f t="shared" si="137"/>
        <v>0</v>
      </c>
      <c r="N114" s="38">
        <f t="shared" si="138"/>
        <v>0</v>
      </c>
      <c r="O114" s="36">
        <f t="shared" si="139"/>
        <v>0</v>
      </c>
      <c r="P114" s="39" t="str">
        <f t="shared" ref="P114:Q114" si="157">H114</f>
        <v/>
      </c>
      <c r="Q114" s="35" t="str">
        <f t="shared" si="157"/>
        <v/>
      </c>
      <c r="R114" s="35">
        <f t="shared" si="141"/>
        <v>0</v>
      </c>
      <c r="S114" s="37">
        <f t="shared" si="142"/>
        <v>0</v>
      </c>
      <c r="T114" s="36">
        <f t="shared" si="143"/>
        <v>0</v>
      </c>
    </row>
    <row r="115" ht="40.5" customHeight="1">
      <c r="A115" s="83"/>
      <c r="B115" s="32"/>
      <c r="C115" s="33"/>
      <c r="D115" s="34"/>
      <c r="E115" s="35">
        <f>IF(B115="",0,F117/SUM(B100:B116))</f>
        <v>0</v>
      </c>
      <c r="F115" s="35">
        <f t="shared" si="133"/>
        <v>0</v>
      </c>
      <c r="G115" s="36">
        <f t="shared" si="134"/>
        <v>0</v>
      </c>
      <c r="H115" s="32"/>
      <c r="I115" s="33"/>
      <c r="J115" s="34"/>
      <c r="K115" s="35">
        <f t="shared" si="135"/>
        <v>0</v>
      </c>
      <c r="L115" s="37">
        <f t="shared" si="136"/>
        <v>0</v>
      </c>
      <c r="M115" s="18">
        <f t="shared" si="137"/>
        <v>0</v>
      </c>
      <c r="N115" s="38">
        <f t="shared" si="138"/>
        <v>0</v>
      </c>
      <c r="O115" s="36">
        <f t="shared" si="139"/>
        <v>0</v>
      </c>
      <c r="P115" s="39" t="str">
        <f t="shared" ref="P115:Q115" si="158">H115</f>
        <v/>
      </c>
      <c r="Q115" s="35" t="str">
        <f t="shared" si="158"/>
        <v/>
      </c>
      <c r="R115" s="35">
        <f t="shared" si="141"/>
        <v>0</v>
      </c>
      <c r="S115" s="37">
        <f t="shared" si="142"/>
        <v>0</v>
      </c>
      <c r="T115" s="36">
        <f t="shared" si="143"/>
        <v>0</v>
      </c>
    </row>
    <row r="116" ht="40.5" customHeight="1">
      <c r="A116" s="84"/>
      <c r="B116" s="32"/>
      <c r="C116" s="48"/>
      <c r="D116" s="43"/>
      <c r="E116" s="50">
        <f>IF(B116="",0,F117/SUM(B100:B116))</f>
        <v>0</v>
      </c>
      <c r="F116" s="50">
        <f t="shared" si="133"/>
        <v>0</v>
      </c>
      <c r="G116" s="51">
        <f t="shared" si="134"/>
        <v>0</v>
      </c>
      <c r="H116" s="52"/>
      <c r="I116" s="48"/>
      <c r="J116" s="49"/>
      <c r="K116" s="50">
        <f t="shared" si="135"/>
        <v>0</v>
      </c>
      <c r="L116" s="53">
        <f t="shared" si="136"/>
        <v>0</v>
      </c>
      <c r="M116" s="75">
        <f t="shared" si="137"/>
        <v>0</v>
      </c>
      <c r="N116" s="55">
        <f t="shared" si="138"/>
        <v>0</v>
      </c>
      <c r="O116" s="51">
        <f t="shared" si="139"/>
        <v>0</v>
      </c>
      <c r="P116" s="56" t="str">
        <f t="shared" ref="P116:Q116" si="159">H116</f>
        <v/>
      </c>
      <c r="Q116" s="50" t="str">
        <f t="shared" si="159"/>
        <v/>
      </c>
      <c r="R116" s="50">
        <f t="shared" si="141"/>
        <v>0</v>
      </c>
      <c r="S116" s="37">
        <f t="shared" si="142"/>
        <v>0</v>
      </c>
      <c r="T116" s="51">
        <f t="shared" si="143"/>
        <v>0</v>
      </c>
    </row>
    <row r="117" ht="51.75" customHeight="1">
      <c r="B117" s="13">
        <f>SUM(B100:B116)</f>
        <v>0</v>
      </c>
      <c r="C117" s="58" t="s">
        <v>25</v>
      </c>
      <c r="D117" s="76" t="s">
        <v>26</v>
      </c>
      <c r="E117" s="77"/>
      <c r="F117" s="78"/>
      <c r="G117" s="9"/>
      <c r="H117" s="13">
        <f>SUM(H100:H116)</f>
        <v>0</v>
      </c>
      <c r="I117" s="58" t="s">
        <v>27</v>
      </c>
      <c r="J117" s="62"/>
      <c r="K117" s="62"/>
      <c r="L117" s="37">
        <f t="shared" si="136"/>
        <v>0</v>
      </c>
      <c r="N117" s="33">
        <f t="shared" ref="N117:O117" si="160">SUM(N100:N116)</f>
        <v>0</v>
      </c>
      <c r="O117" s="33">
        <f t="shared" si="160"/>
        <v>0</v>
      </c>
      <c r="R117" s="22">
        <f>SUM(R100:R116)</f>
        <v>0</v>
      </c>
      <c r="S117" s="13" t="s">
        <v>28</v>
      </c>
      <c r="T117" s="13"/>
      <c r="Y117" s="33">
        <f>T117*R117</f>
        <v>0</v>
      </c>
      <c r="Z117" s="33">
        <f>R117</f>
        <v>0</v>
      </c>
    </row>
    <row r="118" ht="51.75" customHeight="1"/>
    <row r="119" ht="50.25" customHeight="1">
      <c r="A119" s="11"/>
      <c r="B119" s="12" t="s">
        <v>1</v>
      </c>
      <c r="C119" s="13"/>
      <c r="D119" s="14" t="s">
        <v>2</v>
      </c>
      <c r="E119" s="15"/>
      <c r="F119" s="16"/>
      <c r="G119" s="17"/>
      <c r="H119" s="17"/>
      <c r="I119" s="15"/>
      <c r="J119" s="14" t="s">
        <v>3</v>
      </c>
      <c r="K119" s="17"/>
      <c r="L119" s="17"/>
      <c r="M119" s="15"/>
      <c r="P119" s="18">
        <f>IFERROR(O132/N132-1,0)</f>
        <v>0</v>
      </c>
      <c r="Q119" s="3" t="s">
        <v>4</v>
      </c>
      <c r="R119" s="4"/>
      <c r="S119" s="5"/>
      <c r="T119" s="22">
        <f>SUM(T122:T131)</f>
        <v>0</v>
      </c>
      <c r="Z119" s="23"/>
    </row>
    <row r="120" ht="41.25" customHeight="1">
      <c r="A120" s="66" t="s">
        <v>5</v>
      </c>
      <c r="B120" s="82" t="s">
        <v>6</v>
      </c>
      <c r="C120" s="20"/>
      <c r="D120" s="20"/>
      <c r="E120" s="20"/>
      <c r="F120" s="20"/>
      <c r="G120" s="68"/>
      <c r="H120" s="82" t="s">
        <v>7</v>
      </c>
      <c r="I120" s="20"/>
      <c r="J120" s="20"/>
      <c r="K120" s="20"/>
      <c r="L120" s="20"/>
      <c r="M120" s="68"/>
      <c r="N120" s="27" t="s">
        <v>8</v>
      </c>
      <c r="O120" s="28"/>
      <c r="P120" s="25" t="s">
        <v>9</v>
      </c>
      <c r="Q120" s="17"/>
      <c r="R120" s="17"/>
      <c r="S120" s="17"/>
      <c r="T120" s="26"/>
    </row>
    <row r="121" ht="14.25" customHeight="1">
      <c r="A121" s="29"/>
      <c r="B121" s="30" t="s">
        <v>10</v>
      </c>
      <c r="C121" s="12" t="s">
        <v>11</v>
      </c>
      <c r="D121" s="12" t="s">
        <v>12</v>
      </c>
      <c r="E121" s="12" t="s">
        <v>13</v>
      </c>
      <c r="F121" s="12" t="s">
        <v>14</v>
      </c>
      <c r="G121" s="31" t="s">
        <v>15</v>
      </c>
      <c r="H121" s="30" t="s">
        <v>10</v>
      </c>
      <c r="I121" s="12" t="s">
        <v>11</v>
      </c>
      <c r="J121" s="12" t="s">
        <v>12</v>
      </c>
      <c r="K121" s="12" t="s">
        <v>14</v>
      </c>
      <c r="L121" s="12" t="s">
        <v>16</v>
      </c>
      <c r="M121" s="31" t="s">
        <v>17</v>
      </c>
      <c r="N121" s="30" t="s">
        <v>18</v>
      </c>
      <c r="O121" s="31" t="s">
        <v>19</v>
      </c>
      <c r="P121" s="30" t="s">
        <v>20</v>
      </c>
      <c r="Q121" s="12" t="s">
        <v>21</v>
      </c>
      <c r="R121" s="12" t="s">
        <v>22</v>
      </c>
      <c r="S121" s="12" t="s">
        <v>23</v>
      </c>
      <c r="T121" s="31" t="s">
        <v>24</v>
      </c>
    </row>
    <row r="122" ht="36.75" customHeight="1">
      <c r="A122" s="40"/>
      <c r="B122" s="32"/>
      <c r="C122" s="33"/>
      <c r="D122" s="34"/>
      <c r="E122" s="35">
        <f>IF(B122="",0,F132/SUM(B122:B131))</f>
        <v>0</v>
      </c>
      <c r="F122" s="35">
        <f t="shared" ref="F122:F131" si="162">C122*(1-(D122+9.25%))+E122</f>
        <v>0</v>
      </c>
      <c r="G122" s="36">
        <f t="shared" ref="G122:G131" si="163">IFERROR(F122*B122/H122,0)</f>
        <v>0</v>
      </c>
      <c r="H122" s="32"/>
      <c r="I122" s="33"/>
      <c r="J122" s="34"/>
      <c r="K122" s="35">
        <f t="shared" ref="K122:K131" si="164">I122*(1-(J122+9.25%))</f>
        <v>0</v>
      </c>
      <c r="L122" s="37">
        <f t="shared" ref="L122:L132" si="165">IFERROR(H122/B122-1,0)</f>
        <v>0</v>
      </c>
      <c r="M122" s="18">
        <f t="shared" ref="M122:M131" si="166">IFERROR(K122/G122-1,0)</f>
        <v>0</v>
      </c>
      <c r="N122" s="38">
        <f t="shared" ref="N122:N131" si="167">B122*F122</f>
        <v>0</v>
      </c>
      <c r="O122" s="36">
        <f t="shared" ref="O122:O131" si="168">H122*K122</f>
        <v>0</v>
      </c>
      <c r="P122" s="39" t="str">
        <f t="shared" ref="P122:Q122" si="161">H122</f>
        <v/>
      </c>
      <c r="Q122" s="35" t="str">
        <f t="shared" si="161"/>
        <v/>
      </c>
      <c r="R122" s="35">
        <f t="shared" ref="R122:R131" si="170">Q122*P122</f>
        <v>0</v>
      </c>
      <c r="S122" s="37">
        <f t="shared" ref="S122:S131" si="171">IF(M122="","",IF(M122&lt;20%,0,IF(M122&lt;30%,1%,IF(M122&lt;40%,1.5%,IF(M122&lt;50%,2.5%,IF(M122&lt;60%,3%,IF(M122&lt;80%,4%,IF(M122&lt;100%,5%,5%))))))))</f>
        <v>0</v>
      </c>
      <c r="T122" s="36">
        <f t="shared" ref="T122:T131" si="172">R122*S122</f>
        <v>0</v>
      </c>
    </row>
    <row r="123" ht="36.75" customHeight="1">
      <c r="A123" s="40"/>
      <c r="B123" s="32"/>
      <c r="C123" s="33"/>
      <c r="D123" s="34"/>
      <c r="E123" s="35">
        <f>IF(B123="",0,F132/SUM(B122:B131))</f>
        <v>0</v>
      </c>
      <c r="F123" s="35">
        <f t="shared" si="162"/>
        <v>0</v>
      </c>
      <c r="G123" s="36">
        <f t="shared" si="163"/>
        <v>0</v>
      </c>
      <c r="H123" s="32"/>
      <c r="I123" s="33"/>
      <c r="J123" s="34"/>
      <c r="K123" s="35">
        <f t="shared" si="164"/>
        <v>0</v>
      </c>
      <c r="L123" s="37">
        <f t="shared" si="165"/>
        <v>0</v>
      </c>
      <c r="M123" s="18">
        <f t="shared" si="166"/>
        <v>0</v>
      </c>
      <c r="N123" s="38">
        <f t="shared" si="167"/>
        <v>0</v>
      </c>
      <c r="O123" s="36">
        <f t="shared" si="168"/>
        <v>0</v>
      </c>
      <c r="P123" s="39" t="str">
        <f t="shared" ref="P123:Q123" si="169">H123</f>
        <v/>
      </c>
      <c r="Q123" s="35" t="str">
        <f t="shared" si="169"/>
        <v/>
      </c>
      <c r="R123" s="35">
        <f t="shared" si="170"/>
        <v>0</v>
      </c>
      <c r="S123" s="37">
        <f t="shared" si="171"/>
        <v>0</v>
      </c>
      <c r="T123" s="36">
        <f t="shared" si="172"/>
        <v>0</v>
      </c>
    </row>
    <row r="124" ht="36.75" customHeight="1">
      <c r="A124" s="40"/>
      <c r="B124" s="32"/>
      <c r="C124" s="33"/>
      <c r="D124" s="34"/>
      <c r="E124" s="35">
        <f>IF(B124="",0,F132/SUM(B122:B131))</f>
        <v>0</v>
      </c>
      <c r="F124" s="35">
        <f t="shared" si="162"/>
        <v>0</v>
      </c>
      <c r="G124" s="36">
        <f t="shared" si="163"/>
        <v>0</v>
      </c>
      <c r="H124" s="32"/>
      <c r="I124" s="33"/>
      <c r="J124" s="34"/>
      <c r="K124" s="35">
        <f t="shared" si="164"/>
        <v>0</v>
      </c>
      <c r="L124" s="37">
        <f t="shared" si="165"/>
        <v>0</v>
      </c>
      <c r="M124" s="18">
        <f t="shared" si="166"/>
        <v>0</v>
      </c>
      <c r="N124" s="38">
        <f t="shared" si="167"/>
        <v>0</v>
      </c>
      <c r="O124" s="36">
        <f t="shared" si="168"/>
        <v>0</v>
      </c>
      <c r="P124" s="39" t="str">
        <f t="shared" ref="P124:Q124" si="173">H124</f>
        <v/>
      </c>
      <c r="Q124" s="35" t="str">
        <f t="shared" si="173"/>
        <v/>
      </c>
      <c r="R124" s="35">
        <f t="shared" si="170"/>
        <v>0</v>
      </c>
      <c r="S124" s="37">
        <f t="shared" si="171"/>
        <v>0</v>
      </c>
      <c r="T124" s="36">
        <f t="shared" si="172"/>
        <v>0</v>
      </c>
    </row>
    <row r="125" ht="36.75" customHeight="1">
      <c r="A125" s="40"/>
      <c r="B125" s="32"/>
      <c r="C125" s="33"/>
      <c r="D125" s="34"/>
      <c r="E125" s="35">
        <f>IF(B125="",0,F132/SUM(B122:B131))</f>
        <v>0</v>
      </c>
      <c r="F125" s="35">
        <f t="shared" si="162"/>
        <v>0</v>
      </c>
      <c r="G125" s="36">
        <f t="shared" si="163"/>
        <v>0</v>
      </c>
      <c r="H125" s="32"/>
      <c r="I125" s="33"/>
      <c r="J125" s="34"/>
      <c r="K125" s="35">
        <f t="shared" si="164"/>
        <v>0</v>
      </c>
      <c r="L125" s="37">
        <f t="shared" si="165"/>
        <v>0</v>
      </c>
      <c r="M125" s="18">
        <f t="shared" si="166"/>
        <v>0</v>
      </c>
      <c r="N125" s="38">
        <f t="shared" si="167"/>
        <v>0</v>
      </c>
      <c r="O125" s="36">
        <f t="shared" si="168"/>
        <v>0</v>
      </c>
      <c r="P125" s="39" t="str">
        <f t="shared" ref="P125:Q125" si="174">H125</f>
        <v/>
      </c>
      <c r="Q125" s="35" t="str">
        <f t="shared" si="174"/>
        <v/>
      </c>
      <c r="R125" s="35">
        <f t="shared" si="170"/>
        <v>0</v>
      </c>
      <c r="S125" s="37">
        <f t="shared" si="171"/>
        <v>0</v>
      </c>
      <c r="T125" s="36">
        <f t="shared" si="172"/>
        <v>0</v>
      </c>
    </row>
    <row r="126" ht="36.75" customHeight="1">
      <c r="A126" s="40"/>
      <c r="B126" s="32"/>
      <c r="C126" s="33"/>
      <c r="D126" s="34"/>
      <c r="E126" s="35">
        <f>IF(B126="",0,F132/SUM(B122:B131))</f>
        <v>0</v>
      </c>
      <c r="F126" s="35">
        <f t="shared" si="162"/>
        <v>0</v>
      </c>
      <c r="G126" s="36">
        <f t="shared" si="163"/>
        <v>0</v>
      </c>
      <c r="H126" s="32"/>
      <c r="I126" s="33"/>
      <c r="J126" s="34"/>
      <c r="K126" s="35">
        <f t="shared" si="164"/>
        <v>0</v>
      </c>
      <c r="L126" s="37">
        <f t="shared" si="165"/>
        <v>0</v>
      </c>
      <c r="M126" s="18">
        <f t="shared" si="166"/>
        <v>0</v>
      </c>
      <c r="N126" s="38">
        <f t="shared" si="167"/>
        <v>0</v>
      </c>
      <c r="O126" s="36">
        <f t="shared" si="168"/>
        <v>0</v>
      </c>
      <c r="P126" s="39" t="str">
        <f t="shared" ref="P126:Q126" si="175">H126</f>
        <v/>
      </c>
      <c r="Q126" s="35" t="str">
        <f t="shared" si="175"/>
        <v/>
      </c>
      <c r="R126" s="35">
        <f t="shared" si="170"/>
        <v>0</v>
      </c>
      <c r="S126" s="37">
        <f t="shared" si="171"/>
        <v>0</v>
      </c>
      <c r="T126" s="36">
        <f t="shared" si="172"/>
        <v>0</v>
      </c>
    </row>
    <row r="127" ht="36.75" customHeight="1">
      <c r="A127" s="40"/>
      <c r="B127" s="32"/>
      <c r="C127" s="33"/>
      <c r="D127" s="34"/>
      <c r="E127" s="35">
        <f>IF(B127="",0,F132/SUM(B122:B131))</f>
        <v>0</v>
      </c>
      <c r="F127" s="35">
        <f t="shared" si="162"/>
        <v>0</v>
      </c>
      <c r="G127" s="36">
        <f t="shared" si="163"/>
        <v>0</v>
      </c>
      <c r="H127" s="32"/>
      <c r="I127" s="33"/>
      <c r="J127" s="34"/>
      <c r="K127" s="35">
        <f t="shared" si="164"/>
        <v>0</v>
      </c>
      <c r="L127" s="37">
        <f t="shared" si="165"/>
        <v>0</v>
      </c>
      <c r="M127" s="18">
        <f t="shared" si="166"/>
        <v>0</v>
      </c>
      <c r="N127" s="38">
        <f t="shared" si="167"/>
        <v>0</v>
      </c>
      <c r="O127" s="36">
        <f t="shared" si="168"/>
        <v>0</v>
      </c>
      <c r="P127" s="39" t="str">
        <f t="shared" ref="P127:Q127" si="176">H127</f>
        <v/>
      </c>
      <c r="Q127" s="35" t="str">
        <f t="shared" si="176"/>
        <v/>
      </c>
      <c r="R127" s="35">
        <f t="shared" si="170"/>
        <v>0</v>
      </c>
      <c r="S127" s="37">
        <f t="shared" si="171"/>
        <v>0</v>
      </c>
      <c r="T127" s="36">
        <f t="shared" si="172"/>
        <v>0</v>
      </c>
    </row>
    <row r="128" ht="36.75" customHeight="1">
      <c r="A128" s="40"/>
      <c r="B128" s="32"/>
      <c r="C128" s="33"/>
      <c r="D128" s="34"/>
      <c r="E128" s="35">
        <f>IF(B128="",0,F132/SUM(B122:B131))</f>
        <v>0</v>
      </c>
      <c r="F128" s="35">
        <f t="shared" si="162"/>
        <v>0</v>
      </c>
      <c r="G128" s="36">
        <f t="shared" si="163"/>
        <v>0</v>
      </c>
      <c r="H128" s="32"/>
      <c r="I128" s="33"/>
      <c r="J128" s="34"/>
      <c r="K128" s="35">
        <f t="shared" si="164"/>
        <v>0</v>
      </c>
      <c r="L128" s="37">
        <f t="shared" si="165"/>
        <v>0</v>
      </c>
      <c r="M128" s="18">
        <f t="shared" si="166"/>
        <v>0</v>
      </c>
      <c r="N128" s="38">
        <f t="shared" si="167"/>
        <v>0</v>
      </c>
      <c r="O128" s="36">
        <f t="shared" si="168"/>
        <v>0</v>
      </c>
      <c r="P128" s="39" t="str">
        <f t="shared" ref="P128:Q128" si="177">H128</f>
        <v/>
      </c>
      <c r="Q128" s="35" t="str">
        <f t="shared" si="177"/>
        <v/>
      </c>
      <c r="R128" s="35">
        <f t="shared" si="170"/>
        <v>0</v>
      </c>
      <c r="S128" s="37">
        <f t="shared" si="171"/>
        <v>0</v>
      </c>
      <c r="T128" s="36">
        <f t="shared" si="172"/>
        <v>0</v>
      </c>
    </row>
    <row r="129" ht="36.75" customHeight="1">
      <c r="A129" s="40"/>
      <c r="B129" s="32"/>
      <c r="C129" s="33"/>
      <c r="D129" s="34"/>
      <c r="E129" s="35">
        <f>IF(B129="",0,F132/SUM(B122:B131))</f>
        <v>0</v>
      </c>
      <c r="F129" s="35">
        <f t="shared" si="162"/>
        <v>0</v>
      </c>
      <c r="G129" s="36">
        <f t="shared" si="163"/>
        <v>0</v>
      </c>
      <c r="H129" s="32"/>
      <c r="I129" s="33"/>
      <c r="J129" s="34"/>
      <c r="K129" s="35">
        <f t="shared" si="164"/>
        <v>0</v>
      </c>
      <c r="L129" s="37">
        <f t="shared" si="165"/>
        <v>0</v>
      </c>
      <c r="M129" s="18">
        <f t="shared" si="166"/>
        <v>0</v>
      </c>
      <c r="N129" s="38">
        <f t="shared" si="167"/>
        <v>0</v>
      </c>
      <c r="O129" s="36">
        <f t="shared" si="168"/>
        <v>0</v>
      </c>
      <c r="P129" s="39" t="str">
        <f t="shared" ref="P129:Q129" si="178">H129</f>
        <v/>
      </c>
      <c r="Q129" s="35" t="str">
        <f t="shared" si="178"/>
        <v/>
      </c>
      <c r="R129" s="35">
        <f t="shared" si="170"/>
        <v>0</v>
      </c>
      <c r="S129" s="37">
        <f t="shared" si="171"/>
        <v>0</v>
      </c>
      <c r="T129" s="36">
        <f t="shared" si="172"/>
        <v>0</v>
      </c>
    </row>
    <row r="130" ht="36.75" customHeight="1">
      <c r="A130" s="40"/>
      <c r="B130" s="32"/>
      <c r="C130" s="33"/>
      <c r="D130" s="34"/>
      <c r="E130" s="35">
        <f>IF(B130="",0,F132/SUM(B122:B131))</f>
        <v>0</v>
      </c>
      <c r="F130" s="35">
        <f t="shared" si="162"/>
        <v>0</v>
      </c>
      <c r="G130" s="36">
        <f t="shared" si="163"/>
        <v>0</v>
      </c>
      <c r="H130" s="32"/>
      <c r="I130" s="33"/>
      <c r="J130" s="34"/>
      <c r="K130" s="35">
        <f t="shared" si="164"/>
        <v>0</v>
      </c>
      <c r="L130" s="37">
        <f t="shared" si="165"/>
        <v>0</v>
      </c>
      <c r="M130" s="18">
        <f t="shared" si="166"/>
        <v>0</v>
      </c>
      <c r="N130" s="38">
        <f t="shared" si="167"/>
        <v>0</v>
      </c>
      <c r="O130" s="36">
        <f t="shared" si="168"/>
        <v>0</v>
      </c>
      <c r="P130" s="39" t="str">
        <f t="shared" ref="P130:Q130" si="179">H130</f>
        <v/>
      </c>
      <c r="Q130" s="35" t="str">
        <f t="shared" si="179"/>
        <v/>
      </c>
      <c r="R130" s="35">
        <f t="shared" si="170"/>
        <v>0</v>
      </c>
      <c r="S130" s="37">
        <f t="shared" si="171"/>
        <v>0</v>
      </c>
      <c r="T130" s="36">
        <f t="shared" si="172"/>
        <v>0</v>
      </c>
    </row>
    <row r="131" ht="36.75" customHeight="1">
      <c r="A131" s="84"/>
      <c r="B131" s="48"/>
      <c r="C131" s="48"/>
      <c r="D131" s="43"/>
      <c r="E131" s="50">
        <f>IF(B131="",0,F132/SUM(B122:B131))</f>
        <v>0</v>
      </c>
      <c r="F131" s="50">
        <f t="shared" si="162"/>
        <v>0</v>
      </c>
      <c r="G131" s="51">
        <f t="shared" si="163"/>
        <v>0</v>
      </c>
      <c r="H131" s="52"/>
      <c r="I131" s="48"/>
      <c r="J131" s="49"/>
      <c r="K131" s="50">
        <f t="shared" si="164"/>
        <v>0</v>
      </c>
      <c r="L131" s="53">
        <f t="shared" si="165"/>
        <v>0</v>
      </c>
      <c r="M131" s="75">
        <f t="shared" si="166"/>
        <v>0</v>
      </c>
      <c r="N131" s="55">
        <f t="shared" si="167"/>
        <v>0</v>
      </c>
      <c r="O131" s="51">
        <f t="shared" si="168"/>
        <v>0</v>
      </c>
      <c r="P131" s="56" t="str">
        <f t="shared" ref="P131:Q131" si="180">H131</f>
        <v/>
      </c>
      <c r="Q131" s="50" t="str">
        <f t="shared" si="180"/>
        <v/>
      </c>
      <c r="R131" s="50">
        <f t="shared" si="170"/>
        <v>0</v>
      </c>
      <c r="S131" s="37">
        <f t="shared" si="171"/>
        <v>0</v>
      </c>
      <c r="T131" s="51">
        <f t="shared" si="172"/>
        <v>0</v>
      </c>
    </row>
    <row r="132" ht="51.75" customHeight="1">
      <c r="B132" s="13">
        <f>SUM(B122:B131)</f>
        <v>0</v>
      </c>
      <c r="C132" s="58" t="s">
        <v>25</v>
      </c>
      <c r="D132" s="76" t="s">
        <v>26</v>
      </c>
      <c r="E132" s="77"/>
      <c r="F132" s="78">
        <v>0.0</v>
      </c>
      <c r="G132" s="9"/>
      <c r="H132" s="13">
        <f>SUM(H122:H131)</f>
        <v>0</v>
      </c>
      <c r="I132" s="58" t="s">
        <v>27</v>
      </c>
      <c r="J132" s="62"/>
      <c r="K132" s="62"/>
      <c r="L132" s="37">
        <f t="shared" si="165"/>
        <v>0</v>
      </c>
      <c r="N132" s="33">
        <f t="shared" ref="N132:O132" si="181">SUM(N122:N131)</f>
        <v>0</v>
      </c>
      <c r="O132" s="33">
        <f t="shared" si="181"/>
        <v>0</v>
      </c>
      <c r="R132" s="22">
        <f>SUM(R122:R131)</f>
        <v>0</v>
      </c>
      <c r="S132" s="13" t="s">
        <v>28</v>
      </c>
      <c r="T132" s="13"/>
      <c r="Y132" s="33">
        <f>T132*R132</f>
        <v>0</v>
      </c>
      <c r="Z132" s="33">
        <f>R132</f>
        <v>0</v>
      </c>
    </row>
    <row r="133" ht="51.75" customHeight="1"/>
    <row r="134" ht="42.75" customHeight="1">
      <c r="A134" s="11"/>
      <c r="B134" s="12" t="s">
        <v>1</v>
      </c>
      <c r="C134" s="13"/>
      <c r="D134" s="14" t="s">
        <v>2</v>
      </c>
      <c r="E134" s="15"/>
      <c r="F134" s="16"/>
      <c r="G134" s="17"/>
      <c r="H134" s="17"/>
      <c r="I134" s="15"/>
      <c r="J134" s="14" t="s">
        <v>3</v>
      </c>
      <c r="K134" s="17"/>
      <c r="L134" s="17"/>
      <c r="M134" s="15"/>
      <c r="P134" s="18">
        <f>IFERROR(O147/N147-1,0)</f>
        <v>0</v>
      </c>
      <c r="Q134" s="3" t="s">
        <v>4</v>
      </c>
      <c r="R134" s="4"/>
      <c r="S134" s="5"/>
      <c r="T134" s="22">
        <f>SUM(T137:T146)</f>
        <v>0</v>
      </c>
      <c r="Z134" s="23"/>
    </row>
    <row r="135" ht="14.25" customHeight="1">
      <c r="A135" s="66" t="s">
        <v>5</v>
      </c>
      <c r="B135" s="82" t="s">
        <v>6</v>
      </c>
      <c r="C135" s="20"/>
      <c r="D135" s="20"/>
      <c r="E135" s="20"/>
      <c r="F135" s="20"/>
      <c r="G135" s="68"/>
      <c r="H135" s="82" t="s">
        <v>7</v>
      </c>
      <c r="I135" s="20"/>
      <c r="J135" s="20"/>
      <c r="K135" s="20"/>
      <c r="L135" s="20"/>
      <c r="M135" s="68"/>
      <c r="N135" s="27" t="s">
        <v>8</v>
      </c>
      <c r="O135" s="28"/>
      <c r="P135" s="25" t="s">
        <v>9</v>
      </c>
      <c r="Q135" s="17"/>
      <c r="R135" s="17"/>
      <c r="S135" s="17"/>
      <c r="T135" s="26"/>
    </row>
    <row r="136" ht="14.25" customHeight="1">
      <c r="A136" s="29"/>
      <c r="B136" s="30" t="s">
        <v>10</v>
      </c>
      <c r="C136" s="12" t="s">
        <v>11</v>
      </c>
      <c r="D136" s="12" t="s">
        <v>12</v>
      </c>
      <c r="E136" s="12" t="s">
        <v>13</v>
      </c>
      <c r="F136" s="12" t="s">
        <v>14</v>
      </c>
      <c r="G136" s="31" t="s">
        <v>15</v>
      </c>
      <c r="H136" s="30" t="s">
        <v>10</v>
      </c>
      <c r="I136" s="12" t="s">
        <v>11</v>
      </c>
      <c r="J136" s="12" t="s">
        <v>12</v>
      </c>
      <c r="K136" s="12" t="s">
        <v>14</v>
      </c>
      <c r="L136" s="12" t="s">
        <v>16</v>
      </c>
      <c r="M136" s="31" t="s">
        <v>17</v>
      </c>
      <c r="N136" s="30" t="s">
        <v>18</v>
      </c>
      <c r="O136" s="31" t="s">
        <v>19</v>
      </c>
      <c r="P136" s="30" t="s">
        <v>20</v>
      </c>
      <c r="Q136" s="12" t="s">
        <v>21</v>
      </c>
      <c r="R136" s="12" t="s">
        <v>22</v>
      </c>
      <c r="S136" s="12" t="s">
        <v>23</v>
      </c>
      <c r="T136" s="31" t="s">
        <v>24</v>
      </c>
    </row>
    <row r="137" ht="38.25" customHeight="1">
      <c r="A137" s="73"/>
      <c r="B137" s="32"/>
      <c r="C137" s="33"/>
      <c r="D137" s="34"/>
      <c r="E137" s="35">
        <f>IF(B137="",0,F147/SUM(B137:B146))</f>
        <v>0</v>
      </c>
      <c r="F137" s="35">
        <f t="shared" ref="F137:F146" si="183">C137*(1-(D137+9.25%))+E137</f>
        <v>0</v>
      </c>
      <c r="G137" s="36">
        <f t="shared" ref="G137:G146" si="184">IFERROR(F137*B137/H137,0)</f>
        <v>0</v>
      </c>
      <c r="H137" s="32"/>
      <c r="I137" s="33"/>
      <c r="J137" s="34"/>
      <c r="K137" s="35">
        <f t="shared" ref="K137:K146" si="185">I137*(1-(J137+9.25%))</f>
        <v>0</v>
      </c>
      <c r="L137" s="37">
        <f t="shared" ref="L137:L147" si="186">IFERROR(H137/B137-1,0)</f>
        <v>0</v>
      </c>
      <c r="M137" s="18">
        <f t="shared" ref="M137:M146" si="187">IFERROR(K137/G137-1,0)</f>
        <v>0</v>
      </c>
      <c r="N137" s="38">
        <f t="shared" ref="N137:N146" si="188">B137*F137</f>
        <v>0</v>
      </c>
      <c r="O137" s="36">
        <f t="shared" ref="O137:O146" si="189">H137*K137</f>
        <v>0</v>
      </c>
      <c r="P137" s="39" t="str">
        <f t="shared" ref="P137:Q137" si="182">H137</f>
        <v/>
      </c>
      <c r="Q137" s="35" t="str">
        <f t="shared" si="182"/>
        <v/>
      </c>
      <c r="R137" s="35">
        <f t="shared" ref="R137:R146" si="191">Q137*P137</f>
        <v>0</v>
      </c>
      <c r="S137" s="37">
        <f t="shared" ref="S137:S146" si="192">IF(M137="","",IF(M137&lt;20%,0,IF(M137&lt;30%,1%,IF(M137&lt;40%,1.5%,IF(M137&lt;50%,2.5%,IF(M137&lt;60%,3%,IF(M137&lt;80%,4%,IF(M137&lt;100%,5%,5%))))))))</f>
        <v>0</v>
      </c>
      <c r="T137" s="36">
        <f t="shared" ref="T137:T146" si="193">R137*S137</f>
        <v>0</v>
      </c>
    </row>
    <row r="138" ht="39.75" customHeight="1">
      <c r="A138" s="73"/>
      <c r="B138" s="32"/>
      <c r="C138" s="33"/>
      <c r="D138" s="34"/>
      <c r="E138" s="35">
        <f>IF(B138="",0,F147/SUM(B137:B146))</f>
        <v>0</v>
      </c>
      <c r="F138" s="35">
        <f t="shared" si="183"/>
        <v>0</v>
      </c>
      <c r="G138" s="36">
        <f t="shared" si="184"/>
        <v>0</v>
      </c>
      <c r="H138" s="32"/>
      <c r="I138" s="33"/>
      <c r="J138" s="34"/>
      <c r="K138" s="35">
        <f t="shared" si="185"/>
        <v>0</v>
      </c>
      <c r="L138" s="37">
        <f t="shared" si="186"/>
        <v>0</v>
      </c>
      <c r="M138" s="18">
        <f t="shared" si="187"/>
        <v>0</v>
      </c>
      <c r="N138" s="38">
        <f t="shared" si="188"/>
        <v>0</v>
      </c>
      <c r="O138" s="36">
        <f t="shared" si="189"/>
        <v>0</v>
      </c>
      <c r="P138" s="39" t="str">
        <f t="shared" ref="P138:Q138" si="190">H138</f>
        <v/>
      </c>
      <c r="Q138" s="35" t="str">
        <f t="shared" si="190"/>
        <v/>
      </c>
      <c r="R138" s="35">
        <f t="shared" si="191"/>
        <v>0</v>
      </c>
      <c r="S138" s="37">
        <f t="shared" si="192"/>
        <v>0</v>
      </c>
      <c r="T138" s="36">
        <f t="shared" si="193"/>
        <v>0</v>
      </c>
    </row>
    <row r="139" ht="14.25" customHeight="1">
      <c r="A139" s="73"/>
      <c r="B139" s="32"/>
      <c r="C139" s="33"/>
      <c r="D139" s="34"/>
      <c r="E139" s="35">
        <f>IF(B139="",0,F147/SUM(B137:B146))</f>
        <v>0</v>
      </c>
      <c r="F139" s="35">
        <f t="shared" si="183"/>
        <v>0</v>
      </c>
      <c r="G139" s="36">
        <f t="shared" si="184"/>
        <v>0</v>
      </c>
      <c r="H139" s="32"/>
      <c r="I139" s="33"/>
      <c r="J139" s="34"/>
      <c r="K139" s="35">
        <f t="shared" si="185"/>
        <v>0</v>
      </c>
      <c r="L139" s="37">
        <f t="shared" si="186"/>
        <v>0</v>
      </c>
      <c r="M139" s="18">
        <f t="shared" si="187"/>
        <v>0</v>
      </c>
      <c r="N139" s="38">
        <f t="shared" si="188"/>
        <v>0</v>
      </c>
      <c r="O139" s="36">
        <f t="shared" si="189"/>
        <v>0</v>
      </c>
      <c r="P139" s="39" t="str">
        <f t="shared" ref="P139:Q139" si="194">H139</f>
        <v/>
      </c>
      <c r="Q139" s="35" t="str">
        <f t="shared" si="194"/>
        <v/>
      </c>
      <c r="R139" s="35">
        <f t="shared" si="191"/>
        <v>0</v>
      </c>
      <c r="S139" s="37">
        <f t="shared" si="192"/>
        <v>0</v>
      </c>
      <c r="T139" s="36">
        <f t="shared" si="193"/>
        <v>0</v>
      </c>
    </row>
    <row r="140" ht="14.25" customHeight="1">
      <c r="A140" s="73"/>
      <c r="B140" s="32"/>
      <c r="C140" s="33"/>
      <c r="D140" s="34"/>
      <c r="E140" s="35">
        <f>IF(B140="",0,F147/SUM(B137:B146))</f>
        <v>0</v>
      </c>
      <c r="F140" s="35">
        <f t="shared" si="183"/>
        <v>0</v>
      </c>
      <c r="G140" s="36">
        <f t="shared" si="184"/>
        <v>0</v>
      </c>
      <c r="H140" s="32"/>
      <c r="I140" s="33"/>
      <c r="J140" s="34"/>
      <c r="K140" s="35">
        <f t="shared" si="185"/>
        <v>0</v>
      </c>
      <c r="L140" s="37">
        <f t="shared" si="186"/>
        <v>0</v>
      </c>
      <c r="M140" s="18">
        <f t="shared" si="187"/>
        <v>0</v>
      </c>
      <c r="N140" s="38">
        <f t="shared" si="188"/>
        <v>0</v>
      </c>
      <c r="O140" s="36">
        <f t="shared" si="189"/>
        <v>0</v>
      </c>
      <c r="P140" s="39" t="str">
        <f t="shared" ref="P140:Q140" si="195">H140</f>
        <v/>
      </c>
      <c r="Q140" s="35" t="str">
        <f t="shared" si="195"/>
        <v/>
      </c>
      <c r="R140" s="35">
        <f t="shared" si="191"/>
        <v>0</v>
      </c>
      <c r="S140" s="37">
        <f t="shared" si="192"/>
        <v>0</v>
      </c>
      <c r="T140" s="36">
        <f t="shared" si="193"/>
        <v>0</v>
      </c>
    </row>
    <row r="141" ht="14.25" customHeight="1">
      <c r="A141" s="83"/>
      <c r="B141" s="32"/>
      <c r="C141" s="33"/>
      <c r="D141" s="34"/>
      <c r="E141" s="35">
        <f>IF(B141="",0,F147/SUM(B137:B146))</f>
        <v>0</v>
      </c>
      <c r="F141" s="35">
        <f t="shared" si="183"/>
        <v>0</v>
      </c>
      <c r="G141" s="36">
        <f t="shared" si="184"/>
        <v>0</v>
      </c>
      <c r="H141" s="32"/>
      <c r="I141" s="33"/>
      <c r="J141" s="34"/>
      <c r="K141" s="35">
        <f t="shared" si="185"/>
        <v>0</v>
      </c>
      <c r="L141" s="37">
        <f t="shared" si="186"/>
        <v>0</v>
      </c>
      <c r="M141" s="18">
        <f t="shared" si="187"/>
        <v>0</v>
      </c>
      <c r="N141" s="38">
        <f t="shared" si="188"/>
        <v>0</v>
      </c>
      <c r="O141" s="36">
        <f t="shared" si="189"/>
        <v>0</v>
      </c>
      <c r="P141" s="39" t="str">
        <f t="shared" ref="P141:Q141" si="196">H141</f>
        <v/>
      </c>
      <c r="Q141" s="35" t="str">
        <f t="shared" si="196"/>
        <v/>
      </c>
      <c r="R141" s="35">
        <f t="shared" si="191"/>
        <v>0</v>
      </c>
      <c r="S141" s="37">
        <f t="shared" si="192"/>
        <v>0</v>
      </c>
      <c r="T141" s="36">
        <f t="shared" si="193"/>
        <v>0</v>
      </c>
    </row>
    <row r="142" ht="14.25" customHeight="1">
      <c r="A142" s="83"/>
      <c r="B142" s="32"/>
      <c r="C142" s="33"/>
      <c r="D142" s="34"/>
      <c r="E142" s="35">
        <f>IF(B142="",0,F147/SUM(B137:B146))</f>
        <v>0</v>
      </c>
      <c r="F142" s="35">
        <f t="shared" si="183"/>
        <v>0</v>
      </c>
      <c r="G142" s="36">
        <f t="shared" si="184"/>
        <v>0</v>
      </c>
      <c r="H142" s="32"/>
      <c r="I142" s="33"/>
      <c r="J142" s="34"/>
      <c r="K142" s="35">
        <f t="shared" si="185"/>
        <v>0</v>
      </c>
      <c r="L142" s="37">
        <f t="shared" si="186"/>
        <v>0</v>
      </c>
      <c r="M142" s="18">
        <f t="shared" si="187"/>
        <v>0</v>
      </c>
      <c r="N142" s="38">
        <f t="shared" si="188"/>
        <v>0</v>
      </c>
      <c r="O142" s="36">
        <f t="shared" si="189"/>
        <v>0</v>
      </c>
      <c r="P142" s="39" t="str">
        <f t="shared" ref="P142:Q142" si="197">H142</f>
        <v/>
      </c>
      <c r="Q142" s="35" t="str">
        <f t="shared" si="197"/>
        <v/>
      </c>
      <c r="R142" s="35">
        <f t="shared" si="191"/>
        <v>0</v>
      </c>
      <c r="S142" s="37">
        <f t="shared" si="192"/>
        <v>0</v>
      </c>
      <c r="T142" s="36">
        <f t="shared" si="193"/>
        <v>0</v>
      </c>
    </row>
    <row r="143" ht="14.25" customHeight="1">
      <c r="A143" s="83"/>
      <c r="B143" s="32"/>
      <c r="C143" s="33"/>
      <c r="D143" s="34"/>
      <c r="E143" s="35">
        <f>IF(B143="",0,F147/SUM(B137:B146))</f>
        <v>0</v>
      </c>
      <c r="F143" s="35">
        <f t="shared" si="183"/>
        <v>0</v>
      </c>
      <c r="G143" s="36">
        <f t="shared" si="184"/>
        <v>0</v>
      </c>
      <c r="H143" s="32"/>
      <c r="I143" s="33"/>
      <c r="J143" s="34"/>
      <c r="K143" s="35">
        <f t="shared" si="185"/>
        <v>0</v>
      </c>
      <c r="L143" s="37">
        <f t="shared" si="186"/>
        <v>0</v>
      </c>
      <c r="M143" s="18">
        <f t="shared" si="187"/>
        <v>0</v>
      </c>
      <c r="N143" s="38">
        <f t="shared" si="188"/>
        <v>0</v>
      </c>
      <c r="O143" s="36">
        <f t="shared" si="189"/>
        <v>0</v>
      </c>
      <c r="P143" s="39" t="str">
        <f t="shared" ref="P143:Q143" si="198">H143</f>
        <v/>
      </c>
      <c r="Q143" s="35" t="str">
        <f t="shared" si="198"/>
        <v/>
      </c>
      <c r="R143" s="35">
        <f t="shared" si="191"/>
        <v>0</v>
      </c>
      <c r="S143" s="37">
        <f t="shared" si="192"/>
        <v>0</v>
      </c>
      <c r="T143" s="36">
        <f t="shared" si="193"/>
        <v>0</v>
      </c>
    </row>
    <row r="144" ht="14.25" customHeight="1">
      <c r="A144" s="83"/>
      <c r="B144" s="32"/>
      <c r="C144" s="33"/>
      <c r="D144" s="34"/>
      <c r="E144" s="35">
        <f>IF(B144="",0,F147/SUM(B137:B146))</f>
        <v>0</v>
      </c>
      <c r="F144" s="35">
        <f t="shared" si="183"/>
        <v>0</v>
      </c>
      <c r="G144" s="36">
        <f t="shared" si="184"/>
        <v>0</v>
      </c>
      <c r="H144" s="32"/>
      <c r="I144" s="33"/>
      <c r="J144" s="34"/>
      <c r="K144" s="35">
        <f t="shared" si="185"/>
        <v>0</v>
      </c>
      <c r="L144" s="37">
        <f t="shared" si="186"/>
        <v>0</v>
      </c>
      <c r="M144" s="18">
        <f t="shared" si="187"/>
        <v>0</v>
      </c>
      <c r="N144" s="38">
        <f t="shared" si="188"/>
        <v>0</v>
      </c>
      <c r="O144" s="36">
        <f t="shared" si="189"/>
        <v>0</v>
      </c>
      <c r="P144" s="39" t="str">
        <f t="shared" ref="P144:Q144" si="199">H144</f>
        <v/>
      </c>
      <c r="Q144" s="35" t="str">
        <f t="shared" si="199"/>
        <v/>
      </c>
      <c r="R144" s="35">
        <f t="shared" si="191"/>
        <v>0</v>
      </c>
      <c r="S144" s="37">
        <f t="shared" si="192"/>
        <v>0</v>
      </c>
      <c r="T144" s="36">
        <f t="shared" si="193"/>
        <v>0</v>
      </c>
    </row>
    <row r="145" ht="14.25" customHeight="1">
      <c r="A145" s="83"/>
      <c r="B145" s="32"/>
      <c r="C145" s="33"/>
      <c r="D145" s="34"/>
      <c r="E145" s="35">
        <f>IF(B145="",0,F147/SUM(B137:B146))</f>
        <v>0</v>
      </c>
      <c r="F145" s="35">
        <f t="shared" si="183"/>
        <v>0</v>
      </c>
      <c r="G145" s="36">
        <f t="shared" si="184"/>
        <v>0</v>
      </c>
      <c r="H145" s="32"/>
      <c r="I145" s="33"/>
      <c r="J145" s="34"/>
      <c r="K145" s="35">
        <f t="shared" si="185"/>
        <v>0</v>
      </c>
      <c r="L145" s="37">
        <f t="shared" si="186"/>
        <v>0</v>
      </c>
      <c r="M145" s="18">
        <f t="shared" si="187"/>
        <v>0</v>
      </c>
      <c r="N145" s="38">
        <f t="shared" si="188"/>
        <v>0</v>
      </c>
      <c r="O145" s="36">
        <f t="shared" si="189"/>
        <v>0</v>
      </c>
      <c r="P145" s="39" t="str">
        <f t="shared" ref="P145:Q145" si="200">H145</f>
        <v/>
      </c>
      <c r="Q145" s="35" t="str">
        <f t="shared" si="200"/>
        <v/>
      </c>
      <c r="R145" s="35">
        <f t="shared" si="191"/>
        <v>0</v>
      </c>
      <c r="S145" s="37">
        <f t="shared" si="192"/>
        <v>0</v>
      </c>
      <c r="T145" s="36">
        <f t="shared" si="193"/>
        <v>0</v>
      </c>
    </row>
    <row r="146" ht="14.25" customHeight="1">
      <c r="A146" s="84"/>
      <c r="B146" s="48"/>
      <c r="C146" s="48"/>
      <c r="D146" s="43"/>
      <c r="E146" s="50">
        <f>IF(B146="",0,F147/SUM(B137:B146))</f>
        <v>0</v>
      </c>
      <c r="F146" s="50">
        <f t="shared" si="183"/>
        <v>0</v>
      </c>
      <c r="G146" s="51">
        <f t="shared" si="184"/>
        <v>0</v>
      </c>
      <c r="H146" s="52"/>
      <c r="I146" s="48"/>
      <c r="J146" s="49"/>
      <c r="K146" s="50">
        <f t="shared" si="185"/>
        <v>0</v>
      </c>
      <c r="L146" s="53">
        <f t="shared" si="186"/>
        <v>0</v>
      </c>
      <c r="M146" s="75">
        <f t="shared" si="187"/>
        <v>0</v>
      </c>
      <c r="N146" s="55">
        <f t="shared" si="188"/>
        <v>0</v>
      </c>
      <c r="O146" s="51">
        <f t="shared" si="189"/>
        <v>0</v>
      </c>
      <c r="P146" s="56" t="str">
        <f t="shared" ref="P146:Q146" si="201">H146</f>
        <v/>
      </c>
      <c r="Q146" s="50" t="str">
        <f t="shared" si="201"/>
        <v/>
      </c>
      <c r="R146" s="50">
        <f t="shared" si="191"/>
        <v>0</v>
      </c>
      <c r="S146" s="37">
        <f t="shared" si="192"/>
        <v>0</v>
      </c>
      <c r="T146" s="51">
        <f t="shared" si="193"/>
        <v>0</v>
      </c>
    </row>
    <row r="147" ht="51.75" customHeight="1">
      <c r="B147" s="13">
        <f>SUM(B137:B146)</f>
        <v>0</v>
      </c>
      <c r="C147" s="58" t="s">
        <v>25</v>
      </c>
      <c r="D147" s="76" t="s">
        <v>26</v>
      </c>
      <c r="E147" s="77"/>
      <c r="F147" s="78">
        <v>0.0</v>
      </c>
      <c r="G147" s="9"/>
      <c r="H147" s="13">
        <f>SUM(H137:H146)</f>
        <v>0</v>
      </c>
      <c r="I147" s="58" t="s">
        <v>27</v>
      </c>
      <c r="J147" s="62"/>
      <c r="K147" s="62"/>
      <c r="L147" s="37">
        <f t="shared" si="186"/>
        <v>0</v>
      </c>
      <c r="N147" s="33">
        <f t="shared" ref="N147:O147" si="202">SUM(N137:N146)</f>
        <v>0</v>
      </c>
      <c r="O147" s="33">
        <f t="shared" si="202"/>
        <v>0</v>
      </c>
      <c r="R147" s="22">
        <f>SUM(R137:R146)</f>
        <v>0</v>
      </c>
      <c r="S147" s="13" t="s">
        <v>28</v>
      </c>
      <c r="T147" s="13"/>
      <c r="Y147" s="33">
        <f>T147*R147</f>
        <v>0</v>
      </c>
      <c r="Z147" s="33">
        <f>R147</f>
        <v>0</v>
      </c>
    </row>
    <row r="148" ht="51.75" customHeight="1"/>
    <row r="149" ht="42.75" customHeight="1">
      <c r="A149" s="11"/>
      <c r="B149" s="12" t="s">
        <v>1</v>
      </c>
      <c r="C149" s="13"/>
      <c r="D149" s="14" t="s">
        <v>2</v>
      </c>
      <c r="E149" s="15"/>
      <c r="F149" s="16"/>
      <c r="G149" s="17"/>
      <c r="H149" s="17"/>
      <c r="I149" s="15"/>
      <c r="J149" s="14" t="s">
        <v>3</v>
      </c>
      <c r="K149" s="17"/>
      <c r="L149" s="17"/>
      <c r="M149" s="15"/>
      <c r="P149" s="18">
        <f>IFERROR(O162/N162-1,0)</f>
        <v>0</v>
      </c>
      <c r="Q149" s="3" t="s">
        <v>4</v>
      </c>
      <c r="R149" s="4"/>
      <c r="S149" s="5"/>
      <c r="T149" s="22">
        <f>SUM(T152:T161)</f>
        <v>0</v>
      </c>
      <c r="Z149" s="23"/>
    </row>
    <row r="150" ht="14.25" customHeight="1">
      <c r="A150" s="66" t="s">
        <v>5</v>
      </c>
      <c r="B150" s="82" t="s">
        <v>6</v>
      </c>
      <c r="C150" s="20"/>
      <c r="D150" s="20"/>
      <c r="E150" s="20"/>
      <c r="F150" s="20"/>
      <c r="G150" s="68"/>
      <c r="H150" s="82" t="s">
        <v>7</v>
      </c>
      <c r="I150" s="20"/>
      <c r="J150" s="20"/>
      <c r="K150" s="20"/>
      <c r="L150" s="20"/>
      <c r="M150" s="68"/>
      <c r="N150" s="27" t="s">
        <v>8</v>
      </c>
      <c r="O150" s="28"/>
      <c r="P150" s="25" t="s">
        <v>9</v>
      </c>
      <c r="Q150" s="17"/>
      <c r="R150" s="17"/>
      <c r="S150" s="17"/>
      <c r="T150" s="26"/>
    </row>
    <row r="151" ht="14.25" customHeight="1">
      <c r="A151" s="29"/>
      <c r="B151" s="30" t="s">
        <v>10</v>
      </c>
      <c r="C151" s="12" t="s">
        <v>11</v>
      </c>
      <c r="D151" s="12" t="s">
        <v>12</v>
      </c>
      <c r="E151" s="12" t="s">
        <v>13</v>
      </c>
      <c r="F151" s="12" t="s">
        <v>14</v>
      </c>
      <c r="G151" s="31" t="s">
        <v>15</v>
      </c>
      <c r="H151" s="30" t="s">
        <v>10</v>
      </c>
      <c r="I151" s="12" t="s">
        <v>11</v>
      </c>
      <c r="J151" s="12" t="s">
        <v>12</v>
      </c>
      <c r="K151" s="12" t="s">
        <v>14</v>
      </c>
      <c r="L151" s="12" t="s">
        <v>16</v>
      </c>
      <c r="M151" s="31" t="s">
        <v>17</v>
      </c>
      <c r="N151" s="30" t="s">
        <v>18</v>
      </c>
      <c r="O151" s="31" t="s">
        <v>19</v>
      </c>
      <c r="P151" s="30" t="s">
        <v>20</v>
      </c>
      <c r="Q151" s="12" t="s">
        <v>21</v>
      </c>
      <c r="R151" s="12" t="s">
        <v>22</v>
      </c>
      <c r="S151" s="12" t="s">
        <v>23</v>
      </c>
      <c r="T151" s="31" t="s">
        <v>24</v>
      </c>
    </row>
    <row r="152" ht="49.5" customHeight="1">
      <c r="A152" s="73"/>
      <c r="B152" s="32"/>
      <c r="C152" s="33"/>
      <c r="D152" s="34"/>
      <c r="E152" s="35">
        <f>IF(B152="",0,F162/SUM(B152:B161))</f>
        <v>0</v>
      </c>
      <c r="F152" s="35">
        <f t="shared" ref="F152:F161" si="204">C152*(1-(D152+9.25%))+E152</f>
        <v>0</v>
      </c>
      <c r="G152" s="36">
        <f t="shared" ref="G152:G161" si="205">IFERROR(F152*B152/H152,0)</f>
        <v>0</v>
      </c>
      <c r="H152" s="32"/>
      <c r="I152" s="33"/>
      <c r="J152" s="34"/>
      <c r="K152" s="35">
        <f t="shared" ref="K152:K161" si="206">I152*(1-(J152+9.25%))</f>
        <v>0</v>
      </c>
      <c r="L152" s="37">
        <f t="shared" ref="L152:L162" si="207">IFERROR(H152/B152-1,0)</f>
        <v>0</v>
      </c>
      <c r="M152" s="18">
        <f t="shared" ref="M152:M161" si="208">IFERROR(K152/G152-1,0)</f>
        <v>0</v>
      </c>
      <c r="N152" s="38">
        <f t="shared" ref="N152:N161" si="209">B152*F152</f>
        <v>0</v>
      </c>
      <c r="O152" s="36">
        <f t="shared" ref="O152:O161" si="210">H152*K152</f>
        <v>0</v>
      </c>
      <c r="P152" s="39" t="str">
        <f t="shared" ref="P152:Q152" si="203">H152</f>
        <v/>
      </c>
      <c r="Q152" s="35" t="str">
        <f t="shared" si="203"/>
        <v/>
      </c>
      <c r="R152" s="35">
        <f t="shared" ref="R152:R161" si="212">Q152*P152</f>
        <v>0</v>
      </c>
      <c r="S152" s="37">
        <f t="shared" ref="S152:S161" si="213">IF(M152="","",IF(M152&lt;20%,0,IF(M152&lt;30%,1%,IF(M152&lt;40%,1.5%,IF(M152&lt;50%,2.5%,IF(M152&lt;60%,3%,IF(M152&lt;80%,4%,IF(M152&lt;100%,5%,5%))))))))</f>
        <v>0</v>
      </c>
      <c r="T152" s="36">
        <f t="shared" ref="T152:T161" si="214">R152*S152</f>
        <v>0</v>
      </c>
    </row>
    <row r="153" ht="49.5" customHeight="1">
      <c r="A153" s="73"/>
      <c r="B153" s="32"/>
      <c r="C153" s="33"/>
      <c r="D153" s="34"/>
      <c r="E153" s="35">
        <f>IF(B153="",0,F162/SUM(B152:B161))</f>
        <v>0</v>
      </c>
      <c r="F153" s="35">
        <f t="shared" si="204"/>
        <v>0</v>
      </c>
      <c r="G153" s="36">
        <f t="shared" si="205"/>
        <v>0</v>
      </c>
      <c r="H153" s="32"/>
      <c r="I153" s="33"/>
      <c r="J153" s="34"/>
      <c r="K153" s="35">
        <f t="shared" si="206"/>
        <v>0</v>
      </c>
      <c r="L153" s="37">
        <f t="shared" si="207"/>
        <v>0</v>
      </c>
      <c r="M153" s="18">
        <f t="shared" si="208"/>
        <v>0</v>
      </c>
      <c r="N153" s="38">
        <f t="shared" si="209"/>
        <v>0</v>
      </c>
      <c r="O153" s="36">
        <f t="shared" si="210"/>
        <v>0</v>
      </c>
      <c r="P153" s="39" t="str">
        <f t="shared" ref="P153:Q153" si="211">H153</f>
        <v/>
      </c>
      <c r="Q153" s="35" t="str">
        <f t="shared" si="211"/>
        <v/>
      </c>
      <c r="R153" s="35">
        <f t="shared" si="212"/>
        <v>0</v>
      </c>
      <c r="S153" s="37">
        <f t="shared" si="213"/>
        <v>0</v>
      </c>
      <c r="T153" s="36">
        <f t="shared" si="214"/>
        <v>0</v>
      </c>
    </row>
    <row r="154" ht="14.25" customHeight="1">
      <c r="A154" s="73"/>
      <c r="B154" s="32"/>
      <c r="C154" s="33"/>
      <c r="D154" s="34"/>
      <c r="E154" s="35">
        <f>IF(B154="",0,F162/SUM(B152:B161))</f>
        <v>0</v>
      </c>
      <c r="F154" s="35">
        <f t="shared" si="204"/>
        <v>0</v>
      </c>
      <c r="G154" s="36">
        <f t="shared" si="205"/>
        <v>0</v>
      </c>
      <c r="H154" s="32"/>
      <c r="I154" s="33"/>
      <c r="J154" s="34"/>
      <c r="K154" s="35">
        <f t="shared" si="206"/>
        <v>0</v>
      </c>
      <c r="L154" s="37">
        <f t="shared" si="207"/>
        <v>0</v>
      </c>
      <c r="M154" s="18">
        <f t="shared" si="208"/>
        <v>0</v>
      </c>
      <c r="N154" s="38">
        <f t="shared" si="209"/>
        <v>0</v>
      </c>
      <c r="O154" s="36">
        <f t="shared" si="210"/>
        <v>0</v>
      </c>
      <c r="P154" s="39" t="str">
        <f t="shared" ref="P154:Q154" si="215">H154</f>
        <v/>
      </c>
      <c r="Q154" s="35" t="str">
        <f t="shared" si="215"/>
        <v/>
      </c>
      <c r="R154" s="35">
        <f t="shared" si="212"/>
        <v>0</v>
      </c>
      <c r="S154" s="37">
        <f t="shared" si="213"/>
        <v>0</v>
      </c>
      <c r="T154" s="36">
        <f t="shared" si="214"/>
        <v>0</v>
      </c>
    </row>
    <row r="155" ht="14.25" customHeight="1">
      <c r="A155" s="73"/>
      <c r="B155" s="32"/>
      <c r="C155" s="33"/>
      <c r="D155" s="34"/>
      <c r="E155" s="35">
        <f>IF(B155="",0,F162/SUM(B152:B161))</f>
        <v>0</v>
      </c>
      <c r="F155" s="35">
        <f t="shared" si="204"/>
        <v>0</v>
      </c>
      <c r="G155" s="36">
        <f t="shared" si="205"/>
        <v>0</v>
      </c>
      <c r="H155" s="32"/>
      <c r="I155" s="33"/>
      <c r="J155" s="34"/>
      <c r="K155" s="35">
        <f t="shared" si="206"/>
        <v>0</v>
      </c>
      <c r="L155" s="37">
        <f t="shared" si="207"/>
        <v>0</v>
      </c>
      <c r="M155" s="18">
        <f t="shared" si="208"/>
        <v>0</v>
      </c>
      <c r="N155" s="38">
        <f t="shared" si="209"/>
        <v>0</v>
      </c>
      <c r="O155" s="36">
        <f t="shared" si="210"/>
        <v>0</v>
      </c>
      <c r="P155" s="39" t="str">
        <f t="shared" ref="P155:Q155" si="216">H155</f>
        <v/>
      </c>
      <c r="Q155" s="35" t="str">
        <f t="shared" si="216"/>
        <v/>
      </c>
      <c r="R155" s="35">
        <f t="shared" si="212"/>
        <v>0</v>
      </c>
      <c r="S155" s="37">
        <f t="shared" si="213"/>
        <v>0</v>
      </c>
      <c r="T155" s="36">
        <f t="shared" si="214"/>
        <v>0</v>
      </c>
    </row>
    <row r="156" ht="14.25" customHeight="1">
      <c r="A156" s="83"/>
      <c r="B156" s="32"/>
      <c r="C156" s="33"/>
      <c r="D156" s="34"/>
      <c r="E156" s="35">
        <f>IF(B156="",0,F162/SUM(B152:B161))</f>
        <v>0</v>
      </c>
      <c r="F156" s="35">
        <f t="shared" si="204"/>
        <v>0</v>
      </c>
      <c r="G156" s="36">
        <f t="shared" si="205"/>
        <v>0</v>
      </c>
      <c r="H156" s="32"/>
      <c r="I156" s="33"/>
      <c r="J156" s="34"/>
      <c r="K156" s="35">
        <f t="shared" si="206"/>
        <v>0</v>
      </c>
      <c r="L156" s="37">
        <f t="shared" si="207"/>
        <v>0</v>
      </c>
      <c r="M156" s="18">
        <f t="shared" si="208"/>
        <v>0</v>
      </c>
      <c r="N156" s="38">
        <f t="shared" si="209"/>
        <v>0</v>
      </c>
      <c r="O156" s="36">
        <f t="shared" si="210"/>
        <v>0</v>
      </c>
      <c r="P156" s="39" t="str">
        <f t="shared" ref="P156:Q156" si="217">H156</f>
        <v/>
      </c>
      <c r="Q156" s="35" t="str">
        <f t="shared" si="217"/>
        <v/>
      </c>
      <c r="R156" s="35">
        <f t="shared" si="212"/>
        <v>0</v>
      </c>
      <c r="S156" s="37">
        <f t="shared" si="213"/>
        <v>0</v>
      </c>
      <c r="T156" s="36">
        <f t="shared" si="214"/>
        <v>0</v>
      </c>
    </row>
    <row r="157" ht="14.25" customHeight="1">
      <c r="A157" s="83"/>
      <c r="B157" s="32"/>
      <c r="C157" s="33"/>
      <c r="D157" s="34"/>
      <c r="E157" s="35">
        <f>IF(B157="",0,F162/SUM(B152:B161))</f>
        <v>0</v>
      </c>
      <c r="F157" s="35">
        <f t="shared" si="204"/>
        <v>0</v>
      </c>
      <c r="G157" s="36">
        <f t="shared" si="205"/>
        <v>0</v>
      </c>
      <c r="H157" s="32"/>
      <c r="I157" s="33"/>
      <c r="J157" s="34"/>
      <c r="K157" s="35">
        <f t="shared" si="206"/>
        <v>0</v>
      </c>
      <c r="L157" s="37">
        <f t="shared" si="207"/>
        <v>0</v>
      </c>
      <c r="M157" s="18">
        <f t="shared" si="208"/>
        <v>0</v>
      </c>
      <c r="N157" s="38">
        <f t="shared" si="209"/>
        <v>0</v>
      </c>
      <c r="O157" s="36">
        <f t="shared" si="210"/>
        <v>0</v>
      </c>
      <c r="P157" s="39" t="str">
        <f t="shared" ref="P157:Q157" si="218">H157</f>
        <v/>
      </c>
      <c r="Q157" s="35" t="str">
        <f t="shared" si="218"/>
        <v/>
      </c>
      <c r="R157" s="35">
        <f t="shared" si="212"/>
        <v>0</v>
      </c>
      <c r="S157" s="37">
        <f t="shared" si="213"/>
        <v>0</v>
      </c>
      <c r="T157" s="36">
        <f t="shared" si="214"/>
        <v>0</v>
      </c>
    </row>
    <row r="158" ht="14.25" customHeight="1">
      <c r="A158" s="83"/>
      <c r="B158" s="32"/>
      <c r="C158" s="33"/>
      <c r="D158" s="34"/>
      <c r="E158" s="35">
        <f>IF(B158="",0,F162/SUM(B152:B161))</f>
        <v>0</v>
      </c>
      <c r="F158" s="35">
        <f t="shared" si="204"/>
        <v>0</v>
      </c>
      <c r="G158" s="36">
        <f t="shared" si="205"/>
        <v>0</v>
      </c>
      <c r="H158" s="32"/>
      <c r="I158" s="33"/>
      <c r="J158" s="34"/>
      <c r="K158" s="35">
        <f t="shared" si="206"/>
        <v>0</v>
      </c>
      <c r="L158" s="37">
        <f t="shared" si="207"/>
        <v>0</v>
      </c>
      <c r="M158" s="18">
        <f t="shared" si="208"/>
        <v>0</v>
      </c>
      <c r="N158" s="38">
        <f t="shared" si="209"/>
        <v>0</v>
      </c>
      <c r="O158" s="36">
        <f t="shared" si="210"/>
        <v>0</v>
      </c>
      <c r="P158" s="39" t="str">
        <f t="shared" ref="P158:Q158" si="219">H158</f>
        <v/>
      </c>
      <c r="Q158" s="35" t="str">
        <f t="shared" si="219"/>
        <v/>
      </c>
      <c r="R158" s="35">
        <f t="shared" si="212"/>
        <v>0</v>
      </c>
      <c r="S158" s="37">
        <f t="shared" si="213"/>
        <v>0</v>
      </c>
      <c r="T158" s="36">
        <f t="shared" si="214"/>
        <v>0</v>
      </c>
    </row>
    <row r="159" ht="14.25" customHeight="1">
      <c r="A159" s="83"/>
      <c r="B159" s="32"/>
      <c r="C159" s="33"/>
      <c r="D159" s="34"/>
      <c r="E159" s="35">
        <f>IF(B159="",0,F162/SUM(B152:B161))</f>
        <v>0</v>
      </c>
      <c r="F159" s="35">
        <f t="shared" si="204"/>
        <v>0</v>
      </c>
      <c r="G159" s="36">
        <f t="shared" si="205"/>
        <v>0</v>
      </c>
      <c r="H159" s="32"/>
      <c r="I159" s="33"/>
      <c r="J159" s="34"/>
      <c r="K159" s="35">
        <f t="shared" si="206"/>
        <v>0</v>
      </c>
      <c r="L159" s="37">
        <f t="shared" si="207"/>
        <v>0</v>
      </c>
      <c r="M159" s="18">
        <f t="shared" si="208"/>
        <v>0</v>
      </c>
      <c r="N159" s="38">
        <f t="shared" si="209"/>
        <v>0</v>
      </c>
      <c r="O159" s="36">
        <f t="shared" si="210"/>
        <v>0</v>
      </c>
      <c r="P159" s="39" t="str">
        <f t="shared" ref="P159:Q159" si="220">H159</f>
        <v/>
      </c>
      <c r="Q159" s="35" t="str">
        <f t="shared" si="220"/>
        <v/>
      </c>
      <c r="R159" s="35">
        <f t="shared" si="212"/>
        <v>0</v>
      </c>
      <c r="S159" s="37">
        <f t="shared" si="213"/>
        <v>0</v>
      </c>
      <c r="T159" s="36">
        <f t="shared" si="214"/>
        <v>0</v>
      </c>
    </row>
    <row r="160" ht="14.25" customHeight="1">
      <c r="A160" s="83"/>
      <c r="B160" s="32"/>
      <c r="C160" s="33"/>
      <c r="D160" s="34"/>
      <c r="E160" s="35">
        <f>IF(B160="",0,F162/SUM(B152:B161))</f>
        <v>0</v>
      </c>
      <c r="F160" s="35">
        <f t="shared" si="204"/>
        <v>0</v>
      </c>
      <c r="G160" s="36">
        <f t="shared" si="205"/>
        <v>0</v>
      </c>
      <c r="H160" s="32"/>
      <c r="I160" s="33"/>
      <c r="J160" s="34"/>
      <c r="K160" s="35">
        <f t="shared" si="206"/>
        <v>0</v>
      </c>
      <c r="L160" s="37">
        <f t="shared" si="207"/>
        <v>0</v>
      </c>
      <c r="M160" s="18">
        <f t="shared" si="208"/>
        <v>0</v>
      </c>
      <c r="N160" s="38">
        <f t="shared" si="209"/>
        <v>0</v>
      </c>
      <c r="O160" s="36">
        <f t="shared" si="210"/>
        <v>0</v>
      </c>
      <c r="P160" s="39" t="str">
        <f t="shared" ref="P160:Q160" si="221">H160</f>
        <v/>
      </c>
      <c r="Q160" s="35" t="str">
        <f t="shared" si="221"/>
        <v/>
      </c>
      <c r="R160" s="35">
        <f t="shared" si="212"/>
        <v>0</v>
      </c>
      <c r="S160" s="37">
        <f t="shared" si="213"/>
        <v>0</v>
      </c>
      <c r="T160" s="36">
        <f t="shared" si="214"/>
        <v>0</v>
      </c>
    </row>
    <row r="161" ht="14.25" customHeight="1">
      <c r="A161" s="84"/>
      <c r="B161" s="48"/>
      <c r="C161" s="48"/>
      <c r="D161" s="43"/>
      <c r="E161" s="50">
        <f>IF(B161="",0,F162/SUM(B152:B161))</f>
        <v>0</v>
      </c>
      <c r="F161" s="50">
        <f t="shared" si="204"/>
        <v>0</v>
      </c>
      <c r="G161" s="51">
        <f t="shared" si="205"/>
        <v>0</v>
      </c>
      <c r="H161" s="52"/>
      <c r="I161" s="48"/>
      <c r="J161" s="49"/>
      <c r="K161" s="50">
        <f t="shared" si="206"/>
        <v>0</v>
      </c>
      <c r="L161" s="53">
        <f t="shared" si="207"/>
        <v>0</v>
      </c>
      <c r="M161" s="75">
        <f t="shared" si="208"/>
        <v>0</v>
      </c>
      <c r="N161" s="55">
        <f t="shared" si="209"/>
        <v>0</v>
      </c>
      <c r="O161" s="51">
        <f t="shared" si="210"/>
        <v>0</v>
      </c>
      <c r="P161" s="56" t="str">
        <f t="shared" ref="P161:Q161" si="222">H161</f>
        <v/>
      </c>
      <c r="Q161" s="50" t="str">
        <f t="shared" si="222"/>
        <v/>
      </c>
      <c r="R161" s="50">
        <f t="shared" si="212"/>
        <v>0</v>
      </c>
      <c r="S161" s="37">
        <f t="shared" si="213"/>
        <v>0</v>
      </c>
      <c r="T161" s="51">
        <f t="shared" si="214"/>
        <v>0</v>
      </c>
    </row>
    <row r="162" ht="51.75" customHeight="1">
      <c r="B162" s="13">
        <f>SUM(B152:B161)</f>
        <v>0</v>
      </c>
      <c r="C162" s="58" t="s">
        <v>25</v>
      </c>
      <c r="D162" s="76" t="s">
        <v>26</v>
      </c>
      <c r="E162" s="77"/>
      <c r="F162" s="78">
        <v>0.0</v>
      </c>
      <c r="G162" s="9"/>
      <c r="H162" s="13">
        <f>SUM(H152:H161)</f>
        <v>0</v>
      </c>
      <c r="I162" s="58" t="s">
        <v>27</v>
      </c>
      <c r="J162" s="62"/>
      <c r="K162" s="62"/>
      <c r="L162" s="37">
        <f t="shared" si="207"/>
        <v>0</v>
      </c>
      <c r="N162" s="33">
        <f t="shared" ref="N162:O162" si="223">SUM(N152:N161)</f>
        <v>0</v>
      </c>
      <c r="O162" s="33">
        <f t="shared" si="223"/>
        <v>0</v>
      </c>
      <c r="R162" s="22">
        <f>SUM(R152:R161)</f>
        <v>0</v>
      </c>
      <c r="S162" s="13" t="s">
        <v>28</v>
      </c>
      <c r="T162" s="13"/>
      <c r="Y162" s="33">
        <f>T162*R162</f>
        <v>0</v>
      </c>
      <c r="Z162" s="33">
        <f>R162</f>
        <v>0</v>
      </c>
    </row>
    <row r="163" ht="51.75" customHeight="1"/>
    <row r="164" ht="42.75" customHeight="1">
      <c r="A164" s="11"/>
      <c r="B164" s="12" t="s">
        <v>1</v>
      </c>
      <c r="C164" s="13"/>
      <c r="D164" s="14" t="s">
        <v>2</v>
      </c>
      <c r="E164" s="15"/>
      <c r="F164" s="16"/>
      <c r="G164" s="17"/>
      <c r="H164" s="17"/>
      <c r="I164" s="15"/>
      <c r="J164" s="14" t="s">
        <v>3</v>
      </c>
      <c r="K164" s="17"/>
      <c r="L164" s="17"/>
      <c r="M164" s="15"/>
      <c r="P164" s="18">
        <f>IFERROR(O177/N177-1,0)</f>
        <v>0</v>
      </c>
      <c r="Q164" s="3" t="s">
        <v>4</v>
      </c>
      <c r="R164" s="4"/>
      <c r="S164" s="5"/>
      <c r="T164" s="22">
        <f>SUM(T167:T176)</f>
        <v>0</v>
      </c>
      <c r="Z164" s="23"/>
    </row>
    <row r="165" ht="27.75" customHeight="1">
      <c r="A165" s="66" t="s">
        <v>5</v>
      </c>
      <c r="B165" s="82" t="s">
        <v>6</v>
      </c>
      <c r="C165" s="20"/>
      <c r="D165" s="20"/>
      <c r="E165" s="20"/>
      <c r="F165" s="20"/>
      <c r="G165" s="68"/>
      <c r="H165" s="82" t="s">
        <v>7</v>
      </c>
      <c r="I165" s="20"/>
      <c r="J165" s="20"/>
      <c r="K165" s="20"/>
      <c r="L165" s="20"/>
      <c r="M165" s="68"/>
      <c r="N165" s="27" t="s">
        <v>8</v>
      </c>
      <c r="O165" s="28"/>
      <c r="P165" s="25" t="s">
        <v>9</v>
      </c>
      <c r="Q165" s="17"/>
      <c r="R165" s="17"/>
      <c r="S165" s="17"/>
      <c r="T165" s="26"/>
    </row>
    <row r="166" ht="14.25" customHeight="1">
      <c r="A166" s="29"/>
      <c r="B166" s="30" t="s">
        <v>10</v>
      </c>
      <c r="C166" s="12" t="s">
        <v>11</v>
      </c>
      <c r="D166" s="12" t="s">
        <v>12</v>
      </c>
      <c r="E166" s="12" t="s">
        <v>13</v>
      </c>
      <c r="F166" s="12" t="s">
        <v>14</v>
      </c>
      <c r="G166" s="31" t="s">
        <v>15</v>
      </c>
      <c r="H166" s="30" t="s">
        <v>10</v>
      </c>
      <c r="I166" s="12" t="s">
        <v>11</v>
      </c>
      <c r="J166" s="12" t="s">
        <v>12</v>
      </c>
      <c r="K166" s="12" t="s">
        <v>14</v>
      </c>
      <c r="L166" s="12" t="s">
        <v>16</v>
      </c>
      <c r="M166" s="31" t="s">
        <v>17</v>
      </c>
      <c r="N166" s="30" t="s">
        <v>18</v>
      </c>
      <c r="O166" s="31" t="s">
        <v>19</v>
      </c>
      <c r="P166" s="30" t="s">
        <v>20</v>
      </c>
      <c r="Q166" s="12" t="s">
        <v>21</v>
      </c>
      <c r="R166" s="12" t="s">
        <v>22</v>
      </c>
      <c r="S166" s="12" t="s">
        <v>23</v>
      </c>
      <c r="T166" s="31" t="s">
        <v>24</v>
      </c>
    </row>
    <row r="167" ht="30.75" customHeight="1">
      <c r="A167" s="73"/>
      <c r="B167" s="32"/>
      <c r="C167" s="33"/>
      <c r="D167" s="34"/>
      <c r="E167" s="35">
        <f>IF(B167="",0,F177/SUM(B167:B176))</f>
        <v>0</v>
      </c>
      <c r="F167" s="35">
        <f t="shared" ref="F167:F176" si="225">C167*(1-(D167+9.25%))+E167</f>
        <v>0</v>
      </c>
      <c r="G167" s="36">
        <f t="shared" ref="G167:G176" si="226">IFERROR(F167*B167/H167,0)</f>
        <v>0</v>
      </c>
      <c r="H167" s="32"/>
      <c r="I167" s="33"/>
      <c r="J167" s="34"/>
      <c r="K167" s="35">
        <f t="shared" ref="K167:K176" si="227">I167*(1-(J167+9.25%))</f>
        <v>0</v>
      </c>
      <c r="L167" s="37">
        <f t="shared" ref="L167:L177" si="228">IFERROR(H167/B167-1,0)</f>
        <v>0</v>
      </c>
      <c r="M167" s="18">
        <f t="shared" ref="M167:M176" si="229">IFERROR(K167/G167-1,0)</f>
        <v>0</v>
      </c>
      <c r="N167" s="38">
        <f t="shared" ref="N167:N176" si="230">B167*F167</f>
        <v>0</v>
      </c>
      <c r="O167" s="36">
        <f t="shared" ref="O167:O176" si="231">H167*K167</f>
        <v>0</v>
      </c>
      <c r="P167" s="39" t="str">
        <f t="shared" ref="P167:Q167" si="224">H167</f>
        <v/>
      </c>
      <c r="Q167" s="35" t="str">
        <f t="shared" si="224"/>
        <v/>
      </c>
      <c r="R167" s="35">
        <f t="shared" ref="R167:R176" si="233">Q167*P167</f>
        <v>0</v>
      </c>
      <c r="S167" s="37">
        <f t="shared" ref="S167:S176" si="234">IF(M167="","",IF(M167&lt;20%,0,IF(M167&lt;30%,1%,IF(M167&lt;40%,1.5%,IF(M167&lt;50%,2.5%,IF(M167&lt;60%,3%,IF(M167&lt;80%,4%,IF(M167&lt;100%,5%,5%))))))))</f>
        <v>0</v>
      </c>
      <c r="T167" s="36">
        <f t="shared" ref="T167:T176" si="235">R167*S167</f>
        <v>0</v>
      </c>
    </row>
    <row r="168" ht="30.75" customHeight="1">
      <c r="A168" s="73"/>
      <c r="B168" s="32"/>
      <c r="C168" s="33"/>
      <c r="D168" s="34"/>
      <c r="E168" s="35">
        <f>IF(B168="",0,F177/SUM(B167:B176))</f>
        <v>0</v>
      </c>
      <c r="F168" s="35">
        <f t="shared" si="225"/>
        <v>0</v>
      </c>
      <c r="G168" s="36">
        <f t="shared" si="226"/>
        <v>0</v>
      </c>
      <c r="H168" s="32"/>
      <c r="I168" s="33"/>
      <c r="J168" s="34"/>
      <c r="K168" s="35">
        <f t="shared" si="227"/>
        <v>0</v>
      </c>
      <c r="L168" s="37">
        <f t="shared" si="228"/>
        <v>0</v>
      </c>
      <c r="M168" s="18">
        <f t="shared" si="229"/>
        <v>0</v>
      </c>
      <c r="N168" s="38">
        <f t="shared" si="230"/>
        <v>0</v>
      </c>
      <c r="O168" s="36">
        <f t="shared" si="231"/>
        <v>0</v>
      </c>
      <c r="P168" s="39" t="str">
        <f t="shared" ref="P168:Q168" si="232">H168</f>
        <v/>
      </c>
      <c r="Q168" s="35" t="str">
        <f t="shared" si="232"/>
        <v/>
      </c>
      <c r="R168" s="35">
        <f t="shared" si="233"/>
        <v>0</v>
      </c>
      <c r="S168" s="37">
        <f t="shared" si="234"/>
        <v>0</v>
      </c>
      <c r="T168" s="36">
        <f t="shared" si="235"/>
        <v>0</v>
      </c>
    </row>
    <row r="169" ht="30.75" customHeight="1">
      <c r="A169" s="73"/>
      <c r="B169" s="32"/>
      <c r="C169" s="33"/>
      <c r="D169" s="34"/>
      <c r="E169" s="35">
        <f>IF(B169="",0,F177/SUM(B167:B176))</f>
        <v>0</v>
      </c>
      <c r="F169" s="35">
        <f t="shared" si="225"/>
        <v>0</v>
      </c>
      <c r="G169" s="36">
        <f t="shared" si="226"/>
        <v>0</v>
      </c>
      <c r="H169" s="32"/>
      <c r="I169" s="33"/>
      <c r="J169" s="34"/>
      <c r="K169" s="35">
        <f t="shared" si="227"/>
        <v>0</v>
      </c>
      <c r="L169" s="37">
        <f t="shared" si="228"/>
        <v>0</v>
      </c>
      <c r="M169" s="18">
        <f t="shared" si="229"/>
        <v>0</v>
      </c>
      <c r="N169" s="38">
        <f t="shared" si="230"/>
        <v>0</v>
      </c>
      <c r="O169" s="36">
        <f t="shared" si="231"/>
        <v>0</v>
      </c>
      <c r="P169" s="39" t="str">
        <f t="shared" ref="P169:Q169" si="236">H169</f>
        <v/>
      </c>
      <c r="Q169" s="35" t="str">
        <f t="shared" si="236"/>
        <v/>
      </c>
      <c r="R169" s="35">
        <f t="shared" si="233"/>
        <v>0</v>
      </c>
      <c r="S169" s="37">
        <f t="shared" si="234"/>
        <v>0</v>
      </c>
      <c r="T169" s="36">
        <f t="shared" si="235"/>
        <v>0</v>
      </c>
    </row>
    <row r="170" ht="30.75" customHeight="1">
      <c r="A170" s="73"/>
      <c r="B170" s="32"/>
      <c r="C170" s="33"/>
      <c r="D170" s="34"/>
      <c r="E170" s="35">
        <f>IF(B170="",0,F177/SUM(B167:B176))</f>
        <v>0</v>
      </c>
      <c r="F170" s="35">
        <f t="shared" si="225"/>
        <v>0</v>
      </c>
      <c r="G170" s="36">
        <f t="shared" si="226"/>
        <v>0</v>
      </c>
      <c r="H170" s="32"/>
      <c r="I170" s="33"/>
      <c r="J170" s="34"/>
      <c r="K170" s="35">
        <f t="shared" si="227"/>
        <v>0</v>
      </c>
      <c r="L170" s="37">
        <f t="shared" si="228"/>
        <v>0</v>
      </c>
      <c r="M170" s="18">
        <f t="shared" si="229"/>
        <v>0</v>
      </c>
      <c r="N170" s="38">
        <f t="shared" si="230"/>
        <v>0</v>
      </c>
      <c r="O170" s="36">
        <f t="shared" si="231"/>
        <v>0</v>
      </c>
      <c r="P170" s="39" t="str">
        <f t="shared" ref="P170:Q170" si="237">H170</f>
        <v/>
      </c>
      <c r="Q170" s="35" t="str">
        <f t="shared" si="237"/>
        <v/>
      </c>
      <c r="R170" s="35">
        <f t="shared" si="233"/>
        <v>0</v>
      </c>
      <c r="S170" s="37">
        <f t="shared" si="234"/>
        <v>0</v>
      </c>
      <c r="T170" s="36">
        <f t="shared" si="235"/>
        <v>0</v>
      </c>
    </row>
    <row r="171" ht="14.25" customHeight="1">
      <c r="A171" s="83"/>
      <c r="B171" s="32"/>
      <c r="C171" s="33"/>
      <c r="D171" s="34"/>
      <c r="E171" s="35">
        <f>IF(B171="",0,F177/SUM(B167:B176))</f>
        <v>0</v>
      </c>
      <c r="F171" s="35">
        <f t="shared" si="225"/>
        <v>0</v>
      </c>
      <c r="G171" s="36">
        <f t="shared" si="226"/>
        <v>0</v>
      </c>
      <c r="H171" s="32"/>
      <c r="I171" s="33"/>
      <c r="J171" s="34"/>
      <c r="K171" s="35">
        <f t="shared" si="227"/>
        <v>0</v>
      </c>
      <c r="L171" s="37">
        <f t="shared" si="228"/>
        <v>0</v>
      </c>
      <c r="M171" s="18">
        <f t="shared" si="229"/>
        <v>0</v>
      </c>
      <c r="N171" s="38">
        <f t="shared" si="230"/>
        <v>0</v>
      </c>
      <c r="O171" s="36">
        <f t="shared" si="231"/>
        <v>0</v>
      </c>
      <c r="P171" s="39" t="str">
        <f t="shared" ref="P171:Q171" si="238">H171</f>
        <v/>
      </c>
      <c r="Q171" s="35" t="str">
        <f t="shared" si="238"/>
        <v/>
      </c>
      <c r="R171" s="35">
        <f t="shared" si="233"/>
        <v>0</v>
      </c>
      <c r="S171" s="37">
        <f t="shared" si="234"/>
        <v>0</v>
      </c>
      <c r="T171" s="36">
        <f t="shared" si="235"/>
        <v>0</v>
      </c>
    </row>
    <row r="172" ht="14.25" customHeight="1">
      <c r="A172" s="83"/>
      <c r="B172" s="32"/>
      <c r="C172" s="33"/>
      <c r="D172" s="34"/>
      <c r="E172" s="35">
        <f>IF(B172="",0,F177/SUM(B167:B176))</f>
        <v>0</v>
      </c>
      <c r="F172" s="35">
        <f t="shared" si="225"/>
        <v>0</v>
      </c>
      <c r="G172" s="36">
        <f t="shared" si="226"/>
        <v>0</v>
      </c>
      <c r="H172" s="32"/>
      <c r="I172" s="33"/>
      <c r="J172" s="34"/>
      <c r="K172" s="35">
        <f t="shared" si="227"/>
        <v>0</v>
      </c>
      <c r="L172" s="37">
        <f t="shared" si="228"/>
        <v>0</v>
      </c>
      <c r="M172" s="18">
        <f t="shared" si="229"/>
        <v>0</v>
      </c>
      <c r="N172" s="38">
        <f t="shared" si="230"/>
        <v>0</v>
      </c>
      <c r="O172" s="36">
        <f t="shared" si="231"/>
        <v>0</v>
      </c>
      <c r="P172" s="39" t="str">
        <f t="shared" ref="P172:Q172" si="239">H172</f>
        <v/>
      </c>
      <c r="Q172" s="35" t="str">
        <f t="shared" si="239"/>
        <v/>
      </c>
      <c r="R172" s="35">
        <f t="shared" si="233"/>
        <v>0</v>
      </c>
      <c r="S172" s="37">
        <f t="shared" si="234"/>
        <v>0</v>
      </c>
      <c r="T172" s="36">
        <f t="shared" si="235"/>
        <v>0</v>
      </c>
    </row>
    <row r="173" ht="14.25" customHeight="1">
      <c r="A173" s="83"/>
      <c r="B173" s="32"/>
      <c r="C173" s="33"/>
      <c r="D173" s="34"/>
      <c r="E173" s="35">
        <f>IF(B173="",0,F177/SUM(B167:B176))</f>
        <v>0</v>
      </c>
      <c r="F173" s="35">
        <f t="shared" si="225"/>
        <v>0</v>
      </c>
      <c r="G173" s="36">
        <f t="shared" si="226"/>
        <v>0</v>
      </c>
      <c r="H173" s="32"/>
      <c r="I173" s="33"/>
      <c r="J173" s="34"/>
      <c r="K173" s="35">
        <f t="shared" si="227"/>
        <v>0</v>
      </c>
      <c r="L173" s="37">
        <f t="shared" si="228"/>
        <v>0</v>
      </c>
      <c r="M173" s="18">
        <f t="shared" si="229"/>
        <v>0</v>
      </c>
      <c r="N173" s="38">
        <f t="shared" si="230"/>
        <v>0</v>
      </c>
      <c r="O173" s="36">
        <f t="shared" si="231"/>
        <v>0</v>
      </c>
      <c r="P173" s="39" t="str">
        <f t="shared" ref="P173:Q173" si="240">H173</f>
        <v/>
      </c>
      <c r="Q173" s="35" t="str">
        <f t="shared" si="240"/>
        <v/>
      </c>
      <c r="R173" s="35">
        <f t="shared" si="233"/>
        <v>0</v>
      </c>
      <c r="S173" s="37">
        <f t="shared" si="234"/>
        <v>0</v>
      </c>
      <c r="T173" s="36">
        <f t="shared" si="235"/>
        <v>0</v>
      </c>
    </row>
    <row r="174" ht="14.25" customHeight="1">
      <c r="A174" s="83"/>
      <c r="B174" s="32"/>
      <c r="C174" s="33"/>
      <c r="D174" s="34"/>
      <c r="E174" s="35">
        <f>IF(B174="",0,F177/SUM(B167:B176))</f>
        <v>0</v>
      </c>
      <c r="F174" s="35">
        <f t="shared" si="225"/>
        <v>0</v>
      </c>
      <c r="G174" s="36">
        <f t="shared" si="226"/>
        <v>0</v>
      </c>
      <c r="H174" s="32"/>
      <c r="I174" s="33"/>
      <c r="J174" s="34"/>
      <c r="K174" s="35">
        <f t="shared" si="227"/>
        <v>0</v>
      </c>
      <c r="L174" s="37">
        <f t="shared" si="228"/>
        <v>0</v>
      </c>
      <c r="M174" s="18">
        <f t="shared" si="229"/>
        <v>0</v>
      </c>
      <c r="N174" s="38">
        <f t="shared" si="230"/>
        <v>0</v>
      </c>
      <c r="O174" s="36">
        <f t="shared" si="231"/>
        <v>0</v>
      </c>
      <c r="P174" s="39" t="str">
        <f t="shared" ref="P174:Q174" si="241">H174</f>
        <v/>
      </c>
      <c r="Q174" s="35" t="str">
        <f t="shared" si="241"/>
        <v/>
      </c>
      <c r="R174" s="35">
        <f t="shared" si="233"/>
        <v>0</v>
      </c>
      <c r="S174" s="37">
        <f t="shared" si="234"/>
        <v>0</v>
      </c>
      <c r="T174" s="36">
        <f t="shared" si="235"/>
        <v>0</v>
      </c>
    </row>
    <row r="175" ht="14.25" customHeight="1">
      <c r="A175" s="83"/>
      <c r="B175" s="32"/>
      <c r="C175" s="33"/>
      <c r="D175" s="34"/>
      <c r="E175" s="35">
        <f>IF(B175="",0,F177/SUM(B167:B176))</f>
        <v>0</v>
      </c>
      <c r="F175" s="35">
        <f t="shared" si="225"/>
        <v>0</v>
      </c>
      <c r="G175" s="36">
        <f t="shared" si="226"/>
        <v>0</v>
      </c>
      <c r="H175" s="32"/>
      <c r="I175" s="33"/>
      <c r="J175" s="34"/>
      <c r="K175" s="35">
        <f t="shared" si="227"/>
        <v>0</v>
      </c>
      <c r="L175" s="37">
        <f t="shared" si="228"/>
        <v>0</v>
      </c>
      <c r="M175" s="18">
        <f t="shared" si="229"/>
        <v>0</v>
      </c>
      <c r="N175" s="38">
        <f t="shared" si="230"/>
        <v>0</v>
      </c>
      <c r="O175" s="36">
        <f t="shared" si="231"/>
        <v>0</v>
      </c>
      <c r="P175" s="39" t="str">
        <f t="shared" ref="P175:Q175" si="242">H175</f>
        <v/>
      </c>
      <c r="Q175" s="35" t="str">
        <f t="shared" si="242"/>
        <v/>
      </c>
      <c r="R175" s="35">
        <f t="shared" si="233"/>
        <v>0</v>
      </c>
      <c r="S175" s="37">
        <f t="shared" si="234"/>
        <v>0</v>
      </c>
      <c r="T175" s="36">
        <f t="shared" si="235"/>
        <v>0</v>
      </c>
    </row>
    <row r="176" ht="14.25" customHeight="1">
      <c r="A176" s="84"/>
      <c r="B176" s="48"/>
      <c r="C176" s="48"/>
      <c r="D176" s="43"/>
      <c r="E176" s="50">
        <f>IF(B176="",0,F177/SUM(B167:B176))</f>
        <v>0</v>
      </c>
      <c r="F176" s="50">
        <f t="shared" si="225"/>
        <v>0</v>
      </c>
      <c r="G176" s="51">
        <f t="shared" si="226"/>
        <v>0</v>
      </c>
      <c r="H176" s="52"/>
      <c r="I176" s="48"/>
      <c r="J176" s="49"/>
      <c r="K176" s="50">
        <f t="shared" si="227"/>
        <v>0</v>
      </c>
      <c r="L176" s="53">
        <f t="shared" si="228"/>
        <v>0</v>
      </c>
      <c r="M176" s="75">
        <f t="shared" si="229"/>
        <v>0</v>
      </c>
      <c r="N176" s="55">
        <f t="shared" si="230"/>
        <v>0</v>
      </c>
      <c r="O176" s="51">
        <f t="shared" si="231"/>
        <v>0</v>
      </c>
      <c r="P176" s="56" t="str">
        <f t="shared" ref="P176:Q176" si="243">H176</f>
        <v/>
      </c>
      <c r="Q176" s="50" t="str">
        <f t="shared" si="243"/>
        <v/>
      </c>
      <c r="R176" s="50">
        <f t="shared" si="233"/>
        <v>0</v>
      </c>
      <c r="S176" s="37">
        <f t="shared" si="234"/>
        <v>0</v>
      </c>
      <c r="T176" s="51">
        <f t="shared" si="235"/>
        <v>0</v>
      </c>
    </row>
    <row r="177" ht="51.75" customHeight="1">
      <c r="B177" s="13">
        <f>SUM(B167:B176)</f>
        <v>0</v>
      </c>
      <c r="C177" s="58" t="s">
        <v>25</v>
      </c>
      <c r="D177" s="76" t="s">
        <v>26</v>
      </c>
      <c r="E177" s="77"/>
      <c r="F177" s="78">
        <v>0.0</v>
      </c>
      <c r="G177" s="9"/>
      <c r="H177" s="13">
        <f>SUM(H167:H176)</f>
        <v>0</v>
      </c>
      <c r="I177" s="58" t="s">
        <v>27</v>
      </c>
      <c r="J177" s="62"/>
      <c r="K177" s="62"/>
      <c r="L177" s="37">
        <f t="shared" si="228"/>
        <v>0</v>
      </c>
      <c r="N177" s="33">
        <f t="shared" ref="N177:O177" si="244">SUM(N167:N176)</f>
        <v>0</v>
      </c>
      <c r="O177" s="33">
        <f t="shared" si="244"/>
        <v>0</v>
      </c>
      <c r="R177" s="22">
        <f>SUM(R167:R176)</f>
        <v>0</v>
      </c>
      <c r="S177" s="13" t="s">
        <v>28</v>
      </c>
      <c r="T177" s="13"/>
      <c r="Y177" s="33">
        <f>T177*R177</f>
        <v>0</v>
      </c>
      <c r="Z177" s="33">
        <f>R177</f>
        <v>0</v>
      </c>
    </row>
    <row r="178" ht="51.75" customHeight="1"/>
    <row r="179" ht="42.75" customHeight="1">
      <c r="A179" s="11"/>
      <c r="B179" s="12" t="s">
        <v>1</v>
      </c>
      <c r="C179" s="13"/>
      <c r="D179" s="14" t="s">
        <v>2</v>
      </c>
      <c r="E179" s="15"/>
      <c r="F179" s="16"/>
      <c r="G179" s="17"/>
      <c r="H179" s="17"/>
      <c r="I179" s="15"/>
      <c r="J179" s="14" t="s">
        <v>3</v>
      </c>
      <c r="K179" s="17"/>
      <c r="L179" s="17"/>
      <c r="M179" s="15"/>
      <c r="P179" s="18">
        <f>IFERROR(O201/N201-1,0)</f>
        <v>0</v>
      </c>
      <c r="Q179" s="3" t="s">
        <v>4</v>
      </c>
      <c r="R179" s="4"/>
      <c r="S179" s="5"/>
      <c r="T179" s="22">
        <f>SUM(T182:T200)</f>
        <v>0</v>
      </c>
      <c r="Z179" s="23"/>
    </row>
    <row r="180" ht="14.25" customHeight="1">
      <c r="A180" s="66" t="s">
        <v>5</v>
      </c>
      <c r="B180" s="82" t="s">
        <v>6</v>
      </c>
      <c r="C180" s="20"/>
      <c r="D180" s="20"/>
      <c r="E180" s="20"/>
      <c r="F180" s="20"/>
      <c r="G180" s="68"/>
      <c r="H180" s="82" t="s">
        <v>7</v>
      </c>
      <c r="I180" s="20"/>
      <c r="J180" s="20"/>
      <c r="K180" s="20"/>
      <c r="L180" s="20"/>
      <c r="M180" s="68"/>
      <c r="N180" s="27" t="s">
        <v>8</v>
      </c>
      <c r="O180" s="28"/>
      <c r="P180" s="25" t="s">
        <v>9</v>
      </c>
      <c r="Q180" s="17"/>
      <c r="R180" s="17"/>
      <c r="S180" s="17"/>
      <c r="T180" s="26"/>
    </row>
    <row r="181" ht="14.25" customHeight="1">
      <c r="A181" s="29"/>
      <c r="B181" s="30" t="s">
        <v>10</v>
      </c>
      <c r="C181" s="12" t="s">
        <v>11</v>
      </c>
      <c r="D181" s="12" t="s">
        <v>12</v>
      </c>
      <c r="E181" s="12" t="s">
        <v>13</v>
      </c>
      <c r="F181" s="12" t="s">
        <v>14</v>
      </c>
      <c r="G181" s="31" t="s">
        <v>15</v>
      </c>
      <c r="H181" s="30" t="s">
        <v>10</v>
      </c>
      <c r="I181" s="12" t="s">
        <v>11</v>
      </c>
      <c r="J181" s="12" t="s">
        <v>12</v>
      </c>
      <c r="K181" s="12" t="s">
        <v>14</v>
      </c>
      <c r="L181" s="12" t="s">
        <v>16</v>
      </c>
      <c r="M181" s="31" t="s">
        <v>17</v>
      </c>
      <c r="N181" s="30" t="s">
        <v>18</v>
      </c>
      <c r="O181" s="31" t="s">
        <v>19</v>
      </c>
      <c r="P181" s="30" t="s">
        <v>20</v>
      </c>
      <c r="Q181" s="12" t="s">
        <v>21</v>
      </c>
      <c r="R181" s="12" t="s">
        <v>22</v>
      </c>
      <c r="S181" s="12" t="s">
        <v>23</v>
      </c>
      <c r="T181" s="31" t="s">
        <v>24</v>
      </c>
    </row>
    <row r="182" ht="49.5" customHeight="1">
      <c r="A182" s="40"/>
      <c r="B182" s="32"/>
      <c r="C182" s="33"/>
      <c r="D182" s="34"/>
      <c r="E182" s="35">
        <f>IF(B182="",0,F201/SUM(B182:B200))</f>
        <v>0</v>
      </c>
      <c r="F182" s="35">
        <f t="shared" ref="F182:F200" si="246">C182*(1-(D182+9.25%))+E182</f>
        <v>0</v>
      </c>
      <c r="G182" s="36">
        <f t="shared" ref="G182:G200" si="247">IFERROR(F182*B182/H182,0)</f>
        <v>0</v>
      </c>
      <c r="H182" s="32"/>
      <c r="I182" s="33"/>
      <c r="J182" s="34"/>
      <c r="K182" s="35">
        <f t="shared" ref="K182:K200" si="248">I182*(1-(J182+9.25%))</f>
        <v>0</v>
      </c>
      <c r="L182" s="37">
        <f t="shared" ref="L182:L201" si="249">IFERROR(H182/B182-1,0)</f>
        <v>0</v>
      </c>
      <c r="M182" s="18">
        <f t="shared" ref="M182:M200" si="250">IFERROR(K182/G182-1,0)</f>
        <v>0</v>
      </c>
      <c r="N182" s="38">
        <f t="shared" ref="N182:N200" si="251">B182*F182</f>
        <v>0</v>
      </c>
      <c r="O182" s="36">
        <f t="shared" ref="O182:O200" si="252">H182*K182</f>
        <v>0</v>
      </c>
      <c r="P182" s="39" t="str">
        <f t="shared" ref="P182:Q182" si="245">H182</f>
        <v/>
      </c>
      <c r="Q182" s="35" t="str">
        <f t="shared" si="245"/>
        <v/>
      </c>
      <c r="R182" s="35">
        <f t="shared" ref="R182:R200" si="254">Q182*P182</f>
        <v>0</v>
      </c>
      <c r="S182" s="37">
        <f t="shared" ref="S182:S200" si="255">IF(M182="","",IF(M182&lt;20%,0,IF(M182&lt;30%,1%,IF(M182&lt;40%,1.5%,IF(M182&lt;50%,2.5%,IF(M182&lt;60%,3%,IF(M182&lt;80%,4%,IF(M182&lt;100%,5%,5%))))))))</f>
        <v>0</v>
      </c>
      <c r="T182" s="36">
        <f t="shared" ref="T182:T200" si="256">R182*S182</f>
        <v>0</v>
      </c>
    </row>
    <row r="183" ht="49.5" customHeight="1">
      <c r="A183" s="40"/>
      <c r="B183" s="32"/>
      <c r="C183" s="33"/>
      <c r="D183" s="34"/>
      <c r="E183" s="35">
        <f>IF(B183="",0,F201/SUM(B182:B200))</f>
        <v>0</v>
      </c>
      <c r="F183" s="35">
        <f t="shared" si="246"/>
        <v>0</v>
      </c>
      <c r="G183" s="36">
        <f t="shared" si="247"/>
        <v>0</v>
      </c>
      <c r="H183" s="32"/>
      <c r="I183" s="33"/>
      <c r="J183" s="34"/>
      <c r="K183" s="35">
        <f t="shared" si="248"/>
        <v>0</v>
      </c>
      <c r="L183" s="37">
        <f t="shared" si="249"/>
        <v>0</v>
      </c>
      <c r="M183" s="18">
        <f t="shared" si="250"/>
        <v>0</v>
      </c>
      <c r="N183" s="38">
        <f t="shared" si="251"/>
        <v>0</v>
      </c>
      <c r="O183" s="36">
        <f t="shared" si="252"/>
        <v>0</v>
      </c>
      <c r="P183" s="39" t="str">
        <f t="shared" ref="P183:Q183" si="253">H183</f>
        <v/>
      </c>
      <c r="Q183" s="35" t="str">
        <f t="shared" si="253"/>
        <v/>
      </c>
      <c r="R183" s="35">
        <f t="shared" si="254"/>
        <v>0</v>
      </c>
      <c r="S183" s="37">
        <f t="shared" si="255"/>
        <v>0</v>
      </c>
      <c r="T183" s="36">
        <f t="shared" si="256"/>
        <v>0</v>
      </c>
    </row>
    <row r="184" ht="14.25" customHeight="1">
      <c r="A184" s="40"/>
      <c r="B184" s="32"/>
      <c r="C184" s="33"/>
      <c r="D184" s="34"/>
      <c r="E184" s="35">
        <f>IF(B184="",0,F201/SUM(B182:B200))</f>
        <v>0</v>
      </c>
      <c r="F184" s="35">
        <f t="shared" si="246"/>
        <v>0</v>
      </c>
      <c r="G184" s="36">
        <f t="shared" si="247"/>
        <v>0</v>
      </c>
      <c r="H184" s="32"/>
      <c r="I184" s="33"/>
      <c r="J184" s="34"/>
      <c r="K184" s="35">
        <f t="shared" si="248"/>
        <v>0</v>
      </c>
      <c r="L184" s="37">
        <f t="shared" si="249"/>
        <v>0</v>
      </c>
      <c r="M184" s="18">
        <f t="shared" si="250"/>
        <v>0</v>
      </c>
      <c r="N184" s="38">
        <f t="shared" si="251"/>
        <v>0</v>
      </c>
      <c r="O184" s="36">
        <f t="shared" si="252"/>
        <v>0</v>
      </c>
      <c r="P184" s="39" t="str">
        <f t="shared" ref="P184:Q184" si="257">H184</f>
        <v/>
      </c>
      <c r="Q184" s="35" t="str">
        <f t="shared" si="257"/>
        <v/>
      </c>
      <c r="R184" s="35">
        <f t="shared" si="254"/>
        <v>0</v>
      </c>
      <c r="S184" s="37">
        <f t="shared" si="255"/>
        <v>0</v>
      </c>
      <c r="T184" s="36">
        <f t="shared" si="256"/>
        <v>0</v>
      </c>
    </row>
    <row r="185" ht="14.25" customHeight="1">
      <c r="A185" s="40"/>
      <c r="B185" s="32"/>
      <c r="C185" s="33"/>
      <c r="D185" s="34"/>
      <c r="E185" s="35">
        <f>IF(B185="",0,F201/SUM(B182:B200))</f>
        <v>0</v>
      </c>
      <c r="F185" s="35">
        <f t="shared" si="246"/>
        <v>0</v>
      </c>
      <c r="G185" s="36">
        <f t="shared" si="247"/>
        <v>0</v>
      </c>
      <c r="H185" s="32"/>
      <c r="I185" s="33"/>
      <c r="J185" s="34"/>
      <c r="K185" s="35">
        <f t="shared" si="248"/>
        <v>0</v>
      </c>
      <c r="L185" s="37">
        <f t="shared" si="249"/>
        <v>0</v>
      </c>
      <c r="M185" s="18">
        <f t="shared" si="250"/>
        <v>0</v>
      </c>
      <c r="N185" s="38">
        <f t="shared" si="251"/>
        <v>0</v>
      </c>
      <c r="O185" s="36">
        <f t="shared" si="252"/>
        <v>0</v>
      </c>
      <c r="P185" s="39" t="str">
        <f t="shared" ref="P185:Q185" si="258">H185</f>
        <v/>
      </c>
      <c r="Q185" s="35" t="str">
        <f t="shared" si="258"/>
        <v/>
      </c>
      <c r="R185" s="35">
        <f t="shared" si="254"/>
        <v>0</v>
      </c>
      <c r="S185" s="37">
        <f t="shared" si="255"/>
        <v>0</v>
      </c>
      <c r="T185" s="36">
        <f t="shared" si="256"/>
        <v>0</v>
      </c>
    </row>
    <row r="186" ht="14.25" customHeight="1">
      <c r="A186" s="40"/>
      <c r="B186" s="32"/>
      <c r="C186" s="33"/>
      <c r="D186" s="34"/>
      <c r="E186" s="35">
        <f>IF(B186="",0,F201/SUM(B183:B201))</f>
        <v>0</v>
      </c>
      <c r="F186" s="35">
        <f t="shared" si="246"/>
        <v>0</v>
      </c>
      <c r="G186" s="36">
        <f t="shared" si="247"/>
        <v>0</v>
      </c>
      <c r="H186" s="32"/>
      <c r="I186" s="33"/>
      <c r="J186" s="34"/>
      <c r="K186" s="35">
        <f t="shared" si="248"/>
        <v>0</v>
      </c>
      <c r="L186" s="37">
        <f t="shared" si="249"/>
        <v>0</v>
      </c>
      <c r="M186" s="18">
        <f t="shared" si="250"/>
        <v>0</v>
      </c>
      <c r="N186" s="38">
        <f t="shared" si="251"/>
        <v>0</v>
      </c>
      <c r="O186" s="36">
        <f t="shared" si="252"/>
        <v>0</v>
      </c>
      <c r="P186" s="39" t="str">
        <f t="shared" ref="P186:Q186" si="259">H186</f>
        <v/>
      </c>
      <c r="Q186" s="35" t="str">
        <f t="shared" si="259"/>
        <v/>
      </c>
      <c r="R186" s="35">
        <f t="shared" si="254"/>
        <v>0</v>
      </c>
      <c r="S186" s="37">
        <f t="shared" si="255"/>
        <v>0</v>
      </c>
      <c r="T186" s="36">
        <f t="shared" si="256"/>
        <v>0</v>
      </c>
    </row>
    <row r="187" ht="14.25" customHeight="1">
      <c r="A187" s="40"/>
      <c r="B187" s="32"/>
      <c r="C187" s="33"/>
      <c r="D187" s="34"/>
      <c r="E187" s="35">
        <f>IF(B187="",0,F201/SUM(B183:B201))</f>
        <v>0</v>
      </c>
      <c r="F187" s="35">
        <f t="shared" si="246"/>
        <v>0</v>
      </c>
      <c r="G187" s="36">
        <f t="shared" si="247"/>
        <v>0</v>
      </c>
      <c r="H187" s="32"/>
      <c r="I187" s="33"/>
      <c r="J187" s="34"/>
      <c r="K187" s="35">
        <f t="shared" si="248"/>
        <v>0</v>
      </c>
      <c r="L187" s="37">
        <f t="shared" si="249"/>
        <v>0</v>
      </c>
      <c r="M187" s="18">
        <f t="shared" si="250"/>
        <v>0</v>
      </c>
      <c r="N187" s="38">
        <f t="shared" si="251"/>
        <v>0</v>
      </c>
      <c r="O187" s="36">
        <f t="shared" si="252"/>
        <v>0</v>
      </c>
      <c r="P187" s="39" t="str">
        <f t="shared" ref="P187:Q187" si="260">H187</f>
        <v/>
      </c>
      <c r="Q187" s="35" t="str">
        <f t="shared" si="260"/>
        <v/>
      </c>
      <c r="R187" s="35">
        <f t="shared" si="254"/>
        <v>0</v>
      </c>
      <c r="S187" s="37">
        <f t="shared" si="255"/>
        <v>0</v>
      </c>
      <c r="T187" s="36">
        <f t="shared" si="256"/>
        <v>0</v>
      </c>
    </row>
    <row r="188" ht="14.25" customHeight="1">
      <c r="A188" s="40"/>
      <c r="B188" s="32"/>
      <c r="C188" s="33"/>
      <c r="D188" s="34"/>
      <c r="E188" s="35">
        <f>IF(B188="",0,F201/SUM(B185:B201))</f>
        <v>0</v>
      </c>
      <c r="F188" s="35">
        <f t="shared" si="246"/>
        <v>0</v>
      </c>
      <c r="G188" s="36">
        <f t="shared" si="247"/>
        <v>0</v>
      </c>
      <c r="H188" s="32"/>
      <c r="I188" s="33"/>
      <c r="J188" s="34"/>
      <c r="K188" s="35">
        <f t="shared" si="248"/>
        <v>0</v>
      </c>
      <c r="L188" s="37">
        <f t="shared" si="249"/>
        <v>0</v>
      </c>
      <c r="M188" s="18">
        <f t="shared" si="250"/>
        <v>0</v>
      </c>
      <c r="N188" s="38">
        <f t="shared" si="251"/>
        <v>0</v>
      </c>
      <c r="O188" s="36">
        <f t="shared" si="252"/>
        <v>0</v>
      </c>
      <c r="P188" s="39" t="str">
        <f t="shared" ref="P188:Q188" si="261">H188</f>
        <v/>
      </c>
      <c r="Q188" s="35" t="str">
        <f t="shared" si="261"/>
        <v/>
      </c>
      <c r="R188" s="35">
        <f t="shared" si="254"/>
        <v>0</v>
      </c>
      <c r="S188" s="37">
        <f t="shared" si="255"/>
        <v>0</v>
      </c>
      <c r="T188" s="36">
        <f t="shared" si="256"/>
        <v>0</v>
      </c>
    </row>
    <row r="189" ht="14.25" customHeight="1">
      <c r="A189" s="40"/>
      <c r="B189" s="32"/>
      <c r="C189" s="33"/>
      <c r="D189" s="34"/>
      <c r="E189" s="35">
        <f>IF(B189="",0,F201/SUM(B186:B201))</f>
        <v>0</v>
      </c>
      <c r="F189" s="35">
        <f t="shared" si="246"/>
        <v>0</v>
      </c>
      <c r="G189" s="36">
        <f t="shared" si="247"/>
        <v>0</v>
      </c>
      <c r="H189" s="32"/>
      <c r="I189" s="33"/>
      <c r="J189" s="34"/>
      <c r="K189" s="35">
        <f t="shared" si="248"/>
        <v>0</v>
      </c>
      <c r="L189" s="37">
        <f t="shared" si="249"/>
        <v>0</v>
      </c>
      <c r="M189" s="18">
        <f t="shared" si="250"/>
        <v>0</v>
      </c>
      <c r="N189" s="38">
        <f t="shared" si="251"/>
        <v>0</v>
      </c>
      <c r="O189" s="36">
        <f t="shared" si="252"/>
        <v>0</v>
      </c>
      <c r="P189" s="39" t="str">
        <f t="shared" ref="P189:Q189" si="262">H189</f>
        <v/>
      </c>
      <c r="Q189" s="35" t="str">
        <f t="shared" si="262"/>
        <v/>
      </c>
      <c r="R189" s="35">
        <f t="shared" si="254"/>
        <v>0</v>
      </c>
      <c r="S189" s="37">
        <f t="shared" si="255"/>
        <v>0</v>
      </c>
      <c r="T189" s="36">
        <f t="shared" si="256"/>
        <v>0</v>
      </c>
    </row>
    <row r="190" ht="14.25" customHeight="1">
      <c r="A190" s="40"/>
      <c r="B190" s="32"/>
      <c r="C190" s="33"/>
      <c r="D190" s="34"/>
      <c r="E190" s="35">
        <f t="shared" ref="E190:E196" si="264">IF(B190="",0,F206/SUM(B187:B205))</f>
        <v>0</v>
      </c>
      <c r="F190" s="35">
        <f t="shared" si="246"/>
        <v>0</v>
      </c>
      <c r="G190" s="36">
        <f t="shared" si="247"/>
        <v>0</v>
      </c>
      <c r="H190" s="32"/>
      <c r="I190" s="33"/>
      <c r="J190" s="34"/>
      <c r="K190" s="35">
        <f t="shared" si="248"/>
        <v>0</v>
      </c>
      <c r="L190" s="37">
        <f t="shared" si="249"/>
        <v>0</v>
      </c>
      <c r="M190" s="18">
        <f t="shared" si="250"/>
        <v>0</v>
      </c>
      <c r="N190" s="38">
        <f t="shared" si="251"/>
        <v>0</v>
      </c>
      <c r="O190" s="36">
        <f t="shared" si="252"/>
        <v>0</v>
      </c>
      <c r="P190" s="39" t="str">
        <f t="shared" ref="P190:Q190" si="263">H190</f>
        <v/>
      </c>
      <c r="Q190" s="35" t="str">
        <f t="shared" si="263"/>
        <v/>
      </c>
      <c r="R190" s="35">
        <f t="shared" si="254"/>
        <v>0</v>
      </c>
      <c r="S190" s="37">
        <f t="shared" si="255"/>
        <v>0</v>
      </c>
      <c r="T190" s="36">
        <f t="shared" si="256"/>
        <v>0</v>
      </c>
    </row>
    <row r="191" ht="14.25" customHeight="1">
      <c r="A191" s="40"/>
      <c r="B191" s="32"/>
      <c r="C191" s="33"/>
      <c r="D191" s="34"/>
      <c r="E191" s="35">
        <f t="shared" si="264"/>
        <v>0</v>
      </c>
      <c r="F191" s="35">
        <f t="shared" si="246"/>
        <v>0</v>
      </c>
      <c r="G191" s="36">
        <f t="shared" si="247"/>
        <v>0</v>
      </c>
      <c r="H191" s="32"/>
      <c r="I191" s="33"/>
      <c r="J191" s="34"/>
      <c r="K191" s="35">
        <f t="shared" si="248"/>
        <v>0</v>
      </c>
      <c r="L191" s="37">
        <f t="shared" si="249"/>
        <v>0</v>
      </c>
      <c r="M191" s="18">
        <f t="shared" si="250"/>
        <v>0</v>
      </c>
      <c r="N191" s="38">
        <f t="shared" si="251"/>
        <v>0</v>
      </c>
      <c r="O191" s="36">
        <f t="shared" si="252"/>
        <v>0</v>
      </c>
      <c r="P191" s="39" t="str">
        <f t="shared" ref="P191:Q191" si="265">H191</f>
        <v/>
      </c>
      <c r="Q191" s="35" t="str">
        <f t="shared" si="265"/>
        <v/>
      </c>
      <c r="R191" s="35">
        <f t="shared" si="254"/>
        <v>0</v>
      </c>
      <c r="S191" s="37">
        <f t="shared" si="255"/>
        <v>0</v>
      </c>
      <c r="T191" s="36">
        <f t="shared" si="256"/>
        <v>0</v>
      </c>
    </row>
    <row r="192" ht="14.25" customHeight="1">
      <c r="A192" s="40"/>
      <c r="B192" s="32"/>
      <c r="C192" s="33"/>
      <c r="D192" s="34"/>
      <c r="E192" s="35">
        <f t="shared" si="264"/>
        <v>0</v>
      </c>
      <c r="F192" s="35">
        <f t="shared" si="246"/>
        <v>0</v>
      </c>
      <c r="G192" s="36">
        <f t="shared" si="247"/>
        <v>0</v>
      </c>
      <c r="H192" s="32"/>
      <c r="I192" s="33"/>
      <c r="J192" s="34"/>
      <c r="K192" s="35">
        <f t="shared" si="248"/>
        <v>0</v>
      </c>
      <c r="L192" s="37">
        <f t="shared" si="249"/>
        <v>0</v>
      </c>
      <c r="M192" s="18">
        <f t="shared" si="250"/>
        <v>0</v>
      </c>
      <c r="N192" s="38">
        <f t="shared" si="251"/>
        <v>0</v>
      </c>
      <c r="O192" s="36">
        <f t="shared" si="252"/>
        <v>0</v>
      </c>
      <c r="P192" s="39" t="str">
        <f t="shared" ref="P192:Q192" si="266">H192</f>
        <v/>
      </c>
      <c r="Q192" s="35" t="str">
        <f t="shared" si="266"/>
        <v/>
      </c>
      <c r="R192" s="35">
        <f t="shared" si="254"/>
        <v>0</v>
      </c>
      <c r="S192" s="37">
        <f t="shared" si="255"/>
        <v>0</v>
      </c>
      <c r="T192" s="36">
        <f t="shared" si="256"/>
        <v>0</v>
      </c>
    </row>
    <row r="193" ht="14.25" customHeight="1">
      <c r="A193" s="40"/>
      <c r="B193" s="32"/>
      <c r="C193" s="33"/>
      <c r="D193" s="34"/>
      <c r="E193" s="35">
        <f t="shared" si="264"/>
        <v>0</v>
      </c>
      <c r="F193" s="35">
        <f t="shared" si="246"/>
        <v>0</v>
      </c>
      <c r="G193" s="36">
        <f t="shared" si="247"/>
        <v>0</v>
      </c>
      <c r="H193" s="32"/>
      <c r="I193" s="33"/>
      <c r="J193" s="34"/>
      <c r="K193" s="35">
        <f t="shared" si="248"/>
        <v>0</v>
      </c>
      <c r="L193" s="37">
        <f t="shared" si="249"/>
        <v>0</v>
      </c>
      <c r="M193" s="18">
        <f t="shared" si="250"/>
        <v>0</v>
      </c>
      <c r="N193" s="38">
        <f t="shared" si="251"/>
        <v>0</v>
      </c>
      <c r="O193" s="36">
        <f t="shared" si="252"/>
        <v>0</v>
      </c>
      <c r="P193" s="39" t="str">
        <f t="shared" ref="P193:Q193" si="267">H193</f>
        <v/>
      </c>
      <c r="Q193" s="35" t="str">
        <f t="shared" si="267"/>
        <v/>
      </c>
      <c r="R193" s="35">
        <f t="shared" si="254"/>
        <v>0</v>
      </c>
      <c r="S193" s="37">
        <f t="shared" si="255"/>
        <v>0</v>
      </c>
      <c r="T193" s="36">
        <f t="shared" si="256"/>
        <v>0</v>
      </c>
    </row>
    <row r="194" ht="14.25" customHeight="1">
      <c r="A194" s="40"/>
      <c r="B194" s="32"/>
      <c r="C194" s="33"/>
      <c r="D194" s="34"/>
      <c r="E194" s="35">
        <f t="shared" si="264"/>
        <v>0</v>
      </c>
      <c r="F194" s="35">
        <f t="shared" si="246"/>
        <v>0</v>
      </c>
      <c r="G194" s="36">
        <f t="shared" si="247"/>
        <v>0</v>
      </c>
      <c r="H194" s="32"/>
      <c r="I194" s="33"/>
      <c r="J194" s="34"/>
      <c r="K194" s="35">
        <f t="shared" si="248"/>
        <v>0</v>
      </c>
      <c r="L194" s="37">
        <f t="shared" si="249"/>
        <v>0</v>
      </c>
      <c r="M194" s="18">
        <f t="shared" si="250"/>
        <v>0</v>
      </c>
      <c r="N194" s="38">
        <f t="shared" si="251"/>
        <v>0</v>
      </c>
      <c r="O194" s="36">
        <f t="shared" si="252"/>
        <v>0</v>
      </c>
      <c r="P194" s="39" t="str">
        <f t="shared" ref="P194:Q194" si="268">H194</f>
        <v/>
      </c>
      <c r="Q194" s="35" t="str">
        <f t="shared" si="268"/>
        <v/>
      </c>
      <c r="R194" s="35">
        <f t="shared" si="254"/>
        <v>0</v>
      </c>
      <c r="S194" s="37">
        <f t="shared" si="255"/>
        <v>0</v>
      </c>
      <c r="T194" s="36">
        <f t="shared" si="256"/>
        <v>0</v>
      </c>
    </row>
    <row r="195" ht="14.25" customHeight="1">
      <c r="A195" s="40"/>
      <c r="B195" s="32"/>
      <c r="C195" s="33"/>
      <c r="D195" s="34"/>
      <c r="E195" s="35">
        <f t="shared" si="264"/>
        <v>0</v>
      </c>
      <c r="F195" s="35">
        <f t="shared" si="246"/>
        <v>0</v>
      </c>
      <c r="G195" s="36">
        <f t="shared" si="247"/>
        <v>0</v>
      </c>
      <c r="H195" s="32"/>
      <c r="I195" s="33"/>
      <c r="J195" s="34"/>
      <c r="K195" s="35">
        <f t="shared" si="248"/>
        <v>0</v>
      </c>
      <c r="L195" s="37">
        <f t="shared" si="249"/>
        <v>0</v>
      </c>
      <c r="M195" s="18">
        <f t="shared" si="250"/>
        <v>0</v>
      </c>
      <c r="N195" s="38">
        <f t="shared" si="251"/>
        <v>0</v>
      </c>
      <c r="O195" s="36">
        <f t="shared" si="252"/>
        <v>0</v>
      </c>
      <c r="P195" s="39" t="str">
        <f t="shared" ref="P195:Q195" si="269">H195</f>
        <v/>
      </c>
      <c r="Q195" s="35" t="str">
        <f t="shared" si="269"/>
        <v/>
      </c>
      <c r="R195" s="35">
        <f t="shared" si="254"/>
        <v>0</v>
      </c>
      <c r="S195" s="37">
        <f t="shared" si="255"/>
        <v>0</v>
      </c>
      <c r="T195" s="36">
        <f t="shared" si="256"/>
        <v>0</v>
      </c>
    </row>
    <row r="196" ht="14.25" customHeight="1">
      <c r="A196" s="40"/>
      <c r="B196" s="32"/>
      <c r="C196" s="33"/>
      <c r="D196" s="34"/>
      <c r="E196" s="35">
        <f t="shared" si="264"/>
        <v>0</v>
      </c>
      <c r="F196" s="35">
        <f t="shared" si="246"/>
        <v>0</v>
      </c>
      <c r="G196" s="36">
        <f t="shared" si="247"/>
        <v>0</v>
      </c>
      <c r="H196" s="32"/>
      <c r="I196" s="33"/>
      <c r="J196" s="34"/>
      <c r="K196" s="35">
        <f t="shared" si="248"/>
        <v>0</v>
      </c>
      <c r="L196" s="37">
        <f t="shared" si="249"/>
        <v>0</v>
      </c>
      <c r="M196" s="18">
        <f t="shared" si="250"/>
        <v>0</v>
      </c>
      <c r="N196" s="38">
        <f t="shared" si="251"/>
        <v>0</v>
      </c>
      <c r="O196" s="36">
        <f t="shared" si="252"/>
        <v>0</v>
      </c>
      <c r="P196" s="39" t="str">
        <f t="shared" ref="P196:Q196" si="270">H196</f>
        <v/>
      </c>
      <c r="Q196" s="35" t="str">
        <f t="shared" si="270"/>
        <v/>
      </c>
      <c r="R196" s="35">
        <f t="shared" si="254"/>
        <v>0</v>
      </c>
      <c r="S196" s="37">
        <f t="shared" si="255"/>
        <v>0</v>
      </c>
      <c r="T196" s="36">
        <f t="shared" si="256"/>
        <v>0</v>
      </c>
    </row>
    <row r="197" ht="14.25" customHeight="1">
      <c r="A197" s="40"/>
      <c r="B197" s="32"/>
      <c r="C197" s="33"/>
      <c r="D197" s="34"/>
      <c r="E197" s="35">
        <f>IF(B197="",0,F201/SUM(B182:B200))</f>
        <v>0</v>
      </c>
      <c r="F197" s="35">
        <f t="shared" si="246"/>
        <v>0</v>
      </c>
      <c r="G197" s="36">
        <f t="shared" si="247"/>
        <v>0</v>
      </c>
      <c r="H197" s="32"/>
      <c r="I197" s="33"/>
      <c r="J197" s="34"/>
      <c r="K197" s="35">
        <f t="shared" si="248"/>
        <v>0</v>
      </c>
      <c r="L197" s="37">
        <f t="shared" si="249"/>
        <v>0</v>
      </c>
      <c r="M197" s="18">
        <f t="shared" si="250"/>
        <v>0</v>
      </c>
      <c r="N197" s="38">
        <f t="shared" si="251"/>
        <v>0</v>
      </c>
      <c r="O197" s="36">
        <f t="shared" si="252"/>
        <v>0</v>
      </c>
      <c r="P197" s="39" t="str">
        <f t="shared" ref="P197:Q197" si="271">H197</f>
        <v/>
      </c>
      <c r="Q197" s="35" t="str">
        <f t="shared" si="271"/>
        <v/>
      </c>
      <c r="R197" s="35">
        <f t="shared" si="254"/>
        <v>0</v>
      </c>
      <c r="S197" s="37">
        <f t="shared" si="255"/>
        <v>0</v>
      </c>
      <c r="T197" s="36">
        <f t="shared" si="256"/>
        <v>0</v>
      </c>
    </row>
    <row r="198" ht="14.25" customHeight="1">
      <c r="A198" s="40"/>
      <c r="B198" s="32"/>
      <c r="C198" s="33"/>
      <c r="D198" s="34"/>
      <c r="E198" s="35">
        <f>IF(B198="",0,F201/SUM(B182:B200))</f>
        <v>0</v>
      </c>
      <c r="F198" s="35">
        <f t="shared" si="246"/>
        <v>0</v>
      </c>
      <c r="G198" s="36">
        <f t="shared" si="247"/>
        <v>0</v>
      </c>
      <c r="H198" s="32"/>
      <c r="I198" s="33"/>
      <c r="J198" s="34"/>
      <c r="K198" s="35">
        <f t="shared" si="248"/>
        <v>0</v>
      </c>
      <c r="L198" s="37">
        <f t="shared" si="249"/>
        <v>0</v>
      </c>
      <c r="M198" s="18">
        <f t="shared" si="250"/>
        <v>0</v>
      </c>
      <c r="N198" s="38">
        <f t="shared" si="251"/>
        <v>0</v>
      </c>
      <c r="O198" s="36">
        <f t="shared" si="252"/>
        <v>0</v>
      </c>
      <c r="P198" s="39" t="str">
        <f t="shared" ref="P198:Q198" si="272">H198</f>
        <v/>
      </c>
      <c r="Q198" s="35" t="str">
        <f t="shared" si="272"/>
        <v/>
      </c>
      <c r="R198" s="35">
        <f t="shared" si="254"/>
        <v>0</v>
      </c>
      <c r="S198" s="37">
        <f t="shared" si="255"/>
        <v>0</v>
      </c>
      <c r="T198" s="36">
        <f t="shared" si="256"/>
        <v>0</v>
      </c>
    </row>
    <row r="199" ht="14.25" customHeight="1">
      <c r="A199" s="40"/>
      <c r="B199" s="32"/>
      <c r="C199" s="33"/>
      <c r="D199" s="34"/>
      <c r="E199" s="35">
        <f>IF(B199="",0,F201/SUM(B182:B200))</f>
        <v>0</v>
      </c>
      <c r="F199" s="35">
        <f t="shared" si="246"/>
        <v>0</v>
      </c>
      <c r="G199" s="36">
        <f t="shared" si="247"/>
        <v>0</v>
      </c>
      <c r="H199" s="32"/>
      <c r="I199" s="33"/>
      <c r="J199" s="34"/>
      <c r="K199" s="35">
        <f t="shared" si="248"/>
        <v>0</v>
      </c>
      <c r="L199" s="37">
        <f t="shared" si="249"/>
        <v>0</v>
      </c>
      <c r="M199" s="18">
        <f t="shared" si="250"/>
        <v>0</v>
      </c>
      <c r="N199" s="38">
        <f t="shared" si="251"/>
        <v>0</v>
      </c>
      <c r="O199" s="36">
        <f t="shared" si="252"/>
        <v>0</v>
      </c>
      <c r="P199" s="39" t="str">
        <f t="shared" ref="P199:Q199" si="273">H199</f>
        <v/>
      </c>
      <c r="Q199" s="35" t="str">
        <f t="shared" si="273"/>
        <v/>
      </c>
      <c r="R199" s="35">
        <f t="shared" si="254"/>
        <v>0</v>
      </c>
      <c r="S199" s="37">
        <f t="shared" si="255"/>
        <v>0</v>
      </c>
      <c r="T199" s="36">
        <f t="shared" si="256"/>
        <v>0</v>
      </c>
    </row>
    <row r="200" ht="14.25" customHeight="1">
      <c r="A200" s="46"/>
      <c r="B200" s="48"/>
      <c r="C200" s="48"/>
      <c r="D200" s="43"/>
      <c r="E200" s="50">
        <f>IF(B200="",0,F201/SUM(B182:B200))</f>
        <v>0</v>
      </c>
      <c r="F200" s="50">
        <f t="shared" si="246"/>
        <v>0</v>
      </c>
      <c r="G200" s="51">
        <f t="shared" si="247"/>
        <v>0</v>
      </c>
      <c r="H200" s="52"/>
      <c r="I200" s="48"/>
      <c r="J200" s="49"/>
      <c r="K200" s="50">
        <f t="shared" si="248"/>
        <v>0</v>
      </c>
      <c r="L200" s="53">
        <f t="shared" si="249"/>
        <v>0</v>
      </c>
      <c r="M200" s="75">
        <f t="shared" si="250"/>
        <v>0</v>
      </c>
      <c r="N200" s="55">
        <f t="shared" si="251"/>
        <v>0</v>
      </c>
      <c r="O200" s="51">
        <f t="shared" si="252"/>
        <v>0</v>
      </c>
      <c r="P200" s="56" t="str">
        <f t="shared" ref="P200:Q200" si="274">H200</f>
        <v/>
      </c>
      <c r="Q200" s="50" t="str">
        <f t="shared" si="274"/>
        <v/>
      </c>
      <c r="R200" s="50">
        <f t="shared" si="254"/>
        <v>0</v>
      </c>
      <c r="S200" s="37">
        <f t="shared" si="255"/>
        <v>0</v>
      </c>
      <c r="T200" s="51">
        <f t="shared" si="256"/>
        <v>0</v>
      </c>
    </row>
    <row r="201" ht="42.0" customHeight="1">
      <c r="B201" s="13">
        <f>SUM(B182:B200)</f>
        <v>0</v>
      </c>
      <c r="C201" s="58" t="s">
        <v>25</v>
      </c>
      <c r="D201" s="76" t="s">
        <v>26</v>
      </c>
      <c r="E201" s="77"/>
      <c r="F201" s="78">
        <v>0.0</v>
      </c>
      <c r="G201" s="9"/>
      <c r="H201" s="13">
        <f>SUM(H182:H200)</f>
        <v>0</v>
      </c>
      <c r="I201" s="58" t="s">
        <v>27</v>
      </c>
      <c r="J201" s="62"/>
      <c r="K201" s="62"/>
      <c r="L201" s="37">
        <f t="shared" si="249"/>
        <v>0</v>
      </c>
      <c r="N201" s="33">
        <f t="shared" ref="N201:O201" si="275">SUM(N182:N200)</f>
        <v>0</v>
      </c>
      <c r="O201" s="33">
        <f t="shared" si="275"/>
        <v>0</v>
      </c>
      <c r="R201" s="22">
        <f>SUM(R182:R200)</f>
        <v>0</v>
      </c>
      <c r="S201" s="13" t="s">
        <v>28</v>
      </c>
      <c r="T201" s="13"/>
      <c r="Y201" s="33">
        <f>T201*R201</f>
        <v>0</v>
      </c>
      <c r="Z201" s="33">
        <f>R201</f>
        <v>0</v>
      </c>
    </row>
    <row r="202" ht="33.75" customHeight="1"/>
    <row r="203" ht="42.75" customHeight="1">
      <c r="A203" s="11"/>
      <c r="B203" s="12" t="s">
        <v>1</v>
      </c>
      <c r="C203" s="13"/>
      <c r="D203" s="14" t="s">
        <v>2</v>
      </c>
      <c r="E203" s="15"/>
      <c r="F203" s="16"/>
      <c r="G203" s="17"/>
      <c r="H203" s="17"/>
      <c r="I203" s="15"/>
      <c r="J203" s="14" t="s">
        <v>3</v>
      </c>
      <c r="K203" s="17"/>
      <c r="L203" s="17"/>
      <c r="M203" s="15"/>
      <c r="P203" s="18">
        <f>IFERROR(O216/N216-1,0)</f>
        <v>0</v>
      </c>
      <c r="Q203" s="3" t="s">
        <v>4</v>
      </c>
      <c r="R203" s="4"/>
      <c r="S203" s="5"/>
      <c r="T203" s="22">
        <f>SUM(T206:T215)</f>
        <v>0</v>
      </c>
      <c r="Z203" s="23"/>
    </row>
    <row r="204" ht="14.25" customHeight="1">
      <c r="A204" s="66" t="s">
        <v>5</v>
      </c>
      <c r="B204" s="82" t="s">
        <v>6</v>
      </c>
      <c r="C204" s="20"/>
      <c r="D204" s="20"/>
      <c r="E204" s="20"/>
      <c r="F204" s="20"/>
      <c r="G204" s="68"/>
      <c r="H204" s="82" t="s">
        <v>7</v>
      </c>
      <c r="I204" s="20"/>
      <c r="J204" s="20"/>
      <c r="K204" s="20"/>
      <c r="L204" s="20"/>
      <c r="M204" s="68"/>
      <c r="N204" s="27" t="s">
        <v>8</v>
      </c>
      <c r="O204" s="28"/>
      <c r="P204" s="25" t="s">
        <v>9</v>
      </c>
      <c r="Q204" s="17"/>
      <c r="R204" s="17"/>
      <c r="S204" s="17"/>
      <c r="T204" s="26"/>
    </row>
    <row r="205" ht="14.25" customHeight="1">
      <c r="A205" s="29"/>
      <c r="B205" s="30" t="s">
        <v>10</v>
      </c>
      <c r="C205" s="12" t="s">
        <v>11</v>
      </c>
      <c r="D205" s="12" t="s">
        <v>12</v>
      </c>
      <c r="E205" s="12" t="s">
        <v>13</v>
      </c>
      <c r="F205" s="12" t="s">
        <v>14</v>
      </c>
      <c r="G205" s="31" t="s">
        <v>15</v>
      </c>
      <c r="H205" s="30" t="s">
        <v>10</v>
      </c>
      <c r="I205" s="12" t="s">
        <v>11</v>
      </c>
      <c r="J205" s="12" t="s">
        <v>12</v>
      </c>
      <c r="K205" s="12" t="s">
        <v>14</v>
      </c>
      <c r="L205" s="12" t="s">
        <v>16</v>
      </c>
      <c r="M205" s="31" t="s">
        <v>17</v>
      </c>
      <c r="N205" s="30" t="s">
        <v>18</v>
      </c>
      <c r="O205" s="31" t="s">
        <v>19</v>
      </c>
      <c r="P205" s="30" t="s">
        <v>20</v>
      </c>
      <c r="Q205" s="12" t="s">
        <v>21</v>
      </c>
      <c r="R205" s="12" t="s">
        <v>22</v>
      </c>
      <c r="S205" s="12" t="s">
        <v>23</v>
      </c>
      <c r="T205" s="31" t="s">
        <v>24</v>
      </c>
    </row>
    <row r="206" ht="49.5" customHeight="1">
      <c r="A206" s="73"/>
      <c r="B206" s="32"/>
      <c r="C206" s="33"/>
      <c r="D206" s="34"/>
      <c r="E206" s="35">
        <f>IF(B206="",0,F216/SUM(B206:B215))</f>
        <v>0</v>
      </c>
      <c r="F206" s="35">
        <f t="shared" ref="F206:F215" si="277">C206*(1-(D206+9.25%))+E206</f>
        <v>0</v>
      </c>
      <c r="G206" s="36">
        <f t="shared" ref="G206:G215" si="278">IFERROR(F206*B206/H206,0)</f>
        <v>0</v>
      </c>
      <c r="H206" s="32"/>
      <c r="I206" s="33"/>
      <c r="J206" s="34"/>
      <c r="K206" s="35">
        <f t="shared" ref="K206:K215" si="279">I206*(1-(J206+9.25%))</f>
        <v>0</v>
      </c>
      <c r="L206" s="37">
        <f t="shared" ref="L206:L216" si="280">IFERROR(H206/B206-1,0)</f>
        <v>0</v>
      </c>
      <c r="M206" s="18">
        <f t="shared" ref="M206:M215" si="281">IFERROR(K206/G206-1,0)</f>
        <v>0</v>
      </c>
      <c r="N206" s="38">
        <f t="shared" ref="N206:N215" si="282">B206*F206</f>
        <v>0</v>
      </c>
      <c r="O206" s="36">
        <f t="shared" ref="O206:O215" si="283">H206*K206</f>
        <v>0</v>
      </c>
      <c r="P206" s="39" t="str">
        <f t="shared" ref="P206:Q206" si="276">H206</f>
        <v/>
      </c>
      <c r="Q206" s="35" t="str">
        <f t="shared" si="276"/>
        <v/>
      </c>
      <c r="R206" s="35">
        <f t="shared" ref="R206:R215" si="285">Q206*P206</f>
        <v>0</v>
      </c>
      <c r="S206" s="37">
        <f t="shared" ref="S206:S215" si="286">IF(M206="","",IF(M206&lt;20%,0,IF(M206&lt;30%,1%,IF(M206&lt;40%,1.5%,IF(M206&lt;50%,2.5%,IF(M206&lt;60%,3%,IF(M206&lt;80%,4%,IF(M206&lt;100%,5%,5%))))))))</f>
        <v>0</v>
      </c>
      <c r="T206" s="36">
        <f t="shared" ref="T206:T215" si="287">R206*S206</f>
        <v>0</v>
      </c>
    </row>
    <row r="207" ht="49.5" customHeight="1">
      <c r="A207" s="73"/>
      <c r="B207" s="32"/>
      <c r="C207" s="33"/>
      <c r="D207" s="34"/>
      <c r="E207" s="35">
        <f>IF(B207="",0,F216/SUM(B206:B215))</f>
        <v>0</v>
      </c>
      <c r="F207" s="35">
        <f t="shared" si="277"/>
        <v>0</v>
      </c>
      <c r="G207" s="36">
        <f t="shared" si="278"/>
        <v>0</v>
      </c>
      <c r="H207" s="32"/>
      <c r="I207" s="33"/>
      <c r="J207" s="34"/>
      <c r="K207" s="35">
        <f t="shared" si="279"/>
        <v>0</v>
      </c>
      <c r="L207" s="37">
        <f t="shared" si="280"/>
        <v>0</v>
      </c>
      <c r="M207" s="18">
        <f t="shared" si="281"/>
        <v>0</v>
      </c>
      <c r="N207" s="38">
        <f t="shared" si="282"/>
        <v>0</v>
      </c>
      <c r="O207" s="36">
        <f t="shared" si="283"/>
        <v>0</v>
      </c>
      <c r="P207" s="39" t="str">
        <f t="shared" ref="P207:Q207" si="284">H207</f>
        <v/>
      </c>
      <c r="Q207" s="35" t="str">
        <f t="shared" si="284"/>
        <v/>
      </c>
      <c r="R207" s="35">
        <f t="shared" si="285"/>
        <v>0</v>
      </c>
      <c r="S207" s="37">
        <f t="shared" si="286"/>
        <v>0</v>
      </c>
      <c r="T207" s="36">
        <f t="shared" si="287"/>
        <v>0</v>
      </c>
    </row>
    <row r="208" ht="14.25" customHeight="1">
      <c r="A208" s="73"/>
      <c r="B208" s="32"/>
      <c r="C208" s="33"/>
      <c r="D208" s="34"/>
      <c r="E208" s="35">
        <f>IF(B208="",0,F216/SUM(B206:B215))</f>
        <v>0</v>
      </c>
      <c r="F208" s="35">
        <f t="shared" si="277"/>
        <v>0</v>
      </c>
      <c r="G208" s="36">
        <f t="shared" si="278"/>
        <v>0</v>
      </c>
      <c r="H208" s="32"/>
      <c r="I208" s="33"/>
      <c r="J208" s="34"/>
      <c r="K208" s="35">
        <f t="shared" si="279"/>
        <v>0</v>
      </c>
      <c r="L208" s="37">
        <f t="shared" si="280"/>
        <v>0</v>
      </c>
      <c r="M208" s="18">
        <f t="shared" si="281"/>
        <v>0</v>
      </c>
      <c r="N208" s="38">
        <f t="shared" si="282"/>
        <v>0</v>
      </c>
      <c r="O208" s="36">
        <f t="shared" si="283"/>
        <v>0</v>
      </c>
      <c r="P208" s="39" t="str">
        <f t="shared" ref="P208:Q208" si="288">H208</f>
        <v/>
      </c>
      <c r="Q208" s="35" t="str">
        <f t="shared" si="288"/>
        <v/>
      </c>
      <c r="R208" s="35">
        <f t="shared" si="285"/>
        <v>0</v>
      </c>
      <c r="S208" s="37">
        <f t="shared" si="286"/>
        <v>0</v>
      </c>
      <c r="T208" s="36">
        <f t="shared" si="287"/>
        <v>0</v>
      </c>
    </row>
    <row r="209" ht="14.25" customHeight="1">
      <c r="A209" s="73"/>
      <c r="B209" s="32"/>
      <c r="C209" s="33"/>
      <c r="D209" s="34"/>
      <c r="E209" s="35">
        <f>IF(B209="",0,F216/SUM(B206:B215))</f>
        <v>0</v>
      </c>
      <c r="F209" s="35">
        <f t="shared" si="277"/>
        <v>0</v>
      </c>
      <c r="G209" s="36">
        <f t="shared" si="278"/>
        <v>0</v>
      </c>
      <c r="H209" s="32"/>
      <c r="I209" s="33"/>
      <c r="J209" s="34"/>
      <c r="K209" s="35">
        <f t="shared" si="279"/>
        <v>0</v>
      </c>
      <c r="L209" s="37">
        <f t="shared" si="280"/>
        <v>0</v>
      </c>
      <c r="M209" s="18">
        <f t="shared" si="281"/>
        <v>0</v>
      </c>
      <c r="N209" s="38">
        <f t="shared" si="282"/>
        <v>0</v>
      </c>
      <c r="O209" s="36">
        <f t="shared" si="283"/>
        <v>0</v>
      </c>
      <c r="P209" s="39" t="str">
        <f t="shared" ref="P209:Q209" si="289">H209</f>
        <v/>
      </c>
      <c r="Q209" s="35" t="str">
        <f t="shared" si="289"/>
        <v/>
      </c>
      <c r="R209" s="35">
        <f t="shared" si="285"/>
        <v>0</v>
      </c>
      <c r="S209" s="37">
        <f t="shared" si="286"/>
        <v>0</v>
      </c>
      <c r="T209" s="36">
        <f t="shared" si="287"/>
        <v>0</v>
      </c>
    </row>
    <row r="210" ht="14.25" customHeight="1">
      <c r="A210" s="83"/>
      <c r="B210" s="32"/>
      <c r="C210" s="33"/>
      <c r="D210" s="34"/>
      <c r="E210" s="35">
        <f>IF(B210="",0,F216/SUM(B206:B215))</f>
        <v>0</v>
      </c>
      <c r="F210" s="35">
        <f t="shared" si="277"/>
        <v>0</v>
      </c>
      <c r="G210" s="36">
        <f t="shared" si="278"/>
        <v>0</v>
      </c>
      <c r="H210" s="32"/>
      <c r="I210" s="33"/>
      <c r="J210" s="34"/>
      <c r="K210" s="35">
        <f t="shared" si="279"/>
        <v>0</v>
      </c>
      <c r="L210" s="37">
        <f t="shared" si="280"/>
        <v>0</v>
      </c>
      <c r="M210" s="18">
        <f t="shared" si="281"/>
        <v>0</v>
      </c>
      <c r="N210" s="38">
        <f t="shared" si="282"/>
        <v>0</v>
      </c>
      <c r="O210" s="36">
        <f t="shared" si="283"/>
        <v>0</v>
      </c>
      <c r="P210" s="39" t="str">
        <f t="shared" ref="P210:Q210" si="290">H210</f>
        <v/>
      </c>
      <c r="Q210" s="35" t="str">
        <f t="shared" si="290"/>
        <v/>
      </c>
      <c r="R210" s="35">
        <f t="shared" si="285"/>
        <v>0</v>
      </c>
      <c r="S210" s="37">
        <f t="shared" si="286"/>
        <v>0</v>
      </c>
      <c r="T210" s="36">
        <f t="shared" si="287"/>
        <v>0</v>
      </c>
    </row>
    <row r="211" ht="14.25" customHeight="1">
      <c r="A211" s="83"/>
      <c r="B211" s="32"/>
      <c r="C211" s="33"/>
      <c r="D211" s="34"/>
      <c r="E211" s="35">
        <f>IF(B211="",0,F216/SUM(B206:B215))</f>
        <v>0</v>
      </c>
      <c r="F211" s="35">
        <f t="shared" si="277"/>
        <v>0</v>
      </c>
      <c r="G211" s="36">
        <f t="shared" si="278"/>
        <v>0</v>
      </c>
      <c r="H211" s="32"/>
      <c r="I211" s="33"/>
      <c r="J211" s="34"/>
      <c r="K211" s="35">
        <f t="shared" si="279"/>
        <v>0</v>
      </c>
      <c r="L211" s="37">
        <f t="shared" si="280"/>
        <v>0</v>
      </c>
      <c r="M211" s="18">
        <f t="shared" si="281"/>
        <v>0</v>
      </c>
      <c r="N211" s="38">
        <f t="shared" si="282"/>
        <v>0</v>
      </c>
      <c r="O211" s="36">
        <f t="shared" si="283"/>
        <v>0</v>
      </c>
      <c r="P211" s="39" t="str">
        <f t="shared" ref="P211:Q211" si="291">H211</f>
        <v/>
      </c>
      <c r="Q211" s="35" t="str">
        <f t="shared" si="291"/>
        <v/>
      </c>
      <c r="R211" s="35">
        <f t="shared" si="285"/>
        <v>0</v>
      </c>
      <c r="S211" s="37">
        <f t="shared" si="286"/>
        <v>0</v>
      </c>
      <c r="T211" s="36">
        <f t="shared" si="287"/>
        <v>0</v>
      </c>
    </row>
    <row r="212" ht="14.25" customHeight="1">
      <c r="A212" s="83"/>
      <c r="B212" s="32"/>
      <c r="C212" s="33"/>
      <c r="D212" s="34"/>
      <c r="E212" s="35">
        <f>IF(B212="",0,F216/SUM(B206:B215))</f>
        <v>0</v>
      </c>
      <c r="F212" s="35">
        <f t="shared" si="277"/>
        <v>0</v>
      </c>
      <c r="G212" s="36">
        <f t="shared" si="278"/>
        <v>0</v>
      </c>
      <c r="H212" s="32"/>
      <c r="I212" s="33"/>
      <c r="J212" s="34"/>
      <c r="K212" s="35">
        <f t="shared" si="279"/>
        <v>0</v>
      </c>
      <c r="L212" s="37">
        <f t="shared" si="280"/>
        <v>0</v>
      </c>
      <c r="M212" s="18">
        <f t="shared" si="281"/>
        <v>0</v>
      </c>
      <c r="N212" s="38">
        <f t="shared" si="282"/>
        <v>0</v>
      </c>
      <c r="O212" s="36">
        <f t="shared" si="283"/>
        <v>0</v>
      </c>
      <c r="P212" s="39" t="str">
        <f t="shared" ref="P212:Q212" si="292">H212</f>
        <v/>
      </c>
      <c r="Q212" s="35" t="str">
        <f t="shared" si="292"/>
        <v/>
      </c>
      <c r="R212" s="35">
        <f t="shared" si="285"/>
        <v>0</v>
      </c>
      <c r="S212" s="37">
        <f t="shared" si="286"/>
        <v>0</v>
      </c>
      <c r="T212" s="36">
        <f t="shared" si="287"/>
        <v>0</v>
      </c>
    </row>
    <row r="213" ht="14.25" customHeight="1">
      <c r="A213" s="83"/>
      <c r="B213" s="32"/>
      <c r="C213" s="33"/>
      <c r="D213" s="34"/>
      <c r="E213" s="35">
        <f>IF(B213="",0,F216/SUM(B206:B215))</f>
        <v>0</v>
      </c>
      <c r="F213" s="35">
        <f t="shared" si="277"/>
        <v>0</v>
      </c>
      <c r="G213" s="36">
        <f t="shared" si="278"/>
        <v>0</v>
      </c>
      <c r="H213" s="32"/>
      <c r="I213" s="33"/>
      <c r="J213" s="34"/>
      <c r="K213" s="35">
        <f t="shared" si="279"/>
        <v>0</v>
      </c>
      <c r="L213" s="37">
        <f t="shared" si="280"/>
        <v>0</v>
      </c>
      <c r="M213" s="18">
        <f t="shared" si="281"/>
        <v>0</v>
      </c>
      <c r="N213" s="38">
        <f t="shared" si="282"/>
        <v>0</v>
      </c>
      <c r="O213" s="36">
        <f t="shared" si="283"/>
        <v>0</v>
      </c>
      <c r="P213" s="39" t="str">
        <f t="shared" ref="P213:Q213" si="293">H213</f>
        <v/>
      </c>
      <c r="Q213" s="35" t="str">
        <f t="shared" si="293"/>
        <v/>
      </c>
      <c r="R213" s="35">
        <f t="shared" si="285"/>
        <v>0</v>
      </c>
      <c r="S213" s="37">
        <f t="shared" si="286"/>
        <v>0</v>
      </c>
      <c r="T213" s="36">
        <f t="shared" si="287"/>
        <v>0</v>
      </c>
    </row>
    <row r="214" ht="14.25" customHeight="1">
      <c r="A214" s="83"/>
      <c r="B214" s="32"/>
      <c r="C214" s="33"/>
      <c r="D214" s="34"/>
      <c r="E214" s="35">
        <f>IF(B214="",0,F216/SUM(B206:B215))</f>
        <v>0</v>
      </c>
      <c r="F214" s="35">
        <f t="shared" si="277"/>
        <v>0</v>
      </c>
      <c r="G214" s="36">
        <f t="shared" si="278"/>
        <v>0</v>
      </c>
      <c r="H214" s="32"/>
      <c r="I214" s="33"/>
      <c r="J214" s="34"/>
      <c r="K214" s="35">
        <f t="shared" si="279"/>
        <v>0</v>
      </c>
      <c r="L214" s="37">
        <f t="shared" si="280"/>
        <v>0</v>
      </c>
      <c r="M214" s="18">
        <f t="shared" si="281"/>
        <v>0</v>
      </c>
      <c r="N214" s="38">
        <f t="shared" si="282"/>
        <v>0</v>
      </c>
      <c r="O214" s="36">
        <f t="shared" si="283"/>
        <v>0</v>
      </c>
      <c r="P214" s="39" t="str">
        <f t="shared" ref="P214:Q214" si="294">H214</f>
        <v/>
      </c>
      <c r="Q214" s="35" t="str">
        <f t="shared" si="294"/>
        <v/>
      </c>
      <c r="R214" s="35">
        <f t="shared" si="285"/>
        <v>0</v>
      </c>
      <c r="S214" s="37">
        <f t="shared" si="286"/>
        <v>0</v>
      </c>
      <c r="T214" s="36">
        <f t="shared" si="287"/>
        <v>0</v>
      </c>
    </row>
    <row r="215" ht="14.25" customHeight="1">
      <c r="A215" s="84"/>
      <c r="B215" s="48"/>
      <c r="C215" s="48"/>
      <c r="D215" s="43"/>
      <c r="E215" s="50">
        <f>IF(B215="",0,F216/SUM(B206:B215))</f>
        <v>0</v>
      </c>
      <c r="F215" s="50">
        <f t="shared" si="277"/>
        <v>0</v>
      </c>
      <c r="G215" s="51">
        <f t="shared" si="278"/>
        <v>0</v>
      </c>
      <c r="H215" s="52"/>
      <c r="I215" s="48"/>
      <c r="J215" s="49"/>
      <c r="K215" s="50">
        <f t="shared" si="279"/>
        <v>0</v>
      </c>
      <c r="L215" s="53">
        <f t="shared" si="280"/>
        <v>0</v>
      </c>
      <c r="M215" s="75">
        <f t="shared" si="281"/>
        <v>0</v>
      </c>
      <c r="N215" s="55">
        <f t="shared" si="282"/>
        <v>0</v>
      </c>
      <c r="O215" s="51">
        <f t="shared" si="283"/>
        <v>0</v>
      </c>
      <c r="P215" s="56" t="str">
        <f t="shared" ref="P215:Q215" si="295">H215</f>
        <v/>
      </c>
      <c r="Q215" s="50" t="str">
        <f t="shared" si="295"/>
        <v/>
      </c>
      <c r="R215" s="50">
        <f t="shared" si="285"/>
        <v>0</v>
      </c>
      <c r="S215" s="37">
        <f t="shared" si="286"/>
        <v>0</v>
      </c>
      <c r="T215" s="51">
        <f t="shared" si="287"/>
        <v>0</v>
      </c>
    </row>
    <row r="216" ht="42.0" customHeight="1">
      <c r="B216" s="13">
        <f>SUM(B206:B215)</f>
        <v>0</v>
      </c>
      <c r="C216" s="58" t="s">
        <v>25</v>
      </c>
      <c r="D216" s="76" t="s">
        <v>26</v>
      </c>
      <c r="E216" s="77"/>
      <c r="F216" s="78">
        <v>0.0</v>
      </c>
      <c r="G216" s="9"/>
      <c r="H216" s="13">
        <f>SUM(H206:H215)</f>
        <v>0</v>
      </c>
      <c r="I216" s="58" t="s">
        <v>27</v>
      </c>
      <c r="J216" s="62"/>
      <c r="K216" s="62"/>
      <c r="L216" s="37">
        <f t="shared" si="280"/>
        <v>0</v>
      </c>
      <c r="N216" s="33">
        <f t="shared" ref="N216:O216" si="296">SUM(N206:N215)</f>
        <v>0</v>
      </c>
      <c r="O216" s="33">
        <f t="shared" si="296"/>
        <v>0</v>
      </c>
      <c r="R216" s="22">
        <f>SUM(R206:R215)</f>
        <v>0</v>
      </c>
      <c r="S216" s="13" t="s">
        <v>28</v>
      </c>
      <c r="T216" s="13"/>
      <c r="Y216" s="33">
        <f>T216*R216</f>
        <v>0</v>
      </c>
      <c r="Z216" s="33">
        <f>R216</f>
        <v>0</v>
      </c>
    </row>
    <row r="217" ht="33.75" customHeight="1"/>
    <row r="218" ht="42.75" customHeight="1">
      <c r="A218" s="11"/>
      <c r="B218" s="12" t="s">
        <v>1</v>
      </c>
      <c r="C218" s="13"/>
      <c r="D218" s="14" t="s">
        <v>2</v>
      </c>
      <c r="E218" s="15"/>
      <c r="F218" s="16"/>
      <c r="G218" s="17"/>
      <c r="H218" s="17"/>
      <c r="I218" s="15"/>
      <c r="J218" s="14" t="s">
        <v>3</v>
      </c>
      <c r="K218" s="17"/>
      <c r="L218" s="17"/>
      <c r="M218" s="15"/>
      <c r="P218" s="18">
        <f>IFERROR(O231/N231-1,0)</f>
        <v>0</v>
      </c>
      <c r="Q218" s="3" t="s">
        <v>4</v>
      </c>
      <c r="R218" s="4"/>
      <c r="S218" s="5"/>
      <c r="T218" s="22">
        <f>SUM(T221:T230)</f>
        <v>0</v>
      </c>
      <c r="Z218" s="23"/>
    </row>
    <row r="219" ht="14.25" customHeight="1">
      <c r="A219" s="66" t="s">
        <v>5</v>
      </c>
      <c r="B219" s="82" t="s">
        <v>6</v>
      </c>
      <c r="C219" s="20"/>
      <c r="D219" s="20"/>
      <c r="E219" s="20"/>
      <c r="F219" s="20"/>
      <c r="G219" s="68"/>
      <c r="H219" s="82" t="s">
        <v>7</v>
      </c>
      <c r="I219" s="20"/>
      <c r="J219" s="20"/>
      <c r="K219" s="20"/>
      <c r="L219" s="20"/>
      <c r="M219" s="68"/>
      <c r="N219" s="27" t="s">
        <v>8</v>
      </c>
      <c r="O219" s="28"/>
      <c r="P219" s="25" t="s">
        <v>9</v>
      </c>
      <c r="Q219" s="17"/>
      <c r="R219" s="17"/>
      <c r="S219" s="17"/>
      <c r="T219" s="26"/>
    </row>
    <row r="220" ht="14.25" customHeight="1">
      <c r="A220" s="29"/>
      <c r="B220" s="30" t="s">
        <v>10</v>
      </c>
      <c r="C220" s="12" t="s">
        <v>11</v>
      </c>
      <c r="D220" s="12" t="s">
        <v>12</v>
      </c>
      <c r="E220" s="12" t="s">
        <v>13</v>
      </c>
      <c r="F220" s="12" t="s">
        <v>14</v>
      </c>
      <c r="G220" s="31" t="s">
        <v>15</v>
      </c>
      <c r="H220" s="30" t="s">
        <v>10</v>
      </c>
      <c r="I220" s="12" t="s">
        <v>11</v>
      </c>
      <c r="J220" s="12" t="s">
        <v>12</v>
      </c>
      <c r="K220" s="12" t="s">
        <v>14</v>
      </c>
      <c r="L220" s="12" t="s">
        <v>16</v>
      </c>
      <c r="M220" s="31" t="s">
        <v>17</v>
      </c>
      <c r="N220" s="30" t="s">
        <v>18</v>
      </c>
      <c r="O220" s="31" t="s">
        <v>19</v>
      </c>
      <c r="P220" s="30" t="s">
        <v>20</v>
      </c>
      <c r="Q220" s="12" t="s">
        <v>21</v>
      </c>
      <c r="R220" s="12" t="s">
        <v>22</v>
      </c>
      <c r="S220" s="12" t="s">
        <v>23</v>
      </c>
      <c r="T220" s="31" t="s">
        <v>24</v>
      </c>
    </row>
    <row r="221" ht="45.0" customHeight="1">
      <c r="A221" s="73"/>
      <c r="B221" s="32"/>
      <c r="C221" s="33"/>
      <c r="D221" s="34"/>
      <c r="E221" s="35">
        <f>IF(B221="",0,F231/SUM(B221:B230))</f>
        <v>0</v>
      </c>
      <c r="F221" s="35">
        <f t="shared" ref="F221:F230" si="298">C221*(1-(D221+9.25%))+E221</f>
        <v>0</v>
      </c>
      <c r="G221" s="36">
        <f t="shared" ref="G221:G230" si="299">IFERROR(F221*B221/H221,0)</f>
        <v>0</v>
      </c>
      <c r="H221" s="32"/>
      <c r="I221" s="33"/>
      <c r="J221" s="34"/>
      <c r="K221" s="35">
        <f t="shared" ref="K221:K230" si="300">I221*(1-(J221+9.25%))</f>
        <v>0</v>
      </c>
      <c r="L221" s="37">
        <f t="shared" ref="L221:L231" si="301">IFERROR(H221/B221-1,0)</f>
        <v>0</v>
      </c>
      <c r="M221" s="18">
        <f t="shared" ref="M221:M230" si="302">IFERROR(K221/G221-1,0)</f>
        <v>0</v>
      </c>
      <c r="N221" s="38">
        <f t="shared" ref="N221:N230" si="303">B221*F221</f>
        <v>0</v>
      </c>
      <c r="O221" s="36">
        <f t="shared" ref="O221:O230" si="304">H221*K221</f>
        <v>0</v>
      </c>
      <c r="P221" s="39" t="str">
        <f t="shared" ref="P221:Q221" si="297">H221</f>
        <v/>
      </c>
      <c r="Q221" s="35" t="str">
        <f t="shared" si="297"/>
        <v/>
      </c>
      <c r="R221" s="35">
        <f t="shared" ref="R221:R230" si="306">Q221*P221</f>
        <v>0</v>
      </c>
      <c r="S221" s="37">
        <f t="shared" ref="S221:S230" si="307">IF(M221="","",IF(M221&lt;20%,0,IF(M221&lt;30%,1%,IF(M221&lt;40%,1.5%,IF(M221&lt;50%,2.5%,IF(M221&lt;60%,3%,IF(M221&lt;80%,4%,IF(M221&lt;100%,5%,5%))))))))</f>
        <v>0</v>
      </c>
      <c r="T221" s="36">
        <f t="shared" ref="T221:T230" si="308">R221*S221</f>
        <v>0</v>
      </c>
    </row>
    <row r="222" ht="45.0" customHeight="1">
      <c r="A222" s="73"/>
      <c r="B222" s="32"/>
      <c r="C222" s="33"/>
      <c r="D222" s="34"/>
      <c r="E222" s="35">
        <f>IF(B222="",0,F231/SUM(B221:B230))</f>
        <v>0</v>
      </c>
      <c r="F222" s="35">
        <f t="shared" si="298"/>
        <v>0</v>
      </c>
      <c r="G222" s="36">
        <f t="shared" si="299"/>
        <v>0</v>
      </c>
      <c r="H222" s="32"/>
      <c r="I222" s="33"/>
      <c r="J222" s="34"/>
      <c r="K222" s="35">
        <f t="shared" si="300"/>
        <v>0</v>
      </c>
      <c r="L222" s="37">
        <f t="shared" si="301"/>
        <v>0</v>
      </c>
      <c r="M222" s="18">
        <f t="shared" si="302"/>
        <v>0</v>
      </c>
      <c r="N222" s="38">
        <f t="shared" si="303"/>
        <v>0</v>
      </c>
      <c r="O222" s="36">
        <f t="shared" si="304"/>
        <v>0</v>
      </c>
      <c r="P222" s="39" t="str">
        <f t="shared" ref="P222:Q222" si="305">H222</f>
        <v/>
      </c>
      <c r="Q222" s="35" t="str">
        <f t="shared" si="305"/>
        <v/>
      </c>
      <c r="R222" s="35">
        <f t="shared" si="306"/>
        <v>0</v>
      </c>
      <c r="S222" s="37">
        <f t="shared" si="307"/>
        <v>0</v>
      </c>
      <c r="T222" s="36">
        <f t="shared" si="308"/>
        <v>0</v>
      </c>
    </row>
    <row r="223" ht="45.0" customHeight="1">
      <c r="A223" s="73"/>
      <c r="B223" s="32"/>
      <c r="C223" s="33"/>
      <c r="D223" s="34"/>
      <c r="E223" s="35">
        <f>IF(B223="",0,F231/SUM(B221:B230))</f>
        <v>0</v>
      </c>
      <c r="F223" s="35">
        <f t="shared" si="298"/>
        <v>0</v>
      </c>
      <c r="G223" s="36">
        <f t="shared" si="299"/>
        <v>0</v>
      </c>
      <c r="H223" s="32"/>
      <c r="I223" s="33"/>
      <c r="J223" s="34"/>
      <c r="K223" s="35">
        <f t="shared" si="300"/>
        <v>0</v>
      </c>
      <c r="L223" s="37">
        <f t="shared" si="301"/>
        <v>0</v>
      </c>
      <c r="M223" s="18">
        <f t="shared" si="302"/>
        <v>0</v>
      </c>
      <c r="N223" s="38">
        <f t="shared" si="303"/>
        <v>0</v>
      </c>
      <c r="O223" s="36">
        <f t="shared" si="304"/>
        <v>0</v>
      </c>
      <c r="P223" s="39" t="str">
        <f t="shared" ref="P223:Q223" si="309">H223</f>
        <v/>
      </c>
      <c r="Q223" s="35" t="str">
        <f t="shared" si="309"/>
        <v/>
      </c>
      <c r="R223" s="35">
        <f t="shared" si="306"/>
        <v>0</v>
      </c>
      <c r="S223" s="37">
        <f t="shared" si="307"/>
        <v>0</v>
      </c>
      <c r="T223" s="36">
        <f t="shared" si="308"/>
        <v>0</v>
      </c>
    </row>
    <row r="224" ht="14.25" customHeight="1">
      <c r="A224" s="73"/>
      <c r="B224" s="32"/>
      <c r="C224" s="33"/>
      <c r="D224" s="34"/>
      <c r="E224" s="35">
        <f>IF(B224="",0,F231/SUM(B221:B230))</f>
        <v>0</v>
      </c>
      <c r="F224" s="35">
        <f t="shared" si="298"/>
        <v>0</v>
      </c>
      <c r="G224" s="36">
        <f t="shared" si="299"/>
        <v>0</v>
      </c>
      <c r="H224" s="32"/>
      <c r="I224" s="33"/>
      <c r="J224" s="34"/>
      <c r="K224" s="35">
        <f t="shared" si="300"/>
        <v>0</v>
      </c>
      <c r="L224" s="37">
        <f t="shared" si="301"/>
        <v>0</v>
      </c>
      <c r="M224" s="18">
        <f t="shared" si="302"/>
        <v>0</v>
      </c>
      <c r="N224" s="38">
        <f t="shared" si="303"/>
        <v>0</v>
      </c>
      <c r="O224" s="36">
        <f t="shared" si="304"/>
        <v>0</v>
      </c>
      <c r="P224" s="39" t="str">
        <f t="shared" ref="P224:Q224" si="310">H224</f>
        <v/>
      </c>
      <c r="Q224" s="35" t="str">
        <f t="shared" si="310"/>
        <v/>
      </c>
      <c r="R224" s="35">
        <f t="shared" si="306"/>
        <v>0</v>
      </c>
      <c r="S224" s="37">
        <f t="shared" si="307"/>
        <v>0</v>
      </c>
      <c r="T224" s="36">
        <f t="shared" si="308"/>
        <v>0</v>
      </c>
    </row>
    <row r="225" ht="14.25" customHeight="1">
      <c r="A225" s="83"/>
      <c r="B225" s="32"/>
      <c r="C225" s="33"/>
      <c r="D225" s="34"/>
      <c r="E225" s="35">
        <f>IF(B225="",0,F231/SUM(B221:B230))</f>
        <v>0</v>
      </c>
      <c r="F225" s="35">
        <f t="shared" si="298"/>
        <v>0</v>
      </c>
      <c r="G225" s="36">
        <f t="shared" si="299"/>
        <v>0</v>
      </c>
      <c r="H225" s="32"/>
      <c r="I225" s="33"/>
      <c r="J225" s="34"/>
      <c r="K225" s="35">
        <f t="shared" si="300"/>
        <v>0</v>
      </c>
      <c r="L225" s="37">
        <f t="shared" si="301"/>
        <v>0</v>
      </c>
      <c r="M225" s="18">
        <f t="shared" si="302"/>
        <v>0</v>
      </c>
      <c r="N225" s="38">
        <f t="shared" si="303"/>
        <v>0</v>
      </c>
      <c r="O225" s="36">
        <f t="shared" si="304"/>
        <v>0</v>
      </c>
      <c r="P225" s="39" t="str">
        <f t="shared" ref="P225:Q225" si="311">H225</f>
        <v/>
      </c>
      <c r="Q225" s="35" t="str">
        <f t="shared" si="311"/>
        <v/>
      </c>
      <c r="R225" s="35">
        <f t="shared" si="306"/>
        <v>0</v>
      </c>
      <c r="S225" s="37">
        <f t="shared" si="307"/>
        <v>0</v>
      </c>
      <c r="T225" s="36">
        <f t="shared" si="308"/>
        <v>0</v>
      </c>
    </row>
    <row r="226" ht="14.25" customHeight="1">
      <c r="A226" s="83"/>
      <c r="B226" s="32"/>
      <c r="C226" s="33"/>
      <c r="D226" s="34"/>
      <c r="E226" s="35">
        <f>IF(B226="",0,F231/SUM(B221:B230))</f>
        <v>0</v>
      </c>
      <c r="F226" s="35">
        <f t="shared" si="298"/>
        <v>0</v>
      </c>
      <c r="G226" s="36">
        <f t="shared" si="299"/>
        <v>0</v>
      </c>
      <c r="H226" s="32"/>
      <c r="I226" s="33"/>
      <c r="J226" s="34"/>
      <c r="K226" s="35">
        <f t="shared" si="300"/>
        <v>0</v>
      </c>
      <c r="L226" s="37">
        <f t="shared" si="301"/>
        <v>0</v>
      </c>
      <c r="M226" s="18">
        <f t="shared" si="302"/>
        <v>0</v>
      </c>
      <c r="N226" s="38">
        <f t="shared" si="303"/>
        <v>0</v>
      </c>
      <c r="O226" s="36">
        <f t="shared" si="304"/>
        <v>0</v>
      </c>
      <c r="P226" s="39" t="str">
        <f t="shared" ref="P226:Q226" si="312">H226</f>
        <v/>
      </c>
      <c r="Q226" s="35" t="str">
        <f t="shared" si="312"/>
        <v/>
      </c>
      <c r="R226" s="35">
        <f t="shared" si="306"/>
        <v>0</v>
      </c>
      <c r="S226" s="37">
        <f t="shared" si="307"/>
        <v>0</v>
      </c>
      <c r="T226" s="36">
        <f t="shared" si="308"/>
        <v>0</v>
      </c>
    </row>
    <row r="227" ht="14.25" customHeight="1">
      <c r="A227" s="83"/>
      <c r="B227" s="32"/>
      <c r="C227" s="33"/>
      <c r="D227" s="34"/>
      <c r="E227" s="35">
        <f>IF(B227="",0,F231/SUM(B221:B230))</f>
        <v>0</v>
      </c>
      <c r="F227" s="35">
        <f t="shared" si="298"/>
        <v>0</v>
      </c>
      <c r="G227" s="36">
        <f t="shared" si="299"/>
        <v>0</v>
      </c>
      <c r="H227" s="32"/>
      <c r="I227" s="33"/>
      <c r="J227" s="34"/>
      <c r="K227" s="35">
        <f t="shared" si="300"/>
        <v>0</v>
      </c>
      <c r="L227" s="37">
        <f t="shared" si="301"/>
        <v>0</v>
      </c>
      <c r="M227" s="18">
        <f t="shared" si="302"/>
        <v>0</v>
      </c>
      <c r="N227" s="38">
        <f t="shared" si="303"/>
        <v>0</v>
      </c>
      <c r="O227" s="36">
        <f t="shared" si="304"/>
        <v>0</v>
      </c>
      <c r="P227" s="39" t="str">
        <f t="shared" ref="P227:Q227" si="313">H227</f>
        <v/>
      </c>
      <c r="Q227" s="35" t="str">
        <f t="shared" si="313"/>
        <v/>
      </c>
      <c r="R227" s="35">
        <f t="shared" si="306"/>
        <v>0</v>
      </c>
      <c r="S227" s="37">
        <f t="shared" si="307"/>
        <v>0</v>
      </c>
      <c r="T227" s="36">
        <f t="shared" si="308"/>
        <v>0</v>
      </c>
    </row>
    <row r="228" ht="14.25" customHeight="1">
      <c r="A228" s="83"/>
      <c r="B228" s="32"/>
      <c r="C228" s="33"/>
      <c r="D228" s="34"/>
      <c r="E228" s="35">
        <f>IF(B228="",0,F231/SUM(B221:B230))</f>
        <v>0</v>
      </c>
      <c r="F228" s="35">
        <f t="shared" si="298"/>
        <v>0</v>
      </c>
      <c r="G228" s="36">
        <f t="shared" si="299"/>
        <v>0</v>
      </c>
      <c r="H228" s="32"/>
      <c r="I228" s="33"/>
      <c r="J228" s="34"/>
      <c r="K228" s="35">
        <f t="shared" si="300"/>
        <v>0</v>
      </c>
      <c r="L228" s="37">
        <f t="shared" si="301"/>
        <v>0</v>
      </c>
      <c r="M228" s="18">
        <f t="shared" si="302"/>
        <v>0</v>
      </c>
      <c r="N228" s="38">
        <f t="shared" si="303"/>
        <v>0</v>
      </c>
      <c r="O228" s="36">
        <f t="shared" si="304"/>
        <v>0</v>
      </c>
      <c r="P228" s="39" t="str">
        <f t="shared" ref="P228:Q228" si="314">H228</f>
        <v/>
      </c>
      <c r="Q228" s="35" t="str">
        <f t="shared" si="314"/>
        <v/>
      </c>
      <c r="R228" s="35">
        <f t="shared" si="306"/>
        <v>0</v>
      </c>
      <c r="S228" s="37">
        <f t="shared" si="307"/>
        <v>0</v>
      </c>
      <c r="T228" s="36">
        <f t="shared" si="308"/>
        <v>0</v>
      </c>
    </row>
    <row r="229" ht="14.25" customHeight="1">
      <c r="A229" s="83"/>
      <c r="B229" s="32"/>
      <c r="C229" s="33"/>
      <c r="D229" s="34"/>
      <c r="E229" s="35">
        <f>IF(B229="",0,F231/SUM(B221:B230))</f>
        <v>0</v>
      </c>
      <c r="F229" s="35">
        <f t="shared" si="298"/>
        <v>0</v>
      </c>
      <c r="G229" s="36">
        <f t="shared" si="299"/>
        <v>0</v>
      </c>
      <c r="H229" s="32"/>
      <c r="I229" s="33"/>
      <c r="J229" s="34"/>
      <c r="K229" s="35">
        <f t="shared" si="300"/>
        <v>0</v>
      </c>
      <c r="L229" s="37">
        <f t="shared" si="301"/>
        <v>0</v>
      </c>
      <c r="M229" s="18">
        <f t="shared" si="302"/>
        <v>0</v>
      </c>
      <c r="N229" s="38">
        <f t="shared" si="303"/>
        <v>0</v>
      </c>
      <c r="O229" s="36">
        <f t="shared" si="304"/>
        <v>0</v>
      </c>
      <c r="P229" s="39" t="str">
        <f t="shared" ref="P229:Q229" si="315">H229</f>
        <v/>
      </c>
      <c r="Q229" s="35" t="str">
        <f t="shared" si="315"/>
        <v/>
      </c>
      <c r="R229" s="35">
        <f t="shared" si="306"/>
        <v>0</v>
      </c>
      <c r="S229" s="37">
        <f t="shared" si="307"/>
        <v>0</v>
      </c>
      <c r="T229" s="36">
        <f t="shared" si="308"/>
        <v>0</v>
      </c>
    </row>
    <row r="230" ht="14.25" customHeight="1">
      <c r="A230" s="84"/>
      <c r="B230" s="48"/>
      <c r="C230" s="48"/>
      <c r="D230" s="43"/>
      <c r="E230" s="50">
        <f>IF(B230="",0,F231/SUM(B221:B230))</f>
        <v>0</v>
      </c>
      <c r="F230" s="50">
        <f t="shared" si="298"/>
        <v>0</v>
      </c>
      <c r="G230" s="51">
        <f t="shared" si="299"/>
        <v>0</v>
      </c>
      <c r="H230" s="52"/>
      <c r="I230" s="48"/>
      <c r="J230" s="49"/>
      <c r="K230" s="50">
        <f t="shared" si="300"/>
        <v>0</v>
      </c>
      <c r="L230" s="53">
        <f t="shared" si="301"/>
        <v>0</v>
      </c>
      <c r="M230" s="75">
        <f t="shared" si="302"/>
        <v>0</v>
      </c>
      <c r="N230" s="55">
        <f t="shared" si="303"/>
        <v>0</v>
      </c>
      <c r="O230" s="51">
        <f t="shared" si="304"/>
        <v>0</v>
      </c>
      <c r="P230" s="56" t="str">
        <f t="shared" ref="P230:Q230" si="316">H230</f>
        <v/>
      </c>
      <c r="Q230" s="50" t="str">
        <f t="shared" si="316"/>
        <v/>
      </c>
      <c r="R230" s="50">
        <f t="shared" si="306"/>
        <v>0</v>
      </c>
      <c r="S230" s="37">
        <f t="shared" si="307"/>
        <v>0</v>
      </c>
      <c r="T230" s="51">
        <f t="shared" si="308"/>
        <v>0</v>
      </c>
    </row>
    <row r="231" ht="42.0" customHeight="1">
      <c r="B231" s="13">
        <f>SUM(B221:B230)</f>
        <v>0</v>
      </c>
      <c r="C231" s="58" t="s">
        <v>25</v>
      </c>
      <c r="D231" s="76" t="s">
        <v>26</v>
      </c>
      <c r="E231" s="77"/>
      <c r="F231" s="78">
        <v>0.0</v>
      </c>
      <c r="G231" s="9"/>
      <c r="H231" s="13">
        <f>SUM(H221:H230)</f>
        <v>0</v>
      </c>
      <c r="I231" s="58" t="s">
        <v>27</v>
      </c>
      <c r="J231" s="62"/>
      <c r="K231" s="62"/>
      <c r="L231" s="37">
        <f t="shared" si="301"/>
        <v>0</v>
      </c>
      <c r="N231" s="33">
        <f t="shared" ref="N231:O231" si="317">SUM(N221:N230)</f>
        <v>0</v>
      </c>
      <c r="O231" s="33">
        <f t="shared" si="317"/>
        <v>0</v>
      </c>
      <c r="R231" s="22">
        <f>SUM(R221:R230)</f>
        <v>0</v>
      </c>
      <c r="S231" s="13" t="s">
        <v>28</v>
      </c>
      <c r="T231" s="13"/>
      <c r="Y231" s="33">
        <f>T231*R231</f>
        <v>0</v>
      </c>
      <c r="Z231" s="33">
        <f>R231</f>
        <v>0</v>
      </c>
    </row>
    <row r="232" ht="33.75" customHeight="1"/>
    <row r="233" ht="42.75" customHeight="1">
      <c r="A233" s="11"/>
      <c r="B233" s="12" t="s">
        <v>1</v>
      </c>
      <c r="C233" s="13"/>
      <c r="D233" s="14" t="s">
        <v>2</v>
      </c>
      <c r="E233" s="15"/>
      <c r="F233" s="16"/>
      <c r="G233" s="17"/>
      <c r="H233" s="17"/>
      <c r="I233" s="15"/>
      <c r="J233" s="14" t="s">
        <v>3</v>
      </c>
      <c r="K233" s="17"/>
      <c r="L233" s="17"/>
      <c r="M233" s="15"/>
      <c r="P233" s="18">
        <f>IFERROR(O246/N246-1,0)</f>
        <v>0</v>
      </c>
      <c r="Q233" s="3" t="s">
        <v>4</v>
      </c>
      <c r="R233" s="4"/>
      <c r="S233" s="5"/>
      <c r="T233" s="22">
        <f>SUM(T236:T245)</f>
        <v>0</v>
      </c>
      <c r="Z233" s="23"/>
    </row>
    <row r="234" ht="14.25" customHeight="1">
      <c r="A234" s="66" t="s">
        <v>5</v>
      </c>
      <c r="B234" s="82" t="s">
        <v>6</v>
      </c>
      <c r="C234" s="20"/>
      <c r="D234" s="20"/>
      <c r="E234" s="20"/>
      <c r="F234" s="20"/>
      <c r="G234" s="68"/>
      <c r="H234" s="82" t="s">
        <v>7</v>
      </c>
      <c r="I234" s="20"/>
      <c r="J234" s="20"/>
      <c r="K234" s="20"/>
      <c r="L234" s="20"/>
      <c r="M234" s="68"/>
      <c r="N234" s="27" t="s">
        <v>8</v>
      </c>
      <c r="O234" s="28"/>
      <c r="P234" s="25" t="s">
        <v>9</v>
      </c>
      <c r="Q234" s="17"/>
      <c r="R234" s="17"/>
      <c r="S234" s="17"/>
      <c r="T234" s="26"/>
    </row>
    <row r="235" ht="14.25" customHeight="1">
      <c r="A235" s="29"/>
      <c r="B235" s="30" t="s">
        <v>10</v>
      </c>
      <c r="C235" s="12" t="s">
        <v>11</v>
      </c>
      <c r="D235" s="12" t="s">
        <v>12</v>
      </c>
      <c r="E235" s="12" t="s">
        <v>13</v>
      </c>
      <c r="F235" s="12" t="s">
        <v>14</v>
      </c>
      <c r="G235" s="31" t="s">
        <v>15</v>
      </c>
      <c r="H235" s="30" t="s">
        <v>10</v>
      </c>
      <c r="I235" s="12" t="s">
        <v>11</v>
      </c>
      <c r="J235" s="12" t="s">
        <v>12</v>
      </c>
      <c r="K235" s="12" t="s">
        <v>14</v>
      </c>
      <c r="L235" s="12" t="s">
        <v>16</v>
      </c>
      <c r="M235" s="31" t="s">
        <v>17</v>
      </c>
      <c r="N235" s="30" t="s">
        <v>18</v>
      </c>
      <c r="O235" s="31" t="s">
        <v>19</v>
      </c>
      <c r="P235" s="30" t="s">
        <v>20</v>
      </c>
      <c r="Q235" s="12" t="s">
        <v>21</v>
      </c>
      <c r="R235" s="12" t="s">
        <v>22</v>
      </c>
      <c r="S235" s="12" t="s">
        <v>23</v>
      </c>
      <c r="T235" s="31" t="s">
        <v>24</v>
      </c>
    </row>
    <row r="236" ht="45.0" customHeight="1">
      <c r="A236" s="73"/>
      <c r="B236" s="32"/>
      <c r="C236" s="33"/>
      <c r="D236" s="34"/>
      <c r="E236" s="35">
        <f>IF(B236="",0,F246/SUM(B236:B245))</f>
        <v>0</v>
      </c>
      <c r="F236" s="35">
        <f t="shared" ref="F236:F245" si="319">C236*(1-(D236+9.25%))+E236</f>
        <v>0</v>
      </c>
      <c r="G236" s="36">
        <f t="shared" ref="G236:G245" si="320">IFERROR(F236*B236/H236,0)</f>
        <v>0</v>
      </c>
      <c r="H236" s="32"/>
      <c r="I236" s="33"/>
      <c r="J236" s="34"/>
      <c r="K236" s="35">
        <f t="shared" ref="K236:K245" si="321">I236*(1-(J236+9.25%))</f>
        <v>0</v>
      </c>
      <c r="L236" s="37">
        <f t="shared" ref="L236:L246" si="322">IFERROR(H236/B236-1,0)</f>
        <v>0</v>
      </c>
      <c r="M236" s="18">
        <f t="shared" ref="M236:M245" si="323">IFERROR(K236/G236-1,0)</f>
        <v>0</v>
      </c>
      <c r="N236" s="38">
        <f t="shared" ref="N236:N245" si="324">B236*F236</f>
        <v>0</v>
      </c>
      <c r="O236" s="36">
        <f t="shared" ref="O236:O245" si="325">H236*K236</f>
        <v>0</v>
      </c>
      <c r="P236" s="39" t="str">
        <f t="shared" ref="P236:Q236" si="318">H236</f>
        <v/>
      </c>
      <c r="Q236" s="35" t="str">
        <f t="shared" si="318"/>
        <v/>
      </c>
      <c r="R236" s="35">
        <f t="shared" ref="R236:R245" si="327">Q236*P236</f>
        <v>0</v>
      </c>
      <c r="S236" s="37">
        <f t="shared" ref="S236:S245" si="328">IF(M236="","",IF(M236&lt;20%,0,IF(M236&lt;30%,1%,IF(M236&lt;40%,1.5%,IF(M236&lt;50%,2.5%,IF(M236&lt;60%,3%,IF(M236&lt;80%,4%,IF(M236&lt;100%,5%,5%))))))))</f>
        <v>0</v>
      </c>
      <c r="T236" s="36">
        <f t="shared" ref="T236:T245" si="329">R236*S236</f>
        <v>0</v>
      </c>
    </row>
    <row r="237" ht="45.0" customHeight="1">
      <c r="A237" s="73"/>
      <c r="B237" s="32"/>
      <c r="C237" s="33"/>
      <c r="D237" s="34"/>
      <c r="E237" s="35">
        <f>IF(B237="",0,F246/SUM(B236:B245))</f>
        <v>0</v>
      </c>
      <c r="F237" s="35">
        <f t="shared" si="319"/>
        <v>0</v>
      </c>
      <c r="G237" s="36">
        <f t="shared" si="320"/>
        <v>0</v>
      </c>
      <c r="H237" s="32"/>
      <c r="I237" s="33"/>
      <c r="J237" s="34"/>
      <c r="K237" s="35">
        <f t="shared" si="321"/>
        <v>0</v>
      </c>
      <c r="L237" s="37">
        <f t="shared" si="322"/>
        <v>0</v>
      </c>
      <c r="M237" s="18">
        <f t="shared" si="323"/>
        <v>0</v>
      </c>
      <c r="N237" s="38">
        <f t="shared" si="324"/>
        <v>0</v>
      </c>
      <c r="O237" s="36">
        <f t="shared" si="325"/>
        <v>0</v>
      </c>
      <c r="P237" s="39" t="str">
        <f t="shared" ref="P237:Q237" si="326">H237</f>
        <v/>
      </c>
      <c r="Q237" s="35" t="str">
        <f t="shared" si="326"/>
        <v/>
      </c>
      <c r="R237" s="35">
        <f t="shared" si="327"/>
        <v>0</v>
      </c>
      <c r="S237" s="37">
        <f t="shared" si="328"/>
        <v>0</v>
      </c>
      <c r="T237" s="36">
        <f t="shared" si="329"/>
        <v>0</v>
      </c>
    </row>
    <row r="238" ht="14.25" customHeight="1">
      <c r="A238" s="73"/>
      <c r="B238" s="32"/>
      <c r="C238" s="33"/>
      <c r="D238" s="34"/>
      <c r="E238" s="35">
        <f>IF(B238="",0,F246/SUM(B236:B245))</f>
        <v>0</v>
      </c>
      <c r="F238" s="35">
        <f t="shared" si="319"/>
        <v>0</v>
      </c>
      <c r="G238" s="36">
        <f t="shared" si="320"/>
        <v>0</v>
      </c>
      <c r="H238" s="32"/>
      <c r="I238" s="33"/>
      <c r="J238" s="34"/>
      <c r="K238" s="35">
        <f t="shared" si="321"/>
        <v>0</v>
      </c>
      <c r="L238" s="37">
        <f t="shared" si="322"/>
        <v>0</v>
      </c>
      <c r="M238" s="18">
        <f t="shared" si="323"/>
        <v>0</v>
      </c>
      <c r="N238" s="38">
        <f t="shared" si="324"/>
        <v>0</v>
      </c>
      <c r="O238" s="36">
        <f t="shared" si="325"/>
        <v>0</v>
      </c>
      <c r="P238" s="39" t="str">
        <f t="shared" ref="P238:Q238" si="330">H238</f>
        <v/>
      </c>
      <c r="Q238" s="35" t="str">
        <f t="shared" si="330"/>
        <v/>
      </c>
      <c r="R238" s="35">
        <f t="shared" si="327"/>
        <v>0</v>
      </c>
      <c r="S238" s="37">
        <f t="shared" si="328"/>
        <v>0</v>
      </c>
      <c r="T238" s="36">
        <f t="shared" si="329"/>
        <v>0</v>
      </c>
    </row>
    <row r="239" ht="14.25" customHeight="1">
      <c r="A239" s="73"/>
      <c r="B239" s="32"/>
      <c r="C239" s="33"/>
      <c r="D239" s="34"/>
      <c r="E239" s="35">
        <f>IF(B239="",0,F246/SUM(B236:B245))</f>
        <v>0</v>
      </c>
      <c r="F239" s="35">
        <f t="shared" si="319"/>
        <v>0</v>
      </c>
      <c r="G239" s="36">
        <f t="shared" si="320"/>
        <v>0</v>
      </c>
      <c r="H239" s="32"/>
      <c r="I239" s="33"/>
      <c r="J239" s="34"/>
      <c r="K239" s="35">
        <f t="shared" si="321"/>
        <v>0</v>
      </c>
      <c r="L239" s="37">
        <f t="shared" si="322"/>
        <v>0</v>
      </c>
      <c r="M239" s="18">
        <f t="shared" si="323"/>
        <v>0</v>
      </c>
      <c r="N239" s="38">
        <f t="shared" si="324"/>
        <v>0</v>
      </c>
      <c r="O239" s="36">
        <f t="shared" si="325"/>
        <v>0</v>
      </c>
      <c r="P239" s="39" t="str">
        <f t="shared" ref="P239:Q239" si="331">H239</f>
        <v/>
      </c>
      <c r="Q239" s="35" t="str">
        <f t="shared" si="331"/>
        <v/>
      </c>
      <c r="R239" s="35">
        <f t="shared" si="327"/>
        <v>0</v>
      </c>
      <c r="S239" s="37">
        <f t="shared" si="328"/>
        <v>0</v>
      </c>
      <c r="T239" s="36">
        <f t="shared" si="329"/>
        <v>0</v>
      </c>
    </row>
    <row r="240" ht="14.25" customHeight="1">
      <c r="A240" s="83"/>
      <c r="B240" s="32"/>
      <c r="C240" s="33"/>
      <c r="D240" s="34"/>
      <c r="E240" s="35">
        <f>IF(B240="",0,F246/SUM(B236:B245))</f>
        <v>0</v>
      </c>
      <c r="F240" s="35">
        <f t="shared" si="319"/>
        <v>0</v>
      </c>
      <c r="G240" s="36">
        <f t="shared" si="320"/>
        <v>0</v>
      </c>
      <c r="H240" s="32"/>
      <c r="I240" s="33"/>
      <c r="J240" s="34"/>
      <c r="K240" s="35">
        <f t="shared" si="321"/>
        <v>0</v>
      </c>
      <c r="L240" s="37">
        <f t="shared" si="322"/>
        <v>0</v>
      </c>
      <c r="M240" s="18">
        <f t="shared" si="323"/>
        <v>0</v>
      </c>
      <c r="N240" s="38">
        <f t="shared" si="324"/>
        <v>0</v>
      </c>
      <c r="O240" s="36">
        <f t="shared" si="325"/>
        <v>0</v>
      </c>
      <c r="P240" s="39" t="str">
        <f t="shared" ref="P240:Q240" si="332">H240</f>
        <v/>
      </c>
      <c r="Q240" s="35" t="str">
        <f t="shared" si="332"/>
        <v/>
      </c>
      <c r="R240" s="35">
        <f t="shared" si="327"/>
        <v>0</v>
      </c>
      <c r="S240" s="37">
        <f t="shared" si="328"/>
        <v>0</v>
      </c>
      <c r="T240" s="36">
        <f t="shared" si="329"/>
        <v>0</v>
      </c>
    </row>
    <row r="241" ht="14.25" customHeight="1">
      <c r="A241" s="83"/>
      <c r="B241" s="32"/>
      <c r="C241" s="33"/>
      <c r="D241" s="34"/>
      <c r="E241" s="35">
        <f>IF(B241="",0,F246/SUM(B236:B245))</f>
        <v>0</v>
      </c>
      <c r="F241" s="35">
        <f t="shared" si="319"/>
        <v>0</v>
      </c>
      <c r="G241" s="36">
        <f t="shared" si="320"/>
        <v>0</v>
      </c>
      <c r="H241" s="32"/>
      <c r="I241" s="33"/>
      <c r="J241" s="34"/>
      <c r="K241" s="35">
        <f t="shared" si="321"/>
        <v>0</v>
      </c>
      <c r="L241" s="37">
        <f t="shared" si="322"/>
        <v>0</v>
      </c>
      <c r="M241" s="18">
        <f t="shared" si="323"/>
        <v>0</v>
      </c>
      <c r="N241" s="38">
        <f t="shared" si="324"/>
        <v>0</v>
      </c>
      <c r="O241" s="36">
        <f t="shared" si="325"/>
        <v>0</v>
      </c>
      <c r="P241" s="39" t="str">
        <f t="shared" ref="P241:Q241" si="333">H241</f>
        <v/>
      </c>
      <c r="Q241" s="35" t="str">
        <f t="shared" si="333"/>
        <v/>
      </c>
      <c r="R241" s="35">
        <f t="shared" si="327"/>
        <v>0</v>
      </c>
      <c r="S241" s="37">
        <f t="shared" si="328"/>
        <v>0</v>
      </c>
      <c r="T241" s="36">
        <f t="shared" si="329"/>
        <v>0</v>
      </c>
    </row>
    <row r="242" ht="14.25" customHeight="1">
      <c r="A242" s="83"/>
      <c r="B242" s="32"/>
      <c r="C242" s="33"/>
      <c r="D242" s="34"/>
      <c r="E242" s="35">
        <f>IF(B242="",0,F246/SUM(B236:B245))</f>
        <v>0</v>
      </c>
      <c r="F242" s="35">
        <f t="shared" si="319"/>
        <v>0</v>
      </c>
      <c r="G242" s="36">
        <f t="shared" si="320"/>
        <v>0</v>
      </c>
      <c r="H242" s="32"/>
      <c r="I242" s="33"/>
      <c r="J242" s="34"/>
      <c r="K242" s="35">
        <f t="shared" si="321"/>
        <v>0</v>
      </c>
      <c r="L242" s="37">
        <f t="shared" si="322"/>
        <v>0</v>
      </c>
      <c r="M242" s="18">
        <f t="shared" si="323"/>
        <v>0</v>
      </c>
      <c r="N242" s="38">
        <f t="shared" si="324"/>
        <v>0</v>
      </c>
      <c r="O242" s="36">
        <f t="shared" si="325"/>
        <v>0</v>
      </c>
      <c r="P242" s="39" t="str">
        <f t="shared" ref="P242:Q242" si="334">H242</f>
        <v/>
      </c>
      <c r="Q242" s="35" t="str">
        <f t="shared" si="334"/>
        <v/>
      </c>
      <c r="R242" s="35">
        <f t="shared" si="327"/>
        <v>0</v>
      </c>
      <c r="S242" s="37">
        <f t="shared" si="328"/>
        <v>0</v>
      </c>
      <c r="T242" s="36">
        <f t="shared" si="329"/>
        <v>0</v>
      </c>
    </row>
    <row r="243" ht="14.25" customHeight="1">
      <c r="A243" s="83"/>
      <c r="B243" s="32"/>
      <c r="C243" s="33"/>
      <c r="D243" s="34"/>
      <c r="E243" s="35">
        <f>IF(B243="",0,F246/SUM(B236:B245))</f>
        <v>0</v>
      </c>
      <c r="F243" s="35">
        <f t="shared" si="319"/>
        <v>0</v>
      </c>
      <c r="G243" s="36">
        <f t="shared" si="320"/>
        <v>0</v>
      </c>
      <c r="H243" s="32"/>
      <c r="I243" s="33"/>
      <c r="J243" s="34"/>
      <c r="K243" s="35">
        <f t="shared" si="321"/>
        <v>0</v>
      </c>
      <c r="L243" s="37">
        <f t="shared" si="322"/>
        <v>0</v>
      </c>
      <c r="M243" s="18">
        <f t="shared" si="323"/>
        <v>0</v>
      </c>
      <c r="N243" s="38">
        <f t="shared" si="324"/>
        <v>0</v>
      </c>
      <c r="O243" s="36">
        <f t="shared" si="325"/>
        <v>0</v>
      </c>
      <c r="P243" s="39" t="str">
        <f t="shared" ref="P243:Q243" si="335">H243</f>
        <v/>
      </c>
      <c r="Q243" s="35" t="str">
        <f t="shared" si="335"/>
        <v/>
      </c>
      <c r="R243" s="35">
        <f t="shared" si="327"/>
        <v>0</v>
      </c>
      <c r="S243" s="37">
        <f t="shared" si="328"/>
        <v>0</v>
      </c>
      <c r="T243" s="36">
        <f t="shared" si="329"/>
        <v>0</v>
      </c>
    </row>
    <row r="244" ht="14.25" customHeight="1">
      <c r="A244" s="83"/>
      <c r="B244" s="32"/>
      <c r="C244" s="33"/>
      <c r="D244" s="34"/>
      <c r="E244" s="35">
        <f>IF(B244="",0,F246/SUM(B236:B245))</f>
        <v>0</v>
      </c>
      <c r="F244" s="35">
        <f t="shared" si="319"/>
        <v>0</v>
      </c>
      <c r="G244" s="36">
        <f t="shared" si="320"/>
        <v>0</v>
      </c>
      <c r="H244" s="32"/>
      <c r="I244" s="33"/>
      <c r="J244" s="34"/>
      <c r="K244" s="35">
        <f t="shared" si="321"/>
        <v>0</v>
      </c>
      <c r="L244" s="37">
        <f t="shared" si="322"/>
        <v>0</v>
      </c>
      <c r="M244" s="18">
        <f t="shared" si="323"/>
        <v>0</v>
      </c>
      <c r="N244" s="38">
        <f t="shared" si="324"/>
        <v>0</v>
      </c>
      <c r="O244" s="36">
        <f t="shared" si="325"/>
        <v>0</v>
      </c>
      <c r="P244" s="39" t="str">
        <f t="shared" ref="P244:Q244" si="336">H244</f>
        <v/>
      </c>
      <c r="Q244" s="35" t="str">
        <f t="shared" si="336"/>
        <v/>
      </c>
      <c r="R244" s="35">
        <f t="shared" si="327"/>
        <v>0</v>
      </c>
      <c r="S244" s="37">
        <f t="shared" si="328"/>
        <v>0</v>
      </c>
      <c r="T244" s="36">
        <f t="shared" si="329"/>
        <v>0</v>
      </c>
    </row>
    <row r="245" ht="14.25" customHeight="1">
      <c r="A245" s="84"/>
      <c r="B245" s="48"/>
      <c r="C245" s="48"/>
      <c r="D245" s="43"/>
      <c r="E245" s="50">
        <f>IF(B245="",0,F246/SUM(B236:B245))</f>
        <v>0</v>
      </c>
      <c r="F245" s="50">
        <f t="shared" si="319"/>
        <v>0</v>
      </c>
      <c r="G245" s="51">
        <f t="shared" si="320"/>
        <v>0</v>
      </c>
      <c r="H245" s="52"/>
      <c r="I245" s="48"/>
      <c r="J245" s="49"/>
      <c r="K245" s="50">
        <f t="shared" si="321"/>
        <v>0</v>
      </c>
      <c r="L245" s="53">
        <f t="shared" si="322"/>
        <v>0</v>
      </c>
      <c r="M245" s="75">
        <f t="shared" si="323"/>
        <v>0</v>
      </c>
      <c r="N245" s="55">
        <f t="shared" si="324"/>
        <v>0</v>
      </c>
      <c r="O245" s="51">
        <f t="shared" si="325"/>
        <v>0</v>
      </c>
      <c r="P245" s="56" t="str">
        <f t="shared" ref="P245:Q245" si="337">H245</f>
        <v/>
      </c>
      <c r="Q245" s="50" t="str">
        <f t="shared" si="337"/>
        <v/>
      </c>
      <c r="R245" s="50">
        <f t="shared" si="327"/>
        <v>0</v>
      </c>
      <c r="S245" s="37">
        <f t="shared" si="328"/>
        <v>0</v>
      </c>
      <c r="T245" s="51">
        <f t="shared" si="329"/>
        <v>0</v>
      </c>
    </row>
    <row r="246" ht="42.0" customHeight="1">
      <c r="B246" s="13">
        <f>SUM(B236:B245)</f>
        <v>0</v>
      </c>
      <c r="C246" s="58" t="s">
        <v>25</v>
      </c>
      <c r="D246" s="76" t="s">
        <v>26</v>
      </c>
      <c r="E246" s="77"/>
      <c r="F246" s="78">
        <v>0.0</v>
      </c>
      <c r="G246" s="9"/>
      <c r="H246" s="13">
        <f>SUM(H236:H245)</f>
        <v>0</v>
      </c>
      <c r="I246" s="58" t="s">
        <v>27</v>
      </c>
      <c r="J246" s="62"/>
      <c r="K246" s="62"/>
      <c r="L246" s="37">
        <f t="shared" si="322"/>
        <v>0</v>
      </c>
      <c r="N246" s="33">
        <f t="shared" ref="N246:O246" si="338">SUM(N236:N245)</f>
        <v>0</v>
      </c>
      <c r="O246" s="33">
        <f t="shared" si="338"/>
        <v>0</v>
      </c>
      <c r="R246" s="22">
        <f>SUM(R236:R245)</f>
        <v>0</v>
      </c>
      <c r="S246" s="13" t="s">
        <v>28</v>
      </c>
      <c r="T246" s="13"/>
      <c r="Y246" s="33">
        <f>T246*R246</f>
        <v>0</v>
      </c>
      <c r="Z246" s="33">
        <f>R246</f>
        <v>0</v>
      </c>
    </row>
    <row r="247" ht="33.75" customHeight="1"/>
    <row r="248" ht="42.75" customHeight="1">
      <c r="A248" s="11"/>
      <c r="B248" s="12" t="s">
        <v>1</v>
      </c>
      <c r="C248" s="13"/>
      <c r="D248" s="14" t="s">
        <v>2</v>
      </c>
      <c r="E248" s="15"/>
      <c r="F248" s="16"/>
      <c r="G248" s="17"/>
      <c r="H248" s="17"/>
      <c r="I248" s="15"/>
      <c r="J248" s="14" t="s">
        <v>3</v>
      </c>
      <c r="K248" s="17"/>
      <c r="L248" s="17"/>
      <c r="M248" s="15"/>
      <c r="P248" s="18">
        <f>IFERROR(O261/N261-1,0)</f>
        <v>0</v>
      </c>
      <c r="Q248" s="3" t="s">
        <v>4</v>
      </c>
      <c r="R248" s="4"/>
      <c r="S248" s="5"/>
      <c r="T248" s="22">
        <f>SUM(T251:T260)</f>
        <v>0</v>
      </c>
      <c r="Z248" s="23"/>
    </row>
    <row r="249" ht="14.25" customHeight="1">
      <c r="A249" s="66" t="s">
        <v>5</v>
      </c>
      <c r="B249" s="82" t="s">
        <v>6</v>
      </c>
      <c r="C249" s="20"/>
      <c r="D249" s="20"/>
      <c r="E249" s="20"/>
      <c r="F249" s="20"/>
      <c r="G249" s="68"/>
      <c r="H249" s="82" t="s">
        <v>7</v>
      </c>
      <c r="I249" s="20"/>
      <c r="J249" s="20"/>
      <c r="K249" s="20"/>
      <c r="L249" s="20"/>
      <c r="M249" s="68"/>
      <c r="N249" s="27" t="s">
        <v>8</v>
      </c>
      <c r="O249" s="28"/>
      <c r="P249" s="25" t="s">
        <v>9</v>
      </c>
      <c r="Q249" s="17"/>
      <c r="R249" s="17"/>
      <c r="S249" s="17"/>
      <c r="T249" s="26"/>
    </row>
    <row r="250" ht="14.25" customHeight="1">
      <c r="A250" s="29"/>
      <c r="B250" s="30" t="s">
        <v>10</v>
      </c>
      <c r="C250" s="12" t="s">
        <v>11</v>
      </c>
      <c r="D250" s="12" t="s">
        <v>12</v>
      </c>
      <c r="E250" s="12" t="s">
        <v>13</v>
      </c>
      <c r="F250" s="12" t="s">
        <v>14</v>
      </c>
      <c r="G250" s="31" t="s">
        <v>15</v>
      </c>
      <c r="H250" s="30" t="s">
        <v>10</v>
      </c>
      <c r="I250" s="12" t="s">
        <v>11</v>
      </c>
      <c r="J250" s="12" t="s">
        <v>12</v>
      </c>
      <c r="K250" s="12" t="s">
        <v>14</v>
      </c>
      <c r="L250" s="12" t="s">
        <v>16</v>
      </c>
      <c r="M250" s="31" t="s">
        <v>17</v>
      </c>
      <c r="N250" s="30" t="s">
        <v>18</v>
      </c>
      <c r="O250" s="31" t="s">
        <v>19</v>
      </c>
      <c r="P250" s="30" t="s">
        <v>20</v>
      </c>
      <c r="Q250" s="12" t="s">
        <v>21</v>
      </c>
      <c r="R250" s="12" t="s">
        <v>22</v>
      </c>
      <c r="S250" s="12" t="s">
        <v>23</v>
      </c>
      <c r="T250" s="31" t="s">
        <v>24</v>
      </c>
    </row>
    <row r="251" ht="45.0" customHeight="1">
      <c r="A251" s="73"/>
      <c r="B251" s="32"/>
      <c r="C251" s="33"/>
      <c r="D251" s="34"/>
      <c r="E251" s="35">
        <f>IF(B251="",0,F261/SUM(B251:B260))</f>
        <v>0</v>
      </c>
      <c r="F251" s="35">
        <f t="shared" ref="F251:F260" si="340">C251*(1-(D251+9.25%))+E251</f>
        <v>0</v>
      </c>
      <c r="G251" s="36">
        <f t="shared" ref="G251:G260" si="341">IFERROR(F251*B251/H251,0)</f>
        <v>0</v>
      </c>
      <c r="H251" s="32"/>
      <c r="I251" s="33"/>
      <c r="J251" s="34"/>
      <c r="K251" s="35">
        <f t="shared" ref="K251:K260" si="342">I251*(1-(J251+9.25%))</f>
        <v>0</v>
      </c>
      <c r="L251" s="37">
        <f t="shared" ref="L251:L261" si="343">IFERROR(H251/B251-1,0)</f>
        <v>0</v>
      </c>
      <c r="M251" s="18">
        <f t="shared" ref="M251:M260" si="344">IFERROR(K251/G251-1,0)</f>
        <v>0</v>
      </c>
      <c r="N251" s="38">
        <f t="shared" ref="N251:N260" si="345">B251*F251</f>
        <v>0</v>
      </c>
      <c r="O251" s="36">
        <f t="shared" ref="O251:O260" si="346">H251*K251</f>
        <v>0</v>
      </c>
      <c r="P251" s="39" t="str">
        <f t="shared" ref="P251:Q251" si="339">H251</f>
        <v/>
      </c>
      <c r="Q251" s="35" t="str">
        <f t="shared" si="339"/>
        <v/>
      </c>
      <c r="R251" s="35">
        <f t="shared" ref="R251:R260" si="348">Q251*P251</f>
        <v>0</v>
      </c>
      <c r="S251" s="37">
        <f t="shared" ref="S251:S260" si="349">IF(M251="","",IF(M251&lt;20%,0,IF(M251&lt;30%,1%,IF(M251&lt;40%,1.5%,IF(M251&lt;50%,2.5%,IF(M251&lt;60%,3%,IF(M251&lt;80%,4%,IF(M251&lt;100%,5%,5%))))))))</f>
        <v>0</v>
      </c>
      <c r="T251" s="36">
        <f t="shared" ref="T251:T260" si="350">R251*S251</f>
        <v>0</v>
      </c>
    </row>
    <row r="252" ht="45.0" customHeight="1">
      <c r="A252" s="73"/>
      <c r="B252" s="32"/>
      <c r="C252" s="33"/>
      <c r="D252" s="34"/>
      <c r="E252" s="35">
        <f>IF(B252="",0,F261/SUM(B251:B260))</f>
        <v>0</v>
      </c>
      <c r="F252" s="35">
        <f t="shared" si="340"/>
        <v>0</v>
      </c>
      <c r="G252" s="36">
        <f t="shared" si="341"/>
        <v>0</v>
      </c>
      <c r="H252" s="32"/>
      <c r="I252" s="33"/>
      <c r="J252" s="34"/>
      <c r="K252" s="35">
        <f t="shared" si="342"/>
        <v>0</v>
      </c>
      <c r="L252" s="37">
        <f t="shared" si="343"/>
        <v>0</v>
      </c>
      <c r="M252" s="18">
        <f t="shared" si="344"/>
        <v>0</v>
      </c>
      <c r="N252" s="38">
        <f t="shared" si="345"/>
        <v>0</v>
      </c>
      <c r="O252" s="36">
        <f t="shared" si="346"/>
        <v>0</v>
      </c>
      <c r="P252" s="39" t="str">
        <f t="shared" ref="P252:Q252" si="347">H252</f>
        <v/>
      </c>
      <c r="Q252" s="35" t="str">
        <f t="shared" si="347"/>
        <v/>
      </c>
      <c r="R252" s="35">
        <f t="shared" si="348"/>
        <v>0</v>
      </c>
      <c r="S252" s="37">
        <f t="shared" si="349"/>
        <v>0</v>
      </c>
      <c r="T252" s="36">
        <f t="shared" si="350"/>
        <v>0</v>
      </c>
    </row>
    <row r="253" ht="14.25" customHeight="1">
      <c r="A253" s="73"/>
      <c r="B253" s="32"/>
      <c r="C253" s="33"/>
      <c r="D253" s="34"/>
      <c r="E253" s="35">
        <f>IF(B253="",0,F261/SUM(B251:B260))</f>
        <v>0</v>
      </c>
      <c r="F253" s="35">
        <f t="shared" si="340"/>
        <v>0</v>
      </c>
      <c r="G253" s="36">
        <f t="shared" si="341"/>
        <v>0</v>
      </c>
      <c r="H253" s="32"/>
      <c r="I253" s="33"/>
      <c r="J253" s="34"/>
      <c r="K253" s="35">
        <f t="shared" si="342"/>
        <v>0</v>
      </c>
      <c r="L253" s="37">
        <f t="shared" si="343"/>
        <v>0</v>
      </c>
      <c r="M253" s="18">
        <f t="shared" si="344"/>
        <v>0</v>
      </c>
      <c r="N253" s="38">
        <f t="shared" si="345"/>
        <v>0</v>
      </c>
      <c r="O253" s="36">
        <f t="shared" si="346"/>
        <v>0</v>
      </c>
      <c r="P253" s="39" t="str">
        <f t="shared" ref="P253:Q253" si="351">H253</f>
        <v/>
      </c>
      <c r="Q253" s="35" t="str">
        <f t="shared" si="351"/>
        <v/>
      </c>
      <c r="R253" s="35">
        <f t="shared" si="348"/>
        <v>0</v>
      </c>
      <c r="S253" s="37">
        <f t="shared" si="349"/>
        <v>0</v>
      </c>
      <c r="T253" s="36">
        <f t="shared" si="350"/>
        <v>0</v>
      </c>
    </row>
    <row r="254" ht="14.25" customHeight="1">
      <c r="A254" s="73"/>
      <c r="B254" s="32"/>
      <c r="C254" s="33"/>
      <c r="D254" s="34"/>
      <c r="E254" s="35">
        <f>IF(B254="",0,F261/SUM(B251:B260))</f>
        <v>0</v>
      </c>
      <c r="F254" s="35">
        <f t="shared" si="340"/>
        <v>0</v>
      </c>
      <c r="G254" s="36">
        <f t="shared" si="341"/>
        <v>0</v>
      </c>
      <c r="H254" s="32"/>
      <c r="I254" s="33"/>
      <c r="J254" s="34"/>
      <c r="K254" s="35">
        <f t="shared" si="342"/>
        <v>0</v>
      </c>
      <c r="L254" s="37">
        <f t="shared" si="343"/>
        <v>0</v>
      </c>
      <c r="M254" s="18">
        <f t="shared" si="344"/>
        <v>0</v>
      </c>
      <c r="N254" s="38">
        <f t="shared" si="345"/>
        <v>0</v>
      </c>
      <c r="O254" s="36">
        <f t="shared" si="346"/>
        <v>0</v>
      </c>
      <c r="P254" s="39" t="str">
        <f t="shared" ref="P254:Q254" si="352">H254</f>
        <v/>
      </c>
      <c r="Q254" s="35" t="str">
        <f t="shared" si="352"/>
        <v/>
      </c>
      <c r="R254" s="35">
        <f t="shared" si="348"/>
        <v>0</v>
      </c>
      <c r="S254" s="37">
        <f t="shared" si="349"/>
        <v>0</v>
      </c>
      <c r="T254" s="36">
        <f t="shared" si="350"/>
        <v>0</v>
      </c>
    </row>
    <row r="255" ht="14.25" customHeight="1">
      <c r="A255" s="83"/>
      <c r="B255" s="32"/>
      <c r="C255" s="33"/>
      <c r="D255" s="34"/>
      <c r="E255" s="35">
        <f>IF(B255="",0,F261/SUM(B251:B260))</f>
        <v>0</v>
      </c>
      <c r="F255" s="35">
        <f t="shared" si="340"/>
        <v>0</v>
      </c>
      <c r="G255" s="36">
        <f t="shared" si="341"/>
        <v>0</v>
      </c>
      <c r="H255" s="32"/>
      <c r="I255" s="33"/>
      <c r="J255" s="34"/>
      <c r="K255" s="35">
        <f t="shared" si="342"/>
        <v>0</v>
      </c>
      <c r="L255" s="37">
        <f t="shared" si="343"/>
        <v>0</v>
      </c>
      <c r="M255" s="18">
        <f t="shared" si="344"/>
        <v>0</v>
      </c>
      <c r="N255" s="38">
        <f t="shared" si="345"/>
        <v>0</v>
      </c>
      <c r="O255" s="36">
        <f t="shared" si="346"/>
        <v>0</v>
      </c>
      <c r="P255" s="39" t="str">
        <f t="shared" ref="P255:Q255" si="353">H255</f>
        <v/>
      </c>
      <c r="Q255" s="35" t="str">
        <f t="shared" si="353"/>
        <v/>
      </c>
      <c r="R255" s="35">
        <f t="shared" si="348"/>
        <v>0</v>
      </c>
      <c r="S255" s="37">
        <f t="shared" si="349"/>
        <v>0</v>
      </c>
      <c r="T255" s="36">
        <f t="shared" si="350"/>
        <v>0</v>
      </c>
    </row>
    <row r="256" ht="14.25" customHeight="1">
      <c r="A256" s="83"/>
      <c r="B256" s="32"/>
      <c r="C256" s="33"/>
      <c r="D256" s="34"/>
      <c r="E256" s="35">
        <f>IF(B256="",0,F261/SUM(B251:B260))</f>
        <v>0</v>
      </c>
      <c r="F256" s="35">
        <f t="shared" si="340"/>
        <v>0</v>
      </c>
      <c r="G256" s="36">
        <f t="shared" si="341"/>
        <v>0</v>
      </c>
      <c r="H256" s="32"/>
      <c r="I256" s="33"/>
      <c r="J256" s="34"/>
      <c r="K256" s="35">
        <f t="shared" si="342"/>
        <v>0</v>
      </c>
      <c r="L256" s="37">
        <f t="shared" si="343"/>
        <v>0</v>
      </c>
      <c r="M256" s="18">
        <f t="shared" si="344"/>
        <v>0</v>
      </c>
      <c r="N256" s="38">
        <f t="shared" si="345"/>
        <v>0</v>
      </c>
      <c r="O256" s="36">
        <f t="shared" si="346"/>
        <v>0</v>
      </c>
      <c r="P256" s="39" t="str">
        <f t="shared" ref="P256:Q256" si="354">H256</f>
        <v/>
      </c>
      <c r="Q256" s="35" t="str">
        <f t="shared" si="354"/>
        <v/>
      </c>
      <c r="R256" s="35">
        <f t="shared" si="348"/>
        <v>0</v>
      </c>
      <c r="S256" s="37">
        <f t="shared" si="349"/>
        <v>0</v>
      </c>
      <c r="T256" s="36">
        <f t="shared" si="350"/>
        <v>0</v>
      </c>
    </row>
    <row r="257" ht="14.25" customHeight="1">
      <c r="A257" s="83"/>
      <c r="B257" s="32"/>
      <c r="C257" s="33"/>
      <c r="D257" s="34"/>
      <c r="E257" s="35">
        <f>IF(B257="",0,F261/SUM(B251:B260))</f>
        <v>0</v>
      </c>
      <c r="F257" s="35">
        <f t="shared" si="340"/>
        <v>0</v>
      </c>
      <c r="G257" s="36">
        <f t="shared" si="341"/>
        <v>0</v>
      </c>
      <c r="H257" s="32"/>
      <c r="I257" s="33"/>
      <c r="J257" s="34"/>
      <c r="K257" s="35">
        <f t="shared" si="342"/>
        <v>0</v>
      </c>
      <c r="L257" s="37">
        <f t="shared" si="343"/>
        <v>0</v>
      </c>
      <c r="M257" s="18">
        <f t="shared" si="344"/>
        <v>0</v>
      </c>
      <c r="N257" s="38">
        <f t="shared" si="345"/>
        <v>0</v>
      </c>
      <c r="O257" s="36">
        <f t="shared" si="346"/>
        <v>0</v>
      </c>
      <c r="P257" s="39" t="str">
        <f t="shared" ref="P257:Q257" si="355">H257</f>
        <v/>
      </c>
      <c r="Q257" s="35" t="str">
        <f t="shared" si="355"/>
        <v/>
      </c>
      <c r="R257" s="35">
        <f t="shared" si="348"/>
        <v>0</v>
      </c>
      <c r="S257" s="37">
        <f t="shared" si="349"/>
        <v>0</v>
      </c>
      <c r="T257" s="36">
        <f t="shared" si="350"/>
        <v>0</v>
      </c>
    </row>
    <row r="258" ht="14.25" customHeight="1">
      <c r="A258" s="83"/>
      <c r="B258" s="32"/>
      <c r="C258" s="33"/>
      <c r="D258" s="34"/>
      <c r="E258" s="35">
        <f>IF(B258="",0,F261/SUM(B251:B260))</f>
        <v>0</v>
      </c>
      <c r="F258" s="35">
        <f t="shared" si="340"/>
        <v>0</v>
      </c>
      <c r="G258" s="36">
        <f t="shared" si="341"/>
        <v>0</v>
      </c>
      <c r="H258" s="32"/>
      <c r="I258" s="33"/>
      <c r="J258" s="34"/>
      <c r="K258" s="35">
        <f t="shared" si="342"/>
        <v>0</v>
      </c>
      <c r="L258" s="37">
        <f t="shared" si="343"/>
        <v>0</v>
      </c>
      <c r="M258" s="18">
        <f t="shared" si="344"/>
        <v>0</v>
      </c>
      <c r="N258" s="38">
        <f t="shared" si="345"/>
        <v>0</v>
      </c>
      <c r="O258" s="36">
        <f t="shared" si="346"/>
        <v>0</v>
      </c>
      <c r="P258" s="39" t="str">
        <f t="shared" ref="P258:Q258" si="356">H258</f>
        <v/>
      </c>
      <c r="Q258" s="35" t="str">
        <f t="shared" si="356"/>
        <v/>
      </c>
      <c r="R258" s="35">
        <f t="shared" si="348"/>
        <v>0</v>
      </c>
      <c r="S258" s="37">
        <f t="shared" si="349"/>
        <v>0</v>
      </c>
      <c r="T258" s="36">
        <f t="shared" si="350"/>
        <v>0</v>
      </c>
    </row>
    <row r="259" ht="14.25" customHeight="1">
      <c r="A259" s="83"/>
      <c r="B259" s="32"/>
      <c r="C259" s="33"/>
      <c r="D259" s="34"/>
      <c r="E259" s="35">
        <f>IF(B259="",0,F261/SUM(B251:B260))</f>
        <v>0</v>
      </c>
      <c r="F259" s="35">
        <f t="shared" si="340"/>
        <v>0</v>
      </c>
      <c r="G259" s="36">
        <f t="shared" si="341"/>
        <v>0</v>
      </c>
      <c r="H259" s="32"/>
      <c r="I259" s="33"/>
      <c r="J259" s="34"/>
      <c r="K259" s="35">
        <f t="shared" si="342"/>
        <v>0</v>
      </c>
      <c r="L259" s="37">
        <f t="shared" si="343"/>
        <v>0</v>
      </c>
      <c r="M259" s="18">
        <f t="shared" si="344"/>
        <v>0</v>
      </c>
      <c r="N259" s="38">
        <f t="shared" si="345"/>
        <v>0</v>
      </c>
      <c r="O259" s="36">
        <f t="shared" si="346"/>
        <v>0</v>
      </c>
      <c r="P259" s="39" t="str">
        <f t="shared" ref="P259:Q259" si="357">H259</f>
        <v/>
      </c>
      <c r="Q259" s="35" t="str">
        <f t="shared" si="357"/>
        <v/>
      </c>
      <c r="R259" s="35">
        <f t="shared" si="348"/>
        <v>0</v>
      </c>
      <c r="S259" s="37">
        <f t="shared" si="349"/>
        <v>0</v>
      </c>
      <c r="T259" s="36">
        <f t="shared" si="350"/>
        <v>0</v>
      </c>
    </row>
    <row r="260" ht="14.25" customHeight="1">
      <c r="A260" s="84"/>
      <c r="B260" s="48"/>
      <c r="C260" s="48"/>
      <c r="D260" s="43"/>
      <c r="E260" s="50">
        <f>IF(B260="",0,F261/SUM(B251:B260))</f>
        <v>0</v>
      </c>
      <c r="F260" s="50">
        <f t="shared" si="340"/>
        <v>0</v>
      </c>
      <c r="G260" s="51">
        <f t="shared" si="341"/>
        <v>0</v>
      </c>
      <c r="H260" s="52"/>
      <c r="I260" s="48"/>
      <c r="J260" s="49"/>
      <c r="K260" s="50">
        <f t="shared" si="342"/>
        <v>0</v>
      </c>
      <c r="L260" s="53">
        <f t="shared" si="343"/>
        <v>0</v>
      </c>
      <c r="M260" s="75">
        <f t="shared" si="344"/>
        <v>0</v>
      </c>
      <c r="N260" s="55">
        <f t="shared" si="345"/>
        <v>0</v>
      </c>
      <c r="O260" s="51">
        <f t="shared" si="346"/>
        <v>0</v>
      </c>
      <c r="P260" s="56" t="str">
        <f t="shared" ref="P260:Q260" si="358">H260</f>
        <v/>
      </c>
      <c r="Q260" s="50" t="str">
        <f t="shared" si="358"/>
        <v/>
      </c>
      <c r="R260" s="50">
        <f t="shared" si="348"/>
        <v>0</v>
      </c>
      <c r="S260" s="37">
        <f t="shared" si="349"/>
        <v>0</v>
      </c>
      <c r="T260" s="51">
        <f t="shared" si="350"/>
        <v>0</v>
      </c>
    </row>
    <row r="261" ht="42.0" customHeight="1">
      <c r="B261" s="13">
        <f>SUM(B251:B260)</f>
        <v>0</v>
      </c>
      <c r="C261" s="58" t="s">
        <v>25</v>
      </c>
      <c r="D261" s="76" t="s">
        <v>26</v>
      </c>
      <c r="E261" s="77"/>
      <c r="F261" s="78">
        <v>0.0</v>
      </c>
      <c r="G261" s="9"/>
      <c r="H261" s="13">
        <f>SUM(H251:H260)</f>
        <v>0</v>
      </c>
      <c r="I261" s="58" t="s">
        <v>27</v>
      </c>
      <c r="J261" s="62"/>
      <c r="K261" s="62"/>
      <c r="L261" s="37">
        <f t="shared" si="343"/>
        <v>0</v>
      </c>
      <c r="N261" s="33">
        <f t="shared" ref="N261:O261" si="359">SUM(N251:N260)</f>
        <v>0</v>
      </c>
      <c r="O261" s="33">
        <f t="shared" si="359"/>
        <v>0</v>
      </c>
      <c r="R261" s="22">
        <f>SUM(R251:R260)</f>
        <v>0</v>
      </c>
      <c r="S261" s="13" t="s">
        <v>28</v>
      </c>
      <c r="T261" s="13"/>
      <c r="Y261" s="33">
        <f>T261*R261</f>
        <v>0</v>
      </c>
      <c r="Z261" s="33">
        <f>R261</f>
        <v>0</v>
      </c>
    </row>
    <row r="262" ht="33.75" customHeight="1"/>
    <row r="263" ht="42.75" customHeight="1">
      <c r="A263" s="11"/>
      <c r="B263" s="12" t="s">
        <v>1</v>
      </c>
      <c r="C263" s="13"/>
      <c r="D263" s="14" t="s">
        <v>2</v>
      </c>
      <c r="E263" s="15"/>
      <c r="F263" s="16"/>
      <c r="G263" s="17"/>
      <c r="H263" s="17"/>
      <c r="I263" s="15"/>
      <c r="J263" s="14" t="s">
        <v>3</v>
      </c>
      <c r="K263" s="17"/>
      <c r="L263" s="17"/>
      <c r="M263" s="15"/>
      <c r="P263" s="18">
        <f>IFERROR(O276/N276-1,0)</f>
        <v>0</v>
      </c>
      <c r="Q263" s="3" t="s">
        <v>4</v>
      </c>
      <c r="R263" s="4"/>
      <c r="S263" s="5"/>
      <c r="T263" s="22">
        <f>SUM(T266:T275)</f>
        <v>0</v>
      </c>
      <c r="Z263" s="23"/>
    </row>
    <row r="264" ht="14.25" customHeight="1">
      <c r="A264" s="66" t="s">
        <v>5</v>
      </c>
      <c r="B264" s="82" t="s">
        <v>6</v>
      </c>
      <c r="C264" s="20"/>
      <c r="D264" s="20"/>
      <c r="E264" s="20"/>
      <c r="F264" s="20"/>
      <c r="G264" s="68"/>
      <c r="H264" s="82" t="s">
        <v>7</v>
      </c>
      <c r="I264" s="20"/>
      <c r="J264" s="20"/>
      <c r="K264" s="20"/>
      <c r="L264" s="20"/>
      <c r="M264" s="68"/>
      <c r="N264" s="27" t="s">
        <v>8</v>
      </c>
      <c r="O264" s="28"/>
      <c r="P264" s="25" t="s">
        <v>9</v>
      </c>
      <c r="Q264" s="17"/>
      <c r="R264" s="17"/>
      <c r="S264" s="17"/>
      <c r="T264" s="26"/>
    </row>
    <row r="265" ht="14.25" customHeight="1">
      <c r="A265" s="29"/>
      <c r="B265" s="30" t="s">
        <v>10</v>
      </c>
      <c r="C265" s="12" t="s">
        <v>11</v>
      </c>
      <c r="D265" s="12" t="s">
        <v>12</v>
      </c>
      <c r="E265" s="12" t="s">
        <v>13</v>
      </c>
      <c r="F265" s="12" t="s">
        <v>14</v>
      </c>
      <c r="G265" s="31" t="s">
        <v>15</v>
      </c>
      <c r="H265" s="30" t="s">
        <v>10</v>
      </c>
      <c r="I265" s="12" t="s">
        <v>11</v>
      </c>
      <c r="J265" s="12" t="s">
        <v>12</v>
      </c>
      <c r="K265" s="12" t="s">
        <v>14</v>
      </c>
      <c r="L265" s="12" t="s">
        <v>16</v>
      </c>
      <c r="M265" s="31" t="s">
        <v>17</v>
      </c>
      <c r="N265" s="30" t="s">
        <v>18</v>
      </c>
      <c r="O265" s="31" t="s">
        <v>19</v>
      </c>
      <c r="P265" s="30" t="s">
        <v>20</v>
      </c>
      <c r="Q265" s="12" t="s">
        <v>21</v>
      </c>
      <c r="R265" s="12" t="s">
        <v>22</v>
      </c>
      <c r="S265" s="12" t="s">
        <v>23</v>
      </c>
      <c r="T265" s="31" t="s">
        <v>24</v>
      </c>
    </row>
    <row r="266" ht="45.0" customHeight="1">
      <c r="A266" s="73"/>
      <c r="B266" s="32"/>
      <c r="C266" s="33"/>
      <c r="D266" s="34"/>
      <c r="E266" s="35">
        <f>IF(B266="",0,F276/SUM(B266:B275))</f>
        <v>0</v>
      </c>
      <c r="F266" s="35">
        <f t="shared" ref="F266:F275" si="361">C266*(1-(D266+9.25%))+E266</f>
        <v>0</v>
      </c>
      <c r="G266" s="36">
        <f t="shared" ref="G266:G275" si="362">IFERROR(F266*B266/H266,0)</f>
        <v>0</v>
      </c>
      <c r="H266" s="32"/>
      <c r="I266" s="33"/>
      <c r="J266" s="34"/>
      <c r="K266" s="35">
        <f t="shared" ref="K266:K275" si="363">I266*(1-(J266+9.25%))</f>
        <v>0</v>
      </c>
      <c r="L266" s="37">
        <f t="shared" ref="L266:L276" si="364">IFERROR(H266/B266-1,0)</f>
        <v>0</v>
      </c>
      <c r="M266" s="18">
        <f t="shared" ref="M266:M275" si="365">IFERROR(K266/G266-1,0)</f>
        <v>0</v>
      </c>
      <c r="N266" s="38">
        <f t="shared" ref="N266:N275" si="366">B266*F266</f>
        <v>0</v>
      </c>
      <c r="O266" s="36">
        <f t="shared" ref="O266:O275" si="367">H266*K266</f>
        <v>0</v>
      </c>
      <c r="P266" s="39" t="str">
        <f t="shared" ref="P266:Q266" si="360">H266</f>
        <v/>
      </c>
      <c r="Q266" s="35" t="str">
        <f t="shared" si="360"/>
        <v/>
      </c>
      <c r="R266" s="35">
        <f t="shared" ref="R266:R275" si="369">Q266*P266</f>
        <v>0</v>
      </c>
      <c r="S266" s="37">
        <f t="shared" ref="S266:S275" si="370">IF(M266="","",IF(M266&lt;20%,0,IF(M266&lt;30%,1%,IF(M266&lt;40%,1.5%,IF(M266&lt;50%,2.5%,IF(M266&lt;60%,3%,IF(M266&lt;80%,4%,IF(M266&lt;100%,5%,5%))))))))</f>
        <v>0</v>
      </c>
      <c r="T266" s="36">
        <f t="shared" ref="T266:T275" si="371">R266*S266</f>
        <v>0</v>
      </c>
    </row>
    <row r="267" ht="45.0" customHeight="1">
      <c r="A267" s="73"/>
      <c r="B267" s="32"/>
      <c r="C267" s="33"/>
      <c r="D267" s="34"/>
      <c r="E267" s="35">
        <f>IF(B267="",0,F276/SUM(B266:B275))</f>
        <v>0</v>
      </c>
      <c r="F267" s="35">
        <f t="shared" si="361"/>
        <v>0</v>
      </c>
      <c r="G267" s="36">
        <f t="shared" si="362"/>
        <v>0</v>
      </c>
      <c r="H267" s="32"/>
      <c r="I267" s="33"/>
      <c r="J267" s="34"/>
      <c r="K267" s="35">
        <f t="shared" si="363"/>
        <v>0</v>
      </c>
      <c r="L267" s="37">
        <f t="shared" si="364"/>
        <v>0</v>
      </c>
      <c r="M267" s="18">
        <f t="shared" si="365"/>
        <v>0</v>
      </c>
      <c r="N267" s="38">
        <f t="shared" si="366"/>
        <v>0</v>
      </c>
      <c r="O267" s="36">
        <f t="shared" si="367"/>
        <v>0</v>
      </c>
      <c r="P267" s="39" t="str">
        <f t="shared" ref="P267:Q267" si="368">H267</f>
        <v/>
      </c>
      <c r="Q267" s="35" t="str">
        <f t="shared" si="368"/>
        <v/>
      </c>
      <c r="R267" s="35">
        <f t="shared" si="369"/>
        <v>0</v>
      </c>
      <c r="S267" s="37">
        <f t="shared" si="370"/>
        <v>0</v>
      </c>
      <c r="T267" s="36">
        <f t="shared" si="371"/>
        <v>0</v>
      </c>
    </row>
    <row r="268" ht="14.25" customHeight="1">
      <c r="A268" s="73"/>
      <c r="B268" s="32"/>
      <c r="C268" s="33"/>
      <c r="D268" s="34"/>
      <c r="E268" s="35">
        <f>IF(B268="",0,F276/SUM(B266:B275))</f>
        <v>0</v>
      </c>
      <c r="F268" s="35">
        <f t="shared" si="361"/>
        <v>0</v>
      </c>
      <c r="G268" s="36">
        <f t="shared" si="362"/>
        <v>0</v>
      </c>
      <c r="H268" s="32"/>
      <c r="I268" s="33"/>
      <c r="J268" s="34"/>
      <c r="K268" s="35">
        <f t="shared" si="363"/>
        <v>0</v>
      </c>
      <c r="L268" s="37">
        <f t="shared" si="364"/>
        <v>0</v>
      </c>
      <c r="M268" s="18">
        <f t="shared" si="365"/>
        <v>0</v>
      </c>
      <c r="N268" s="38">
        <f t="shared" si="366"/>
        <v>0</v>
      </c>
      <c r="O268" s="36">
        <f t="shared" si="367"/>
        <v>0</v>
      </c>
      <c r="P268" s="39" t="str">
        <f t="shared" ref="P268:Q268" si="372">H268</f>
        <v/>
      </c>
      <c r="Q268" s="35" t="str">
        <f t="shared" si="372"/>
        <v/>
      </c>
      <c r="R268" s="35">
        <f t="shared" si="369"/>
        <v>0</v>
      </c>
      <c r="S268" s="37">
        <f t="shared" si="370"/>
        <v>0</v>
      </c>
      <c r="T268" s="36">
        <f t="shared" si="371"/>
        <v>0</v>
      </c>
    </row>
    <row r="269" ht="14.25" customHeight="1">
      <c r="A269" s="73"/>
      <c r="B269" s="32"/>
      <c r="C269" s="33"/>
      <c r="D269" s="34"/>
      <c r="E269" s="35">
        <f>IF(B269="",0,F276/SUM(B266:B275))</f>
        <v>0</v>
      </c>
      <c r="F269" s="35">
        <f t="shared" si="361"/>
        <v>0</v>
      </c>
      <c r="G269" s="36">
        <f t="shared" si="362"/>
        <v>0</v>
      </c>
      <c r="H269" s="32"/>
      <c r="I269" s="33"/>
      <c r="J269" s="34"/>
      <c r="K269" s="35">
        <f t="shared" si="363"/>
        <v>0</v>
      </c>
      <c r="L269" s="37">
        <f t="shared" si="364"/>
        <v>0</v>
      </c>
      <c r="M269" s="18">
        <f t="shared" si="365"/>
        <v>0</v>
      </c>
      <c r="N269" s="38">
        <f t="shared" si="366"/>
        <v>0</v>
      </c>
      <c r="O269" s="36">
        <f t="shared" si="367"/>
        <v>0</v>
      </c>
      <c r="P269" s="39" t="str">
        <f t="shared" ref="P269:Q269" si="373">H269</f>
        <v/>
      </c>
      <c r="Q269" s="35" t="str">
        <f t="shared" si="373"/>
        <v/>
      </c>
      <c r="R269" s="35">
        <f t="shared" si="369"/>
        <v>0</v>
      </c>
      <c r="S269" s="37">
        <f t="shared" si="370"/>
        <v>0</v>
      </c>
      <c r="T269" s="36">
        <f t="shared" si="371"/>
        <v>0</v>
      </c>
    </row>
    <row r="270" ht="14.25" customHeight="1">
      <c r="A270" s="83"/>
      <c r="B270" s="32"/>
      <c r="C270" s="33"/>
      <c r="D270" s="34"/>
      <c r="E270" s="35">
        <f>IF(B270="",0,F276/SUM(B266:B275))</f>
        <v>0</v>
      </c>
      <c r="F270" s="35">
        <f t="shared" si="361"/>
        <v>0</v>
      </c>
      <c r="G270" s="36">
        <f t="shared" si="362"/>
        <v>0</v>
      </c>
      <c r="H270" s="32"/>
      <c r="I270" s="33"/>
      <c r="J270" s="34"/>
      <c r="K270" s="35">
        <f t="shared" si="363"/>
        <v>0</v>
      </c>
      <c r="L270" s="37">
        <f t="shared" si="364"/>
        <v>0</v>
      </c>
      <c r="M270" s="18">
        <f t="shared" si="365"/>
        <v>0</v>
      </c>
      <c r="N270" s="38">
        <f t="shared" si="366"/>
        <v>0</v>
      </c>
      <c r="O270" s="36">
        <f t="shared" si="367"/>
        <v>0</v>
      </c>
      <c r="P270" s="39" t="str">
        <f t="shared" ref="P270:Q270" si="374">H270</f>
        <v/>
      </c>
      <c r="Q270" s="35" t="str">
        <f t="shared" si="374"/>
        <v/>
      </c>
      <c r="R270" s="35">
        <f t="shared" si="369"/>
        <v>0</v>
      </c>
      <c r="S270" s="37">
        <f t="shared" si="370"/>
        <v>0</v>
      </c>
      <c r="T270" s="36">
        <f t="shared" si="371"/>
        <v>0</v>
      </c>
    </row>
    <row r="271" ht="14.25" customHeight="1">
      <c r="A271" s="83"/>
      <c r="B271" s="32"/>
      <c r="C271" s="33"/>
      <c r="D271" s="34"/>
      <c r="E271" s="35">
        <f>IF(B271="",0,F276/SUM(B266:B275))</f>
        <v>0</v>
      </c>
      <c r="F271" s="35">
        <f t="shared" si="361"/>
        <v>0</v>
      </c>
      <c r="G271" s="36">
        <f t="shared" si="362"/>
        <v>0</v>
      </c>
      <c r="H271" s="32"/>
      <c r="I271" s="33"/>
      <c r="J271" s="34"/>
      <c r="K271" s="35">
        <f t="shared" si="363"/>
        <v>0</v>
      </c>
      <c r="L271" s="37">
        <f t="shared" si="364"/>
        <v>0</v>
      </c>
      <c r="M271" s="18">
        <f t="shared" si="365"/>
        <v>0</v>
      </c>
      <c r="N271" s="38">
        <f t="shared" si="366"/>
        <v>0</v>
      </c>
      <c r="O271" s="36">
        <f t="shared" si="367"/>
        <v>0</v>
      </c>
      <c r="P271" s="39" t="str">
        <f t="shared" ref="P271:Q271" si="375">H271</f>
        <v/>
      </c>
      <c r="Q271" s="35" t="str">
        <f t="shared" si="375"/>
        <v/>
      </c>
      <c r="R271" s="35">
        <f t="shared" si="369"/>
        <v>0</v>
      </c>
      <c r="S271" s="37">
        <f t="shared" si="370"/>
        <v>0</v>
      </c>
      <c r="T271" s="36">
        <f t="shared" si="371"/>
        <v>0</v>
      </c>
    </row>
    <row r="272" ht="14.25" customHeight="1">
      <c r="A272" s="83"/>
      <c r="B272" s="32"/>
      <c r="C272" s="33"/>
      <c r="D272" s="34"/>
      <c r="E272" s="35">
        <f>IF(B272="",0,F276/SUM(B266:B275))</f>
        <v>0</v>
      </c>
      <c r="F272" s="35">
        <f t="shared" si="361"/>
        <v>0</v>
      </c>
      <c r="G272" s="36">
        <f t="shared" si="362"/>
        <v>0</v>
      </c>
      <c r="H272" s="32"/>
      <c r="I272" s="33"/>
      <c r="J272" s="34"/>
      <c r="K272" s="35">
        <f t="shared" si="363"/>
        <v>0</v>
      </c>
      <c r="L272" s="37">
        <f t="shared" si="364"/>
        <v>0</v>
      </c>
      <c r="M272" s="18">
        <f t="shared" si="365"/>
        <v>0</v>
      </c>
      <c r="N272" s="38">
        <f t="shared" si="366"/>
        <v>0</v>
      </c>
      <c r="O272" s="36">
        <f t="shared" si="367"/>
        <v>0</v>
      </c>
      <c r="P272" s="39" t="str">
        <f t="shared" ref="P272:Q272" si="376">H272</f>
        <v/>
      </c>
      <c r="Q272" s="35" t="str">
        <f t="shared" si="376"/>
        <v/>
      </c>
      <c r="R272" s="35">
        <f t="shared" si="369"/>
        <v>0</v>
      </c>
      <c r="S272" s="37">
        <f t="shared" si="370"/>
        <v>0</v>
      </c>
      <c r="T272" s="36">
        <f t="shared" si="371"/>
        <v>0</v>
      </c>
    </row>
    <row r="273" ht="14.25" customHeight="1">
      <c r="A273" s="83"/>
      <c r="B273" s="32"/>
      <c r="C273" s="33"/>
      <c r="D273" s="34"/>
      <c r="E273" s="35">
        <f>IF(B273="",0,F276/SUM(B266:B275))</f>
        <v>0</v>
      </c>
      <c r="F273" s="35">
        <f t="shared" si="361"/>
        <v>0</v>
      </c>
      <c r="G273" s="36">
        <f t="shared" si="362"/>
        <v>0</v>
      </c>
      <c r="H273" s="32"/>
      <c r="I273" s="33"/>
      <c r="J273" s="34"/>
      <c r="K273" s="35">
        <f t="shared" si="363"/>
        <v>0</v>
      </c>
      <c r="L273" s="37">
        <f t="shared" si="364"/>
        <v>0</v>
      </c>
      <c r="M273" s="18">
        <f t="shared" si="365"/>
        <v>0</v>
      </c>
      <c r="N273" s="38">
        <f t="shared" si="366"/>
        <v>0</v>
      </c>
      <c r="O273" s="36">
        <f t="shared" si="367"/>
        <v>0</v>
      </c>
      <c r="P273" s="39" t="str">
        <f t="shared" ref="P273:Q273" si="377">H273</f>
        <v/>
      </c>
      <c r="Q273" s="35" t="str">
        <f t="shared" si="377"/>
        <v/>
      </c>
      <c r="R273" s="35">
        <f t="shared" si="369"/>
        <v>0</v>
      </c>
      <c r="S273" s="37">
        <f t="shared" si="370"/>
        <v>0</v>
      </c>
      <c r="T273" s="36">
        <f t="shared" si="371"/>
        <v>0</v>
      </c>
    </row>
    <row r="274" ht="14.25" customHeight="1">
      <c r="A274" s="83"/>
      <c r="B274" s="32"/>
      <c r="C274" s="33"/>
      <c r="D274" s="34"/>
      <c r="E274" s="35">
        <f>IF(B274="",0,F276/SUM(B266:B275))</f>
        <v>0</v>
      </c>
      <c r="F274" s="35">
        <f t="shared" si="361"/>
        <v>0</v>
      </c>
      <c r="G274" s="36">
        <f t="shared" si="362"/>
        <v>0</v>
      </c>
      <c r="H274" s="32"/>
      <c r="I274" s="33"/>
      <c r="J274" s="34"/>
      <c r="K274" s="35">
        <f t="shared" si="363"/>
        <v>0</v>
      </c>
      <c r="L274" s="37">
        <f t="shared" si="364"/>
        <v>0</v>
      </c>
      <c r="M274" s="18">
        <f t="shared" si="365"/>
        <v>0</v>
      </c>
      <c r="N274" s="38">
        <f t="shared" si="366"/>
        <v>0</v>
      </c>
      <c r="O274" s="36">
        <f t="shared" si="367"/>
        <v>0</v>
      </c>
      <c r="P274" s="39" t="str">
        <f t="shared" ref="P274:Q274" si="378">H274</f>
        <v/>
      </c>
      <c r="Q274" s="35" t="str">
        <f t="shared" si="378"/>
        <v/>
      </c>
      <c r="R274" s="35">
        <f t="shared" si="369"/>
        <v>0</v>
      </c>
      <c r="S274" s="37">
        <f t="shared" si="370"/>
        <v>0</v>
      </c>
      <c r="T274" s="36">
        <f t="shared" si="371"/>
        <v>0</v>
      </c>
    </row>
    <row r="275" ht="14.25" customHeight="1">
      <c r="A275" s="84"/>
      <c r="B275" s="48"/>
      <c r="C275" s="48"/>
      <c r="D275" s="43"/>
      <c r="E275" s="50">
        <f>IF(B275="",0,F276/SUM(B266:B275))</f>
        <v>0</v>
      </c>
      <c r="F275" s="50">
        <f t="shared" si="361"/>
        <v>0</v>
      </c>
      <c r="G275" s="51">
        <f t="shared" si="362"/>
        <v>0</v>
      </c>
      <c r="H275" s="52"/>
      <c r="I275" s="48"/>
      <c r="J275" s="49"/>
      <c r="K275" s="50">
        <f t="shared" si="363"/>
        <v>0</v>
      </c>
      <c r="L275" s="53">
        <f t="shared" si="364"/>
        <v>0</v>
      </c>
      <c r="M275" s="75">
        <f t="shared" si="365"/>
        <v>0</v>
      </c>
      <c r="N275" s="55">
        <f t="shared" si="366"/>
        <v>0</v>
      </c>
      <c r="O275" s="51">
        <f t="shared" si="367"/>
        <v>0</v>
      </c>
      <c r="P275" s="56" t="str">
        <f t="shared" ref="P275:Q275" si="379">H275</f>
        <v/>
      </c>
      <c r="Q275" s="50" t="str">
        <f t="shared" si="379"/>
        <v/>
      </c>
      <c r="R275" s="50">
        <f t="shared" si="369"/>
        <v>0</v>
      </c>
      <c r="S275" s="37">
        <f t="shared" si="370"/>
        <v>0</v>
      </c>
      <c r="T275" s="51">
        <f t="shared" si="371"/>
        <v>0</v>
      </c>
    </row>
    <row r="276" ht="42.0" customHeight="1">
      <c r="B276" s="13">
        <f>SUM(B266:B275)</f>
        <v>0</v>
      </c>
      <c r="C276" s="58" t="s">
        <v>25</v>
      </c>
      <c r="D276" s="76" t="s">
        <v>26</v>
      </c>
      <c r="E276" s="77"/>
      <c r="F276" s="78">
        <v>0.0</v>
      </c>
      <c r="G276" s="9"/>
      <c r="H276" s="13">
        <f>SUM(H266:H275)</f>
        <v>0</v>
      </c>
      <c r="I276" s="58" t="s">
        <v>27</v>
      </c>
      <c r="J276" s="62"/>
      <c r="K276" s="62"/>
      <c r="L276" s="37">
        <f t="shared" si="364"/>
        <v>0</v>
      </c>
      <c r="N276" s="33">
        <f t="shared" ref="N276:O276" si="380">SUM(N266:N275)</f>
        <v>0</v>
      </c>
      <c r="O276" s="33">
        <f t="shared" si="380"/>
        <v>0</v>
      </c>
      <c r="R276" s="22">
        <f>SUM(R266:R275)</f>
        <v>0</v>
      </c>
      <c r="S276" s="13" t="s">
        <v>28</v>
      </c>
      <c r="T276" s="13"/>
      <c r="Y276" s="33">
        <f>T276*R276</f>
        <v>0</v>
      </c>
      <c r="Z276" s="33">
        <f>R276</f>
        <v>0</v>
      </c>
    </row>
    <row r="277" ht="33.75" customHeight="1"/>
    <row r="278" ht="42.75" customHeight="1">
      <c r="A278" s="11"/>
      <c r="B278" s="12" t="s">
        <v>1</v>
      </c>
      <c r="C278" s="13"/>
      <c r="D278" s="14" t="s">
        <v>2</v>
      </c>
      <c r="E278" s="15"/>
      <c r="F278" s="16"/>
      <c r="G278" s="17"/>
      <c r="H278" s="17"/>
      <c r="I278" s="15"/>
      <c r="J278" s="14" t="s">
        <v>3</v>
      </c>
      <c r="K278" s="17"/>
      <c r="L278" s="17"/>
      <c r="M278" s="15"/>
      <c r="P278" s="18">
        <f>IFERROR(O291/N291-1,0)</f>
        <v>0</v>
      </c>
      <c r="Q278" s="3" t="s">
        <v>4</v>
      </c>
      <c r="R278" s="4"/>
      <c r="S278" s="5"/>
      <c r="T278" s="22">
        <f>SUM(T281:T290)</f>
        <v>0</v>
      </c>
      <c r="Z278" s="23"/>
    </row>
    <row r="279" ht="14.25" customHeight="1">
      <c r="A279" s="66" t="s">
        <v>5</v>
      </c>
      <c r="B279" s="82" t="s">
        <v>6</v>
      </c>
      <c r="C279" s="20"/>
      <c r="D279" s="20"/>
      <c r="E279" s="20"/>
      <c r="F279" s="20"/>
      <c r="G279" s="68"/>
      <c r="H279" s="82" t="s">
        <v>7</v>
      </c>
      <c r="I279" s="20"/>
      <c r="J279" s="20"/>
      <c r="K279" s="20"/>
      <c r="L279" s="20"/>
      <c r="M279" s="68"/>
      <c r="N279" s="27" t="s">
        <v>8</v>
      </c>
      <c r="O279" s="28"/>
      <c r="P279" s="25" t="s">
        <v>9</v>
      </c>
      <c r="Q279" s="17"/>
      <c r="R279" s="17"/>
      <c r="S279" s="17"/>
      <c r="T279" s="26"/>
    </row>
    <row r="280" ht="14.25" customHeight="1">
      <c r="A280" s="29"/>
      <c r="B280" s="30" t="s">
        <v>10</v>
      </c>
      <c r="C280" s="12" t="s">
        <v>11</v>
      </c>
      <c r="D280" s="12" t="s">
        <v>12</v>
      </c>
      <c r="E280" s="12" t="s">
        <v>13</v>
      </c>
      <c r="F280" s="12" t="s">
        <v>14</v>
      </c>
      <c r="G280" s="31" t="s">
        <v>15</v>
      </c>
      <c r="H280" s="30" t="s">
        <v>10</v>
      </c>
      <c r="I280" s="12" t="s">
        <v>11</v>
      </c>
      <c r="J280" s="12" t="s">
        <v>12</v>
      </c>
      <c r="K280" s="12" t="s">
        <v>14</v>
      </c>
      <c r="L280" s="12" t="s">
        <v>16</v>
      </c>
      <c r="M280" s="31" t="s">
        <v>17</v>
      </c>
      <c r="N280" s="30" t="s">
        <v>18</v>
      </c>
      <c r="O280" s="31" t="s">
        <v>19</v>
      </c>
      <c r="P280" s="30" t="s">
        <v>20</v>
      </c>
      <c r="Q280" s="12" t="s">
        <v>21</v>
      </c>
      <c r="R280" s="12" t="s">
        <v>22</v>
      </c>
      <c r="S280" s="12" t="s">
        <v>23</v>
      </c>
      <c r="T280" s="31" t="s">
        <v>24</v>
      </c>
    </row>
    <row r="281" ht="14.25" customHeight="1">
      <c r="A281" s="73"/>
      <c r="B281" s="32"/>
      <c r="C281" s="33"/>
      <c r="D281" s="34"/>
      <c r="E281" s="35">
        <f>IF(B281="",0,F291/SUM(B281:B290))</f>
        <v>0</v>
      </c>
      <c r="F281" s="35">
        <f t="shared" ref="F281:F290" si="382">C281*(1-(D281+9.25%))+E281</f>
        <v>0</v>
      </c>
      <c r="G281" s="36">
        <f t="shared" ref="G281:G290" si="383">IFERROR(F281*B281/H281,0)</f>
        <v>0</v>
      </c>
      <c r="H281" s="32"/>
      <c r="I281" s="33"/>
      <c r="J281" s="34"/>
      <c r="K281" s="35">
        <f t="shared" ref="K281:K290" si="384">I281*(1-(J281+9.25%))</f>
        <v>0</v>
      </c>
      <c r="L281" s="37">
        <f t="shared" ref="L281:L291" si="385">IFERROR(H281/B281-1,0)</f>
        <v>0</v>
      </c>
      <c r="M281" s="18">
        <f t="shared" ref="M281:M290" si="386">IFERROR(K281/G281-1,0)</f>
        <v>0</v>
      </c>
      <c r="N281" s="38">
        <f t="shared" ref="N281:N290" si="387">B281*F281</f>
        <v>0</v>
      </c>
      <c r="O281" s="36">
        <f t="shared" ref="O281:O290" si="388">H281*K281</f>
        <v>0</v>
      </c>
      <c r="P281" s="39" t="str">
        <f t="shared" ref="P281:Q281" si="381">H281</f>
        <v/>
      </c>
      <c r="Q281" s="35" t="str">
        <f t="shared" si="381"/>
        <v/>
      </c>
      <c r="R281" s="35">
        <f t="shared" ref="R281:R290" si="390">Q281*P281</f>
        <v>0</v>
      </c>
      <c r="S281" s="37">
        <f t="shared" ref="S281:S290" si="391">IF(M281="","",IF(M281&lt;20%,0,IF(M281&lt;30%,1%,IF(M281&lt;40%,1.5%,IF(M281&lt;50%,2.5%,IF(M281&lt;60%,3%,IF(M281&lt;80%,4%,IF(M281&lt;100%,5%,5%))))))))</f>
        <v>0</v>
      </c>
      <c r="T281" s="36">
        <f t="shared" ref="T281:T290" si="392">R281*S281</f>
        <v>0</v>
      </c>
    </row>
    <row r="282" ht="14.25" customHeight="1">
      <c r="A282" s="73"/>
      <c r="B282" s="32"/>
      <c r="C282" s="33"/>
      <c r="D282" s="34"/>
      <c r="E282" s="35">
        <f>IF(B282="",0,F291/SUM(B281:B290))</f>
        <v>0</v>
      </c>
      <c r="F282" s="35">
        <f t="shared" si="382"/>
        <v>0</v>
      </c>
      <c r="G282" s="36">
        <f t="shared" si="383"/>
        <v>0</v>
      </c>
      <c r="H282" s="32"/>
      <c r="I282" s="33"/>
      <c r="J282" s="34"/>
      <c r="K282" s="35">
        <f t="shared" si="384"/>
        <v>0</v>
      </c>
      <c r="L282" s="37">
        <f t="shared" si="385"/>
        <v>0</v>
      </c>
      <c r="M282" s="18">
        <f t="shared" si="386"/>
        <v>0</v>
      </c>
      <c r="N282" s="38">
        <f t="shared" si="387"/>
        <v>0</v>
      </c>
      <c r="O282" s="36">
        <f t="shared" si="388"/>
        <v>0</v>
      </c>
      <c r="P282" s="39" t="str">
        <f t="shared" ref="P282:Q282" si="389">H282</f>
        <v/>
      </c>
      <c r="Q282" s="35" t="str">
        <f t="shared" si="389"/>
        <v/>
      </c>
      <c r="R282" s="35">
        <f t="shared" si="390"/>
        <v>0</v>
      </c>
      <c r="S282" s="37">
        <f t="shared" si="391"/>
        <v>0</v>
      </c>
      <c r="T282" s="36">
        <f t="shared" si="392"/>
        <v>0</v>
      </c>
    </row>
    <row r="283" ht="14.25" customHeight="1">
      <c r="A283" s="73"/>
      <c r="B283" s="32"/>
      <c r="C283" s="33"/>
      <c r="D283" s="34"/>
      <c r="E283" s="35">
        <f>IF(B283="",0,F291/SUM(B281:B290))</f>
        <v>0</v>
      </c>
      <c r="F283" s="35">
        <f t="shared" si="382"/>
        <v>0</v>
      </c>
      <c r="G283" s="36">
        <f t="shared" si="383"/>
        <v>0</v>
      </c>
      <c r="H283" s="32"/>
      <c r="I283" s="33"/>
      <c r="J283" s="34"/>
      <c r="K283" s="35">
        <f t="shared" si="384"/>
        <v>0</v>
      </c>
      <c r="L283" s="37">
        <f t="shared" si="385"/>
        <v>0</v>
      </c>
      <c r="M283" s="18">
        <f t="shared" si="386"/>
        <v>0</v>
      </c>
      <c r="N283" s="38">
        <f t="shared" si="387"/>
        <v>0</v>
      </c>
      <c r="O283" s="36">
        <f t="shared" si="388"/>
        <v>0</v>
      </c>
      <c r="P283" s="39" t="str">
        <f t="shared" ref="P283:Q283" si="393">H283</f>
        <v/>
      </c>
      <c r="Q283" s="35" t="str">
        <f t="shared" si="393"/>
        <v/>
      </c>
      <c r="R283" s="35">
        <f t="shared" si="390"/>
        <v>0</v>
      </c>
      <c r="S283" s="37">
        <f t="shared" si="391"/>
        <v>0</v>
      </c>
      <c r="T283" s="36">
        <f t="shared" si="392"/>
        <v>0</v>
      </c>
    </row>
    <row r="284" ht="14.25" customHeight="1">
      <c r="A284" s="73"/>
      <c r="B284" s="32"/>
      <c r="C284" s="33"/>
      <c r="D284" s="34"/>
      <c r="E284" s="35">
        <f>IF(B284="",0,F291/SUM(B281:B290))</f>
        <v>0</v>
      </c>
      <c r="F284" s="35">
        <f t="shared" si="382"/>
        <v>0</v>
      </c>
      <c r="G284" s="36">
        <f t="shared" si="383"/>
        <v>0</v>
      </c>
      <c r="H284" s="32"/>
      <c r="I284" s="33"/>
      <c r="J284" s="34"/>
      <c r="K284" s="35">
        <f t="shared" si="384"/>
        <v>0</v>
      </c>
      <c r="L284" s="37">
        <f t="shared" si="385"/>
        <v>0</v>
      </c>
      <c r="M284" s="18">
        <f t="shared" si="386"/>
        <v>0</v>
      </c>
      <c r="N284" s="38">
        <f t="shared" si="387"/>
        <v>0</v>
      </c>
      <c r="O284" s="36">
        <f t="shared" si="388"/>
        <v>0</v>
      </c>
      <c r="P284" s="39" t="str">
        <f t="shared" ref="P284:Q284" si="394">H284</f>
        <v/>
      </c>
      <c r="Q284" s="35" t="str">
        <f t="shared" si="394"/>
        <v/>
      </c>
      <c r="R284" s="35">
        <f t="shared" si="390"/>
        <v>0</v>
      </c>
      <c r="S284" s="37">
        <f t="shared" si="391"/>
        <v>0</v>
      </c>
      <c r="T284" s="36">
        <f t="shared" si="392"/>
        <v>0</v>
      </c>
    </row>
    <row r="285" ht="14.25" customHeight="1">
      <c r="A285" s="83"/>
      <c r="B285" s="32"/>
      <c r="C285" s="33"/>
      <c r="D285" s="34"/>
      <c r="E285" s="35">
        <f>IF(B285="",0,F291/SUM(B281:B290))</f>
        <v>0</v>
      </c>
      <c r="F285" s="35">
        <f t="shared" si="382"/>
        <v>0</v>
      </c>
      <c r="G285" s="36">
        <f t="shared" si="383"/>
        <v>0</v>
      </c>
      <c r="H285" s="32"/>
      <c r="I285" s="33"/>
      <c r="J285" s="34"/>
      <c r="K285" s="35">
        <f t="shared" si="384"/>
        <v>0</v>
      </c>
      <c r="L285" s="37">
        <f t="shared" si="385"/>
        <v>0</v>
      </c>
      <c r="M285" s="18">
        <f t="shared" si="386"/>
        <v>0</v>
      </c>
      <c r="N285" s="38">
        <f t="shared" si="387"/>
        <v>0</v>
      </c>
      <c r="O285" s="36">
        <f t="shared" si="388"/>
        <v>0</v>
      </c>
      <c r="P285" s="39" t="str">
        <f t="shared" ref="P285:Q285" si="395">H285</f>
        <v/>
      </c>
      <c r="Q285" s="35" t="str">
        <f t="shared" si="395"/>
        <v/>
      </c>
      <c r="R285" s="35">
        <f t="shared" si="390"/>
        <v>0</v>
      </c>
      <c r="S285" s="37">
        <f t="shared" si="391"/>
        <v>0</v>
      </c>
      <c r="T285" s="36">
        <f t="shared" si="392"/>
        <v>0</v>
      </c>
    </row>
    <row r="286" ht="14.25" customHeight="1">
      <c r="A286" s="83"/>
      <c r="B286" s="32"/>
      <c r="C286" s="33"/>
      <c r="D286" s="34"/>
      <c r="E286" s="35">
        <f>IF(B286="",0,F291/SUM(B281:B290))</f>
        <v>0</v>
      </c>
      <c r="F286" s="35">
        <f t="shared" si="382"/>
        <v>0</v>
      </c>
      <c r="G286" s="36">
        <f t="shared" si="383"/>
        <v>0</v>
      </c>
      <c r="H286" s="32"/>
      <c r="I286" s="33"/>
      <c r="J286" s="34"/>
      <c r="K286" s="35">
        <f t="shared" si="384"/>
        <v>0</v>
      </c>
      <c r="L286" s="37">
        <f t="shared" si="385"/>
        <v>0</v>
      </c>
      <c r="M286" s="18">
        <f t="shared" si="386"/>
        <v>0</v>
      </c>
      <c r="N286" s="38">
        <f t="shared" si="387"/>
        <v>0</v>
      </c>
      <c r="O286" s="36">
        <f t="shared" si="388"/>
        <v>0</v>
      </c>
      <c r="P286" s="39" t="str">
        <f t="shared" ref="P286:Q286" si="396">H286</f>
        <v/>
      </c>
      <c r="Q286" s="35" t="str">
        <f t="shared" si="396"/>
        <v/>
      </c>
      <c r="R286" s="35">
        <f t="shared" si="390"/>
        <v>0</v>
      </c>
      <c r="S286" s="37">
        <f t="shared" si="391"/>
        <v>0</v>
      </c>
      <c r="T286" s="36">
        <f t="shared" si="392"/>
        <v>0</v>
      </c>
    </row>
    <row r="287" ht="14.25" customHeight="1">
      <c r="A287" s="83"/>
      <c r="B287" s="32"/>
      <c r="C287" s="33"/>
      <c r="D287" s="34"/>
      <c r="E287" s="35">
        <f>IF(B287="",0,F291/SUM(B281:B290))</f>
        <v>0</v>
      </c>
      <c r="F287" s="35">
        <f t="shared" si="382"/>
        <v>0</v>
      </c>
      <c r="G287" s="36">
        <f t="shared" si="383"/>
        <v>0</v>
      </c>
      <c r="H287" s="32"/>
      <c r="I287" s="33"/>
      <c r="J287" s="34"/>
      <c r="K287" s="35">
        <f t="shared" si="384"/>
        <v>0</v>
      </c>
      <c r="L287" s="37">
        <f t="shared" si="385"/>
        <v>0</v>
      </c>
      <c r="M287" s="18">
        <f t="shared" si="386"/>
        <v>0</v>
      </c>
      <c r="N287" s="38">
        <f t="shared" si="387"/>
        <v>0</v>
      </c>
      <c r="O287" s="36">
        <f t="shared" si="388"/>
        <v>0</v>
      </c>
      <c r="P287" s="39" t="str">
        <f t="shared" ref="P287:Q287" si="397">H287</f>
        <v/>
      </c>
      <c r="Q287" s="35" t="str">
        <f t="shared" si="397"/>
        <v/>
      </c>
      <c r="R287" s="35">
        <f t="shared" si="390"/>
        <v>0</v>
      </c>
      <c r="S287" s="37">
        <f t="shared" si="391"/>
        <v>0</v>
      </c>
      <c r="T287" s="36">
        <f t="shared" si="392"/>
        <v>0</v>
      </c>
    </row>
    <row r="288" ht="14.25" customHeight="1">
      <c r="A288" s="83"/>
      <c r="B288" s="32"/>
      <c r="C288" s="33"/>
      <c r="D288" s="34"/>
      <c r="E288" s="35">
        <f>IF(B288="",0,F291/SUM(B281:B290))</f>
        <v>0</v>
      </c>
      <c r="F288" s="35">
        <f t="shared" si="382"/>
        <v>0</v>
      </c>
      <c r="G288" s="36">
        <f t="shared" si="383"/>
        <v>0</v>
      </c>
      <c r="H288" s="32"/>
      <c r="I288" s="33"/>
      <c r="J288" s="34"/>
      <c r="K288" s="35">
        <f t="shared" si="384"/>
        <v>0</v>
      </c>
      <c r="L288" s="37">
        <f t="shared" si="385"/>
        <v>0</v>
      </c>
      <c r="M288" s="18">
        <f t="shared" si="386"/>
        <v>0</v>
      </c>
      <c r="N288" s="38">
        <f t="shared" si="387"/>
        <v>0</v>
      </c>
      <c r="O288" s="36">
        <f t="shared" si="388"/>
        <v>0</v>
      </c>
      <c r="P288" s="39" t="str">
        <f t="shared" ref="P288:Q288" si="398">H288</f>
        <v/>
      </c>
      <c r="Q288" s="35" t="str">
        <f t="shared" si="398"/>
        <v/>
      </c>
      <c r="R288" s="35">
        <f t="shared" si="390"/>
        <v>0</v>
      </c>
      <c r="S288" s="37">
        <f t="shared" si="391"/>
        <v>0</v>
      </c>
      <c r="T288" s="36">
        <f t="shared" si="392"/>
        <v>0</v>
      </c>
    </row>
    <row r="289" ht="14.25" customHeight="1">
      <c r="A289" s="83"/>
      <c r="B289" s="32"/>
      <c r="C289" s="33"/>
      <c r="D289" s="34"/>
      <c r="E289" s="35">
        <f>IF(B289="",0,F291/SUM(B281:B290))</f>
        <v>0</v>
      </c>
      <c r="F289" s="35">
        <f t="shared" si="382"/>
        <v>0</v>
      </c>
      <c r="G289" s="36">
        <f t="shared" si="383"/>
        <v>0</v>
      </c>
      <c r="H289" s="32"/>
      <c r="I289" s="33"/>
      <c r="J289" s="34"/>
      <c r="K289" s="35">
        <f t="shared" si="384"/>
        <v>0</v>
      </c>
      <c r="L289" s="37">
        <f t="shared" si="385"/>
        <v>0</v>
      </c>
      <c r="M289" s="18">
        <f t="shared" si="386"/>
        <v>0</v>
      </c>
      <c r="N289" s="38">
        <f t="shared" si="387"/>
        <v>0</v>
      </c>
      <c r="O289" s="36">
        <f t="shared" si="388"/>
        <v>0</v>
      </c>
      <c r="P289" s="39" t="str">
        <f t="shared" ref="P289:Q289" si="399">H289</f>
        <v/>
      </c>
      <c r="Q289" s="35" t="str">
        <f t="shared" si="399"/>
        <v/>
      </c>
      <c r="R289" s="35">
        <f t="shared" si="390"/>
        <v>0</v>
      </c>
      <c r="S289" s="37">
        <f t="shared" si="391"/>
        <v>0</v>
      </c>
      <c r="T289" s="36">
        <f t="shared" si="392"/>
        <v>0</v>
      </c>
    </row>
    <row r="290" ht="14.25" customHeight="1">
      <c r="A290" s="84"/>
      <c r="B290" s="48"/>
      <c r="C290" s="48"/>
      <c r="D290" s="43"/>
      <c r="E290" s="50">
        <f>IF(B290="",0,F291/SUM(B281:B290))</f>
        <v>0</v>
      </c>
      <c r="F290" s="50">
        <f t="shared" si="382"/>
        <v>0</v>
      </c>
      <c r="G290" s="51">
        <f t="shared" si="383"/>
        <v>0</v>
      </c>
      <c r="H290" s="52"/>
      <c r="I290" s="48"/>
      <c r="J290" s="49"/>
      <c r="K290" s="50">
        <f t="shared" si="384"/>
        <v>0</v>
      </c>
      <c r="L290" s="53">
        <f t="shared" si="385"/>
        <v>0</v>
      </c>
      <c r="M290" s="75">
        <f t="shared" si="386"/>
        <v>0</v>
      </c>
      <c r="N290" s="55">
        <f t="shared" si="387"/>
        <v>0</v>
      </c>
      <c r="O290" s="51">
        <f t="shared" si="388"/>
        <v>0</v>
      </c>
      <c r="P290" s="56" t="str">
        <f t="shared" ref="P290:Q290" si="400">H290</f>
        <v/>
      </c>
      <c r="Q290" s="50" t="str">
        <f t="shared" si="400"/>
        <v/>
      </c>
      <c r="R290" s="50">
        <f t="shared" si="390"/>
        <v>0</v>
      </c>
      <c r="S290" s="37">
        <f t="shared" si="391"/>
        <v>0</v>
      </c>
      <c r="T290" s="51">
        <f t="shared" si="392"/>
        <v>0</v>
      </c>
    </row>
    <row r="291" ht="42.0" customHeight="1">
      <c r="B291" s="13">
        <f>SUM(B281:B290)</f>
        <v>0</v>
      </c>
      <c r="C291" s="58" t="s">
        <v>25</v>
      </c>
      <c r="D291" s="76" t="s">
        <v>26</v>
      </c>
      <c r="E291" s="77"/>
      <c r="F291" s="78">
        <v>0.0</v>
      </c>
      <c r="G291" s="9"/>
      <c r="H291" s="13">
        <f>SUM(H281:H290)</f>
        <v>0</v>
      </c>
      <c r="I291" s="58" t="s">
        <v>27</v>
      </c>
      <c r="J291" s="62"/>
      <c r="K291" s="62"/>
      <c r="L291" s="37">
        <f t="shared" si="385"/>
        <v>0</v>
      </c>
      <c r="N291" s="33">
        <f t="shared" ref="N291:O291" si="401">SUM(N281:N290)</f>
        <v>0</v>
      </c>
      <c r="O291" s="33">
        <f t="shared" si="401"/>
        <v>0</v>
      </c>
      <c r="R291" s="22">
        <f>SUM(R281:R290)</f>
        <v>0</v>
      </c>
      <c r="S291" s="13" t="s">
        <v>28</v>
      </c>
      <c r="T291" s="13"/>
      <c r="Y291" s="33">
        <f>T291*R291</f>
        <v>0</v>
      </c>
      <c r="Z291" s="33">
        <f>R291</f>
        <v>0</v>
      </c>
    </row>
    <row r="292" ht="33.75" customHeight="1"/>
    <row r="293" ht="42.75" customHeight="1">
      <c r="A293" s="11"/>
      <c r="B293" s="12" t="s">
        <v>1</v>
      </c>
      <c r="C293" s="13"/>
      <c r="D293" s="14" t="s">
        <v>2</v>
      </c>
      <c r="E293" s="15"/>
      <c r="F293" s="16"/>
      <c r="G293" s="17"/>
      <c r="H293" s="17"/>
      <c r="I293" s="15"/>
      <c r="J293" s="14" t="s">
        <v>3</v>
      </c>
      <c r="K293" s="17"/>
      <c r="L293" s="17"/>
      <c r="M293" s="15"/>
      <c r="P293" s="18">
        <f>IFERROR(O306/N306-1,0)</f>
        <v>0</v>
      </c>
      <c r="Q293" s="3" t="s">
        <v>4</v>
      </c>
      <c r="R293" s="4"/>
      <c r="S293" s="5"/>
      <c r="T293" s="22">
        <f>SUM(T296:T305)</f>
        <v>0</v>
      </c>
      <c r="Z293" s="23"/>
    </row>
    <row r="294" ht="14.25" customHeight="1">
      <c r="A294" s="66" t="s">
        <v>5</v>
      </c>
      <c r="B294" s="82" t="s">
        <v>6</v>
      </c>
      <c r="C294" s="20"/>
      <c r="D294" s="20"/>
      <c r="E294" s="20"/>
      <c r="F294" s="20"/>
      <c r="G294" s="68"/>
      <c r="H294" s="82" t="s">
        <v>7</v>
      </c>
      <c r="I294" s="20"/>
      <c r="J294" s="20"/>
      <c r="K294" s="20"/>
      <c r="L294" s="20"/>
      <c r="M294" s="68"/>
      <c r="N294" s="27" t="s">
        <v>8</v>
      </c>
      <c r="O294" s="28"/>
      <c r="P294" s="25" t="s">
        <v>9</v>
      </c>
      <c r="Q294" s="17"/>
      <c r="R294" s="17"/>
      <c r="S294" s="17"/>
      <c r="T294" s="26"/>
    </row>
    <row r="295" ht="14.25" customHeight="1">
      <c r="A295" s="29"/>
      <c r="B295" s="30" t="s">
        <v>10</v>
      </c>
      <c r="C295" s="12" t="s">
        <v>11</v>
      </c>
      <c r="D295" s="12" t="s">
        <v>12</v>
      </c>
      <c r="E295" s="12" t="s">
        <v>13</v>
      </c>
      <c r="F295" s="12" t="s">
        <v>14</v>
      </c>
      <c r="G295" s="31" t="s">
        <v>15</v>
      </c>
      <c r="H295" s="30" t="s">
        <v>10</v>
      </c>
      <c r="I295" s="12" t="s">
        <v>11</v>
      </c>
      <c r="J295" s="12" t="s">
        <v>12</v>
      </c>
      <c r="K295" s="12" t="s">
        <v>14</v>
      </c>
      <c r="L295" s="12" t="s">
        <v>16</v>
      </c>
      <c r="M295" s="31" t="s">
        <v>17</v>
      </c>
      <c r="N295" s="30" t="s">
        <v>18</v>
      </c>
      <c r="O295" s="31" t="s">
        <v>19</v>
      </c>
      <c r="P295" s="30" t="s">
        <v>20</v>
      </c>
      <c r="Q295" s="12" t="s">
        <v>21</v>
      </c>
      <c r="R295" s="12" t="s">
        <v>22</v>
      </c>
      <c r="S295" s="12" t="s">
        <v>23</v>
      </c>
      <c r="T295" s="31" t="s">
        <v>24</v>
      </c>
    </row>
    <row r="296" ht="14.25" customHeight="1">
      <c r="A296" s="73"/>
      <c r="B296" s="32"/>
      <c r="C296" s="33"/>
      <c r="D296" s="34"/>
      <c r="E296" s="35">
        <f>IF(B296="",0,F306/SUM(B296:B305))</f>
        <v>0</v>
      </c>
      <c r="F296" s="35">
        <f t="shared" ref="F296:F305" si="403">C296*(1-(D296+9.25%))+E296</f>
        <v>0</v>
      </c>
      <c r="G296" s="36">
        <f t="shared" ref="G296:G305" si="404">IFERROR(F296*B296/H296,0)</f>
        <v>0</v>
      </c>
      <c r="H296" s="32"/>
      <c r="I296" s="33"/>
      <c r="J296" s="34"/>
      <c r="K296" s="35">
        <f t="shared" ref="K296:K305" si="405">I296*(1-(J296+9.25%))</f>
        <v>0</v>
      </c>
      <c r="L296" s="37">
        <f t="shared" ref="L296:L306" si="406">IFERROR(H296/B296-1,0)</f>
        <v>0</v>
      </c>
      <c r="M296" s="18">
        <f t="shared" ref="M296:M305" si="407">IFERROR(K296/G296-1,0)</f>
        <v>0</v>
      </c>
      <c r="N296" s="38">
        <f t="shared" ref="N296:N305" si="408">B296*F296</f>
        <v>0</v>
      </c>
      <c r="O296" s="36">
        <f t="shared" ref="O296:O305" si="409">H296*K296</f>
        <v>0</v>
      </c>
      <c r="P296" s="39" t="str">
        <f t="shared" ref="P296:Q296" si="402">H296</f>
        <v/>
      </c>
      <c r="Q296" s="35" t="str">
        <f t="shared" si="402"/>
        <v/>
      </c>
      <c r="R296" s="35">
        <f t="shared" ref="R296:R305" si="411">Q296*P296</f>
        <v>0</v>
      </c>
      <c r="S296" s="37">
        <f t="shared" ref="S296:S305" si="412">IF(M296="","",IF(M296&lt;20%,0,IF(M296&lt;30%,1%,IF(M296&lt;40%,1.5%,IF(M296&lt;50%,2.5%,IF(M296&lt;60%,3%,IF(M296&lt;80%,4%,IF(M296&lt;100%,5%,5%))))))))</f>
        <v>0</v>
      </c>
      <c r="T296" s="36">
        <f t="shared" ref="T296:T305" si="413">R296*S296</f>
        <v>0</v>
      </c>
    </row>
    <row r="297" ht="14.25" customHeight="1">
      <c r="A297" s="73"/>
      <c r="B297" s="32"/>
      <c r="C297" s="33"/>
      <c r="D297" s="34"/>
      <c r="E297" s="35">
        <f>IF(B297="",0,F306/SUM(B296:B305))</f>
        <v>0</v>
      </c>
      <c r="F297" s="35">
        <f t="shared" si="403"/>
        <v>0</v>
      </c>
      <c r="G297" s="36">
        <f t="shared" si="404"/>
        <v>0</v>
      </c>
      <c r="H297" s="32"/>
      <c r="I297" s="33"/>
      <c r="J297" s="34"/>
      <c r="K297" s="35">
        <f t="shared" si="405"/>
        <v>0</v>
      </c>
      <c r="L297" s="37">
        <f t="shared" si="406"/>
        <v>0</v>
      </c>
      <c r="M297" s="18">
        <f t="shared" si="407"/>
        <v>0</v>
      </c>
      <c r="N297" s="38">
        <f t="shared" si="408"/>
        <v>0</v>
      </c>
      <c r="O297" s="36">
        <f t="shared" si="409"/>
        <v>0</v>
      </c>
      <c r="P297" s="39" t="str">
        <f t="shared" ref="P297:Q297" si="410">H297</f>
        <v/>
      </c>
      <c r="Q297" s="35" t="str">
        <f t="shared" si="410"/>
        <v/>
      </c>
      <c r="R297" s="35">
        <f t="shared" si="411"/>
        <v>0</v>
      </c>
      <c r="S297" s="37">
        <f t="shared" si="412"/>
        <v>0</v>
      </c>
      <c r="T297" s="36">
        <f t="shared" si="413"/>
        <v>0</v>
      </c>
    </row>
    <row r="298" ht="14.25" customHeight="1">
      <c r="A298" s="73"/>
      <c r="B298" s="32"/>
      <c r="C298" s="33"/>
      <c r="D298" s="34"/>
      <c r="E298" s="35">
        <f>IF(B298="",0,F306/SUM(B296:B305))</f>
        <v>0</v>
      </c>
      <c r="F298" s="35">
        <f t="shared" si="403"/>
        <v>0</v>
      </c>
      <c r="G298" s="36">
        <f t="shared" si="404"/>
        <v>0</v>
      </c>
      <c r="H298" s="32"/>
      <c r="I298" s="33"/>
      <c r="J298" s="34"/>
      <c r="K298" s="35">
        <f t="shared" si="405"/>
        <v>0</v>
      </c>
      <c r="L298" s="37">
        <f t="shared" si="406"/>
        <v>0</v>
      </c>
      <c r="M298" s="18">
        <f t="shared" si="407"/>
        <v>0</v>
      </c>
      <c r="N298" s="38">
        <f t="shared" si="408"/>
        <v>0</v>
      </c>
      <c r="O298" s="36">
        <f t="shared" si="409"/>
        <v>0</v>
      </c>
      <c r="P298" s="39" t="str">
        <f t="shared" ref="P298:Q298" si="414">H298</f>
        <v/>
      </c>
      <c r="Q298" s="35" t="str">
        <f t="shared" si="414"/>
        <v/>
      </c>
      <c r="R298" s="35">
        <f t="shared" si="411"/>
        <v>0</v>
      </c>
      <c r="S298" s="37">
        <f t="shared" si="412"/>
        <v>0</v>
      </c>
      <c r="T298" s="36">
        <f t="shared" si="413"/>
        <v>0</v>
      </c>
    </row>
    <row r="299" ht="14.25" customHeight="1">
      <c r="A299" s="73"/>
      <c r="B299" s="32"/>
      <c r="C299" s="33"/>
      <c r="D299" s="34"/>
      <c r="E299" s="35">
        <f>IF(B299="",0,F306/SUM(B296:B305))</f>
        <v>0</v>
      </c>
      <c r="F299" s="35">
        <f t="shared" si="403"/>
        <v>0</v>
      </c>
      <c r="G299" s="36">
        <f t="shared" si="404"/>
        <v>0</v>
      </c>
      <c r="H299" s="32"/>
      <c r="I299" s="33"/>
      <c r="J299" s="34"/>
      <c r="K299" s="35">
        <f t="shared" si="405"/>
        <v>0</v>
      </c>
      <c r="L299" s="37">
        <f t="shared" si="406"/>
        <v>0</v>
      </c>
      <c r="M299" s="18">
        <f t="shared" si="407"/>
        <v>0</v>
      </c>
      <c r="N299" s="38">
        <f t="shared" si="408"/>
        <v>0</v>
      </c>
      <c r="O299" s="36">
        <f t="shared" si="409"/>
        <v>0</v>
      </c>
      <c r="P299" s="39" t="str">
        <f t="shared" ref="P299:Q299" si="415">H299</f>
        <v/>
      </c>
      <c r="Q299" s="35" t="str">
        <f t="shared" si="415"/>
        <v/>
      </c>
      <c r="R299" s="35">
        <f t="shared" si="411"/>
        <v>0</v>
      </c>
      <c r="S299" s="37">
        <f t="shared" si="412"/>
        <v>0</v>
      </c>
      <c r="T299" s="36">
        <f t="shared" si="413"/>
        <v>0</v>
      </c>
    </row>
    <row r="300" ht="14.25" customHeight="1">
      <c r="A300" s="83"/>
      <c r="B300" s="32"/>
      <c r="C300" s="33"/>
      <c r="D300" s="34"/>
      <c r="E300" s="35">
        <f>IF(B300="",0,F306/SUM(B296:B305))</f>
        <v>0</v>
      </c>
      <c r="F300" s="35">
        <f t="shared" si="403"/>
        <v>0</v>
      </c>
      <c r="G300" s="36">
        <f t="shared" si="404"/>
        <v>0</v>
      </c>
      <c r="H300" s="32"/>
      <c r="I300" s="33"/>
      <c r="J300" s="34"/>
      <c r="K300" s="35">
        <f t="shared" si="405"/>
        <v>0</v>
      </c>
      <c r="L300" s="37">
        <f t="shared" si="406"/>
        <v>0</v>
      </c>
      <c r="M300" s="18">
        <f t="shared" si="407"/>
        <v>0</v>
      </c>
      <c r="N300" s="38">
        <f t="shared" si="408"/>
        <v>0</v>
      </c>
      <c r="O300" s="36">
        <f t="shared" si="409"/>
        <v>0</v>
      </c>
      <c r="P300" s="39" t="str">
        <f t="shared" ref="P300:Q300" si="416">H300</f>
        <v/>
      </c>
      <c r="Q300" s="35" t="str">
        <f t="shared" si="416"/>
        <v/>
      </c>
      <c r="R300" s="35">
        <f t="shared" si="411"/>
        <v>0</v>
      </c>
      <c r="S300" s="37">
        <f t="shared" si="412"/>
        <v>0</v>
      </c>
      <c r="T300" s="36">
        <f t="shared" si="413"/>
        <v>0</v>
      </c>
    </row>
    <row r="301" ht="14.25" customHeight="1">
      <c r="A301" s="83"/>
      <c r="B301" s="32"/>
      <c r="C301" s="33"/>
      <c r="D301" s="34"/>
      <c r="E301" s="35">
        <f>IF(B301="",0,F306/SUM(B296:B305))</f>
        <v>0</v>
      </c>
      <c r="F301" s="35">
        <f t="shared" si="403"/>
        <v>0</v>
      </c>
      <c r="G301" s="36">
        <f t="shared" si="404"/>
        <v>0</v>
      </c>
      <c r="H301" s="32"/>
      <c r="I301" s="33"/>
      <c r="J301" s="34"/>
      <c r="K301" s="35">
        <f t="shared" si="405"/>
        <v>0</v>
      </c>
      <c r="L301" s="37">
        <f t="shared" si="406"/>
        <v>0</v>
      </c>
      <c r="M301" s="18">
        <f t="shared" si="407"/>
        <v>0</v>
      </c>
      <c r="N301" s="38">
        <f t="shared" si="408"/>
        <v>0</v>
      </c>
      <c r="O301" s="36">
        <f t="shared" si="409"/>
        <v>0</v>
      </c>
      <c r="P301" s="39" t="str">
        <f t="shared" ref="P301:Q301" si="417">H301</f>
        <v/>
      </c>
      <c r="Q301" s="35" t="str">
        <f t="shared" si="417"/>
        <v/>
      </c>
      <c r="R301" s="35">
        <f t="shared" si="411"/>
        <v>0</v>
      </c>
      <c r="S301" s="37">
        <f t="shared" si="412"/>
        <v>0</v>
      </c>
      <c r="T301" s="36">
        <f t="shared" si="413"/>
        <v>0</v>
      </c>
    </row>
    <row r="302" ht="14.25" customHeight="1">
      <c r="A302" s="83"/>
      <c r="B302" s="32"/>
      <c r="C302" s="33"/>
      <c r="D302" s="34"/>
      <c r="E302" s="35">
        <f>IF(B302="",0,F306/SUM(B296:B305))</f>
        <v>0</v>
      </c>
      <c r="F302" s="35">
        <f t="shared" si="403"/>
        <v>0</v>
      </c>
      <c r="G302" s="36">
        <f t="shared" si="404"/>
        <v>0</v>
      </c>
      <c r="H302" s="32"/>
      <c r="I302" s="33"/>
      <c r="J302" s="34"/>
      <c r="K302" s="35">
        <f t="shared" si="405"/>
        <v>0</v>
      </c>
      <c r="L302" s="37">
        <f t="shared" si="406"/>
        <v>0</v>
      </c>
      <c r="M302" s="18">
        <f t="shared" si="407"/>
        <v>0</v>
      </c>
      <c r="N302" s="38">
        <f t="shared" si="408"/>
        <v>0</v>
      </c>
      <c r="O302" s="36">
        <f t="shared" si="409"/>
        <v>0</v>
      </c>
      <c r="P302" s="39" t="str">
        <f t="shared" ref="P302:Q302" si="418">H302</f>
        <v/>
      </c>
      <c r="Q302" s="35" t="str">
        <f t="shared" si="418"/>
        <v/>
      </c>
      <c r="R302" s="35">
        <f t="shared" si="411"/>
        <v>0</v>
      </c>
      <c r="S302" s="37">
        <f t="shared" si="412"/>
        <v>0</v>
      </c>
      <c r="T302" s="36">
        <f t="shared" si="413"/>
        <v>0</v>
      </c>
    </row>
    <row r="303" ht="14.25" customHeight="1">
      <c r="A303" s="83"/>
      <c r="B303" s="32"/>
      <c r="C303" s="33"/>
      <c r="D303" s="34"/>
      <c r="E303" s="35">
        <f>IF(B303="",0,F306/SUM(B296:B305))</f>
        <v>0</v>
      </c>
      <c r="F303" s="35">
        <f t="shared" si="403"/>
        <v>0</v>
      </c>
      <c r="G303" s="36">
        <f t="shared" si="404"/>
        <v>0</v>
      </c>
      <c r="H303" s="32"/>
      <c r="I303" s="33"/>
      <c r="J303" s="34"/>
      <c r="K303" s="35">
        <f t="shared" si="405"/>
        <v>0</v>
      </c>
      <c r="L303" s="37">
        <f t="shared" si="406"/>
        <v>0</v>
      </c>
      <c r="M303" s="18">
        <f t="shared" si="407"/>
        <v>0</v>
      </c>
      <c r="N303" s="38">
        <f t="shared" si="408"/>
        <v>0</v>
      </c>
      <c r="O303" s="36">
        <f t="shared" si="409"/>
        <v>0</v>
      </c>
      <c r="P303" s="39" t="str">
        <f t="shared" ref="P303:Q303" si="419">H303</f>
        <v/>
      </c>
      <c r="Q303" s="35" t="str">
        <f t="shared" si="419"/>
        <v/>
      </c>
      <c r="R303" s="35">
        <f t="shared" si="411"/>
        <v>0</v>
      </c>
      <c r="S303" s="37">
        <f t="shared" si="412"/>
        <v>0</v>
      </c>
      <c r="T303" s="36">
        <f t="shared" si="413"/>
        <v>0</v>
      </c>
    </row>
    <row r="304" ht="14.25" customHeight="1">
      <c r="A304" s="83"/>
      <c r="B304" s="32"/>
      <c r="C304" s="33"/>
      <c r="D304" s="34"/>
      <c r="E304" s="35">
        <f>IF(B304="",0,F306/SUM(B296:B305))</f>
        <v>0</v>
      </c>
      <c r="F304" s="35">
        <f t="shared" si="403"/>
        <v>0</v>
      </c>
      <c r="G304" s="36">
        <f t="shared" si="404"/>
        <v>0</v>
      </c>
      <c r="H304" s="32"/>
      <c r="I304" s="33"/>
      <c r="J304" s="34"/>
      <c r="K304" s="35">
        <f t="shared" si="405"/>
        <v>0</v>
      </c>
      <c r="L304" s="37">
        <f t="shared" si="406"/>
        <v>0</v>
      </c>
      <c r="M304" s="18">
        <f t="shared" si="407"/>
        <v>0</v>
      </c>
      <c r="N304" s="38">
        <f t="shared" si="408"/>
        <v>0</v>
      </c>
      <c r="O304" s="36">
        <f t="shared" si="409"/>
        <v>0</v>
      </c>
      <c r="P304" s="39" t="str">
        <f t="shared" ref="P304:Q304" si="420">H304</f>
        <v/>
      </c>
      <c r="Q304" s="35" t="str">
        <f t="shared" si="420"/>
        <v/>
      </c>
      <c r="R304" s="35">
        <f t="shared" si="411"/>
        <v>0</v>
      </c>
      <c r="S304" s="37">
        <f t="shared" si="412"/>
        <v>0</v>
      </c>
      <c r="T304" s="36">
        <f t="shared" si="413"/>
        <v>0</v>
      </c>
    </row>
    <row r="305" ht="14.25" customHeight="1">
      <c r="A305" s="84"/>
      <c r="B305" s="48"/>
      <c r="C305" s="48"/>
      <c r="D305" s="43"/>
      <c r="E305" s="50">
        <f>IF(B305="",0,F306/SUM(B296:B305))</f>
        <v>0</v>
      </c>
      <c r="F305" s="50">
        <f t="shared" si="403"/>
        <v>0</v>
      </c>
      <c r="G305" s="51">
        <f t="shared" si="404"/>
        <v>0</v>
      </c>
      <c r="H305" s="52"/>
      <c r="I305" s="48"/>
      <c r="J305" s="49"/>
      <c r="K305" s="50">
        <f t="shared" si="405"/>
        <v>0</v>
      </c>
      <c r="L305" s="53">
        <f t="shared" si="406"/>
        <v>0</v>
      </c>
      <c r="M305" s="75">
        <f t="shared" si="407"/>
        <v>0</v>
      </c>
      <c r="N305" s="55">
        <f t="shared" si="408"/>
        <v>0</v>
      </c>
      <c r="O305" s="51">
        <f t="shared" si="409"/>
        <v>0</v>
      </c>
      <c r="P305" s="56" t="str">
        <f t="shared" ref="P305:Q305" si="421">H305</f>
        <v/>
      </c>
      <c r="Q305" s="50" t="str">
        <f t="shared" si="421"/>
        <v/>
      </c>
      <c r="R305" s="50">
        <f t="shared" si="411"/>
        <v>0</v>
      </c>
      <c r="S305" s="37">
        <f t="shared" si="412"/>
        <v>0</v>
      </c>
      <c r="T305" s="51">
        <f t="shared" si="413"/>
        <v>0</v>
      </c>
    </row>
    <row r="306" ht="42.0" customHeight="1">
      <c r="B306" s="13">
        <f>SUM(B296:B305)</f>
        <v>0</v>
      </c>
      <c r="C306" s="58" t="s">
        <v>25</v>
      </c>
      <c r="D306" s="76" t="s">
        <v>26</v>
      </c>
      <c r="E306" s="77"/>
      <c r="F306" s="78">
        <v>0.0</v>
      </c>
      <c r="G306" s="9"/>
      <c r="H306" s="13">
        <f>SUM(H296:H305)</f>
        <v>0</v>
      </c>
      <c r="I306" s="58" t="s">
        <v>27</v>
      </c>
      <c r="J306" s="62"/>
      <c r="K306" s="62"/>
      <c r="L306" s="37">
        <f t="shared" si="406"/>
        <v>0</v>
      </c>
      <c r="N306" s="33">
        <f t="shared" ref="N306:O306" si="422">SUM(N296:N305)</f>
        <v>0</v>
      </c>
      <c r="O306" s="33">
        <f t="shared" si="422"/>
        <v>0</v>
      </c>
      <c r="R306" s="22">
        <f>SUM(R296:R305)</f>
        <v>0</v>
      </c>
      <c r="S306" s="13" t="s">
        <v>28</v>
      </c>
      <c r="T306" s="13"/>
      <c r="Y306" s="33">
        <f>T306*R306</f>
        <v>0</v>
      </c>
      <c r="Z306" s="33">
        <f>R306</f>
        <v>0</v>
      </c>
    </row>
    <row r="307" ht="33.75" customHeight="1"/>
    <row r="308" ht="42.75" customHeight="1">
      <c r="A308" s="11"/>
      <c r="B308" s="12" t="s">
        <v>1</v>
      </c>
      <c r="C308" s="13"/>
      <c r="D308" s="14" t="s">
        <v>2</v>
      </c>
      <c r="E308" s="15"/>
      <c r="F308" s="16"/>
      <c r="G308" s="17"/>
      <c r="H308" s="17"/>
      <c r="I308" s="15"/>
      <c r="J308" s="14" t="s">
        <v>3</v>
      </c>
      <c r="K308" s="17"/>
      <c r="L308" s="17"/>
      <c r="M308" s="15"/>
      <c r="P308" s="18">
        <f>IFERROR(O321/N321-1,0)</f>
        <v>0</v>
      </c>
      <c r="Q308" s="3" t="s">
        <v>4</v>
      </c>
      <c r="R308" s="4"/>
      <c r="S308" s="5"/>
      <c r="T308" s="22">
        <f>SUM(T311:T320)</f>
        <v>0</v>
      </c>
      <c r="Z308" s="23"/>
    </row>
    <row r="309" ht="14.25" customHeight="1">
      <c r="A309" s="66" t="s">
        <v>5</v>
      </c>
      <c r="B309" s="82" t="s">
        <v>6</v>
      </c>
      <c r="C309" s="20"/>
      <c r="D309" s="20"/>
      <c r="E309" s="20"/>
      <c r="F309" s="20"/>
      <c r="G309" s="68"/>
      <c r="H309" s="82" t="s">
        <v>7</v>
      </c>
      <c r="I309" s="20"/>
      <c r="J309" s="20"/>
      <c r="K309" s="20"/>
      <c r="L309" s="20"/>
      <c r="M309" s="68"/>
      <c r="N309" s="27" t="s">
        <v>8</v>
      </c>
      <c r="O309" s="28"/>
      <c r="P309" s="25" t="s">
        <v>9</v>
      </c>
      <c r="Q309" s="17"/>
      <c r="R309" s="17"/>
      <c r="S309" s="17"/>
      <c r="T309" s="26"/>
    </row>
    <row r="310" ht="14.25" customHeight="1">
      <c r="A310" s="29"/>
      <c r="B310" s="30" t="s">
        <v>10</v>
      </c>
      <c r="C310" s="12" t="s">
        <v>11</v>
      </c>
      <c r="D310" s="12" t="s">
        <v>12</v>
      </c>
      <c r="E310" s="12" t="s">
        <v>13</v>
      </c>
      <c r="F310" s="12" t="s">
        <v>14</v>
      </c>
      <c r="G310" s="31" t="s">
        <v>15</v>
      </c>
      <c r="H310" s="30" t="s">
        <v>10</v>
      </c>
      <c r="I310" s="12" t="s">
        <v>11</v>
      </c>
      <c r="J310" s="12" t="s">
        <v>12</v>
      </c>
      <c r="K310" s="12" t="s">
        <v>14</v>
      </c>
      <c r="L310" s="12" t="s">
        <v>16</v>
      </c>
      <c r="M310" s="31" t="s">
        <v>17</v>
      </c>
      <c r="N310" s="30" t="s">
        <v>18</v>
      </c>
      <c r="O310" s="31" t="s">
        <v>19</v>
      </c>
      <c r="P310" s="30" t="s">
        <v>20</v>
      </c>
      <c r="Q310" s="12" t="s">
        <v>21</v>
      </c>
      <c r="R310" s="12" t="s">
        <v>22</v>
      </c>
      <c r="S310" s="12" t="s">
        <v>23</v>
      </c>
      <c r="T310" s="31" t="s">
        <v>24</v>
      </c>
    </row>
    <row r="311" ht="14.25" customHeight="1">
      <c r="A311" s="73"/>
      <c r="B311" s="32"/>
      <c r="C311" s="33"/>
      <c r="D311" s="34"/>
      <c r="E311" s="35">
        <f>IF(B311="",0,F321/SUM(B311:B320))</f>
        <v>0</v>
      </c>
      <c r="F311" s="35">
        <f t="shared" ref="F311:F320" si="424">C311*(1-(D311+9.25%))+E311</f>
        <v>0</v>
      </c>
      <c r="G311" s="36">
        <f t="shared" ref="G311:G320" si="425">IFERROR(F311*B311/H311,0)</f>
        <v>0</v>
      </c>
      <c r="H311" s="32"/>
      <c r="I311" s="33"/>
      <c r="J311" s="34"/>
      <c r="K311" s="35">
        <f t="shared" ref="K311:K320" si="426">I311*(1-(J311+9.25%))</f>
        <v>0</v>
      </c>
      <c r="L311" s="37">
        <f t="shared" ref="L311:L321" si="427">IFERROR(H311/B311-1,0)</f>
        <v>0</v>
      </c>
      <c r="M311" s="18">
        <f t="shared" ref="M311:M320" si="428">IFERROR(K311/G311-1,0)</f>
        <v>0</v>
      </c>
      <c r="N311" s="38">
        <f t="shared" ref="N311:N320" si="429">B311*F311</f>
        <v>0</v>
      </c>
      <c r="O311" s="36">
        <f t="shared" ref="O311:O320" si="430">H311*K311</f>
        <v>0</v>
      </c>
      <c r="P311" s="39" t="str">
        <f t="shared" ref="P311:Q311" si="423">H311</f>
        <v/>
      </c>
      <c r="Q311" s="35" t="str">
        <f t="shared" si="423"/>
        <v/>
      </c>
      <c r="R311" s="35">
        <f t="shared" ref="R311:R320" si="432">Q311*P311</f>
        <v>0</v>
      </c>
      <c r="S311" s="37">
        <f t="shared" ref="S311:S320" si="433">IF(M311="","",IF(M311&lt;20%,0,IF(M311&lt;30%,1%,IF(M311&lt;40%,1.5%,IF(M311&lt;50%,2.5%,IF(M311&lt;60%,3%,IF(M311&lt;80%,4%,IF(M311&lt;100%,5%,5%))))))))</f>
        <v>0</v>
      </c>
      <c r="T311" s="36">
        <f t="shared" ref="T311:T320" si="434">R311*S311</f>
        <v>0</v>
      </c>
    </row>
    <row r="312" ht="14.25" customHeight="1">
      <c r="A312" s="73"/>
      <c r="B312" s="32"/>
      <c r="C312" s="33"/>
      <c r="D312" s="34"/>
      <c r="E312" s="35">
        <f>IF(B312="",0,F321/SUM(B311:B320))</f>
        <v>0</v>
      </c>
      <c r="F312" s="35">
        <f t="shared" si="424"/>
        <v>0</v>
      </c>
      <c r="G312" s="36">
        <f t="shared" si="425"/>
        <v>0</v>
      </c>
      <c r="H312" s="32"/>
      <c r="I312" s="33"/>
      <c r="J312" s="34"/>
      <c r="K312" s="35">
        <f t="shared" si="426"/>
        <v>0</v>
      </c>
      <c r="L312" s="37">
        <f t="shared" si="427"/>
        <v>0</v>
      </c>
      <c r="M312" s="18">
        <f t="shared" si="428"/>
        <v>0</v>
      </c>
      <c r="N312" s="38">
        <f t="shared" si="429"/>
        <v>0</v>
      </c>
      <c r="O312" s="36">
        <f t="shared" si="430"/>
        <v>0</v>
      </c>
      <c r="P312" s="39" t="str">
        <f t="shared" ref="P312:Q312" si="431">H312</f>
        <v/>
      </c>
      <c r="Q312" s="35" t="str">
        <f t="shared" si="431"/>
        <v/>
      </c>
      <c r="R312" s="35">
        <f t="shared" si="432"/>
        <v>0</v>
      </c>
      <c r="S312" s="37">
        <f t="shared" si="433"/>
        <v>0</v>
      </c>
      <c r="T312" s="36">
        <f t="shared" si="434"/>
        <v>0</v>
      </c>
    </row>
    <row r="313" ht="14.25" customHeight="1">
      <c r="A313" s="73"/>
      <c r="B313" s="32"/>
      <c r="C313" s="33"/>
      <c r="D313" s="34"/>
      <c r="E313" s="35">
        <f>IF(B313="",0,F321/SUM(B311:B320))</f>
        <v>0</v>
      </c>
      <c r="F313" s="35">
        <f t="shared" si="424"/>
        <v>0</v>
      </c>
      <c r="G313" s="36">
        <f t="shared" si="425"/>
        <v>0</v>
      </c>
      <c r="H313" s="32"/>
      <c r="I313" s="33"/>
      <c r="J313" s="34"/>
      <c r="K313" s="35">
        <f t="shared" si="426"/>
        <v>0</v>
      </c>
      <c r="L313" s="37">
        <f t="shared" si="427"/>
        <v>0</v>
      </c>
      <c r="M313" s="18">
        <f t="shared" si="428"/>
        <v>0</v>
      </c>
      <c r="N313" s="38">
        <f t="shared" si="429"/>
        <v>0</v>
      </c>
      <c r="O313" s="36">
        <f t="shared" si="430"/>
        <v>0</v>
      </c>
      <c r="P313" s="39" t="str">
        <f t="shared" ref="P313:Q313" si="435">H313</f>
        <v/>
      </c>
      <c r="Q313" s="35" t="str">
        <f t="shared" si="435"/>
        <v/>
      </c>
      <c r="R313" s="35">
        <f t="shared" si="432"/>
        <v>0</v>
      </c>
      <c r="S313" s="37">
        <f t="shared" si="433"/>
        <v>0</v>
      </c>
      <c r="T313" s="36">
        <f t="shared" si="434"/>
        <v>0</v>
      </c>
    </row>
    <row r="314" ht="14.25" customHeight="1">
      <c r="A314" s="73"/>
      <c r="B314" s="32"/>
      <c r="C314" s="33"/>
      <c r="D314" s="34"/>
      <c r="E314" s="35">
        <f>IF(B314="",0,F321/SUM(B311:B320))</f>
        <v>0</v>
      </c>
      <c r="F314" s="35">
        <f t="shared" si="424"/>
        <v>0</v>
      </c>
      <c r="G314" s="36">
        <f t="shared" si="425"/>
        <v>0</v>
      </c>
      <c r="H314" s="32"/>
      <c r="I314" s="33"/>
      <c r="J314" s="34"/>
      <c r="K314" s="35">
        <f t="shared" si="426"/>
        <v>0</v>
      </c>
      <c r="L314" s="37">
        <f t="shared" si="427"/>
        <v>0</v>
      </c>
      <c r="M314" s="18">
        <f t="shared" si="428"/>
        <v>0</v>
      </c>
      <c r="N314" s="38">
        <f t="shared" si="429"/>
        <v>0</v>
      </c>
      <c r="O314" s="36">
        <f t="shared" si="430"/>
        <v>0</v>
      </c>
      <c r="P314" s="39" t="str">
        <f t="shared" ref="P314:Q314" si="436">H314</f>
        <v/>
      </c>
      <c r="Q314" s="35" t="str">
        <f t="shared" si="436"/>
        <v/>
      </c>
      <c r="R314" s="35">
        <f t="shared" si="432"/>
        <v>0</v>
      </c>
      <c r="S314" s="37">
        <f t="shared" si="433"/>
        <v>0</v>
      </c>
      <c r="T314" s="36">
        <f t="shared" si="434"/>
        <v>0</v>
      </c>
    </row>
    <row r="315" ht="14.25" customHeight="1">
      <c r="A315" s="83"/>
      <c r="B315" s="32"/>
      <c r="C315" s="33"/>
      <c r="D315" s="34"/>
      <c r="E315" s="35">
        <f>IF(B315="",0,F321/SUM(B311:B320))</f>
        <v>0</v>
      </c>
      <c r="F315" s="35">
        <f t="shared" si="424"/>
        <v>0</v>
      </c>
      <c r="G315" s="36">
        <f t="shared" si="425"/>
        <v>0</v>
      </c>
      <c r="H315" s="32"/>
      <c r="I315" s="33"/>
      <c r="J315" s="34"/>
      <c r="K315" s="35">
        <f t="shared" si="426"/>
        <v>0</v>
      </c>
      <c r="L315" s="37">
        <f t="shared" si="427"/>
        <v>0</v>
      </c>
      <c r="M315" s="18">
        <f t="shared" si="428"/>
        <v>0</v>
      </c>
      <c r="N315" s="38">
        <f t="shared" si="429"/>
        <v>0</v>
      </c>
      <c r="O315" s="36">
        <f t="shared" si="430"/>
        <v>0</v>
      </c>
      <c r="P315" s="39" t="str">
        <f t="shared" ref="P315:Q315" si="437">H315</f>
        <v/>
      </c>
      <c r="Q315" s="35" t="str">
        <f t="shared" si="437"/>
        <v/>
      </c>
      <c r="R315" s="35">
        <f t="shared" si="432"/>
        <v>0</v>
      </c>
      <c r="S315" s="37">
        <f t="shared" si="433"/>
        <v>0</v>
      </c>
      <c r="T315" s="36">
        <f t="shared" si="434"/>
        <v>0</v>
      </c>
    </row>
    <row r="316" ht="14.25" customHeight="1">
      <c r="A316" s="83"/>
      <c r="B316" s="32"/>
      <c r="C316" s="33"/>
      <c r="D316" s="34"/>
      <c r="E316" s="35">
        <f>IF(B316="",0,F321/SUM(B311:B320))</f>
        <v>0</v>
      </c>
      <c r="F316" s="35">
        <f t="shared" si="424"/>
        <v>0</v>
      </c>
      <c r="G316" s="36">
        <f t="shared" si="425"/>
        <v>0</v>
      </c>
      <c r="H316" s="32"/>
      <c r="I316" s="33"/>
      <c r="J316" s="34"/>
      <c r="K316" s="35">
        <f t="shared" si="426"/>
        <v>0</v>
      </c>
      <c r="L316" s="37">
        <f t="shared" si="427"/>
        <v>0</v>
      </c>
      <c r="M316" s="18">
        <f t="shared" si="428"/>
        <v>0</v>
      </c>
      <c r="N316" s="38">
        <f t="shared" si="429"/>
        <v>0</v>
      </c>
      <c r="O316" s="36">
        <f t="shared" si="430"/>
        <v>0</v>
      </c>
      <c r="P316" s="39" t="str">
        <f t="shared" ref="P316:Q316" si="438">H316</f>
        <v/>
      </c>
      <c r="Q316" s="35" t="str">
        <f t="shared" si="438"/>
        <v/>
      </c>
      <c r="R316" s="35">
        <f t="shared" si="432"/>
        <v>0</v>
      </c>
      <c r="S316" s="37">
        <f t="shared" si="433"/>
        <v>0</v>
      </c>
      <c r="T316" s="36">
        <f t="shared" si="434"/>
        <v>0</v>
      </c>
    </row>
    <row r="317" ht="14.25" customHeight="1">
      <c r="A317" s="83"/>
      <c r="B317" s="32"/>
      <c r="C317" s="33"/>
      <c r="D317" s="34"/>
      <c r="E317" s="35">
        <f>IF(B317="",0,F321/SUM(B311:B320))</f>
        <v>0</v>
      </c>
      <c r="F317" s="35">
        <f t="shared" si="424"/>
        <v>0</v>
      </c>
      <c r="G317" s="36">
        <f t="shared" si="425"/>
        <v>0</v>
      </c>
      <c r="H317" s="32"/>
      <c r="I317" s="33"/>
      <c r="J317" s="34"/>
      <c r="K317" s="35">
        <f t="shared" si="426"/>
        <v>0</v>
      </c>
      <c r="L317" s="37">
        <f t="shared" si="427"/>
        <v>0</v>
      </c>
      <c r="M317" s="18">
        <f t="shared" si="428"/>
        <v>0</v>
      </c>
      <c r="N317" s="38">
        <f t="shared" si="429"/>
        <v>0</v>
      </c>
      <c r="O317" s="36">
        <f t="shared" si="430"/>
        <v>0</v>
      </c>
      <c r="P317" s="39" t="str">
        <f t="shared" ref="P317:Q317" si="439">H317</f>
        <v/>
      </c>
      <c r="Q317" s="35" t="str">
        <f t="shared" si="439"/>
        <v/>
      </c>
      <c r="R317" s="35">
        <f t="shared" si="432"/>
        <v>0</v>
      </c>
      <c r="S317" s="37">
        <f t="shared" si="433"/>
        <v>0</v>
      </c>
      <c r="T317" s="36">
        <f t="shared" si="434"/>
        <v>0</v>
      </c>
    </row>
    <row r="318" ht="14.25" customHeight="1">
      <c r="A318" s="83"/>
      <c r="B318" s="32"/>
      <c r="C318" s="33"/>
      <c r="D318" s="34"/>
      <c r="E318" s="35">
        <f>IF(B318="",0,F321/SUM(B311:B320))</f>
        <v>0</v>
      </c>
      <c r="F318" s="35">
        <f t="shared" si="424"/>
        <v>0</v>
      </c>
      <c r="G318" s="36">
        <f t="shared" si="425"/>
        <v>0</v>
      </c>
      <c r="H318" s="32"/>
      <c r="I318" s="33"/>
      <c r="J318" s="34"/>
      <c r="K318" s="35">
        <f t="shared" si="426"/>
        <v>0</v>
      </c>
      <c r="L318" s="37">
        <f t="shared" si="427"/>
        <v>0</v>
      </c>
      <c r="M318" s="18">
        <f t="shared" si="428"/>
        <v>0</v>
      </c>
      <c r="N318" s="38">
        <f t="shared" si="429"/>
        <v>0</v>
      </c>
      <c r="O318" s="36">
        <f t="shared" si="430"/>
        <v>0</v>
      </c>
      <c r="P318" s="39" t="str">
        <f t="shared" ref="P318:Q318" si="440">H318</f>
        <v/>
      </c>
      <c r="Q318" s="35" t="str">
        <f t="shared" si="440"/>
        <v/>
      </c>
      <c r="R318" s="35">
        <f t="shared" si="432"/>
        <v>0</v>
      </c>
      <c r="S318" s="37">
        <f t="shared" si="433"/>
        <v>0</v>
      </c>
      <c r="T318" s="36">
        <f t="shared" si="434"/>
        <v>0</v>
      </c>
    </row>
    <row r="319" ht="14.25" customHeight="1">
      <c r="A319" s="83"/>
      <c r="B319" s="32"/>
      <c r="C319" s="33"/>
      <c r="D319" s="34"/>
      <c r="E319" s="35">
        <f>IF(B319="",0,F321/SUM(B311:B320))</f>
        <v>0</v>
      </c>
      <c r="F319" s="35">
        <f t="shared" si="424"/>
        <v>0</v>
      </c>
      <c r="G319" s="36">
        <f t="shared" si="425"/>
        <v>0</v>
      </c>
      <c r="H319" s="32"/>
      <c r="I319" s="33"/>
      <c r="J319" s="34"/>
      <c r="K319" s="35">
        <f t="shared" si="426"/>
        <v>0</v>
      </c>
      <c r="L319" s="37">
        <f t="shared" si="427"/>
        <v>0</v>
      </c>
      <c r="M319" s="18">
        <f t="shared" si="428"/>
        <v>0</v>
      </c>
      <c r="N319" s="38">
        <f t="shared" si="429"/>
        <v>0</v>
      </c>
      <c r="O319" s="36">
        <f t="shared" si="430"/>
        <v>0</v>
      </c>
      <c r="P319" s="39" t="str">
        <f t="shared" ref="P319:Q319" si="441">H319</f>
        <v/>
      </c>
      <c r="Q319" s="35" t="str">
        <f t="shared" si="441"/>
        <v/>
      </c>
      <c r="R319" s="35">
        <f t="shared" si="432"/>
        <v>0</v>
      </c>
      <c r="S319" s="37">
        <f t="shared" si="433"/>
        <v>0</v>
      </c>
      <c r="T319" s="36">
        <f t="shared" si="434"/>
        <v>0</v>
      </c>
    </row>
    <row r="320" ht="14.25" customHeight="1">
      <c r="A320" s="84"/>
      <c r="B320" s="48"/>
      <c r="C320" s="48"/>
      <c r="D320" s="43"/>
      <c r="E320" s="50">
        <f>IF(B320="",0,F321/SUM(B311:B320))</f>
        <v>0</v>
      </c>
      <c r="F320" s="50">
        <f t="shared" si="424"/>
        <v>0</v>
      </c>
      <c r="G320" s="51">
        <f t="shared" si="425"/>
        <v>0</v>
      </c>
      <c r="H320" s="52"/>
      <c r="I320" s="48"/>
      <c r="J320" s="49"/>
      <c r="K320" s="50">
        <f t="shared" si="426"/>
        <v>0</v>
      </c>
      <c r="L320" s="53">
        <f t="shared" si="427"/>
        <v>0</v>
      </c>
      <c r="M320" s="75">
        <f t="shared" si="428"/>
        <v>0</v>
      </c>
      <c r="N320" s="55">
        <f t="shared" si="429"/>
        <v>0</v>
      </c>
      <c r="O320" s="51">
        <f t="shared" si="430"/>
        <v>0</v>
      </c>
      <c r="P320" s="56" t="str">
        <f t="shared" ref="P320:Q320" si="442">H320</f>
        <v/>
      </c>
      <c r="Q320" s="50" t="str">
        <f t="shared" si="442"/>
        <v/>
      </c>
      <c r="R320" s="50">
        <f t="shared" si="432"/>
        <v>0</v>
      </c>
      <c r="S320" s="37">
        <f t="shared" si="433"/>
        <v>0</v>
      </c>
      <c r="T320" s="51">
        <f t="shared" si="434"/>
        <v>0</v>
      </c>
    </row>
    <row r="321" ht="42.0" customHeight="1">
      <c r="B321" s="13">
        <f>SUM(B311:B320)</f>
        <v>0</v>
      </c>
      <c r="C321" s="58" t="s">
        <v>25</v>
      </c>
      <c r="D321" s="76" t="s">
        <v>26</v>
      </c>
      <c r="E321" s="77"/>
      <c r="F321" s="78">
        <v>0.0</v>
      </c>
      <c r="G321" s="9"/>
      <c r="H321" s="13">
        <f>SUM(H311:H320)</f>
        <v>0</v>
      </c>
      <c r="I321" s="58" t="s">
        <v>27</v>
      </c>
      <c r="J321" s="62"/>
      <c r="K321" s="62"/>
      <c r="L321" s="37">
        <f t="shared" si="427"/>
        <v>0</v>
      </c>
      <c r="N321" s="33">
        <f t="shared" ref="N321:O321" si="443">SUM(N311:N320)</f>
        <v>0</v>
      </c>
      <c r="O321" s="33">
        <f t="shared" si="443"/>
        <v>0</v>
      </c>
      <c r="R321" s="22">
        <f>SUM(R311:R320)</f>
        <v>0</v>
      </c>
      <c r="S321" s="13" t="s">
        <v>28</v>
      </c>
      <c r="T321" s="13"/>
      <c r="Y321" s="33">
        <f>T321*R321</f>
        <v>0</v>
      </c>
      <c r="Z321" s="33">
        <f>R321</f>
        <v>0</v>
      </c>
    </row>
    <row r="322" ht="33.75" customHeight="1"/>
    <row r="323" ht="42.75" customHeight="1">
      <c r="A323" s="11"/>
      <c r="B323" s="12" t="s">
        <v>1</v>
      </c>
      <c r="C323" s="13"/>
      <c r="D323" s="14" t="s">
        <v>2</v>
      </c>
      <c r="E323" s="15"/>
      <c r="F323" s="16"/>
      <c r="G323" s="17"/>
      <c r="H323" s="17"/>
      <c r="I323" s="15"/>
      <c r="J323" s="14" t="s">
        <v>3</v>
      </c>
      <c r="K323" s="17"/>
      <c r="L323" s="17"/>
      <c r="M323" s="15"/>
      <c r="P323" s="18">
        <f>IFERROR(O336/N336-1,0)</f>
        <v>0</v>
      </c>
      <c r="Q323" s="3" t="s">
        <v>4</v>
      </c>
      <c r="R323" s="4"/>
      <c r="S323" s="5"/>
      <c r="T323" s="22">
        <f>SUM(T326:T335)</f>
        <v>0</v>
      </c>
      <c r="Z323" s="23"/>
    </row>
    <row r="324" ht="14.25" customHeight="1">
      <c r="A324" s="66" t="s">
        <v>5</v>
      </c>
      <c r="B324" s="82" t="s">
        <v>6</v>
      </c>
      <c r="C324" s="20"/>
      <c r="D324" s="20"/>
      <c r="E324" s="20"/>
      <c r="F324" s="20"/>
      <c r="G324" s="68"/>
      <c r="H324" s="82" t="s">
        <v>7</v>
      </c>
      <c r="I324" s="20"/>
      <c r="J324" s="20"/>
      <c r="K324" s="20"/>
      <c r="L324" s="20"/>
      <c r="M324" s="68"/>
      <c r="N324" s="27" t="s">
        <v>8</v>
      </c>
      <c r="O324" s="28"/>
      <c r="P324" s="25" t="s">
        <v>9</v>
      </c>
      <c r="Q324" s="17"/>
      <c r="R324" s="17"/>
      <c r="S324" s="17"/>
      <c r="T324" s="26"/>
    </row>
    <row r="325" ht="14.25" customHeight="1">
      <c r="A325" s="29"/>
      <c r="B325" s="30" t="s">
        <v>10</v>
      </c>
      <c r="C325" s="12" t="s">
        <v>11</v>
      </c>
      <c r="D325" s="12" t="s">
        <v>12</v>
      </c>
      <c r="E325" s="12" t="s">
        <v>13</v>
      </c>
      <c r="F325" s="12" t="s">
        <v>14</v>
      </c>
      <c r="G325" s="31" t="s">
        <v>15</v>
      </c>
      <c r="H325" s="30" t="s">
        <v>10</v>
      </c>
      <c r="I325" s="12" t="s">
        <v>11</v>
      </c>
      <c r="J325" s="12" t="s">
        <v>12</v>
      </c>
      <c r="K325" s="12" t="s">
        <v>14</v>
      </c>
      <c r="L325" s="12" t="s">
        <v>16</v>
      </c>
      <c r="M325" s="31" t="s">
        <v>17</v>
      </c>
      <c r="N325" s="30" t="s">
        <v>18</v>
      </c>
      <c r="O325" s="31" t="s">
        <v>19</v>
      </c>
      <c r="P325" s="30" t="s">
        <v>20</v>
      </c>
      <c r="Q325" s="12" t="s">
        <v>21</v>
      </c>
      <c r="R325" s="12" t="s">
        <v>22</v>
      </c>
      <c r="S325" s="12" t="s">
        <v>23</v>
      </c>
      <c r="T325" s="31" t="s">
        <v>24</v>
      </c>
    </row>
    <row r="326" ht="14.25" customHeight="1">
      <c r="A326" s="73"/>
      <c r="B326" s="32"/>
      <c r="C326" s="33"/>
      <c r="D326" s="34"/>
      <c r="E326" s="35">
        <f>IF(B326="",0,F336/SUM(B326:B335))</f>
        <v>0</v>
      </c>
      <c r="F326" s="35">
        <f t="shared" ref="F326:F335" si="445">C326*(1-(D326+9.25%))+E326</f>
        <v>0</v>
      </c>
      <c r="G326" s="36">
        <f t="shared" ref="G326:G335" si="446">IFERROR(F326*B326/H326,0)</f>
        <v>0</v>
      </c>
      <c r="H326" s="32"/>
      <c r="I326" s="33"/>
      <c r="J326" s="34"/>
      <c r="K326" s="35">
        <f t="shared" ref="K326:K335" si="447">I326*(1-(J326+9.25%))</f>
        <v>0</v>
      </c>
      <c r="L326" s="37">
        <f t="shared" ref="L326:L336" si="448">IFERROR(H326/B326-1,0)</f>
        <v>0</v>
      </c>
      <c r="M326" s="18">
        <f t="shared" ref="M326:M335" si="449">IFERROR(K326/G326-1,0)</f>
        <v>0</v>
      </c>
      <c r="N326" s="38">
        <f t="shared" ref="N326:N335" si="450">B326*F326</f>
        <v>0</v>
      </c>
      <c r="O326" s="36">
        <f t="shared" ref="O326:O335" si="451">H326*K326</f>
        <v>0</v>
      </c>
      <c r="P326" s="39" t="str">
        <f t="shared" ref="P326:Q326" si="444">H326</f>
        <v/>
      </c>
      <c r="Q326" s="35" t="str">
        <f t="shared" si="444"/>
        <v/>
      </c>
      <c r="R326" s="35">
        <f t="shared" ref="R326:R335" si="453">Q326*P326</f>
        <v>0</v>
      </c>
      <c r="S326" s="37">
        <f t="shared" ref="S326:S335" si="454">IF(M326="","",IF(M326&lt;20%,0,IF(M326&lt;30%,1%,IF(M326&lt;40%,1.5%,IF(M326&lt;50%,2.5%,IF(M326&lt;60%,3%,IF(M326&lt;80%,4%,IF(M326&lt;100%,5%,5%))))))))</f>
        <v>0</v>
      </c>
      <c r="T326" s="36">
        <f t="shared" ref="T326:T335" si="455">R326*S326</f>
        <v>0</v>
      </c>
    </row>
    <row r="327" ht="14.25" customHeight="1">
      <c r="A327" s="73"/>
      <c r="B327" s="32"/>
      <c r="C327" s="33"/>
      <c r="D327" s="34"/>
      <c r="E327" s="35">
        <f>IF(B327="",0,F336/SUM(B326:B335))</f>
        <v>0</v>
      </c>
      <c r="F327" s="35">
        <f t="shared" si="445"/>
        <v>0</v>
      </c>
      <c r="G327" s="36">
        <f t="shared" si="446"/>
        <v>0</v>
      </c>
      <c r="H327" s="32"/>
      <c r="I327" s="33"/>
      <c r="J327" s="34"/>
      <c r="K327" s="35">
        <f t="shared" si="447"/>
        <v>0</v>
      </c>
      <c r="L327" s="37">
        <f t="shared" si="448"/>
        <v>0</v>
      </c>
      <c r="M327" s="18">
        <f t="shared" si="449"/>
        <v>0</v>
      </c>
      <c r="N327" s="38">
        <f t="shared" si="450"/>
        <v>0</v>
      </c>
      <c r="O327" s="36">
        <f t="shared" si="451"/>
        <v>0</v>
      </c>
      <c r="P327" s="39" t="str">
        <f t="shared" ref="P327:Q327" si="452">H327</f>
        <v/>
      </c>
      <c r="Q327" s="35" t="str">
        <f t="shared" si="452"/>
        <v/>
      </c>
      <c r="R327" s="35">
        <f t="shared" si="453"/>
        <v>0</v>
      </c>
      <c r="S327" s="37">
        <f t="shared" si="454"/>
        <v>0</v>
      </c>
      <c r="T327" s="36">
        <f t="shared" si="455"/>
        <v>0</v>
      </c>
    </row>
    <row r="328" ht="14.25" customHeight="1">
      <c r="A328" s="73"/>
      <c r="B328" s="32"/>
      <c r="C328" s="33"/>
      <c r="D328" s="34"/>
      <c r="E328" s="35">
        <f>IF(B328="",0,F336/SUM(B326:B335))</f>
        <v>0</v>
      </c>
      <c r="F328" s="35">
        <f t="shared" si="445"/>
        <v>0</v>
      </c>
      <c r="G328" s="36">
        <f t="shared" si="446"/>
        <v>0</v>
      </c>
      <c r="H328" s="32"/>
      <c r="I328" s="33"/>
      <c r="J328" s="34"/>
      <c r="K328" s="35">
        <f t="shared" si="447"/>
        <v>0</v>
      </c>
      <c r="L328" s="37">
        <f t="shared" si="448"/>
        <v>0</v>
      </c>
      <c r="M328" s="18">
        <f t="shared" si="449"/>
        <v>0</v>
      </c>
      <c r="N328" s="38">
        <f t="shared" si="450"/>
        <v>0</v>
      </c>
      <c r="O328" s="36">
        <f t="shared" si="451"/>
        <v>0</v>
      </c>
      <c r="P328" s="39" t="str">
        <f t="shared" ref="P328:Q328" si="456">H328</f>
        <v/>
      </c>
      <c r="Q328" s="35" t="str">
        <f t="shared" si="456"/>
        <v/>
      </c>
      <c r="R328" s="35">
        <f t="shared" si="453"/>
        <v>0</v>
      </c>
      <c r="S328" s="37">
        <f t="shared" si="454"/>
        <v>0</v>
      </c>
      <c r="T328" s="36">
        <f t="shared" si="455"/>
        <v>0</v>
      </c>
    </row>
    <row r="329" ht="14.25" customHeight="1">
      <c r="A329" s="73"/>
      <c r="B329" s="32"/>
      <c r="C329" s="33"/>
      <c r="D329" s="34"/>
      <c r="E329" s="35">
        <f>IF(B329="",0,F336/SUM(B326:B335))</f>
        <v>0</v>
      </c>
      <c r="F329" s="35">
        <f t="shared" si="445"/>
        <v>0</v>
      </c>
      <c r="G329" s="36">
        <f t="shared" si="446"/>
        <v>0</v>
      </c>
      <c r="H329" s="32"/>
      <c r="I329" s="33"/>
      <c r="J329" s="34"/>
      <c r="K329" s="35">
        <f t="shared" si="447"/>
        <v>0</v>
      </c>
      <c r="L329" s="37">
        <f t="shared" si="448"/>
        <v>0</v>
      </c>
      <c r="M329" s="18">
        <f t="shared" si="449"/>
        <v>0</v>
      </c>
      <c r="N329" s="38">
        <f t="shared" si="450"/>
        <v>0</v>
      </c>
      <c r="O329" s="36">
        <f t="shared" si="451"/>
        <v>0</v>
      </c>
      <c r="P329" s="39" t="str">
        <f t="shared" ref="P329:Q329" si="457">H329</f>
        <v/>
      </c>
      <c r="Q329" s="35" t="str">
        <f t="shared" si="457"/>
        <v/>
      </c>
      <c r="R329" s="35">
        <f t="shared" si="453"/>
        <v>0</v>
      </c>
      <c r="S329" s="37">
        <f t="shared" si="454"/>
        <v>0</v>
      </c>
      <c r="T329" s="36">
        <f t="shared" si="455"/>
        <v>0</v>
      </c>
    </row>
    <row r="330" ht="14.25" customHeight="1">
      <c r="A330" s="83"/>
      <c r="B330" s="32"/>
      <c r="C330" s="33"/>
      <c r="D330" s="34"/>
      <c r="E330" s="35">
        <f>IF(B330="",0,F336/SUM(B326:B335))</f>
        <v>0</v>
      </c>
      <c r="F330" s="35">
        <f t="shared" si="445"/>
        <v>0</v>
      </c>
      <c r="G330" s="36">
        <f t="shared" si="446"/>
        <v>0</v>
      </c>
      <c r="H330" s="32"/>
      <c r="I330" s="33"/>
      <c r="J330" s="34"/>
      <c r="K330" s="35">
        <f t="shared" si="447"/>
        <v>0</v>
      </c>
      <c r="L330" s="37">
        <f t="shared" si="448"/>
        <v>0</v>
      </c>
      <c r="M330" s="18">
        <f t="shared" si="449"/>
        <v>0</v>
      </c>
      <c r="N330" s="38">
        <f t="shared" si="450"/>
        <v>0</v>
      </c>
      <c r="O330" s="36">
        <f t="shared" si="451"/>
        <v>0</v>
      </c>
      <c r="P330" s="39" t="str">
        <f t="shared" ref="P330:Q330" si="458">H330</f>
        <v/>
      </c>
      <c r="Q330" s="35" t="str">
        <f t="shared" si="458"/>
        <v/>
      </c>
      <c r="R330" s="35">
        <f t="shared" si="453"/>
        <v>0</v>
      </c>
      <c r="S330" s="37">
        <f t="shared" si="454"/>
        <v>0</v>
      </c>
      <c r="T330" s="36">
        <f t="shared" si="455"/>
        <v>0</v>
      </c>
    </row>
    <row r="331" ht="14.25" customHeight="1">
      <c r="A331" s="83"/>
      <c r="B331" s="32"/>
      <c r="C331" s="33"/>
      <c r="D331" s="34"/>
      <c r="E331" s="35">
        <f>IF(B331="",0,F336/SUM(B326:B335))</f>
        <v>0</v>
      </c>
      <c r="F331" s="35">
        <f t="shared" si="445"/>
        <v>0</v>
      </c>
      <c r="G331" s="36">
        <f t="shared" si="446"/>
        <v>0</v>
      </c>
      <c r="H331" s="32"/>
      <c r="I331" s="33"/>
      <c r="J331" s="34"/>
      <c r="K331" s="35">
        <f t="shared" si="447"/>
        <v>0</v>
      </c>
      <c r="L331" s="37">
        <f t="shared" si="448"/>
        <v>0</v>
      </c>
      <c r="M331" s="18">
        <f t="shared" si="449"/>
        <v>0</v>
      </c>
      <c r="N331" s="38">
        <f t="shared" si="450"/>
        <v>0</v>
      </c>
      <c r="O331" s="36">
        <f t="shared" si="451"/>
        <v>0</v>
      </c>
      <c r="P331" s="39" t="str">
        <f t="shared" ref="P331:Q331" si="459">H331</f>
        <v/>
      </c>
      <c r="Q331" s="35" t="str">
        <f t="shared" si="459"/>
        <v/>
      </c>
      <c r="R331" s="35">
        <f t="shared" si="453"/>
        <v>0</v>
      </c>
      <c r="S331" s="37">
        <f t="shared" si="454"/>
        <v>0</v>
      </c>
      <c r="T331" s="36">
        <f t="shared" si="455"/>
        <v>0</v>
      </c>
    </row>
    <row r="332" ht="14.25" customHeight="1">
      <c r="A332" s="83"/>
      <c r="B332" s="32"/>
      <c r="C332" s="33"/>
      <c r="D332" s="34"/>
      <c r="E332" s="35">
        <f>IF(B332="",0,F336/SUM(B326:B335))</f>
        <v>0</v>
      </c>
      <c r="F332" s="35">
        <f t="shared" si="445"/>
        <v>0</v>
      </c>
      <c r="G332" s="36">
        <f t="shared" si="446"/>
        <v>0</v>
      </c>
      <c r="H332" s="32"/>
      <c r="I332" s="33"/>
      <c r="J332" s="34"/>
      <c r="K332" s="35">
        <f t="shared" si="447"/>
        <v>0</v>
      </c>
      <c r="L332" s="37">
        <f t="shared" si="448"/>
        <v>0</v>
      </c>
      <c r="M332" s="18">
        <f t="shared" si="449"/>
        <v>0</v>
      </c>
      <c r="N332" s="38">
        <f t="shared" si="450"/>
        <v>0</v>
      </c>
      <c r="O332" s="36">
        <f t="shared" si="451"/>
        <v>0</v>
      </c>
      <c r="P332" s="39" t="str">
        <f t="shared" ref="P332:Q332" si="460">H332</f>
        <v/>
      </c>
      <c r="Q332" s="35" t="str">
        <f t="shared" si="460"/>
        <v/>
      </c>
      <c r="R332" s="35">
        <f t="shared" si="453"/>
        <v>0</v>
      </c>
      <c r="S332" s="37">
        <f t="shared" si="454"/>
        <v>0</v>
      </c>
      <c r="T332" s="36">
        <f t="shared" si="455"/>
        <v>0</v>
      </c>
    </row>
    <row r="333" ht="14.25" customHeight="1">
      <c r="A333" s="83"/>
      <c r="B333" s="32"/>
      <c r="C333" s="33"/>
      <c r="D333" s="34"/>
      <c r="E333" s="35">
        <f>IF(B333="",0,F336/SUM(B326:B335))</f>
        <v>0</v>
      </c>
      <c r="F333" s="35">
        <f t="shared" si="445"/>
        <v>0</v>
      </c>
      <c r="G333" s="36">
        <f t="shared" si="446"/>
        <v>0</v>
      </c>
      <c r="H333" s="32"/>
      <c r="I333" s="33"/>
      <c r="J333" s="34"/>
      <c r="K333" s="35">
        <f t="shared" si="447"/>
        <v>0</v>
      </c>
      <c r="L333" s="37">
        <f t="shared" si="448"/>
        <v>0</v>
      </c>
      <c r="M333" s="18">
        <f t="shared" si="449"/>
        <v>0</v>
      </c>
      <c r="N333" s="38">
        <f t="shared" si="450"/>
        <v>0</v>
      </c>
      <c r="O333" s="36">
        <f t="shared" si="451"/>
        <v>0</v>
      </c>
      <c r="P333" s="39" t="str">
        <f t="shared" ref="P333:Q333" si="461">H333</f>
        <v/>
      </c>
      <c r="Q333" s="35" t="str">
        <f t="shared" si="461"/>
        <v/>
      </c>
      <c r="R333" s="35">
        <f t="shared" si="453"/>
        <v>0</v>
      </c>
      <c r="S333" s="37">
        <f t="shared" si="454"/>
        <v>0</v>
      </c>
      <c r="T333" s="36">
        <f t="shared" si="455"/>
        <v>0</v>
      </c>
    </row>
    <row r="334" ht="14.25" customHeight="1">
      <c r="A334" s="83"/>
      <c r="B334" s="32"/>
      <c r="C334" s="33"/>
      <c r="D334" s="34"/>
      <c r="E334" s="35">
        <f>IF(B334="",0,F336/SUM(B326:B335))</f>
        <v>0</v>
      </c>
      <c r="F334" s="35">
        <f t="shared" si="445"/>
        <v>0</v>
      </c>
      <c r="G334" s="36">
        <f t="shared" si="446"/>
        <v>0</v>
      </c>
      <c r="H334" s="32"/>
      <c r="I334" s="33"/>
      <c r="J334" s="34"/>
      <c r="K334" s="35">
        <f t="shared" si="447"/>
        <v>0</v>
      </c>
      <c r="L334" s="37">
        <f t="shared" si="448"/>
        <v>0</v>
      </c>
      <c r="M334" s="18">
        <f t="shared" si="449"/>
        <v>0</v>
      </c>
      <c r="N334" s="38">
        <f t="shared" si="450"/>
        <v>0</v>
      </c>
      <c r="O334" s="36">
        <f t="shared" si="451"/>
        <v>0</v>
      </c>
      <c r="P334" s="39" t="str">
        <f t="shared" ref="P334:Q334" si="462">H334</f>
        <v/>
      </c>
      <c r="Q334" s="35" t="str">
        <f t="shared" si="462"/>
        <v/>
      </c>
      <c r="R334" s="35">
        <f t="shared" si="453"/>
        <v>0</v>
      </c>
      <c r="S334" s="37">
        <f t="shared" si="454"/>
        <v>0</v>
      </c>
      <c r="T334" s="36">
        <f t="shared" si="455"/>
        <v>0</v>
      </c>
    </row>
    <row r="335" ht="14.25" customHeight="1">
      <c r="A335" s="84"/>
      <c r="B335" s="48"/>
      <c r="C335" s="48"/>
      <c r="D335" s="43"/>
      <c r="E335" s="50">
        <f>IF(B335="",0,F336/SUM(B326:B335))</f>
        <v>0</v>
      </c>
      <c r="F335" s="50">
        <f t="shared" si="445"/>
        <v>0</v>
      </c>
      <c r="G335" s="51">
        <f t="shared" si="446"/>
        <v>0</v>
      </c>
      <c r="H335" s="52"/>
      <c r="I335" s="48"/>
      <c r="J335" s="49"/>
      <c r="K335" s="50">
        <f t="shared" si="447"/>
        <v>0</v>
      </c>
      <c r="L335" s="53">
        <f t="shared" si="448"/>
        <v>0</v>
      </c>
      <c r="M335" s="75">
        <f t="shared" si="449"/>
        <v>0</v>
      </c>
      <c r="N335" s="55">
        <f t="shared" si="450"/>
        <v>0</v>
      </c>
      <c r="O335" s="51">
        <f t="shared" si="451"/>
        <v>0</v>
      </c>
      <c r="P335" s="56" t="str">
        <f t="shared" ref="P335:Q335" si="463">H335</f>
        <v/>
      </c>
      <c r="Q335" s="50" t="str">
        <f t="shared" si="463"/>
        <v/>
      </c>
      <c r="R335" s="50">
        <f t="shared" si="453"/>
        <v>0</v>
      </c>
      <c r="S335" s="37">
        <f t="shared" si="454"/>
        <v>0</v>
      </c>
      <c r="T335" s="51">
        <f t="shared" si="455"/>
        <v>0</v>
      </c>
    </row>
    <row r="336" ht="42.0" customHeight="1">
      <c r="B336" s="13">
        <f>SUM(B326:B335)</f>
        <v>0</v>
      </c>
      <c r="C336" s="58" t="s">
        <v>25</v>
      </c>
      <c r="D336" s="76" t="s">
        <v>26</v>
      </c>
      <c r="E336" s="77"/>
      <c r="F336" s="78">
        <v>0.0</v>
      </c>
      <c r="G336" s="9"/>
      <c r="H336" s="13">
        <f>SUM(H326:H335)</f>
        <v>0</v>
      </c>
      <c r="I336" s="58" t="s">
        <v>27</v>
      </c>
      <c r="J336" s="62"/>
      <c r="K336" s="62"/>
      <c r="L336" s="37">
        <f t="shared" si="448"/>
        <v>0</v>
      </c>
      <c r="N336" s="33">
        <f t="shared" ref="N336:O336" si="464">SUM(N326:N335)</f>
        <v>0</v>
      </c>
      <c r="O336" s="33">
        <f t="shared" si="464"/>
        <v>0</v>
      </c>
      <c r="R336" s="22">
        <f>SUM(R326:R335)</f>
        <v>0</v>
      </c>
      <c r="S336" s="13" t="s">
        <v>28</v>
      </c>
      <c r="T336" s="13"/>
      <c r="Y336" s="33">
        <f>T336*R336</f>
        <v>0</v>
      </c>
      <c r="Z336" s="33">
        <f>R336</f>
        <v>0</v>
      </c>
    </row>
    <row r="337" ht="33.75" customHeight="1"/>
    <row r="338" ht="42.75" customHeight="1">
      <c r="A338" s="11"/>
      <c r="B338" s="12" t="s">
        <v>1</v>
      </c>
      <c r="C338" s="13"/>
      <c r="D338" s="14" t="s">
        <v>2</v>
      </c>
      <c r="E338" s="15"/>
      <c r="F338" s="16"/>
      <c r="G338" s="17"/>
      <c r="H338" s="17"/>
      <c r="I338" s="15"/>
      <c r="J338" s="14" t="s">
        <v>3</v>
      </c>
      <c r="K338" s="17"/>
      <c r="L338" s="17"/>
      <c r="M338" s="15"/>
      <c r="P338" s="18">
        <f>IFERROR(O351/N351-1,0)</f>
        <v>0</v>
      </c>
      <c r="Q338" s="3" t="s">
        <v>4</v>
      </c>
      <c r="R338" s="4"/>
      <c r="S338" s="5"/>
      <c r="T338" s="22">
        <f>SUM(T341:T350)</f>
        <v>0</v>
      </c>
      <c r="Z338" s="23"/>
    </row>
    <row r="339" ht="14.25" customHeight="1">
      <c r="A339" s="66" t="s">
        <v>5</v>
      </c>
      <c r="B339" s="82" t="s">
        <v>6</v>
      </c>
      <c r="C339" s="20"/>
      <c r="D339" s="20"/>
      <c r="E339" s="20"/>
      <c r="F339" s="20"/>
      <c r="G339" s="68"/>
      <c r="H339" s="82" t="s">
        <v>7</v>
      </c>
      <c r="I339" s="20"/>
      <c r="J339" s="20"/>
      <c r="K339" s="20"/>
      <c r="L339" s="20"/>
      <c r="M339" s="68"/>
      <c r="N339" s="27" t="s">
        <v>8</v>
      </c>
      <c r="O339" s="28"/>
      <c r="P339" s="25" t="s">
        <v>9</v>
      </c>
      <c r="Q339" s="17"/>
      <c r="R339" s="17"/>
      <c r="S339" s="17"/>
      <c r="T339" s="26"/>
    </row>
    <row r="340" ht="14.25" customHeight="1">
      <c r="A340" s="29"/>
      <c r="B340" s="30" t="s">
        <v>10</v>
      </c>
      <c r="C340" s="12" t="s">
        <v>11</v>
      </c>
      <c r="D340" s="12" t="s">
        <v>12</v>
      </c>
      <c r="E340" s="12" t="s">
        <v>13</v>
      </c>
      <c r="F340" s="12" t="s">
        <v>14</v>
      </c>
      <c r="G340" s="31" t="s">
        <v>15</v>
      </c>
      <c r="H340" s="30" t="s">
        <v>10</v>
      </c>
      <c r="I340" s="12" t="s">
        <v>11</v>
      </c>
      <c r="J340" s="12" t="s">
        <v>12</v>
      </c>
      <c r="K340" s="12" t="s">
        <v>14</v>
      </c>
      <c r="L340" s="12" t="s">
        <v>16</v>
      </c>
      <c r="M340" s="31" t="s">
        <v>17</v>
      </c>
      <c r="N340" s="30" t="s">
        <v>18</v>
      </c>
      <c r="O340" s="31" t="s">
        <v>19</v>
      </c>
      <c r="P340" s="30" t="s">
        <v>20</v>
      </c>
      <c r="Q340" s="12" t="s">
        <v>21</v>
      </c>
      <c r="R340" s="12" t="s">
        <v>22</v>
      </c>
      <c r="S340" s="12" t="s">
        <v>23</v>
      </c>
      <c r="T340" s="31" t="s">
        <v>24</v>
      </c>
    </row>
    <row r="341" ht="14.25" customHeight="1">
      <c r="A341" s="73"/>
      <c r="B341" s="32"/>
      <c r="C341" s="33"/>
      <c r="D341" s="34"/>
      <c r="E341" s="35">
        <f>IF(B341="",0,F351/SUM(B341:B350))</f>
        <v>0</v>
      </c>
      <c r="F341" s="35">
        <f t="shared" ref="F341:F350" si="466">C341*(1-(D341+9.25%))+E341</f>
        <v>0</v>
      </c>
      <c r="G341" s="36">
        <f t="shared" ref="G341:G350" si="467">IFERROR(F341*B341/H341,0)</f>
        <v>0</v>
      </c>
      <c r="H341" s="32"/>
      <c r="I341" s="33"/>
      <c r="J341" s="34"/>
      <c r="K341" s="35">
        <f t="shared" ref="K341:K350" si="468">I341*(1-(J341+9.25%))</f>
        <v>0</v>
      </c>
      <c r="L341" s="37">
        <f t="shared" ref="L341:L351" si="469">IFERROR(H341/B341-1,0)</f>
        <v>0</v>
      </c>
      <c r="M341" s="18">
        <f t="shared" ref="M341:M350" si="470">IFERROR(K341/G341-1,0)</f>
        <v>0</v>
      </c>
      <c r="N341" s="38">
        <f t="shared" ref="N341:N350" si="471">B341*F341</f>
        <v>0</v>
      </c>
      <c r="O341" s="36">
        <f t="shared" ref="O341:O350" si="472">H341*K341</f>
        <v>0</v>
      </c>
      <c r="P341" s="39" t="str">
        <f t="shared" ref="P341:Q341" si="465">H341</f>
        <v/>
      </c>
      <c r="Q341" s="35" t="str">
        <f t="shared" si="465"/>
        <v/>
      </c>
      <c r="R341" s="35">
        <f t="shared" ref="R341:R350" si="474">Q341*P341</f>
        <v>0</v>
      </c>
      <c r="S341" s="37">
        <f t="shared" ref="S341:S350" si="475">IF(M341="","",IF(M341&lt;20%,0,IF(M341&lt;30%,1%,IF(M341&lt;40%,1.5%,IF(M341&lt;50%,2.5%,IF(M341&lt;60%,3%,IF(M341&lt;80%,4%,IF(M341&lt;100%,5%,5%))))))))</f>
        <v>0</v>
      </c>
      <c r="T341" s="36">
        <f t="shared" ref="T341:T350" si="476">R341*S341</f>
        <v>0</v>
      </c>
    </row>
    <row r="342" ht="14.25" customHeight="1">
      <c r="A342" s="73"/>
      <c r="B342" s="32"/>
      <c r="C342" s="33"/>
      <c r="D342" s="34"/>
      <c r="E342" s="35">
        <f>IF(B342="",0,F351/SUM(B341:B350))</f>
        <v>0</v>
      </c>
      <c r="F342" s="35">
        <f t="shared" si="466"/>
        <v>0</v>
      </c>
      <c r="G342" s="36">
        <f t="shared" si="467"/>
        <v>0</v>
      </c>
      <c r="H342" s="32"/>
      <c r="I342" s="33"/>
      <c r="J342" s="34"/>
      <c r="K342" s="35">
        <f t="shared" si="468"/>
        <v>0</v>
      </c>
      <c r="L342" s="37">
        <f t="shared" si="469"/>
        <v>0</v>
      </c>
      <c r="M342" s="18">
        <f t="shared" si="470"/>
        <v>0</v>
      </c>
      <c r="N342" s="38">
        <f t="shared" si="471"/>
        <v>0</v>
      </c>
      <c r="O342" s="36">
        <f t="shared" si="472"/>
        <v>0</v>
      </c>
      <c r="P342" s="39" t="str">
        <f t="shared" ref="P342:Q342" si="473">H342</f>
        <v/>
      </c>
      <c r="Q342" s="35" t="str">
        <f t="shared" si="473"/>
        <v/>
      </c>
      <c r="R342" s="35">
        <f t="shared" si="474"/>
        <v>0</v>
      </c>
      <c r="S342" s="37">
        <f t="shared" si="475"/>
        <v>0</v>
      </c>
      <c r="T342" s="36">
        <f t="shared" si="476"/>
        <v>0</v>
      </c>
    </row>
    <row r="343" ht="14.25" customHeight="1">
      <c r="A343" s="73"/>
      <c r="B343" s="32"/>
      <c r="C343" s="33"/>
      <c r="D343" s="34"/>
      <c r="E343" s="35">
        <f>IF(B343="",0,F351/SUM(B341:B350))</f>
        <v>0</v>
      </c>
      <c r="F343" s="35">
        <f t="shared" si="466"/>
        <v>0</v>
      </c>
      <c r="G343" s="36">
        <f t="shared" si="467"/>
        <v>0</v>
      </c>
      <c r="H343" s="32"/>
      <c r="I343" s="33"/>
      <c r="J343" s="34"/>
      <c r="K343" s="35">
        <f t="shared" si="468"/>
        <v>0</v>
      </c>
      <c r="L343" s="37">
        <f t="shared" si="469"/>
        <v>0</v>
      </c>
      <c r="M343" s="18">
        <f t="shared" si="470"/>
        <v>0</v>
      </c>
      <c r="N343" s="38">
        <f t="shared" si="471"/>
        <v>0</v>
      </c>
      <c r="O343" s="36">
        <f t="shared" si="472"/>
        <v>0</v>
      </c>
      <c r="P343" s="39" t="str">
        <f t="shared" ref="P343:Q343" si="477">H343</f>
        <v/>
      </c>
      <c r="Q343" s="35" t="str">
        <f t="shared" si="477"/>
        <v/>
      </c>
      <c r="R343" s="35">
        <f t="shared" si="474"/>
        <v>0</v>
      </c>
      <c r="S343" s="37">
        <f t="shared" si="475"/>
        <v>0</v>
      </c>
      <c r="T343" s="36">
        <f t="shared" si="476"/>
        <v>0</v>
      </c>
    </row>
    <row r="344" ht="14.25" customHeight="1">
      <c r="A344" s="73"/>
      <c r="B344" s="32"/>
      <c r="C344" s="33"/>
      <c r="D344" s="34"/>
      <c r="E344" s="35">
        <f>IF(B344="",0,F351/SUM(B341:B350))</f>
        <v>0</v>
      </c>
      <c r="F344" s="35">
        <f t="shared" si="466"/>
        <v>0</v>
      </c>
      <c r="G344" s="36">
        <f t="shared" si="467"/>
        <v>0</v>
      </c>
      <c r="H344" s="32"/>
      <c r="I344" s="33"/>
      <c r="J344" s="34"/>
      <c r="K344" s="35">
        <f t="shared" si="468"/>
        <v>0</v>
      </c>
      <c r="L344" s="37">
        <f t="shared" si="469"/>
        <v>0</v>
      </c>
      <c r="M344" s="18">
        <f t="shared" si="470"/>
        <v>0</v>
      </c>
      <c r="N344" s="38">
        <f t="shared" si="471"/>
        <v>0</v>
      </c>
      <c r="O344" s="36">
        <f t="shared" si="472"/>
        <v>0</v>
      </c>
      <c r="P344" s="39" t="str">
        <f t="shared" ref="P344:Q344" si="478">H344</f>
        <v/>
      </c>
      <c r="Q344" s="35" t="str">
        <f t="shared" si="478"/>
        <v/>
      </c>
      <c r="R344" s="35">
        <f t="shared" si="474"/>
        <v>0</v>
      </c>
      <c r="S344" s="37">
        <f t="shared" si="475"/>
        <v>0</v>
      </c>
      <c r="T344" s="36">
        <f t="shared" si="476"/>
        <v>0</v>
      </c>
    </row>
    <row r="345" ht="14.25" customHeight="1">
      <c r="A345" s="83"/>
      <c r="B345" s="32"/>
      <c r="C345" s="33"/>
      <c r="D345" s="34"/>
      <c r="E345" s="35">
        <f>IF(B345="",0,F351/SUM(B341:B350))</f>
        <v>0</v>
      </c>
      <c r="F345" s="35">
        <f t="shared" si="466"/>
        <v>0</v>
      </c>
      <c r="G345" s="36">
        <f t="shared" si="467"/>
        <v>0</v>
      </c>
      <c r="H345" s="32"/>
      <c r="I345" s="33"/>
      <c r="J345" s="34"/>
      <c r="K345" s="35">
        <f t="shared" si="468"/>
        <v>0</v>
      </c>
      <c r="L345" s="37">
        <f t="shared" si="469"/>
        <v>0</v>
      </c>
      <c r="M345" s="18">
        <f t="shared" si="470"/>
        <v>0</v>
      </c>
      <c r="N345" s="38">
        <f t="shared" si="471"/>
        <v>0</v>
      </c>
      <c r="O345" s="36">
        <f t="shared" si="472"/>
        <v>0</v>
      </c>
      <c r="P345" s="39" t="str">
        <f t="shared" ref="P345:Q345" si="479">H345</f>
        <v/>
      </c>
      <c r="Q345" s="35" t="str">
        <f t="shared" si="479"/>
        <v/>
      </c>
      <c r="R345" s="35">
        <f t="shared" si="474"/>
        <v>0</v>
      </c>
      <c r="S345" s="37">
        <f t="shared" si="475"/>
        <v>0</v>
      </c>
      <c r="T345" s="36">
        <f t="shared" si="476"/>
        <v>0</v>
      </c>
    </row>
    <row r="346" ht="14.25" customHeight="1">
      <c r="A346" s="83"/>
      <c r="B346" s="32"/>
      <c r="C346" s="33"/>
      <c r="D346" s="34"/>
      <c r="E346" s="35">
        <f>IF(B346="",0,F351/SUM(B341:B350))</f>
        <v>0</v>
      </c>
      <c r="F346" s="35">
        <f t="shared" si="466"/>
        <v>0</v>
      </c>
      <c r="G346" s="36">
        <f t="shared" si="467"/>
        <v>0</v>
      </c>
      <c r="H346" s="32"/>
      <c r="I346" s="33"/>
      <c r="J346" s="34"/>
      <c r="K346" s="35">
        <f t="shared" si="468"/>
        <v>0</v>
      </c>
      <c r="L346" s="37">
        <f t="shared" si="469"/>
        <v>0</v>
      </c>
      <c r="M346" s="18">
        <f t="shared" si="470"/>
        <v>0</v>
      </c>
      <c r="N346" s="38">
        <f t="shared" si="471"/>
        <v>0</v>
      </c>
      <c r="O346" s="36">
        <f t="shared" si="472"/>
        <v>0</v>
      </c>
      <c r="P346" s="39" t="str">
        <f t="shared" ref="P346:Q346" si="480">H346</f>
        <v/>
      </c>
      <c r="Q346" s="35" t="str">
        <f t="shared" si="480"/>
        <v/>
      </c>
      <c r="R346" s="35">
        <f t="shared" si="474"/>
        <v>0</v>
      </c>
      <c r="S346" s="37">
        <f t="shared" si="475"/>
        <v>0</v>
      </c>
      <c r="T346" s="36">
        <f t="shared" si="476"/>
        <v>0</v>
      </c>
    </row>
    <row r="347" ht="14.25" customHeight="1">
      <c r="A347" s="83"/>
      <c r="B347" s="32"/>
      <c r="C347" s="33"/>
      <c r="D347" s="34"/>
      <c r="E347" s="35">
        <f>IF(B347="",0,F351/SUM(B341:B350))</f>
        <v>0</v>
      </c>
      <c r="F347" s="35">
        <f t="shared" si="466"/>
        <v>0</v>
      </c>
      <c r="G347" s="36">
        <f t="shared" si="467"/>
        <v>0</v>
      </c>
      <c r="H347" s="32"/>
      <c r="I347" s="33"/>
      <c r="J347" s="34"/>
      <c r="K347" s="35">
        <f t="shared" si="468"/>
        <v>0</v>
      </c>
      <c r="L347" s="37">
        <f t="shared" si="469"/>
        <v>0</v>
      </c>
      <c r="M347" s="18">
        <f t="shared" si="470"/>
        <v>0</v>
      </c>
      <c r="N347" s="38">
        <f t="shared" si="471"/>
        <v>0</v>
      </c>
      <c r="O347" s="36">
        <f t="shared" si="472"/>
        <v>0</v>
      </c>
      <c r="P347" s="39" t="str">
        <f t="shared" ref="P347:Q347" si="481">H347</f>
        <v/>
      </c>
      <c r="Q347" s="35" t="str">
        <f t="shared" si="481"/>
        <v/>
      </c>
      <c r="R347" s="35">
        <f t="shared" si="474"/>
        <v>0</v>
      </c>
      <c r="S347" s="37">
        <f t="shared" si="475"/>
        <v>0</v>
      </c>
      <c r="T347" s="36">
        <f t="shared" si="476"/>
        <v>0</v>
      </c>
    </row>
    <row r="348" ht="14.25" customHeight="1">
      <c r="A348" s="83"/>
      <c r="B348" s="32"/>
      <c r="C348" s="33"/>
      <c r="D348" s="34"/>
      <c r="E348" s="35">
        <f>IF(B348="",0,F351/SUM(B341:B350))</f>
        <v>0</v>
      </c>
      <c r="F348" s="35">
        <f t="shared" si="466"/>
        <v>0</v>
      </c>
      <c r="G348" s="36">
        <f t="shared" si="467"/>
        <v>0</v>
      </c>
      <c r="H348" s="32"/>
      <c r="I348" s="33"/>
      <c r="J348" s="34"/>
      <c r="K348" s="35">
        <f t="shared" si="468"/>
        <v>0</v>
      </c>
      <c r="L348" s="37">
        <f t="shared" si="469"/>
        <v>0</v>
      </c>
      <c r="M348" s="18">
        <f t="shared" si="470"/>
        <v>0</v>
      </c>
      <c r="N348" s="38">
        <f t="shared" si="471"/>
        <v>0</v>
      </c>
      <c r="O348" s="36">
        <f t="shared" si="472"/>
        <v>0</v>
      </c>
      <c r="P348" s="39" t="str">
        <f t="shared" ref="P348:Q348" si="482">H348</f>
        <v/>
      </c>
      <c r="Q348" s="35" t="str">
        <f t="shared" si="482"/>
        <v/>
      </c>
      <c r="R348" s="35">
        <f t="shared" si="474"/>
        <v>0</v>
      </c>
      <c r="S348" s="37">
        <f t="shared" si="475"/>
        <v>0</v>
      </c>
      <c r="T348" s="36">
        <f t="shared" si="476"/>
        <v>0</v>
      </c>
    </row>
    <row r="349" ht="14.25" customHeight="1">
      <c r="A349" s="83"/>
      <c r="B349" s="32"/>
      <c r="C349" s="33"/>
      <c r="D349" s="34"/>
      <c r="E349" s="35">
        <f>IF(B349="",0,F351/SUM(B341:B350))</f>
        <v>0</v>
      </c>
      <c r="F349" s="35">
        <f t="shared" si="466"/>
        <v>0</v>
      </c>
      <c r="G349" s="36">
        <f t="shared" si="467"/>
        <v>0</v>
      </c>
      <c r="H349" s="32"/>
      <c r="I349" s="33"/>
      <c r="J349" s="34"/>
      <c r="K349" s="35">
        <f t="shared" si="468"/>
        <v>0</v>
      </c>
      <c r="L349" s="37">
        <f t="shared" si="469"/>
        <v>0</v>
      </c>
      <c r="M349" s="18">
        <f t="shared" si="470"/>
        <v>0</v>
      </c>
      <c r="N349" s="38">
        <f t="shared" si="471"/>
        <v>0</v>
      </c>
      <c r="O349" s="36">
        <f t="shared" si="472"/>
        <v>0</v>
      </c>
      <c r="P349" s="39" t="str">
        <f t="shared" ref="P349:Q349" si="483">H349</f>
        <v/>
      </c>
      <c r="Q349" s="35" t="str">
        <f t="shared" si="483"/>
        <v/>
      </c>
      <c r="R349" s="35">
        <f t="shared" si="474"/>
        <v>0</v>
      </c>
      <c r="S349" s="37">
        <f t="shared" si="475"/>
        <v>0</v>
      </c>
      <c r="T349" s="36">
        <f t="shared" si="476"/>
        <v>0</v>
      </c>
    </row>
    <row r="350" ht="14.25" customHeight="1">
      <c r="A350" s="84"/>
      <c r="B350" s="48"/>
      <c r="C350" s="48"/>
      <c r="D350" s="43"/>
      <c r="E350" s="50">
        <f>IF(B350="",0,F351/SUM(B341:B350))</f>
        <v>0</v>
      </c>
      <c r="F350" s="50">
        <f t="shared" si="466"/>
        <v>0</v>
      </c>
      <c r="G350" s="51">
        <f t="shared" si="467"/>
        <v>0</v>
      </c>
      <c r="H350" s="52"/>
      <c r="I350" s="48"/>
      <c r="J350" s="49"/>
      <c r="K350" s="50">
        <f t="shared" si="468"/>
        <v>0</v>
      </c>
      <c r="L350" s="53">
        <f t="shared" si="469"/>
        <v>0</v>
      </c>
      <c r="M350" s="75">
        <f t="shared" si="470"/>
        <v>0</v>
      </c>
      <c r="N350" s="55">
        <f t="shared" si="471"/>
        <v>0</v>
      </c>
      <c r="O350" s="51">
        <f t="shared" si="472"/>
        <v>0</v>
      </c>
      <c r="P350" s="56" t="str">
        <f t="shared" ref="P350:Q350" si="484">H350</f>
        <v/>
      </c>
      <c r="Q350" s="50" t="str">
        <f t="shared" si="484"/>
        <v/>
      </c>
      <c r="R350" s="50">
        <f t="shared" si="474"/>
        <v>0</v>
      </c>
      <c r="S350" s="37">
        <f t="shared" si="475"/>
        <v>0</v>
      </c>
      <c r="T350" s="51">
        <f t="shared" si="476"/>
        <v>0</v>
      </c>
    </row>
    <row r="351" ht="42.0" customHeight="1">
      <c r="B351" s="13">
        <f>SUM(B341:B350)</f>
        <v>0</v>
      </c>
      <c r="C351" s="58" t="s">
        <v>25</v>
      </c>
      <c r="D351" s="76" t="s">
        <v>26</v>
      </c>
      <c r="E351" s="77"/>
      <c r="F351" s="78">
        <v>0.0</v>
      </c>
      <c r="G351" s="9"/>
      <c r="H351" s="13">
        <f>SUM(H341:H350)</f>
        <v>0</v>
      </c>
      <c r="I351" s="58" t="s">
        <v>27</v>
      </c>
      <c r="J351" s="62"/>
      <c r="K351" s="62"/>
      <c r="L351" s="37">
        <f t="shared" si="469"/>
        <v>0</v>
      </c>
      <c r="N351" s="33">
        <f t="shared" ref="N351:O351" si="485">SUM(N341:N350)</f>
        <v>0</v>
      </c>
      <c r="O351" s="33">
        <f t="shared" si="485"/>
        <v>0</v>
      </c>
      <c r="R351" s="22">
        <f>SUM(R341:R350)</f>
        <v>0</v>
      </c>
      <c r="S351" s="13" t="s">
        <v>28</v>
      </c>
      <c r="T351" s="13"/>
      <c r="Y351" s="33">
        <f>T351*R351</f>
        <v>0</v>
      </c>
      <c r="Z351" s="33">
        <f>R351</f>
        <v>0</v>
      </c>
    </row>
    <row r="352" ht="33.75" customHeight="1"/>
    <row r="353" ht="42.75" customHeight="1">
      <c r="A353" s="11"/>
      <c r="B353" s="12" t="s">
        <v>1</v>
      </c>
      <c r="C353" s="13"/>
      <c r="D353" s="14" t="s">
        <v>2</v>
      </c>
      <c r="E353" s="15"/>
      <c r="F353" s="16"/>
      <c r="G353" s="17"/>
      <c r="H353" s="17"/>
      <c r="I353" s="15"/>
      <c r="J353" s="14" t="s">
        <v>3</v>
      </c>
      <c r="K353" s="17"/>
      <c r="L353" s="17"/>
      <c r="M353" s="15"/>
      <c r="P353" s="18">
        <f>IFERROR(O366/N366-1,0)</f>
        <v>0</v>
      </c>
      <c r="Q353" s="3" t="s">
        <v>4</v>
      </c>
      <c r="R353" s="4"/>
      <c r="S353" s="5"/>
      <c r="T353" s="22">
        <f>SUM(T356:T365)</f>
        <v>0</v>
      </c>
      <c r="Z353" s="23"/>
    </row>
    <row r="354" ht="14.25" customHeight="1">
      <c r="A354" s="66" t="s">
        <v>5</v>
      </c>
      <c r="B354" s="82" t="s">
        <v>6</v>
      </c>
      <c r="C354" s="20"/>
      <c r="D354" s="20"/>
      <c r="E354" s="20"/>
      <c r="F354" s="20"/>
      <c r="G354" s="68"/>
      <c r="H354" s="82" t="s">
        <v>7</v>
      </c>
      <c r="I354" s="20"/>
      <c r="J354" s="20"/>
      <c r="K354" s="20"/>
      <c r="L354" s="20"/>
      <c r="M354" s="68"/>
      <c r="N354" s="27" t="s">
        <v>8</v>
      </c>
      <c r="O354" s="28"/>
      <c r="P354" s="25" t="s">
        <v>9</v>
      </c>
      <c r="Q354" s="17"/>
      <c r="R354" s="17"/>
      <c r="S354" s="17"/>
      <c r="T354" s="26"/>
    </row>
    <row r="355" ht="14.25" customHeight="1">
      <c r="A355" s="29"/>
      <c r="B355" s="30" t="s">
        <v>10</v>
      </c>
      <c r="C355" s="12" t="s">
        <v>11</v>
      </c>
      <c r="D355" s="12" t="s">
        <v>12</v>
      </c>
      <c r="E355" s="12" t="s">
        <v>13</v>
      </c>
      <c r="F355" s="12" t="s">
        <v>14</v>
      </c>
      <c r="G355" s="31" t="s">
        <v>15</v>
      </c>
      <c r="H355" s="30" t="s">
        <v>10</v>
      </c>
      <c r="I355" s="12" t="s">
        <v>11</v>
      </c>
      <c r="J355" s="12" t="s">
        <v>12</v>
      </c>
      <c r="K355" s="12" t="s">
        <v>14</v>
      </c>
      <c r="L355" s="12" t="s">
        <v>16</v>
      </c>
      <c r="M355" s="31" t="s">
        <v>17</v>
      </c>
      <c r="N355" s="30" t="s">
        <v>18</v>
      </c>
      <c r="O355" s="31" t="s">
        <v>19</v>
      </c>
      <c r="P355" s="30" t="s">
        <v>20</v>
      </c>
      <c r="Q355" s="12" t="s">
        <v>21</v>
      </c>
      <c r="R355" s="12" t="s">
        <v>22</v>
      </c>
      <c r="S355" s="12" t="s">
        <v>23</v>
      </c>
      <c r="T355" s="31" t="s">
        <v>24</v>
      </c>
    </row>
    <row r="356" ht="14.25" customHeight="1">
      <c r="A356" s="73"/>
      <c r="B356" s="32"/>
      <c r="C356" s="33"/>
      <c r="D356" s="34"/>
      <c r="E356" s="35">
        <f>IF(B356="",0,F366/SUM(B356:B365))</f>
        <v>0</v>
      </c>
      <c r="F356" s="35">
        <f t="shared" ref="F356:F365" si="487">C356*(1-(D356+9.25%))+E356</f>
        <v>0</v>
      </c>
      <c r="G356" s="36">
        <f t="shared" ref="G356:G365" si="488">IFERROR(F356*B356/H356,0)</f>
        <v>0</v>
      </c>
      <c r="H356" s="32"/>
      <c r="I356" s="33"/>
      <c r="J356" s="34"/>
      <c r="K356" s="35">
        <f t="shared" ref="K356:K365" si="489">I356*(1-(J356+9.25%))</f>
        <v>0</v>
      </c>
      <c r="L356" s="37">
        <f t="shared" ref="L356:L366" si="490">IFERROR(H356/B356-1,0)</f>
        <v>0</v>
      </c>
      <c r="M356" s="18">
        <f t="shared" ref="M356:M365" si="491">IFERROR(K356/G356-1,0)</f>
        <v>0</v>
      </c>
      <c r="N356" s="38">
        <f t="shared" ref="N356:N365" si="492">B356*F356</f>
        <v>0</v>
      </c>
      <c r="O356" s="36">
        <f t="shared" ref="O356:O365" si="493">H356*K356</f>
        <v>0</v>
      </c>
      <c r="P356" s="39" t="str">
        <f t="shared" ref="P356:Q356" si="486">H356</f>
        <v/>
      </c>
      <c r="Q356" s="35" t="str">
        <f t="shared" si="486"/>
        <v/>
      </c>
      <c r="R356" s="35">
        <f t="shared" ref="R356:R365" si="495">Q356*P356</f>
        <v>0</v>
      </c>
      <c r="S356" s="37">
        <f t="shared" ref="S356:S365" si="496">IF(M356="","",IF(M356&lt;20%,0,IF(M356&lt;30%,1%,IF(M356&lt;40%,1.5%,IF(M356&lt;50%,2.5%,IF(M356&lt;60%,3%,IF(M356&lt;80%,4%,IF(M356&lt;100%,5%,5%))))))))</f>
        <v>0</v>
      </c>
      <c r="T356" s="36">
        <f t="shared" ref="T356:T365" si="497">R356*S356</f>
        <v>0</v>
      </c>
    </row>
    <row r="357" ht="14.25" customHeight="1">
      <c r="A357" s="73"/>
      <c r="B357" s="32"/>
      <c r="C357" s="33"/>
      <c r="D357" s="34"/>
      <c r="E357" s="35">
        <f>IF(B357="",0,F366/SUM(B356:B365))</f>
        <v>0</v>
      </c>
      <c r="F357" s="35">
        <f t="shared" si="487"/>
        <v>0</v>
      </c>
      <c r="G357" s="36">
        <f t="shared" si="488"/>
        <v>0</v>
      </c>
      <c r="H357" s="32"/>
      <c r="I357" s="33"/>
      <c r="J357" s="34"/>
      <c r="K357" s="35">
        <f t="shared" si="489"/>
        <v>0</v>
      </c>
      <c r="L357" s="37">
        <f t="shared" si="490"/>
        <v>0</v>
      </c>
      <c r="M357" s="18">
        <f t="shared" si="491"/>
        <v>0</v>
      </c>
      <c r="N357" s="38">
        <f t="shared" si="492"/>
        <v>0</v>
      </c>
      <c r="O357" s="36">
        <f t="shared" si="493"/>
        <v>0</v>
      </c>
      <c r="P357" s="39" t="str">
        <f t="shared" ref="P357:Q357" si="494">H357</f>
        <v/>
      </c>
      <c r="Q357" s="35" t="str">
        <f t="shared" si="494"/>
        <v/>
      </c>
      <c r="R357" s="35">
        <f t="shared" si="495"/>
        <v>0</v>
      </c>
      <c r="S357" s="37">
        <f t="shared" si="496"/>
        <v>0</v>
      </c>
      <c r="T357" s="36">
        <f t="shared" si="497"/>
        <v>0</v>
      </c>
    </row>
    <row r="358" ht="14.25" customHeight="1">
      <c r="A358" s="73"/>
      <c r="B358" s="32"/>
      <c r="C358" s="33"/>
      <c r="D358" s="34"/>
      <c r="E358" s="35">
        <f>IF(B358="",0,F366/SUM(B356:B365))</f>
        <v>0</v>
      </c>
      <c r="F358" s="35">
        <f t="shared" si="487"/>
        <v>0</v>
      </c>
      <c r="G358" s="36">
        <f t="shared" si="488"/>
        <v>0</v>
      </c>
      <c r="H358" s="32"/>
      <c r="I358" s="33"/>
      <c r="J358" s="34"/>
      <c r="K358" s="35">
        <f t="shared" si="489"/>
        <v>0</v>
      </c>
      <c r="L358" s="37">
        <f t="shared" si="490"/>
        <v>0</v>
      </c>
      <c r="M358" s="18">
        <f t="shared" si="491"/>
        <v>0</v>
      </c>
      <c r="N358" s="38">
        <f t="shared" si="492"/>
        <v>0</v>
      </c>
      <c r="O358" s="36">
        <f t="shared" si="493"/>
        <v>0</v>
      </c>
      <c r="P358" s="39" t="str">
        <f t="shared" ref="P358:Q358" si="498">H358</f>
        <v/>
      </c>
      <c r="Q358" s="35" t="str">
        <f t="shared" si="498"/>
        <v/>
      </c>
      <c r="R358" s="35">
        <f t="shared" si="495"/>
        <v>0</v>
      </c>
      <c r="S358" s="37">
        <f t="shared" si="496"/>
        <v>0</v>
      </c>
      <c r="T358" s="36">
        <f t="shared" si="497"/>
        <v>0</v>
      </c>
    </row>
    <row r="359" ht="14.25" customHeight="1">
      <c r="A359" s="73"/>
      <c r="B359" s="32"/>
      <c r="C359" s="33"/>
      <c r="D359" s="34"/>
      <c r="E359" s="35">
        <f>IF(B359="",0,F366/SUM(B356:B365))</f>
        <v>0</v>
      </c>
      <c r="F359" s="35">
        <f t="shared" si="487"/>
        <v>0</v>
      </c>
      <c r="G359" s="36">
        <f t="shared" si="488"/>
        <v>0</v>
      </c>
      <c r="H359" s="32"/>
      <c r="I359" s="33"/>
      <c r="J359" s="34"/>
      <c r="K359" s="35">
        <f t="shared" si="489"/>
        <v>0</v>
      </c>
      <c r="L359" s="37">
        <f t="shared" si="490"/>
        <v>0</v>
      </c>
      <c r="M359" s="18">
        <f t="shared" si="491"/>
        <v>0</v>
      </c>
      <c r="N359" s="38">
        <f t="shared" si="492"/>
        <v>0</v>
      </c>
      <c r="O359" s="36">
        <f t="shared" si="493"/>
        <v>0</v>
      </c>
      <c r="P359" s="39" t="str">
        <f t="shared" ref="P359:Q359" si="499">H359</f>
        <v/>
      </c>
      <c r="Q359" s="35" t="str">
        <f t="shared" si="499"/>
        <v/>
      </c>
      <c r="R359" s="35">
        <f t="shared" si="495"/>
        <v>0</v>
      </c>
      <c r="S359" s="37">
        <f t="shared" si="496"/>
        <v>0</v>
      </c>
      <c r="T359" s="36">
        <f t="shared" si="497"/>
        <v>0</v>
      </c>
    </row>
    <row r="360" ht="14.25" customHeight="1">
      <c r="A360" s="83"/>
      <c r="B360" s="32"/>
      <c r="C360" s="33"/>
      <c r="D360" s="34"/>
      <c r="E360" s="35">
        <f>IF(B360="",0,F366/SUM(B356:B365))</f>
        <v>0</v>
      </c>
      <c r="F360" s="35">
        <f t="shared" si="487"/>
        <v>0</v>
      </c>
      <c r="G360" s="36">
        <f t="shared" si="488"/>
        <v>0</v>
      </c>
      <c r="H360" s="32"/>
      <c r="I360" s="33"/>
      <c r="J360" s="34"/>
      <c r="K360" s="35">
        <f t="shared" si="489"/>
        <v>0</v>
      </c>
      <c r="L360" s="37">
        <f t="shared" si="490"/>
        <v>0</v>
      </c>
      <c r="M360" s="18">
        <f t="shared" si="491"/>
        <v>0</v>
      </c>
      <c r="N360" s="38">
        <f t="shared" si="492"/>
        <v>0</v>
      </c>
      <c r="O360" s="36">
        <f t="shared" si="493"/>
        <v>0</v>
      </c>
      <c r="P360" s="39" t="str">
        <f t="shared" ref="P360:Q360" si="500">H360</f>
        <v/>
      </c>
      <c r="Q360" s="35" t="str">
        <f t="shared" si="500"/>
        <v/>
      </c>
      <c r="R360" s="35">
        <f t="shared" si="495"/>
        <v>0</v>
      </c>
      <c r="S360" s="37">
        <f t="shared" si="496"/>
        <v>0</v>
      </c>
      <c r="T360" s="36">
        <f t="shared" si="497"/>
        <v>0</v>
      </c>
    </row>
    <row r="361" ht="14.25" customHeight="1">
      <c r="A361" s="83"/>
      <c r="B361" s="32"/>
      <c r="C361" s="33"/>
      <c r="D361" s="34"/>
      <c r="E361" s="35">
        <f>IF(B361="",0,F366/SUM(B356:B365))</f>
        <v>0</v>
      </c>
      <c r="F361" s="35">
        <f t="shared" si="487"/>
        <v>0</v>
      </c>
      <c r="G361" s="36">
        <f t="shared" si="488"/>
        <v>0</v>
      </c>
      <c r="H361" s="32"/>
      <c r="I361" s="33"/>
      <c r="J361" s="34"/>
      <c r="K361" s="35">
        <f t="shared" si="489"/>
        <v>0</v>
      </c>
      <c r="L361" s="37">
        <f t="shared" si="490"/>
        <v>0</v>
      </c>
      <c r="M361" s="18">
        <f t="shared" si="491"/>
        <v>0</v>
      </c>
      <c r="N361" s="38">
        <f t="shared" si="492"/>
        <v>0</v>
      </c>
      <c r="O361" s="36">
        <f t="shared" si="493"/>
        <v>0</v>
      </c>
      <c r="P361" s="39" t="str">
        <f t="shared" ref="P361:Q361" si="501">H361</f>
        <v/>
      </c>
      <c r="Q361" s="35" t="str">
        <f t="shared" si="501"/>
        <v/>
      </c>
      <c r="R361" s="35">
        <f t="shared" si="495"/>
        <v>0</v>
      </c>
      <c r="S361" s="37">
        <f t="shared" si="496"/>
        <v>0</v>
      </c>
      <c r="T361" s="36">
        <f t="shared" si="497"/>
        <v>0</v>
      </c>
    </row>
    <row r="362" ht="14.25" customHeight="1">
      <c r="A362" s="83"/>
      <c r="B362" s="32"/>
      <c r="C362" s="33"/>
      <c r="D362" s="34"/>
      <c r="E362" s="35">
        <f>IF(B362="",0,F366/SUM(B356:B365))</f>
        <v>0</v>
      </c>
      <c r="F362" s="35">
        <f t="shared" si="487"/>
        <v>0</v>
      </c>
      <c r="G362" s="36">
        <f t="shared" si="488"/>
        <v>0</v>
      </c>
      <c r="H362" s="32"/>
      <c r="I362" s="33"/>
      <c r="J362" s="34"/>
      <c r="K362" s="35">
        <f t="shared" si="489"/>
        <v>0</v>
      </c>
      <c r="L362" s="37">
        <f t="shared" si="490"/>
        <v>0</v>
      </c>
      <c r="M362" s="18">
        <f t="shared" si="491"/>
        <v>0</v>
      </c>
      <c r="N362" s="38">
        <f t="shared" si="492"/>
        <v>0</v>
      </c>
      <c r="O362" s="36">
        <f t="shared" si="493"/>
        <v>0</v>
      </c>
      <c r="P362" s="39" t="str">
        <f t="shared" ref="P362:Q362" si="502">H362</f>
        <v/>
      </c>
      <c r="Q362" s="35" t="str">
        <f t="shared" si="502"/>
        <v/>
      </c>
      <c r="R362" s="35">
        <f t="shared" si="495"/>
        <v>0</v>
      </c>
      <c r="S362" s="37">
        <f t="shared" si="496"/>
        <v>0</v>
      </c>
      <c r="T362" s="36">
        <f t="shared" si="497"/>
        <v>0</v>
      </c>
    </row>
    <row r="363" ht="14.25" customHeight="1">
      <c r="A363" s="83"/>
      <c r="B363" s="32"/>
      <c r="C363" s="33"/>
      <c r="D363" s="34"/>
      <c r="E363" s="35">
        <f>IF(B363="",0,F366/SUM(B356:B365))</f>
        <v>0</v>
      </c>
      <c r="F363" s="35">
        <f t="shared" si="487"/>
        <v>0</v>
      </c>
      <c r="G363" s="36">
        <f t="shared" si="488"/>
        <v>0</v>
      </c>
      <c r="H363" s="32"/>
      <c r="I363" s="33"/>
      <c r="J363" s="34"/>
      <c r="K363" s="35">
        <f t="shared" si="489"/>
        <v>0</v>
      </c>
      <c r="L363" s="37">
        <f t="shared" si="490"/>
        <v>0</v>
      </c>
      <c r="M363" s="18">
        <f t="shared" si="491"/>
        <v>0</v>
      </c>
      <c r="N363" s="38">
        <f t="shared" si="492"/>
        <v>0</v>
      </c>
      <c r="O363" s="36">
        <f t="shared" si="493"/>
        <v>0</v>
      </c>
      <c r="P363" s="39" t="str">
        <f t="shared" ref="P363:Q363" si="503">H363</f>
        <v/>
      </c>
      <c r="Q363" s="35" t="str">
        <f t="shared" si="503"/>
        <v/>
      </c>
      <c r="R363" s="35">
        <f t="shared" si="495"/>
        <v>0</v>
      </c>
      <c r="S363" s="37">
        <f t="shared" si="496"/>
        <v>0</v>
      </c>
      <c r="T363" s="36">
        <f t="shared" si="497"/>
        <v>0</v>
      </c>
    </row>
    <row r="364" ht="14.25" customHeight="1">
      <c r="A364" s="83"/>
      <c r="B364" s="32"/>
      <c r="C364" s="33"/>
      <c r="D364" s="34"/>
      <c r="E364" s="35">
        <f>IF(B364="",0,F366/SUM(B356:B365))</f>
        <v>0</v>
      </c>
      <c r="F364" s="35">
        <f t="shared" si="487"/>
        <v>0</v>
      </c>
      <c r="G364" s="36">
        <f t="shared" si="488"/>
        <v>0</v>
      </c>
      <c r="H364" s="32"/>
      <c r="I364" s="33"/>
      <c r="J364" s="34"/>
      <c r="K364" s="35">
        <f t="shared" si="489"/>
        <v>0</v>
      </c>
      <c r="L364" s="37">
        <f t="shared" si="490"/>
        <v>0</v>
      </c>
      <c r="M364" s="18">
        <f t="shared" si="491"/>
        <v>0</v>
      </c>
      <c r="N364" s="38">
        <f t="shared" si="492"/>
        <v>0</v>
      </c>
      <c r="O364" s="36">
        <f t="shared" si="493"/>
        <v>0</v>
      </c>
      <c r="P364" s="39" t="str">
        <f t="shared" ref="P364:Q364" si="504">H364</f>
        <v/>
      </c>
      <c r="Q364" s="35" t="str">
        <f t="shared" si="504"/>
        <v/>
      </c>
      <c r="R364" s="35">
        <f t="shared" si="495"/>
        <v>0</v>
      </c>
      <c r="S364" s="37">
        <f t="shared" si="496"/>
        <v>0</v>
      </c>
      <c r="T364" s="36">
        <f t="shared" si="497"/>
        <v>0</v>
      </c>
    </row>
    <row r="365" ht="14.25" customHeight="1">
      <c r="A365" s="84"/>
      <c r="B365" s="48"/>
      <c r="C365" s="48"/>
      <c r="D365" s="43"/>
      <c r="E365" s="50">
        <f>IF(B365="",0,F366/SUM(B356:B365))</f>
        <v>0</v>
      </c>
      <c r="F365" s="50">
        <f t="shared" si="487"/>
        <v>0</v>
      </c>
      <c r="G365" s="51">
        <f t="shared" si="488"/>
        <v>0</v>
      </c>
      <c r="H365" s="52"/>
      <c r="I365" s="48"/>
      <c r="J365" s="49"/>
      <c r="K365" s="50">
        <f t="shared" si="489"/>
        <v>0</v>
      </c>
      <c r="L365" s="53">
        <f t="shared" si="490"/>
        <v>0</v>
      </c>
      <c r="M365" s="75">
        <f t="shared" si="491"/>
        <v>0</v>
      </c>
      <c r="N365" s="55">
        <f t="shared" si="492"/>
        <v>0</v>
      </c>
      <c r="O365" s="51">
        <f t="shared" si="493"/>
        <v>0</v>
      </c>
      <c r="P365" s="56" t="str">
        <f t="shared" ref="P365:Q365" si="505">H365</f>
        <v/>
      </c>
      <c r="Q365" s="50" t="str">
        <f t="shared" si="505"/>
        <v/>
      </c>
      <c r="R365" s="50">
        <f t="shared" si="495"/>
        <v>0</v>
      </c>
      <c r="S365" s="37">
        <f t="shared" si="496"/>
        <v>0</v>
      </c>
      <c r="T365" s="51">
        <f t="shared" si="497"/>
        <v>0</v>
      </c>
    </row>
    <row r="366" ht="42.0" customHeight="1">
      <c r="B366" s="13">
        <f>SUM(B356:B365)</f>
        <v>0</v>
      </c>
      <c r="C366" s="58" t="s">
        <v>25</v>
      </c>
      <c r="D366" s="76" t="s">
        <v>26</v>
      </c>
      <c r="E366" s="77"/>
      <c r="F366" s="78">
        <v>0.0</v>
      </c>
      <c r="G366" s="9"/>
      <c r="H366" s="13">
        <f>SUM(H356:H365)</f>
        <v>0</v>
      </c>
      <c r="I366" s="58" t="s">
        <v>27</v>
      </c>
      <c r="J366" s="62"/>
      <c r="K366" s="62"/>
      <c r="L366" s="37">
        <f t="shared" si="490"/>
        <v>0</v>
      </c>
      <c r="N366" s="33">
        <f t="shared" ref="N366:O366" si="506">SUM(N356:N365)</f>
        <v>0</v>
      </c>
      <c r="O366" s="33">
        <f t="shared" si="506"/>
        <v>0</v>
      </c>
      <c r="R366" s="22">
        <f>SUM(R356:R365)</f>
        <v>0</v>
      </c>
      <c r="S366" s="13" t="s">
        <v>28</v>
      </c>
      <c r="T366" s="13"/>
      <c r="Y366" s="33">
        <f>T366*R366</f>
        <v>0</v>
      </c>
      <c r="Z366" s="33">
        <f>R366</f>
        <v>0</v>
      </c>
    </row>
    <row r="367" ht="33.75" customHeight="1"/>
    <row r="368" ht="42.75" customHeight="1">
      <c r="A368" s="11"/>
      <c r="B368" s="12" t="s">
        <v>1</v>
      </c>
      <c r="C368" s="13"/>
      <c r="D368" s="14" t="s">
        <v>2</v>
      </c>
      <c r="E368" s="15"/>
      <c r="F368" s="16"/>
      <c r="G368" s="17"/>
      <c r="H368" s="17"/>
      <c r="I368" s="15"/>
      <c r="J368" s="14" t="s">
        <v>3</v>
      </c>
      <c r="K368" s="17"/>
      <c r="L368" s="17"/>
      <c r="M368" s="15"/>
      <c r="P368" s="18">
        <f>IFERROR(O381/N381-1,0)</f>
        <v>0</v>
      </c>
      <c r="Q368" s="3" t="s">
        <v>4</v>
      </c>
      <c r="R368" s="4"/>
      <c r="S368" s="5"/>
      <c r="T368" s="22">
        <f>SUM(T371:T380)</f>
        <v>0</v>
      </c>
      <c r="Z368" s="23"/>
    </row>
    <row r="369" ht="14.25" customHeight="1">
      <c r="A369" s="66" t="s">
        <v>5</v>
      </c>
      <c r="B369" s="82" t="s">
        <v>6</v>
      </c>
      <c r="C369" s="20"/>
      <c r="D369" s="20"/>
      <c r="E369" s="20"/>
      <c r="F369" s="20"/>
      <c r="G369" s="68"/>
      <c r="H369" s="82" t="s">
        <v>7</v>
      </c>
      <c r="I369" s="20"/>
      <c r="J369" s="20"/>
      <c r="K369" s="20"/>
      <c r="L369" s="20"/>
      <c r="M369" s="68"/>
      <c r="N369" s="27" t="s">
        <v>8</v>
      </c>
      <c r="O369" s="28"/>
      <c r="P369" s="25" t="s">
        <v>9</v>
      </c>
      <c r="Q369" s="17"/>
      <c r="R369" s="17"/>
      <c r="S369" s="17"/>
      <c r="T369" s="26"/>
    </row>
    <row r="370" ht="14.25" customHeight="1">
      <c r="A370" s="29"/>
      <c r="B370" s="30" t="s">
        <v>10</v>
      </c>
      <c r="C370" s="12" t="s">
        <v>11</v>
      </c>
      <c r="D370" s="12" t="s">
        <v>12</v>
      </c>
      <c r="E370" s="12" t="s">
        <v>13</v>
      </c>
      <c r="F370" s="12" t="s">
        <v>14</v>
      </c>
      <c r="G370" s="31" t="s">
        <v>15</v>
      </c>
      <c r="H370" s="30" t="s">
        <v>10</v>
      </c>
      <c r="I370" s="12" t="s">
        <v>11</v>
      </c>
      <c r="J370" s="12" t="s">
        <v>12</v>
      </c>
      <c r="K370" s="12" t="s">
        <v>14</v>
      </c>
      <c r="L370" s="12" t="s">
        <v>16</v>
      </c>
      <c r="M370" s="31" t="s">
        <v>17</v>
      </c>
      <c r="N370" s="30" t="s">
        <v>18</v>
      </c>
      <c r="O370" s="31" t="s">
        <v>19</v>
      </c>
      <c r="P370" s="30" t="s">
        <v>20</v>
      </c>
      <c r="Q370" s="12" t="s">
        <v>21</v>
      </c>
      <c r="R370" s="12" t="s">
        <v>22</v>
      </c>
      <c r="S370" s="12" t="s">
        <v>23</v>
      </c>
      <c r="T370" s="31" t="s">
        <v>24</v>
      </c>
    </row>
    <row r="371" ht="14.25" customHeight="1">
      <c r="A371" s="73"/>
      <c r="B371" s="32"/>
      <c r="C371" s="33"/>
      <c r="D371" s="34"/>
      <c r="E371" s="35">
        <f>IF(B371="",0,F381/SUM(B371:B380))</f>
        <v>0</v>
      </c>
      <c r="F371" s="35">
        <f t="shared" ref="F371:F380" si="508">C371*(1-(D371+9.25%))+E371</f>
        <v>0</v>
      </c>
      <c r="G371" s="36">
        <f t="shared" ref="G371:G380" si="509">IFERROR(F371*B371/H371,0)</f>
        <v>0</v>
      </c>
      <c r="H371" s="32"/>
      <c r="I371" s="33"/>
      <c r="J371" s="34"/>
      <c r="K371" s="35">
        <f t="shared" ref="K371:K380" si="510">I371*(1-(J371+9.25%))</f>
        <v>0</v>
      </c>
      <c r="L371" s="37">
        <f t="shared" ref="L371:L381" si="511">IFERROR(H371/B371-1,0)</f>
        <v>0</v>
      </c>
      <c r="M371" s="18">
        <f t="shared" ref="M371:M380" si="512">IFERROR(K371/G371-1,0)</f>
        <v>0</v>
      </c>
      <c r="N371" s="38">
        <f t="shared" ref="N371:N380" si="513">B371*F371</f>
        <v>0</v>
      </c>
      <c r="O371" s="36">
        <f t="shared" ref="O371:O380" si="514">H371*K371</f>
        <v>0</v>
      </c>
      <c r="P371" s="39" t="str">
        <f t="shared" ref="P371:Q371" si="507">H371</f>
        <v/>
      </c>
      <c r="Q371" s="35" t="str">
        <f t="shared" si="507"/>
        <v/>
      </c>
      <c r="R371" s="35">
        <f t="shared" ref="R371:R380" si="516">Q371*P371</f>
        <v>0</v>
      </c>
      <c r="S371" s="37">
        <f t="shared" ref="S371:S380" si="517">IF(M371="","",IF(M371&lt;20%,0,IF(M371&lt;30%,1%,IF(M371&lt;40%,1.5%,IF(M371&lt;50%,2.5%,IF(M371&lt;60%,3%,IF(M371&lt;80%,4%,IF(M371&lt;100%,5%,5%))))))))</f>
        <v>0</v>
      </c>
      <c r="T371" s="36">
        <f t="shared" ref="T371:T380" si="518">R371*S371</f>
        <v>0</v>
      </c>
    </row>
    <row r="372" ht="14.25" customHeight="1">
      <c r="A372" s="73"/>
      <c r="B372" s="32"/>
      <c r="C372" s="33"/>
      <c r="D372" s="34"/>
      <c r="E372" s="35">
        <f>IF(B372="",0,F381/SUM(B371:B380))</f>
        <v>0</v>
      </c>
      <c r="F372" s="35">
        <f t="shared" si="508"/>
        <v>0</v>
      </c>
      <c r="G372" s="36">
        <f t="shared" si="509"/>
        <v>0</v>
      </c>
      <c r="H372" s="32"/>
      <c r="I372" s="33"/>
      <c r="J372" s="34"/>
      <c r="K372" s="35">
        <f t="shared" si="510"/>
        <v>0</v>
      </c>
      <c r="L372" s="37">
        <f t="shared" si="511"/>
        <v>0</v>
      </c>
      <c r="M372" s="18">
        <f t="shared" si="512"/>
        <v>0</v>
      </c>
      <c r="N372" s="38">
        <f t="shared" si="513"/>
        <v>0</v>
      </c>
      <c r="O372" s="36">
        <f t="shared" si="514"/>
        <v>0</v>
      </c>
      <c r="P372" s="39" t="str">
        <f t="shared" ref="P372:Q372" si="515">H372</f>
        <v/>
      </c>
      <c r="Q372" s="35" t="str">
        <f t="shared" si="515"/>
        <v/>
      </c>
      <c r="R372" s="35">
        <f t="shared" si="516"/>
        <v>0</v>
      </c>
      <c r="S372" s="37">
        <f t="shared" si="517"/>
        <v>0</v>
      </c>
      <c r="T372" s="36">
        <f t="shared" si="518"/>
        <v>0</v>
      </c>
    </row>
    <row r="373" ht="14.25" customHeight="1">
      <c r="A373" s="73"/>
      <c r="B373" s="32"/>
      <c r="C373" s="33"/>
      <c r="D373" s="34"/>
      <c r="E373" s="35">
        <f>IF(B373="",0,F381/SUM(B371:B380))</f>
        <v>0</v>
      </c>
      <c r="F373" s="35">
        <f t="shared" si="508"/>
        <v>0</v>
      </c>
      <c r="G373" s="36">
        <f t="shared" si="509"/>
        <v>0</v>
      </c>
      <c r="H373" s="32"/>
      <c r="I373" s="33"/>
      <c r="J373" s="34"/>
      <c r="K373" s="35">
        <f t="shared" si="510"/>
        <v>0</v>
      </c>
      <c r="L373" s="37">
        <f t="shared" si="511"/>
        <v>0</v>
      </c>
      <c r="M373" s="18">
        <f t="shared" si="512"/>
        <v>0</v>
      </c>
      <c r="N373" s="38">
        <f t="shared" si="513"/>
        <v>0</v>
      </c>
      <c r="O373" s="36">
        <f t="shared" si="514"/>
        <v>0</v>
      </c>
      <c r="P373" s="39" t="str">
        <f t="shared" ref="P373:Q373" si="519">H373</f>
        <v/>
      </c>
      <c r="Q373" s="35" t="str">
        <f t="shared" si="519"/>
        <v/>
      </c>
      <c r="R373" s="35">
        <f t="shared" si="516"/>
        <v>0</v>
      </c>
      <c r="S373" s="37">
        <f t="shared" si="517"/>
        <v>0</v>
      </c>
      <c r="T373" s="36">
        <f t="shared" si="518"/>
        <v>0</v>
      </c>
    </row>
    <row r="374" ht="14.25" customHeight="1">
      <c r="A374" s="73"/>
      <c r="B374" s="32"/>
      <c r="C374" s="33"/>
      <c r="D374" s="34"/>
      <c r="E374" s="35">
        <f>IF(B374="",0,F381/SUM(B371:B380))</f>
        <v>0</v>
      </c>
      <c r="F374" s="35">
        <f t="shared" si="508"/>
        <v>0</v>
      </c>
      <c r="G374" s="36">
        <f t="shared" si="509"/>
        <v>0</v>
      </c>
      <c r="H374" s="32"/>
      <c r="I374" s="33"/>
      <c r="J374" s="34"/>
      <c r="K374" s="35">
        <f t="shared" si="510"/>
        <v>0</v>
      </c>
      <c r="L374" s="37">
        <f t="shared" si="511"/>
        <v>0</v>
      </c>
      <c r="M374" s="18">
        <f t="shared" si="512"/>
        <v>0</v>
      </c>
      <c r="N374" s="38">
        <f t="shared" si="513"/>
        <v>0</v>
      </c>
      <c r="O374" s="36">
        <f t="shared" si="514"/>
        <v>0</v>
      </c>
      <c r="P374" s="39" t="str">
        <f t="shared" ref="P374:Q374" si="520">H374</f>
        <v/>
      </c>
      <c r="Q374" s="35" t="str">
        <f t="shared" si="520"/>
        <v/>
      </c>
      <c r="R374" s="35">
        <f t="shared" si="516"/>
        <v>0</v>
      </c>
      <c r="S374" s="37">
        <f t="shared" si="517"/>
        <v>0</v>
      </c>
      <c r="T374" s="36">
        <f t="shared" si="518"/>
        <v>0</v>
      </c>
    </row>
    <row r="375" ht="14.25" customHeight="1">
      <c r="A375" s="83"/>
      <c r="B375" s="32"/>
      <c r="C375" s="33"/>
      <c r="D375" s="34"/>
      <c r="E375" s="35">
        <f>IF(B375="",0,F381/SUM(B371:B380))</f>
        <v>0</v>
      </c>
      <c r="F375" s="35">
        <f t="shared" si="508"/>
        <v>0</v>
      </c>
      <c r="G375" s="36">
        <f t="shared" si="509"/>
        <v>0</v>
      </c>
      <c r="H375" s="32"/>
      <c r="I375" s="33"/>
      <c r="J375" s="34"/>
      <c r="K375" s="35">
        <f t="shared" si="510"/>
        <v>0</v>
      </c>
      <c r="L375" s="37">
        <f t="shared" si="511"/>
        <v>0</v>
      </c>
      <c r="M375" s="18">
        <f t="shared" si="512"/>
        <v>0</v>
      </c>
      <c r="N375" s="38">
        <f t="shared" si="513"/>
        <v>0</v>
      </c>
      <c r="O375" s="36">
        <f t="shared" si="514"/>
        <v>0</v>
      </c>
      <c r="P375" s="39" t="str">
        <f t="shared" ref="P375:Q375" si="521">H375</f>
        <v/>
      </c>
      <c r="Q375" s="35" t="str">
        <f t="shared" si="521"/>
        <v/>
      </c>
      <c r="R375" s="35">
        <f t="shared" si="516"/>
        <v>0</v>
      </c>
      <c r="S375" s="37">
        <f t="shared" si="517"/>
        <v>0</v>
      </c>
      <c r="T375" s="36">
        <f t="shared" si="518"/>
        <v>0</v>
      </c>
    </row>
    <row r="376" ht="14.25" customHeight="1">
      <c r="A376" s="83"/>
      <c r="B376" s="32"/>
      <c r="C376" s="33"/>
      <c r="D376" s="34"/>
      <c r="E376" s="35">
        <f>IF(B376="",0,F381/SUM(B371:B380))</f>
        <v>0</v>
      </c>
      <c r="F376" s="35">
        <f t="shared" si="508"/>
        <v>0</v>
      </c>
      <c r="G376" s="36">
        <f t="shared" si="509"/>
        <v>0</v>
      </c>
      <c r="H376" s="32"/>
      <c r="I376" s="33"/>
      <c r="J376" s="34"/>
      <c r="K376" s="35">
        <f t="shared" si="510"/>
        <v>0</v>
      </c>
      <c r="L376" s="37">
        <f t="shared" si="511"/>
        <v>0</v>
      </c>
      <c r="M376" s="18">
        <f t="shared" si="512"/>
        <v>0</v>
      </c>
      <c r="N376" s="38">
        <f t="shared" si="513"/>
        <v>0</v>
      </c>
      <c r="O376" s="36">
        <f t="shared" si="514"/>
        <v>0</v>
      </c>
      <c r="P376" s="39" t="str">
        <f t="shared" ref="P376:Q376" si="522">H376</f>
        <v/>
      </c>
      <c r="Q376" s="35" t="str">
        <f t="shared" si="522"/>
        <v/>
      </c>
      <c r="R376" s="35">
        <f t="shared" si="516"/>
        <v>0</v>
      </c>
      <c r="S376" s="37">
        <f t="shared" si="517"/>
        <v>0</v>
      </c>
      <c r="T376" s="36">
        <f t="shared" si="518"/>
        <v>0</v>
      </c>
    </row>
    <row r="377" ht="14.25" customHeight="1">
      <c r="A377" s="83"/>
      <c r="B377" s="32"/>
      <c r="C377" s="33"/>
      <c r="D377" s="34"/>
      <c r="E377" s="35">
        <f>IF(B377="",0,F381/SUM(B371:B380))</f>
        <v>0</v>
      </c>
      <c r="F377" s="35">
        <f t="shared" si="508"/>
        <v>0</v>
      </c>
      <c r="G377" s="36">
        <f t="shared" si="509"/>
        <v>0</v>
      </c>
      <c r="H377" s="32"/>
      <c r="I377" s="33"/>
      <c r="J377" s="34"/>
      <c r="K377" s="35">
        <f t="shared" si="510"/>
        <v>0</v>
      </c>
      <c r="L377" s="37">
        <f t="shared" si="511"/>
        <v>0</v>
      </c>
      <c r="M377" s="18">
        <f t="shared" si="512"/>
        <v>0</v>
      </c>
      <c r="N377" s="38">
        <f t="shared" si="513"/>
        <v>0</v>
      </c>
      <c r="O377" s="36">
        <f t="shared" si="514"/>
        <v>0</v>
      </c>
      <c r="P377" s="39" t="str">
        <f t="shared" ref="P377:Q377" si="523">H377</f>
        <v/>
      </c>
      <c r="Q377" s="35" t="str">
        <f t="shared" si="523"/>
        <v/>
      </c>
      <c r="R377" s="35">
        <f t="shared" si="516"/>
        <v>0</v>
      </c>
      <c r="S377" s="37">
        <f t="shared" si="517"/>
        <v>0</v>
      </c>
      <c r="T377" s="36">
        <f t="shared" si="518"/>
        <v>0</v>
      </c>
    </row>
    <row r="378" ht="14.25" customHeight="1">
      <c r="A378" s="83"/>
      <c r="B378" s="32"/>
      <c r="C378" s="33"/>
      <c r="D378" s="34"/>
      <c r="E378" s="35">
        <f>IF(B378="",0,F381/SUM(B371:B380))</f>
        <v>0</v>
      </c>
      <c r="F378" s="35">
        <f t="shared" si="508"/>
        <v>0</v>
      </c>
      <c r="G378" s="36">
        <f t="shared" si="509"/>
        <v>0</v>
      </c>
      <c r="H378" s="32"/>
      <c r="I378" s="33"/>
      <c r="J378" s="34"/>
      <c r="K378" s="35">
        <f t="shared" si="510"/>
        <v>0</v>
      </c>
      <c r="L378" s="37">
        <f t="shared" si="511"/>
        <v>0</v>
      </c>
      <c r="M378" s="18">
        <f t="shared" si="512"/>
        <v>0</v>
      </c>
      <c r="N378" s="38">
        <f t="shared" si="513"/>
        <v>0</v>
      </c>
      <c r="O378" s="36">
        <f t="shared" si="514"/>
        <v>0</v>
      </c>
      <c r="P378" s="39" t="str">
        <f t="shared" ref="P378:Q378" si="524">H378</f>
        <v/>
      </c>
      <c r="Q378" s="35" t="str">
        <f t="shared" si="524"/>
        <v/>
      </c>
      <c r="R378" s="35">
        <f t="shared" si="516"/>
        <v>0</v>
      </c>
      <c r="S378" s="37">
        <f t="shared" si="517"/>
        <v>0</v>
      </c>
      <c r="T378" s="36">
        <f t="shared" si="518"/>
        <v>0</v>
      </c>
    </row>
    <row r="379" ht="14.25" customHeight="1">
      <c r="A379" s="83"/>
      <c r="B379" s="32"/>
      <c r="C379" s="33"/>
      <c r="D379" s="34"/>
      <c r="E379" s="35">
        <f>IF(B379="",0,F381/SUM(B371:B380))</f>
        <v>0</v>
      </c>
      <c r="F379" s="35">
        <f t="shared" si="508"/>
        <v>0</v>
      </c>
      <c r="G379" s="36">
        <f t="shared" si="509"/>
        <v>0</v>
      </c>
      <c r="H379" s="32"/>
      <c r="I379" s="33"/>
      <c r="J379" s="34"/>
      <c r="K379" s="35">
        <f t="shared" si="510"/>
        <v>0</v>
      </c>
      <c r="L379" s="37">
        <f t="shared" si="511"/>
        <v>0</v>
      </c>
      <c r="M379" s="18">
        <f t="shared" si="512"/>
        <v>0</v>
      </c>
      <c r="N379" s="38">
        <f t="shared" si="513"/>
        <v>0</v>
      </c>
      <c r="O379" s="36">
        <f t="shared" si="514"/>
        <v>0</v>
      </c>
      <c r="P379" s="39" t="str">
        <f t="shared" ref="P379:Q379" si="525">H379</f>
        <v/>
      </c>
      <c r="Q379" s="35" t="str">
        <f t="shared" si="525"/>
        <v/>
      </c>
      <c r="R379" s="35">
        <f t="shared" si="516"/>
        <v>0</v>
      </c>
      <c r="S379" s="37">
        <f t="shared" si="517"/>
        <v>0</v>
      </c>
      <c r="T379" s="36">
        <f t="shared" si="518"/>
        <v>0</v>
      </c>
    </row>
    <row r="380" ht="14.25" customHeight="1">
      <c r="A380" s="84"/>
      <c r="B380" s="48"/>
      <c r="C380" s="48"/>
      <c r="D380" s="43"/>
      <c r="E380" s="50">
        <f>IF(B380="",0,F381/SUM(B371:B380))</f>
        <v>0</v>
      </c>
      <c r="F380" s="50">
        <f t="shared" si="508"/>
        <v>0</v>
      </c>
      <c r="G380" s="51">
        <f t="shared" si="509"/>
        <v>0</v>
      </c>
      <c r="H380" s="52"/>
      <c r="I380" s="48"/>
      <c r="J380" s="49"/>
      <c r="K380" s="50">
        <f t="shared" si="510"/>
        <v>0</v>
      </c>
      <c r="L380" s="53">
        <f t="shared" si="511"/>
        <v>0</v>
      </c>
      <c r="M380" s="75">
        <f t="shared" si="512"/>
        <v>0</v>
      </c>
      <c r="N380" s="55">
        <f t="shared" si="513"/>
        <v>0</v>
      </c>
      <c r="O380" s="51">
        <f t="shared" si="514"/>
        <v>0</v>
      </c>
      <c r="P380" s="56" t="str">
        <f t="shared" ref="P380:Q380" si="526">H380</f>
        <v/>
      </c>
      <c r="Q380" s="50" t="str">
        <f t="shared" si="526"/>
        <v/>
      </c>
      <c r="R380" s="50">
        <f t="shared" si="516"/>
        <v>0</v>
      </c>
      <c r="S380" s="37">
        <f t="shared" si="517"/>
        <v>0</v>
      </c>
      <c r="T380" s="51">
        <f t="shared" si="518"/>
        <v>0</v>
      </c>
    </row>
    <row r="381" ht="42.0" customHeight="1">
      <c r="B381" s="13">
        <f>SUM(B371:B380)</f>
        <v>0</v>
      </c>
      <c r="C381" s="58" t="s">
        <v>25</v>
      </c>
      <c r="D381" s="76" t="s">
        <v>26</v>
      </c>
      <c r="E381" s="77"/>
      <c r="F381" s="78">
        <v>0.0</v>
      </c>
      <c r="G381" s="9"/>
      <c r="H381" s="13">
        <f>SUM(H371:H380)</f>
        <v>0</v>
      </c>
      <c r="I381" s="58" t="s">
        <v>27</v>
      </c>
      <c r="J381" s="62"/>
      <c r="K381" s="62"/>
      <c r="L381" s="37">
        <f t="shared" si="511"/>
        <v>0</v>
      </c>
      <c r="N381" s="33">
        <f t="shared" ref="N381:O381" si="527">SUM(N371:N380)</f>
        <v>0</v>
      </c>
      <c r="O381" s="33">
        <f t="shared" si="527"/>
        <v>0</v>
      </c>
      <c r="R381" s="22">
        <f>SUM(R371:R380)</f>
        <v>0</v>
      </c>
      <c r="S381" s="13" t="s">
        <v>28</v>
      </c>
      <c r="T381" s="13"/>
      <c r="Y381" s="33">
        <f>T381*R381</f>
        <v>0</v>
      </c>
      <c r="Z381" s="33">
        <f>R381</f>
        <v>0</v>
      </c>
    </row>
    <row r="382" ht="33.75" customHeight="1"/>
    <row r="383" ht="42.75" customHeight="1">
      <c r="A383" s="11"/>
      <c r="B383" s="12" t="s">
        <v>1</v>
      </c>
      <c r="C383" s="13"/>
      <c r="D383" s="14" t="s">
        <v>2</v>
      </c>
      <c r="E383" s="15"/>
      <c r="F383" s="16"/>
      <c r="G383" s="17"/>
      <c r="H383" s="17"/>
      <c r="I383" s="15"/>
      <c r="J383" s="14" t="s">
        <v>3</v>
      </c>
      <c r="K383" s="17"/>
      <c r="L383" s="17"/>
      <c r="M383" s="15"/>
      <c r="P383" s="18">
        <f>IFERROR(O396/N396-1,0)</f>
        <v>0</v>
      </c>
      <c r="Q383" s="3" t="s">
        <v>4</v>
      </c>
      <c r="R383" s="4"/>
      <c r="S383" s="5"/>
      <c r="T383" s="22">
        <f>SUM(T386:T395)</f>
        <v>0</v>
      </c>
      <c r="Z383" s="23"/>
    </row>
    <row r="384" ht="14.25" customHeight="1">
      <c r="A384" s="66" t="s">
        <v>5</v>
      </c>
      <c r="B384" s="82" t="s">
        <v>6</v>
      </c>
      <c r="C384" s="20"/>
      <c r="D384" s="20"/>
      <c r="E384" s="20"/>
      <c r="F384" s="20"/>
      <c r="G384" s="68"/>
      <c r="H384" s="82" t="s">
        <v>7</v>
      </c>
      <c r="I384" s="20"/>
      <c r="J384" s="20"/>
      <c r="K384" s="20"/>
      <c r="L384" s="20"/>
      <c r="M384" s="68"/>
      <c r="N384" s="27" t="s">
        <v>8</v>
      </c>
      <c r="O384" s="28"/>
      <c r="P384" s="25" t="s">
        <v>9</v>
      </c>
      <c r="Q384" s="17"/>
      <c r="R384" s="17"/>
      <c r="S384" s="17"/>
      <c r="T384" s="26"/>
    </row>
    <row r="385" ht="14.25" customHeight="1">
      <c r="A385" s="29"/>
      <c r="B385" s="30" t="s">
        <v>10</v>
      </c>
      <c r="C385" s="12" t="s">
        <v>11</v>
      </c>
      <c r="D385" s="12" t="s">
        <v>12</v>
      </c>
      <c r="E385" s="12" t="s">
        <v>13</v>
      </c>
      <c r="F385" s="12" t="s">
        <v>14</v>
      </c>
      <c r="G385" s="31" t="s">
        <v>15</v>
      </c>
      <c r="H385" s="30" t="s">
        <v>10</v>
      </c>
      <c r="I385" s="12" t="s">
        <v>11</v>
      </c>
      <c r="J385" s="12" t="s">
        <v>12</v>
      </c>
      <c r="K385" s="12" t="s">
        <v>14</v>
      </c>
      <c r="L385" s="12" t="s">
        <v>16</v>
      </c>
      <c r="M385" s="31" t="s">
        <v>17</v>
      </c>
      <c r="N385" s="30" t="s">
        <v>18</v>
      </c>
      <c r="O385" s="31" t="s">
        <v>19</v>
      </c>
      <c r="P385" s="30" t="s">
        <v>20</v>
      </c>
      <c r="Q385" s="12" t="s">
        <v>21</v>
      </c>
      <c r="R385" s="12" t="s">
        <v>22</v>
      </c>
      <c r="S385" s="12" t="s">
        <v>23</v>
      </c>
      <c r="T385" s="31" t="s">
        <v>24</v>
      </c>
    </row>
    <row r="386" ht="14.25" customHeight="1">
      <c r="A386" s="73"/>
      <c r="B386" s="32"/>
      <c r="C386" s="33"/>
      <c r="D386" s="34"/>
      <c r="E386" s="35">
        <f>IF(B386="",0,F396/SUM(B386:B395))</f>
        <v>0</v>
      </c>
      <c r="F386" s="35">
        <f t="shared" ref="F386:F395" si="529">C386*(1-(D386+9.25%))+E386</f>
        <v>0</v>
      </c>
      <c r="G386" s="36">
        <f t="shared" ref="G386:G395" si="530">IFERROR(F386*B386/H386,0)</f>
        <v>0</v>
      </c>
      <c r="H386" s="32"/>
      <c r="I386" s="33"/>
      <c r="J386" s="34"/>
      <c r="K386" s="35">
        <f t="shared" ref="K386:K395" si="531">I386*(1-(J386+9.25%))</f>
        <v>0</v>
      </c>
      <c r="L386" s="37">
        <f t="shared" ref="L386:L396" si="532">IFERROR(H386/B386-1,0)</f>
        <v>0</v>
      </c>
      <c r="M386" s="18">
        <f t="shared" ref="M386:M395" si="533">IFERROR(K386/G386-1,0)</f>
        <v>0</v>
      </c>
      <c r="N386" s="38">
        <f t="shared" ref="N386:N395" si="534">B386*F386</f>
        <v>0</v>
      </c>
      <c r="O386" s="36">
        <f t="shared" ref="O386:O395" si="535">H386*K386</f>
        <v>0</v>
      </c>
      <c r="P386" s="39" t="str">
        <f t="shared" ref="P386:Q386" si="528">H386</f>
        <v/>
      </c>
      <c r="Q386" s="35" t="str">
        <f t="shared" si="528"/>
        <v/>
      </c>
      <c r="R386" s="35">
        <f t="shared" ref="R386:R395" si="537">Q386*P386</f>
        <v>0</v>
      </c>
      <c r="S386" s="37">
        <f t="shared" ref="S386:S395" si="538">IF(M386="","",IF(M386&lt;20%,0,IF(M386&lt;30%,1%,IF(M386&lt;40%,1.5%,IF(M386&lt;50%,2.5%,IF(M386&lt;60%,3%,IF(M386&lt;80%,4%,IF(M386&lt;100%,5%,5%))))))))</f>
        <v>0</v>
      </c>
      <c r="T386" s="36">
        <f t="shared" ref="T386:T395" si="539">R386*S386</f>
        <v>0</v>
      </c>
    </row>
    <row r="387" ht="14.25" customHeight="1">
      <c r="A387" s="73"/>
      <c r="B387" s="32"/>
      <c r="C387" s="33"/>
      <c r="D387" s="34"/>
      <c r="E387" s="35">
        <f>IF(B387="",0,F396/SUM(B386:B395))</f>
        <v>0</v>
      </c>
      <c r="F387" s="35">
        <f t="shared" si="529"/>
        <v>0</v>
      </c>
      <c r="G387" s="36">
        <f t="shared" si="530"/>
        <v>0</v>
      </c>
      <c r="H387" s="32"/>
      <c r="I387" s="33"/>
      <c r="J387" s="34"/>
      <c r="K387" s="35">
        <f t="shared" si="531"/>
        <v>0</v>
      </c>
      <c r="L387" s="37">
        <f t="shared" si="532"/>
        <v>0</v>
      </c>
      <c r="M387" s="18">
        <f t="shared" si="533"/>
        <v>0</v>
      </c>
      <c r="N387" s="38">
        <f t="shared" si="534"/>
        <v>0</v>
      </c>
      <c r="O387" s="36">
        <f t="shared" si="535"/>
        <v>0</v>
      </c>
      <c r="P387" s="39" t="str">
        <f t="shared" ref="P387:Q387" si="536">H387</f>
        <v/>
      </c>
      <c r="Q387" s="35" t="str">
        <f t="shared" si="536"/>
        <v/>
      </c>
      <c r="R387" s="35">
        <f t="shared" si="537"/>
        <v>0</v>
      </c>
      <c r="S387" s="37">
        <f t="shared" si="538"/>
        <v>0</v>
      </c>
      <c r="T387" s="36">
        <f t="shared" si="539"/>
        <v>0</v>
      </c>
    </row>
    <row r="388" ht="14.25" customHeight="1">
      <c r="A388" s="73"/>
      <c r="B388" s="32"/>
      <c r="C388" s="33"/>
      <c r="D388" s="34"/>
      <c r="E388" s="35">
        <f>IF(B388="",0,F396/SUM(B386:B395))</f>
        <v>0</v>
      </c>
      <c r="F388" s="35">
        <f t="shared" si="529"/>
        <v>0</v>
      </c>
      <c r="G388" s="36">
        <f t="shared" si="530"/>
        <v>0</v>
      </c>
      <c r="H388" s="32"/>
      <c r="I388" s="33"/>
      <c r="J388" s="34"/>
      <c r="K388" s="35">
        <f t="shared" si="531"/>
        <v>0</v>
      </c>
      <c r="L388" s="37">
        <f t="shared" si="532"/>
        <v>0</v>
      </c>
      <c r="M388" s="18">
        <f t="shared" si="533"/>
        <v>0</v>
      </c>
      <c r="N388" s="38">
        <f t="shared" si="534"/>
        <v>0</v>
      </c>
      <c r="O388" s="36">
        <f t="shared" si="535"/>
        <v>0</v>
      </c>
      <c r="P388" s="39" t="str">
        <f t="shared" ref="P388:Q388" si="540">H388</f>
        <v/>
      </c>
      <c r="Q388" s="35" t="str">
        <f t="shared" si="540"/>
        <v/>
      </c>
      <c r="R388" s="35">
        <f t="shared" si="537"/>
        <v>0</v>
      </c>
      <c r="S388" s="37">
        <f t="shared" si="538"/>
        <v>0</v>
      </c>
      <c r="T388" s="36">
        <f t="shared" si="539"/>
        <v>0</v>
      </c>
    </row>
    <row r="389" ht="14.25" customHeight="1">
      <c r="A389" s="73"/>
      <c r="B389" s="32"/>
      <c r="C389" s="33"/>
      <c r="D389" s="34"/>
      <c r="E389" s="35">
        <f>IF(B389="",0,F396/SUM(B386:B395))</f>
        <v>0</v>
      </c>
      <c r="F389" s="35">
        <f t="shared" si="529"/>
        <v>0</v>
      </c>
      <c r="G389" s="36">
        <f t="shared" si="530"/>
        <v>0</v>
      </c>
      <c r="H389" s="32"/>
      <c r="I389" s="33"/>
      <c r="J389" s="34"/>
      <c r="K389" s="35">
        <f t="shared" si="531"/>
        <v>0</v>
      </c>
      <c r="L389" s="37">
        <f t="shared" si="532"/>
        <v>0</v>
      </c>
      <c r="M389" s="18">
        <f t="shared" si="533"/>
        <v>0</v>
      </c>
      <c r="N389" s="38">
        <f t="shared" si="534"/>
        <v>0</v>
      </c>
      <c r="O389" s="36">
        <f t="shared" si="535"/>
        <v>0</v>
      </c>
      <c r="P389" s="39" t="str">
        <f t="shared" ref="P389:Q389" si="541">H389</f>
        <v/>
      </c>
      <c r="Q389" s="35" t="str">
        <f t="shared" si="541"/>
        <v/>
      </c>
      <c r="R389" s="35">
        <f t="shared" si="537"/>
        <v>0</v>
      </c>
      <c r="S389" s="37">
        <f t="shared" si="538"/>
        <v>0</v>
      </c>
      <c r="T389" s="36">
        <f t="shared" si="539"/>
        <v>0</v>
      </c>
    </row>
    <row r="390" ht="14.25" customHeight="1">
      <c r="A390" s="83"/>
      <c r="B390" s="32"/>
      <c r="C390" s="33"/>
      <c r="D390" s="34"/>
      <c r="E390" s="35">
        <f>IF(B390="",0,F396/SUM(B386:B395))</f>
        <v>0</v>
      </c>
      <c r="F390" s="35">
        <f t="shared" si="529"/>
        <v>0</v>
      </c>
      <c r="G390" s="36">
        <f t="shared" si="530"/>
        <v>0</v>
      </c>
      <c r="H390" s="32"/>
      <c r="I390" s="33"/>
      <c r="J390" s="34"/>
      <c r="K390" s="35">
        <f t="shared" si="531"/>
        <v>0</v>
      </c>
      <c r="L390" s="37">
        <f t="shared" si="532"/>
        <v>0</v>
      </c>
      <c r="M390" s="18">
        <f t="shared" si="533"/>
        <v>0</v>
      </c>
      <c r="N390" s="38">
        <f t="shared" si="534"/>
        <v>0</v>
      </c>
      <c r="O390" s="36">
        <f t="shared" si="535"/>
        <v>0</v>
      </c>
      <c r="P390" s="39" t="str">
        <f t="shared" ref="P390:Q390" si="542">H390</f>
        <v/>
      </c>
      <c r="Q390" s="35" t="str">
        <f t="shared" si="542"/>
        <v/>
      </c>
      <c r="R390" s="35">
        <f t="shared" si="537"/>
        <v>0</v>
      </c>
      <c r="S390" s="37">
        <f t="shared" si="538"/>
        <v>0</v>
      </c>
      <c r="T390" s="36">
        <f t="shared" si="539"/>
        <v>0</v>
      </c>
    </row>
    <row r="391" ht="14.25" customHeight="1">
      <c r="A391" s="83"/>
      <c r="B391" s="32"/>
      <c r="C391" s="33"/>
      <c r="D391" s="34"/>
      <c r="E391" s="35">
        <f>IF(B391="",0,F396/SUM(B386:B395))</f>
        <v>0</v>
      </c>
      <c r="F391" s="35">
        <f t="shared" si="529"/>
        <v>0</v>
      </c>
      <c r="G391" s="36">
        <f t="shared" si="530"/>
        <v>0</v>
      </c>
      <c r="H391" s="32"/>
      <c r="I391" s="33"/>
      <c r="J391" s="34"/>
      <c r="K391" s="35">
        <f t="shared" si="531"/>
        <v>0</v>
      </c>
      <c r="L391" s="37">
        <f t="shared" si="532"/>
        <v>0</v>
      </c>
      <c r="M391" s="18">
        <f t="shared" si="533"/>
        <v>0</v>
      </c>
      <c r="N391" s="38">
        <f t="shared" si="534"/>
        <v>0</v>
      </c>
      <c r="O391" s="36">
        <f t="shared" si="535"/>
        <v>0</v>
      </c>
      <c r="P391" s="39" t="str">
        <f t="shared" ref="P391:Q391" si="543">H391</f>
        <v/>
      </c>
      <c r="Q391" s="35" t="str">
        <f t="shared" si="543"/>
        <v/>
      </c>
      <c r="R391" s="35">
        <f t="shared" si="537"/>
        <v>0</v>
      </c>
      <c r="S391" s="37">
        <f t="shared" si="538"/>
        <v>0</v>
      </c>
      <c r="T391" s="36">
        <f t="shared" si="539"/>
        <v>0</v>
      </c>
    </row>
    <row r="392" ht="14.25" customHeight="1">
      <c r="A392" s="83"/>
      <c r="B392" s="32"/>
      <c r="C392" s="33"/>
      <c r="D392" s="34"/>
      <c r="E392" s="35">
        <f>IF(B392="",0,F396/SUM(B386:B395))</f>
        <v>0</v>
      </c>
      <c r="F392" s="35">
        <f t="shared" si="529"/>
        <v>0</v>
      </c>
      <c r="G392" s="36">
        <f t="shared" si="530"/>
        <v>0</v>
      </c>
      <c r="H392" s="32"/>
      <c r="I392" s="33"/>
      <c r="J392" s="34"/>
      <c r="K392" s="35">
        <f t="shared" si="531"/>
        <v>0</v>
      </c>
      <c r="L392" s="37">
        <f t="shared" si="532"/>
        <v>0</v>
      </c>
      <c r="M392" s="18">
        <f t="shared" si="533"/>
        <v>0</v>
      </c>
      <c r="N392" s="38">
        <f t="shared" si="534"/>
        <v>0</v>
      </c>
      <c r="O392" s="36">
        <f t="shared" si="535"/>
        <v>0</v>
      </c>
      <c r="P392" s="39" t="str">
        <f t="shared" ref="P392:Q392" si="544">H392</f>
        <v/>
      </c>
      <c r="Q392" s="35" t="str">
        <f t="shared" si="544"/>
        <v/>
      </c>
      <c r="R392" s="35">
        <f t="shared" si="537"/>
        <v>0</v>
      </c>
      <c r="S392" s="37">
        <f t="shared" si="538"/>
        <v>0</v>
      </c>
      <c r="T392" s="36">
        <f t="shared" si="539"/>
        <v>0</v>
      </c>
    </row>
    <row r="393" ht="14.25" customHeight="1">
      <c r="A393" s="83"/>
      <c r="B393" s="32"/>
      <c r="C393" s="33"/>
      <c r="D393" s="34"/>
      <c r="E393" s="35">
        <f>IF(B393="",0,F396/SUM(B386:B395))</f>
        <v>0</v>
      </c>
      <c r="F393" s="35">
        <f t="shared" si="529"/>
        <v>0</v>
      </c>
      <c r="G393" s="36">
        <f t="shared" si="530"/>
        <v>0</v>
      </c>
      <c r="H393" s="32"/>
      <c r="I393" s="33"/>
      <c r="J393" s="34"/>
      <c r="K393" s="35">
        <f t="shared" si="531"/>
        <v>0</v>
      </c>
      <c r="L393" s="37">
        <f t="shared" si="532"/>
        <v>0</v>
      </c>
      <c r="M393" s="18">
        <f t="shared" si="533"/>
        <v>0</v>
      </c>
      <c r="N393" s="38">
        <f t="shared" si="534"/>
        <v>0</v>
      </c>
      <c r="O393" s="36">
        <f t="shared" si="535"/>
        <v>0</v>
      </c>
      <c r="P393" s="39" t="str">
        <f t="shared" ref="P393:Q393" si="545">H393</f>
        <v/>
      </c>
      <c r="Q393" s="35" t="str">
        <f t="shared" si="545"/>
        <v/>
      </c>
      <c r="R393" s="35">
        <f t="shared" si="537"/>
        <v>0</v>
      </c>
      <c r="S393" s="37">
        <f t="shared" si="538"/>
        <v>0</v>
      </c>
      <c r="T393" s="36">
        <f t="shared" si="539"/>
        <v>0</v>
      </c>
    </row>
    <row r="394" ht="14.25" customHeight="1">
      <c r="A394" s="83"/>
      <c r="B394" s="32"/>
      <c r="C394" s="33"/>
      <c r="D394" s="34"/>
      <c r="E394" s="35">
        <f>IF(B394="",0,F396/SUM(B386:B395))</f>
        <v>0</v>
      </c>
      <c r="F394" s="35">
        <f t="shared" si="529"/>
        <v>0</v>
      </c>
      <c r="G394" s="36">
        <f t="shared" si="530"/>
        <v>0</v>
      </c>
      <c r="H394" s="32"/>
      <c r="I394" s="33"/>
      <c r="J394" s="34"/>
      <c r="K394" s="35">
        <f t="shared" si="531"/>
        <v>0</v>
      </c>
      <c r="L394" s="37">
        <f t="shared" si="532"/>
        <v>0</v>
      </c>
      <c r="M394" s="18">
        <f t="shared" si="533"/>
        <v>0</v>
      </c>
      <c r="N394" s="38">
        <f t="shared" si="534"/>
        <v>0</v>
      </c>
      <c r="O394" s="36">
        <f t="shared" si="535"/>
        <v>0</v>
      </c>
      <c r="P394" s="39" t="str">
        <f t="shared" ref="P394:Q394" si="546">H394</f>
        <v/>
      </c>
      <c r="Q394" s="35" t="str">
        <f t="shared" si="546"/>
        <v/>
      </c>
      <c r="R394" s="35">
        <f t="shared" si="537"/>
        <v>0</v>
      </c>
      <c r="S394" s="37">
        <f t="shared" si="538"/>
        <v>0</v>
      </c>
      <c r="T394" s="36">
        <f t="shared" si="539"/>
        <v>0</v>
      </c>
    </row>
    <row r="395" ht="14.25" customHeight="1">
      <c r="A395" s="84"/>
      <c r="B395" s="48"/>
      <c r="C395" s="48"/>
      <c r="D395" s="43"/>
      <c r="E395" s="50">
        <f>IF(B395="",0,F396/SUM(B386:B395))</f>
        <v>0</v>
      </c>
      <c r="F395" s="50">
        <f t="shared" si="529"/>
        <v>0</v>
      </c>
      <c r="G395" s="51">
        <f t="shared" si="530"/>
        <v>0</v>
      </c>
      <c r="H395" s="52"/>
      <c r="I395" s="48"/>
      <c r="J395" s="49"/>
      <c r="K395" s="50">
        <f t="shared" si="531"/>
        <v>0</v>
      </c>
      <c r="L395" s="53">
        <f t="shared" si="532"/>
        <v>0</v>
      </c>
      <c r="M395" s="75">
        <f t="shared" si="533"/>
        <v>0</v>
      </c>
      <c r="N395" s="55">
        <f t="shared" si="534"/>
        <v>0</v>
      </c>
      <c r="O395" s="51">
        <f t="shared" si="535"/>
        <v>0</v>
      </c>
      <c r="P395" s="56" t="str">
        <f t="shared" ref="P395:Q395" si="547">H395</f>
        <v/>
      </c>
      <c r="Q395" s="50" t="str">
        <f t="shared" si="547"/>
        <v/>
      </c>
      <c r="R395" s="50">
        <f t="shared" si="537"/>
        <v>0</v>
      </c>
      <c r="S395" s="37">
        <f t="shared" si="538"/>
        <v>0</v>
      </c>
      <c r="T395" s="51">
        <f t="shared" si="539"/>
        <v>0</v>
      </c>
    </row>
    <row r="396" ht="42.0" customHeight="1">
      <c r="B396" s="13">
        <f>SUM(B386:B395)</f>
        <v>0</v>
      </c>
      <c r="C396" s="58" t="s">
        <v>25</v>
      </c>
      <c r="D396" s="76" t="s">
        <v>26</v>
      </c>
      <c r="E396" s="77"/>
      <c r="F396" s="78">
        <v>0.0</v>
      </c>
      <c r="G396" s="9"/>
      <c r="H396" s="13">
        <f>SUM(H386:H395)</f>
        <v>0</v>
      </c>
      <c r="I396" s="58" t="s">
        <v>27</v>
      </c>
      <c r="J396" s="62"/>
      <c r="K396" s="62"/>
      <c r="L396" s="37">
        <f t="shared" si="532"/>
        <v>0</v>
      </c>
      <c r="N396" s="33">
        <f t="shared" ref="N396:O396" si="548">SUM(N386:N395)</f>
        <v>0</v>
      </c>
      <c r="O396" s="33">
        <f t="shared" si="548"/>
        <v>0</v>
      </c>
      <c r="R396" s="22">
        <f>SUM(R386:R395)</f>
        <v>0</v>
      </c>
      <c r="S396" s="13" t="s">
        <v>28</v>
      </c>
      <c r="T396" s="13"/>
      <c r="Y396" s="33">
        <f>T396*R396</f>
        <v>0</v>
      </c>
      <c r="Z396" s="33">
        <f>R396</f>
        <v>0</v>
      </c>
    </row>
    <row r="397" ht="33.75" customHeight="1"/>
    <row r="398" ht="42.75" customHeight="1">
      <c r="A398" s="11"/>
      <c r="B398" s="12" t="s">
        <v>1</v>
      </c>
      <c r="C398" s="13"/>
      <c r="D398" s="14" t="s">
        <v>2</v>
      </c>
      <c r="E398" s="15"/>
      <c r="F398" s="16"/>
      <c r="G398" s="17"/>
      <c r="H398" s="17"/>
      <c r="I398" s="15"/>
      <c r="J398" s="14" t="s">
        <v>3</v>
      </c>
      <c r="K398" s="17"/>
      <c r="L398" s="17"/>
      <c r="M398" s="15"/>
      <c r="P398" s="18">
        <f>IFERROR(O411/N411-1,0)</f>
        <v>0</v>
      </c>
      <c r="Q398" s="3" t="s">
        <v>4</v>
      </c>
      <c r="R398" s="4"/>
      <c r="S398" s="5"/>
      <c r="T398" s="22">
        <f>SUM(T401:T410)</f>
        <v>0</v>
      </c>
      <c r="Z398" s="23"/>
    </row>
    <row r="399" ht="14.25" customHeight="1">
      <c r="A399" s="66" t="s">
        <v>5</v>
      </c>
      <c r="B399" s="82" t="s">
        <v>6</v>
      </c>
      <c r="C399" s="20"/>
      <c r="D399" s="20"/>
      <c r="E399" s="20"/>
      <c r="F399" s="20"/>
      <c r="G399" s="68"/>
      <c r="H399" s="82" t="s">
        <v>7</v>
      </c>
      <c r="I399" s="20"/>
      <c r="J399" s="20"/>
      <c r="K399" s="20"/>
      <c r="L399" s="20"/>
      <c r="M399" s="68"/>
      <c r="N399" s="27" t="s">
        <v>8</v>
      </c>
      <c r="O399" s="28"/>
      <c r="P399" s="25" t="s">
        <v>9</v>
      </c>
      <c r="Q399" s="17"/>
      <c r="R399" s="17"/>
      <c r="S399" s="17"/>
      <c r="T399" s="26"/>
    </row>
    <row r="400" ht="14.25" customHeight="1">
      <c r="A400" s="29"/>
      <c r="B400" s="30" t="s">
        <v>10</v>
      </c>
      <c r="C400" s="12" t="s">
        <v>11</v>
      </c>
      <c r="D400" s="12" t="s">
        <v>12</v>
      </c>
      <c r="E400" s="12" t="s">
        <v>13</v>
      </c>
      <c r="F400" s="12" t="s">
        <v>14</v>
      </c>
      <c r="G400" s="31" t="s">
        <v>15</v>
      </c>
      <c r="H400" s="30" t="s">
        <v>10</v>
      </c>
      <c r="I400" s="12" t="s">
        <v>11</v>
      </c>
      <c r="J400" s="12" t="s">
        <v>12</v>
      </c>
      <c r="K400" s="12" t="s">
        <v>14</v>
      </c>
      <c r="L400" s="12" t="s">
        <v>16</v>
      </c>
      <c r="M400" s="31" t="s">
        <v>17</v>
      </c>
      <c r="N400" s="30" t="s">
        <v>18</v>
      </c>
      <c r="O400" s="31" t="s">
        <v>19</v>
      </c>
      <c r="P400" s="30" t="s">
        <v>20</v>
      </c>
      <c r="Q400" s="12" t="s">
        <v>21</v>
      </c>
      <c r="R400" s="12" t="s">
        <v>22</v>
      </c>
      <c r="S400" s="12" t="s">
        <v>23</v>
      </c>
      <c r="T400" s="31" t="s">
        <v>24</v>
      </c>
    </row>
    <row r="401" ht="14.25" customHeight="1">
      <c r="A401" s="73"/>
      <c r="B401" s="32"/>
      <c r="C401" s="33"/>
      <c r="D401" s="34"/>
      <c r="E401" s="35">
        <f>IF(B401="",0,F411/SUM(B401:B410))</f>
        <v>0</v>
      </c>
      <c r="F401" s="35">
        <f t="shared" ref="F401:F410" si="550">C401*(1-(D401+9.25%))+E401</f>
        <v>0</v>
      </c>
      <c r="G401" s="36">
        <f t="shared" ref="G401:G410" si="551">IFERROR(F401*B401/H401,0)</f>
        <v>0</v>
      </c>
      <c r="H401" s="32"/>
      <c r="I401" s="33"/>
      <c r="J401" s="34"/>
      <c r="K401" s="35">
        <f t="shared" ref="K401:K410" si="552">I401*(1-(J401+9.25%))</f>
        <v>0</v>
      </c>
      <c r="L401" s="37">
        <f t="shared" ref="L401:L411" si="553">IFERROR(H401/B401-1,0)</f>
        <v>0</v>
      </c>
      <c r="M401" s="18">
        <f t="shared" ref="M401:M410" si="554">IFERROR(K401/G401-1,0)</f>
        <v>0</v>
      </c>
      <c r="N401" s="38">
        <f t="shared" ref="N401:N410" si="555">B401*F401</f>
        <v>0</v>
      </c>
      <c r="O401" s="36">
        <f t="shared" ref="O401:O410" si="556">H401*K401</f>
        <v>0</v>
      </c>
      <c r="P401" s="39" t="str">
        <f t="shared" ref="P401:Q401" si="549">H401</f>
        <v/>
      </c>
      <c r="Q401" s="35" t="str">
        <f t="shared" si="549"/>
        <v/>
      </c>
      <c r="R401" s="35">
        <f t="shared" ref="R401:R410" si="558">Q401*P401</f>
        <v>0</v>
      </c>
      <c r="S401" s="37">
        <f t="shared" ref="S401:S410" si="559">IF(M401="","",IF(M401&lt;20%,0,IF(M401&lt;30%,1%,IF(M401&lt;40%,1.5%,IF(M401&lt;50%,2.5%,IF(M401&lt;60%,3%,IF(M401&lt;80%,4%,IF(M401&lt;100%,5%,5%))))))))</f>
        <v>0</v>
      </c>
      <c r="T401" s="36">
        <f t="shared" ref="T401:T410" si="560">R401*S401</f>
        <v>0</v>
      </c>
    </row>
    <row r="402" ht="14.25" customHeight="1">
      <c r="A402" s="73"/>
      <c r="B402" s="32"/>
      <c r="C402" s="33"/>
      <c r="D402" s="34"/>
      <c r="E402" s="35">
        <f>IF(B402="",0,F411/SUM(B401:B410))</f>
        <v>0</v>
      </c>
      <c r="F402" s="35">
        <f t="shared" si="550"/>
        <v>0</v>
      </c>
      <c r="G402" s="36">
        <f t="shared" si="551"/>
        <v>0</v>
      </c>
      <c r="H402" s="32"/>
      <c r="I402" s="33"/>
      <c r="J402" s="34"/>
      <c r="K402" s="35">
        <f t="shared" si="552"/>
        <v>0</v>
      </c>
      <c r="L402" s="37">
        <f t="shared" si="553"/>
        <v>0</v>
      </c>
      <c r="M402" s="18">
        <f t="shared" si="554"/>
        <v>0</v>
      </c>
      <c r="N402" s="38">
        <f t="shared" si="555"/>
        <v>0</v>
      </c>
      <c r="O402" s="36">
        <f t="shared" si="556"/>
        <v>0</v>
      </c>
      <c r="P402" s="39" t="str">
        <f t="shared" ref="P402:Q402" si="557">H402</f>
        <v/>
      </c>
      <c r="Q402" s="35" t="str">
        <f t="shared" si="557"/>
        <v/>
      </c>
      <c r="R402" s="35">
        <f t="shared" si="558"/>
        <v>0</v>
      </c>
      <c r="S402" s="37">
        <f t="shared" si="559"/>
        <v>0</v>
      </c>
      <c r="T402" s="36">
        <f t="shared" si="560"/>
        <v>0</v>
      </c>
    </row>
    <row r="403" ht="14.25" customHeight="1">
      <c r="A403" s="73"/>
      <c r="B403" s="32"/>
      <c r="C403" s="33"/>
      <c r="D403" s="34"/>
      <c r="E403" s="35">
        <f>IF(B403="",0,F411/SUM(B401:B410))</f>
        <v>0</v>
      </c>
      <c r="F403" s="35">
        <f t="shared" si="550"/>
        <v>0</v>
      </c>
      <c r="G403" s="36">
        <f t="shared" si="551"/>
        <v>0</v>
      </c>
      <c r="H403" s="32"/>
      <c r="I403" s="33"/>
      <c r="J403" s="34"/>
      <c r="K403" s="35">
        <f t="shared" si="552"/>
        <v>0</v>
      </c>
      <c r="L403" s="37">
        <f t="shared" si="553"/>
        <v>0</v>
      </c>
      <c r="M403" s="18">
        <f t="shared" si="554"/>
        <v>0</v>
      </c>
      <c r="N403" s="38">
        <f t="shared" si="555"/>
        <v>0</v>
      </c>
      <c r="O403" s="36">
        <f t="shared" si="556"/>
        <v>0</v>
      </c>
      <c r="P403" s="39" t="str">
        <f t="shared" ref="P403:Q403" si="561">H403</f>
        <v/>
      </c>
      <c r="Q403" s="35" t="str">
        <f t="shared" si="561"/>
        <v/>
      </c>
      <c r="R403" s="35">
        <f t="shared" si="558"/>
        <v>0</v>
      </c>
      <c r="S403" s="37">
        <f t="shared" si="559"/>
        <v>0</v>
      </c>
      <c r="T403" s="36">
        <f t="shared" si="560"/>
        <v>0</v>
      </c>
    </row>
    <row r="404" ht="14.25" customHeight="1">
      <c r="A404" s="73"/>
      <c r="B404" s="32"/>
      <c r="C404" s="33"/>
      <c r="D404" s="34"/>
      <c r="E404" s="35">
        <f>IF(B404="",0,F411/SUM(B401:B410))</f>
        <v>0</v>
      </c>
      <c r="F404" s="35">
        <f t="shared" si="550"/>
        <v>0</v>
      </c>
      <c r="G404" s="36">
        <f t="shared" si="551"/>
        <v>0</v>
      </c>
      <c r="H404" s="32"/>
      <c r="I404" s="33"/>
      <c r="J404" s="34"/>
      <c r="K404" s="35">
        <f t="shared" si="552"/>
        <v>0</v>
      </c>
      <c r="L404" s="37">
        <f t="shared" si="553"/>
        <v>0</v>
      </c>
      <c r="M404" s="18">
        <f t="shared" si="554"/>
        <v>0</v>
      </c>
      <c r="N404" s="38">
        <f t="shared" si="555"/>
        <v>0</v>
      </c>
      <c r="O404" s="36">
        <f t="shared" si="556"/>
        <v>0</v>
      </c>
      <c r="P404" s="39" t="str">
        <f t="shared" ref="P404:Q404" si="562">H404</f>
        <v/>
      </c>
      <c r="Q404" s="35" t="str">
        <f t="shared" si="562"/>
        <v/>
      </c>
      <c r="R404" s="35">
        <f t="shared" si="558"/>
        <v>0</v>
      </c>
      <c r="S404" s="37">
        <f t="shared" si="559"/>
        <v>0</v>
      </c>
      <c r="T404" s="36">
        <f t="shared" si="560"/>
        <v>0</v>
      </c>
    </row>
    <row r="405" ht="14.25" customHeight="1">
      <c r="A405" s="83"/>
      <c r="B405" s="32"/>
      <c r="C405" s="33"/>
      <c r="D405" s="34"/>
      <c r="E405" s="35">
        <f>IF(B405="",0,F411/SUM(B401:B410))</f>
        <v>0</v>
      </c>
      <c r="F405" s="35">
        <f t="shared" si="550"/>
        <v>0</v>
      </c>
      <c r="G405" s="36">
        <f t="shared" si="551"/>
        <v>0</v>
      </c>
      <c r="H405" s="32"/>
      <c r="I405" s="33"/>
      <c r="J405" s="34"/>
      <c r="K405" s="35">
        <f t="shared" si="552"/>
        <v>0</v>
      </c>
      <c r="L405" s="37">
        <f t="shared" si="553"/>
        <v>0</v>
      </c>
      <c r="M405" s="18">
        <f t="shared" si="554"/>
        <v>0</v>
      </c>
      <c r="N405" s="38">
        <f t="shared" si="555"/>
        <v>0</v>
      </c>
      <c r="O405" s="36">
        <f t="shared" si="556"/>
        <v>0</v>
      </c>
      <c r="P405" s="39" t="str">
        <f t="shared" ref="P405:Q405" si="563">H405</f>
        <v/>
      </c>
      <c r="Q405" s="35" t="str">
        <f t="shared" si="563"/>
        <v/>
      </c>
      <c r="R405" s="35">
        <f t="shared" si="558"/>
        <v>0</v>
      </c>
      <c r="S405" s="37">
        <f t="shared" si="559"/>
        <v>0</v>
      </c>
      <c r="T405" s="36">
        <f t="shared" si="560"/>
        <v>0</v>
      </c>
    </row>
    <row r="406" ht="14.25" customHeight="1">
      <c r="A406" s="83"/>
      <c r="B406" s="32"/>
      <c r="C406" s="33"/>
      <c r="D406" s="34"/>
      <c r="E406" s="35">
        <f>IF(B406="",0,F411/SUM(B401:B410))</f>
        <v>0</v>
      </c>
      <c r="F406" s="35">
        <f t="shared" si="550"/>
        <v>0</v>
      </c>
      <c r="G406" s="36">
        <f t="shared" si="551"/>
        <v>0</v>
      </c>
      <c r="H406" s="32"/>
      <c r="I406" s="33"/>
      <c r="J406" s="34"/>
      <c r="K406" s="35">
        <f t="shared" si="552"/>
        <v>0</v>
      </c>
      <c r="L406" s="37">
        <f t="shared" si="553"/>
        <v>0</v>
      </c>
      <c r="M406" s="18">
        <f t="shared" si="554"/>
        <v>0</v>
      </c>
      <c r="N406" s="38">
        <f t="shared" si="555"/>
        <v>0</v>
      </c>
      <c r="O406" s="36">
        <f t="shared" si="556"/>
        <v>0</v>
      </c>
      <c r="P406" s="39" t="str">
        <f t="shared" ref="P406:Q406" si="564">H406</f>
        <v/>
      </c>
      <c r="Q406" s="35" t="str">
        <f t="shared" si="564"/>
        <v/>
      </c>
      <c r="R406" s="35">
        <f t="shared" si="558"/>
        <v>0</v>
      </c>
      <c r="S406" s="37">
        <f t="shared" si="559"/>
        <v>0</v>
      </c>
      <c r="T406" s="36">
        <f t="shared" si="560"/>
        <v>0</v>
      </c>
    </row>
    <row r="407" ht="14.25" customHeight="1">
      <c r="A407" s="83"/>
      <c r="B407" s="32"/>
      <c r="C407" s="33"/>
      <c r="D407" s="34"/>
      <c r="E407" s="35">
        <f>IF(B407="",0,F411/SUM(B401:B410))</f>
        <v>0</v>
      </c>
      <c r="F407" s="35">
        <f t="shared" si="550"/>
        <v>0</v>
      </c>
      <c r="G407" s="36">
        <f t="shared" si="551"/>
        <v>0</v>
      </c>
      <c r="H407" s="32"/>
      <c r="I407" s="33"/>
      <c r="J407" s="34"/>
      <c r="K407" s="35">
        <f t="shared" si="552"/>
        <v>0</v>
      </c>
      <c r="L407" s="37">
        <f t="shared" si="553"/>
        <v>0</v>
      </c>
      <c r="M407" s="18">
        <f t="shared" si="554"/>
        <v>0</v>
      </c>
      <c r="N407" s="38">
        <f t="shared" si="555"/>
        <v>0</v>
      </c>
      <c r="O407" s="36">
        <f t="shared" si="556"/>
        <v>0</v>
      </c>
      <c r="P407" s="39" t="str">
        <f t="shared" ref="P407:Q407" si="565">H407</f>
        <v/>
      </c>
      <c r="Q407" s="35" t="str">
        <f t="shared" si="565"/>
        <v/>
      </c>
      <c r="R407" s="35">
        <f t="shared" si="558"/>
        <v>0</v>
      </c>
      <c r="S407" s="37">
        <f t="shared" si="559"/>
        <v>0</v>
      </c>
      <c r="T407" s="36">
        <f t="shared" si="560"/>
        <v>0</v>
      </c>
    </row>
    <row r="408" ht="14.25" customHeight="1">
      <c r="A408" s="83"/>
      <c r="B408" s="32"/>
      <c r="C408" s="33"/>
      <c r="D408" s="34"/>
      <c r="E408" s="35">
        <f>IF(B408="",0,F411/SUM(B401:B410))</f>
        <v>0</v>
      </c>
      <c r="F408" s="35">
        <f t="shared" si="550"/>
        <v>0</v>
      </c>
      <c r="G408" s="36">
        <f t="shared" si="551"/>
        <v>0</v>
      </c>
      <c r="H408" s="32"/>
      <c r="I408" s="33"/>
      <c r="J408" s="34"/>
      <c r="K408" s="35">
        <f t="shared" si="552"/>
        <v>0</v>
      </c>
      <c r="L408" s="37">
        <f t="shared" si="553"/>
        <v>0</v>
      </c>
      <c r="M408" s="18">
        <f t="shared" si="554"/>
        <v>0</v>
      </c>
      <c r="N408" s="38">
        <f t="shared" si="555"/>
        <v>0</v>
      </c>
      <c r="O408" s="36">
        <f t="shared" si="556"/>
        <v>0</v>
      </c>
      <c r="P408" s="39" t="str">
        <f t="shared" ref="P408:Q408" si="566">H408</f>
        <v/>
      </c>
      <c r="Q408" s="35" t="str">
        <f t="shared" si="566"/>
        <v/>
      </c>
      <c r="R408" s="35">
        <f t="shared" si="558"/>
        <v>0</v>
      </c>
      <c r="S408" s="37">
        <f t="shared" si="559"/>
        <v>0</v>
      </c>
      <c r="T408" s="36">
        <f t="shared" si="560"/>
        <v>0</v>
      </c>
    </row>
    <row r="409" ht="14.25" customHeight="1">
      <c r="A409" s="83"/>
      <c r="B409" s="32"/>
      <c r="C409" s="33"/>
      <c r="D409" s="34"/>
      <c r="E409" s="35">
        <f>IF(B409="",0,F411/SUM(B401:B410))</f>
        <v>0</v>
      </c>
      <c r="F409" s="35">
        <f t="shared" si="550"/>
        <v>0</v>
      </c>
      <c r="G409" s="36">
        <f t="shared" si="551"/>
        <v>0</v>
      </c>
      <c r="H409" s="32"/>
      <c r="I409" s="33"/>
      <c r="J409" s="34"/>
      <c r="K409" s="35">
        <f t="shared" si="552"/>
        <v>0</v>
      </c>
      <c r="L409" s="37">
        <f t="shared" si="553"/>
        <v>0</v>
      </c>
      <c r="M409" s="18">
        <f t="shared" si="554"/>
        <v>0</v>
      </c>
      <c r="N409" s="38">
        <f t="shared" si="555"/>
        <v>0</v>
      </c>
      <c r="O409" s="36">
        <f t="shared" si="556"/>
        <v>0</v>
      </c>
      <c r="P409" s="39" t="str">
        <f t="shared" ref="P409:Q409" si="567">H409</f>
        <v/>
      </c>
      <c r="Q409" s="35" t="str">
        <f t="shared" si="567"/>
        <v/>
      </c>
      <c r="R409" s="35">
        <f t="shared" si="558"/>
        <v>0</v>
      </c>
      <c r="S409" s="37">
        <f t="shared" si="559"/>
        <v>0</v>
      </c>
      <c r="T409" s="36">
        <f t="shared" si="560"/>
        <v>0</v>
      </c>
    </row>
    <row r="410" ht="14.25" customHeight="1">
      <c r="A410" s="84"/>
      <c r="B410" s="48"/>
      <c r="C410" s="48"/>
      <c r="D410" s="43"/>
      <c r="E410" s="50">
        <f>IF(B410="",0,F411/SUM(B401:B410))</f>
        <v>0</v>
      </c>
      <c r="F410" s="50">
        <f t="shared" si="550"/>
        <v>0</v>
      </c>
      <c r="G410" s="51">
        <f t="shared" si="551"/>
        <v>0</v>
      </c>
      <c r="H410" s="52"/>
      <c r="I410" s="48"/>
      <c r="J410" s="49"/>
      <c r="K410" s="50">
        <f t="shared" si="552"/>
        <v>0</v>
      </c>
      <c r="L410" s="53">
        <f t="shared" si="553"/>
        <v>0</v>
      </c>
      <c r="M410" s="75">
        <f t="shared" si="554"/>
        <v>0</v>
      </c>
      <c r="N410" s="55">
        <f t="shared" si="555"/>
        <v>0</v>
      </c>
      <c r="O410" s="51">
        <f t="shared" si="556"/>
        <v>0</v>
      </c>
      <c r="P410" s="56" t="str">
        <f t="shared" ref="P410:Q410" si="568">H410</f>
        <v/>
      </c>
      <c r="Q410" s="50" t="str">
        <f t="shared" si="568"/>
        <v/>
      </c>
      <c r="R410" s="50">
        <f t="shared" si="558"/>
        <v>0</v>
      </c>
      <c r="S410" s="37">
        <f t="shared" si="559"/>
        <v>0</v>
      </c>
      <c r="T410" s="51">
        <f t="shared" si="560"/>
        <v>0</v>
      </c>
    </row>
    <row r="411" ht="42.0" customHeight="1">
      <c r="B411" s="13">
        <f>SUM(B401:B410)</f>
        <v>0</v>
      </c>
      <c r="C411" s="58" t="s">
        <v>25</v>
      </c>
      <c r="D411" s="76" t="s">
        <v>26</v>
      </c>
      <c r="E411" s="77"/>
      <c r="F411" s="78">
        <v>0.0</v>
      </c>
      <c r="G411" s="9"/>
      <c r="H411" s="13">
        <f>SUM(H401:H410)</f>
        <v>0</v>
      </c>
      <c r="I411" s="58" t="s">
        <v>27</v>
      </c>
      <c r="J411" s="62"/>
      <c r="K411" s="62"/>
      <c r="L411" s="37">
        <f t="shared" si="553"/>
        <v>0</v>
      </c>
      <c r="N411" s="33">
        <f t="shared" ref="N411:O411" si="569">SUM(N401:N410)</f>
        <v>0</v>
      </c>
      <c r="O411" s="33">
        <f t="shared" si="569"/>
        <v>0</v>
      </c>
      <c r="R411" s="22">
        <f>SUM(R401:R410)</f>
        <v>0</v>
      </c>
      <c r="S411" s="13" t="s">
        <v>28</v>
      </c>
      <c r="T411" s="13"/>
      <c r="Y411" s="33">
        <f>T411*R411</f>
        <v>0</v>
      </c>
      <c r="Z411" s="33">
        <f>R411</f>
        <v>0</v>
      </c>
    </row>
    <row r="412" ht="33.75" customHeight="1"/>
    <row r="413" ht="42.75" customHeight="1">
      <c r="A413" s="11"/>
      <c r="B413" s="12" t="s">
        <v>1</v>
      </c>
      <c r="C413" s="13"/>
      <c r="D413" s="14" t="s">
        <v>2</v>
      </c>
      <c r="E413" s="15"/>
      <c r="F413" s="16"/>
      <c r="G413" s="17"/>
      <c r="H413" s="17"/>
      <c r="I413" s="15"/>
      <c r="J413" s="14" t="s">
        <v>3</v>
      </c>
      <c r="K413" s="17"/>
      <c r="L413" s="17"/>
      <c r="M413" s="15"/>
      <c r="P413" s="18">
        <f>IFERROR(O426/N426-1,0)</f>
        <v>0</v>
      </c>
      <c r="Q413" s="3" t="s">
        <v>4</v>
      </c>
      <c r="R413" s="4"/>
      <c r="S413" s="5"/>
      <c r="T413" s="22">
        <f>SUM(T416:T425)</f>
        <v>0</v>
      </c>
      <c r="Z413" s="23"/>
    </row>
    <row r="414" ht="14.25" customHeight="1">
      <c r="A414" s="66" t="s">
        <v>5</v>
      </c>
      <c r="B414" s="82" t="s">
        <v>6</v>
      </c>
      <c r="C414" s="20"/>
      <c r="D414" s="20"/>
      <c r="E414" s="20"/>
      <c r="F414" s="20"/>
      <c r="G414" s="68"/>
      <c r="H414" s="82" t="s">
        <v>7</v>
      </c>
      <c r="I414" s="20"/>
      <c r="J414" s="20"/>
      <c r="K414" s="20"/>
      <c r="L414" s="20"/>
      <c r="M414" s="68"/>
      <c r="N414" s="27" t="s">
        <v>8</v>
      </c>
      <c r="O414" s="28"/>
      <c r="P414" s="25" t="s">
        <v>9</v>
      </c>
      <c r="Q414" s="17"/>
      <c r="R414" s="17"/>
      <c r="S414" s="17"/>
      <c r="T414" s="26"/>
    </row>
    <row r="415" ht="14.25" customHeight="1">
      <c r="A415" s="29"/>
      <c r="B415" s="30" t="s">
        <v>10</v>
      </c>
      <c r="C415" s="12" t="s">
        <v>11</v>
      </c>
      <c r="D415" s="12" t="s">
        <v>12</v>
      </c>
      <c r="E415" s="12" t="s">
        <v>13</v>
      </c>
      <c r="F415" s="12" t="s">
        <v>14</v>
      </c>
      <c r="G415" s="31" t="s">
        <v>15</v>
      </c>
      <c r="H415" s="30" t="s">
        <v>10</v>
      </c>
      <c r="I415" s="12" t="s">
        <v>11</v>
      </c>
      <c r="J415" s="12" t="s">
        <v>12</v>
      </c>
      <c r="K415" s="12" t="s">
        <v>14</v>
      </c>
      <c r="L415" s="12" t="s">
        <v>16</v>
      </c>
      <c r="M415" s="31" t="s">
        <v>17</v>
      </c>
      <c r="N415" s="30" t="s">
        <v>18</v>
      </c>
      <c r="O415" s="31" t="s">
        <v>19</v>
      </c>
      <c r="P415" s="30" t="s">
        <v>20</v>
      </c>
      <c r="Q415" s="12" t="s">
        <v>21</v>
      </c>
      <c r="R415" s="12" t="s">
        <v>22</v>
      </c>
      <c r="S415" s="12" t="s">
        <v>23</v>
      </c>
      <c r="T415" s="31" t="s">
        <v>24</v>
      </c>
    </row>
    <row r="416" ht="14.25" customHeight="1">
      <c r="A416" s="73"/>
      <c r="B416" s="32"/>
      <c r="C416" s="33"/>
      <c r="D416" s="34"/>
      <c r="E416" s="35">
        <f>IF(B416="",0,F426/SUM(B416:B425))</f>
        <v>0</v>
      </c>
      <c r="F416" s="35">
        <f t="shared" ref="F416:F425" si="571">C416*(1-(D416+9.25%))+E416</f>
        <v>0</v>
      </c>
      <c r="G416" s="36">
        <f t="shared" ref="G416:G425" si="572">IFERROR(F416*B416/H416,0)</f>
        <v>0</v>
      </c>
      <c r="H416" s="32"/>
      <c r="I416" s="33"/>
      <c r="J416" s="34"/>
      <c r="K416" s="35">
        <f t="shared" ref="K416:K425" si="573">I416*(1-(J416+9.25%))</f>
        <v>0</v>
      </c>
      <c r="L416" s="37">
        <f t="shared" ref="L416:L426" si="574">IFERROR(H416/B416-1,0)</f>
        <v>0</v>
      </c>
      <c r="M416" s="18">
        <f t="shared" ref="M416:M425" si="575">IFERROR(K416/G416-1,0)</f>
        <v>0</v>
      </c>
      <c r="N416" s="38">
        <f t="shared" ref="N416:N425" si="576">B416*F416</f>
        <v>0</v>
      </c>
      <c r="O416" s="36">
        <f t="shared" ref="O416:O425" si="577">H416*K416</f>
        <v>0</v>
      </c>
      <c r="P416" s="39" t="str">
        <f t="shared" ref="P416:Q416" si="570">H416</f>
        <v/>
      </c>
      <c r="Q416" s="35" t="str">
        <f t="shared" si="570"/>
        <v/>
      </c>
      <c r="R416" s="35">
        <f t="shared" ref="R416:R425" si="579">Q416*P416</f>
        <v>0</v>
      </c>
      <c r="S416" s="37">
        <f t="shared" ref="S416:S425" si="580">IF(M416="","",IF(M416&lt;20%,0,IF(M416&lt;30%,1%,IF(M416&lt;40%,1.5%,IF(M416&lt;50%,2.5%,IF(M416&lt;60%,3%,IF(M416&lt;80%,4%,IF(M416&lt;100%,5%,5%))))))))</f>
        <v>0</v>
      </c>
      <c r="T416" s="36">
        <f t="shared" ref="T416:T425" si="581">R416*S416</f>
        <v>0</v>
      </c>
    </row>
    <row r="417" ht="14.25" customHeight="1">
      <c r="A417" s="73"/>
      <c r="B417" s="32"/>
      <c r="C417" s="33"/>
      <c r="D417" s="34"/>
      <c r="E417" s="35">
        <f>IF(B417="",0,F426/SUM(B416:B425))</f>
        <v>0</v>
      </c>
      <c r="F417" s="35">
        <f t="shared" si="571"/>
        <v>0</v>
      </c>
      <c r="G417" s="36">
        <f t="shared" si="572"/>
        <v>0</v>
      </c>
      <c r="H417" s="32"/>
      <c r="I417" s="33"/>
      <c r="J417" s="34"/>
      <c r="K417" s="35">
        <f t="shared" si="573"/>
        <v>0</v>
      </c>
      <c r="L417" s="37">
        <f t="shared" si="574"/>
        <v>0</v>
      </c>
      <c r="M417" s="18">
        <f t="shared" si="575"/>
        <v>0</v>
      </c>
      <c r="N417" s="38">
        <f t="shared" si="576"/>
        <v>0</v>
      </c>
      <c r="O417" s="36">
        <f t="shared" si="577"/>
        <v>0</v>
      </c>
      <c r="P417" s="39" t="str">
        <f t="shared" ref="P417:Q417" si="578">H417</f>
        <v/>
      </c>
      <c r="Q417" s="35" t="str">
        <f t="shared" si="578"/>
        <v/>
      </c>
      <c r="R417" s="35">
        <f t="shared" si="579"/>
        <v>0</v>
      </c>
      <c r="S417" s="37">
        <f t="shared" si="580"/>
        <v>0</v>
      </c>
      <c r="T417" s="36">
        <f t="shared" si="581"/>
        <v>0</v>
      </c>
    </row>
    <row r="418" ht="14.25" customHeight="1">
      <c r="A418" s="73"/>
      <c r="B418" s="32"/>
      <c r="C418" s="33"/>
      <c r="D418" s="34"/>
      <c r="E418" s="35">
        <f>IF(B418="",0,F426/SUM(B416:B425))</f>
        <v>0</v>
      </c>
      <c r="F418" s="35">
        <f t="shared" si="571"/>
        <v>0</v>
      </c>
      <c r="G418" s="36">
        <f t="shared" si="572"/>
        <v>0</v>
      </c>
      <c r="H418" s="32"/>
      <c r="I418" s="33"/>
      <c r="J418" s="34"/>
      <c r="K418" s="35">
        <f t="shared" si="573"/>
        <v>0</v>
      </c>
      <c r="L418" s="37">
        <f t="shared" si="574"/>
        <v>0</v>
      </c>
      <c r="M418" s="18">
        <f t="shared" si="575"/>
        <v>0</v>
      </c>
      <c r="N418" s="38">
        <f t="shared" si="576"/>
        <v>0</v>
      </c>
      <c r="O418" s="36">
        <f t="shared" si="577"/>
        <v>0</v>
      </c>
      <c r="P418" s="39" t="str">
        <f t="shared" ref="P418:Q418" si="582">H418</f>
        <v/>
      </c>
      <c r="Q418" s="35" t="str">
        <f t="shared" si="582"/>
        <v/>
      </c>
      <c r="R418" s="35">
        <f t="shared" si="579"/>
        <v>0</v>
      </c>
      <c r="S418" s="37">
        <f t="shared" si="580"/>
        <v>0</v>
      </c>
      <c r="T418" s="36">
        <f t="shared" si="581"/>
        <v>0</v>
      </c>
    </row>
    <row r="419" ht="14.25" customHeight="1">
      <c r="A419" s="73"/>
      <c r="B419" s="32"/>
      <c r="C419" s="33"/>
      <c r="D419" s="34"/>
      <c r="E419" s="35">
        <f>IF(B419="",0,F426/SUM(B416:B425))</f>
        <v>0</v>
      </c>
      <c r="F419" s="35">
        <f t="shared" si="571"/>
        <v>0</v>
      </c>
      <c r="G419" s="36">
        <f t="shared" si="572"/>
        <v>0</v>
      </c>
      <c r="H419" s="32"/>
      <c r="I419" s="33"/>
      <c r="J419" s="34"/>
      <c r="K419" s="35">
        <f t="shared" si="573"/>
        <v>0</v>
      </c>
      <c r="L419" s="37">
        <f t="shared" si="574"/>
        <v>0</v>
      </c>
      <c r="M419" s="18">
        <f t="shared" si="575"/>
        <v>0</v>
      </c>
      <c r="N419" s="38">
        <f t="shared" si="576"/>
        <v>0</v>
      </c>
      <c r="O419" s="36">
        <f t="shared" si="577"/>
        <v>0</v>
      </c>
      <c r="P419" s="39" t="str">
        <f t="shared" ref="P419:Q419" si="583">H419</f>
        <v/>
      </c>
      <c r="Q419" s="35" t="str">
        <f t="shared" si="583"/>
        <v/>
      </c>
      <c r="R419" s="35">
        <f t="shared" si="579"/>
        <v>0</v>
      </c>
      <c r="S419" s="37">
        <f t="shared" si="580"/>
        <v>0</v>
      </c>
      <c r="T419" s="36">
        <f t="shared" si="581"/>
        <v>0</v>
      </c>
    </row>
    <row r="420" ht="14.25" customHeight="1">
      <c r="A420" s="83"/>
      <c r="B420" s="32"/>
      <c r="C420" s="33"/>
      <c r="D420" s="34"/>
      <c r="E420" s="35">
        <f>IF(B420="",0,F426/SUM(B416:B425))</f>
        <v>0</v>
      </c>
      <c r="F420" s="35">
        <f t="shared" si="571"/>
        <v>0</v>
      </c>
      <c r="G420" s="36">
        <f t="shared" si="572"/>
        <v>0</v>
      </c>
      <c r="H420" s="32"/>
      <c r="I420" s="33"/>
      <c r="J420" s="34"/>
      <c r="K420" s="35">
        <f t="shared" si="573"/>
        <v>0</v>
      </c>
      <c r="L420" s="37">
        <f t="shared" si="574"/>
        <v>0</v>
      </c>
      <c r="M420" s="18">
        <f t="shared" si="575"/>
        <v>0</v>
      </c>
      <c r="N420" s="38">
        <f t="shared" si="576"/>
        <v>0</v>
      </c>
      <c r="O420" s="36">
        <f t="shared" si="577"/>
        <v>0</v>
      </c>
      <c r="P420" s="39" t="str">
        <f t="shared" ref="P420:Q420" si="584">H420</f>
        <v/>
      </c>
      <c r="Q420" s="35" t="str">
        <f t="shared" si="584"/>
        <v/>
      </c>
      <c r="R420" s="35">
        <f t="shared" si="579"/>
        <v>0</v>
      </c>
      <c r="S420" s="37">
        <f t="shared" si="580"/>
        <v>0</v>
      </c>
      <c r="T420" s="36">
        <f t="shared" si="581"/>
        <v>0</v>
      </c>
    </row>
    <row r="421" ht="14.25" customHeight="1">
      <c r="A421" s="83"/>
      <c r="B421" s="32"/>
      <c r="C421" s="33"/>
      <c r="D421" s="34"/>
      <c r="E421" s="35">
        <f>IF(B421="",0,F426/SUM(B416:B425))</f>
        <v>0</v>
      </c>
      <c r="F421" s="35">
        <f t="shared" si="571"/>
        <v>0</v>
      </c>
      <c r="G421" s="36">
        <f t="shared" si="572"/>
        <v>0</v>
      </c>
      <c r="H421" s="32"/>
      <c r="I421" s="33"/>
      <c r="J421" s="34"/>
      <c r="K421" s="35">
        <f t="shared" si="573"/>
        <v>0</v>
      </c>
      <c r="L421" s="37">
        <f t="shared" si="574"/>
        <v>0</v>
      </c>
      <c r="M421" s="18">
        <f t="shared" si="575"/>
        <v>0</v>
      </c>
      <c r="N421" s="38">
        <f t="shared" si="576"/>
        <v>0</v>
      </c>
      <c r="O421" s="36">
        <f t="shared" si="577"/>
        <v>0</v>
      </c>
      <c r="P421" s="39" t="str">
        <f t="shared" ref="P421:Q421" si="585">H421</f>
        <v/>
      </c>
      <c r="Q421" s="35" t="str">
        <f t="shared" si="585"/>
        <v/>
      </c>
      <c r="R421" s="35">
        <f t="shared" si="579"/>
        <v>0</v>
      </c>
      <c r="S421" s="37">
        <f t="shared" si="580"/>
        <v>0</v>
      </c>
      <c r="T421" s="36">
        <f t="shared" si="581"/>
        <v>0</v>
      </c>
    </row>
    <row r="422" ht="14.25" customHeight="1">
      <c r="A422" s="83"/>
      <c r="B422" s="32"/>
      <c r="C422" s="33"/>
      <c r="D422" s="34"/>
      <c r="E422" s="35">
        <f>IF(B422="",0,F426/SUM(B416:B425))</f>
        <v>0</v>
      </c>
      <c r="F422" s="35">
        <f t="shared" si="571"/>
        <v>0</v>
      </c>
      <c r="G422" s="36">
        <f t="shared" si="572"/>
        <v>0</v>
      </c>
      <c r="H422" s="32"/>
      <c r="I422" s="33"/>
      <c r="J422" s="34"/>
      <c r="K422" s="35">
        <f t="shared" si="573"/>
        <v>0</v>
      </c>
      <c r="L422" s="37">
        <f t="shared" si="574"/>
        <v>0</v>
      </c>
      <c r="M422" s="18">
        <f t="shared" si="575"/>
        <v>0</v>
      </c>
      <c r="N422" s="38">
        <f t="shared" si="576"/>
        <v>0</v>
      </c>
      <c r="O422" s="36">
        <f t="shared" si="577"/>
        <v>0</v>
      </c>
      <c r="P422" s="39" t="str">
        <f t="shared" ref="P422:Q422" si="586">H422</f>
        <v/>
      </c>
      <c r="Q422" s="35" t="str">
        <f t="shared" si="586"/>
        <v/>
      </c>
      <c r="R422" s="35">
        <f t="shared" si="579"/>
        <v>0</v>
      </c>
      <c r="S422" s="37">
        <f t="shared" si="580"/>
        <v>0</v>
      </c>
      <c r="T422" s="36">
        <f t="shared" si="581"/>
        <v>0</v>
      </c>
    </row>
    <row r="423" ht="14.25" customHeight="1">
      <c r="A423" s="83"/>
      <c r="B423" s="32"/>
      <c r="C423" s="33"/>
      <c r="D423" s="34"/>
      <c r="E423" s="35">
        <f>IF(B423="",0,F426/SUM(B416:B425))</f>
        <v>0</v>
      </c>
      <c r="F423" s="35">
        <f t="shared" si="571"/>
        <v>0</v>
      </c>
      <c r="G423" s="36">
        <f t="shared" si="572"/>
        <v>0</v>
      </c>
      <c r="H423" s="32"/>
      <c r="I423" s="33"/>
      <c r="J423" s="34"/>
      <c r="K423" s="35">
        <f t="shared" si="573"/>
        <v>0</v>
      </c>
      <c r="L423" s="37">
        <f t="shared" si="574"/>
        <v>0</v>
      </c>
      <c r="M423" s="18">
        <f t="shared" si="575"/>
        <v>0</v>
      </c>
      <c r="N423" s="38">
        <f t="shared" si="576"/>
        <v>0</v>
      </c>
      <c r="O423" s="36">
        <f t="shared" si="577"/>
        <v>0</v>
      </c>
      <c r="P423" s="39" t="str">
        <f t="shared" ref="P423:Q423" si="587">H423</f>
        <v/>
      </c>
      <c r="Q423" s="35" t="str">
        <f t="shared" si="587"/>
        <v/>
      </c>
      <c r="R423" s="35">
        <f t="shared" si="579"/>
        <v>0</v>
      </c>
      <c r="S423" s="37">
        <f t="shared" si="580"/>
        <v>0</v>
      </c>
      <c r="T423" s="36">
        <f t="shared" si="581"/>
        <v>0</v>
      </c>
    </row>
    <row r="424" ht="14.25" customHeight="1">
      <c r="A424" s="83"/>
      <c r="B424" s="32"/>
      <c r="C424" s="33"/>
      <c r="D424" s="34"/>
      <c r="E424" s="35">
        <f>IF(B424="",0,F426/SUM(B416:B425))</f>
        <v>0</v>
      </c>
      <c r="F424" s="35">
        <f t="shared" si="571"/>
        <v>0</v>
      </c>
      <c r="G424" s="36">
        <f t="shared" si="572"/>
        <v>0</v>
      </c>
      <c r="H424" s="32"/>
      <c r="I424" s="33"/>
      <c r="J424" s="34"/>
      <c r="K424" s="35">
        <f t="shared" si="573"/>
        <v>0</v>
      </c>
      <c r="L424" s="37">
        <f t="shared" si="574"/>
        <v>0</v>
      </c>
      <c r="M424" s="18">
        <f t="shared" si="575"/>
        <v>0</v>
      </c>
      <c r="N424" s="38">
        <f t="shared" si="576"/>
        <v>0</v>
      </c>
      <c r="O424" s="36">
        <f t="shared" si="577"/>
        <v>0</v>
      </c>
      <c r="P424" s="39" t="str">
        <f t="shared" ref="P424:Q424" si="588">H424</f>
        <v/>
      </c>
      <c r="Q424" s="35" t="str">
        <f t="shared" si="588"/>
        <v/>
      </c>
      <c r="R424" s="35">
        <f t="shared" si="579"/>
        <v>0</v>
      </c>
      <c r="S424" s="37">
        <f t="shared" si="580"/>
        <v>0</v>
      </c>
      <c r="T424" s="36">
        <f t="shared" si="581"/>
        <v>0</v>
      </c>
    </row>
    <row r="425" ht="14.25" customHeight="1">
      <c r="A425" s="84"/>
      <c r="B425" s="48"/>
      <c r="C425" s="48"/>
      <c r="D425" s="43"/>
      <c r="E425" s="50">
        <f>IF(B425="",0,F426/SUM(B416:B425))</f>
        <v>0</v>
      </c>
      <c r="F425" s="50">
        <f t="shared" si="571"/>
        <v>0</v>
      </c>
      <c r="G425" s="51">
        <f t="shared" si="572"/>
        <v>0</v>
      </c>
      <c r="H425" s="52"/>
      <c r="I425" s="48"/>
      <c r="J425" s="49"/>
      <c r="K425" s="50">
        <f t="shared" si="573"/>
        <v>0</v>
      </c>
      <c r="L425" s="53">
        <f t="shared" si="574"/>
        <v>0</v>
      </c>
      <c r="M425" s="75">
        <f t="shared" si="575"/>
        <v>0</v>
      </c>
      <c r="N425" s="55">
        <f t="shared" si="576"/>
        <v>0</v>
      </c>
      <c r="O425" s="51">
        <f t="shared" si="577"/>
        <v>0</v>
      </c>
      <c r="P425" s="56" t="str">
        <f t="shared" ref="P425:Q425" si="589">H425</f>
        <v/>
      </c>
      <c r="Q425" s="50" t="str">
        <f t="shared" si="589"/>
        <v/>
      </c>
      <c r="R425" s="50">
        <f t="shared" si="579"/>
        <v>0</v>
      </c>
      <c r="S425" s="37">
        <f t="shared" si="580"/>
        <v>0</v>
      </c>
      <c r="T425" s="51">
        <f t="shared" si="581"/>
        <v>0</v>
      </c>
    </row>
    <row r="426" ht="42.0" customHeight="1">
      <c r="B426" s="13">
        <f>SUM(B416:B425)</f>
        <v>0</v>
      </c>
      <c r="C426" s="58" t="s">
        <v>25</v>
      </c>
      <c r="D426" s="76" t="s">
        <v>26</v>
      </c>
      <c r="E426" s="77"/>
      <c r="F426" s="78">
        <v>0.0</v>
      </c>
      <c r="G426" s="9"/>
      <c r="H426" s="13">
        <f>SUM(H416:H425)</f>
        <v>0</v>
      </c>
      <c r="I426" s="58" t="s">
        <v>27</v>
      </c>
      <c r="J426" s="62"/>
      <c r="K426" s="62"/>
      <c r="L426" s="37">
        <f t="shared" si="574"/>
        <v>0</v>
      </c>
      <c r="N426" s="33">
        <f t="shared" ref="N426:O426" si="590">SUM(N416:N425)</f>
        <v>0</v>
      </c>
      <c r="O426" s="33">
        <f t="shared" si="590"/>
        <v>0</v>
      </c>
      <c r="R426" s="22">
        <f>SUM(R416:R425)</f>
        <v>0</v>
      </c>
      <c r="S426" s="13" t="s">
        <v>28</v>
      </c>
      <c r="T426" s="13"/>
      <c r="Y426" s="33">
        <f>T426*R426</f>
        <v>0</v>
      </c>
      <c r="Z426" s="33">
        <f>R426</f>
        <v>0</v>
      </c>
    </row>
    <row r="427" ht="33.75" customHeight="1"/>
    <row r="428" ht="42.75" customHeight="1">
      <c r="A428" s="11"/>
      <c r="B428" s="12" t="s">
        <v>1</v>
      </c>
      <c r="C428" s="13"/>
      <c r="D428" s="14" t="s">
        <v>2</v>
      </c>
      <c r="E428" s="15"/>
      <c r="F428" s="16"/>
      <c r="G428" s="17"/>
      <c r="H428" s="17"/>
      <c r="I428" s="15"/>
      <c r="J428" s="14" t="s">
        <v>3</v>
      </c>
      <c r="K428" s="17"/>
      <c r="L428" s="17"/>
      <c r="M428" s="15"/>
      <c r="P428" s="18">
        <f>IFERROR(O441/N441-1,0)</f>
        <v>0</v>
      </c>
      <c r="Q428" s="3" t="s">
        <v>4</v>
      </c>
      <c r="R428" s="4"/>
      <c r="S428" s="5"/>
      <c r="T428" s="22">
        <f>SUM(T431:T440)</f>
        <v>0</v>
      </c>
      <c r="Z428" s="23"/>
    </row>
    <row r="429" ht="14.25" customHeight="1">
      <c r="A429" s="66" t="s">
        <v>5</v>
      </c>
      <c r="B429" s="82" t="s">
        <v>6</v>
      </c>
      <c r="C429" s="20"/>
      <c r="D429" s="20"/>
      <c r="E429" s="20"/>
      <c r="F429" s="20"/>
      <c r="G429" s="68"/>
      <c r="H429" s="82" t="s">
        <v>7</v>
      </c>
      <c r="I429" s="20"/>
      <c r="J429" s="20"/>
      <c r="K429" s="20"/>
      <c r="L429" s="20"/>
      <c r="M429" s="68"/>
      <c r="N429" s="27" t="s">
        <v>8</v>
      </c>
      <c r="O429" s="28"/>
      <c r="P429" s="25" t="s">
        <v>9</v>
      </c>
      <c r="Q429" s="17"/>
      <c r="R429" s="17"/>
      <c r="S429" s="17"/>
      <c r="T429" s="26"/>
    </row>
    <row r="430" ht="14.25" customHeight="1">
      <c r="A430" s="29"/>
      <c r="B430" s="30" t="s">
        <v>10</v>
      </c>
      <c r="C430" s="12" t="s">
        <v>11</v>
      </c>
      <c r="D430" s="12" t="s">
        <v>12</v>
      </c>
      <c r="E430" s="12" t="s">
        <v>13</v>
      </c>
      <c r="F430" s="12" t="s">
        <v>14</v>
      </c>
      <c r="G430" s="31" t="s">
        <v>15</v>
      </c>
      <c r="H430" s="30" t="s">
        <v>10</v>
      </c>
      <c r="I430" s="12" t="s">
        <v>11</v>
      </c>
      <c r="J430" s="12" t="s">
        <v>12</v>
      </c>
      <c r="K430" s="12" t="s">
        <v>14</v>
      </c>
      <c r="L430" s="12" t="s">
        <v>16</v>
      </c>
      <c r="M430" s="31" t="s">
        <v>17</v>
      </c>
      <c r="N430" s="30" t="s">
        <v>18</v>
      </c>
      <c r="O430" s="31" t="s">
        <v>19</v>
      </c>
      <c r="P430" s="30" t="s">
        <v>20</v>
      </c>
      <c r="Q430" s="12" t="s">
        <v>21</v>
      </c>
      <c r="R430" s="12" t="s">
        <v>22</v>
      </c>
      <c r="S430" s="12" t="s">
        <v>23</v>
      </c>
      <c r="T430" s="31" t="s">
        <v>24</v>
      </c>
    </row>
    <row r="431" ht="14.25" customHeight="1">
      <c r="A431" s="73"/>
      <c r="B431" s="32"/>
      <c r="C431" s="33"/>
      <c r="D431" s="34"/>
      <c r="E431" s="35">
        <f>IF(B431="",0,F441/SUM(B431:B440))</f>
        <v>0</v>
      </c>
      <c r="F431" s="35">
        <f t="shared" ref="F431:F440" si="592">C431*(1-(D431+9.25%))+E431</f>
        <v>0</v>
      </c>
      <c r="G431" s="36">
        <f t="shared" ref="G431:G440" si="593">IFERROR(F431*B431/H431,0)</f>
        <v>0</v>
      </c>
      <c r="H431" s="32"/>
      <c r="I431" s="33"/>
      <c r="J431" s="34"/>
      <c r="K431" s="35">
        <f t="shared" ref="K431:K440" si="594">I431*(1-(J431+9.25%))</f>
        <v>0</v>
      </c>
      <c r="L431" s="37">
        <f t="shared" ref="L431:L441" si="595">IFERROR(H431/B431-1,0)</f>
        <v>0</v>
      </c>
      <c r="M431" s="18">
        <f t="shared" ref="M431:M440" si="596">IFERROR(K431/G431-1,0)</f>
        <v>0</v>
      </c>
      <c r="N431" s="38">
        <f t="shared" ref="N431:N440" si="597">B431*F431</f>
        <v>0</v>
      </c>
      <c r="O431" s="36">
        <f t="shared" ref="O431:O440" si="598">H431*K431</f>
        <v>0</v>
      </c>
      <c r="P431" s="39" t="str">
        <f t="shared" ref="P431:Q431" si="591">H431</f>
        <v/>
      </c>
      <c r="Q431" s="35" t="str">
        <f t="shared" si="591"/>
        <v/>
      </c>
      <c r="R431" s="35">
        <f t="shared" ref="R431:R440" si="600">Q431*P431</f>
        <v>0</v>
      </c>
      <c r="S431" s="37">
        <f t="shared" ref="S431:S440" si="601">IF(M431="","",IF(M431&lt;20%,0,IF(M431&lt;30%,1%,IF(M431&lt;40%,1.5%,IF(M431&lt;50%,2.5%,IF(M431&lt;60%,3%,IF(M431&lt;80%,4%,IF(M431&lt;100%,5%,5%))))))))</f>
        <v>0</v>
      </c>
      <c r="T431" s="36">
        <f t="shared" ref="T431:T440" si="602">R431*S431</f>
        <v>0</v>
      </c>
    </row>
    <row r="432" ht="14.25" customHeight="1">
      <c r="A432" s="73"/>
      <c r="B432" s="32"/>
      <c r="C432" s="33"/>
      <c r="D432" s="34"/>
      <c r="E432" s="35">
        <f>IF(B432="",0,F441/SUM(B431:B440))</f>
        <v>0</v>
      </c>
      <c r="F432" s="35">
        <f t="shared" si="592"/>
        <v>0</v>
      </c>
      <c r="G432" s="36">
        <f t="shared" si="593"/>
        <v>0</v>
      </c>
      <c r="H432" s="32"/>
      <c r="I432" s="33"/>
      <c r="J432" s="34"/>
      <c r="K432" s="35">
        <f t="shared" si="594"/>
        <v>0</v>
      </c>
      <c r="L432" s="37">
        <f t="shared" si="595"/>
        <v>0</v>
      </c>
      <c r="M432" s="18">
        <f t="shared" si="596"/>
        <v>0</v>
      </c>
      <c r="N432" s="38">
        <f t="shared" si="597"/>
        <v>0</v>
      </c>
      <c r="O432" s="36">
        <f t="shared" si="598"/>
        <v>0</v>
      </c>
      <c r="P432" s="39" t="str">
        <f t="shared" ref="P432:Q432" si="599">H432</f>
        <v/>
      </c>
      <c r="Q432" s="35" t="str">
        <f t="shared" si="599"/>
        <v/>
      </c>
      <c r="R432" s="35">
        <f t="shared" si="600"/>
        <v>0</v>
      </c>
      <c r="S432" s="37">
        <f t="shared" si="601"/>
        <v>0</v>
      </c>
      <c r="T432" s="36">
        <f t="shared" si="602"/>
        <v>0</v>
      </c>
    </row>
    <row r="433" ht="14.25" customHeight="1">
      <c r="A433" s="73"/>
      <c r="B433" s="32"/>
      <c r="C433" s="33"/>
      <c r="D433" s="34"/>
      <c r="E433" s="35">
        <f>IF(B433="",0,F441/SUM(B431:B440))</f>
        <v>0</v>
      </c>
      <c r="F433" s="35">
        <f t="shared" si="592"/>
        <v>0</v>
      </c>
      <c r="G433" s="36">
        <f t="shared" si="593"/>
        <v>0</v>
      </c>
      <c r="H433" s="32"/>
      <c r="I433" s="33"/>
      <c r="J433" s="34"/>
      <c r="K433" s="35">
        <f t="shared" si="594"/>
        <v>0</v>
      </c>
      <c r="L433" s="37">
        <f t="shared" si="595"/>
        <v>0</v>
      </c>
      <c r="M433" s="18">
        <f t="shared" si="596"/>
        <v>0</v>
      </c>
      <c r="N433" s="38">
        <f t="shared" si="597"/>
        <v>0</v>
      </c>
      <c r="O433" s="36">
        <f t="shared" si="598"/>
        <v>0</v>
      </c>
      <c r="P433" s="39" t="str">
        <f t="shared" ref="P433:Q433" si="603">H433</f>
        <v/>
      </c>
      <c r="Q433" s="35" t="str">
        <f t="shared" si="603"/>
        <v/>
      </c>
      <c r="R433" s="35">
        <f t="shared" si="600"/>
        <v>0</v>
      </c>
      <c r="S433" s="37">
        <f t="shared" si="601"/>
        <v>0</v>
      </c>
      <c r="T433" s="36">
        <f t="shared" si="602"/>
        <v>0</v>
      </c>
    </row>
    <row r="434" ht="14.25" customHeight="1">
      <c r="A434" s="73"/>
      <c r="B434" s="32"/>
      <c r="C434" s="33"/>
      <c r="D434" s="34"/>
      <c r="E434" s="35">
        <f>IF(B434="",0,F441/SUM(B431:B440))</f>
        <v>0</v>
      </c>
      <c r="F434" s="35">
        <f t="shared" si="592"/>
        <v>0</v>
      </c>
      <c r="G434" s="36">
        <f t="shared" si="593"/>
        <v>0</v>
      </c>
      <c r="H434" s="32"/>
      <c r="I434" s="33"/>
      <c r="J434" s="34"/>
      <c r="K434" s="35">
        <f t="shared" si="594"/>
        <v>0</v>
      </c>
      <c r="L434" s="37">
        <f t="shared" si="595"/>
        <v>0</v>
      </c>
      <c r="M434" s="18">
        <f t="shared" si="596"/>
        <v>0</v>
      </c>
      <c r="N434" s="38">
        <f t="shared" si="597"/>
        <v>0</v>
      </c>
      <c r="O434" s="36">
        <f t="shared" si="598"/>
        <v>0</v>
      </c>
      <c r="P434" s="39" t="str">
        <f t="shared" ref="P434:Q434" si="604">H434</f>
        <v/>
      </c>
      <c r="Q434" s="35" t="str">
        <f t="shared" si="604"/>
        <v/>
      </c>
      <c r="R434" s="35">
        <f t="shared" si="600"/>
        <v>0</v>
      </c>
      <c r="S434" s="37">
        <f t="shared" si="601"/>
        <v>0</v>
      </c>
      <c r="T434" s="36">
        <f t="shared" si="602"/>
        <v>0</v>
      </c>
    </row>
    <row r="435" ht="14.25" customHeight="1">
      <c r="A435" s="83"/>
      <c r="B435" s="32"/>
      <c r="C435" s="33"/>
      <c r="D435" s="34"/>
      <c r="E435" s="35">
        <f>IF(B435="",0,F441/SUM(B431:B440))</f>
        <v>0</v>
      </c>
      <c r="F435" s="35">
        <f t="shared" si="592"/>
        <v>0</v>
      </c>
      <c r="G435" s="36">
        <f t="shared" si="593"/>
        <v>0</v>
      </c>
      <c r="H435" s="32"/>
      <c r="I435" s="33"/>
      <c r="J435" s="34"/>
      <c r="K435" s="35">
        <f t="shared" si="594"/>
        <v>0</v>
      </c>
      <c r="L435" s="37">
        <f t="shared" si="595"/>
        <v>0</v>
      </c>
      <c r="M435" s="18">
        <f t="shared" si="596"/>
        <v>0</v>
      </c>
      <c r="N435" s="38">
        <f t="shared" si="597"/>
        <v>0</v>
      </c>
      <c r="O435" s="36">
        <f t="shared" si="598"/>
        <v>0</v>
      </c>
      <c r="P435" s="39" t="str">
        <f t="shared" ref="P435:Q435" si="605">H435</f>
        <v/>
      </c>
      <c r="Q435" s="35" t="str">
        <f t="shared" si="605"/>
        <v/>
      </c>
      <c r="R435" s="35">
        <f t="shared" si="600"/>
        <v>0</v>
      </c>
      <c r="S435" s="37">
        <f t="shared" si="601"/>
        <v>0</v>
      </c>
      <c r="T435" s="36">
        <f t="shared" si="602"/>
        <v>0</v>
      </c>
    </row>
    <row r="436" ht="14.25" customHeight="1">
      <c r="A436" s="83"/>
      <c r="B436" s="32"/>
      <c r="C436" s="33"/>
      <c r="D436" s="34"/>
      <c r="E436" s="35">
        <f>IF(B436="",0,F441/SUM(B431:B440))</f>
        <v>0</v>
      </c>
      <c r="F436" s="35">
        <f t="shared" si="592"/>
        <v>0</v>
      </c>
      <c r="G436" s="36">
        <f t="shared" si="593"/>
        <v>0</v>
      </c>
      <c r="H436" s="32"/>
      <c r="I436" s="33"/>
      <c r="J436" s="34"/>
      <c r="K436" s="35">
        <f t="shared" si="594"/>
        <v>0</v>
      </c>
      <c r="L436" s="37">
        <f t="shared" si="595"/>
        <v>0</v>
      </c>
      <c r="M436" s="18">
        <f t="shared" si="596"/>
        <v>0</v>
      </c>
      <c r="N436" s="38">
        <f t="shared" si="597"/>
        <v>0</v>
      </c>
      <c r="O436" s="36">
        <f t="shared" si="598"/>
        <v>0</v>
      </c>
      <c r="P436" s="39" t="str">
        <f t="shared" ref="P436:Q436" si="606">H436</f>
        <v/>
      </c>
      <c r="Q436" s="35" t="str">
        <f t="shared" si="606"/>
        <v/>
      </c>
      <c r="R436" s="35">
        <f t="shared" si="600"/>
        <v>0</v>
      </c>
      <c r="S436" s="37">
        <f t="shared" si="601"/>
        <v>0</v>
      </c>
      <c r="T436" s="36">
        <f t="shared" si="602"/>
        <v>0</v>
      </c>
    </row>
    <row r="437" ht="14.25" customHeight="1">
      <c r="A437" s="83"/>
      <c r="B437" s="32"/>
      <c r="C437" s="33"/>
      <c r="D437" s="34"/>
      <c r="E437" s="35">
        <f>IF(B437="",0,F441/SUM(B431:B440))</f>
        <v>0</v>
      </c>
      <c r="F437" s="35">
        <f t="shared" si="592"/>
        <v>0</v>
      </c>
      <c r="G437" s="36">
        <f t="shared" si="593"/>
        <v>0</v>
      </c>
      <c r="H437" s="32"/>
      <c r="I437" s="33"/>
      <c r="J437" s="34"/>
      <c r="K437" s="35">
        <f t="shared" si="594"/>
        <v>0</v>
      </c>
      <c r="L437" s="37">
        <f t="shared" si="595"/>
        <v>0</v>
      </c>
      <c r="M437" s="18">
        <f t="shared" si="596"/>
        <v>0</v>
      </c>
      <c r="N437" s="38">
        <f t="shared" si="597"/>
        <v>0</v>
      </c>
      <c r="O437" s="36">
        <f t="shared" si="598"/>
        <v>0</v>
      </c>
      <c r="P437" s="39" t="str">
        <f t="shared" ref="P437:Q437" si="607">H437</f>
        <v/>
      </c>
      <c r="Q437" s="35" t="str">
        <f t="shared" si="607"/>
        <v/>
      </c>
      <c r="R437" s="35">
        <f t="shared" si="600"/>
        <v>0</v>
      </c>
      <c r="S437" s="37">
        <f t="shared" si="601"/>
        <v>0</v>
      </c>
      <c r="T437" s="36">
        <f t="shared" si="602"/>
        <v>0</v>
      </c>
    </row>
    <row r="438" ht="14.25" customHeight="1">
      <c r="A438" s="83"/>
      <c r="B438" s="32"/>
      <c r="C438" s="33"/>
      <c r="D438" s="34"/>
      <c r="E438" s="35">
        <f>IF(B438="",0,F441/SUM(B431:B440))</f>
        <v>0</v>
      </c>
      <c r="F438" s="35">
        <f t="shared" si="592"/>
        <v>0</v>
      </c>
      <c r="G438" s="36">
        <f t="shared" si="593"/>
        <v>0</v>
      </c>
      <c r="H438" s="32"/>
      <c r="I438" s="33"/>
      <c r="J438" s="34"/>
      <c r="K438" s="35">
        <f t="shared" si="594"/>
        <v>0</v>
      </c>
      <c r="L438" s="37">
        <f t="shared" si="595"/>
        <v>0</v>
      </c>
      <c r="M438" s="18">
        <f t="shared" si="596"/>
        <v>0</v>
      </c>
      <c r="N438" s="38">
        <f t="shared" si="597"/>
        <v>0</v>
      </c>
      <c r="O438" s="36">
        <f t="shared" si="598"/>
        <v>0</v>
      </c>
      <c r="P438" s="39" t="str">
        <f t="shared" ref="P438:Q438" si="608">H438</f>
        <v/>
      </c>
      <c r="Q438" s="35" t="str">
        <f t="shared" si="608"/>
        <v/>
      </c>
      <c r="R438" s="35">
        <f t="shared" si="600"/>
        <v>0</v>
      </c>
      <c r="S438" s="37">
        <f t="shared" si="601"/>
        <v>0</v>
      </c>
      <c r="T438" s="36">
        <f t="shared" si="602"/>
        <v>0</v>
      </c>
    </row>
    <row r="439" ht="14.25" customHeight="1">
      <c r="A439" s="83"/>
      <c r="B439" s="32"/>
      <c r="C439" s="33"/>
      <c r="D439" s="34"/>
      <c r="E439" s="35">
        <f>IF(B439="",0,F441/SUM(B431:B440))</f>
        <v>0</v>
      </c>
      <c r="F439" s="35">
        <f t="shared" si="592"/>
        <v>0</v>
      </c>
      <c r="G439" s="36">
        <f t="shared" si="593"/>
        <v>0</v>
      </c>
      <c r="H439" s="32"/>
      <c r="I439" s="33"/>
      <c r="J439" s="34"/>
      <c r="K439" s="35">
        <f t="shared" si="594"/>
        <v>0</v>
      </c>
      <c r="L439" s="37">
        <f t="shared" si="595"/>
        <v>0</v>
      </c>
      <c r="M439" s="18">
        <f t="shared" si="596"/>
        <v>0</v>
      </c>
      <c r="N439" s="38">
        <f t="shared" si="597"/>
        <v>0</v>
      </c>
      <c r="O439" s="36">
        <f t="shared" si="598"/>
        <v>0</v>
      </c>
      <c r="P439" s="39" t="str">
        <f t="shared" ref="P439:Q439" si="609">H439</f>
        <v/>
      </c>
      <c r="Q439" s="35" t="str">
        <f t="shared" si="609"/>
        <v/>
      </c>
      <c r="R439" s="35">
        <f t="shared" si="600"/>
        <v>0</v>
      </c>
      <c r="S439" s="37">
        <f t="shared" si="601"/>
        <v>0</v>
      </c>
      <c r="T439" s="36">
        <f t="shared" si="602"/>
        <v>0</v>
      </c>
    </row>
    <row r="440" ht="14.25" customHeight="1">
      <c r="A440" s="84"/>
      <c r="B440" s="48"/>
      <c r="C440" s="48"/>
      <c r="D440" s="43"/>
      <c r="E440" s="50">
        <f>IF(B440="",0,F441/SUM(B431:B440))</f>
        <v>0</v>
      </c>
      <c r="F440" s="50">
        <f t="shared" si="592"/>
        <v>0</v>
      </c>
      <c r="G440" s="51">
        <f t="shared" si="593"/>
        <v>0</v>
      </c>
      <c r="H440" s="52"/>
      <c r="I440" s="48"/>
      <c r="J440" s="49"/>
      <c r="K440" s="50">
        <f t="shared" si="594"/>
        <v>0</v>
      </c>
      <c r="L440" s="53">
        <f t="shared" si="595"/>
        <v>0</v>
      </c>
      <c r="M440" s="75">
        <f t="shared" si="596"/>
        <v>0</v>
      </c>
      <c r="N440" s="55">
        <f t="shared" si="597"/>
        <v>0</v>
      </c>
      <c r="O440" s="51">
        <f t="shared" si="598"/>
        <v>0</v>
      </c>
      <c r="P440" s="56" t="str">
        <f t="shared" ref="P440:Q440" si="610">H440</f>
        <v/>
      </c>
      <c r="Q440" s="50" t="str">
        <f t="shared" si="610"/>
        <v/>
      </c>
      <c r="R440" s="50">
        <f t="shared" si="600"/>
        <v>0</v>
      </c>
      <c r="S440" s="37">
        <f t="shared" si="601"/>
        <v>0</v>
      </c>
      <c r="T440" s="51">
        <f t="shared" si="602"/>
        <v>0</v>
      </c>
    </row>
    <row r="441" ht="42.0" customHeight="1">
      <c r="B441" s="13">
        <f>SUM(B431:B440)</f>
        <v>0</v>
      </c>
      <c r="C441" s="58" t="s">
        <v>25</v>
      </c>
      <c r="D441" s="76" t="s">
        <v>26</v>
      </c>
      <c r="E441" s="77"/>
      <c r="F441" s="78">
        <v>0.0</v>
      </c>
      <c r="G441" s="9"/>
      <c r="H441" s="13">
        <f>SUM(H431:H440)</f>
        <v>0</v>
      </c>
      <c r="I441" s="58" t="s">
        <v>27</v>
      </c>
      <c r="J441" s="62"/>
      <c r="K441" s="62"/>
      <c r="L441" s="37">
        <f t="shared" si="595"/>
        <v>0</v>
      </c>
      <c r="N441" s="33">
        <f t="shared" ref="N441:O441" si="611">SUM(N431:N440)</f>
        <v>0</v>
      </c>
      <c r="O441" s="33">
        <f t="shared" si="611"/>
        <v>0</v>
      </c>
      <c r="R441" s="22">
        <f>SUM(R431:R440)</f>
        <v>0</v>
      </c>
      <c r="S441" s="13" t="s">
        <v>28</v>
      </c>
      <c r="T441" s="13"/>
      <c r="Y441" s="33">
        <f>T441*R441</f>
        <v>0</v>
      </c>
      <c r="Z441" s="33">
        <f>R441</f>
        <v>0</v>
      </c>
    </row>
    <row r="442" ht="33.75" customHeight="1"/>
    <row r="443" ht="42.75" customHeight="1">
      <c r="A443" s="11"/>
      <c r="B443" s="12" t="s">
        <v>1</v>
      </c>
      <c r="C443" s="13"/>
      <c r="D443" s="14" t="s">
        <v>2</v>
      </c>
      <c r="E443" s="15"/>
      <c r="F443" s="16"/>
      <c r="G443" s="17"/>
      <c r="H443" s="17"/>
      <c r="I443" s="15"/>
      <c r="J443" s="14" t="s">
        <v>3</v>
      </c>
      <c r="K443" s="17"/>
      <c r="L443" s="17"/>
      <c r="M443" s="15"/>
      <c r="P443" s="18">
        <f>IFERROR(O456/N456-1,0)</f>
        <v>0</v>
      </c>
      <c r="Q443" s="3" t="s">
        <v>4</v>
      </c>
      <c r="R443" s="4"/>
      <c r="S443" s="5"/>
      <c r="T443" s="22">
        <f>SUM(T446:T455)</f>
        <v>0</v>
      </c>
      <c r="Z443" s="23"/>
    </row>
    <row r="444" ht="14.25" customHeight="1">
      <c r="A444" s="66" t="s">
        <v>5</v>
      </c>
      <c r="B444" s="82" t="s">
        <v>6</v>
      </c>
      <c r="C444" s="20"/>
      <c r="D444" s="20"/>
      <c r="E444" s="20"/>
      <c r="F444" s="20"/>
      <c r="G444" s="68"/>
      <c r="H444" s="82" t="s">
        <v>7</v>
      </c>
      <c r="I444" s="20"/>
      <c r="J444" s="20"/>
      <c r="K444" s="20"/>
      <c r="L444" s="20"/>
      <c r="M444" s="68"/>
      <c r="N444" s="27" t="s">
        <v>8</v>
      </c>
      <c r="O444" s="28"/>
      <c r="P444" s="25" t="s">
        <v>9</v>
      </c>
      <c r="Q444" s="17"/>
      <c r="R444" s="17"/>
      <c r="S444" s="17"/>
      <c r="T444" s="26"/>
    </row>
    <row r="445" ht="14.25" customHeight="1">
      <c r="A445" s="29"/>
      <c r="B445" s="30" t="s">
        <v>10</v>
      </c>
      <c r="C445" s="12" t="s">
        <v>11</v>
      </c>
      <c r="D445" s="12" t="s">
        <v>12</v>
      </c>
      <c r="E445" s="12" t="s">
        <v>13</v>
      </c>
      <c r="F445" s="12" t="s">
        <v>14</v>
      </c>
      <c r="G445" s="31" t="s">
        <v>15</v>
      </c>
      <c r="H445" s="30" t="s">
        <v>10</v>
      </c>
      <c r="I445" s="12" t="s">
        <v>11</v>
      </c>
      <c r="J445" s="12" t="s">
        <v>12</v>
      </c>
      <c r="K445" s="12" t="s">
        <v>14</v>
      </c>
      <c r="L445" s="12" t="s">
        <v>16</v>
      </c>
      <c r="M445" s="31" t="s">
        <v>17</v>
      </c>
      <c r="N445" s="30" t="s">
        <v>18</v>
      </c>
      <c r="O445" s="31" t="s">
        <v>19</v>
      </c>
      <c r="P445" s="30" t="s">
        <v>20</v>
      </c>
      <c r="Q445" s="12" t="s">
        <v>21</v>
      </c>
      <c r="R445" s="12" t="s">
        <v>22</v>
      </c>
      <c r="S445" s="12" t="s">
        <v>23</v>
      </c>
      <c r="T445" s="31" t="s">
        <v>24</v>
      </c>
    </row>
    <row r="446" ht="14.25" customHeight="1">
      <c r="A446" s="73"/>
      <c r="B446" s="32"/>
      <c r="C446" s="33"/>
      <c r="D446" s="34"/>
      <c r="E446" s="35">
        <f>IF(B446="",0,F456/SUM(B446:B455))</f>
        <v>0</v>
      </c>
      <c r="F446" s="35">
        <f t="shared" ref="F446:F455" si="613">C446*(1-(D446+9.25%))+E446</f>
        <v>0</v>
      </c>
      <c r="G446" s="36">
        <f t="shared" ref="G446:G455" si="614">IFERROR(F446*B446/H446,0)</f>
        <v>0</v>
      </c>
      <c r="H446" s="32"/>
      <c r="I446" s="33"/>
      <c r="J446" s="34"/>
      <c r="K446" s="35">
        <f t="shared" ref="K446:K455" si="615">I446*(1-(J446+9.25%))</f>
        <v>0</v>
      </c>
      <c r="L446" s="37">
        <f t="shared" ref="L446:L456" si="616">IFERROR(H446/B446-1,0)</f>
        <v>0</v>
      </c>
      <c r="M446" s="18">
        <f t="shared" ref="M446:M455" si="617">IFERROR(K446/G446-1,0)</f>
        <v>0</v>
      </c>
      <c r="N446" s="38">
        <f t="shared" ref="N446:N455" si="618">B446*F446</f>
        <v>0</v>
      </c>
      <c r="O446" s="36">
        <f t="shared" ref="O446:O455" si="619">H446*K446</f>
        <v>0</v>
      </c>
      <c r="P446" s="39" t="str">
        <f t="shared" ref="P446:Q446" si="612">H446</f>
        <v/>
      </c>
      <c r="Q446" s="35" t="str">
        <f t="shared" si="612"/>
        <v/>
      </c>
      <c r="R446" s="35">
        <f t="shared" ref="R446:R455" si="621">Q446*P446</f>
        <v>0</v>
      </c>
      <c r="S446" s="37">
        <f t="shared" ref="S446:S455" si="622">IF(M446="","",IF(M446&lt;20%,0,IF(M446&lt;30%,1%,IF(M446&lt;40%,1.5%,IF(M446&lt;50%,2.5%,IF(M446&lt;60%,3%,IF(M446&lt;80%,4%,IF(M446&lt;100%,5%,5%))))))))</f>
        <v>0</v>
      </c>
      <c r="T446" s="36">
        <f t="shared" ref="T446:T455" si="623">R446*S446</f>
        <v>0</v>
      </c>
    </row>
    <row r="447" ht="14.25" customHeight="1">
      <c r="A447" s="73"/>
      <c r="B447" s="32"/>
      <c r="C447" s="33"/>
      <c r="D447" s="34"/>
      <c r="E447" s="35">
        <f>IF(B447="",0,F456/SUM(B446:B455))</f>
        <v>0</v>
      </c>
      <c r="F447" s="35">
        <f t="shared" si="613"/>
        <v>0</v>
      </c>
      <c r="G447" s="36">
        <f t="shared" si="614"/>
        <v>0</v>
      </c>
      <c r="H447" s="32"/>
      <c r="I447" s="33"/>
      <c r="J447" s="34"/>
      <c r="K447" s="35">
        <f t="shared" si="615"/>
        <v>0</v>
      </c>
      <c r="L447" s="37">
        <f t="shared" si="616"/>
        <v>0</v>
      </c>
      <c r="M447" s="18">
        <f t="shared" si="617"/>
        <v>0</v>
      </c>
      <c r="N447" s="38">
        <f t="shared" si="618"/>
        <v>0</v>
      </c>
      <c r="O447" s="36">
        <f t="shared" si="619"/>
        <v>0</v>
      </c>
      <c r="P447" s="39" t="str">
        <f t="shared" ref="P447:Q447" si="620">H447</f>
        <v/>
      </c>
      <c r="Q447" s="35" t="str">
        <f t="shared" si="620"/>
        <v/>
      </c>
      <c r="R447" s="35">
        <f t="shared" si="621"/>
        <v>0</v>
      </c>
      <c r="S447" s="37">
        <f t="shared" si="622"/>
        <v>0</v>
      </c>
      <c r="T447" s="36">
        <f t="shared" si="623"/>
        <v>0</v>
      </c>
    </row>
    <row r="448" ht="14.25" customHeight="1">
      <c r="A448" s="73"/>
      <c r="B448" s="32"/>
      <c r="C448" s="33"/>
      <c r="D448" s="34"/>
      <c r="E448" s="35">
        <f>IF(B448="",0,F456/SUM(B446:B455))</f>
        <v>0</v>
      </c>
      <c r="F448" s="35">
        <f t="shared" si="613"/>
        <v>0</v>
      </c>
      <c r="G448" s="36">
        <f t="shared" si="614"/>
        <v>0</v>
      </c>
      <c r="H448" s="32"/>
      <c r="I448" s="33"/>
      <c r="J448" s="34"/>
      <c r="K448" s="35">
        <f t="shared" si="615"/>
        <v>0</v>
      </c>
      <c r="L448" s="37">
        <f t="shared" si="616"/>
        <v>0</v>
      </c>
      <c r="M448" s="18">
        <f t="shared" si="617"/>
        <v>0</v>
      </c>
      <c r="N448" s="38">
        <f t="shared" si="618"/>
        <v>0</v>
      </c>
      <c r="O448" s="36">
        <f t="shared" si="619"/>
        <v>0</v>
      </c>
      <c r="P448" s="39" t="str">
        <f t="shared" ref="P448:Q448" si="624">H448</f>
        <v/>
      </c>
      <c r="Q448" s="35" t="str">
        <f t="shared" si="624"/>
        <v/>
      </c>
      <c r="R448" s="35">
        <f t="shared" si="621"/>
        <v>0</v>
      </c>
      <c r="S448" s="37">
        <f t="shared" si="622"/>
        <v>0</v>
      </c>
      <c r="T448" s="36">
        <f t="shared" si="623"/>
        <v>0</v>
      </c>
    </row>
    <row r="449" ht="14.25" customHeight="1">
      <c r="A449" s="73"/>
      <c r="B449" s="32"/>
      <c r="C449" s="33"/>
      <c r="D449" s="34"/>
      <c r="E449" s="35">
        <f>IF(B449="",0,F456/SUM(B446:B455))</f>
        <v>0</v>
      </c>
      <c r="F449" s="35">
        <f t="shared" si="613"/>
        <v>0</v>
      </c>
      <c r="G449" s="36">
        <f t="shared" si="614"/>
        <v>0</v>
      </c>
      <c r="H449" s="32"/>
      <c r="I449" s="33"/>
      <c r="J449" s="34"/>
      <c r="K449" s="35">
        <f t="shared" si="615"/>
        <v>0</v>
      </c>
      <c r="L449" s="37">
        <f t="shared" si="616"/>
        <v>0</v>
      </c>
      <c r="M449" s="18">
        <f t="shared" si="617"/>
        <v>0</v>
      </c>
      <c r="N449" s="38">
        <f t="shared" si="618"/>
        <v>0</v>
      </c>
      <c r="O449" s="36">
        <f t="shared" si="619"/>
        <v>0</v>
      </c>
      <c r="P449" s="39" t="str">
        <f t="shared" ref="P449:Q449" si="625">H449</f>
        <v/>
      </c>
      <c r="Q449" s="35" t="str">
        <f t="shared" si="625"/>
        <v/>
      </c>
      <c r="R449" s="35">
        <f t="shared" si="621"/>
        <v>0</v>
      </c>
      <c r="S449" s="37">
        <f t="shared" si="622"/>
        <v>0</v>
      </c>
      <c r="T449" s="36">
        <f t="shared" si="623"/>
        <v>0</v>
      </c>
    </row>
    <row r="450" ht="14.25" customHeight="1">
      <c r="A450" s="83"/>
      <c r="B450" s="32"/>
      <c r="C450" s="33"/>
      <c r="D450" s="34"/>
      <c r="E450" s="35">
        <f>IF(B450="",0,F456/SUM(B446:B455))</f>
        <v>0</v>
      </c>
      <c r="F450" s="35">
        <f t="shared" si="613"/>
        <v>0</v>
      </c>
      <c r="G450" s="36">
        <f t="shared" si="614"/>
        <v>0</v>
      </c>
      <c r="H450" s="32"/>
      <c r="I450" s="33"/>
      <c r="J450" s="34"/>
      <c r="K450" s="35">
        <f t="shared" si="615"/>
        <v>0</v>
      </c>
      <c r="L450" s="37">
        <f t="shared" si="616"/>
        <v>0</v>
      </c>
      <c r="M450" s="18">
        <f t="shared" si="617"/>
        <v>0</v>
      </c>
      <c r="N450" s="38">
        <f t="shared" si="618"/>
        <v>0</v>
      </c>
      <c r="O450" s="36">
        <f t="shared" si="619"/>
        <v>0</v>
      </c>
      <c r="P450" s="39" t="str">
        <f t="shared" ref="P450:Q450" si="626">H450</f>
        <v/>
      </c>
      <c r="Q450" s="35" t="str">
        <f t="shared" si="626"/>
        <v/>
      </c>
      <c r="R450" s="35">
        <f t="shared" si="621"/>
        <v>0</v>
      </c>
      <c r="S450" s="37">
        <f t="shared" si="622"/>
        <v>0</v>
      </c>
      <c r="T450" s="36">
        <f t="shared" si="623"/>
        <v>0</v>
      </c>
    </row>
    <row r="451" ht="14.25" customHeight="1">
      <c r="A451" s="83"/>
      <c r="B451" s="32"/>
      <c r="C451" s="33"/>
      <c r="D451" s="34"/>
      <c r="E451" s="35">
        <f>IF(B451="",0,F456/SUM(B446:B455))</f>
        <v>0</v>
      </c>
      <c r="F451" s="35">
        <f t="shared" si="613"/>
        <v>0</v>
      </c>
      <c r="G451" s="36">
        <f t="shared" si="614"/>
        <v>0</v>
      </c>
      <c r="H451" s="32"/>
      <c r="I451" s="33"/>
      <c r="J451" s="34"/>
      <c r="K451" s="35">
        <f t="shared" si="615"/>
        <v>0</v>
      </c>
      <c r="L451" s="37">
        <f t="shared" si="616"/>
        <v>0</v>
      </c>
      <c r="M451" s="18">
        <f t="shared" si="617"/>
        <v>0</v>
      </c>
      <c r="N451" s="38">
        <f t="shared" si="618"/>
        <v>0</v>
      </c>
      <c r="O451" s="36">
        <f t="shared" si="619"/>
        <v>0</v>
      </c>
      <c r="P451" s="39" t="str">
        <f t="shared" ref="P451:Q451" si="627">H451</f>
        <v/>
      </c>
      <c r="Q451" s="35" t="str">
        <f t="shared" si="627"/>
        <v/>
      </c>
      <c r="R451" s="35">
        <f t="shared" si="621"/>
        <v>0</v>
      </c>
      <c r="S451" s="37">
        <f t="shared" si="622"/>
        <v>0</v>
      </c>
      <c r="T451" s="36">
        <f t="shared" si="623"/>
        <v>0</v>
      </c>
    </row>
    <row r="452" ht="14.25" customHeight="1">
      <c r="A452" s="83"/>
      <c r="B452" s="32"/>
      <c r="C452" s="33"/>
      <c r="D452" s="34"/>
      <c r="E452" s="35">
        <f>IF(B452="",0,F456/SUM(B446:B455))</f>
        <v>0</v>
      </c>
      <c r="F452" s="35">
        <f t="shared" si="613"/>
        <v>0</v>
      </c>
      <c r="G452" s="36">
        <f t="shared" si="614"/>
        <v>0</v>
      </c>
      <c r="H452" s="32"/>
      <c r="I452" s="33"/>
      <c r="J452" s="34"/>
      <c r="K452" s="35">
        <f t="shared" si="615"/>
        <v>0</v>
      </c>
      <c r="L452" s="37">
        <f t="shared" si="616"/>
        <v>0</v>
      </c>
      <c r="M452" s="18">
        <f t="shared" si="617"/>
        <v>0</v>
      </c>
      <c r="N452" s="38">
        <f t="shared" si="618"/>
        <v>0</v>
      </c>
      <c r="O452" s="36">
        <f t="shared" si="619"/>
        <v>0</v>
      </c>
      <c r="P452" s="39" t="str">
        <f t="shared" ref="P452:Q452" si="628">H452</f>
        <v/>
      </c>
      <c r="Q452" s="35" t="str">
        <f t="shared" si="628"/>
        <v/>
      </c>
      <c r="R452" s="35">
        <f t="shared" si="621"/>
        <v>0</v>
      </c>
      <c r="S452" s="37">
        <f t="shared" si="622"/>
        <v>0</v>
      </c>
      <c r="T452" s="36">
        <f t="shared" si="623"/>
        <v>0</v>
      </c>
    </row>
    <row r="453" ht="14.25" customHeight="1">
      <c r="A453" s="83"/>
      <c r="B453" s="32"/>
      <c r="C453" s="33"/>
      <c r="D453" s="34"/>
      <c r="E453" s="35">
        <f>IF(B453="",0,F456/SUM(B446:B455))</f>
        <v>0</v>
      </c>
      <c r="F453" s="35">
        <f t="shared" si="613"/>
        <v>0</v>
      </c>
      <c r="G453" s="36">
        <f t="shared" si="614"/>
        <v>0</v>
      </c>
      <c r="H453" s="32"/>
      <c r="I453" s="33"/>
      <c r="J453" s="34"/>
      <c r="K453" s="35">
        <f t="shared" si="615"/>
        <v>0</v>
      </c>
      <c r="L453" s="37">
        <f t="shared" si="616"/>
        <v>0</v>
      </c>
      <c r="M453" s="18">
        <f t="shared" si="617"/>
        <v>0</v>
      </c>
      <c r="N453" s="38">
        <f t="shared" si="618"/>
        <v>0</v>
      </c>
      <c r="O453" s="36">
        <f t="shared" si="619"/>
        <v>0</v>
      </c>
      <c r="P453" s="39" t="str">
        <f t="shared" ref="P453:Q453" si="629">H453</f>
        <v/>
      </c>
      <c r="Q453" s="35" t="str">
        <f t="shared" si="629"/>
        <v/>
      </c>
      <c r="R453" s="35">
        <f t="shared" si="621"/>
        <v>0</v>
      </c>
      <c r="S453" s="37">
        <f t="shared" si="622"/>
        <v>0</v>
      </c>
      <c r="T453" s="36">
        <f t="shared" si="623"/>
        <v>0</v>
      </c>
    </row>
    <row r="454" ht="14.25" customHeight="1">
      <c r="A454" s="83"/>
      <c r="B454" s="32"/>
      <c r="C454" s="33"/>
      <c r="D454" s="34"/>
      <c r="E454" s="35">
        <f>IF(B454="",0,F456/SUM(B446:B455))</f>
        <v>0</v>
      </c>
      <c r="F454" s="35">
        <f t="shared" si="613"/>
        <v>0</v>
      </c>
      <c r="G454" s="36">
        <f t="shared" si="614"/>
        <v>0</v>
      </c>
      <c r="H454" s="32"/>
      <c r="I454" s="33"/>
      <c r="J454" s="34"/>
      <c r="K454" s="35">
        <f t="shared" si="615"/>
        <v>0</v>
      </c>
      <c r="L454" s="37">
        <f t="shared" si="616"/>
        <v>0</v>
      </c>
      <c r="M454" s="18">
        <f t="shared" si="617"/>
        <v>0</v>
      </c>
      <c r="N454" s="38">
        <f t="shared" si="618"/>
        <v>0</v>
      </c>
      <c r="O454" s="36">
        <f t="shared" si="619"/>
        <v>0</v>
      </c>
      <c r="P454" s="39" t="str">
        <f t="shared" ref="P454:Q454" si="630">H454</f>
        <v/>
      </c>
      <c r="Q454" s="35" t="str">
        <f t="shared" si="630"/>
        <v/>
      </c>
      <c r="R454" s="35">
        <f t="shared" si="621"/>
        <v>0</v>
      </c>
      <c r="S454" s="37">
        <f t="shared" si="622"/>
        <v>0</v>
      </c>
      <c r="T454" s="36">
        <f t="shared" si="623"/>
        <v>0</v>
      </c>
    </row>
    <row r="455" ht="14.25" customHeight="1">
      <c r="A455" s="84"/>
      <c r="B455" s="48"/>
      <c r="C455" s="48"/>
      <c r="D455" s="43"/>
      <c r="E455" s="50">
        <f>IF(B455="",0,F456/SUM(B446:B455))</f>
        <v>0</v>
      </c>
      <c r="F455" s="50">
        <f t="shared" si="613"/>
        <v>0</v>
      </c>
      <c r="G455" s="51">
        <f t="shared" si="614"/>
        <v>0</v>
      </c>
      <c r="H455" s="52"/>
      <c r="I455" s="48"/>
      <c r="J455" s="49"/>
      <c r="K455" s="50">
        <f t="shared" si="615"/>
        <v>0</v>
      </c>
      <c r="L455" s="53">
        <f t="shared" si="616"/>
        <v>0</v>
      </c>
      <c r="M455" s="75">
        <f t="shared" si="617"/>
        <v>0</v>
      </c>
      <c r="N455" s="55">
        <f t="shared" si="618"/>
        <v>0</v>
      </c>
      <c r="O455" s="51">
        <f t="shared" si="619"/>
        <v>0</v>
      </c>
      <c r="P455" s="56" t="str">
        <f t="shared" ref="P455:Q455" si="631">H455</f>
        <v/>
      </c>
      <c r="Q455" s="50" t="str">
        <f t="shared" si="631"/>
        <v/>
      </c>
      <c r="R455" s="50">
        <f t="shared" si="621"/>
        <v>0</v>
      </c>
      <c r="S455" s="37">
        <f t="shared" si="622"/>
        <v>0</v>
      </c>
      <c r="T455" s="51">
        <f t="shared" si="623"/>
        <v>0</v>
      </c>
    </row>
    <row r="456" ht="42.0" customHeight="1">
      <c r="B456" s="13">
        <f>SUM(B446:B455)</f>
        <v>0</v>
      </c>
      <c r="C456" s="58" t="s">
        <v>25</v>
      </c>
      <c r="D456" s="76" t="s">
        <v>26</v>
      </c>
      <c r="E456" s="77"/>
      <c r="F456" s="78">
        <v>0.0</v>
      </c>
      <c r="G456" s="9"/>
      <c r="H456" s="13">
        <f>SUM(H446:H455)</f>
        <v>0</v>
      </c>
      <c r="I456" s="58" t="s">
        <v>27</v>
      </c>
      <c r="J456" s="62"/>
      <c r="K456" s="62"/>
      <c r="L456" s="37">
        <f t="shared" si="616"/>
        <v>0</v>
      </c>
      <c r="N456" s="33">
        <f t="shared" ref="N456:O456" si="632">SUM(N446:N455)</f>
        <v>0</v>
      </c>
      <c r="O456" s="33">
        <f t="shared" si="632"/>
        <v>0</v>
      </c>
      <c r="R456" s="22">
        <f>SUM(R446:R455)</f>
        <v>0</v>
      </c>
      <c r="S456" s="13" t="s">
        <v>28</v>
      </c>
      <c r="T456" s="13"/>
      <c r="Y456" s="33">
        <f>T456*R456</f>
        <v>0</v>
      </c>
      <c r="Z456" s="33">
        <f>R456</f>
        <v>0</v>
      </c>
    </row>
    <row r="457" ht="33.75" customHeight="1"/>
    <row r="458" ht="42.75" customHeight="1">
      <c r="A458" s="11"/>
      <c r="B458" s="12" t="s">
        <v>1</v>
      </c>
      <c r="C458" s="13"/>
      <c r="D458" s="14" t="s">
        <v>2</v>
      </c>
      <c r="E458" s="15"/>
      <c r="F458" s="16"/>
      <c r="G458" s="17"/>
      <c r="H458" s="17"/>
      <c r="I458" s="15"/>
      <c r="J458" s="14" t="s">
        <v>3</v>
      </c>
      <c r="K458" s="17"/>
      <c r="L458" s="17"/>
      <c r="M458" s="15"/>
      <c r="P458" s="18">
        <f>IFERROR(O471/N471-1,0)</f>
        <v>0</v>
      </c>
      <c r="Q458" s="3" t="s">
        <v>4</v>
      </c>
      <c r="R458" s="4"/>
      <c r="S458" s="5"/>
      <c r="T458" s="22">
        <f>SUM(T461:T470)</f>
        <v>0</v>
      </c>
      <c r="Z458" s="23"/>
    </row>
    <row r="459" ht="14.25" customHeight="1">
      <c r="A459" s="66" t="s">
        <v>5</v>
      </c>
      <c r="B459" s="82" t="s">
        <v>6</v>
      </c>
      <c r="C459" s="20"/>
      <c r="D459" s="20"/>
      <c r="E459" s="20"/>
      <c r="F459" s="20"/>
      <c r="G459" s="68"/>
      <c r="H459" s="82" t="s">
        <v>7</v>
      </c>
      <c r="I459" s="20"/>
      <c r="J459" s="20"/>
      <c r="K459" s="20"/>
      <c r="L459" s="20"/>
      <c r="M459" s="68"/>
      <c r="N459" s="27" t="s">
        <v>8</v>
      </c>
      <c r="O459" s="28"/>
      <c r="P459" s="25" t="s">
        <v>9</v>
      </c>
      <c r="Q459" s="17"/>
      <c r="R459" s="17"/>
      <c r="S459" s="17"/>
      <c r="T459" s="26"/>
    </row>
    <row r="460" ht="14.25" customHeight="1">
      <c r="A460" s="29"/>
      <c r="B460" s="30" t="s">
        <v>10</v>
      </c>
      <c r="C460" s="12" t="s">
        <v>11</v>
      </c>
      <c r="D460" s="12" t="s">
        <v>12</v>
      </c>
      <c r="E460" s="12" t="s">
        <v>13</v>
      </c>
      <c r="F460" s="12" t="s">
        <v>14</v>
      </c>
      <c r="G460" s="31" t="s">
        <v>15</v>
      </c>
      <c r="H460" s="30" t="s">
        <v>10</v>
      </c>
      <c r="I460" s="12" t="s">
        <v>11</v>
      </c>
      <c r="J460" s="12" t="s">
        <v>12</v>
      </c>
      <c r="K460" s="12" t="s">
        <v>14</v>
      </c>
      <c r="L460" s="12" t="s">
        <v>16</v>
      </c>
      <c r="M460" s="31" t="s">
        <v>17</v>
      </c>
      <c r="N460" s="30" t="s">
        <v>18</v>
      </c>
      <c r="O460" s="31" t="s">
        <v>19</v>
      </c>
      <c r="P460" s="30" t="s">
        <v>20</v>
      </c>
      <c r="Q460" s="12" t="s">
        <v>21</v>
      </c>
      <c r="R460" s="12" t="s">
        <v>22</v>
      </c>
      <c r="S460" s="12" t="s">
        <v>23</v>
      </c>
      <c r="T460" s="31" t="s">
        <v>24</v>
      </c>
    </row>
    <row r="461" ht="14.25" customHeight="1">
      <c r="A461" s="73"/>
      <c r="B461" s="32"/>
      <c r="C461" s="33"/>
      <c r="D461" s="34"/>
      <c r="E461" s="35">
        <f>IF(B461="",0,F471/SUM(B461:B470))</f>
        <v>0</v>
      </c>
      <c r="F461" s="35">
        <f t="shared" ref="F461:F470" si="634">C461*(1-(D461+9.25%))+E461</f>
        <v>0</v>
      </c>
      <c r="G461" s="36">
        <f t="shared" ref="G461:G470" si="635">IFERROR(F461*B461/H461,0)</f>
        <v>0</v>
      </c>
      <c r="H461" s="32"/>
      <c r="I461" s="33"/>
      <c r="J461" s="34"/>
      <c r="K461" s="35">
        <f t="shared" ref="K461:K470" si="636">I461*(1-(J461+9.25%))</f>
        <v>0</v>
      </c>
      <c r="L461" s="37">
        <f t="shared" ref="L461:L471" si="637">IFERROR(H461/B461-1,0)</f>
        <v>0</v>
      </c>
      <c r="M461" s="18">
        <f t="shared" ref="M461:M470" si="638">IFERROR(K461/G461-1,0)</f>
        <v>0</v>
      </c>
      <c r="N461" s="38">
        <f t="shared" ref="N461:N470" si="639">B461*F461</f>
        <v>0</v>
      </c>
      <c r="O461" s="36">
        <f t="shared" ref="O461:O470" si="640">H461*K461</f>
        <v>0</v>
      </c>
      <c r="P461" s="39" t="str">
        <f t="shared" ref="P461:Q461" si="633">H461</f>
        <v/>
      </c>
      <c r="Q461" s="35" t="str">
        <f t="shared" si="633"/>
        <v/>
      </c>
      <c r="R461" s="35">
        <f t="shared" ref="R461:R470" si="642">Q461*P461</f>
        <v>0</v>
      </c>
      <c r="S461" s="37">
        <f t="shared" ref="S461:S470" si="643">IF(M461="","",IF(M461&lt;20%,0,IF(M461&lt;30%,1%,IF(M461&lt;40%,1.5%,IF(M461&lt;50%,2.5%,IF(M461&lt;60%,3%,IF(M461&lt;80%,4%,IF(M461&lt;100%,5%,5%))))))))</f>
        <v>0</v>
      </c>
      <c r="T461" s="36">
        <f t="shared" ref="T461:T470" si="644">R461*S461</f>
        <v>0</v>
      </c>
      <c r="V461" s="23"/>
      <c r="X461" s="23"/>
      <c r="Y461" s="23"/>
    </row>
    <row r="462" ht="14.25" customHeight="1">
      <c r="A462" s="73"/>
      <c r="B462" s="32"/>
      <c r="C462" s="33"/>
      <c r="D462" s="34"/>
      <c r="E462" s="35">
        <f>IF(B462="",0,F471/SUM(B461:B470))</f>
        <v>0</v>
      </c>
      <c r="F462" s="35">
        <f t="shared" si="634"/>
        <v>0</v>
      </c>
      <c r="G462" s="36">
        <f t="shared" si="635"/>
        <v>0</v>
      </c>
      <c r="H462" s="32"/>
      <c r="I462" s="33"/>
      <c r="J462" s="34"/>
      <c r="K462" s="35">
        <f t="shared" si="636"/>
        <v>0</v>
      </c>
      <c r="L462" s="37">
        <f t="shared" si="637"/>
        <v>0</v>
      </c>
      <c r="M462" s="18">
        <f t="shared" si="638"/>
        <v>0</v>
      </c>
      <c r="N462" s="38">
        <f t="shared" si="639"/>
        <v>0</v>
      </c>
      <c r="O462" s="36">
        <f t="shared" si="640"/>
        <v>0</v>
      </c>
      <c r="P462" s="39" t="str">
        <f t="shared" ref="P462:Q462" si="641">H462</f>
        <v/>
      </c>
      <c r="Q462" s="35" t="str">
        <f t="shared" si="641"/>
        <v/>
      </c>
      <c r="R462" s="35">
        <f t="shared" si="642"/>
        <v>0</v>
      </c>
      <c r="S462" s="37">
        <f t="shared" si="643"/>
        <v>0</v>
      </c>
      <c r="T462" s="36">
        <f t="shared" si="644"/>
        <v>0</v>
      </c>
      <c r="V462" s="23"/>
      <c r="X462" s="23"/>
      <c r="Y462" s="23"/>
    </row>
    <row r="463" ht="14.25" customHeight="1">
      <c r="A463" s="73"/>
      <c r="B463" s="32"/>
      <c r="C463" s="33"/>
      <c r="D463" s="34"/>
      <c r="E463" s="35">
        <f>IF(B463="",0,F471/SUM(B461:B470))</f>
        <v>0</v>
      </c>
      <c r="F463" s="35">
        <f t="shared" si="634"/>
        <v>0</v>
      </c>
      <c r="G463" s="36">
        <f t="shared" si="635"/>
        <v>0</v>
      </c>
      <c r="H463" s="32"/>
      <c r="I463" s="33"/>
      <c r="J463" s="34"/>
      <c r="K463" s="35">
        <f t="shared" si="636"/>
        <v>0</v>
      </c>
      <c r="L463" s="37">
        <f t="shared" si="637"/>
        <v>0</v>
      </c>
      <c r="M463" s="18">
        <f t="shared" si="638"/>
        <v>0</v>
      </c>
      <c r="N463" s="38">
        <f t="shared" si="639"/>
        <v>0</v>
      </c>
      <c r="O463" s="36">
        <f t="shared" si="640"/>
        <v>0</v>
      </c>
      <c r="P463" s="39" t="str">
        <f t="shared" ref="P463:Q463" si="645">H463</f>
        <v/>
      </c>
      <c r="Q463" s="35" t="str">
        <f t="shared" si="645"/>
        <v/>
      </c>
      <c r="R463" s="35">
        <f t="shared" si="642"/>
        <v>0</v>
      </c>
      <c r="S463" s="37">
        <f t="shared" si="643"/>
        <v>0</v>
      </c>
      <c r="T463" s="36">
        <f t="shared" si="644"/>
        <v>0</v>
      </c>
      <c r="V463" s="23"/>
      <c r="X463" s="23"/>
      <c r="Y463" s="23"/>
    </row>
    <row r="464" ht="14.25" customHeight="1">
      <c r="A464" s="73"/>
      <c r="B464" s="32"/>
      <c r="C464" s="33"/>
      <c r="D464" s="34"/>
      <c r="E464" s="35">
        <f>IF(B464="",0,F471/SUM(B461:B470))</f>
        <v>0</v>
      </c>
      <c r="F464" s="35">
        <f t="shared" si="634"/>
        <v>0</v>
      </c>
      <c r="G464" s="36">
        <f t="shared" si="635"/>
        <v>0</v>
      </c>
      <c r="H464" s="32"/>
      <c r="I464" s="33"/>
      <c r="J464" s="34"/>
      <c r="K464" s="35">
        <f t="shared" si="636"/>
        <v>0</v>
      </c>
      <c r="L464" s="37">
        <f t="shared" si="637"/>
        <v>0</v>
      </c>
      <c r="M464" s="18">
        <f t="shared" si="638"/>
        <v>0</v>
      </c>
      <c r="N464" s="38">
        <f t="shared" si="639"/>
        <v>0</v>
      </c>
      <c r="O464" s="36">
        <f t="shared" si="640"/>
        <v>0</v>
      </c>
      <c r="P464" s="39" t="str">
        <f t="shared" ref="P464:Q464" si="646">H464</f>
        <v/>
      </c>
      <c r="Q464" s="35" t="str">
        <f t="shared" si="646"/>
        <v/>
      </c>
      <c r="R464" s="35">
        <f t="shared" si="642"/>
        <v>0</v>
      </c>
      <c r="S464" s="37">
        <f t="shared" si="643"/>
        <v>0</v>
      </c>
      <c r="T464" s="36">
        <f t="shared" si="644"/>
        <v>0</v>
      </c>
      <c r="V464" s="23"/>
      <c r="X464" s="23"/>
      <c r="Y464" s="23"/>
    </row>
    <row r="465" ht="14.25" customHeight="1">
      <c r="A465" s="83"/>
      <c r="B465" s="32"/>
      <c r="C465" s="33"/>
      <c r="D465" s="34"/>
      <c r="E465" s="35">
        <f>IF(B465="",0,F471/SUM(B461:B470))</f>
        <v>0</v>
      </c>
      <c r="F465" s="35">
        <f t="shared" si="634"/>
        <v>0</v>
      </c>
      <c r="G465" s="36">
        <f t="shared" si="635"/>
        <v>0</v>
      </c>
      <c r="H465" s="32"/>
      <c r="I465" s="33"/>
      <c r="J465" s="34"/>
      <c r="K465" s="35">
        <f t="shared" si="636"/>
        <v>0</v>
      </c>
      <c r="L465" s="37">
        <f t="shared" si="637"/>
        <v>0</v>
      </c>
      <c r="M465" s="18">
        <f t="shared" si="638"/>
        <v>0</v>
      </c>
      <c r="N465" s="38">
        <f t="shared" si="639"/>
        <v>0</v>
      </c>
      <c r="O465" s="36">
        <f t="shared" si="640"/>
        <v>0</v>
      </c>
      <c r="P465" s="39" t="str">
        <f t="shared" ref="P465:Q465" si="647">H465</f>
        <v/>
      </c>
      <c r="Q465" s="35" t="str">
        <f t="shared" si="647"/>
        <v/>
      </c>
      <c r="R465" s="35">
        <f t="shared" si="642"/>
        <v>0</v>
      </c>
      <c r="S465" s="37">
        <f t="shared" si="643"/>
        <v>0</v>
      </c>
      <c r="T465" s="36">
        <f t="shared" si="644"/>
        <v>0</v>
      </c>
    </row>
    <row r="466" ht="14.25" customHeight="1">
      <c r="A466" s="83"/>
      <c r="B466" s="32"/>
      <c r="C466" s="33"/>
      <c r="D466" s="34"/>
      <c r="E466" s="35">
        <f>IF(B466="",0,F471/SUM(B461:B470))</f>
        <v>0</v>
      </c>
      <c r="F466" s="35">
        <f t="shared" si="634"/>
        <v>0</v>
      </c>
      <c r="G466" s="36">
        <f t="shared" si="635"/>
        <v>0</v>
      </c>
      <c r="H466" s="32"/>
      <c r="I466" s="33"/>
      <c r="J466" s="34"/>
      <c r="K466" s="35">
        <f t="shared" si="636"/>
        <v>0</v>
      </c>
      <c r="L466" s="37">
        <f t="shared" si="637"/>
        <v>0</v>
      </c>
      <c r="M466" s="18">
        <f t="shared" si="638"/>
        <v>0</v>
      </c>
      <c r="N466" s="38">
        <f t="shared" si="639"/>
        <v>0</v>
      </c>
      <c r="O466" s="36">
        <f t="shared" si="640"/>
        <v>0</v>
      </c>
      <c r="P466" s="39" t="str">
        <f t="shared" ref="P466:Q466" si="648">H466</f>
        <v/>
      </c>
      <c r="Q466" s="35" t="str">
        <f t="shared" si="648"/>
        <v/>
      </c>
      <c r="R466" s="35">
        <f t="shared" si="642"/>
        <v>0</v>
      </c>
      <c r="S466" s="37">
        <f t="shared" si="643"/>
        <v>0</v>
      </c>
      <c r="T466" s="36">
        <f t="shared" si="644"/>
        <v>0</v>
      </c>
    </row>
    <row r="467" ht="14.25" customHeight="1">
      <c r="A467" s="83"/>
      <c r="B467" s="32"/>
      <c r="C467" s="33"/>
      <c r="D467" s="34"/>
      <c r="E467" s="35">
        <f>IF(B467="",0,F471/SUM(B461:B470))</f>
        <v>0</v>
      </c>
      <c r="F467" s="35">
        <f t="shared" si="634"/>
        <v>0</v>
      </c>
      <c r="G467" s="36">
        <f t="shared" si="635"/>
        <v>0</v>
      </c>
      <c r="H467" s="32"/>
      <c r="I467" s="33"/>
      <c r="J467" s="34"/>
      <c r="K467" s="35">
        <f t="shared" si="636"/>
        <v>0</v>
      </c>
      <c r="L467" s="37">
        <f t="shared" si="637"/>
        <v>0</v>
      </c>
      <c r="M467" s="18">
        <f t="shared" si="638"/>
        <v>0</v>
      </c>
      <c r="N467" s="38">
        <f t="shared" si="639"/>
        <v>0</v>
      </c>
      <c r="O467" s="36">
        <f t="shared" si="640"/>
        <v>0</v>
      </c>
      <c r="P467" s="39" t="str">
        <f t="shared" ref="P467:Q467" si="649">H467</f>
        <v/>
      </c>
      <c r="Q467" s="35" t="str">
        <f t="shared" si="649"/>
        <v/>
      </c>
      <c r="R467" s="35">
        <f t="shared" si="642"/>
        <v>0</v>
      </c>
      <c r="S467" s="37">
        <f t="shared" si="643"/>
        <v>0</v>
      </c>
      <c r="T467" s="36">
        <f t="shared" si="644"/>
        <v>0</v>
      </c>
    </row>
    <row r="468" ht="14.25" customHeight="1">
      <c r="A468" s="83"/>
      <c r="B468" s="32"/>
      <c r="C468" s="33"/>
      <c r="D468" s="34"/>
      <c r="E468" s="35">
        <f>IF(B468="",0,F471/SUM(B461:B470))</f>
        <v>0</v>
      </c>
      <c r="F468" s="35">
        <f t="shared" si="634"/>
        <v>0</v>
      </c>
      <c r="G468" s="36">
        <f t="shared" si="635"/>
        <v>0</v>
      </c>
      <c r="H468" s="32"/>
      <c r="I468" s="33"/>
      <c r="J468" s="34"/>
      <c r="K468" s="35">
        <f t="shared" si="636"/>
        <v>0</v>
      </c>
      <c r="L468" s="37">
        <f t="shared" si="637"/>
        <v>0</v>
      </c>
      <c r="M468" s="18">
        <f t="shared" si="638"/>
        <v>0</v>
      </c>
      <c r="N468" s="38">
        <f t="shared" si="639"/>
        <v>0</v>
      </c>
      <c r="O468" s="36">
        <f t="shared" si="640"/>
        <v>0</v>
      </c>
      <c r="P468" s="39" t="str">
        <f t="shared" ref="P468:Q468" si="650">H468</f>
        <v/>
      </c>
      <c r="Q468" s="35" t="str">
        <f t="shared" si="650"/>
        <v/>
      </c>
      <c r="R468" s="35">
        <f t="shared" si="642"/>
        <v>0</v>
      </c>
      <c r="S468" s="37">
        <f t="shared" si="643"/>
        <v>0</v>
      </c>
      <c r="T468" s="36">
        <f t="shared" si="644"/>
        <v>0</v>
      </c>
    </row>
    <row r="469" ht="14.25" customHeight="1">
      <c r="A469" s="83"/>
      <c r="B469" s="32"/>
      <c r="C469" s="33"/>
      <c r="D469" s="34"/>
      <c r="E469" s="35">
        <f>IF(B469="",0,F471/SUM(B461:B470))</f>
        <v>0</v>
      </c>
      <c r="F469" s="35">
        <f t="shared" si="634"/>
        <v>0</v>
      </c>
      <c r="G469" s="36">
        <f t="shared" si="635"/>
        <v>0</v>
      </c>
      <c r="H469" s="32"/>
      <c r="I469" s="33"/>
      <c r="J469" s="34"/>
      <c r="K469" s="35">
        <f t="shared" si="636"/>
        <v>0</v>
      </c>
      <c r="L469" s="37">
        <f t="shared" si="637"/>
        <v>0</v>
      </c>
      <c r="M469" s="18">
        <f t="shared" si="638"/>
        <v>0</v>
      </c>
      <c r="N469" s="38">
        <f t="shared" si="639"/>
        <v>0</v>
      </c>
      <c r="O469" s="36">
        <f t="shared" si="640"/>
        <v>0</v>
      </c>
      <c r="P469" s="39" t="str">
        <f t="shared" ref="P469:Q469" si="651">H469</f>
        <v/>
      </c>
      <c r="Q469" s="35" t="str">
        <f t="shared" si="651"/>
        <v/>
      </c>
      <c r="R469" s="35">
        <f t="shared" si="642"/>
        <v>0</v>
      </c>
      <c r="S469" s="37">
        <f t="shared" si="643"/>
        <v>0</v>
      </c>
      <c r="T469" s="36">
        <f t="shared" si="644"/>
        <v>0</v>
      </c>
    </row>
    <row r="470" ht="14.25" customHeight="1">
      <c r="A470" s="84"/>
      <c r="B470" s="48"/>
      <c r="C470" s="48"/>
      <c r="D470" s="43"/>
      <c r="E470" s="50">
        <f>IF(B470="",0,F471/SUM(B461:B470))</f>
        <v>0</v>
      </c>
      <c r="F470" s="50">
        <f t="shared" si="634"/>
        <v>0</v>
      </c>
      <c r="G470" s="51">
        <f t="shared" si="635"/>
        <v>0</v>
      </c>
      <c r="H470" s="52"/>
      <c r="I470" s="48"/>
      <c r="J470" s="49"/>
      <c r="K470" s="50">
        <f t="shared" si="636"/>
        <v>0</v>
      </c>
      <c r="L470" s="53">
        <f t="shared" si="637"/>
        <v>0</v>
      </c>
      <c r="M470" s="75">
        <f t="shared" si="638"/>
        <v>0</v>
      </c>
      <c r="N470" s="55">
        <f t="shared" si="639"/>
        <v>0</v>
      </c>
      <c r="O470" s="51">
        <f t="shared" si="640"/>
        <v>0</v>
      </c>
      <c r="P470" s="56" t="str">
        <f t="shared" ref="P470:Q470" si="652">H470</f>
        <v/>
      </c>
      <c r="Q470" s="50" t="str">
        <f t="shared" si="652"/>
        <v/>
      </c>
      <c r="R470" s="50">
        <f t="shared" si="642"/>
        <v>0</v>
      </c>
      <c r="S470" s="37">
        <f t="shared" si="643"/>
        <v>0</v>
      </c>
      <c r="T470" s="51">
        <f t="shared" si="644"/>
        <v>0</v>
      </c>
    </row>
    <row r="471" ht="42.0" customHeight="1">
      <c r="B471" s="13">
        <f>SUM(B461:B470)</f>
        <v>0</v>
      </c>
      <c r="C471" s="58" t="s">
        <v>25</v>
      </c>
      <c r="D471" s="76" t="s">
        <v>26</v>
      </c>
      <c r="E471" s="77"/>
      <c r="F471" s="78">
        <v>0.0</v>
      </c>
      <c r="G471" s="9"/>
      <c r="H471" s="13">
        <f>SUM(H461:H470)</f>
        <v>0</v>
      </c>
      <c r="I471" s="58" t="s">
        <v>27</v>
      </c>
      <c r="J471" s="62"/>
      <c r="K471" s="62"/>
      <c r="L471" s="37">
        <f t="shared" si="637"/>
        <v>0</v>
      </c>
      <c r="N471" s="33">
        <f t="shared" ref="N471:O471" si="653">SUM(N461:N470)</f>
        <v>0</v>
      </c>
      <c r="O471" s="33">
        <f t="shared" si="653"/>
        <v>0</v>
      </c>
      <c r="R471" s="22">
        <f>SUM(R461:R470)</f>
        <v>0</v>
      </c>
      <c r="S471" s="13" t="s">
        <v>28</v>
      </c>
      <c r="T471" s="13"/>
      <c r="Y471" s="33">
        <f>T471*R471</f>
        <v>0</v>
      </c>
      <c r="Z471" s="33">
        <f>R471</f>
        <v>0</v>
      </c>
    </row>
    <row r="472" ht="33.75" customHeight="1">
      <c r="C472" s="85"/>
    </row>
    <row r="473" ht="42.75" customHeight="1">
      <c r="A473" s="11"/>
      <c r="B473" s="12" t="s">
        <v>1</v>
      </c>
      <c r="C473" s="13"/>
      <c r="D473" s="14" t="s">
        <v>2</v>
      </c>
      <c r="E473" s="15"/>
      <c r="F473" s="16"/>
      <c r="G473" s="17"/>
      <c r="H473" s="17"/>
      <c r="I473" s="15"/>
      <c r="J473" s="14" t="s">
        <v>3</v>
      </c>
      <c r="K473" s="17"/>
      <c r="L473" s="17"/>
      <c r="M473" s="15"/>
      <c r="P473" s="18">
        <f>IFERROR(O486/N486-1,0)</f>
        <v>0</v>
      </c>
      <c r="Q473" s="3" t="s">
        <v>4</v>
      </c>
      <c r="R473" s="4"/>
      <c r="S473" s="5"/>
      <c r="T473" s="22">
        <f>SUM(T476:T485)</f>
        <v>0</v>
      </c>
      <c r="Z473" s="23"/>
    </row>
    <row r="474" ht="14.25" customHeight="1">
      <c r="A474" s="66" t="s">
        <v>5</v>
      </c>
      <c r="B474" s="82" t="s">
        <v>6</v>
      </c>
      <c r="C474" s="20"/>
      <c r="D474" s="20"/>
      <c r="E474" s="20"/>
      <c r="F474" s="20"/>
      <c r="G474" s="68"/>
      <c r="H474" s="82" t="s">
        <v>7</v>
      </c>
      <c r="I474" s="20"/>
      <c r="J474" s="20"/>
      <c r="K474" s="20"/>
      <c r="L474" s="20"/>
      <c r="M474" s="68"/>
      <c r="N474" s="27" t="s">
        <v>8</v>
      </c>
      <c r="O474" s="28"/>
      <c r="P474" s="25" t="s">
        <v>9</v>
      </c>
      <c r="Q474" s="17"/>
      <c r="R474" s="17"/>
      <c r="S474" s="17"/>
      <c r="T474" s="26"/>
    </row>
    <row r="475" ht="14.25" customHeight="1">
      <c r="A475" s="29"/>
      <c r="B475" s="30" t="s">
        <v>10</v>
      </c>
      <c r="C475" s="12" t="s">
        <v>11</v>
      </c>
      <c r="D475" s="12" t="s">
        <v>12</v>
      </c>
      <c r="E475" s="12" t="s">
        <v>13</v>
      </c>
      <c r="F475" s="12" t="s">
        <v>14</v>
      </c>
      <c r="G475" s="31" t="s">
        <v>15</v>
      </c>
      <c r="H475" s="30" t="s">
        <v>10</v>
      </c>
      <c r="I475" s="12" t="s">
        <v>11</v>
      </c>
      <c r="J475" s="12" t="s">
        <v>12</v>
      </c>
      <c r="K475" s="12" t="s">
        <v>14</v>
      </c>
      <c r="L475" s="12" t="s">
        <v>16</v>
      </c>
      <c r="M475" s="31" t="s">
        <v>17</v>
      </c>
      <c r="N475" s="30" t="s">
        <v>18</v>
      </c>
      <c r="O475" s="31" t="s">
        <v>19</v>
      </c>
      <c r="P475" s="30" t="s">
        <v>20</v>
      </c>
      <c r="Q475" s="12" t="s">
        <v>21</v>
      </c>
      <c r="R475" s="12" t="s">
        <v>22</v>
      </c>
      <c r="S475" s="12" t="s">
        <v>23</v>
      </c>
      <c r="T475" s="31" t="s">
        <v>24</v>
      </c>
    </row>
    <row r="476" ht="14.25" customHeight="1">
      <c r="A476" s="73"/>
      <c r="B476" s="32"/>
      <c r="C476" s="33"/>
      <c r="D476" s="34"/>
      <c r="E476" s="35">
        <f>IF(B476="",0,F486/SUM(B476:B485))</f>
        <v>0</v>
      </c>
      <c r="F476" s="35">
        <f t="shared" ref="F476:F485" si="655">C476*(1-(D476+9.25%))+E476</f>
        <v>0</v>
      </c>
      <c r="G476" s="36">
        <f t="shared" ref="G476:G485" si="656">IFERROR(F476*B476/H476,0)</f>
        <v>0</v>
      </c>
      <c r="H476" s="32"/>
      <c r="I476" s="33"/>
      <c r="J476" s="34"/>
      <c r="K476" s="35">
        <f t="shared" ref="K476:K485" si="657">I476*(1-(J476+9.25%))</f>
        <v>0</v>
      </c>
      <c r="L476" s="37">
        <f t="shared" ref="L476:L486" si="658">IFERROR(H476/B476-1,0)</f>
        <v>0</v>
      </c>
      <c r="M476" s="18">
        <f t="shared" ref="M476:M485" si="659">IFERROR(K476/G476-1,0)</f>
        <v>0</v>
      </c>
      <c r="N476" s="38">
        <f t="shared" ref="N476:N485" si="660">B476*F476</f>
        <v>0</v>
      </c>
      <c r="O476" s="36">
        <f t="shared" ref="O476:O485" si="661">H476*K476</f>
        <v>0</v>
      </c>
      <c r="P476" s="39" t="str">
        <f t="shared" ref="P476:Q476" si="654">H476</f>
        <v/>
      </c>
      <c r="Q476" s="35" t="str">
        <f t="shared" si="654"/>
        <v/>
      </c>
      <c r="R476" s="35">
        <f t="shared" ref="R476:R485" si="663">Q476*P476</f>
        <v>0</v>
      </c>
      <c r="S476" s="37">
        <f t="shared" ref="S476:S485" si="664">IF(M476="","",IF(M476&lt;20%,0,IF(M476&lt;30%,1%,IF(M476&lt;40%,1.5%,IF(M476&lt;50%,2.5%,IF(M476&lt;60%,3%,IF(M476&lt;80%,4%,IF(M476&lt;100%,5%,5%))))))))</f>
        <v>0</v>
      </c>
      <c r="T476" s="36">
        <f t="shared" ref="T476:T485" si="665">R476*S476</f>
        <v>0</v>
      </c>
    </row>
    <row r="477" ht="14.25" customHeight="1">
      <c r="A477" s="73"/>
      <c r="B477" s="32"/>
      <c r="C477" s="33"/>
      <c r="D477" s="34"/>
      <c r="E477" s="35">
        <f>IF(B477="",0,F486/SUM(B476:B485))</f>
        <v>0</v>
      </c>
      <c r="F477" s="35">
        <f t="shared" si="655"/>
        <v>0</v>
      </c>
      <c r="G477" s="36">
        <f t="shared" si="656"/>
        <v>0</v>
      </c>
      <c r="H477" s="32"/>
      <c r="I477" s="33"/>
      <c r="J477" s="34"/>
      <c r="K477" s="35">
        <f t="shared" si="657"/>
        <v>0</v>
      </c>
      <c r="L477" s="37">
        <f t="shared" si="658"/>
        <v>0</v>
      </c>
      <c r="M477" s="18">
        <f t="shared" si="659"/>
        <v>0</v>
      </c>
      <c r="N477" s="38">
        <f t="shared" si="660"/>
        <v>0</v>
      </c>
      <c r="O477" s="36">
        <f t="shared" si="661"/>
        <v>0</v>
      </c>
      <c r="P477" s="39" t="str">
        <f t="shared" ref="P477:Q477" si="662">H477</f>
        <v/>
      </c>
      <c r="Q477" s="35" t="str">
        <f t="shared" si="662"/>
        <v/>
      </c>
      <c r="R477" s="35">
        <f t="shared" si="663"/>
        <v>0</v>
      </c>
      <c r="S477" s="37">
        <f t="shared" si="664"/>
        <v>0</v>
      </c>
      <c r="T477" s="36">
        <f t="shared" si="665"/>
        <v>0</v>
      </c>
    </row>
    <row r="478" ht="14.25" customHeight="1">
      <c r="A478" s="73"/>
      <c r="B478" s="32"/>
      <c r="C478" s="33"/>
      <c r="D478" s="34"/>
      <c r="E478" s="35">
        <f>IF(B478="",0,F486/SUM(B476:B485))</f>
        <v>0</v>
      </c>
      <c r="F478" s="35">
        <f t="shared" si="655"/>
        <v>0</v>
      </c>
      <c r="G478" s="36">
        <f t="shared" si="656"/>
        <v>0</v>
      </c>
      <c r="H478" s="32"/>
      <c r="I478" s="33"/>
      <c r="J478" s="34"/>
      <c r="K478" s="35">
        <f t="shared" si="657"/>
        <v>0</v>
      </c>
      <c r="L478" s="37">
        <f t="shared" si="658"/>
        <v>0</v>
      </c>
      <c r="M478" s="18">
        <f t="shared" si="659"/>
        <v>0</v>
      </c>
      <c r="N478" s="38">
        <f t="shared" si="660"/>
        <v>0</v>
      </c>
      <c r="O478" s="36">
        <f t="shared" si="661"/>
        <v>0</v>
      </c>
      <c r="P478" s="39" t="str">
        <f t="shared" ref="P478:Q478" si="666">H478</f>
        <v/>
      </c>
      <c r="Q478" s="35" t="str">
        <f t="shared" si="666"/>
        <v/>
      </c>
      <c r="R478" s="35">
        <f t="shared" si="663"/>
        <v>0</v>
      </c>
      <c r="S478" s="37">
        <f t="shared" si="664"/>
        <v>0</v>
      </c>
      <c r="T478" s="36">
        <f t="shared" si="665"/>
        <v>0</v>
      </c>
    </row>
    <row r="479" ht="14.25" customHeight="1">
      <c r="A479" s="73"/>
      <c r="B479" s="32"/>
      <c r="C479" s="33"/>
      <c r="D479" s="34"/>
      <c r="E479" s="35">
        <f>IF(B479="",0,F486/SUM(B476:B485))</f>
        <v>0</v>
      </c>
      <c r="F479" s="35">
        <f t="shared" si="655"/>
        <v>0</v>
      </c>
      <c r="G479" s="36">
        <f t="shared" si="656"/>
        <v>0</v>
      </c>
      <c r="H479" s="32"/>
      <c r="I479" s="33"/>
      <c r="J479" s="34"/>
      <c r="K479" s="35">
        <f t="shared" si="657"/>
        <v>0</v>
      </c>
      <c r="L479" s="37">
        <f t="shared" si="658"/>
        <v>0</v>
      </c>
      <c r="M479" s="18">
        <f t="shared" si="659"/>
        <v>0</v>
      </c>
      <c r="N479" s="38">
        <f t="shared" si="660"/>
        <v>0</v>
      </c>
      <c r="O479" s="36">
        <f t="shared" si="661"/>
        <v>0</v>
      </c>
      <c r="P479" s="39" t="str">
        <f t="shared" ref="P479:Q479" si="667">H479</f>
        <v/>
      </c>
      <c r="Q479" s="35" t="str">
        <f t="shared" si="667"/>
        <v/>
      </c>
      <c r="R479" s="35">
        <f t="shared" si="663"/>
        <v>0</v>
      </c>
      <c r="S479" s="37">
        <f t="shared" si="664"/>
        <v>0</v>
      </c>
      <c r="T479" s="36">
        <f t="shared" si="665"/>
        <v>0</v>
      </c>
    </row>
    <row r="480" ht="14.25" customHeight="1">
      <c r="A480" s="83"/>
      <c r="B480" s="32"/>
      <c r="C480" s="33"/>
      <c r="D480" s="34"/>
      <c r="E480" s="35">
        <f>IF(B480="",0,F486/SUM(B476:B485))</f>
        <v>0</v>
      </c>
      <c r="F480" s="35">
        <f t="shared" si="655"/>
        <v>0</v>
      </c>
      <c r="G480" s="36">
        <f t="shared" si="656"/>
        <v>0</v>
      </c>
      <c r="H480" s="32"/>
      <c r="I480" s="33"/>
      <c r="J480" s="34"/>
      <c r="K480" s="35">
        <f t="shared" si="657"/>
        <v>0</v>
      </c>
      <c r="L480" s="37">
        <f t="shared" si="658"/>
        <v>0</v>
      </c>
      <c r="M480" s="18">
        <f t="shared" si="659"/>
        <v>0</v>
      </c>
      <c r="N480" s="38">
        <f t="shared" si="660"/>
        <v>0</v>
      </c>
      <c r="O480" s="36">
        <f t="shared" si="661"/>
        <v>0</v>
      </c>
      <c r="P480" s="39" t="str">
        <f t="shared" ref="P480:Q480" si="668">H480</f>
        <v/>
      </c>
      <c r="Q480" s="35" t="str">
        <f t="shared" si="668"/>
        <v/>
      </c>
      <c r="R480" s="35">
        <f t="shared" si="663"/>
        <v>0</v>
      </c>
      <c r="S480" s="37">
        <f t="shared" si="664"/>
        <v>0</v>
      </c>
      <c r="T480" s="36">
        <f t="shared" si="665"/>
        <v>0</v>
      </c>
    </row>
    <row r="481" ht="14.25" customHeight="1">
      <c r="A481" s="83"/>
      <c r="B481" s="32"/>
      <c r="C481" s="33"/>
      <c r="D481" s="34"/>
      <c r="E481" s="35">
        <f>IF(B481="",0,F486/SUM(B476:B485))</f>
        <v>0</v>
      </c>
      <c r="F481" s="35">
        <f t="shared" si="655"/>
        <v>0</v>
      </c>
      <c r="G481" s="36">
        <f t="shared" si="656"/>
        <v>0</v>
      </c>
      <c r="H481" s="32"/>
      <c r="I481" s="33"/>
      <c r="J481" s="34"/>
      <c r="K481" s="35">
        <f t="shared" si="657"/>
        <v>0</v>
      </c>
      <c r="L481" s="37">
        <f t="shared" si="658"/>
        <v>0</v>
      </c>
      <c r="M481" s="18">
        <f t="shared" si="659"/>
        <v>0</v>
      </c>
      <c r="N481" s="38">
        <f t="shared" si="660"/>
        <v>0</v>
      </c>
      <c r="O481" s="36">
        <f t="shared" si="661"/>
        <v>0</v>
      </c>
      <c r="P481" s="39" t="str">
        <f t="shared" ref="P481:Q481" si="669">H481</f>
        <v/>
      </c>
      <c r="Q481" s="35" t="str">
        <f t="shared" si="669"/>
        <v/>
      </c>
      <c r="R481" s="35">
        <f t="shared" si="663"/>
        <v>0</v>
      </c>
      <c r="S481" s="37">
        <f t="shared" si="664"/>
        <v>0</v>
      </c>
      <c r="T481" s="36">
        <f t="shared" si="665"/>
        <v>0</v>
      </c>
    </row>
    <row r="482" ht="14.25" customHeight="1">
      <c r="A482" s="83"/>
      <c r="B482" s="32"/>
      <c r="C482" s="33"/>
      <c r="D482" s="34"/>
      <c r="E482" s="35">
        <f>IF(B482="",0,F486/SUM(B476:B485))</f>
        <v>0</v>
      </c>
      <c r="F482" s="35">
        <f t="shared" si="655"/>
        <v>0</v>
      </c>
      <c r="G482" s="36">
        <f t="shared" si="656"/>
        <v>0</v>
      </c>
      <c r="H482" s="32"/>
      <c r="I482" s="33"/>
      <c r="J482" s="34"/>
      <c r="K482" s="35">
        <f t="shared" si="657"/>
        <v>0</v>
      </c>
      <c r="L482" s="37">
        <f t="shared" si="658"/>
        <v>0</v>
      </c>
      <c r="M482" s="18">
        <f t="shared" si="659"/>
        <v>0</v>
      </c>
      <c r="N482" s="38">
        <f t="shared" si="660"/>
        <v>0</v>
      </c>
      <c r="O482" s="36">
        <f t="shared" si="661"/>
        <v>0</v>
      </c>
      <c r="P482" s="39" t="str">
        <f t="shared" ref="P482:Q482" si="670">H482</f>
        <v/>
      </c>
      <c r="Q482" s="35" t="str">
        <f t="shared" si="670"/>
        <v/>
      </c>
      <c r="R482" s="35">
        <f t="shared" si="663"/>
        <v>0</v>
      </c>
      <c r="S482" s="37">
        <f t="shared" si="664"/>
        <v>0</v>
      </c>
      <c r="T482" s="36">
        <f t="shared" si="665"/>
        <v>0</v>
      </c>
    </row>
    <row r="483" ht="14.25" customHeight="1">
      <c r="A483" s="83"/>
      <c r="B483" s="32"/>
      <c r="C483" s="33"/>
      <c r="D483" s="34"/>
      <c r="E483" s="35">
        <f>IF(B483="",0,F486/SUM(B476:B485))</f>
        <v>0</v>
      </c>
      <c r="F483" s="35">
        <f t="shared" si="655"/>
        <v>0</v>
      </c>
      <c r="G483" s="36">
        <f t="shared" si="656"/>
        <v>0</v>
      </c>
      <c r="H483" s="32"/>
      <c r="I483" s="33"/>
      <c r="J483" s="34"/>
      <c r="K483" s="35">
        <f t="shared" si="657"/>
        <v>0</v>
      </c>
      <c r="L483" s="37">
        <f t="shared" si="658"/>
        <v>0</v>
      </c>
      <c r="M483" s="18">
        <f t="shared" si="659"/>
        <v>0</v>
      </c>
      <c r="N483" s="38">
        <f t="shared" si="660"/>
        <v>0</v>
      </c>
      <c r="O483" s="36">
        <f t="shared" si="661"/>
        <v>0</v>
      </c>
      <c r="P483" s="39" t="str">
        <f t="shared" ref="P483:Q483" si="671">H483</f>
        <v/>
      </c>
      <c r="Q483" s="35" t="str">
        <f t="shared" si="671"/>
        <v/>
      </c>
      <c r="R483" s="35">
        <f t="shared" si="663"/>
        <v>0</v>
      </c>
      <c r="S483" s="37">
        <f t="shared" si="664"/>
        <v>0</v>
      </c>
      <c r="T483" s="36">
        <f t="shared" si="665"/>
        <v>0</v>
      </c>
    </row>
    <row r="484" ht="14.25" customHeight="1">
      <c r="A484" s="83"/>
      <c r="B484" s="32"/>
      <c r="C484" s="33"/>
      <c r="D484" s="34"/>
      <c r="E484" s="35">
        <f>IF(B484="",0,F486/SUM(B476:B485))</f>
        <v>0</v>
      </c>
      <c r="F484" s="35">
        <f t="shared" si="655"/>
        <v>0</v>
      </c>
      <c r="G484" s="36">
        <f t="shared" si="656"/>
        <v>0</v>
      </c>
      <c r="H484" s="32"/>
      <c r="I484" s="33"/>
      <c r="J484" s="34"/>
      <c r="K484" s="35">
        <f t="shared" si="657"/>
        <v>0</v>
      </c>
      <c r="L484" s="37">
        <f t="shared" si="658"/>
        <v>0</v>
      </c>
      <c r="M484" s="18">
        <f t="shared" si="659"/>
        <v>0</v>
      </c>
      <c r="N484" s="38">
        <f t="shared" si="660"/>
        <v>0</v>
      </c>
      <c r="O484" s="36">
        <f t="shared" si="661"/>
        <v>0</v>
      </c>
      <c r="P484" s="39" t="str">
        <f t="shared" ref="P484:Q484" si="672">H484</f>
        <v/>
      </c>
      <c r="Q484" s="35" t="str">
        <f t="shared" si="672"/>
        <v/>
      </c>
      <c r="R484" s="35">
        <f t="shared" si="663"/>
        <v>0</v>
      </c>
      <c r="S484" s="37">
        <f t="shared" si="664"/>
        <v>0</v>
      </c>
      <c r="T484" s="36">
        <f t="shared" si="665"/>
        <v>0</v>
      </c>
    </row>
    <row r="485" ht="14.25" customHeight="1">
      <c r="A485" s="84"/>
      <c r="B485" s="48"/>
      <c r="C485" s="48"/>
      <c r="D485" s="43"/>
      <c r="E485" s="50">
        <f>IF(B485="",0,F486/SUM(B476:B485))</f>
        <v>0</v>
      </c>
      <c r="F485" s="50">
        <f t="shared" si="655"/>
        <v>0</v>
      </c>
      <c r="G485" s="51">
        <f t="shared" si="656"/>
        <v>0</v>
      </c>
      <c r="H485" s="52"/>
      <c r="I485" s="48"/>
      <c r="J485" s="49"/>
      <c r="K485" s="50">
        <f t="shared" si="657"/>
        <v>0</v>
      </c>
      <c r="L485" s="53">
        <f t="shared" si="658"/>
        <v>0</v>
      </c>
      <c r="M485" s="75">
        <f t="shared" si="659"/>
        <v>0</v>
      </c>
      <c r="N485" s="55">
        <f t="shared" si="660"/>
        <v>0</v>
      </c>
      <c r="O485" s="51">
        <f t="shared" si="661"/>
        <v>0</v>
      </c>
      <c r="P485" s="56" t="str">
        <f t="shared" ref="P485:Q485" si="673">H485</f>
        <v/>
      </c>
      <c r="Q485" s="50" t="str">
        <f t="shared" si="673"/>
        <v/>
      </c>
      <c r="R485" s="50">
        <f t="shared" si="663"/>
        <v>0</v>
      </c>
      <c r="S485" s="37">
        <f t="shared" si="664"/>
        <v>0</v>
      </c>
      <c r="T485" s="51">
        <f t="shared" si="665"/>
        <v>0</v>
      </c>
    </row>
    <row r="486" ht="42.0" customHeight="1">
      <c r="B486" s="13">
        <f>SUM(B476:B485)</f>
        <v>0</v>
      </c>
      <c r="C486" s="58" t="s">
        <v>25</v>
      </c>
      <c r="D486" s="76" t="s">
        <v>26</v>
      </c>
      <c r="E486" s="77"/>
      <c r="F486" s="78">
        <v>0.0</v>
      </c>
      <c r="G486" s="9"/>
      <c r="H486" s="13">
        <f>SUM(H476:H485)</f>
        <v>0</v>
      </c>
      <c r="I486" s="58" t="s">
        <v>27</v>
      </c>
      <c r="J486" s="62"/>
      <c r="K486" s="62"/>
      <c r="L486" s="37">
        <f t="shared" si="658"/>
        <v>0</v>
      </c>
      <c r="N486" s="33">
        <f t="shared" ref="N486:O486" si="674">SUM(N476:N485)</f>
        <v>0</v>
      </c>
      <c r="O486" s="33">
        <f t="shared" si="674"/>
        <v>0</v>
      </c>
      <c r="R486" s="22">
        <f>SUM(R476:R485)</f>
        <v>0</v>
      </c>
      <c r="S486" s="13" t="s">
        <v>28</v>
      </c>
      <c r="T486" s="13"/>
      <c r="Y486" s="33">
        <f>T486*R486</f>
        <v>0</v>
      </c>
      <c r="Z486" s="33">
        <f>R486</f>
        <v>0</v>
      </c>
    </row>
    <row r="487" ht="33.75" customHeight="1"/>
    <row r="488" ht="42.75" customHeight="1">
      <c r="A488" s="11"/>
      <c r="B488" s="12" t="s">
        <v>1</v>
      </c>
      <c r="C488" s="13"/>
      <c r="D488" s="14" t="s">
        <v>2</v>
      </c>
      <c r="E488" s="15"/>
      <c r="F488" s="16"/>
      <c r="G488" s="17"/>
      <c r="H488" s="17"/>
      <c r="I488" s="15"/>
      <c r="J488" s="14" t="s">
        <v>3</v>
      </c>
      <c r="K488" s="17"/>
      <c r="L488" s="17"/>
      <c r="M488" s="15"/>
      <c r="P488" s="18">
        <f>IFERROR(O501/N501-1,0)</f>
        <v>0</v>
      </c>
      <c r="Q488" s="3" t="s">
        <v>4</v>
      </c>
      <c r="R488" s="4"/>
      <c r="S488" s="5"/>
      <c r="T488" s="22">
        <f>SUM(T491:T500)</f>
        <v>0</v>
      </c>
      <c r="Z488" s="23"/>
    </row>
    <row r="489" ht="14.25" customHeight="1">
      <c r="A489" s="66" t="s">
        <v>5</v>
      </c>
      <c r="B489" s="82" t="s">
        <v>6</v>
      </c>
      <c r="C489" s="20"/>
      <c r="D489" s="20"/>
      <c r="E489" s="20"/>
      <c r="F489" s="20"/>
      <c r="G489" s="68"/>
      <c r="H489" s="82" t="s">
        <v>7</v>
      </c>
      <c r="I489" s="20"/>
      <c r="J489" s="20"/>
      <c r="K489" s="20"/>
      <c r="L489" s="20"/>
      <c r="M489" s="68"/>
      <c r="N489" s="27" t="s">
        <v>8</v>
      </c>
      <c r="O489" s="28"/>
      <c r="P489" s="25" t="s">
        <v>9</v>
      </c>
      <c r="Q489" s="17"/>
      <c r="R489" s="17"/>
      <c r="S489" s="17"/>
      <c r="T489" s="26"/>
    </row>
    <row r="490" ht="14.25" customHeight="1">
      <c r="A490" s="29"/>
      <c r="B490" s="30" t="s">
        <v>10</v>
      </c>
      <c r="C490" s="12" t="s">
        <v>11</v>
      </c>
      <c r="D490" s="12" t="s">
        <v>12</v>
      </c>
      <c r="E490" s="12" t="s">
        <v>13</v>
      </c>
      <c r="F490" s="12" t="s">
        <v>14</v>
      </c>
      <c r="G490" s="31" t="s">
        <v>15</v>
      </c>
      <c r="H490" s="30" t="s">
        <v>10</v>
      </c>
      <c r="I490" s="12" t="s">
        <v>11</v>
      </c>
      <c r="J490" s="12" t="s">
        <v>12</v>
      </c>
      <c r="K490" s="12" t="s">
        <v>14</v>
      </c>
      <c r="L490" s="12" t="s">
        <v>16</v>
      </c>
      <c r="M490" s="31" t="s">
        <v>17</v>
      </c>
      <c r="N490" s="30" t="s">
        <v>18</v>
      </c>
      <c r="O490" s="31" t="s">
        <v>19</v>
      </c>
      <c r="P490" s="30" t="s">
        <v>20</v>
      </c>
      <c r="Q490" s="12" t="s">
        <v>21</v>
      </c>
      <c r="R490" s="12" t="s">
        <v>22</v>
      </c>
      <c r="S490" s="12" t="s">
        <v>23</v>
      </c>
      <c r="T490" s="31" t="s">
        <v>24</v>
      </c>
    </row>
    <row r="491" ht="14.25" customHeight="1">
      <c r="A491" s="73"/>
      <c r="B491" s="32"/>
      <c r="C491" s="33"/>
      <c r="D491" s="34"/>
      <c r="E491" s="35">
        <f>IF(B491="",0,F501/SUM(B491:B500))</f>
        <v>0</v>
      </c>
      <c r="F491" s="35">
        <f t="shared" ref="F491:F500" si="676">C491*(1-(D491+9.25%))+E491</f>
        <v>0</v>
      </c>
      <c r="G491" s="36">
        <f t="shared" ref="G491:G500" si="677">IFERROR(F491*B491/H491,0)</f>
        <v>0</v>
      </c>
      <c r="H491" s="32"/>
      <c r="I491" s="33"/>
      <c r="J491" s="34"/>
      <c r="K491" s="35">
        <f t="shared" ref="K491:K500" si="678">I491*(1-(J491+9.25%))</f>
        <v>0</v>
      </c>
      <c r="L491" s="37">
        <f t="shared" ref="L491:L501" si="679">IFERROR(H491/B491-1,0)</f>
        <v>0</v>
      </c>
      <c r="M491" s="18">
        <f t="shared" ref="M491:M500" si="680">IFERROR(K491/G491-1,0)</f>
        <v>0</v>
      </c>
      <c r="N491" s="38">
        <f t="shared" ref="N491:N500" si="681">B491*F491</f>
        <v>0</v>
      </c>
      <c r="O491" s="36">
        <f t="shared" ref="O491:O500" si="682">H491*K491</f>
        <v>0</v>
      </c>
      <c r="P491" s="39" t="str">
        <f t="shared" ref="P491:Q491" si="675">H491</f>
        <v/>
      </c>
      <c r="Q491" s="35" t="str">
        <f t="shared" si="675"/>
        <v/>
      </c>
      <c r="R491" s="35">
        <f t="shared" ref="R491:R500" si="684">Q491*P491</f>
        <v>0</v>
      </c>
      <c r="S491" s="37">
        <f t="shared" ref="S491:S500" si="685">IF(M491="","",IF(M491&lt;20%,0,IF(M491&lt;30%,1%,IF(M491&lt;40%,1.5%,IF(M491&lt;50%,2.5%,IF(M491&lt;60%,3%,IF(M491&lt;80%,4%,IF(M491&lt;100%,5%,5%))))))))</f>
        <v>0</v>
      </c>
      <c r="T491" s="36">
        <f t="shared" ref="T491:T500" si="686">R491*S491</f>
        <v>0</v>
      </c>
    </row>
    <row r="492" ht="14.25" customHeight="1">
      <c r="A492" s="73"/>
      <c r="B492" s="32"/>
      <c r="C492" s="33"/>
      <c r="D492" s="34"/>
      <c r="E492" s="35">
        <f>IF(B492="",0,F501/SUM(B491:B500))</f>
        <v>0</v>
      </c>
      <c r="F492" s="35">
        <f t="shared" si="676"/>
        <v>0</v>
      </c>
      <c r="G492" s="36">
        <f t="shared" si="677"/>
        <v>0</v>
      </c>
      <c r="H492" s="32"/>
      <c r="I492" s="33"/>
      <c r="J492" s="34"/>
      <c r="K492" s="35">
        <f t="shared" si="678"/>
        <v>0</v>
      </c>
      <c r="L492" s="37">
        <f t="shared" si="679"/>
        <v>0</v>
      </c>
      <c r="M492" s="18">
        <f t="shared" si="680"/>
        <v>0</v>
      </c>
      <c r="N492" s="38">
        <f t="shared" si="681"/>
        <v>0</v>
      </c>
      <c r="O492" s="36">
        <f t="shared" si="682"/>
        <v>0</v>
      </c>
      <c r="P492" s="39" t="str">
        <f t="shared" ref="P492:Q492" si="683">H492</f>
        <v/>
      </c>
      <c r="Q492" s="35" t="str">
        <f t="shared" si="683"/>
        <v/>
      </c>
      <c r="R492" s="35">
        <f t="shared" si="684"/>
        <v>0</v>
      </c>
      <c r="S492" s="37">
        <f t="shared" si="685"/>
        <v>0</v>
      </c>
      <c r="T492" s="36">
        <f t="shared" si="686"/>
        <v>0</v>
      </c>
    </row>
    <row r="493" ht="14.25" customHeight="1">
      <c r="A493" s="73"/>
      <c r="B493" s="32"/>
      <c r="C493" s="33"/>
      <c r="D493" s="34"/>
      <c r="E493" s="35">
        <f>IF(B493="",0,F501/SUM(B491:B500))</f>
        <v>0</v>
      </c>
      <c r="F493" s="35">
        <f t="shared" si="676"/>
        <v>0</v>
      </c>
      <c r="G493" s="36">
        <f t="shared" si="677"/>
        <v>0</v>
      </c>
      <c r="H493" s="32"/>
      <c r="I493" s="33"/>
      <c r="J493" s="34"/>
      <c r="K493" s="35">
        <f t="shared" si="678"/>
        <v>0</v>
      </c>
      <c r="L493" s="37">
        <f t="shared" si="679"/>
        <v>0</v>
      </c>
      <c r="M493" s="18">
        <f t="shared" si="680"/>
        <v>0</v>
      </c>
      <c r="N493" s="38">
        <f t="shared" si="681"/>
        <v>0</v>
      </c>
      <c r="O493" s="36">
        <f t="shared" si="682"/>
        <v>0</v>
      </c>
      <c r="P493" s="39" t="str">
        <f t="shared" ref="P493:Q493" si="687">H493</f>
        <v/>
      </c>
      <c r="Q493" s="35" t="str">
        <f t="shared" si="687"/>
        <v/>
      </c>
      <c r="R493" s="35">
        <f t="shared" si="684"/>
        <v>0</v>
      </c>
      <c r="S493" s="37">
        <f t="shared" si="685"/>
        <v>0</v>
      </c>
      <c r="T493" s="36">
        <f t="shared" si="686"/>
        <v>0</v>
      </c>
    </row>
    <row r="494" ht="14.25" customHeight="1">
      <c r="A494" s="73"/>
      <c r="B494" s="32"/>
      <c r="C494" s="33"/>
      <c r="D494" s="34"/>
      <c r="E494" s="35">
        <f>IF(B494="",0,F501/SUM(B491:B500))</f>
        <v>0</v>
      </c>
      <c r="F494" s="35">
        <f t="shared" si="676"/>
        <v>0</v>
      </c>
      <c r="G494" s="36">
        <f t="shared" si="677"/>
        <v>0</v>
      </c>
      <c r="H494" s="32"/>
      <c r="I494" s="33"/>
      <c r="J494" s="34"/>
      <c r="K494" s="35">
        <f t="shared" si="678"/>
        <v>0</v>
      </c>
      <c r="L494" s="37">
        <f t="shared" si="679"/>
        <v>0</v>
      </c>
      <c r="M494" s="18">
        <f t="shared" si="680"/>
        <v>0</v>
      </c>
      <c r="N494" s="38">
        <f t="shared" si="681"/>
        <v>0</v>
      </c>
      <c r="O494" s="36">
        <f t="shared" si="682"/>
        <v>0</v>
      </c>
      <c r="P494" s="39" t="str">
        <f t="shared" ref="P494:Q494" si="688">H494</f>
        <v/>
      </c>
      <c r="Q494" s="35" t="str">
        <f t="shared" si="688"/>
        <v/>
      </c>
      <c r="R494" s="35">
        <f t="shared" si="684"/>
        <v>0</v>
      </c>
      <c r="S494" s="37">
        <f t="shared" si="685"/>
        <v>0</v>
      </c>
      <c r="T494" s="36">
        <f t="shared" si="686"/>
        <v>0</v>
      </c>
    </row>
    <row r="495" ht="14.25" customHeight="1">
      <c r="A495" s="83"/>
      <c r="B495" s="32"/>
      <c r="C495" s="33"/>
      <c r="D495" s="34"/>
      <c r="E495" s="35">
        <f>IF(B495="",0,F501/SUM(B491:B500))</f>
        <v>0</v>
      </c>
      <c r="F495" s="35">
        <f t="shared" si="676"/>
        <v>0</v>
      </c>
      <c r="G495" s="36">
        <f t="shared" si="677"/>
        <v>0</v>
      </c>
      <c r="H495" s="32"/>
      <c r="I495" s="33"/>
      <c r="J495" s="34"/>
      <c r="K495" s="35">
        <f t="shared" si="678"/>
        <v>0</v>
      </c>
      <c r="L495" s="37">
        <f t="shared" si="679"/>
        <v>0</v>
      </c>
      <c r="M495" s="18">
        <f t="shared" si="680"/>
        <v>0</v>
      </c>
      <c r="N495" s="38">
        <f t="shared" si="681"/>
        <v>0</v>
      </c>
      <c r="O495" s="36">
        <f t="shared" si="682"/>
        <v>0</v>
      </c>
      <c r="P495" s="39" t="str">
        <f t="shared" ref="P495:Q495" si="689">H495</f>
        <v/>
      </c>
      <c r="Q495" s="35" t="str">
        <f t="shared" si="689"/>
        <v/>
      </c>
      <c r="R495" s="35">
        <f t="shared" si="684"/>
        <v>0</v>
      </c>
      <c r="S495" s="37">
        <f t="shared" si="685"/>
        <v>0</v>
      </c>
      <c r="T495" s="36">
        <f t="shared" si="686"/>
        <v>0</v>
      </c>
    </row>
    <row r="496" ht="14.25" customHeight="1">
      <c r="A496" s="83"/>
      <c r="B496" s="32"/>
      <c r="C496" s="33"/>
      <c r="D496" s="34"/>
      <c r="E496" s="35">
        <f>IF(B496="",0,F501/SUM(B491:B500))</f>
        <v>0</v>
      </c>
      <c r="F496" s="35">
        <f t="shared" si="676"/>
        <v>0</v>
      </c>
      <c r="G496" s="36">
        <f t="shared" si="677"/>
        <v>0</v>
      </c>
      <c r="H496" s="32"/>
      <c r="I496" s="33"/>
      <c r="J496" s="34"/>
      <c r="K496" s="35">
        <f t="shared" si="678"/>
        <v>0</v>
      </c>
      <c r="L496" s="37">
        <f t="shared" si="679"/>
        <v>0</v>
      </c>
      <c r="M496" s="18">
        <f t="shared" si="680"/>
        <v>0</v>
      </c>
      <c r="N496" s="38">
        <f t="shared" si="681"/>
        <v>0</v>
      </c>
      <c r="O496" s="36">
        <f t="shared" si="682"/>
        <v>0</v>
      </c>
      <c r="P496" s="39" t="str">
        <f t="shared" ref="P496:Q496" si="690">H496</f>
        <v/>
      </c>
      <c r="Q496" s="35" t="str">
        <f t="shared" si="690"/>
        <v/>
      </c>
      <c r="R496" s="35">
        <f t="shared" si="684"/>
        <v>0</v>
      </c>
      <c r="S496" s="37">
        <f t="shared" si="685"/>
        <v>0</v>
      </c>
      <c r="T496" s="36">
        <f t="shared" si="686"/>
        <v>0</v>
      </c>
    </row>
    <row r="497" ht="14.25" customHeight="1">
      <c r="A497" s="83"/>
      <c r="B497" s="32"/>
      <c r="C497" s="33"/>
      <c r="D497" s="34"/>
      <c r="E497" s="35">
        <f>IF(B497="",0,F501/SUM(B491:B500))</f>
        <v>0</v>
      </c>
      <c r="F497" s="35">
        <f t="shared" si="676"/>
        <v>0</v>
      </c>
      <c r="G497" s="36">
        <f t="shared" si="677"/>
        <v>0</v>
      </c>
      <c r="H497" s="32"/>
      <c r="I497" s="33"/>
      <c r="J497" s="34"/>
      <c r="K497" s="35">
        <f t="shared" si="678"/>
        <v>0</v>
      </c>
      <c r="L497" s="37">
        <f t="shared" si="679"/>
        <v>0</v>
      </c>
      <c r="M497" s="18">
        <f t="shared" si="680"/>
        <v>0</v>
      </c>
      <c r="N497" s="38">
        <f t="shared" si="681"/>
        <v>0</v>
      </c>
      <c r="O497" s="36">
        <f t="shared" si="682"/>
        <v>0</v>
      </c>
      <c r="P497" s="39" t="str">
        <f t="shared" ref="P497:Q497" si="691">H497</f>
        <v/>
      </c>
      <c r="Q497" s="35" t="str">
        <f t="shared" si="691"/>
        <v/>
      </c>
      <c r="R497" s="35">
        <f t="shared" si="684"/>
        <v>0</v>
      </c>
      <c r="S497" s="37">
        <f t="shared" si="685"/>
        <v>0</v>
      </c>
      <c r="T497" s="36">
        <f t="shared" si="686"/>
        <v>0</v>
      </c>
    </row>
    <row r="498" ht="14.25" customHeight="1">
      <c r="A498" s="83"/>
      <c r="B498" s="32"/>
      <c r="C498" s="33"/>
      <c r="D498" s="34"/>
      <c r="E498" s="35">
        <f>IF(B498="",0,F501/SUM(B491:B500))</f>
        <v>0</v>
      </c>
      <c r="F498" s="35">
        <f t="shared" si="676"/>
        <v>0</v>
      </c>
      <c r="G498" s="36">
        <f t="shared" si="677"/>
        <v>0</v>
      </c>
      <c r="H498" s="32"/>
      <c r="I498" s="33"/>
      <c r="J498" s="34"/>
      <c r="K498" s="35">
        <f t="shared" si="678"/>
        <v>0</v>
      </c>
      <c r="L498" s="37">
        <f t="shared" si="679"/>
        <v>0</v>
      </c>
      <c r="M498" s="18">
        <f t="shared" si="680"/>
        <v>0</v>
      </c>
      <c r="N498" s="38">
        <f t="shared" si="681"/>
        <v>0</v>
      </c>
      <c r="O498" s="36">
        <f t="shared" si="682"/>
        <v>0</v>
      </c>
      <c r="P498" s="39" t="str">
        <f t="shared" ref="P498:Q498" si="692">H498</f>
        <v/>
      </c>
      <c r="Q498" s="35" t="str">
        <f t="shared" si="692"/>
        <v/>
      </c>
      <c r="R498" s="35">
        <f t="shared" si="684"/>
        <v>0</v>
      </c>
      <c r="S498" s="37">
        <f t="shared" si="685"/>
        <v>0</v>
      </c>
      <c r="T498" s="36">
        <f t="shared" si="686"/>
        <v>0</v>
      </c>
    </row>
    <row r="499" ht="14.25" customHeight="1">
      <c r="A499" s="83"/>
      <c r="B499" s="32"/>
      <c r="C499" s="33"/>
      <c r="D499" s="34"/>
      <c r="E499" s="35">
        <f>IF(B499="",0,F501/SUM(B491:B500))</f>
        <v>0</v>
      </c>
      <c r="F499" s="35">
        <f t="shared" si="676"/>
        <v>0</v>
      </c>
      <c r="G499" s="36">
        <f t="shared" si="677"/>
        <v>0</v>
      </c>
      <c r="H499" s="32"/>
      <c r="I499" s="33"/>
      <c r="J499" s="34"/>
      <c r="K499" s="35">
        <f t="shared" si="678"/>
        <v>0</v>
      </c>
      <c r="L499" s="37">
        <f t="shared" si="679"/>
        <v>0</v>
      </c>
      <c r="M499" s="18">
        <f t="shared" si="680"/>
        <v>0</v>
      </c>
      <c r="N499" s="38">
        <f t="shared" si="681"/>
        <v>0</v>
      </c>
      <c r="O499" s="36">
        <f t="shared" si="682"/>
        <v>0</v>
      </c>
      <c r="P499" s="39" t="str">
        <f t="shared" ref="P499:Q499" si="693">H499</f>
        <v/>
      </c>
      <c r="Q499" s="35" t="str">
        <f t="shared" si="693"/>
        <v/>
      </c>
      <c r="R499" s="35">
        <f t="shared" si="684"/>
        <v>0</v>
      </c>
      <c r="S499" s="37">
        <f t="shared" si="685"/>
        <v>0</v>
      </c>
      <c r="T499" s="36">
        <f t="shared" si="686"/>
        <v>0</v>
      </c>
    </row>
    <row r="500" ht="14.25" customHeight="1">
      <c r="A500" s="84"/>
      <c r="B500" s="48"/>
      <c r="C500" s="48"/>
      <c r="D500" s="43"/>
      <c r="E500" s="50">
        <f>IF(B500="",0,F501/SUM(B491:B500))</f>
        <v>0</v>
      </c>
      <c r="F500" s="50">
        <f t="shared" si="676"/>
        <v>0</v>
      </c>
      <c r="G500" s="51">
        <f t="shared" si="677"/>
        <v>0</v>
      </c>
      <c r="H500" s="52"/>
      <c r="I500" s="48"/>
      <c r="J500" s="49"/>
      <c r="K500" s="50">
        <f t="shared" si="678"/>
        <v>0</v>
      </c>
      <c r="L500" s="53">
        <f t="shared" si="679"/>
        <v>0</v>
      </c>
      <c r="M500" s="75">
        <f t="shared" si="680"/>
        <v>0</v>
      </c>
      <c r="N500" s="55">
        <f t="shared" si="681"/>
        <v>0</v>
      </c>
      <c r="O500" s="51">
        <f t="shared" si="682"/>
        <v>0</v>
      </c>
      <c r="P500" s="56" t="str">
        <f t="shared" ref="P500:Q500" si="694">H500</f>
        <v/>
      </c>
      <c r="Q500" s="50" t="str">
        <f t="shared" si="694"/>
        <v/>
      </c>
      <c r="R500" s="50">
        <f t="shared" si="684"/>
        <v>0</v>
      </c>
      <c r="S500" s="37">
        <f t="shared" si="685"/>
        <v>0</v>
      </c>
      <c r="T500" s="51">
        <f t="shared" si="686"/>
        <v>0</v>
      </c>
    </row>
    <row r="501" ht="42.0" customHeight="1">
      <c r="B501" s="13">
        <f>SUM(B491:B500)</f>
        <v>0</v>
      </c>
      <c r="C501" s="58" t="s">
        <v>25</v>
      </c>
      <c r="D501" s="76" t="s">
        <v>26</v>
      </c>
      <c r="E501" s="77"/>
      <c r="F501" s="78">
        <v>0.0</v>
      </c>
      <c r="G501" s="9"/>
      <c r="H501" s="13">
        <f>SUM(H491:H500)</f>
        <v>0</v>
      </c>
      <c r="I501" s="58" t="s">
        <v>27</v>
      </c>
      <c r="J501" s="62"/>
      <c r="K501" s="62"/>
      <c r="L501" s="37">
        <f t="shared" si="679"/>
        <v>0</v>
      </c>
      <c r="N501" s="33">
        <f t="shared" ref="N501:O501" si="695">SUM(N491:N500)</f>
        <v>0</v>
      </c>
      <c r="O501" s="33">
        <f t="shared" si="695"/>
        <v>0</v>
      </c>
      <c r="R501" s="22">
        <f>SUM(R491:R500)</f>
        <v>0</v>
      </c>
      <c r="S501" s="13" t="s">
        <v>28</v>
      </c>
      <c r="T501" s="13"/>
      <c r="Y501" s="33">
        <f>T501*R501</f>
        <v>0</v>
      </c>
      <c r="Z501" s="33">
        <f>R501</f>
        <v>0</v>
      </c>
    </row>
    <row r="502" ht="33.75" customHeight="1"/>
    <row r="503" ht="42.75" customHeight="1">
      <c r="A503" s="11"/>
      <c r="B503" s="12" t="s">
        <v>1</v>
      </c>
      <c r="C503" s="13"/>
      <c r="D503" s="14" t="s">
        <v>2</v>
      </c>
      <c r="E503" s="15"/>
      <c r="F503" s="16"/>
      <c r="G503" s="17"/>
      <c r="H503" s="17"/>
      <c r="I503" s="15"/>
      <c r="J503" s="14" t="s">
        <v>3</v>
      </c>
      <c r="K503" s="17"/>
      <c r="L503" s="17"/>
      <c r="M503" s="15"/>
      <c r="P503" s="18">
        <f>IFERROR(O516/N516-1,0)</f>
        <v>0</v>
      </c>
      <c r="Q503" s="3" t="s">
        <v>4</v>
      </c>
      <c r="R503" s="4"/>
      <c r="S503" s="5"/>
      <c r="T503" s="22">
        <f>SUM(T506:T515)</f>
        <v>0</v>
      </c>
      <c r="Z503" s="23"/>
    </row>
    <row r="504" ht="14.25" customHeight="1">
      <c r="A504" s="66" t="s">
        <v>5</v>
      </c>
      <c r="B504" s="82" t="s">
        <v>6</v>
      </c>
      <c r="C504" s="20"/>
      <c r="D504" s="20"/>
      <c r="E504" s="20"/>
      <c r="F504" s="20"/>
      <c r="G504" s="68"/>
      <c r="H504" s="82" t="s">
        <v>7</v>
      </c>
      <c r="I504" s="20"/>
      <c r="J504" s="20"/>
      <c r="K504" s="20"/>
      <c r="L504" s="20"/>
      <c r="M504" s="68"/>
      <c r="N504" s="27" t="s">
        <v>8</v>
      </c>
      <c r="O504" s="28"/>
      <c r="P504" s="25" t="s">
        <v>9</v>
      </c>
      <c r="Q504" s="17"/>
      <c r="R504" s="17"/>
      <c r="S504" s="17"/>
      <c r="T504" s="26"/>
    </row>
    <row r="505" ht="14.25" customHeight="1">
      <c r="A505" s="29"/>
      <c r="B505" s="30" t="s">
        <v>10</v>
      </c>
      <c r="C505" s="12" t="s">
        <v>11</v>
      </c>
      <c r="D505" s="12" t="s">
        <v>12</v>
      </c>
      <c r="E505" s="12" t="s">
        <v>13</v>
      </c>
      <c r="F505" s="12" t="s">
        <v>14</v>
      </c>
      <c r="G505" s="31" t="s">
        <v>15</v>
      </c>
      <c r="H505" s="30" t="s">
        <v>10</v>
      </c>
      <c r="I505" s="12" t="s">
        <v>11</v>
      </c>
      <c r="J505" s="12" t="s">
        <v>12</v>
      </c>
      <c r="K505" s="12" t="s">
        <v>14</v>
      </c>
      <c r="L505" s="12" t="s">
        <v>16</v>
      </c>
      <c r="M505" s="31" t="s">
        <v>17</v>
      </c>
      <c r="N505" s="30" t="s">
        <v>18</v>
      </c>
      <c r="O505" s="31" t="s">
        <v>19</v>
      </c>
      <c r="P505" s="30" t="s">
        <v>20</v>
      </c>
      <c r="Q505" s="12" t="s">
        <v>21</v>
      </c>
      <c r="R505" s="12" t="s">
        <v>22</v>
      </c>
      <c r="S505" s="12" t="s">
        <v>23</v>
      </c>
      <c r="T505" s="31" t="s">
        <v>24</v>
      </c>
    </row>
    <row r="506" ht="14.25" customHeight="1">
      <c r="A506" s="73"/>
      <c r="B506" s="32"/>
      <c r="C506" s="33"/>
      <c r="D506" s="34"/>
      <c r="E506" s="35">
        <f>IF(B506="",0,F516/SUM(B506:B515))</f>
        <v>0</v>
      </c>
      <c r="F506" s="35">
        <f t="shared" ref="F506:F515" si="697">C506*(1-(D506+9.25%))+E506</f>
        <v>0</v>
      </c>
      <c r="G506" s="36">
        <f t="shared" ref="G506:G515" si="698">IFERROR(F506*B506/H506,0)</f>
        <v>0</v>
      </c>
      <c r="H506" s="32"/>
      <c r="I506" s="33"/>
      <c r="J506" s="34"/>
      <c r="K506" s="35">
        <f t="shared" ref="K506:K515" si="699">I506*(1-(J506+9.25%))</f>
        <v>0</v>
      </c>
      <c r="L506" s="37">
        <f t="shared" ref="L506:L516" si="700">IFERROR(H506/B506-1,0)</f>
        <v>0</v>
      </c>
      <c r="M506" s="18">
        <f t="shared" ref="M506:M515" si="701">IFERROR(K506/G506-1,0)</f>
        <v>0</v>
      </c>
      <c r="N506" s="38">
        <f t="shared" ref="N506:N515" si="702">B506*F506</f>
        <v>0</v>
      </c>
      <c r="O506" s="36">
        <f t="shared" ref="O506:O515" si="703">H506*K506</f>
        <v>0</v>
      </c>
      <c r="P506" s="39" t="str">
        <f t="shared" ref="P506:Q506" si="696">H506</f>
        <v/>
      </c>
      <c r="Q506" s="35" t="str">
        <f t="shared" si="696"/>
        <v/>
      </c>
      <c r="R506" s="35">
        <f t="shared" ref="R506:R515" si="705">Q506*P506</f>
        <v>0</v>
      </c>
      <c r="S506" s="37">
        <f t="shared" ref="S506:S515" si="706">IF(M506="","",IF(M506&lt;20%,0,IF(M506&lt;30%,1%,IF(M506&lt;40%,1.5%,IF(M506&lt;50%,2.5%,IF(M506&lt;60%,3%,IF(M506&lt;80%,4%,IF(M506&lt;100%,5%,5%))))))))</f>
        <v>0</v>
      </c>
      <c r="T506" s="36">
        <f t="shared" ref="T506:T515" si="707">R506*S506</f>
        <v>0</v>
      </c>
    </row>
    <row r="507" ht="14.25" customHeight="1">
      <c r="A507" s="73"/>
      <c r="B507" s="32"/>
      <c r="C507" s="33"/>
      <c r="D507" s="34"/>
      <c r="E507" s="35">
        <f>IF(B507="",0,F516/SUM(B506:B515))</f>
        <v>0</v>
      </c>
      <c r="F507" s="35">
        <f t="shared" si="697"/>
        <v>0</v>
      </c>
      <c r="G507" s="36">
        <f t="shared" si="698"/>
        <v>0</v>
      </c>
      <c r="H507" s="32"/>
      <c r="I507" s="33"/>
      <c r="J507" s="34"/>
      <c r="K507" s="35">
        <f t="shared" si="699"/>
        <v>0</v>
      </c>
      <c r="L507" s="37">
        <f t="shared" si="700"/>
        <v>0</v>
      </c>
      <c r="M507" s="18">
        <f t="shared" si="701"/>
        <v>0</v>
      </c>
      <c r="N507" s="38">
        <f t="shared" si="702"/>
        <v>0</v>
      </c>
      <c r="O507" s="36">
        <f t="shared" si="703"/>
        <v>0</v>
      </c>
      <c r="P507" s="39" t="str">
        <f t="shared" ref="P507:Q507" si="704">H507</f>
        <v/>
      </c>
      <c r="Q507" s="35" t="str">
        <f t="shared" si="704"/>
        <v/>
      </c>
      <c r="R507" s="35">
        <f t="shared" si="705"/>
        <v>0</v>
      </c>
      <c r="S507" s="37">
        <f t="shared" si="706"/>
        <v>0</v>
      </c>
      <c r="T507" s="36">
        <f t="shared" si="707"/>
        <v>0</v>
      </c>
    </row>
    <row r="508" ht="14.25" customHeight="1">
      <c r="A508" s="73"/>
      <c r="B508" s="32"/>
      <c r="C508" s="33"/>
      <c r="D508" s="34"/>
      <c r="E508" s="35">
        <f>IF(B508="",0,F516/SUM(B506:B515))</f>
        <v>0</v>
      </c>
      <c r="F508" s="35">
        <f t="shared" si="697"/>
        <v>0</v>
      </c>
      <c r="G508" s="36">
        <f t="shared" si="698"/>
        <v>0</v>
      </c>
      <c r="H508" s="32"/>
      <c r="I508" s="33"/>
      <c r="J508" s="34"/>
      <c r="K508" s="35">
        <f t="shared" si="699"/>
        <v>0</v>
      </c>
      <c r="L508" s="37">
        <f t="shared" si="700"/>
        <v>0</v>
      </c>
      <c r="M508" s="18">
        <f t="shared" si="701"/>
        <v>0</v>
      </c>
      <c r="N508" s="38">
        <f t="shared" si="702"/>
        <v>0</v>
      </c>
      <c r="O508" s="36">
        <f t="shared" si="703"/>
        <v>0</v>
      </c>
      <c r="P508" s="39" t="str">
        <f t="shared" ref="P508:Q508" si="708">H508</f>
        <v/>
      </c>
      <c r="Q508" s="35" t="str">
        <f t="shared" si="708"/>
        <v/>
      </c>
      <c r="R508" s="35">
        <f t="shared" si="705"/>
        <v>0</v>
      </c>
      <c r="S508" s="37">
        <f t="shared" si="706"/>
        <v>0</v>
      </c>
      <c r="T508" s="36">
        <f t="shared" si="707"/>
        <v>0</v>
      </c>
    </row>
    <row r="509" ht="14.25" customHeight="1">
      <c r="A509" s="73"/>
      <c r="B509" s="32"/>
      <c r="C509" s="33"/>
      <c r="D509" s="34"/>
      <c r="E509" s="35">
        <f>IF(B509="",0,F516/SUM(B506:B515))</f>
        <v>0</v>
      </c>
      <c r="F509" s="35">
        <f t="shared" si="697"/>
        <v>0</v>
      </c>
      <c r="G509" s="36">
        <f t="shared" si="698"/>
        <v>0</v>
      </c>
      <c r="H509" s="32"/>
      <c r="I509" s="33"/>
      <c r="J509" s="34"/>
      <c r="K509" s="35">
        <f t="shared" si="699"/>
        <v>0</v>
      </c>
      <c r="L509" s="37">
        <f t="shared" si="700"/>
        <v>0</v>
      </c>
      <c r="M509" s="18">
        <f t="shared" si="701"/>
        <v>0</v>
      </c>
      <c r="N509" s="38">
        <f t="shared" si="702"/>
        <v>0</v>
      </c>
      <c r="O509" s="36">
        <f t="shared" si="703"/>
        <v>0</v>
      </c>
      <c r="P509" s="39" t="str">
        <f t="shared" ref="P509:Q509" si="709">H509</f>
        <v/>
      </c>
      <c r="Q509" s="35" t="str">
        <f t="shared" si="709"/>
        <v/>
      </c>
      <c r="R509" s="35">
        <f t="shared" si="705"/>
        <v>0</v>
      </c>
      <c r="S509" s="37">
        <f t="shared" si="706"/>
        <v>0</v>
      </c>
      <c r="T509" s="36">
        <f t="shared" si="707"/>
        <v>0</v>
      </c>
    </row>
    <row r="510" ht="14.25" customHeight="1">
      <c r="A510" s="83"/>
      <c r="B510" s="32"/>
      <c r="C510" s="33"/>
      <c r="D510" s="34"/>
      <c r="E510" s="35">
        <f>IF(B510="",0,F516/SUM(B506:B515))</f>
        <v>0</v>
      </c>
      <c r="F510" s="35">
        <f t="shared" si="697"/>
        <v>0</v>
      </c>
      <c r="G510" s="36">
        <f t="shared" si="698"/>
        <v>0</v>
      </c>
      <c r="H510" s="32"/>
      <c r="I510" s="33"/>
      <c r="J510" s="34"/>
      <c r="K510" s="35">
        <f t="shared" si="699"/>
        <v>0</v>
      </c>
      <c r="L510" s="37">
        <f t="shared" si="700"/>
        <v>0</v>
      </c>
      <c r="M510" s="18">
        <f t="shared" si="701"/>
        <v>0</v>
      </c>
      <c r="N510" s="38">
        <f t="shared" si="702"/>
        <v>0</v>
      </c>
      <c r="O510" s="36">
        <f t="shared" si="703"/>
        <v>0</v>
      </c>
      <c r="P510" s="39" t="str">
        <f t="shared" ref="P510:Q510" si="710">H510</f>
        <v/>
      </c>
      <c r="Q510" s="35" t="str">
        <f t="shared" si="710"/>
        <v/>
      </c>
      <c r="R510" s="35">
        <f t="shared" si="705"/>
        <v>0</v>
      </c>
      <c r="S510" s="37">
        <f t="shared" si="706"/>
        <v>0</v>
      </c>
      <c r="T510" s="36">
        <f t="shared" si="707"/>
        <v>0</v>
      </c>
    </row>
    <row r="511" ht="14.25" customHeight="1">
      <c r="A511" s="83"/>
      <c r="B511" s="32"/>
      <c r="C511" s="33"/>
      <c r="D511" s="34"/>
      <c r="E511" s="35">
        <f>IF(B511="",0,F516/SUM(B506:B515))</f>
        <v>0</v>
      </c>
      <c r="F511" s="35">
        <f t="shared" si="697"/>
        <v>0</v>
      </c>
      <c r="G511" s="36">
        <f t="shared" si="698"/>
        <v>0</v>
      </c>
      <c r="H511" s="32"/>
      <c r="I511" s="33"/>
      <c r="J511" s="34"/>
      <c r="K511" s="35">
        <f t="shared" si="699"/>
        <v>0</v>
      </c>
      <c r="L511" s="37">
        <f t="shared" si="700"/>
        <v>0</v>
      </c>
      <c r="M511" s="18">
        <f t="shared" si="701"/>
        <v>0</v>
      </c>
      <c r="N511" s="38">
        <f t="shared" si="702"/>
        <v>0</v>
      </c>
      <c r="O511" s="36">
        <f t="shared" si="703"/>
        <v>0</v>
      </c>
      <c r="P511" s="39" t="str">
        <f t="shared" ref="P511:Q511" si="711">H511</f>
        <v/>
      </c>
      <c r="Q511" s="35" t="str">
        <f t="shared" si="711"/>
        <v/>
      </c>
      <c r="R511" s="35">
        <f t="shared" si="705"/>
        <v>0</v>
      </c>
      <c r="S511" s="37">
        <f t="shared" si="706"/>
        <v>0</v>
      </c>
      <c r="T511" s="36">
        <f t="shared" si="707"/>
        <v>0</v>
      </c>
    </row>
    <row r="512" ht="14.25" customHeight="1">
      <c r="A512" s="83"/>
      <c r="B512" s="32"/>
      <c r="C512" s="33"/>
      <c r="D512" s="34"/>
      <c r="E512" s="35">
        <f>IF(B512="",0,F516/SUM(B506:B515))</f>
        <v>0</v>
      </c>
      <c r="F512" s="35">
        <f t="shared" si="697"/>
        <v>0</v>
      </c>
      <c r="G512" s="36">
        <f t="shared" si="698"/>
        <v>0</v>
      </c>
      <c r="H512" s="32"/>
      <c r="I512" s="33"/>
      <c r="J512" s="34"/>
      <c r="K512" s="35">
        <f t="shared" si="699"/>
        <v>0</v>
      </c>
      <c r="L512" s="37">
        <f t="shared" si="700"/>
        <v>0</v>
      </c>
      <c r="M512" s="18">
        <f t="shared" si="701"/>
        <v>0</v>
      </c>
      <c r="N512" s="38">
        <f t="shared" si="702"/>
        <v>0</v>
      </c>
      <c r="O512" s="36">
        <f t="shared" si="703"/>
        <v>0</v>
      </c>
      <c r="P512" s="39" t="str">
        <f t="shared" ref="P512:Q512" si="712">H512</f>
        <v/>
      </c>
      <c r="Q512" s="35" t="str">
        <f t="shared" si="712"/>
        <v/>
      </c>
      <c r="R512" s="35">
        <f t="shared" si="705"/>
        <v>0</v>
      </c>
      <c r="S512" s="37">
        <f t="shared" si="706"/>
        <v>0</v>
      </c>
      <c r="T512" s="36">
        <f t="shared" si="707"/>
        <v>0</v>
      </c>
    </row>
    <row r="513" ht="14.25" customHeight="1">
      <c r="A513" s="83"/>
      <c r="B513" s="32"/>
      <c r="C513" s="33"/>
      <c r="D513" s="34"/>
      <c r="E513" s="35">
        <f>IF(B513="",0,F516/SUM(B506:B515))</f>
        <v>0</v>
      </c>
      <c r="F513" s="35">
        <f t="shared" si="697"/>
        <v>0</v>
      </c>
      <c r="G513" s="36">
        <f t="shared" si="698"/>
        <v>0</v>
      </c>
      <c r="H513" s="32"/>
      <c r="I513" s="33"/>
      <c r="J513" s="34"/>
      <c r="K513" s="35">
        <f t="shared" si="699"/>
        <v>0</v>
      </c>
      <c r="L513" s="37">
        <f t="shared" si="700"/>
        <v>0</v>
      </c>
      <c r="M513" s="18">
        <f t="shared" si="701"/>
        <v>0</v>
      </c>
      <c r="N513" s="38">
        <f t="shared" si="702"/>
        <v>0</v>
      </c>
      <c r="O513" s="36">
        <f t="shared" si="703"/>
        <v>0</v>
      </c>
      <c r="P513" s="39" t="str">
        <f t="shared" ref="P513:Q513" si="713">H513</f>
        <v/>
      </c>
      <c r="Q513" s="35" t="str">
        <f t="shared" si="713"/>
        <v/>
      </c>
      <c r="R513" s="35">
        <f t="shared" si="705"/>
        <v>0</v>
      </c>
      <c r="S513" s="37">
        <f t="shared" si="706"/>
        <v>0</v>
      </c>
      <c r="T513" s="36">
        <f t="shared" si="707"/>
        <v>0</v>
      </c>
    </row>
    <row r="514" ht="14.25" customHeight="1">
      <c r="A514" s="83"/>
      <c r="B514" s="32"/>
      <c r="C514" s="33"/>
      <c r="D514" s="34"/>
      <c r="E514" s="35">
        <f>IF(B514="",0,F516/SUM(B506:B515))</f>
        <v>0</v>
      </c>
      <c r="F514" s="35">
        <f t="shared" si="697"/>
        <v>0</v>
      </c>
      <c r="G514" s="36">
        <f t="shared" si="698"/>
        <v>0</v>
      </c>
      <c r="H514" s="32"/>
      <c r="I514" s="33"/>
      <c r="J514" s="34"/>
      <c r="K514" s="35">
        <f t="shared" si="699"/>
        <v>0</v>
      </c>
      <c r="L514" s="37">
        <f t="shared" si="700"/>
        <v>0</v>
      </c>
      <c r="M514" s="18">
        <f t="shared" si="701"/>
        <v>0</v>
      </c>
      <c r="N514" s="38">
        <f t="shared" si="702"/>
        <v>0</v>
      </c>
      <c r="O514" s="36">
        <f t="shared" si="703"/>
        <v>0</v>
      </c>
      <c r="P514" s="39" t="str">
        <f t="shared" ref="P514:Q514" si="714">H514</f>
        <v/>
      </c>
      <c r="Q514" s="35" t="str">
        <f t="shared" si="714"/>
        <v/>
      </c>
      <c r="R514" s="35">
        <f t="shared" si="705"/>
        <v>0</v>
      </c>
      <c r="S514" s="37">
        <f t="shared" si="706"/>
        <v>0</v>
      </c>
      <c r="T514" s="36">
        <f t="shared" si="707"/>
        <v>0</v>
      </c>
    </row>
    <row r="515" ht="14.25" customHeight="1">
      <c r="A515" s="84"/>
      <c r="B515" s="48"/>
      <c r="C515" s="48"/>
      <c r="D515" s="43"/>
      <c r="E515" s="50">
        <f>IF(B515="",0,F516/SUM(B506:B515))</f>
        <v>0</v>
      </c>
      <c r="F515" s="50">
        <f t="shared" si="697"/>
        <v>0</v>
      </c>
      <c r="G515" s="51">
        <f t="shared" si="698"/>
        <v>0</v>
      </c>
      <c r="H515" s="52"/>
      <c r="I515" s="48"/>
      <c r="J515" s="49"/>
      <c r="K515" s="50">
        <f t="shared" si="699"/>
        <v>0</v>
      </c>
      <c r="L515" s="53">
        <f t="shared" si="700"/>
        <v>0</v>
      </c>
      <c r="M515" s="75">
        <f t="shared" si="701"/>
        <v>0</v>
      </c>
      <c r="N515" s="55">
        <f t="shared" si="702"/>
        <v>0</v>
      </c>
      <c r="O515" s="51">
        <f t="shared" si="703"/>
        <v>0</v>
      </c>
      <c r="P515" s="56" t="str">
        <f t="shared" ref="P515:Q515" si="715">H515</f>
        <v/>
      </c>
      <c r="Q515" s="50" t="str">
        <f t="shared" si="715"/>
        <v/>
      </c>
      <c r="R515" s="50">
        <f t="shared" si="705"/>
        <v>0</v>
      </c>
      <c r="S515" s="37">
        <f t="shared" si="706"/>
        <v>0</v>
      </c>
      <c r="T515" s="51">
        <f t="shared" si="707"/>
        <v>0</v>
      </c>
    </row>
    <row r="516" ht="42.0" customHeight="1">
      <c r="B516" s="13">
        <f>SUM(B506:B515)</f>
        <v>0</v>
      </c>
      <c r="C516" s="58" t="s">
        <v>25</v>
      </c>
      <c r="D516" s="76" t="s">
        <v>26</v>
      </c>
      <c r="E516" s="77"/>
      <c r="F516" s="78">
        <v>0.0</v>
      </c>
      <c r="G516" s="9"/>
      <c r="H516" s="13">
        <f>SUM(H506:H515)</f>
        <v>0</v>
      </c>
      <c r="I516" s="58" t="s">
        <v>27</v>
      </c>
      <c r="J516" s="62"/>
      <c r="K516" s="62"/>
      <c r="L516" s="37">
        <f t="shared" si="700"/>
        <v>0</v>
      </c>
      <c r="N516" s="33">
        <f t="shared" ref="N516:O516" si="716">SUM(N506:N515)</f>
        <v>0</v>
      </c>
      <c r="O516" s="33">
        <f t="shared" si="716"/>
        <v>0</v>
      </c>
      <c r="R516" s="22">
        <f>SUM(R506:R515)</f>
        <v>0</v>
      </c>
      <c r="S516" s="13" t="s">
        <v>28</v>
      </c>
      <c r="T516" s="13"/>
      <c r="Y516" s="33">
        <f>T516*R516</f>
        <v>0</v>
      </c>
      <c r="Z516" s="33">
        <f>R516</f>
        <v>0</v>
      </c>
    </row>
    <row r="517" ht="33.75" customHeight="1"/>
    <row r="518" ht="42.75" customHeight="1">
      <c r="A518" s="11"/>
      <c r="B518" s="12" t="s">
        <v>1</v>
      </c>
      <c r="C518" s="13"/>
      <c r="D518" s="14" t="s">
        <v>2</v>
      </c>
      <c r="E518" s="15"/>
      <c r="F518" s="16"/>
      <c r="G518" s="17"/>
      <c r="H518" s="17"/>
      <c r="I518" s="15"/>
      <c r="J518" s="14" t="s">
        <v>3</v>
      </c>
      <c r="K518" s="17"/>
      <c r="L518" s="17"/>
      <c r="M518" s="15"/>
      <c r="P518" s="18">
        <f>IFERROR(O531/N531-1,0)</f>
        <v>0</v>
      </c>
      <c r="Q518" s="3" t="s">
        <v>4</v>
      </c>
      <c r="R518" s="4"/>
      <c r="S518" s="5"/>
      <c r="T518" s="22">
        <f>SUM(T521:T530)</f>
        <v>0</v>
      </c>
      <c r="Z518" s="23"/>
    </row>
    <row r="519" ht="14.25" customHeight="1">
      <c r="A519" s="66" t="s">
        <v>5</v>
      </c>
      <c r="B519" s="82" t="s">
        <v>6</v>
      </c>
      <c r="C519" s="20"/>
      <c r="D519" s="20"/>
      <c r="E519" s="20"/>
      <c r="F519" s="20"/>
      <c r="G519" s="68"/>
      <c r="H519" s="82" t="s">
        <v>7</v>
      </c>
      <c r="I519" s="20"/>
      <c r="J519" s="20"/>
      <c r="K519" s="20"/>
      <c r="L519" s="20"/>
      <c r="M519" s="68"/>
      <c r="N519" s="27" t="s">
        <v>8</v>
      </c>
      <c r="O519" s="28"/>
      <c r="P519" s="25" t="s">
        <v>9</v>
      </c>
      <c r="Q519" s="17"/>
      <c r="R519" s="17"/>
      <c r="S519" s="17"/>
      <c r="T519" s="26"/>
    </row>
    <row r="520" ht="14.25" customHeight="1">
      <c r="A520" s="29"/>
      <c r="B520" s="30" t="s">
        <v>10</v>
      </c>
      <c r="C520" s="12" t="s">
        <v>11</v>
      </c>
      <c r="D520" s="12" t="s">
        <v>12</v>
      </c>
      <c r="E520" s="12" t="s">
        <v>13</v>
      </c>
      <c r="F520" s="12" t="s">
        <v>14</v>
      </c>
      <c r="G520" s="31" t="s">
        <v>15</v>
      </c>
      <c r="H520" s="30" t="s">
        <v>10</v>
      </c>
      <c r="I520" s="12" t="s">
        <v>11</v>
      </c>
      <c r="J520" s="12" t="s">
        <v>12</v>
      </c>
      <c r="K520" s="12" t="s">
        <v>14</v>
      </c>
      <c r="L520" s="12" t="s">
        <v>16</v>
      </c>
      <c r="M520" s="31" t="s">
        <v>17</v>
      </c>
      <c r="N520" s="30" t="s">
        <v>18</v>
      </c>
      <c r="O520" s="31" t="s">
        <v>19</v>
      </c>
      <c r="P520" s="30" t="s">
        <v>20</v>
      </c>
      <c r="Q520" s="12" t="s">
        <v>21</v>
      </c>
      <c r="R520" s="12" t="s">
        <v>22</v>
      </c>
      <c r="S520" s="12" t="s">
        <v>23</v>
      </c>
      <c r="T520" s="31" t="s">
        <v>24</v>
      </c>
    </row>
    <row r="521" ht="14.25" customHeight="1">
      <c r="A521" s="73"/>
      <c r="B521" s="32"/>
      <c r="C521" s="33"/>
      <c r="D521" s="34"/>
      <c r="E521" s="35">
        <f>IF(B521="",0,F531/SUM(B521:B530))</f>
        <v>0</v>
      </c>
      <c r="F521" s="35">
        <f t="shared" ref="F521:F530" si="718">C521*(1-(D521+9.25%))+E521</f>
        <v>0</v>
      </c>
      <c r="G521" s="36">
        <f t="shared" ref="G521:G530" si="719">IFERROR(F521*B521/H521,0)</f>
        <v>0</v>
      </c>
      <c r="H521" s="32"/>
      <c r="I521" s="33"/>
      <c r="J521" s="34"/>
      <c r="K521" s="35">
        <f t="shared" ref="K521:K530" si="720">I521*(1-(J521+9.25%))</f>
        <v>0</v>
      </c>
      <c r="L521" s="37">
        <f t="shared" ref="L521:L531" si="721">IFERROR(H521/B521-1,0)</f>
        <v>0</v>
      </c>
      <c r="M521" s="18">
        <f t="shared" ref="M521:M530" si="722">IFERROR(K521/G521-1,0)</f>
        <v>0</v>
      </c>
      <c r="N521" s="38">
        <f t="shared" ref="N521:N530" si="723">B521*F521</f>
        <v>0</v>
      </c>
      <c r="O521" s="36">
        <f t="shared" ref="O521:O530" si="724">H521*K521</f>
        <v>0</v>
      </c>
      <c r="P521" s="39" t="str">
        <f t="shared" ref="P521:Q521" si="717">H521</f>
        <v/>
      </c>
      <c r="Q521" s="35" t="str">
        <f t="shared" si="717"/>
        <v/>
      </c>
      <c r="R521" s="35">
        <f t="shared" ref="R521:R530" si="726">Q521*P521</f>
        <v>0</v>
      </c>
      <c r="S521" s="37">
        <f t="shared" ref="S521:S530" si="727">IF(M521="","",IF(M521&lt;20%,0,IF(M521&lt;30%,1%,IF(M521&lt;40%,1.5%,IF(M521&lt;50%,2.5%,IF(M521&lt;60%,3%,IF(M521&lt;80%,4%,IF(M521&lt;100%,5%,5%))))))))</f>
        <v>0</v>
      </c>
      <c r="T521" s="36">
        <f t="shared" ref="T521:T530" si="728">R521*S521</f>
        <v>0</v>
      </c>
    </row>
    <row r="522" ht="14.25" customHeight="1">
      <c r="A522" s="73"/>
      <c r="B522" s="32"/>
      <c r="C522" s="33"/>
      <c r="D522" s="34"/>
      <c r="E522" s="35">
        <f>IF(B522="",0,F531/SUM(B521:B530))</f>
        <v>0</v>
      </c>
      <c r="F522" s="35">
        <f t="shared" si="718"/>
        <v>0</v>
      </c>
      <c r="G522" s="36">
        <f t="shared" si="719"/>
        <v>0</v>
      </c>
      <c r="H522" s="32"/>
      <c r="I522" s="33"/>
      <c r="J522" s="34"/>
      <c r="K522" s="35">
        <f t="shared" si="720"/>
        <v>0</v>
      </c>
      <c r="L522" s="37">
        <f t="shared" si="721"/>
        <v>0</v>
      </c>
      <c r="M522" s="18">
        <f t="shared" si="722"/>
        <v>0</v>
      </c>
      <c r="N522" s="38">
        <f t="shared" si="723"/>
        <v>0</v>
      </c>
      <c r="O522" s="36">
        <f t="shared" si="724"/>
        <v>0</v>
      </c>
      <c r="P522" s="39" t="str">
        <f t="shared" ref="P522:Q522" si="725">H522</f>
        <v/>
      </c>
      <c r="Q522" s="35" t="str">
        <f t="shared" si="725"/>
        <v/>
      </c>
      <c r="R522" s="35">
        <f t="shared" si="726"/>
        <v>0</v>
      </c>
      <c r="S522" s="37">
        <f t="shared" si="727"/>
        <v>0</v>
      </c>
      <c r="T522" s="36">
        <f t="shared" si="728"/>
        <v>0</v>
      </c>
    </row>
    <row r="523" ht="14.25" customHeight="1">
      <c r="A523" s="73"/>
      <c r="B523" s="32"/>
      <c r="C523" s="33"/>
      <c r="D523" s="34"/>
      <c r="E523" s="35">
        <f>IF(B523="",0,F531/SUM(B521:B530))</f>
        <v>0</v>
      </c>
      <c r="F523" s="35">
        <f t="shared" si="718"/>
        <v>0</v>
      </c>
      <c r="G523" s="36">
        <f t="shared" si="719"/>
        <v>0</v>
      </c>
      <c r="H523" s="32"/>
      <c r="I523" s="33"/>
      <c r="J523" s="34"/>
      <c r="K523" s="35">
        <f t="shared" si="720"/>
        <v>0</v>
      </c>
      <c r="L523" s="37">
        <f t="shared" si="721"/>
        <v>0</v>
      </c>
      <c r="M523" s="18">
        <f t="shared" si="722"/>
        <v>0</v>
      </c>
      <c r="N523" s="38">
        <f t="shared" si="723"/>
        <v>0</v>
      </c>
      <c r="O523" s="36">
        <f t="shared" si="724"/>
        <v>0</v>
      </c>
      <c r="P523" s="39" t="str">
        <f t="shared" ref="P523:Q523" si="729">H523</f>
        <v/>
      </c>
      <c r="Q523" s="35" t="str">
        <f t="shared" si="729"/>
        <v/>
      </c>
      <c r="R523" s="35">
        <f t="shared" si="726"/>
        <v>0</v>
      </c>
      <c r="S523" s="37">
        <f t="shared" si="727"/>
        <v>0</v>
      </c>
      <c r="T523" s="36">
        <f t="shared" si="728"/>
        <v>0</v>
      </c>
    </row>
    <row r="524" ht="14.25" customHeight="1">
      <c r="A524" s="73"/>
      <c r="B524" s="32"/>
      <c r="C524" s="33"/>
      <c r="D524" s="34"/>
      <c r="E524" s="35">
        <f>IF(B524="",0,F531/SUM(B521:B530))</f>
        <v>0</v>
      </c>
      <c r="F524" s="35">
        <f t="shared" si="718"/>
        <v>0</v>
      </c>
      <c r="G524" s="36">
        <f t="shared" si="719"/>
        <v>0</v>
      </c>
      <c r="H524" s="32"/>
      <c r="I524" s="33"/>
      <c r="J524" s="34"/>
      <c r="K524" s="35">
        <f t="shared" si="720"/>
        <v>0</v>
      </c>
      <c r="L524" s="37">
        <f t="shared" si="721"/>
        <v>0</v>
      </c>
      <c r="M524" s="18">
        <f t="shared" si="722"/>
        <v>0</v>
      </c>
      <c r="N524" s="38">
        <f t="shared" si="723"/>
        <v>0</v>
      </c>
      <c r="O524" s="36">
        <f t="shared" si="724"/>
        <v>0</v>
      </c>
      <c r="P524" s="39" t="str">
        <f t="shared" ref="P524:Q524" si="730">H524</f>
        <v/>
      </c>
      <c r="Q524" s="35" t="str">
        <f t="shared" si="730"/>
        <v/>
      </c>
      <c r="R524" s="35">
        <f t="shared" si="726"/>
        <v>0</v>
      </c>
      <c r="S524" s="37">
        <f t="shared" si="727"/>
        <v>0</v>
      </c>
      <c r="T524" s="36">
        <f t="shared" si="728"/>
        <v>0</v>
      </c>
    </row>
    <row r="525" ht="14.25" customHeight="1">
      <c r="A525" s="83"/>
      <c r="B525" s="32"/>
      <c r="C525" s="33"/>
      <c r="D525" s="34"/>
      <c r="E525" s="35">
        <f>IF(B525="",0,F531/SUM(B521:B530))</f>
        <v>0</v>
      </c>
      <c r="F525" s="35">
        <f t="shared" si="718"/>
        <v>0</v>
      </c>
      <c r="G525" s="36">
        <f t="shared" si="719"/>
        <v>0</v>
      </c>
      <c r="H525" s="32"/>
      <c r="I525" s="33"/>
      <c r="J525" s="34"/>
      <c r="K525" s="35">
        <f t="shared" si="720"/>
        <v>0</v>
      </c>
      <c r="L525" s="37">
        <f t="shared" si="721"/>
        <v>0</v>
      </c>
      <c r="M525" s="18">
        <f t="shared" si="722"/>
        <v>0</v>
      </c>
      <c r="N525" s="38">
        <f t="shared" si="723"/>
        <v>0</v>
      </c>
      <c r="O525" s="36">
        <f t="shared" si="724"/>
        <v>0</v>
      </c>
      <c r="P525" s="39" t="str">
        <f t="shared" ref="P525:Q525" si="731">H525</f>
        <v/>
      </c>
      <c r="Q525" s="35" t="str">
        <f t="shared" si="731"/>
        <v/>
      </c>
      <c r="R525" s="35">
        <f t="shared" si="726"/>
        <v>0</v>
      </c>
      <c r="S525" s="37">
        <f t="shared" si="727"/>
        <v>0</v>
      </c>
      <c r="T525" s="36">
        <f t="shared" si="728"/>
        <v>0</v>
      </c>
    </row>
    <row r="526" ht="14.25" customHeight="1">
      <c r="A526" s="83"/>
      <c r="B526" s="32"/>
      <c r="C526" s="33"/>
      <c r="D526" s="34"/>
      <c r="E526" s="35">
        <f>IF(B526="",0,F531/SUM(B521:B530))</f>
        <v>0</v>
      </c>
      <c r="F526" s="35">
        <f t="shared" si="718"/>
        <v>0</v>
      </c>
      <c r="G526" s="36">
        <f t="shared" si="719"/>
        <v>0</v>
      </c>
      <c r="H526" s="32"/>
      <c r="I526" s="33"/>
      <c r="J526" s="34"/>
      <c r="K526" s="35">
        <f t="shared" si="720"/>
        <v>0</v>
      </c>
      <c r="L526" s="37">
        <f t="shared" si="721"/>
        <v>0</v>
      </c>
      <c r="M526" s="18">
        <f t="shared" si="722"/>
        <v>0</v>
      </c>
      <c r="N526" s="38">
        <f t="shared" si="723"/>
        <v>0</v>
      </c>
      <c r="O526" s="36">
        <f t="shared" si="724"/>
        <v>0</v>
      </c>
      <c r="P526" s="39" t="str">
        <f t="shared" ref="P526:Q526" si="732">H526</f>
        <v/>
      </c>
      <c r="Q526" s="35" t="str">
        <f t="shared" si="732"/>
        <v/>
      </c>
      <c r="R526" s="35">
        <f t="shared" si="726"/>
        <v>0</v>
      </c>
      <c r="S526" s="37">
        <f t="shared" si="727"/>
        <v>0</v>
      </c>
      <c r="T526" s="36">
        <f t="shared" si="728"/>
        <v>0</v>
      </c>
    </row>
    <row r="527" ht="14.25" customHeight="1">
      <c r="A527" s="83"/>
      <c r="B527" s="32"/>
      <c r="C527" s="33"/>
      <c r="D527" s="34"/>
      <c r="E527" s="35">
        <f>IF(B527="",0,F531/SUM(B521:B530))</f>
        <v>0</v>
      </c>
      <c r="F527" s="35">
        <f t="shared" si="718"/>
        <v>0</v>
      </c>
      <c r="G527" s="36">
        <f t="shared" si="719"/>
        <v>0</v>
      </c>
      <c r="H527" s="32"/>
      <c r="I527" s="33"/>
      <c r="J527" s="34"/>
      <c r="K527" s="35">
        <f t="shared" si="720"/>
        <v>0</v>
      </c>
      <c r="L527" s="37">
        <f t="shared" si="721"/>
        <v>0</v>
      </c>
      <c r="M527" s="18">
        <f t="shared" si="722"/>
        <v>0</v>
      </c>
      <c r="N527" s="38">
        <f t="shared" si="723"/>
        <v>0</v>
      </c>
      <c r="O527" s="36">
        <f t="shared" si="724"/>
        <v>0</v>
      </c>
      <c r="P527" s="39" t="str">
        <f t="shared" ref="P527:Q527" si="733">H527</f>
        <v/>
      </c>
      <c r="Q527" s="35" t="str">
        <f t="shared" si="733"/>
        <v/>
      </c>
      <c r="R527" s="35">
        <f t="shared" si="726"/>
        <v>0</v>
      </c>
      <c r="S527" s="37">
        <f t="shared" si="727"/>
        <v>0</v>
      </c>
      <c r="T527" s="36">
        <f t="shared" si="728"/>
        <v>0</v>
      </c>
    </row>
    <row r="528" ht="14.25" customHeight="1">
      <c r="A528" s="83"/>
      <c r="B528" s="32"/>
      <c r="C528" s="33"/>
      <c r="D528" s="34"/>
      <c r="E528" s="35">
        <f>IF(B528="",0,F531/SUM(B521:B530))</f>
        <v>0</v>
      </c>
      <c r="F528" s="35">
        <f t="shared" si="718"/>
        <v>0</v>
      </c>
      <c r="G528" s="36">
        <f t="shared" si="719"/>
        <v>0</v>
      </c>
      <c r="H528" s="32"/>
      <c r="I528" s="33"/>
      <c r="J528" s="34"/>
      <c r="K528" s="35">
        <f t="shared" si="720"/>
        <v>0</v>
      </c>
      <c r="L528" s="37">
        <f t="shared" si="721"/>
        <v>0</v>
      </c>
      <c r="M528" s="18">
        <f t="shared" si="722"/>
        <v>0</v>
      </c>
      <c r="N528" s="38">
        <f t="shared" si="723"/>
        <v>0</v>
      </c>
      <c r="O528" s="36">
        <f t="shared" si="724"/>
        <v>0</v>
      </c>
      <c r="P528" s="39" t="str">
        <f t="shared" ref="P528:Q528" si="734">H528</f>
        <v/>
      </c>
      <c r="Q528" s="35" t="str">
        <f t="shared" si="734"/>
        <v/>
      </c>
      <c r="R528" s="35">
        <f t="shared" si="726"/>
        <v>0</v>
      </c>
      <c r="S528" s="37">
        <f t="shared" si="727"/>
        <v>0</v>
      </c>
      <c r="T528" s="36">
        <f t="shared" si="728"/>
        <v>0</v>
      </c>
    </row>
    <row r="529" ht="14.25" customHeight="1">
      <c r="A529" s="83"/>
      <c r="B529" s="32"/>
      <c r="C529" s="33"/>
      <c r="D529" s="34"/>
      <c r="E529" s="35">
        <f>IF(B529="",0,F531/SUM(B521:B530))</f>
        <v>0</v>
      </c>
      <c r="F529" s="35">
        <f t="shared" si="718"/>
        <v>0</v>
      </c>
      <c r="G529" s="36">
        <f t="shared" si="719"/>
        <v>0</v>
      </c>
      <c r="H529" s="32"/>
      <c r="I529" s="33"/>
      <c r="J529" s="34"/>
      <c r="K529" s="35">
        <f t="shared" si="720"/>
        <v>0</v>
      </c>
      <c r="L529" s="37">
        <f t="shared" si="721"/>
        <v>0</v>
      </c>
      <c r="M529" s="18">
        <f t="shared" si="722"/>
        <v>0</v>
      </c>
      <c r="N529" s="38">
        <f t="shared" si="723"/>
        <v>0</v>
      </c>
      <c r="O529" s="36">
        <f t="shared" si="724"/>
        <v>0</v>
      </c>
      <c r="P529" s="39" t="str">
        <f t="shared" ref="P529:Q529" si="735">H529</f>
        <v/>
      </c>
      <c r="Q529" s="35" t="str">
        <f t="shared" si="735"/>
        <v/>
      </c>
      <c r="R529" s="35">
        <f t="shared" si="726"/>
        <v>0</v>
      </c>
      <c r="S529" s="37">
        <f t="shared" si="727"/>
        <v>0</v>
      </c>
      <c r="T529" s="36">
        <f t="shared" si="728"/>
        <v>0</v>
      </c>
    </row>
    <row r="530" ht="14.25" customHeight="1">
      <c r="A530" s="84"/>
      <c r="B530" s="48"/>
      <c r="C530" s="48"/>
      <c r="D530" s="43"/>
      <c r="E530" s="50">
        <f>IF(B530="",0,F531/SUM(B521:B530))</f>
        <v>0</v>
      </c>
      <c r="F530" s="50">
        <f t="shared" si="718"/>
        <v>0</v>
      </c>
      <c r="G530" s="51">
        <f t="shared" si="719"/>
        <v>0</v>
      </c>
      <c r="H530" s="52"/>
      <c r="I530" s="48"/>
      <c r="J530" s="49"/>
      <c r="K530" s="50">
        <f t="shared" si="720"/>
        <v>0</v>
      </c>
      <c r="L530" s="53">
        <f t="shared" si="721"/>
        <v>0</v>
      </c>
      <c r="M530" s="75">
        <f t="shared" si="722"/>
        <v>0</v>
      </c>
      <c r="N530" s="55">
        <f t="shared" si="723"/>
        <v>0</v>
      </c>
      <c r="O530" s="51">
        <f t="shared" si="724"/>
        <v>0</v>
      </c>
      <c r="P530" s="56" t="str">
        <f t="shared" ref="P530:Q530" si="736">H530</f>
        <v/>
      </c>
      <c r="Q530" s="50" t="str">
        <f t="shared" si="736"/>
        <v/>
      </c>
      <c r="R530" s="50">
        <f t="shared" si="726"/>
        <v>0</v>
      </c>
      <c r="S530" s="37">
        <f t="shared" si="727"/>
        <v>0</v>
      </c>
      <c r="T530" s="51">
        <f t="shared" si="728"/>
        <v>0</v>
      </c>
    </row>
    <row r="531" ht="42.0" customHeight="1">
      <c r="B531" s="13">
        <f>SUM(B521:B530)</f>
        <v>0</v>
      </c>
      <c r="C531" s="58" t="s">
        <v>25</v>
      </c>
      <c r="D531" s="76" t="s">
        <v>26</v>
      </c>
      <c r="E531" s="77"/>
      <c r="F531" s="78">
        <v>0.0</v>
      </c>
      <c r="G531" s="9"/>
      <c r="H531" s="13">
        <f>SUM(H521:H530)</f>
        <v>0</v>
      </c>
      <c r="I531" s="58" t="s">
        <v>27</v>
      </c>
      <c r="J531" s="62"/>
      <c r="K531" s="62"/>
      <c r="L531" s="37">
        <f t="shared" si="721"/>
        <v>0</v>
      </c>
      <c r="N531" s="33">
        <f t="shared" ref="N531:O531" si="737">SUM(N521:N530)</f>
        <v>0</v>
      </c>
      <c r="O531" s="33">
        <f t="shared" si="737"/>
        <v>0</v>
      </c>
      <c r="R531" s="22">
        <f>SUM(R521:R530)</f>
        <v>0</v>
      </c>
      <c r="S531" s="13" t="s">
        <v>28</v>
      </c>
      <c r="T531" s="13"/>
      <c r="Y531" s="33">
        <f>T531*R531</f>
        <v>0</v>
      </c>
      <c r="Z531" s="33">
        <f>R531</f>
        <v>0</v>
      </c>
    </row>
    <row r="532" ht="33.75" customHeight="1"/>
    <row r="533" ht="42.75" customHeight="1">
      <c r="A533" s="11"/>
      <c r="B533" s="12" t="s">
        <v>1</v>
      </c>
      <c r="C533" s="13"/>
      <c r="D533" s="14" t="s">
        <v>2</v>
      </c>
      <c r="E533" s="15"/>
      <c r="F533" s="16"/>
      <c r="G533" s="17"/>
      <c r="H533" s="17"/>
      <c r="I533" s="15"/>
      <c r="J533" s="14" t="s">
        <v>3</v>
      </c>
      <c r="K533" s="17"/>
      <c r="L533" s="17"/>
      <c r="M533" s="15"/>
      <c r="P533" s="18">
        <f>IFERROR(O546/N546-1,0)</f>
        <v>0</v>
      </c>
      <c r="Q533" s="3" t="s">
        <v>4</v>
      </c>
      <c r="R533" s="4"/>
      <c r="S533" s="5"/>
      <c r="T533" s="22">
        <f>SUM(T536:T545)</f>
        <v>0</v>
      </c>
      <c r="Z533" s="23"/>
    </row>
    <row r="534" ht="14.25" customHeight="1">
      <c r="A534" s="66" t="s">
        <v>5</v>
      </c>
      <c r="B534" s="82" t="s">
        <v>6</v>
      </c>
      <c r="C534" s="20"/>
      <c r="D534" s="20"/>
      <c r="E534" s="20"/>
      <c r="F534" s="20"/>
      <c r="G534" s="68"/>
      <c r="H534" s="82" t="s">
        <v>7</v>
      </c>
      <c r="I534" s="20"/>
      <c r="J534" s="20"/>
      <c r="K534" s="20"/>
      <c r="L534" s="20"/>
      <c r="M534" s="68"/>
      <c r="N534" s="27" t="s">
        <v>8</v>
      </c>
      <c r="O534" s="28"/>
      <c r="P534" s="25" t="s">
        <v>9</v>
      </c>
      <c r="Q534" s="17"/>
      <c r="R534" s="17"/>
      <c r="S534" s="17"/>
      <c r="T534" s="26"/>
    </row>
    <row r="535" ht="14.25" customHeight="1">
      <c r="A535" s="29"/>
      <c r="B535" s="30" t="s">
        <v>10</v>
      </c>
      <c r="C535" s="12" t="s">
        <v>11</v>
      </c>
      <c r="D535" s="12" t="s">
        <v>12</v>
      </c>
      <c r="E535" s="12" t="s">
        <v>13</v>
      </c>
      <c r="F535" s="12" t="s">
        <v>14</v>
      </c>
      <c r="G535" s="31" t="s">
        <v>15</v>
      </c>
      <c r="H535" s="30" t="s">
        <v>10</v>
      </c>
      <c r="I535" s="12" t="s">
        <v>11</v>
      </c>
      <c r="J535" s="12" t="s">
        <v>12</v>
      </c>
      <c r="K535" s="12" t="s">
        <v>14</v>
      </c>
      <c r="L535" s="12" t="s">
        <v>16</v>
      </c>
      <c r="M535" s="31" t="s">
        <v>17</v>
      </c>
      <c r="N535" s="30" t="s">
        <v>18</v>
      </c>
      <c r="O535" s="31" t="s">
        <v>19</v>
      </c>
      <c r="P535" s="30" t="s">
        <v>20</v>
      </c>
      <c r="Q535" s="12" t="s">
        <v>21</v>
      </c>
      <c r="R535" s="12" t="s">
        <v>22</v>
      </c>
      <c r="S535" s="12" t="s">
        <v>23</v>
      </c>
      <c r="T535" s="31" t="s">
        <v>24</v>
      </c>
    </row>
    <row r="536" ht="14.25" customHeight="1">
      <c r="A536" s="73"/>
      <c r="B536" s="32"/>
      <c r="C536" s="33"/>
      <c r="D536" s="34"/>
      <c r="E536" s="35">
        <f>IF(B536="",0,F546/SUM(B536:B545))</f>
        <v>0</v>
      </c>
      <c r="F536" s="35">
        <f t="shared" ref="F536:F545" si="739">C536*(1-(D536+9.25%))+E536</f>
        <v>0</v>
      </c>
      <c r="G536" s="36">
        <f t="shared" ref="G536:G545" si="740">IFERROR(F536*B536/H536,0)</f>
        <v>0</v>
      </c>
      <c r="H536" s="32"/>
      <c r="I536" s="33"/>
      <c r="J536" s="34"/>
      <c r="K536" s="35">
        <f t="shared" ref="K536:K545" si="741">I536*(1-(J536+9.25%))</f>
        <v>0</v>
      </c>
      <c r="L536" s="37">
        <f t="shared" ref="L536:L546" si="742">IFERROR(H536/B536-1,0)</f>
        <v>0</v>
      </c>
      <c r="M536" s="18">
        <f t="shared" ref="M536:M545" si="743">IFERROR(K536/G536-1,0)</f>
        <v>0</v>
      </c>
      <c r="N536" s="38">
        <f t="shared" ref="N536:N545" si="744">B536*F536</f>
        <v>0</v>
      </c>
      <c r="O536" s="36">
        <f t="shared" ref="O536:O545" si="745">H536*K536</f>
        <v>0</v>
      </c>
      <c r="P536" s="39" t="str">
        <f t="shared" ref="P536:Q536" si="738">H536</f>
        <v/>
      </c>
      <c r="Q536" s="35" t="str">
        <f t="shared" si="738"/>
        <v/>
      </c>
      <c r="R536" s="35">
        <f t="shared" ref="R536:R545" si="747">Q536*P536</f>
        <v>0</v>
      </c>
      <c r="S536" s="37">
        <f t="shared" ref="S536:S545" si="748">IF(M536="","",IF(M536&lt;20%,0,IF(M536&lt;30%,1%,IF(M536&lt;40%,1.5%,IF(M536&lt;50%,2.5%,IF(M536&lt;60%,3%,IF(M536&lt;80%,4%,IF(M536&lt;100%,5%,5%))))))))</f>
        <v>0</v>
      </c>
      <c r="T536" s="36">
        <f t="shared" ref="T536:T545" si="749">R536*S536</f>
        <v>0</v>
      </c>
    </row>
    <row r="537" ht="14.25" customHeight="1">
      <c r="A537" s="73"/>
      <c r="B537" s="32"/>
      <c r="C537" s="33"/>
      <c r="D537" s="34"/>
      <c r="E537" s="35">
        <f>IF(B537="",0,F546/SUM(B536:B545))</f>
        <v>0</v>
      </c>
      <c r="F537" s="35">
        <f t="shared" si="739"/>
        <v>0</v>
      </c>
      <c r="G537" s="36">
        <f t="shared" si="740"/>
        <v>0</v>
      </c>
      <c r="H537" s="32"/>
      <c r="I537" s="33"/>
      <c r="J537" s="34"/>
      <c r="K537" s="35">
        <f t="shared" si="741"/>
        <v>0</v>
      </c>
      <c r="L537" s="37">
        <f t="shared" si="742"/>
        <v>0</v>
      </c>
      <c r="M537" s="18">
        <f t="shared" si="743"/>
        <v>0</v>
      </c>
      <c r="N537" s="38">
        <f t="shared" si="744"/>
        <v>0</v>
      </c>
      <c r="O537" s="36">
        <f t="shared" si="745"/>
        <v>0</v>
      </c>
      <c r="P537" s="39" t="str">
        <f t="shared" ref="P537:Q537" si="746">H537</f>
        <v/>
      </c>
      <c r="Q537" s="35" t="str">
        <f t="shared" si="746"/>
        <v/>
      </c>
      <c r="R537" s="35">
        <f t="shared" si="747"/>
        <v>0</v>
      </c>
      <c r="S537" s="37">
        <f t="shared" si="748"/>
        <v>0</v>
      </c>
      <c r="T537" s="36">
        <f t="shared" si="749"/>
        <v>0</v>
      </c>
    </row>
    <row r="538" ht="14.25" customHeight="1">
      <c r="A538" s="73"/>
      <c r="B538" s="32"/>
      <c r="C538" s="33"/>
      <c r="D538" s="34"/>
      <c r="E538" s="35">
        <f>IF(B538="",0,F546/SUM(B536:B545))</f>
        <v>0</v>
      </c>
      <c r="F538" s="35">
        <f t="shared" si="739"/>
        <v>0</v>
      </c>
      <c r="G538" s="36">
        <f t="shared" si="740"/>
        <v>0</v>
      </c>
      <c r="H538" s="32"/>
      <c r="I538" s="33"/>
      <c r="J538" s="34"/>
      <c r="K538" s="35">
        <f t="shared" si="741"/>
        <v>0</v>
      </c>
      <c r="L538" s="37">
        <f t="shared" si="742"/>
        <v>0</v>
      </c>
      <c r="M538" s="18">
        <f t="shared" si="743"/>
        <v>0</v>
      </c>
      <c r="N538" s="38">
        <f t="shared" si="744"/>
        <v>0</v>
      </c>
      <c r="O538" s="36">
        <f t="shared" si="745"/>
        <v>0</v>
      </c>
      <c r="P538" s="39" t="str">
        <f t="shared" ref="P538:Q538" si="750">H538</f>
        <v/>
      </c>
      <c r="Q538" s="35" t="str">
        <f t="shared" si="750"/>
        <v/>
      </c>
      <c r="R538" s="35">
        <f t="shared" si="747"/>
        <v>0</v>
      </c>
      <c r="S538" s="37">
        <f t="shared" si="748"/>
        <v>0</v>
      </c>
      <c r="T538" s="36">
        <f t="shared" si="749"/>
        <v>0</v>
      </c>
    </row>
    <row r="539" ht="14.25" customHeight="1">
      <c r="A539" s="73"/>
      <c r="B539" s="32"/>
      <c r="C539" s="33"/>
      <c r="D539" s="34"/>
      <c r="E539" s="35">
        <f>IF(B539="",0,F546/SUM(B536:B545))</f>
        <v>0</v>
      </c>
      <c r="F539" s="35">
        <f t="shared" si="739"/>
        <v>0</v>
      </c>
      <c r="G539" s="36">
        <f t="shared" si="740"/>
        <v>0</v>
      </c>
      <c r="H539" s="32"/>
      <c r="I539" s="33"/>
      <c r="J539" s="34"/>
      <c r="K539" s="35">
        <f t="shared" si="741"/>
        <v>0</v>
      </c>
      <c r="L539" s="37">
        <f t="shared" si="742"/>
        <v>0</v>
      </c>
      <c r="M539" s="18">
        <f t="shared" si="743"/>
        <v>0</v>
      </c>
      <c r="N539" s="38">
        <f t="shared" si="744"/>
        <v>0</v>
      </c>
      <c r="O539" s="36">
        <f t="shared" si="745"/>
        <v>0</v>
      </c>
      <c r="P539" s="39" t="str">
        <f t="shared" ref="P539:Q539" si="751">H539</f>
        <v/>
      </c>
      <c r="Q539" s="35" t="str">
        <f t="shared" si="751"/>
        <v/>
      </c>
      <c r="R539" s="35">
        <f t="shared" si="747"/>
        <v>0</v>
      </c>
      <c r="S539" s="37">
        <f t="shared" si="748"/>
        <v>0</v>
      </c>
      <c r="T539" s="36">
        <f t="shared" si="749"/>
        <v>0</v>
      </c>
    </row>
    <row r="540" ht="14.25" customHeight="1">
      <c r="A540" s="83"/>
      <c r="B540" s="32"/>
      <c r="C540" s="33"/>
      <c r="D540" s="34"/>
      <c r="E540" s="35">
        <f>IF(B540="",0,F546/SUM(B536:B545))</f>
        <v>0</v>
      </c>
      <c r="F540" s="35">
        <f t="shared" si="739"/>
        <v>0</v>
      </c>
      <c r="G540" s="36">
        <f t="shared" si="740"/>
        <v>0</v>
      </c>
      <c r="H540" s="32"/>
      <c r="I540" s="33"/>
      <c r="J540" s="34"/>
      <c r="K540" s="35">
        <f t="shared" si="741"/>
        <v>0</v>
      </c>
      <c r="L540" s="37">
        <f t="shared" si="742"/>
        <v>0</v>
      </c>
      <c r="M540" s="18">
        <f t="shared" si="743"/>
        <v>0</v>
      </c>
      <c r="N540" s="38">
        <f t="shared" si="744"/>
        <v>0</v>
      </c>
      <c r="O540" s="36">
        <f t="shared" si="745"/>
        <v>0</v>
      </c>
      <c r="P540" s="39" t="str">
        <f t="shared" ref="P540:Q540" si="752">H540</f>
        <v/>
      </c>
      <c r="Q540" s="35" t="str">
        <f t="shared" si="752"/>
        <v/>
      </c>
      <c r="R540" s="35">
        <f t="shared" si="747"/>
        <v>0</v>
      </c>
      <c r="S540" s="37">
        <f t="shared" si="748"/>
        <v>0</v>
      </c>
      <c r="T540" s="36">
        <f t="shared" si="749"/>
        <v>0</v>
      </c>
    </row>
    <row r="541" ht="14.25" customHeight="1">
      <c r="A541" s="83"/>
      <c r="B541" s="32"/>
      <c r="C541" s="33"/>
      <c r="D541" s="34"/>
      <c r="E541" s="35">
        <f>IF(B541="",0,F546/SUM(B536:B545))</f>
        <v>0</v>
      </c>
      <c r="F541" s="35">
        <f t="shared" si="739"/>
        <v>0</v>
      </c>
      <c r="G541" s="36">
        <f t="shared" si="740"/>
        <v>0</v>
      </c>
      <c r="H541" s="32"/>
      <c r="I541" s="33"/>
      <c r="J541" s="34"/>
      <c r="K541" s="35">
        <f t="shared" si="741"/>
        <v>0</v>
      </c>
      <c r="L541" s="37">
        <f t="shared" si="742"/>
        <v>0</v>
      </c>
      <c r="M541" s="18">
        <f t="shared" si="743"/>
        <v>0</v>
      </c>
      <c r="N541" s="38">
        <f t="shared" si="744"/>
        <v>0</v>
      </c>
      <c r="O541" s="36">
        <f t="shared" si="745"/>
        <v>0</v>
      </c>
      <c r="P541" s="39" t="str">
        <f t="shared" ref="P541:Q541" si="753">H541</f>
        <v/>
      </c>
      <c r="Q541" s="35" t="str">
        <f t="shared" si="753"/>
        <v/>
      </c>
      <c r="R541" s="35">
        <f t="shared" si="747"/>
        <v>0</v>
      </c>
      <c r="S541" s="37">
        <f t="shared" si="748"/>
        <v>0</v>
      </c>
      <c r="T541" s="36">
        <f t="shared" si="749"/>
        <v>0</v>
      </c>
    </row>
    <row r="542" ht="14.25" customHeight="1">
      <c r="A542" s="83"/>
      <c r="B542" s="32"/>
      <c r="C542" s="33"/>
      <c r="D542" s="34"/>
      <c r="E542" s="35">
        <f>IF(B542="",0,F546/SUM(B536:B545))</f>
        <v>0</v>
      </c>
      <c r="F542" s="35">
        <f t="shared" si="739"/>
        <v>0</v>
      </c>
      <c r="G542" s="36">
        <f t="shared" si="740"/>
        <v>0</v>
      </c>
      <c r="H542" s="32"/>
      <c r="I542" s="33"/>
      <c r="J542" s="34"/>
      <c r="K542" s="35">
        <f t="shared" si="741"/>
        <v>0</v>
      </c>
      <c r="L542" s="37">
        <f t="shared" si="742"/>
        <v>0</v>
      </c>
      <c r="M542" s="18">
        <f t="shared" si="743"/>
        <v>0</v>
      </c>
      <c r="N542" s="38">
        <f t="shared" si="744"/>
        <v>0</v>
      </c>
      <c r="O542" s="36">
        <f t="shared" si="745"/>
        <v>0</v>
      </c>
      <c r="P542" s="39" t="str">
        <f t="shared" ref="P542:Q542" si="754">H542</f>
        <v/>
      </c>
      <c r="Q542" s="35" t="str">
        <f t="shared" si="754"/>
        <v/>
      </c>
      <c r="R542" s="35">
        <f t="shared" si="747"/>
        <v>0</v>
      </c>
      <c r="S542" s="37">
        <f t="shared" si="748"/>
        <v>0</v>
      </c>
      <c r="T542" s="36">
        <f t="shared" si="749"/>
        <v>0</v>
      </c>
    </row>
    <row r="543" ht="14.25" customHeight="1">
      <c r="A543" s="83"/>
      <c r="B543" s="32"/>
      <c r="C543" s="33"/>
      <c r="D543" s="34"/>
      <c r="E543" s="35">
        <f>IF(B543="",0,F546/SUM(B536:B545))</f>
        <v>0</v>
      </c>
      <c r="F543" s="35">
        <f t="shared" si="739"/>
        <v>0</v>
      </c>
      <c r="G543" s="36">
        <f t="shared" si="740"/>
        <v>0</v>
      </c>
      <c r="H543" s="32"/>
      <c r="I543" s="33"/>
      <c r="J543" s="34"/>
      <c r="K543" s="35">
        <f t="shared" si="741"/>
        <v>0</v>
      </c>
      <c r="L543" s="37">
        <f t="shared" si="742"/>
        <v>0</v>
      </c>
      <c r="M543" s="18">
        <f t="shared" si="743"/>
        <v>0</v>
      </c>
      <c r="N543" s="38">
        <f t="shared" si="744"/>
        <v>0</v>
      </c>
      <c r="O543" s="36">
        <f t="shared" si="745"/>
        <v>0</v>
      </c>
      <c r="P543" s="39" t="str">
        <f t="shared" ref="P543:Q543" si="755">H543</f>
        <v/>
      </c>
      <c r="Q543" s="35" t="str">
        <f t="shared" si="755"/>
        <v/>
      </c>
      <c r="R543" s="35">
        <f t="shared" si="747"/>
        <v>0</v>
      </c>
      <c r="S543" s="37">
        <f t="shared" si="748"/>
        <v>0</v>
      </c>
      <c r="T543" s="36">
        <f t="shared" si="749"/>
        <v>0</v>
      </c>
    </row>
    <row r="544" ht="14.25" customHeight="1">
      <c r="A544" s="83"/>
      <c r="B544" s="32"/>
      <c r="C544" s="33"/>
      <c r="D544" s="34"/>
      <c r="E544" s="35">
        <f>IF(B544="",0,F546/SUM(B536:B545))</f>
        <v>0</v>
      </c>
      <c r="F544" s="35">
        <f t="shared" si="739"/>
        <v>0</v>
      </c>
      <c r="G544" s="36">
        <f t="shared" si="740"/>
        <v>0</v>
      </c>
      <c r="H544" s="32"/>
      <c r="I544" s="33"/>
      <c r="J544" s="34"/>
      <c r="K544" s="35">
        <f t="shared" si="741"/>
        <v>0</v>
      </c>
      <c r="L544" s="37">
        <f t="shared" si="742"/>
        <v>0</v>
      </c>
      <c r="M544" s="18">
        <f t="shared" si="743"/>
        <v>0</v>
      </c>
      <c r="N544" s="38">
        <f t="shared" si="744"/>
        <v>0</v>
      </c>
      <c r="O544" s="36">
        <f t="shared" si="745"/>
        <v>0</v>
      </c>
      <c r="P544" s="39" t="str">
        <f t="shared" ref="P544:Q544" si="756">H544</f>
        <v/>
      </c>
      <c r="Q544" s="35" t="str">
        <f t="shared" si="756"/>
        <v/>
      </c>
      <c r="R544" s="35">
        <f t="shared" si="747"/>
        <v>0</v>
      </c>
      <c r="S544" s="37">
        <f t="shared" si="748"/>
        <v>0</v>
      </c>
      <c r="T544" s="36">
        <f t="shared" si="749"/>
        <v>0</v>
      </c>
    </row>
    <row r="545" ht="14.25" customHeight="1">
      <c r="A545" s="84"/>
      <c r="B545" s="48"/>
      <c r="C545" s="48"/>
      <c r="D545" s="43"/>
      <c r="E545" s="50">
        <f>IF(B545="",0,F546/SUM(B536:B545))</f>
        <v>0</v>
      </c>
      <c r="F545" s="50">
        <f t="shared" si="739"/>
        <v>0</v>
      </c>
      <c r="G545" s="51">
        <f t="shared" si="740"/>
        <v>0</v>
      </c>
      <c r="H545" s="52"/>
      <c r="I545" s="48"/>
      <c r="J545" s="49"/>
      <c r="K545" s="50">
        <f t="shared" si="741"/>
        <v>0</v>
      </c>
      <c r="L545" s="53">
        <f t="shared" si="742"/>
        <v>0</v>
      </c>
      <c r="M545" s="75">
        <f t="shared" si="743"/>
        <v>0</v>
      </c>
      <c r="N545" s="55">
        <f t="shared" si="744"/>
        <v>0</v>
      </c>
      <c r="O545" s="51">
        <f t="shared" si="745"/>
        <v>0</v>
      </c>
      <c r="P545" s="56" t="str">
        <f t="shared" ref="P545:Q545" si="757">H545</f>
        <v/>
      </c>
      <c r="Q545" s="50" t="str">
        <f t="shared" si="757"/>
        <v/>
      </c>
      <c r="R545" s="50">
        <f t="shared" si="747"/>
        <v>0</v>
      </c>
      <c r="S545" s="37">
        <f t="shared" si="748"/>
        <v>0</v>
      </c>
      <c r="T545" s="51">
        <f t="shared" si="749"/>
        <v>0</v>
      </c>
    </row>
    <row r="546" ht="42.0" customHeight="1">
      <c r="B546" s="13">
        <f>SUM(B536:B545)</f>
        <v>0</v>
      </c>
      <c r="C546" s="58" t="s">
        <v>25</v>
      </c>
      <c r="D546" s="76" t="s">
        <v>26</v>
      </c>
      <c r="E546" s="77"/>
      <c r="F546" s="78">
        <v>0.0</v>
      </c>
      <c r="G546" s="9"/>
      <c r="H546" s="13">
        <f>SUM(H536:H545)</f>
        <v>0</v>
      </c>
      <c r="I546" s="58" t="s">
        <v>27</v>
      </c>
      <c r="J546" s="62"/>
      <c r="K546" s="62"/>
      <c r="L546" s="37">
        <f t="shared" si="742"/>
        <v>0</v>
      </c>
      <c r="N546" s="33">
        <f t="shared" ref="N546:O546" si="758">SUM(N536:N545)</f>
        <v>0</v>
      </c>
      <c r="O546" s="33">
        <f t="shared" si="758"/>
        <v>0</v>
      </c>
      <c r="R546" s="22">
        <f>SUM(R536:R545)</f>
        <v>0</v>
      </c>
      <c r="S546" s="13" t="s">
        <v>28</v>
      </c>
      <c r="T546" s="13"/>
      <c r="Y546" s="33">
        <f>T546*R546</f>
        <v>0</v>
      </c>
      <c r="Z546" s="33">
        <f>R546</f>
        <v>0</v>
      </c>
    </row>
    <row r="547" ht="33.75" customHeight="1"/>
    <row r="548" ht="39.75" customHeight="1">
      <c r="A548" s="11"/>
      <c r="B548" s="12" t="s">
        <v>1</v>
      </c>
      <c r="C548" s="13"/>
      <c r="D548" s="14" t="s">
        <v>2</v>
      </c>
      <c r="E548" s="15"/>
      <c r="F548" s="16"/>
      <c r="G548" s="17"/>
      <c r="H548" s="17"/>
      <c r="I548" s="15"/>
      <c r="J548" s="14" t="s">
        <v>3</v>
      </c>
      <c r="K548" s="17"/>
      <c r="L548" s="17"/>
      <c r="M548" s="15"/>
      <c r="P548" s="18">
        <f>IFERROR(O561/N561-1,0)</f>
        <v>0</v>
      </c>
      <c r="Q548" s="3" t="s">
        <v>4</v>
      </c>
      <c r="R548" s="4"/>
      <c r="S548" s="5"/>
      <c r="T548" s="22">
        <f>SUM(T551:T560)</f>
        <v>0</v>
      </c>
    </row>
    <row r="549" ht="14.25" customHeight="1">
      <c r="A549" s="66" t="s">
        <v>5</v>
      </c>
      <c r="B549" s="82" t="s">
        <v>6</v>
      </c>
      <c r="C549" s="20"/>
      <c r="D549" s="20"/>
      <c r="E549" s="20"/>
      <c r="F549" s="20"/>
      <c r="G549" s="68"/>
      <c r="H549" s="82" t="s">
        <v>7</v>
      </c>
      <c r="I549" s="20"/>
      <c r="J549" s="20"/>
      <c r="K549" s="20"/>
      <c r="L549" s="20"/>
      <c r="M549" s="68"/>
      <c r="N549" s="27" t="s">
        <v>8</v>
      </c>
      <c r="O549" s="28"/>
      <c r="P549" s="25" t="s">
        <v>9</v>
      </c>
      <c r="Q549" s="17"/>
      <c r="R549" s="17"/>
      <c r="S549" s="17"/>
      <c r="T549" s="26"/>
    </row>
    <row r="550" ht="14.25" customHeight="1">
      <c r="A550" s="29"/>
      <c r="B550" s="30" t="s">
        <v>10</v>
      </c>
      <c r="C550" s="12" t="s">
        <v>11</v>
      </c>
      <c r="D550" s="12" t="s">
        <v>12</v>
      </c>
      <c r="E550" s="12" t="s">
        <v>13</v>
      </c>
      <c r="F550" s="12" t="s">
        <v>14</v>
      </c>
      <c r="G550" s="31" t="s">
        <v>15</v>
      </c>
      <c r="H550" s="30" t="s">
        <v>10</v>
      </c>
      <c r="I550" s="12" t="s">
        <v>11</v>
      </c>
      <c r="J550" s="12" t="s">
        <v>12</v>
      </c>
      <c r="K550" s="12" t="s">
        <v>14</v>
      </c>
      <c r="L550" s="12" t="s">
        <v>16</v>
      </c>
      <c r="M550" s="31" t="s">
        <v>17</v>
      </c>
      <c r="N550" s="30" t="s">
        <v>18</v>
      </c>
      <c r="O550" s="31" t="s">
        <v>19</v>
      </c>
      <c r="P550" s="30" t="s">
        <v>20</v>
      </c>
      <c r="Q550" s="12" t="s">
        <v>21</v>
      </c>
      <c r="R550" s="12" t="s">
        <v>22</v>
      </c>
      <c r="S550" s="12" t="s">
        <v>23</v>
      </c>
      <c r="T550" s="31" t="s">
        <v>24</v>
      </c>
    </row>
    <row r="551" ht="14.25" customHeight="1">
      <c r="A551" s="73"/>
      <c r="B551" s="32"/>
      <c r="C551" s="33"/>
      <c r="D551" s="34"/>
      <c r="E551" s="35">
        <f>IF(B551="",0,F561/SUM(B551:B560))</f>
        <v>0</v>
      </c>
      <c r="F551" s="35">
        <f t="shared" ref="F551:F560" si="760">C551*(1-(D551+9.25%))+E551</f>
        <v>0</v>
      </c>
      <c r="G551" s="36">
        <f t="shared" ref="G551:G560" si="761">IFERROR(F551*B551/H551,0)</f>
        <v>0</v>
      </c>
      <c r="H551" s="32"/>
      <c r="I551" s="33"/>
      <c r="J551" s="34"/>
      <c r="K551" s="35">
        <f t="shared" ref="K551:K560" si="762">I551*(1-(J551+9.25%))</f>
        <v>0</v>
      </c>
      <c r="L551" s="37">
        <f t="shared" ref="L551:L561" si="763">IFERROR(H551/B551-1,0)</f>
        <v>0</v>
      </c>
      <c r="M551" s="18">
        <f t="shared" ref="M551:M560" si="764">IFERROR(K551/G551-1,0)</f>
        <v>0</v>
      </c>
      <c r="N551" s="38">
        <f t="shared" ref="N551:N560" si="765">B551*F551</f>
        <v>0</v>
      </c>
      <c r="O551" s="36">
        <f t="shared" ref="O551:O560" si="766">H551*K551</f>
        <v>0</v>
      </c>
      <c r="P551" s="39" t="str">
        <f t="shared" ref="P551:Q551" si="759">H551</f>
        <v/>
      </c>
      <c r="Q551" s="35" t="str">
        <f t="shared" si="759"/>
        <v/>
      </c>
      <c r="R551" s="35">
        <f t="shared" ref="R551:R560" si="768">Q551*P551</f>
        <v>0</v>
      </c>
      <c r="S551" s="37">
        <f t="shared" ref="S551:S560" si="769">IF(M551="","",IF(M551&lt;20%,0,IF(M551&lt;30%,1%,IF(M551&lt;40%,1.5%,IF(M551&lt;50%,2.5%,IF(M551&lt;60%,3%,IF(M551&lt;80%,4%,IF(M551&lt;100%,5%,5%))))))))</f>
        <v>0</v>
      </c>
      <c r="T551" s="36">
        <f t="shared" ref="T551:T560" si="770">R551*S551</f>
        <v>0</v>
      </c>
    </row>
    <row r="552" ht="14.25" customHeight="1">
      <c r="A552" s="73"/>
      <c r="B552" s="32"/>
      <c r="C552" s="33"/>
      <c r="D552" s="34"/>
      <c r="E552" s="35">
        <f>IF(B552="",0,F561/SUM(B551:B560))</f>
        <v>0</v>
      </c>
      <c r="F552" s="35">
        <f t="shared" si="760"/>
        <v>0</v>
      </c>
      <c r="G552" s="36">
        <f t="shared" si="761"/>
        <v>0</v>
      </c>
      <c r="H552" s="32"/>
      <c r="I552" s="33"/>
      <c r="J552" s="34"/>
      <c r="K552" s="35">
        <f t="shared" si="762"/>
        <v>0</v>
      </c>
      <c r="L552" s="37">
        <f t="shared" si="763"/>
        <v>0</v>
      </c>
      <c r="M552" s="18">
        <f t="shared" si="764"/>
        <v>0</v>
      </c>
      <c r="N552" s="38">
        <f t="shared" si="765"/>
        <v>0</v>
      </c>
      <c r="O552" s="36">
        <f t="shared" si="766"/>
        <v>0</v>
      </c>
      <c r="P552" s="39" t="str">
        <f t="shared" ref="P552:Q552" si="767">H552</f>
        <v/>
      </c>
      <c r="Q552" s="35" t="str">
        <f t="shared" si="767"/>
        <v/>
      </c>
      <c r="R552" s="35">
        <f t="shared" si="768"/>
        <v>0</v>
      </c>
      <c r="S552" s="37">
        <f t="shared" si="769"/>
        <v>0</v>
      </c>
      <c r="T552" s="36">
        <f t="shared" si="770"/>
        <v>0</v>
      </c>
    </row>
    <row r="553" ht="14.25" customHeight="1">
      <c r="A553" s="73"/>
      <c r="B553" s="32"/>
      <c r="C553" s="33"/>
      <c r="D553" s="34"/>
      <c r="E553" s="35">
        <f>IF(B553="",0,F561/SUM(B551:B560))</f>
        <v>0</v>
      </c>
      <c r="F553" s="35">
        <f t="shared" si="760"/>
        <v>0</v>
      </c>
      <c r="G553" s="36">
        <f t="shared" si="761"/>
        <v>0</v>
      </c>
      <c r="H553" s="32"/>
      <c r="I553" s="33"/>
      <c r="J553" s="34"/>
      <c r="K553" s="35">
        <f t="shared" si="762"/>
        <v>0</v>
      </c>
      <c r="L553" s="37">
        <f t="shared" si="763"/>
        <v>0</v>
      </c>
      <c r="M553" s="18">
        <f t="shared" si="764"/>
        <v>0</v>
      </c>
      <c r="N553" s="38">
        <f t="shared" si="765"/>
        <v>0</v>
      </c>
      <c r="O553" s="36">
        <f t="shared" si="766"/>
        <v>0</v>
      </c>
      <c r="P553" s="39" t="str">
        <f t="shared" ref="P553:Q553" si="771">H553</f>
        <v/>
      </c>
      <c r="Q553" s="35" t="str">
        <f t="shared" si="771"/>
        <v/>
      </c>
      <c r="R553" s="35">
        <f t="shared" si="768"/>
        <v>0</v>
      </c>
      <c r="S553" s="37">
        <f t="shared" si="769"/>
        <v>0</v>
      </c>
      <c r="T553" s="36">
        <f t="shared" si="770"/>
        <v>0</v>
      </c>
    </row>
    <row r="554" ht="14.25" customHeight="1">
      <c r="A554" s="73"/>
      <c r="B554" s="32"/>
      <c r="C554" s="33"/>
      <c r="D554" s="34"/>
      <c r="E554" s="35">
        <f>IF(B554="",0,F561/SUM(B551:B560))</f>
        <v>0</v>
      </c>
      <c r="F554" s="35">
        <f t="shared" si="760"/>
        <v>0</v>
      </c>
      <c r="G554" s="36">
        <f t="shared" si="761"/>
        <v>0</v>
      </c>
      <c r="H554" s="32"/>
      <c r="I554" s="33"/>
      <c r="J554" s="34"/>
      <c r="K554" s="35">
        <f t="shared" si="762"/>
        <v>0</v>
      </c>
      <c r="L554" s="37">
        <f t="shared" si="763"/>
        <v>0</v>
      </c>
      <c r="M554" s="18">
        <f t="shared" si="764"/>
        <v>0</v>
      </c>
      <c r="N554" s="38">
        <f t="shared" si="765"/>
        <v>0</v>
      </c>
      <c r="O554" s="36">
        <f t="shared" si="766"/>
        <v>0</v>
      </c>
      <c r="P554" s="39" t="str">
        <f t="shared" ref="P554:Q554" si="772">H554</f>
        <v/>
      </c>
      <c r="Q554" s="35" t="str">
        <f t="shared" si="772"/>
        <v/>
      </c>
      <c r="R554" s="35">
        <f t="shared" si="768"/>
        <v>0</v>
      </c>
      <c r="S554" s="37">
        <f t="shared" si="769"/>
        <v>0</v>
      </c>
      <c r="T554" s="36">
        <f t="shared" si="770"/>
        <v>0</v>
      </c>
    </row>
    <row r="555" ht="14.25" customHeight="1">
      <c r="A555" s="83"/>
      <c r="B555" s="32"/>
      <c r="C555" s="33"/>
      <c r="D555" s="34"/>
      <c r="E555" s="35">
        <f>IF(B555="",0,F561/SUM(B551:B560))</f>
        <v>0</v>
      </c>
      <c r="F555" s="35">
        <f t="shared" si="760"/>
        <v>0</v>
      </c>
      <c r="G555" s="36">
        <f t="shared" si="761"/>
        <v>0</v>
      </c>
      <c r="H555" s="32"/>
      <c r="I555" s="33"/>
      <c r="J555" s="34"/>
      <c r="K555" s="35">
        <f t="shared" si="762"/>
        <v>0</v>
      </c>
      <c r="L555" s="37">
        <f t="shared" si="763"/>
        <v>0</v>
      </c>
      <c r="M555" s="18">
        <f t="shared" si="764"/>
        <v>0</v>
      </c>
      <c r="N555" s="38">
        <f t="shared" si="765"/>
        <v>0</v>
      </c>
      <c r="O555" s="36">
        <f t="shared" si="766"/>
        <v>0</v>
      </c>
      <c r="P555" s="39" t="str">
        <f t="shared" ref="P555:Q555" si="773">H555</f>
        <v/>
      </c>
      <c r="Q555" s="35" t="str">
        <f t="shared" si="773"/>
        <v/>
      </c>
      <c r="R555" s="35">
        <f t="shared" si="768"/>
        <v>0</v>
      </c>
      <c r="S555" s="37">
        <f t="shared" si="769"/>
        <v>0</v>
      </c>
      <c r="T555" s="36">
        <f t="shared" si="770"/>
        <v>0</v>
      </c>
    </row>
    <row r="556" ht="14.25" customHeight="1">
      <c r="A556" s="83"/>
      <c r="B556" s="32"/>
      <c r="C556" s="33"/>
      <c r="D556" s="34"/>
      <c r="E556" s="35">
        <f>IF(B556="",0,F561/SUM(B551:B560))</f>
        <v>0</v>
      </c>
      <c r="F556" s="35">
        <f t="shared" si="760"/>
        <v>0</v>
      </c>
      <c r="G556" s="36">
        <f t="shared" si="761"/>
        <v>0</v>
      </c>
      <c r="H556" s="32"/>
      <c r="I556" s="33"/>
      <c r="J556" s="34"/>
      <c r="K556" s="35">
        <f t="shared" si="762"/>
        <v>0</v>
      </c>
      <c r="L556" s="37">
        <f t="shared" si="763"/>
        <v>0</v>
      </c>
      <c r="M556" s="18">
        <f t="shared" si="764"/>
        <v>0</v>
      </c>
      <c r="N556" s="38">
        <f t="shared" si="765"/>
        <v>0</v>
      </c>
      <c r="O556" s="36">
        <f t="shared" si="766"/>
        <v>0</v>
      </c>
      <c r="P556" s="39" t="str">
        <f t="shared" ref="P556:Q556" si="774">H556</f>
        <v/>
      </c>
      <c r="Q556" s="35" t="str">
        <f t="shared" si="774"/>
        <v/>
      </c>
      <c r="R556" s="35">
        <f t="shared" si="768"/>
        <v>0</v>
      </c>
      <c r="S556" s="37">
        <f t="shared" si="769"/>
        <v>0</v>
      </c>
      <c r="T556" s="36">
        <f t="shared" si="770"/>
        <v>0</v>
      </c>
    </row>
    <row r="557" ht="14.25" customHeight="1">
      <c r="A557" s="83"/>
      <c r="B557" s="32"/>
      <c r="C557" s="33"/>
      <c r="D557" s="34"/>
      <c r="E557" s="35">
        <f>IF(B557="",0,F561/SUM(B551:B560))</f>
        <v>0</v>
      </c>
      <c r="F557" s="35">
        <f t="shared" si="760"/>
        <v>0</v>
      </c>
      <c r="G557" s="36">
        <f t="shared" si="761"/>
        <v>0</v>
      </c>
      <c r="H557" s="32"/>
      <c r="I557" s="33"/>
      <c r="J557" s="34"/>
      <c r="K557" s="35">
        <f t="shared" si="762"/>
        <v>0</v>
      </c>
      <c r="L557" s="37">
        <f t="shared" si="763"/>
        <v>0</v>
      </c>
      <c r="M557" s="18">
        <f t="shared" si="764"/>
        <v>0</v>
      </c>
      <c r="N557" s="38">
        <f t="shared" si="765"/>
        <v>0</v>
      </c>
      <c r="O557" s="36">
        <f t="shared" si="766"/>
        <v>0</v>
      </c>
      <c r="P557" s="39" t="str">
        <f t="shared" ref="P557:Q557" si="775">H557</f>
        <v/>
      </c>
      <c r="Q557" s="35" t="str">
        <f t="shared" si="775"/>
        <v/>
      </c>
      <c r="R557" s="35">
        <f t="shared" si="768"/>
        <v>0</v>
      </c>
      <c r="S557" s="37">
        <f t="shared" si="769"/>
        <v>0</v>
      </c>
      <c r="T557" s="36">
        <f t="shared" si="770"/>
        <v>0</v>
      </c>
    </row>
    <row r="558" ht="14.25" customHeight="1">
      <c r="A558" s="83"/>
      <c r="B558" s="32"/>
      <c r="C558" s="33"/>
      <c r="D558" s="34"/>
      <c r="E558" s="35">
        <f>IF(B558="",0,F561/SUM(B551:B560))</f>
        <v>0</v>
      </c>
      <c r="F558" s="35">
        <f t="shared" si="760"/>
        <v>0</v>
      </c>
      <c r="G558" s="36">
        <f t="shared" si="761"/>
        <v>0</v>
      </c>
      <c r="H558" s="32"/>
      <c r="I558" s="33"/>
      <c r="J558" s="34"/>
      <c r="K558" s="35">
        <f t="shared" si="762"/>
        <v>0</v>
      </c>
      <c r="L558" s="37">
        <f t="shared" si="763"/>
        <v>0</v>
      </c>
      <c r="M558" s="18">
        <f t="shared" si="764"/>
        <v>0</v>
      </c>
      <c r="N558" s="38">
        <f t="shared" si="765"/>
        <v>0</v>
      </c>
      <c r="O558" s="36">
        <f t="shared" si="766"/>
        <v>0</v>
      </c>
      <c r="P558" s="39" t="str">
        <f t="shared" ref="P558:Q558" si="776">H558</f>
        <v/>
      </c>
      <c r="Q558" s="35" t="str">
        <f t="shared" si="776"/>
        <v/>
      </c>
      <c r="R558" s="35">
        <f t="shared" si="768"/>
        <v>0</v>
      </c>
      <c r="S558" s="37">
        <f t="shared" si="769"/>
        <v>0</v>
      </c>
      <c r="T558" s="36">
        <f t="shared" si="770"/>
        <v>0</v>
      </c>
    </row>
    <row r="559" ht="14.25" customHeight="1">
      <c r="A559" s="83"/>
      <c r="B559" s="32"/>
      <c r="C559" s="33"/>
      <c r="D559" s="34"/>
      <c r="E559" s="35">
        <f>IF(B559="",0,F561/SUM(B551:B560))</f>
        <v>0</v>
      </c>
      <c r="F559" s="35">
        <f t="shared" si="760"/>
        <v>0</v>
      </c>
      <c r="G559" s="36">
        <f t="shared" si="761"/>
        <v>0</v>
      </c>
      <c r="H559" s="32"/>
      <c r="I559" s="33"/>
      <c r="J559" s="34"/>
      <c r="K559" s="35">
        <f t="shared" si="762"/>
        <v>0</v>
      </c>
      <c r="L559" s="37">
        <f t="shared" si="763"/>
        <v>0</v>
      </c>
      <c r="M559" s="18">
        <f t="shared" si="764"/>
        <v>0</v>
      </c>
      <c r="N559" s="38">
        <f t="shared" si="765"/>
        <v>0</v>
      </c>
      <c r="O559" s="36">
        <f t="shared" si="766"/>
        <v>0</v>
      </c>
      <c r="P559" s="39" t="str">
        <f t="shared" ref="P559:Q559" si="777">H559</f>
        <v/>
      </c>
      <c r="Q559" s="35" t="str">
        <f t="shared" si="777"/>
        <v/>
      </c>
      <c r="R559" s="35">
        <f t="shared" si="768"/>
        <v>0</v>
      </c>
      <c r="S559" s="37">
        <f t="shared" si="769"/>
        <v>0</v>
      </c>
      <c r="T559" s="36">
        <f t="shared" si="770"/>
        <v>0</v>
      </c>
    </row>
    <row r="560" ht="14.25" customHeight="1">
      <c r="A560" s="84"/>
      <c r="B560" s="48"/>
      <c r="C560" s="48"/>
      <c r="D560" s="43"/>
      <c r="E560" s="50">
        <f>IF(B560="",0,F561/SUM(B551:B560))</f>
        <v>0</v>
      </c>
      <c r="F560" s="50">
        <f t="shared" si="760"/>
        <v>0</v>
      </c>
      <c r="G560" s="51">
        <f t="shared" si="761"/>
        <v>0</v>
      </c>
      <c r="H560" s="52"/>
      <c r="I560" s="48"/>
      <c r="J560" s="49"/>
      <c r="K560" s="50">
        <f t="shared" si="762"/>
        <v>0</v>
      </c>
      <c r="L560" s="53">
        <f t="shared" si="763"/>
        <v>0</v>
      </c>
      <c r="M560" s="75">
        <f t="shared" si="764"/>
        <v>0</v>
      </c>
      <c r="N560" s="55">
        <f t="shared" si="765"/>
        <v>0</v>
      </c>
      <c r="O560" s="51">
        <f t="shared" si="766"/>
        <v>0</v>
      </c>
      <c r="P560" s="56" t="str">
        <f t="shared" ref="P560:Q560" si="778">H560</f>
        <v/>
      </c>
      <c r="Q560" s="50" t="str">
        <f t="shared" si="778"/>
        <v/>
      </c>
      <c r="R560" s="50">
        <f t="shared" si="768"/>
        <v>0</v>
      </c>
      <c r="S560" s="37">
        <f t="shared" si="769"/>
        <v>0</v>
      </c>
      <c r="T560" s="51">
        <f t="shared" si="770"/>
        <v>0</v>
      </c>
    </row>
    <row r="561" ht="45.0" customHeight="1">
      <c r="B561" s="13">
        <f>SUM(B551:B560)</f>
        <v>0</v>
      </c>
      <c r="C561" s="58" t="s">
        <v>25</v>
      </c>
      <c r="D561" s="76" t="s">
        <v>26</v>
      </c>
      <c r="E561" s="77"/>
      <c r="F561" s="78">
        <v>0.0</v>
      </c>
      <c r="G561" s="9"/>
      <c r="H561" s="13">
        <f>SUM(H551:H560)</f>
        <v>0</v>
      </c>
      <c r="I561" s="58" t="s">
        <v>27</v>
      </c>
      <c r="J561" s="62"/>
      <c r="K561" s="62"/>
      <c r="L561" s="37">
        <f t="shared" si="763"/>
        <v>0</v>
      </c>
      <c r="N561" s="33">
        <f t="shared" ref="N561:O561" si="779">SUM(N551:N560)</f>
        <v>0</v>
      </c>
      <c r="O561" s="33">
        <f t="shared" si="779"/>
        <v>0</v>
      </c>
      <c r="R561" s="22">
        <f>SUM(R551:R560)</f>
        <v>0</v>
      </c>
      <c r="S561" s="13" t="s">
        <v>28</v>
      </c>
      <c r="T561" s="13"/>
      <c r="Y561" s="33"/>
      <c r="Z561" s="33"/>
    </row>
    <row r="562" ht="14.25" customHeight="1"/>
    <row r="563" ht="14.25" customHeight="1"/>
    <row r="564" ht="48.0" customHeight="1">
      <c r="A564" s="11"/>
      <c r="B564" s="12" t="s">
        <v>1</v>
      </c>
      <c r="C564" s="13"/>
      <c r="D564" s="14" t="s">
        <v>2</v>
      </c>
      <c r="E564" s="15"/>
      <c r="F564" s="16"/>
      <c r="G564" s="17"/>
      <c r="H564" s="17"/>
      <c r="I564" s="15"/>
      <c r="J564" s="14" t="s">
        <v>3</v>
      </c>
      <c r="K564" s="17"/>
      <c r="L564" s="17"/>
      <c r="M564" s="15"/>
      <c r="P564" s="18">
        <f>IFERROR(O577/N577-1,0)</f>
        <v>0</v>
      </c>
      <c r="Q564" s="3" t="s">
        <v>4</v>
      </c>
      <c r="R564" s="4"/>
      <c r="S564" s="5"/>
      <c r="T564" s="22">
        <f>SUM(T567:T576)</f>
        <v>0</v>
      </c>
    </row>
    <row r="565" ht="14.25" customHeight="1">
      <c r="A565" s="66" t="s">
        <v>5</v>
      </c>
      <c r="B565" s="82" t="s">
        <v>6</v>
      </c>
      <c r="C565" s="20"/>
      <c r="D565" s="20"/>
      <c r="E565" s="20"/>
      <c r="F565" s="20"/>
      <c r="G565" s="68"/>
      <c r="H565" s="82" t="s">
        <v>7</v>
      </c>
      <c r="I565" s="20"/>
      <c r="J565" s="20"/>
      <c r="K565" s="20"/>
      <c r="L565" s="20"/>
      <c r="M565" s="68"/>
      <c r="N565" s="27" t="s">
        <v>8</v>
      </c>
      <c r="O565" s="28"/>
      <c r="P565" s="25" t="s">
        <v>9</v>
      </c>
      <c r="Q565" s="17"/>
      <c r="R565" s="17"/>
      <c r="S565" s="17"/>
      <c r="T565" s="26"/>
    </row>
    <row r="566" ht="14.25" customHeight="1">
      <c r="A566" s="29"/>
      <c r="B566" s="30" t="s">
        <v>10</v>
      </c>
      <c r="C566" s="12" t="s">
        <v>11</v>
      </c>
      <c r="D566" s="12" t="s">
        <v>12</v>
      </c>
      <c r="E566" s="12" t="s">
        <v>13</v>
      </c>
      <c r="F566" s="12" t="s">
        <v>14</v>
      </c>
      <c r="G566" s="31" t="s">
        <v>15</v>
      </c>
      <c r="H566" s="30" t="s">
        <v>10</v>
      </c>
      <c r="I566" s="12" t="s">
        <v>11</v>
      </c>
      <c r="J566" s="12" t="s">
        <v>12</v>
      </c>
      <c r="K566" s="12" t="s">
        <v>14</v>
      </c>
      <c r="L566" s="12" t="s">
        <v>16</v>
      </c>
      <c r="M566" s="31" t="s">
        <v>17</v>
      </c>
      <c r="N566" s="30" t="s">
        <v>18</v>
      </c>
      <c r="O566" s="31" t="s">
        <v>19</v>
      </c>
      <c r="P566" s="30" t="s">
        <v>20</v>
      </c>
      <c r="Q566" s="12" t="s">
        <v>21</v>
      </c>
      <c r="R566" s="12" t="s">
        <v>22</v>
      </c>
      <c r="S566" s="12" t="s">
        <v>23</v>
      </c>
      <c r="T566" s="31" t="s">
        <v>24</v>
      </c>
    </row>
    <row r="567" ht="14.25" customHeight="1">
      <c r="A567" s="73"/>
      <c r="B567" s="32"/>
      <c r="C567" s="33"/>
      <c r="D567" s="34"/>
      <c r="E567" s="35">
        <f>IF(B567="",0,F577/SUM(B567:B576))</f>
        <v>0</v>
      </c>
      <c r="F567" s="35">
        <f t="shared" ref="F567:F576" si="781">C567*(1-(D567+9.25%))+E567</f>
        <v>0</v>
      </c>
      <c r="G567" s="36">
        <f t="shared" ref="G567:G576" si="782">IFERROR(F567*B567/H567,0)</f>
        <v>0</v>
      </c>
      <c r="H567" s="32"/>
      <c r="I567" s="33"/>
      <c r="J567" s="34"/>
      <c r="K567" s="35">
        <f t="shared" ref="K567:K576" si="783">I567*(1-(J567+9.25%))</f>
        <v>0</v>
      </c>
      <c r="L567" s="37">
        <f t="shared" ref="L567:L577" si="784">IFERROR(H567/B567-1,0)</f>
        <v>0</v>
      </c>
      <c r="M567" s="18">
        <f t="shared" ref="M567:M576" si="785">IFERROR(K567/G567-1,0)</f>
        <v>0</v>
      </c>
      <c r="N567" s="38">
        <f t="shared" ref="N567:N576" si="786">B567*F567</f>
        <v>0</v>
      </c>
      <c r="O567" s="36">
        <f t="shared" ref="O567:O576" si="787">H567*K567</f>
        <v>0</v>
      </c>
      <c r="P567" s="39" t="str">
        <f t="shared" ref="P567:Q567" si="780">H567</f>
        <v/>
      </c>
      <c r="Q567" s="35" t="str">
        <f t="shared" si="780"/>
        <v/>
      </c>
      <c r="R567" s="35">
        <f t="shared" ref="R567:R576" si="789">Q567*P567</f>
        <v>0</v>
      </c>
      <c r="S567" s="37">
        <f t="shared" ref="S567:S576" si="790">IF(M567="","",IF(M567&lt;20%,0,IF(M567&lt;30%,1%,IF(M567&lt;40%,1.5%,IF(M567&lt;50%,2.5%,IF(M567&lt;60%,3%,IF(M567&lt;80%,4%,IF(M567&lt;100%,5%,5%))))))))</f>
        <v>0</v>
      </c>
      <c r="T567" s="36">
        <f t="shared" ref="T567:T576" si="791">R567*S567</f>
        <v>0</v>
      </c>
    </row>
    <row r="568" ht="14.25" customHeight="1">
      <c r="A568" s="73"/>
      <c r="B568" s="32"/>
      <c r="C568" s="33"/>
      <c r="D568" s="34"/>
      <c r="E568" s="35">
        <f>IF(B568="",0,F577/SUM(B567:B576))</f>
        <v>0</v>
      </c>
      <c r="F568" s="35">
        <f t="shared" si="781"/>
        <v>0</v>
      </c>
      <c r="G568" s="36">
        <f t="shared" si="782"/>
        <v>0</v>
      </c>
      <c r="H568" s="32"/>
      <c r="I568" s="33"/>
      <c r="J568" s="34"/>
      <c r="K568" s="35">
        <f t="shared" si="783"/>
        <v>0</v>
      </c>
      <c r="L568" s="37">
        <f t="shared" si="784"/>
        <v>0</v>
      </c>
      <c r="M568" s="18">
        <f t="shared" si="785"/>
        <v>0</v>
      </c>
      <c r="N568" s="38">
        <f t="shared" si="786"/>
        <v>0</v>
      </c>
      <c r="O568" s="36">
        <f t="shared" si="787"/>
        <v>0</v>
      </c>
      <c r="P568" s="39" t="str">
        <f t="shared" ref="P568:Q568" si="788">H568</f>
        <v/>
      </c>
      <c r="Q568" s="35" t="str">
        <f t="shared" si="788"/>
        <v/>
      </c>
      <c r="R568" s="35">
        <f t="shared" si="789"/>
        <v>0</v>
      </c>
      <c r="S568" s="37">
        <f t="shared" si="790"/>
        <v>0</v>
      </c>
      <c r="T568" s="36">
        <f t="shared" si="791"/>
        <v>0</v>
      </c>
    </row>
    <row r="569" ht="14.25" customHeight="1">
      <c r="A569" s="73"/>
      <c r="B569" s="32"/>
      <c r="C569" s="33"/>
      <c r="D569" s="34"/>
      <c r="E569" s="35">
        <f>IF(B569="",0,F577/SUM(B567:B576))</f>
        <v>0</v>
      </c>
      <c r="F569" s="35">
        <f t="shared" si="781"/>
        <v>0</v>
      </c>
      <c r="G569" s="36">
        <f t="shared" si="782"/>
        <v>0</v>
      </c>
      <c r="H569" s="32"/>
      <c r="I569" s="33"/>
      <c r="J569" s="34"/>
      <c r="K569" s="35">
        <f t="shared" si="783"/>
        <v>0</v>
      </c>
      <c r="L569" s="37">
        <f t="shared" si="784"/>
        <v>0</v>
      </c>
      <c r="M569" s="18">
        <f t="shared" si="785"/>
        <v>0</v>
      </c>
      <c r="N569" s="38">
        <f t="shared" si="786"/>
        <v>0</v>
      </c>
      <c r="O569" s="36">
        <f t="shared" si="787"/>
        <v>0</v>
      </c>
      <c r="P569" s="39" t="str">
        <f t="shared" ref="P569:Q569" si="792">H569</f>
        <v/>
      </c>
      <c r="Q569" s="35" t="str">
        <f t="shared" si="792"/>
        <v/>
      </c>
      <c r="R569" s="35">
        <f t="shared" si="789"/>
        <v>0</v>
      </c>
      <c r="S569" s="37">
        <f t="shared" si="790"/>
        <v>0</v>
      </c>
      <c r="T569" s="36">
        <f t="shared" si="791"/>
        <v>0</v>
      </c>
    </row>
    <row r="570" ht="14.25" customHeight="1">
      <c r="A570" s="73"/>
      <c r="B570" s="32"/>
      <c r="C570" s="33"/>
      <c r="D570" s="34"/>
      <c r="E570" s="35">
        <f>IF(B570="",0,F577/SUM(B567:B576))</f>
        <v>0</v>
      </c>
      <c r="F570" s="35">
        <f t="shared" si="781"/>
        <v>0</v>
      </c>
      <c r="G570" s="36">
        <f t="shared" si="782"/>
        <v>0</v>
      </c>
      <c r="H570" s="32"/>
      <c r="I570" s="33"/>
      <c r="J570" s="34"/>
      <c r="K570" s="35">
        <f t="shared" si="783"/>
        <v>0</v>
      </c>
      <c r="L570" s="37">
        <f t="shared" si="784"/>
        <v>0</v>
      </c>
      <c r="M570" s="18">
        <f t="shared" si="785"/>
        <v>0</v>
      </c>
      <c r="N570" s="38">
        <f t="shared" si="786"/>
        <v>0</v>
      </c>
      <c r="O570" s="36">
        <f t="shared" si="787"/>
        <v>0</v>
      </c>
      <c r="P570" s="39" t="str">
        <f t="shared" ref="P570:Q570" si="793">H570</f>
        <v/>
      </c>
      <c r="Q570" s="35" t="str">
        <f t="shared" si="793"/>
        <v/>
      </c>
      <c r="R570" s="35">
        <f t="shared" si="789"/>
        <v>0</v>
      </c>
      <c r="S570" s="37">
        <f t="shared" si="790"/>
        <v>0</v>
      </c>
      <c r="T570" s="36">
        <f t="shared" si="791"/>
        <v>0</v>
      </c>
    </row>
    <row r="571" ht="14.25" customHeight="1">
      <c r="A571" s="83"/>
      <c r="B571" s="32"/>
      <c r="C571" s="33"/>
      <c r="D571" s="34"/>
      <c r="E571" s="35">
        <f>IF(B571="",0,F577/SUM(B567:B576))</f>
        <v>0</v>
      </c>
      <c r="F571" s="35">
        <f t="shared" si="781"/>
        <v>0</v>
      </c>
      <c r="G571" s="36">
        <f t="shared" si="782"/>
        <v>0</v>
      </c>
      <c r="H571" s="32"/>
      <c r="I571" s="33"/>
      <c r="J571" s="34"/>
      <c r="K571" s="35">
        <f t="shared" si="783"/>
        <v>0</v>
      </c>
      <c r="L571" s="37">
        <f t="shared" si="784"/>
        <v>0</v>
      </c>
      <c r="M571" s="18">
        <f t="shared" si="785"/>
        <v>0</v>
      </c>
      <c r="N571" s="38">
        <f t="shared" si="786"/>
        <v>0</v>
      </c>
      <c r="O571" s="36">
        <f t="shared" si="787"/>
        <v>0</v>
      </c>
      <c r="P571" s="39" t="str">
        <f t="shared" ref="P571:Q571" si="794">H571</f>
        <v/>
      </c>
      <c r="Q571" s="35" t="str">
        <f t="shared" si="794"/>
        <v/>
      </c>
      <c r="R571" s="35">
        <f t="shared" si="789"/>
        <v>0</v>
      </c>
      <c r="S571" s="37">
        <f t="shared" si="790"/>
        <v>0</v>
      </c>
      <c r="T571" s="36">
        <f t="shared" si="791"/>
        <v>0</v>
      </c>
    </row>
    <row r="572" ht="14.25" customHeight="1">
      <c r="A572" s="83"/>
      <c r="B572" s="32"/>
      <c r="C572" s="33"/>
      <c r="D572" s="34"/>
      <c r="E572" s="35">
        <f>IF(B572="",0,F577/SUM(B567:B576))</f>
        <v>0</v>
      </c>
      <c r="F572" s="35">
        <f t="shared" si="781"/>
        <v>0</v>
      </c>
      <c r="G572" s="36">
        <f t="shared" si="782"/>
        <v>0</v>
      </c>
      <c r="H572" s="32"/>
      <c r="I572" s="33"/>
      <c r="J572" s="34"/>
      <c r="K572" s="35">
        <f t="shared" si="783"/>
        <v>0</v>
      </c>
      <c r="L572" s="37">
        <f t="shared" si="784"/>
        <v>0</v>
      </c>
      <c r="M572" s="18">
        <f t="shared" si="785"/>
        <v>0</v>
      </c>
      <c r="N572" s="38">
        <f t="shared" si="786"/>
        <v>0</v>
      </c>
      <c r="O572" s="36">
        <f t="shared" si="787"/>
        <v>0</v>
      </c>
      <c r="P572" s="39" t="str">
        <f t="shared" ref="P572:Q572" si="795">H572</f>
        <v/>
      </c>
      <c r="Q572" s="35" t="str">
        <f t="shared" si="795"/>
        <v/>
      </c>
      <c r="R572" s="35">
        <f t="shared" si="789"/>
        <v>0</v>
      </c>
      <c r="S572" s="37">
        <f t="shared" si="790"/>
        <v>0</v>
      </c>
      <c r="T572" s="36">
        <f t="shared" si="791"/>
        <v>0</v>
      </c>
    </row>
    <row r="573" ht="14.25" customHeight="1">
      <c r="A573" s="83"/>
      <c r="B573" s="32"/>
      <c r="C573" s="33"/>
      <c r="D573" s="34"/>
      <c r="E573" s="35">
        <f>IF(B573="",0,F577/SUM(B567:B576))</f>
        <v>0</v>
      </c>
      <c r="F573" s="35">
        <f t="shared" si="781"/>
        <v>0</v>
      </c>
      <c r="G573" s="36">
        <f t="shared" si="782"/>
        <v>0</v>
      </c>
      <c r="H573" s="32"/>
      <c r="I573" s="33"/>
      <c r="J573" s="34"/>
      <c r="K573" s="35">
        <f t="shared" si="783"/>
        <v>0</v>
      </c>
      <c r="L573" s="37">
        <f t="shared" si="784"/>
        <v>0</v>
      </c>
      <c r="M573" s="18">
        <f t="shared" si="785"/>
        <v>0</v>
      </c>
      <c r="N573" s="38">
        <f t="shared" si="786"/>
        <v>0</v>
      </c>
      <c r="O573" s="36">
        <f t="shared" si="787"/>
        <v>0</v>
      </c>
      <c r="P573" s="39" t="str">
        <f t="shared" ref="P573:Q573" si="796">H573</f>
        <v/>
      </c>
      <c r="Q573" s="35" t="str">
        <f t="shared" si="796"/>
        <v/>
      </c>
      <c r="R573" s="35">
        <f t="shared" si="789"/>
        <v>0</v>
      </c>
      <c r="S573" s="37">
        <f t="shared" si="790"/>
        <v>0</v>
      </c>
      <c r="T573" s="36">
        <f t="shared" si="791"/>
        <v>0</v>
      </c>
    </row>
    <row r="574" ht="14.25" customHeight="1">
      <c r="A574" s="83"/>
      <c r="B574" s="32"/>
      <c r="C574" s="33"/>
      <c r="D574" s="34"/>
      <c r="E574" s="35">
        <f>IF(B574="",0,F577/SUM(B567:B576))</f>
        <v>0</v>
      </c>
      <c r="F574" s="35">
        <f t="shared" si="781"/>
        <v>0</v>
      </c>
      <c r="G574" s="36">
        <f t="shared" si="782"/>
        <v>0</v>
      </c>
      <c r="H574" s="32"/>
      <c r="I574" s="33"/>
      <c r="J574" s="34"/>
      <c r="K574" s="35">
        <f t="shared" si="783"/>
        <v>0</v>
      </c>
      <c r="L574" s="37">
        <f t="shared" si="784"/>
        <v>0</v>
      </c>
      <c r="M574" s="18">
        <f t="shared" si="785"/>
        <v>0</v>
      </c>
      <c r="N574" s="38">
        <f t="shared" si="786"/>
        <v>0</v>
      </c>
      <c r="O574" s="36">
        <f t="shared" si="787"/>
        <v>0</v>
      </c>
      <c r="P574" s="39" t="str">
        <f t="shared" ref="P574:Q574" si="797">H574</f>
        <v/>
      </c>
      <c r="Q574" s="35" t="str">
        <f t="shared" si="797"/>
        <v/>
      </c>
      <c r="R574" s="35">
        <f t="shared" si="789"/>
        <v>0</v>
      </c>
      <c r="S574" s="37">
        <f t="shared" si="790"/>
        <v>0</v>
      </c>
      <c r="T574" s="36">
        <f t="shared" si="791"/>
        <v>0</v>
      </c>
    </row>
    <row r="575" ht="14.25" customHeight="1">
      <c r="A575" s="83"/>
      <c r="B575" s="32"/>
      <c r="C575" s="33"/>
      <c r="D575" s="34"/>
      <c r="E575" s="35">
        <f>IF(B575="",0,F577/SUM(B567:B576))</f>
        <v>0</v>
      </c>
      <c r="F575" s="35">
        <f t="shared" si="781"/>
        <v>0</v>
      </c>
      <c r="G575" s="36">
        <f t="shared" si="782"/>
        <v>0</v>
      </c>
      <c r="H575" s="32"/>
      <c r="I575" s="33"/>
      <c r="J575" s="34"/>
      <c r="K575" s="35">
        <f t="shared" si="783"/>
        <v>0</v>
      </c>
      <c r="L575" s="37">
        <f t="shared" si="784"/>
        <v>0</v>
      </c>
      <c r="M575" s="18">
        <f t="shared" si="785"/>
        <v>0</v>
      </c>
      <c r="N575" s="38">
        <f t="shared" si="786"/>
        <v>0</v>
      </c>
      <c r="O575" s="36">
        <f t="shared" si="787"/>
        <v>0</v>
      </c>
      <c r="P575" s="39" t="str">
        <f t="shared" ref="P575:Q575" si="798">H575</f>
        <v/>
      </c>
      <c r="Q575" s="35" t="str">
        <f t="shared" si="798"/>
        <v/>
      </c>
      <c r="R575" s="35">
        <f t="shared" si="789"/>
        <v>0</v>
      </c>
      <c r="S575" s="37">
        <f t="shared" si="790"/>
        <v>0</v>
      </c>
      <c r="T575" s="36">
        <f t="shared" si="791"/>
        <v>0</v>
      </c>
    </row>
    <row r="576" ht="14.25" customHeight="1">
      <c r="A576" s="84"/>
      <c r="B576" s="48"/>
      <c r="C576" s="48"/>
      <c r="D576" s="43"/>
      <c r="E576" s="50">
        <f>IF(B576="",0,F577/SUM(B567:B576))</f>
        <v>0</v>
      </c>
      <c r="F576" s="50">
        <f t="shared" si="781"/>
        <v>0</v>
      </c>
      <c r="G576" s="51">
        <f t="shared" si="782"/>
        <v>0</v>
      </c>
      <c r="H576" s="52"/>
      <c r="I576" s="48"/>
      <c r="J576" s="49"/>
      <c r="K576" s="50">
        <f t="shared" si="783"/>
        <v>0</v>
      </c>
      <c r="L576" s="53">
        <f t="shared" si="784"/>
        <v>0</v>
      </c>
      <c r="M576" s="75">
        <f t="shared" si="785"/>
        <v>0</v>
      </c>
      <c r="N576" s="55">
        <f t="shared" si="786"/>
        <v>0</v>
      </c>
      <c r="O576" s="51">
        <f t="shared" si="787"/>
        <v>0</v>
      </c>
      <c r="P576" s="56" t="str">
        <f t="shared" ref="P576:Q576" si="799">H576</f>
        <v/>
      </c>
      <c r="Q576" s="50" t="str">
        <f t="shared" si="799"/>
        <v/>
      </c>
      <c r="R576" s="50">
        <f t="shared" si="789"/>
        <v>0</v>
      </c>
      <c r="S576" s="37">
        <f t="shared" si="790"/>
        <v>0</v>
      </c>
      <c r="T576" s="51">
        <f t="shared" si="791"/>
        <v>0</v>
      </c>
    </row>
    <row r="577" ht="46.5" customHeight="1">
      <c r="B577" s="13">
        <f>SUM(B567:B576)</f>
        <v>0</v>
      </c>
      <c r="C577" s="58" t="s">
        <v>25</v>
      </c>
      <c r="D577" s="76" t="s">
        <v>26</v>
      </c>
      <c r="E577" s="77"/>
      <c r="F577" s="78">
        <v>0.0</v>
      </c>
      <c r="G577" s="9"/>
      <c r="H577" s="13">
        <f>SUM(H567:H576)</f>
        <v>0</v>
      </c>
      <c r="I577" s="58" t="s">
        <v>27</v>
      </c>
      <c r="J577" s="62"/>
      <c r="K577" s="62"/>
      <c r="L577" s="37">
        <f t="shared" si="784"/>
        <v>0</v>
      </c>
      <c r="N577" s="33">
        <f t="shared" ref="N577:O577" si="800">SUM(N567:N576)</f>
        <v>0</v>
      </c>
      <c r="O577" s="33">
        <f t="shared" si="800"/>
        <v>0</v>
      </c>
      <c r="R577" s="22">
        <f>SUM(R567:R576)</f>
        <v>0</v>
      </c>
      <c r="S577" s="13" t="s">
        <v>28</v>
      </c>
      <c r="T577" s="13"/>
      <c r="Y577" s="33"/>
      <c r="Z577" s="33"/>
    </row>
    <row r="578" ht="14.25" customHeight="1"/>
    <row r="579" ht="14.25" customHeight="1"/>
    <row r="580" ht="48.75" customHeight="1">
      <c r="A580" s="11"/>
      <c r="B580" s="12" t="s">
        <v>1</v>
      </c>
      <c r="C580" s="13"/>
      <c r="D580" s="14" t="s">
        <v>2</v>
      </c>
      <c r="E580" s="15"/>
      <c r="F580" s="16"/>
      <c r="G580" s="17"/>
      <c r="H580" s="17"/>
      <c r="I580" s="15"/>
      <c r="J580" s="14" t="s">
        <v>3</v>
      </c>
      <c r="K580" s="17"/>
      <c r="L580" s="17"/>
      <c r="M580" s="15"/>
      <c r="P580" s="18">
        <f>IFERROR(O593/N593-1,0)</f>
        <v>0</v>
      </c>
      <c r="Q580" s="3" t="s">
        <v>4</v>
      </c>
      <c r="R580" s="4"/>
      <c r="S580" s="5"/>
      <c r="T580" s="22">
        <f>SUM(T583:T592)</f>
        <v>0</v>
      </c>
    </row>
    <row r="581" ht="14.25" customHeight="1">
      <c r="A581" s="66" t="s">
        <v>5</v>
      </c>
      <c r="B581" s="82" t="s">
        <v>6</v>
      </c>
      <c r="C581" s="20"/>
      <c r="D581" s="20"/>
      <c r="E581" s="20"/>
      <c r="F581" s="20"/>
      <c r="G581" s="68"/>
      <c r="H581" s="82" t="s">
        <v>7</v>
      </c>
      <c r="I581" s="20"/>
      <c r="J581" s="20"/>
      <c r="K581" s="20"/>
      <c r="L581" s="20"/>
      <c r="M581" s="68"/>
      <c r="N581" s="27" t="s">
        <v>8</v>
      </c>
      <c r="O581" s="28"/>
      <c r="P581" s="25" t="s">
        <v>9</v>
      </c>
      <c r="Q581" s="17"/>
      <c r="R581" s="17"/>
      <c r="S581" s="17"/>
      <c r="T581" s="26"/>
    </row>
    <row r="582" ht="14.25" customHeight="1">
      <c r="A582" s="29"/>
      <c r="B582" s="30" t="s">
        <v>10</v>
      </c>
      <c r="C582" s="12" t="s">
        <v>11</v>
      </c>
      <c r="D582" s="12" t="s">
        <v>12</v>
      </c>
      <c r="E582" s="12" t="s">
        <v>13</v>
      </c>
      <c r="F582" s="12" t="s">
        <v>14</v>
      </c>
      <c r="G582" s="31" t="s">
        <v>15</v>
      </c>
      <c r="H582" s="30" t="s">
        <v>10</v>
      </c>
      <c r="I582" s="12" t="s">
        <v>11</v>
      </c>
      <c r="J582" s="12" t="s">
        <v>12</v>
      </c>
      <c r="K582" s="12" t="s">
        <v>14</v>
      </c>
      <c r="L582" s="12" t="s">
        <v>16</v>
      </c>
      <c r="M582" s="31" t="s">
        <v>17</v>
      </c>
      <c r="N582" s="30" t="s">
        <v>18</v>
      </c>
      <c r="O582" s="31" t="s">
        <v>19</v>
      </c>
      <c r="P582" s="30" t="s">
        <v>20</v>
      </c>
      <c r="Q582" s="12" t="s">
        <v>21</v>
      </c>
      <c r="R582" s="12" t="s">
        <v>22</v>
      </c>
      <c r="S582" s="12" t="s">
        <v>23</v>
      </c>
      <c r="T582" s="31" t="s">
        <v>24</v>
      </c>
    </row>
    <row r="583" ht="14.25" customHeight="1">
      <c r="A583" s="73"/>
      <c r="B583" s="32"/>
      <c r="C583" s="33"/>
      <c r="D583" s="34"/>
      <c r="E583" s="35">
        <f>IF(B583="",0,F593/SUM(B583:B592))</f>
        <v>0</v>
      </c>
      <c r="F583" s="35">
        <f t="shared" ref="F583:F592" si="802">C583*(1-(D583+9.25%))+E583</f>
        <v>0</v>
      </c>
      <c r="G583" s="36">
        <f t="shared" ref="G583:G592" si="803">IFERROR(F583*B583/H583,0)</f>
        <v>0</v>
      </c>
      <c r="H583" s="32"/>
      <c r="I583" s="33"/>
      <c r="J583" s="34"/>
      <c r="K583" s="35">
        <f t="shared" ref="K583:K592" si="804">I583*(1-(J583+9.25%))</f>
        <v>0</v>
      </c>
      <c r="L583" s="37">
        <f t="shared" ref="L583:L593" si="805">IFERROR(H583/B583-1,0)</f>
        <v>0</v>
      </c>
      <c r="M583" s="18">
        <f t="shared" ref="M583:M592" si="806">IFERROR(K583/G583-1,0)</f>
        <v>0</v>
      </c>
      <c r="N583" s="38">
        <f t="shared" ref="N583:N592" si="807">B583*F583</f>
        <v>0</v>
      </c>
      <c r="O583" s="36">
        <f t="shared" ref="O583:O592" si="808">H583*K583</f>
        <v>0</v>
      </c>
      <c r="P583" s="39" t="str">
        <f t="shared" ref="P583:Q583" si="801">H583</f>
        <v/>
      </c>
      <c r="Q583" s="35" t="str">
        <f t="shared" si="801"/>
        <v/>
      </c>
      <c r="R583" s="35">
        <f t="shared" ref="R583:R592" si="810">Q583*P583</f>
        <v>0</v>
      </c>
      <c r="S583" s="37">
        <f t="shared" ref="S583:S592" si="811">IF(M583="","",IF(M583&lt;20%,0,IF(M583&lt;30%,1%,IF(M583&lt;40%,1.5%,IF(M583&lt;50%,2.5%,IF(M583&lt;60%,3%,IF(M583&lt;80%,4%,IF(M583&lt;100%,5%,5%))))))))</f>
        <v>0</v>
      </c>
      <c r="T583" s="36">
        <f t="shared" ref="T583:T592" si="812">R583*S583</f>
        <v>0</v>
      </c>
    </row>
    <row r="584" ht="14.25" customHeight="1">
      <c r="A584" s="73"/>
      <c r="B584" s="32"/>
      <c r="C584" s="33"/>
      <c r="D584" s="34"/>
      <c r="E584" s="35">
        <f>IF(B584="",0,F593/SUM(B583:B592))</f>
        <v>0</v>
      </c>
      <c r="F584" s="35">
        <f t="shared" si="802"/>
        <v>0</v>
      </c>
      <c r="G584" s="36">
        <f t="shared" si="803"/>
        <v>0</v>
      </c>
      <c r="H584" s="32"/>
      <c r="I584" s="33"/>
      <c r="J584" s="34"/>
      <c r="K584" s="35">
        <f t="shared" si="804"/>
        <v>0</v>
      </c>
      <c r="L584" s="37">
        <f t="shared" si="805"/>
        <v>0</v>
      </c>
      <c r="M584" s="18">
        <f t="shared" si="806"/>
        <v>0</v>
      </c>
      <c r="N584" s="38">
        <f t="shared" si="807"/>
        <v>0</v>
      </c>
      <c r="O584" s="36">
        <f t="shared" si="808"/>
        <v>0</v>
      </c>
      <c r="P584" s="39" t="str">
        <f t="shared" ref="P584:Q584" si="809">H584</f>
        <v/>
      </c>
      <c r="Q584" s="35" t="str">
        <f t="shared" si="809"/>
        <v/>
      </c>
      <c r="R584" s="35">
        <f t="shared" si="810"/>
        <v>0</v>
      </c>
      <c r="S584" s="37">
        <f t="shared" si="811"/>
        <v>0</v>
      </c>
      <c r="T584" s="36">
        <f t="shared" si="812"/>
        <v>0</v>
      </c>
    </row>
    <row r="585" ht="14.25" customHeight="1">
      <c r="A585" s="73"/>
      <c r="B585" s="32"/>
      <c r="C585" s="33"/>
      <c r="D585" s="34"/>
      <c r="E585" s="35">
        <f>IF(B585="",0,F593/SUM(B583:B592))</f>
        <v>0</v>
      </c>
      <c r="F585" s="35">
        <f t="shared" si="802"/>
        <v>0</v>
      </c>
      <c r="G585" s="36">
        <f t="shared" si="803"/>
        <v>0</v>
      </c>
      <c r="H585" s="32"/>
      <c r="I585" s="33"/>
      <c r="J585" s="34"/>
      <c r="K585" s="35">
        <f t="shared" si="804"/>
        <v>0</v>
      </c>
      <c r="L585" s="37">
        <f t="shared" si="805"/>
        <v>0</v>
      </c>
      <c r="M585" s="18">
        <f t="shared" si="806"/>
        <v>0</v>
      </c>
      <c r="N585" s="38">
        <f t="shared" si="807"/>
        <v>0</v>
      </c>
      <c r="O585" s="36">
        <f t="shared" si="808"/>
        <v>0</v>
      </c>
      <c r="P585" s="39" t="str">
        <f t="shared" ref="P585:Q585" si="813">H585</f>
        <v/>
      </c>
      <c r="Q585" s="35" t="str">
        <f t="shared" si="813"/>
        <v/>
      </c>
      <c r="R585" s="35">
        <f t="shared" si="810"/>
        <v>0</v>
      </c>
      <c r="S585" s="37">
        <f t="shared" si="811"/>
        <v>0</v>
      </c>
      <c r="T585" s="36">
        <f t="shared" si="812"/>
        <v>0</v>
      </c>
    </row>
    <row r="586" ht="14.25" customHeight="1">
      <c r="A586" s="73"/>
      <c r="B586" s="32"/>
      <c r="C586" s="33"/>
      <c r="D586" s="34"/>
      <c r="E586" s="35">
        <f>IF(B586="",0,F593/SUM(B583:B592))</f>
        <v>0</v>
      </c>
      <c r="F586" s="35">
        <f t="shared" si="802"/>
        <v>0</v>
      </c>
      <c r="G586" s="36">
        <f t="shared" si="803"/>
        <v>0</v>
      </c>
      <c r="H586" s="32"/>
      <c r="I586" s="33"/>
      <c r="J586" s="34"/>
      <c r="K586" s="35">
        <f t="shared" si="804"/>
        <v>0</v>
      </c>
      <c r="L586" s="37">
        <f t="shared" si="805"/>
        <v>0</v>
      </c>
      <c r="M586" s="18">
        <f t="shared" si="806"/>
        <v>0</v>
      </c>
      <c r="N586" s="38">
        <f t="shared" si="807"/>
        <v>0</v>
      </c>
      <c r="O586" s="36">
        <f t="shared" si="808"/>
        <v>0</v>
      </c>
      <c r="P586" s="39" t="str">
        <f t="shared" ref="P586:Q586" si="814">H586</f>
        <v/>
      </c>
      <c r="Q586" s="35" t="str">
        <f t="shared" si="814"/>
        <v/>
      </c>
      <c r="R586" s="35">
        <f t="shared" si="810"/>
        <v>0</v>
      </c>
      <c r="S586" s="37">
        <f t="shared" si="811"/>
        <v>0</v>
      </c>
      <c r="T586" s="36">
        <f t="shared" si="812"/>
        <v>0</v>
      </c>
    </row>
    <row r="587" ht="14.25" customHeight="1">
      <c r="A587" s="83"/>
      <c r="B587" s="32"/>
      <c r="C587" s="33"/>
      <c r="D587" s="34"/>
      <c r="E587" s="35">
        <f>IF(B587="",0,F593/SUM(B583:B592))</f>
        <v>0</v>
      </c>
      <c r="F587" s="35">
        <f t="shared" si="802"/>
        <v>0</v>
      </c>
      <c r="G587" s="36">
        <f t="shared" si="803"/>
        <v>0</v>
      </c>
      <c r="H587" s="32"/>
      <c r="I587" s="33"/>
      <c r="J587" s="34"/>
      <c r="K587" s="35">
        <f t="shared" si="804"/>
        <v>0</v>
      </c>
      <c r="L587" s="37">
        <f t="shared" si="805"/>
        <v>0</v>
      </c>
      <c r="M587" s="18">
        <f t="shared" si="806"/>
        <v>0</v>
      </c>
      <c r="N587" s="38">
        <f t="shared" si="807"/>
        <v>0</v>
      </c>
      <c r="O587" s="36">
        <f t="shared" si="808"/>
        <v>0</v>
      </c>
      <c r="P587" s="39" t="str">
        <f t="shared" ref="P587:Q587" si="815">H587</f>
        <v/>
      </c>
      <c r="Q587" s="35" t="str">
        <f t="shared" si="815"/>
        <v/>
      </c>
      <c r="R587" s="35">
        <f t="shared" si="810"/>
        <v>0</v>
      </c>
      <c r="S587" s="37">
        <f t="shared" si="811"/>
        <v>0</v>
      </c>
      <c r="T587" s="36">
        <f t="shared" si="812"/>
        <v>0</v>
      </c>
    </row>
    <row r="588" ht="14.25" customHeight="1">
      <c r="A588" s="83"/>
      <c r="B588" s="32"/>
      <c r="C588" s="33"/>
      <c r="D588" s="34"/>
      <c r="E588" s="35">
        <f>IF(B588="",0,F593/SUM(B583:B592))</f>
        <v>0</v>
      </c>
      <c r="F588" s="35">
        <f t="shared" si="802"/>
        <v>0</v>
      </c>
      <c r="G588" s="36">
        <f t="shared" si="803"/>
        <v>0</v>
      </c>
      <c r="H588" s="32"/>
      <c r="I588" s="33"/>
      <c r="J588" s="34"/>
      <c r="K588" s="35">
        <f t="shared" si="804"/>
        <v>0</v>
      </c>
      <c r="L588" s="37">
        <f t="shared" si="805"/>
        <v>0</v>
      </c>
      <c r="M588" s="18">
        <f t="shared" si="806"/>
        <v>0</v>
      </c>
      <c r="N588" s="38">
        <f t="shared" si="807"/>
        <v>0</v>
      </c>
      <c r="O588" s="36">
        <f t="shared" si="808"/>
        <v>0</v>
      </c>
      <c r="P588" s="39" t="str">
        <f t="shared" ref="P588:Q588" si="816">H588</f>
        <v/>
      </c>
      <c r="Q588" s="35" t="str">
        <f t="shared" si="816"/>
        <v/>
      </c>
      <c r="R588" s="35">
        <f t="shared" si="810"/>
        <v>0</v>
      </c>
      <c r="S588" s="37">
        <f t="shared" si="811"/>
        <v>0</v>
      </c>
      <c r="T588" s="36">
        <f t="shared" si="812"/>
        <v>0</v>
      </c>
    </row>
    <row r="589" ht="14.25" customHeight="1">
      <c r="A589" s="83"/>
      <c r="B589" s="32"/>
      <c r="C589" s="33"/>
      <c r="D589" s="34"/>
      <c r="E589" s="35">
        <f>IF(B589="",0,F593/SUM(B583:B592))</f>
        <v>0</v>
      </c>
      <c r="F589" s="35">
        <f t="shared" si="802"/>
        <v>0</v>
      </c>
      <c r="G589" s="36">
        <f t="shared" si="803"/>
        <v>0</v>
      </c>
      <c r="H589" s="32"/>
      <c r="I589" s="33"/>
      <c r="J589" s="34"/>
      <c r="K589" s="35">
        <f t="shared" si="804"/>
        <v>0</v>
      </c>
      <c r="L589" s="37">
        <f t="shared" si="805"/>
        <v>0</v>
      </c>
      <c r="M589" s="18">
        <f t="shared" si="806"/>
        <v>0</v>
      </c>
      <c r="N589" s="38">
        <f t="shared" si="807"/>
        <v>0</v>
      </c>
      <c r="O589" s="36">
        <f t="shared" si="808"/>
        <v>0</v>
      </c>
      <c r="P589" s="39" t="str">
        <f t="shared" ref="P589:Q589" si="817">H589</f>
        <v/>
      </c>
      <c r="Q589" s="35" t="str">
        <f t="shared" si="817"/>
        <v/>
      </c>
      <c r="R589" s="35">
        <f t="shared" si="810"/>
        <v>0</v>
      </c>
      <c r="S589" s="37">
        <f t="shared" si="811"/>
        <v>0</v>
      </c>
      <c r="T589" s="36">
        <f t="shared" si="812"/>
        <v>0</v>
      </c>
    </row>
    <row r="590" ht="14.25" customHeight="1">
      <c r="A590" s="83"/>
      <c r="B590" s="32"/>
      <c r="C590" s="33"/>
      <c r="D590" s="34"/>
      <c r="E590" s="35">
        <f>IF(B590="",0,F593/SUM(B583:B592))</f>
        <v>0</v>
      </c>
      <c r="F590" s="35">
        <f t="shared" si="802"/>
        <v>0</v>
      </c>
      <c r="G590" s="36">
        <f t="shared" si="803"/>
        <v>0</v>
      </c>
      <c r="H590" s="32"/>
      <c r="I590" s="33"/>
      <c r="J590" s="34"/>
      <c r="K590" s="35">
        <f t="shared" si="804"/>
        <v>0</v>
      </c>
      <c r="L590" s="37">
        <f t="shared" si="805"/>
        <v>0</v>
      </c>
      <c r="M590" s="18">
        <f t="shared" si="806"/>
        <v>0</v>
      </c>
      <c r="N590" s="38">
        <f t="shared" si="807"/>
        <v>0</v>
      </c>
      <c r="O590" s="36">
        <f t="shared" si="808"/>
        <v>0</v>
      </c>
      <c r="P590" s="39" t="str">
        <f t="shared" ref="P590:Q590" si="818">H590</f>
        <v/>
      </c>
      <c r="Q590" s="35" t="str">
        <f t="shared" si="818"/>
        <v/>
      </c>
      <c r="R590" s="35">
        <f t="shared" si="810"/>
        <v>0</v>
      </c>
      <c r="S590" s="37">
        <f t="shared" si="811"/>
        <v>0</v>
      </c>
      <c r="T590" s="36">
        <f t="shared" si="812"/>
        <v>0</v>
      </c>
    </row>
    <row r="591" ht="14.25" customHeight="1">
      <c r="A591" s="83"/>
      <c r="B591" s="32"/>
      <c r="C591" s="33"/>
      <c r="D591" s="34"/>
      <c r="E591" s="35">
        <f>IF(B591="",0,F593/SUM(B583:B592))</f>
        <v>0</v>
      </c>
      <c r="F591" s="35">
        <f t="shared" si="802"/>
        <v>0</v>
      </c>
      <c r="G591" s="36">
        <f t="shared" si="803"/>
        <v>0</v>
      </c>
      <c r="H591" s="32"/>
      <c r="I591" s="33"/>
      <c r="J591" s="34"/>
      <c r="K591" s="35">
        <f t="shared" si="804"/>
        <v>0</v>
      </c>
      <c r="L591" s="37">
        <f t="shared" si="805"/>
        <v>0</v>
      </c>
      <c r="M591" s="18">
        <f t="shared" si="806"/>
        <v>0</v>
      </c>
      <c r="N591" s="38">
        <f t="shared" si="807"/>
        <v>0</v>
      </c>
      <c r="O591" s="36">
        <f t="shared" si="808"/>
        <v>0</v>
      </c>
      <c r="P591" s="39" t="str">
        <f t="shared" ref="P591:Q591" si="819">H591</f>
        <v/>
      </c>
      <c r="Q591" s="35" t="str">
        <f t="shared" si="819"/>
        <v/>
      </c>
      <c r="R591" s="35">
        <f t="shared" si="810"/>
        <v>0</v>
      </c>
      <c r="S591" s="37">
        <f t="shared" si="811"/>
        <v>0</v>
      </c>
      <c r="T591" s="36">
        <f t="shared" si="812"/>
        <v>0</v>
      </c>
    </row>
    <row r="592" ht="14.25" customHeight="1">
      <c r="A592" s="84"/>
      <c r="B592" s="48"/>
      <c r="C592" s="48"/>
      <c r="D592" s="43"/>
      <c r="E592" s="50">
        <f>IF(B592="",0,F593/SUM(B583:B592))</f>
        <v>0</v>
      </c>
      <c r="F592" s="50">
        <f t="shared" si="802"/>
        <v>0</v>
      </c>
      <c r="G592" s="51">
        <f t="shared" si="803"/>
        <v>0</v>
      </c>
      <c r="H592" s="52"/>
      <c r="I592" s="48"/>
      <c r="J592" s="49"/>
      <c r="K592" s="50">
        <f t="shared" si="804"/>
        <v>0</v>
      </c>
      <c r="L592" s="53">
        <f t="shared" si="805"/>
        <v>0</v>
      </c>
      <c r="M592" s="75">
        <f t="shared" si="806"/>
        <v>0</v>
      </c>
      <c r="N592" s="55">
        <f t="shared" si="807"/>
        <v>0</v>
      </c>
      <c r="O592" s="51">
        <f t="shared" si="808"/>
        <v>0</v>
      </c>
      <c r="P592" s="56" t="str">
        <f t="shared" ref="P592:Q592" si="820">H592</f>
        <v/>
      </c>
      <c r="Q592" s="50" t="str">
        <f t="shared" si="820"/>
        <v/>
      </c>
      <c r="R592" s="50">
        <f t="shared" si="810"/>
        <v>0</v>
      </c>
      <c r="S592" s="37">
        <f t="shared" si="811"/>
        <v>0</v>
      </c>
      <c r="T592" s="51">
        <f t="shared" si="812"/>
        <v>0</v>
      </c>
    </row>
    <row r="593" ht="35.25" customHeight="1">
      <c r="B593" s="13">
        <f>SUM(B583:B592)</f>
        <v>0</v>
      </c>
      <c r="C593" s="58" t="s">
        <v>25</v>
      </c>
      <c r="D593" s="76" t="s">
        <v>26</v>
      </c>
      <c r="E593" s="77"/>
      <c r="F593" s="78">
        <v>0.0</v>
      </c>
      <c r="G593" s="9"/>
      <c r="H593" s="13">
        <f>SUM(H583:H592)</f>
        <v>0</v>
      </c>
      <c r="I593" s="58" t="s">
        <v>27</v>
      </c>
      <c r="J593" s="62"/>
      <c r="K593" s="62"/>
      <c r="L593" s="37">
        <f t="shared" si="805"/>
        <v>0</v>
      </c>
      <c r="N593" s="33">
        <f t="shared" ref="N593:O593" si="821">SUM(N583:N592)</f>
        <v>0</v>
      </c>
      <c r="O593" s="33">
        <f t="shared" si="821"/>
        <v>0</v>
      </c>
      <c r="R593" s="22">
        <f>SUM(R583:R592)</f>
        <v>0</v>
      </c>
      <c r="S593" s="13" t="s">
        <v>28</v>
      </c>
      <c r="T593" s="13"/>
      <c r="Y593" s="33"/>
      <c r="Z593" s="33"/>
    </row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72">
    <mergeCell ref="D323:E323"/>
    <mergeCell ref="B324:G324"/>
    <mergeCell ref="D336:E336"/>
    <mergeCell ref="F338:I338"/>
    <mergeCell ref="J338:M338"/>
    <mergeCell ref="Q338:S338"/>
    <mergeCell ref="A339:A340"/>
    <mergeCell ref="D338:E338"/>
    <mergeCell ref="B339:G339"/>
    <mergeCell ref="D351:E351"/>
    <mergeCell ref="F353:I353"/>
    <mergeCell ref="J353:M353"/>
    <mergeCell ref="Q353:S353"/>
    <mergeCell ref="A354:A355"/>
    <mergeCell ref="D366:E366"/>
    <mergeCell ref="D368:E368"/>
    <mergeCell ref="F368:I368"/>
    <mergeCell ref="J368:M368"/>
    <mergeCell ref="Q368:S368"/>
    <mergeCell ref="A369:A370"/>
    <mergeCell ref="B369:G369"/>
    <mergeCell ref="P369:T369"/>
    <mergeCell ref="H384:M384"/>
    <mergeCell ref="N384:O384"/>
    <mergeCell ref="P384:T384"/>
    <mergeCell ref="H369:M369"/>
    <mergeCell ref="N369:O369"/>
    <mergeCell ref="D381:E381"/>
    <mergeCell ref="F383:I383"/>
    <mergeCell ref="J383:M383"/>
    <mergeCell ref="Q383:S383"/>
    <mergeCell ref="A384:A385"/>
    <mergeCell ref="H399:M399"/>
    <mergeCell ref="N399:O399"/>
    <mergeCell ref="P399:T399"/>
    <mergeCell ref="D413:E413"/>
    <mergeCell ref="B414:G414"/>
    <mergeCell ref="P414:T414"/>
    <mergeCell ref="D383:E383"/>
    <mergeCell ref="B384:G384"/>
    <mergeCell ref="D396:E396"/>
    <mergeCell ref="F398:I398"/>
    <mergeCell ref="J398:M398"/>
    <mergeCell ref="Q398:S398"/>
    <mergeCell ref="A399:A400"/>
    <mergeCell ref="D398:E398"/>
    <mergeCell ref="B399:G399"/>
    <mergeCell ref="D411:E411"/>
    <mergeCell ref="F413:I413"/>
    <mergeCell ref="J413:M413"/>
    <mergeCell ref="Q413:S413"/>
    <mergeCell ref="A414:A415"/>
    <mergeCell ref="H429:M429"/>
    <mergeCell ref="N429:O429"/>
    <mergeCell ref="P429:T429"/>
    <mergeCell ref="H414:M414"/>
    <mergeCell ref="N414:O414"/>
    <mergeCell ref="D426:E426"/>
    <mergeCell ref="F428:I428"/>
    <mergeCell ref="J428:M428"/>
    <mergeCell ref="Q428:S428"/>
    <mergeCell ref="A429:A430"/>
    <mergeCell ref="H444:M444"/>
    <mergeCell ref="N444:O444"/>
    <mergeCell ref="P444:T444"/>
    <mergeCell ref="D458:E458"/>
    <mergeCell ref="B459:G459"/>
    <mergeCell ref="H459:M459"/>
    <mergeCell ref="N459:O459"/>
    <mergeCell ref="P459:T459"/>
    <mergeCell ref="D533:E533"/>
    <mergeCell ref="B534:G534"/>
    <mergeCell ref="D546:E546"/>
    <mergeCell ref="F548:I548"/>
    <mergeCell ref="J548:M548"/>
    <mergeCell ref="Q548:S548"/>
    <mergeCell ref="A549:A550"/>
    <mergeCell ref="D548:E548"/>
    <mergeCell ref="B549:G549"/>
    <mergeCell ref="D561:E561"/>
    <mergeCell ref="F564:I564"/>
    <mergeCell ref="J564:M564"/>
    <mergeCell ref="Q564:S564"/>
    <mergeCell ref="A565:A566"/>
    <mergeCell ref="D580:E580"/>
    <mergeCell ref="B581:G581"/>
    <mergeCell ref="D593:E593"/>
    <mergeCell ref="H581:M581"/>
    <mergeCell ref="N581:O581"/>
    <mergeCell ref="P581:T581"/>
    <mergeCell ref="H565:M565"/>
    <mergeCell ref="N565:O565"/>
    <mergeCell ref="D577:E577"/>
    <mergeCell ref="F580:I580"/>
    <mergeCell ref="J580:M580"/>
    <mergeCell ref="Q580:S580"/>
    <mergeCell ref="A581:A582"/>
    <mergeCell ref="B474:G474"/>
    <mergeCell ref="H474:M474"/>
    <mergeCell ref="D486:E486"/>
    <mergeCell ref="F488:I488"/>
    <mergeCell ref="J488:M488"/>
    <mergeCell ref="Q488:S488"/>
    <mergeCell ref="A489:A490"/>
    <mergeCell ref="D488:E488"/>
    <mergeCell ref="B489:G489"/>
    <mergeCell ref="D501:E501"/>
    <mergeCell ref="F503:I503"/>
    <mergeCell ref="J503:M503"/>
    <mergeCell ref="Q503:S503"/>
    <mergeCell ref="A504:A505"/>
    <mergeCell ref="D516:E516"/>
    <mergeCell ref="D518:E518"/>
    <mergeCell ref="F518:I518"/>
    <mergeCell ref="J518:M518"/>
    <mergeCell ref="Q518:S518"/>
    <mergeCell ref="A519:A520"/>
    <mergeCell ref="B519:G519"/>
    <mergeCell ref="P519:T519"/>
    <mergeCell ref="H534:M534"/>
    <mergeCell ref="N534:O534"/>
    <mergeCell ref="P534:T534"/>
    <mergeCell ref="H519:M519"/>
    <mergeCell ref="N519:O519"/>
    <mergeCell ref="D531:E531"/>
    <mergeCell ref="F533:I533"/>
    <mergeCell ref="J533:M533"/>
    <mergeCell ref="Q533:S533"/>
    <mergeCell ref="A534:A535"/>
    <mergeCell ref="H549:M549"/>
    <mergeCell ref="N549:O549"/>
    <mergeCell ref="P549:T549"/>
    <mergeCell ref="D564:E564"/>
    <mergeCell ref="B565:G565"/>
    <mergeCell ref="P565:T565"/>
    <mergeCell ref="Q1:S1"/>
    <mergeCell ref="D3:E3"/>
    <mergeCell ref="F3:I3"/>
    <mergeCell ref="J3:M3"/>
    <mergeCell ref="Q3:S3"/>
    <mergeCell ref="A4:A5"/>
    <mergeCell ref="B4:G4"/>
    <mergeCell ref="P4:T4"/>
    <mergeCell ref="H23:M23"/>
    <mergeCell ref="N23:O23"/>
    <mergeCell ref="P23:T23"/>
    <mergeCell ref="H4:M4"/>
    <mergeCell ref="N4:O4"/>
    <mergeCell ref="D20:E20"/>
    <mergeCell ref="F22:I22"/>
    <mergeCell ref="J22:M22"/>
    <mergeCell ref="Q22:S22"/>
    <mergeCell ref="A23:A24"/>
    <mergeCell ref="H46:M46"/>
    <mergeCell ref="N46:O46"/>
    <mergeCell ref="P46:T46"/>
    <mergeCell ref="D22:E22"/>
    <mergeCell ref="B23:G23"/>
    <mergeCell ref="D42:E42"/>
    <mergeCell ref="F45:I45"/>
    <mergeCell ref="J45:M45"/>
    <mergeCell ref="Q45:S45"/>
    <mergeCell ref="A46:A47"/>
    <mergeCell ref="H68:M68"/>
    <mergeCell ref="N68:O68"/>
    <mergeCell ref="P68:T68"/>
    <mergeCell ref="D82:E82"/>
    <mergeCell ref="B83:G83"/>
    <mergeCell ref="P83:T83"/>
    <mergeCell ref="D45:E45"/>
    <mergeCell ref="B46:G46"/>
    <mergeCell ref="D65:E65"/>
    <mergeCell ref="F67:I67"/>
    <mergeCell ref="J67:M67"/>
    <mergeCell ref="Q67:S67"/>
    <mergeCell ref="A68:A69"/>
    <mergeCell ref="D67:E67"/>
    <mergeCell ref="B68:G68"/>
    <mergeCell ref="D80:E80"/>
    <mergeCell ref="F82:I82"/>
    <mergeCell ref="J82:M82"/>
    <mergeCell ref="Q82:S82"/>
    <mergeCell ref="A83:A84"/>
    <mergeCell ref="H98:M98"/>
    <mergeCell ref="N98:O98"/>
    <mergeCell ref="P98:T98"/>
    <mergeCell ref="H83:M83"/>
    <mergeCell ref="N83:O83"/>
    <mergeCell ref="D95:E95"/>
    <mergeCell ref="F97:I97"/>
    <mergeCell ref="J97:M97"/>
    <mergeCell ref="Q97:S97"/>
    <mergeCell ref="A98:A99"/>
    <mergeCell ref="H120:M120"/>
    <mergeCell ref="N120:O120"/>
    <mergeCell ref="P120:T120"/>
    <mergeCell ref="D134:E134"/>
    <mergeCell ref="B135:G135"/>
    <mergeCell ref="H135:M135"/>
    <mergeCell ref="N135:O135"/>
    <mergeCell ref="P135:T135"/>
    <mergeCell ref="D97:E97"/>
    <mergeCell ref="B98:G98"/>
    <mergeCell ref="D117:E117"/>
    <mergeCell ref="F119:I119"/>
    <mergeCell ref="J119:M119"/>
    <mergeCell ref="Q119:S119"/>
    <mergeCell ref="A120:A121"/>
    <mergeCell ref="D119:E119"/>
    <mergeCell ref="B120:G120"/>
    <mergeCell ref="D132:E132"/>
    <mergeCell ref="F134:I134"/>
    <mergeCell ref="J134:M134"/>
    <mergeCell ref="Q134:S134"/>
    <mergeCell ref="A135:A136"/>
    <mergeCell ref="D147:E147"/>
    <mergeCell ref="D149:E149"/>
    <mergeCell ref="F149:I149"/>
    <mergeCell ref="J149:M149"/>
    <mergeCell ref="Q149:S149"/>
    <mergeCell ref="A150:A151"/>
    <mergeCell ref="B150:G150"/>
    <mergeCell ref="P150:T150"/>
    <mergeCell ref="H165:M165"/>
    <mergeCell ref="N165:O165"/>
    <mergeCell ref="P165:T165"/>
    <mergeCell ref="H150:M150"/>
    <mergeCell ref="N150:O150"/>
    <mergeCell ref="D162:E162"/>
    <mergeCell ref="F164:I164"/>
    <mergeCell ref="J164:M164"/>
    <mergeCell ref="Q164:S164"/>
    <mergeCell ref="A165:A166"/>
    <mergeCell ref="H180:M180"/>
    <mergeCell ref="N180:O180"/>
    <mergeCell ref="P180:T180"/>
    <mergeCell ref="D203:E203"/>
    <mergeCell ref="B204:G204"/>
    <mergeCell ref="P204:T204"/>
    <mergeCell ref="D164:E164"/>
    <mergeCell ref="B165:G165"/>
    <mergeCell ref="D177:E177"/>
    <mergeCell ref="F179:I179"/>
    <mergeCell ref="J179:M179"/>
    <mergeCell ref="Q179:S179"/>
    <mergeCell ref="A180:A181"/>
    <mergeCell ref="D179:E179"/>
    <mergeCell ref="B180:G180"/>
    <mergeCell ref="D201:E201"/>
    <mergeCell ref="F203:I203"/>
    <mergeCell ref="J203:M203"/>
    <mergeCell ref="Q203:S203"/>
    <mergeCell ref="A204:A205"/>
    <mergeCell ref="H219:M219"/>
    <mergeCell ref="N219:O219"/>
    <mergeCell ref="P219:T219"/>
    <mergeCell ref="H204:M204"/>
    <mergeCell ref="N204:O204"/>
    <mergeCell ref="D216:E216"/>
    <mergeCell ref="F218:I218"/>
    <mergeCell ref="J218:M218"/>
    <mergeCell ref="Q218:S218"/>
    <mergeCell ref="A219:A220"/>
    <mergeCell ref="H234:M234"/>
    <mergeCell ref="N234:O234"/>
    <mergeCell ref="P234:T234"/>
    <mergeCell ref="D248:E248"/>
    <mergeCell ref="B249:G249"/>
    <mergeCell ref="H249:M249"/>
    <mergeCell ref="N249:O249"/>
    <mergeCell ref="P249:T249"/>
    <mergeCell ref="D218:E218"/>
    <mergeCell ref="B219:G219"/>
    <mergeCell ref="D231:E231"/>
    <mergeCell ref="F233:I233"/>
    <mergeCell ref="J233:M233"/>
    <mergeCell ref="Q233:S233"/>
    <mergeCell ref="A234:A235"/>
    <mergeCell ref="D233:E233"/>
    <mergeCell ref="B234:G234"/>
    <mergeCell ref="D246:E246"/>
    <mergeCell ref="F248:I248"/>
    <mergeCell ref="J248:M248"/>
    <mergeCell ref="Q248:S248"/>
    <mergeCell ref="A249:A250"/>
    <mergeCell ref="D261:E261"/>
    <mergeCell ref="D263:E263"/>
    <mergeCell ref="F263:I263"/>
    <mergeCell ref="J263:M263"/>
    <mergeCell ref="Q263:S263"/>
    <mergeCell ref="A264:A265"/>
    <mergeCell ref="B264:G264"/>
    <mergeCell ref="P264:T264"/>
    <mergeCell ref="H279:M279"/>
    <mergeCell ref="N279:O279"/>
    <mergeCell ref="P279:T279"/>
    <mergeCell ref="H264:M264"/>
    <mergeCell ref="N264:O264"/>
    <mergeCell ref="D276:E276"/>
    <mergeCell ref="F278:I278"/>
    <mergeCell ref="J278:M278"/>
    <mergeCell ref="Q278:S278"/>
    <mergeCell ref="A279:A280"/>
    <mergeCell ref="H294:M294"/>
    <mergeCell ref="N294:O294"/>
    <mergeCell ref="P294:T294"/>
    <mergeCell ref="D308:E308"/>
    <mergeCell ref="B309:G309"/>
    <mergeCell ref="P309:T309"/>
    <mergeCell ref="D278:E278"/>
    <mergeCell ref="B279:G279"/>
    <mergeCell ref="D291:E291"/>
    <mergeCell ref="F293:I293"/>
    <mergeCell ref="J293:M293"/>
    <mergeCell ref="Q293:S293"/>
    <mergeCell ref="A294:A295"/>
    <mergeCell ref="D293:E293"/>
    <mergeCell ref="B294:G294"/>
    <mergeCell ref="D306:E306"/>
    <mergeCell ref="F308:I308"/>
    <mergeCell ref="J308:M308"/>
    <mergeCell ref="Q308:S308"/>
    <mergeCell ref="A309:A310"/>
    <mergeCell ref="H324:M324"/>
    <mergeCell ref="N324:O324"/>
    <mergeCell ref="P324:T324"/>
    <mergeCell ref="H309:M309"/>
    <mergeCell ref="N309:O309"/>
    <mergeCell ref="D321:E321"/>
    <mergeCell ref="F323:I323"/>
    <mergeCell ref="J323:M323"/>
    <mergeCell ref="Q323:S323"/>
    <mergeCell ref="A324:A325"/>
    <mergeCell ref="H339:M339"/>
    <mergeCell ref="N339:O339"/>
    <mergeCell ref="P339:T339"/>
    <mergeCell ref="D353:E353"/>
    <mergeCell ref="B354:G354"/>
    <mergeCell ref="H354:M354"/>
    <mergeCell ref="N354:O354"/>
    <mergeCell ref="P354:T354"/>
    <mergeCell ref="D428:E428"/>
    <mergeCell ref="B429:G429"/>
    <mergeCell ref="D441:E441"/>
    <mergeCell ref="F443:I443"/>
    <mergeCell ref="J443:M443"/>
    <mergeCell ref="Q443:S443"/>
    <mergeCell ref="A444:A445"/>
    <mergeCell ref="D443:E443"/>
    <mergeCell ref="B444:G444"/>
    <mergeCell ref="D456:E456"/>
    <mergeCell ref="F458:I458"/>
    <mergeCell ref="J458:M458"/>
    <mergeCell ref="Q458:S458"/>
    <mergeCell ref="A459:A460"/>
    <mergeCell ref="N474:O474"/>
    <mergeCell ref="P474:T474"/>
    <mergeCell ref="D471:E471"/>
    <mergeCell ref="C472:T472"/>
    <mergeCell ref="D473:E473"/>
    <mergeCell ref="F473:I473"/>
    <mergeCell ref="J473:M473"/>
    <mergeCell ref="Q473:S473"/>
    <mergeCell ref="A474:A475"/>
    <mergeCell ref="H489:M489"/>
    <mergeCell ref="N489:O489"/>
    <mergeCell ref="P489:T489"/>
    <mergeCell ref="D503:E503"/>
    <mergeCell ref="B504:G504"/>
    <mergeCell ref="H504:M504"/>
    <mergeCell ref="N504:O504"/>
    <mergeCell ref="P504:T504"/>
  </mergeCells>
  <conditionalFormatting sqref="M6:M19 M25:M41">
    <cfRule type="expression" dxfId="0" priority="1">
      <formula>$M6=0%</formula>
    </cfRule>
  </conditionalFormatting>
  <conditionalFormatting sqref="M6:M19 M25:M41">
    <cfRule type="expression" dxfId="1" priority="2">
      <formula>$M6&lt;20%</formula>
    </cfRule>
  </conditionalFormatting>
  <conditionalFormatting sqref="M6:M19 M25:M41">
    <cfRule type="expression" dxfId="2" priority="3">
      <formula>AND($M6&gt;=20%,$M6&lt;30%)</formula>
    </cfRule>
  </conditionalFormatting>
  <conditionalFormatting sqref="M6:M19 M25:M41">
    <cfRule type="expression" dxfId="3" priority="4">
      <formula>$M6&gt;=30%</formula>
    </cfRule>
  </conditionalFormatting>
  <conditionalFormatting sqref="M6:M19">
    <cfRule type="expression" dxfId="2" priority="5">
      <formula>AND($P6&gt;=20%,$P6&lt;30%)</formula>
    </cfRule>
  </conditionalFormatting>
  <conditionalFormatting sqref="M6:M19">
    <cfRule type="expression" dxfId="3" priority="6">
      <formula>$P6&gt;=30%</formula>
    </cfRule>
  </conditionalFormatting>
  <conditionalFormatting sqref="M6:M19">
    <cfRule type="expression" dxfId="0" priority="7">
      <formula>$P6&lt;20%</formula>
    </cfRule>
  </conditionalFormatting>
  <conditionalFormatting sqref="M6:M19 M25:M41">
    <cfRule type="expression" dxfId="4" priority="8">
      <formula>$M6&lt;0%</formula>
    </cfRule>
  </conditionalFormatting>
  <conditionalFormatting sqref="M25:M41">
    <cfRule type="expression" dxfId="2" priority="9">
      <formula>AND($P25&gt;=20%,$P25&lt;30%)</formula>
    </cfRule>
  </conditionalFormatting>
  <conditionalFormatting sqref="M25:M41">
    <cfRule type="expression" dxfId="3" priority="10">
      <formula>$P25&gt;=30%</formula>
    </cfRule>
  </conditionalFormatting>
  <conditionalFormatting sqref="M25:M41">
    <cfRule type="expression" dxfId="0" priority="11">
      <formula>$P25&lt;20%</formula>
    </cfRule>
  </conditionalFormatting>
  <conditionalFormatting sqref="M48:M64">
    <cfRule type="expression" dxfId="2" priority="12">
      <formula>AND($P48&gt;=20%,$P48&lt;30%)</formula>
    </cfRule>
  </conditionalFormatting>
  <conditionalFormatting sqref="M48:M64">
    <cfRule type="expression" dxfId="3" priority="13">
      <formula>$P48&gt;=30%</formula>
    </cfRule>
  </conditionalFormatting>
  <conditionalFormatting sqref="M48:M64">
    <cfRule type="expression" dxfId="0" priority="14">
      <formula>$P48&lt;20%</formula>
    </cfRule>
  </conditionalFormatting>
  <conditionalFormatting sqref="M48:M64">
    <cfRule type="expression" dxfId="4" priority="15">
      <formula>$M48&lt;0%</formula>
    </cfRule>
  </conditionalFormatting>
  <conditionalFormatting sqref="M48:M64">
    <cfRule type="expression" dxfId="0" priority="16">
      <formula>$M48=0%</formula>
    </cfRule>
  </conditionalFormatting>
  <conditionalFormatting sqref="M48:M64">
    <cfRule type="expression" dxfId="1" priority="17">
      <formula>$M48&lt;20%</formula>
    </cfRule>
  </conditionalFormatting>
  <conditionalFormatting sqref="M48:M64">
    <cfRule type="expression" dxfId="2" priority="18">
      <formula>AND($M48&gt;=20%,$M48&lt;30%)</formula>
    </cfRule>
  </conditionalFormatting>
  <conditionalFormatting sqref="M48:M64">
    <cfRule type="expression" dxfId="3" priority="19">
      <formula>$M48&gt;=30%</formula>
    </cfRule>
  </conditionalFormatting>
  <conditionalFormatting sqref="M70:M79">
    <cfRule type="expression" dxfId="4" priority="20">
      <formula>$M70&lt;0%</formula>
    </cfRule>
  </conditionalFormatting>
  <conditionalFormatting sqref="M70:M79">
    <cfRule type="expression" dxfId="0" priority="21">
      <formula>$M70=0%</formula>
    </cfRule>
  </conditionalFormatting>
  <conditionalFormatting sqref="M70:M79">
    <cfRule type="expression" dxfId="1" priority="22">
      <formula>$M70&lt;20%</formula>
    </cfRule>
  </conditionalFormatting>
  <conditionalFormatting sqref="M70:M79">
    <cfRule type="expression" dxfId="2" priority="23">
      <formula>AND($M70&gt;=20%,$M70&lt;30%)</formula>
    </cfRule>
  </conditionalFormatting>
  <conditionalFormatting sqref="M70:M79">
    <cfRule type="expression" dxfId="3" priority="24">
      <formula>$M70&gt;=30%</formula>
    </cfRule>
  </conditionalFormatting>
  <conditionalFormatting sqref="M70:M79">
    <cfRule type="expression" dxfId="2" priority="25">
      <formula>AND($P70&gt;=20%,$P70&lt;30%)</formula>
    </cfRule>
  </conditionalFormatting>
  <conditionalFormatting sqref="M70:M79">
    <cfRule type="expression" dxfId="3" priority="26">
      <formula>$P70&gt;=30%</formula>
    </cfRule>
  </conditionalFormatting>
  <conditionalFormatting sqref="M70:M79">
    <cfRule type="expression" dxfId="0" priority="27">
      <formula>$P70&lt;20%</formula>
    </cfRule>
  </conditionalFormatting>
  <conditionalFormatting sqref="M85:M94">
    <cfRule type="expression" dxfId="4" priority="28">
      <formula>$M85&lt;0%</formula>
    </cfRule>
  </conditionalFormatting>
  <conditionalFormatting sqref="M85:M94">
    <cfRule type="expression" dxfId="0" priority="29">
      <formula>$M85=0%</formula>
    </cfRule>
  </conditionalFormatting>
  <conditionalFormatting sqref="M85:M94">
    <cfRule type="expression" dxfId="1" priority="30">
      <formula>$M85&lt;20%</formula>
    </cfRule>
  </conditionalFormatting>
  <conditionalFormatting sqref="M85:M94">
    <cfRule type="expression" dxfId="2" priority="31">
      <formula>AND($M85&gt;=20%,$M85&lt;30%)</formula>
    </cfRule>
  </conditionalFormatting>
  <conditionalFormatting sqref="M85:M94">
    <cfRule type="expression" dxfId="3" priority="32">
      <formula>$M85&gt;=30%</formula>
    </cfRule>
  </conditionalFormatting>
  <conditionalFormatting sqref="M85:M94">
    <cfRule type="expression" dxfId="2" priority="33">
      <formula>AND($P85&gt;=20%,$P85&lt;30%)</formula>
    </cfRule>
  </conditionalFormatting>
  <conditionalFormatting sqref="M85:M94">
    <cfRule type="expression" dxfId="3" priority="34">
      <formula>$P85&gt;=30%</formula>
    </cfRule>
  </conditionalFormatting>
  <conditionalFormatting sqref="M85:M94">
    <cfRule type="expression" dxfId="0" priority="35">
      <formula>$P85&lt;20%</formula>
    </cfRule>
  </conditionalFormatting>
  <conditionalFormatting sqref="M100:M116">
    <cfRule type="expression" dxfId="4" priority="36">
      <formula>$M100&lt;0%</formula>
    </cfRule>
  </conditionalFormatting>
  <conditionalFormatting sqref="M100:M116">
    <cfRule type="expression" dxfId="0" priority="37">
      <formula>$M100=0%</formula>
    </cfRule>
  </conditionalFormatting>
  <conditionalFormatting sqref="M100:M116">
    <cfRule type="expression" dxfId="1" priority="38">
      <formula>$M100&lt;20%</formula>
    </cfRule>
  </conditionalFormatting>
  <conditionalFormatting sqref="M100:M116">
    <cfRule type="expression" dxfId="2" priority="39">
      <formula>AND($M100&gt;=20%,$M100&lt;30%)</formula>
    </cfRule>
  </conditionalFormatting>
  <conditionalFormatting sqref="M100:M116">
    <cfRule type="expression" dxfId="3" priority="40">
      <formula>$M100&gt;=30%</formula>
    </cfRule>
  </conditionalFormatting>
  <conditionalFormatting sqref="M100:M116">
    <cfRule type="expression" dxfId="2" priority="41">
      <formula>AND($P100&gt;=20%,$P100&lt;30%)</formula>
    </cfRule>
  </conditionalFormatting>
  <conditionalFormatting sqref="M100:M116">
    <cfRule type="expression" dxfId="3" priority="42">
      <formula>$P100&gt;=30%</formula>
    </cfRule>
  </conditionalFormatting>
  <conditionalFormatting sqref="M100:M116">
    <cfRule type="expression" dxfId="0" priority="43">
      <formula>$P100&lt;20%</formula>
    </cfRule>
  </conditionalFormatting>
  <conditionalFormatting sqref="M122:M131">
    <cfRule type="expression" dxfId="4" priority="44">
      <formula>$M122&lt;0%</formula>
    </cfRule>
  </conditionalFormatting>
  <conditionalFormatting sqref="M122:M131">
    <cfRule type="expression" dxfId="0" priority="45">
      <formula>$M122=0%</formula>
    </cfRule>
  </conditionalFormatting>
  <conditionalFormatting sqref="M122:M131">
    <cfRule type="expression" dxfId="1" priority="46">
      <formula>$M122&lt;20%</formula>
    </cfRule>
  </conditionalFormatting>
  <conditionalFormatting sqref="M122:M131">
    <cfRule type="expression" dxfId="2" priority="47">
      <formula>AND($M122&gt;=20%,$M122&lt;30%)</formula>
    </cfRule>
  </conditionalFormatting>
  <conditionalFormatting sqref="M122:M131">
    <cfRule type="expression" dxfId="3" priority="48">
      <formula>$M122&gt;=30%</formula>
    </cfRule>
  </conditionalFormatting>
  <conditionalFormatting sqref="M122:M131">
    <cfRule type="expression" dxfId="2" priority="49">
      <formula>AND($P122&gt;=20%,$P122&lt;30%)</formula>
    </cfRule>
  </conditionalFormatting>
  <conditionalFormatting sqref="M122:M131">
    <cfRule type="expression" dxfId="3" priority="50">
      <formula>$P122&gt;=30%</formula>
    </cfRule>
  </conditionalFormatting>
  <conditionalFormatting sqref="M122:M131">
    <cfRule type="expression" dxfId="0" priority="51">
      <formula>$P122&lt;20%</formula>
    </cfRule>
  </conditionalFormatting>
  <conditionalFormatting sqref="M137:M146">
    <cfRule type="expression" dxfId="4" priority="52">
      <formula>$M137&lt;0%</formula>
    </cfRule>
  </conditionalFormatting>
  <conditionalFormatting sqref="M137:M146">
    <cfRule type="expression" dxfId="0" priority="53">
      <formula>$M137=0%</formula>
    </cfRule>
  </conditionalFormatting>
  <conditionalFormatting sqref="M137:M146">
    <cfRule type="expression" dxfId="1" priority="54">
      <formula>$M137&lt;20%</formula>
    </cfRule>
  </conditionalFormatting>
  <conditionalFormatting sqref="M137:M146">
    <cfRule type="expression" dxfId="2" priority="55">
      <formula>AND($M137&gt;=20%,$M137&lt;30%)</formula>
    </cfRule>
  </conditionalFormatting>
  <conditionalFormatting sqref="M137:M146">
    <cfRule type="expression" dxfId="3" priority="56">
      <formula>$M137&gt;=30%</formula>
    </cfRule>
  </conditionalFormatting>
  <conditionalFormatting sqref="M137:M146">
    <cfRule type="expression" dxfId="2" priority="57">
      <formula>AND($P137&gt;=20%,$P137&lt;30%)</formula>
    </cfRule>
  </conditionalFormatting>
  <conditionalFormatting sqref="M137:M146">
    <cfRule type="expression" dxfId="3" priority="58">
      <formula>$P137&gt;=30%</formula>
    </cfRule>
  </conditionalFormatting>
  <conditionalFormatting sqref="M137:M146">
    <cfRule type="expression" dxfId="0" priority="59">
      <formula>$P137&lt;20%</formula>
    </cfRule>
  </conditionalFormatting>
  <conditionalFormatting sqref="M152:M161">
    <cfRule type="expression" dxfId="4" priority="60">
      <formula>$M152&lt;0%</formula>
    </cfRule>
  </conditionalFormatting>
  <conditionalFormatting sqref="M152:M161">
    <cfRule type="expression" dxfId="0" priority="61">
      <formula>$M152=0%</formula>
    </cfRule>
  </conditionalFormatting>
  <conditionalFormatting sqref="M152:M161">
    <cfRule type="expression" dxfId="1" priority="62">
      <formula>$M152&lt;20%</formula>
    </cfRule>
  </conditionalFormatting>
  <conditionalFormatting sqref="M152:M161">
    <cfRule type="expression" dxfId="2" priority="63">
      <formula>AND($M152&gt;=20%,$M152&lt;30%)</formula>
    </cfRule>
  </conditionalFormatting>
  <conditionalFormatting sqref="M152:M161">
    <cfRule type="expression" dxfId="3" priority="64">
      <formula>$M152&gt;=30%</formula>
    </cfRule>
  </conditionalFormatting>
  <conditionalFormatting sqref="M152:M161">
    <cfRule type="expression" dxfId="2" priority="65">
      <formula>AND($P152&gt;=20%,$P152&lt;30%)</formula>
    </cfRule>
  </conditionalFormatting>
  <conditionalFormatting sqref="M152:M161">
    <cfRule type="expression" dxfId="3" priority="66">
      <formula>$P152&gt;=30%</formula>
    </cfRule>
  </conditionalFormatting>
  <conditionalFormatting sqref="M152:M161">
    <cfRule type="expression" dxfId="0" priority="67">
      <formula>$P152&lt;20%</formula>
    </cfRule>
  </conditionalFormatting>
  <conditionalFormatting sqref="M167:M176">
    <cfRule type="expression" dxfId="4" priority="68">
      <formula>$M167&lt;0%</formula>
    </cfRule>
  </conditionalFormatting>
  <conditionalFormatting sqref="M167:M176">
    <cfRule type="expression" dxfId="0" priority="69">
      <formula>$M167=0%</formula>
    </cfRule>
  </conditionalFormatting>
  <conditionalFormatting sqref="M167:M176">
    <cfRule type="expression" dxfId="1" priority="70">
      <formula>$M167&lt;20%</formula>
    </cfRule>
  </conditionalFormatting>
  <conditionalFormatting sqref="M167:M176">
    <cfRule type="expression" dxfId="2" priority="71">
      <formula>AND($M167&gt;=20%,$M167&lt;30%)</formula>
    </cfRule>
  </conditionalFormatting>
  <conditionalFormatting sqref="M167:M176">
    <cfRule type="expression" dxfId="3" priority="72">
      <formula>$M167&gt;=30%</formula>
    </cfRule>
  </conditionalFormatting>
  <conditionalFormatting sqref="M167:M176">
    <cfRule type="expression" dxfId="2" priority="73">
      <formula>AND($P167&gt;=20%,$P167&lt;30%)</formula>
    </cfRule>
  </conditionalFormatting>
  <conditionalFormatting sqref="M167:M176">
    <cfRule type="expression" dxfId="3" priority="74">
      <formula>$P167&gt;=30%</formula>
    </cfRule>
  </conditionalFormatting>
  <conditionalFormatting sqref="M167:M176">
    <cfRule type="expression" dxfId="0" priority="75">
      <formula>$P167&lt;20%</formula>
    </cfRule>
  </conditionalFormatting>
  <conditionalFormatting sqref="M182:M200">
    <cfRule type="expression" dxfId="4" priority="76">
      <formula>$M182&lt;0%</formula>
    </cfRule>
  </conditionalFormatting>
  <conditionalFormatting sqref="M182:M200">
    <cfRule type="expression" dxfId="0" priority="77">
      <formula>$M182=0%</formula>
    </cfRule>
  </conditionalFormatting>
  <conditionalFormatting sqref="M182:M200">
    <cfRule type="expression" dxfId="1" priority="78">
      <formula>$M182&lt;20%</formula>
    </cfRule>
  </conditionalFormatting>
  <conditionalFormatting sqref="M182:M200">
    <cfRule type="expression" dxfId="2" priority="79">
      <formula>AND($M182&gt;=20%,$M182&lt;30%)</formula>
    </cfRule>
  </conditionalFormatting>
  <conditionalFormatting sqref="M182:M200">
    <cfRule type="expression" dxfId="3" priority="80">
      <formula>$M182&gt;=30%</formula>
    </cfRule>
  </conditionalFormatting>
  <conditionalFormatting sqref="M182:M200">
    <cfRule type="expression" dxfId="2" priority="81">
      <formula>AND($P182&gt;=20%,$P182&lt;30%)</formula>
    </cfRule>
  </conditionalFormatting>
  <conditionalFormatting sqref="M182:M200">
    <cfRule type="expression" dxfId="3" priority="82">
      <formula>$P182&gt;=30%</formula>
    </cfRule>
  </conditionalFormatting>
  <conditionalFormatting sqref="M182:M200">
    <cfRule type="expression" dxfId="0" priority="83">
      <formula>$P182&lt;20%</formula>
    </cfRule>
  </conditionalFormatting>
  <conditionalFormatting sqref="M206:M215">
    <cfRule type="expression" dxfId="4" priority="84">
      <formula>$M206&lt;0%</formula>
    </cfRule>
  </conditionalFormatting>
  <conditionalFormatting sqref="M206:M215">
    <cfRule type="expression" dxfId="0" priority="85">
      <formula>$M206=0%</formula>
    </cfRule>
  </conditionalFormatting>
  <conditionalFormatting sqref="M206:M215">
    <cfRule type="expression" dxfId="1" priority="86">
      <formula>$M206&lt;20%</formula>
    </cfRule>
  </conditionalFormatting>
  <conditionalFormatting sqref="M206:M215">
    <cfRule type="expression" dxfId="2" priority="87">
      <formula>AND($M206&gt;=20%,$M206&lt;30%)</formula>
    </cfRule>
  </conditionalFormatting>
  <conditionalFormatting sqref="M206:M215">
    <cfRule type="expression" dxfId="3" priority="88">
      <formula>$M206&gt;=30%</formula>
    </cfRule>
  </conditionalFormatting>
  <conditionalFormatting sqref="M206:M215">
    <cfRule type="expression" dxfId="2" priority="89">
      <formula>AND($P206&gt;=20%,$P206&lt;30%)</formula>
    </cfRule>
  </conditionalFormatting>
  <conditionalFormatting sqref="M206:M215">
    <cfRule type="expression" dxfId="3" priority="90">
      <formula>$P206&gt;=30%</formula>
    </cfRule>
  </conditionalFormatting>
  <conditionalFormatting sqref="M206:M215">
    <cfRule type="expression" dxfId="0" priority="91">
      <formula>$P206&lt;20%</formula>
    </cfRule>
  </conditionalFormatting>
  <conditionalFormatting sqref="M221:M230">
    <cfRule type="expression" dxfId="4" priority="92">
      <formula>$M221&lt;0%</formula>
    </cfRule>
  </conditionalFormatting>
  <conditionalFormatting sqref="M221:M230">
    <cfRule type="expression" dxfId="0" priority="93">
      <formula>$M221=0%</formula>
    </cfRule>
  </conditionalFormatting>
  <conditionalFormatting sqref="M221:M230">
    <cfRule type="expression" dxfId="1" priority="94">
      <formula>$M221&lt;20%</formula>
    </cfRule>
  </conditionalFormatting>
  <conditionalFormatting sqref="M221:M230">
    <cfRule type="expression" dxfId="2" priority="95">
      <formula>AND($M221&gt;=20%,$M221&lt;30%)</formula>
    </cfRule>
  </conditionalFormatting>
  <conditionalFormatting sqref="M221:M230">
    <cfRule type="expression" dxfId="3" priority="96">
      <formula>$M221&gt;=30%</formula>
    </cfRule>
  </conditionalFormatting>
  <conditionalFormatting sqref="M221:M230">
    <cfRule type="expression" dxfId="2" priority="97">
      <formula>AND($P221&gt;=20%,$P221&lt;30%)</formula>
    </cfRule>
  </conditionalFormatting>
  <conditionalFormatting sqref="M221:M230">
    <cfRule type="expression" dxfId="3" priority="98">
      <formula>$P221&gt;=30%</formula>
    </cfRule>
  </conditionalFormatting>
  <conditionalFormatting sqref="M221:M230">
    <cfRule type="expression" dxfId="0" priority="99">
      <formula>$P221&lt;20%</formula>
    </cfRule>
  </conditionalFormatting>
  <conditionalFormatting sqref="M236:M245">
    <cfRule type="expression" dxfId="4" priority="100">
      <formula>$M236&lt;0%</formula>
    </cfRule>
  </conditionalFormatting>
  <conditionalFormatting sqref="M236:M245">
    <cfRule type="expression" dxfId="0" priority="101">
      <formula>$M236=0%</formula>
    </cfRule>
  </conditionalFormatting>
  <conditionalFormatting sqref="M236:M245">
    <cfRule type="expression" dxfId="1" priority="102">
      <formula>$M236&lt;20%</formula>
    </cfRule>
  </conditionalFormatting>
  <conditionalFormatting sqref="M236:M245">
    <cfRule type="expression" dxfId="2" priority="103">
      <formula>AND($M236&gt;=20%,$M236&lt;30%)</formula>
    </cfRule>
  </conditionalFormatting>
  <conditionalFormatting sqref="M236:M245">
    <cfRule type="expression" dxfId="3" priority="104">
      <formula>$M236&gt;=30%</formula>
    </cfRule>
  </conditionalFormatting>
  <conditionalFormatting sqref="M236:M245">
    <cfRule type="expression" dxfId="2" priority="105">
      <formula>AND($P236&gt;=20%,$P236&lt;30%)</formula>
    </cfRule>
  </conditionalFormatting>
  <conditionalFormatting sqref="M236:M245">
    <cfRule type="expression" dxfId="3" priority="106">
      <formula>$P236&gt;=30%</formula>
    </cfRule>
  </conditionalFormatting>
  <conditionalFormatting sqref="M236:M245">
    <cfRule type="expression" dxfId="0" priority="107">
      <formula>$P236&lt;20%</formula>
    </cfRule>
  </conditionalFormatting>
  <conditionalFormatting sqref="M251:M260">
    <cfRule type="expression" dxfId="4" priority="108">
      <formula>$M251&lt;0%</formula>
    </cfRule>
  </conditionalFormatting>
  <conditionalFormatting sqref="M251:M260">
    <cfRule type="expression" dxfId="0" priority="109">
      <formula>$M251=0%</formula>
    </cfRule>
  </conditionalFormatting>
  <conditionalFormatting sqref="M251:M260">
    <cfRule type="expression" dxfId="1" priority="110">
      <formula>$M251&lt;20%</formula>
    </cfRule>
  </conditionalFormatting>
  <conditionalFormatting sqref="M251:M260">
    <cfRule type="expression" dxfId="2" priority="111">
      <formula>AND($M251&gt;=20%,$M251&lt;30%)</formula>
    </cfRule>
  </conditionalFormatting>
  <conditionalFormatting sqref="M251:M260">
    <cfRule type="expression" dxfId="3" priority="112">
      <formula>$M251&gt;=30%</formula>
    </cfRule>
  </conditionalFormatting>
  <conditionalFormatting sqref="M251:M260">
    <cfRule type="expression" dxfId="2" priority="113">
      <formula>AND($P251&gt;=20%,$P251&lt;30%)</formula>
    </cfRule>
  </conditionalFormatting>
  <conditionalFormatting sqref="M251:M260">
    <cfRule type="expression" dxfId="3" priority="114">
      <formula>$P251&gt;=30%</formula>
    </cfRule>
  </conditionalFormatting>
  <conditionalFormatting sqref="M251:M260">
    <cfRule type="expression" dxfId="0" priority="115">
      <formula>$P251&lt;20%</formula>
    </cfRule>
  </conditionalFormatting>
  <conditionalFormatting sqref="M266:M275">
    <cfRule type="expression" dxfId="4" priority="116">
      <formula>$M266&lt;0%</formula>
    </cfRule>
  </conditionalFormatting>
  <conditionalFormatting sqref="M266:M275">
    <cfRule type="expression" dxfId="0" priority="117">
      <formula>$M266=0%</formula>
    </cfRule>
  </conditionalFormatting>
  <conditionalFormatting sqref="M266:M275">
    <cfRule type="expression" dxfId="1" priority="118">
      <formula>$M266&lt;20%</formula>
    </cfRule>
  </conditionalFormatting>
  <conditionalFormatting sqref="M266:M275">
    <cfRule type="expression" dxfId="2" priority="119">
      <formula>AND($M266&gt;=20%,$M266&lt;30%)</formula>
    </cfRule>
  </conditionalFormatting>
  <conditionalFormatting sqref="M266:M275">
    <cfRule type="expression" dxfId="3" priority="120">
      <formula>$M266&gt;=30%</formula>
    </cfRule>
  </conditionalFormatting>
  <conditionalFormatting sqref="M266:M275">
    <cfRule type="expression" dxfId="2" priority="121">
      <formula>AND($P266&gt;=20%,$P266&lt;30%)</formula>
    </cfRule>
  </conditionalFormatting>
  <conditionalFormatting sqref="M266:M275">
    <cfRule type="expression" dxfId="3" priority="122">
      <formula>$P266&gt;=30%</formula>
    </cfRule>
  </conditionalFormatting>
  <conditionalFormatting sqref="M266:M275">
    <cfRule type="expression" dxfId="0" priority="123">
      <formula>$P266&lt;20%</formula>
    </cfRule>
  </conditionalFormatting>
  <conditionalFormatting sqref="M281:M290">
    <cfRule type="expression" dxfId="4" priority="124">
      <formula>$M281&lt;0%</formula>
    </cfRule>
  </conditionalFormatting>
  <conditionalFormatting sqref="M281:M290">
    <cfRule type="expression" dxfId="0" priority="125">
      <formula>$M281=0%</formula>
    </cfRule>
  </conditionalFormatting>
  <conditionalFormatting sqref="M281:M290">
    <cfRule type="expression" dxfId="1" priority="126">
      <formula>$M281&lt;20%</formula>
    </cfRule>
  </conditionalFormatting>
  <conditionalFormatting sqref="M281:M290">
    <cfRule type="expression" dxfId="2" priority="127">
      <formula>AND($M281&gt;=20%,$M281&lt;30%)</formula>
    </cfRule>
  </conditionalFormatting>
  <conditionalFormatting sqref="M281:M290">
    <cfRule type="expression" dxfId="3" priority="128">
      <formula>$M281&gt;=30%</formula>
    </cfRule>
  </conditionalFormatting>
  <conditionalFormatting sqref="M281:M290">
    <cfRule type="expression" dxfId="2" priority="129">
      <formula>AND($P281&gt;=20%,$P281&lt;30%)</formula>
    </cfRule>
  </conditionalFormatting>
  <conditionalFormatting sqref="M281:M290">
    <cfRule type="expression" dxfId="3" priority="130">
      <formula>$P281&gt;=30%</formula>
    </cfRule>
  </conditionalFormatting>
  <conditionalFormatting sqref="M281:M290">
    <cfRule type="expression" dxfId="0" priority="131">
      <formula>$P281&lt;20%</formula>
    </cfRule>
  </conditionalFormatting>
  <conditionalFormatting sqref="M296:M305">
    <cfRule type="expression" dxfId="4" priority="132">
      <formula>$M296&lt;0%</formula>
    </cfRule>
  </conditionalFormatting>
  <conditionalFormatting sqref="M296:M305">
    <cfRule type="expression" dxfId="0" priority="133">
      <formula>$M296=0%</formula>
    </cfRule>
  </conditionalFormatting>
  <conditionalFormatting sqref="M296:M305">
    <cfRule type="expression" dxfId="1" priority="134">
      <formula>$M296&lt;20%</formula>
    </cfRule>
  </conditionalFormatting>
  <conditionalFormatting sqref="M296:M305">
    <cfRule type="expression" dxfId="2" priority="135">
      <formula>AND($M296&gt;=20%,$M296&lt;30%)</formula>
    </cfRule>
  </conditionalFormatting>
  <conditionalFormatting sqref="M296:M305">
    <cfRule type="expression" dxfId="3" priority="136">
      <formula>$M296&gt;=30%</formula>
    </cfRule>
  </conditionalFormatting>
  <conditionalFormatting sqref="M296:M305">
    <cfRule type="expression" dxfId="2" priority="137">
      <formula>AND($P296&gt;=20%,$P296&lt;30%)</formula>
    </cfRule>
  </conditionalFormatting>
  <conditionalFormatting sqref="M296:M305">
    <cfRule type="expression" dxfId="3" priority="138">
      <formula>$P296&gt;=30%</formula>
    </cfRule>
  </conditionalFormatting>
  <conditionalFormatting sqref="M296:M305">
    <cfRule type="expression" dxfId="0" priority="139">
      <formula>$P296&lt;20%</formula>
    </cfRule>
  </conditionalFormatting>
  <conditionalFormatting sqref="M311:M320">
    <cfRule type="expression" dxfId="4" priority="140">
      <formula>$M311&lt;0%</formula>
    </cfRule>
  </conditionalFormatting>
  <conditionalFormatting sqref="M311:M320">
    <cfRule type="expression" dxfId="0" priority="141">
      <formula>$M311=0%</formula>
    </cfRule>
  </conditionalFormatting>
  <conditionalFormatting sqref="M311:M320">
    <cfRule type="expression" dxfId="1" priority="142">
      <formula>$M311&lt;20%</formula>
    </cfRule>
  </conditionalFormatting>
  <conditionalFormatting sqref="M311:M320">
    <cfRule type="expression" dxfId="2" priority="143">
      <formula>AND($M311&gt;=20%,$M311&lt;30%)</formula>
    </cfRule>
  </conditionalFormatting>
  <conditionalFormatting sqref="M311:M320">
    <cfRule type="expression" dxfId="3" priority="144">
      <formula>$M311&gt;=30%</formula>
    </cfRule>
  </conditionalFormatting>
  <conditionalFormatting sqref="M311:M320">
    <cfRule type="expression" dxfId="2" priority="145">
      <formula>AND($P311&gt;=20%,$P311&lt;30%)</formula>
    </cfRule>
  </conditionalFormatting>
  <conditionalFormatting sqref="M311:M320">
    <cfRule type="expression" dxfId="3" priority="146">
      <formula>$P311&gt;=30%</formula>
    </cfRule>
  </conditionalFormatting>
  <conditionalFormatting sqref="M311:M320">
    <cfRule type="expression" dxfId="0" priority="147">
      <formula>$P311&lt;20%</formula>
    </cfRule>
  </conditionalFormatting>
  <conditionalFormatting sqref="M326:M335">
    <cfRule type="expression" dxfId="4" priority="148">
      <formula>$M326&lt;0%</formula>
    </cfRule>
  </conditionalFormatting>
  <conditionalFormatting sqref="M326:M335">
    <cfRule type="expression" dxfId="0" priority="149">
      <formula>$M326=0%</formula>
    </cfRule>
  </conditionalFormatting>
  <conditionalFormatting sqref="M326:M335">
    <cfRule type="expression" dxfId="1" priority="150">
      <formula>$M326&lt;20%</formula>
    </cfRule>
  </conditionalFormatting>
  <conditionalFormatting sqref="M326:M335">
    <cfRule type="expression" dxfId="2" priority="151">
      <formula>AND($M326&gt;=20%,$M326&lt;30%)</formula>
    </cfRule>
  </conditionalFormatting>
  <conditionalFormatting sqref="M326:M335">
    <cfRule type="expression" dxfId="3" priority="152">
      <formula>$M326&gt;=30%</formula>
    </cfRule>
  </conditionalFormatting>
  <conditionalFormatting sqref="M326:M335">
    <cfRule type="expression" dxfId="2" priority="153">
      <formula>AND($P326&gt;=20%,$P326&lt;30%)</formula>
    </cfRule>
  </conditionalFormatting>
  <conditionalFormatting sqref="M326:M335">
    <cfRule type="expression" dxfId="3" priority="154">
      <formula>$P326&gt;=30%</formula>
    </cfRule>
  </conditionalFormatting>
  <conditionalFormatting sqref="M326:M335">
    <cfRule type="expression" dxfId="0" priority="155">
      <formula>$P326&lt;20%</formula>
    </cfRule>
  </conditionalFormatting>
  <conditionalFormatting sqref="M341:M350">
    <cfRule type="expression" dxfId="4" priority="156">
      <formula>$M341&lt;0%</formula>
    </cfRule>
  </conditionalFormatting>
  <conditionalFormatting sqref="M341:M350">
    <cfRule type="expression" dxfId="0" priority="157">
      <formula>$M341=0%</formula>
    </cfRule>
  </conditionalFormatting>
  <conditionalFormatting sqref="M341:M350">
    <cfRule type="expression" dxfId="1" priority="158">
      <formula>$M341&lt;20%</formula>
    </cfRule>
  </conditionalFormatting>
  <conditionalFormatting sqref="M341:M350">
    <cfRule type="expression" dxfId="2" priority="159">
      <formula>AND($M341&gt;=20%,$M341&lt;30%)</formula>
    </cfRule>
  </conditionalFormatting>
  <conditionalFormatting sqref="M341:M350">
    <cfRule type="expression" dxfId="3" priority="160">
      <formula>$M341&gt;=30%</formula>
    </cfRule>
  </conditionalFormatting>
  <conditionalFormatting sqref="M341:M350">
    <cfRule type="expression" dxfId="2" priority="161">
      <formula>AND($P341&gt;=20%,$P341&lt;30%)</formula>
    </cfRule>
  </conditionalFormatting>
  <conditionalFormatting sqref="M341:M350">
    <cfRule type="expression" dxfId="3" priority="162">
      <formula>$P341&gt;=30%</formula>
    </cfRule>
  </conditionalFormatting>
  <conditionalFormatting sqref="M341:M350">
    <cfRule type="expression" dxfId="0" priority="163">
      <formula>$P341&lt;20%</formula>
    </cfRule>
  </conditionalFormatting>
  <conditionalFormatting sqref="M356:M365">
    <cfRule type="expression" dxfId="4" priority="164">
      <formula>$M356&lt;0%</formula>
    </cfRule>
  </conditionalFormatting>
  <conditionalFormatting sqref="M356:M365">
    <cfRule type="expression" dxfId="0" priority="165">
      <formula>$M356=0%</formula>
    </cfRule>
  </conditionalFormatting>
  <conditionalFormatting sqref="M356:M365">
    <cfRule type="expression" dxfId="1" priority="166">
      <formula>$M356&lt;20%</formula>
    </cfRule>
  </conditionalFormatting>
  <conditionalFormatting sqref="M356:M365">
    <cfRule type="expression" dxfId="2" priority="167">
      <formula>AND($M356&gt;=20%,$M356&lt;30%)</formula>
    </cfRule>
  </conditionalFormatting>
  <conditionalFormatting sqref="M356:M365">
    <cfRule type="expression" dxfId="3" priority="168">
      <formula>$M356&gt;=30%</formula>
    </cfRule>
  </conditionalFormatting>
  <conditionalFormatting sqref="M356:M365">
    <cfRule type="expression" dxfId="2" priority="169">
      <formula>AND($P356&gt;=20%,$P356&lt;30%)</formula>
    </cfRule>
  </conditionalFormatting>
  <conditionalFormatting sqref="M356:M365">
    <cfRule type="expression" dxfId="3" priority="170">
      <formula>$P356&gt;=30%</formula>
    </cfRule>
  </conditionalFormatting>
  <conditionalFormatting sqref="M356:M365">
    <cfRule type="expression" dxfId="0" priority="171">
      <formula>$P356&lt;20%</formula>
    </cfRule>
  </conditionalFormatting>
  <conditionalFormatting sqref="M371:M380">
    <cfRule type="expression" dxfId="4" priority="172">
      <formula>$M371&lt;0%</formula>
    </cfRule>
  </conditionalFormatting>
  <conditionalFormatting sqref="M371:M380">
    <cfRule type="expression" dxfId="0" priority="173">
      <formula>$M371=0%</formula>
    </cfRule>
  </conditionalFormatting>
  <conditionalFormatting sqref="M371:M380">
    <cfRule type="expression" dxfId="1" priority="174">
      <formula>$M371&lt;20%</formula>
    </cfRule>
  </conditionalFormatting>
  <conditionalFormatting sqref="M371:M380">
    <cfRule type="expression" dxfId="2" priority="175">
      <formula>AND($M371&gt;=20%,$M371&lt;30%)</formula>
    </cfRule>
  </conditionalFormatting>
  <conditionalFormatting sqref="M371:M380">
    <cfRule type="expression" dxfId="3" priority="176">
      <formula>$M371&gt;=30%</formula>
    </cfRule>
  </conditionalFormatting>
  <conditionalFormatting sqref="M371:M380">
    <cfRule type="expression" dxfId="2" priority="177">
      <formula>AND($P371&gt;=20%,$P371&lt;30%)</formula>
    </cfRule>
  </conditionalFormatting>
  <conditionalFormatting sqref="M371:M380">
    <cfRule type="expression" dxfId="3" priority="178">
      <formula>$P371&gt;=30%</formula>
    </cfRule>
  </conditionalFormatting>
  <conditionalFormatting sqref="M371:M380">
    <cfRule type="expression" dxfId="0" priority="179">
      <formula>$P371&lt;20%</formula>
    </cfRule>
  </conditionalFormatting>
  <conditionalFormatting sqref="M386:M395">
    <cfRule type="expression" dxfId="4" priority="180">
      <formula>$M386&lt;0%</formula>
    </cfRule>
  </conditionalFormatting>
  <conditionalFormatting sqref="M386:M395">
    <cfRule type="expression" dxfId="0" priority="181">
      <formula>$M386=0%</formula>
    </cfRule>
  </conditionalFormatting>
  <conditionalFormatting sqref="M386:M395">
    <cfRule type="expression" dxfId="1" priority="182">
      <formula>$M386&lt;20%</formula>
    </cfRule>
  </conditionalFormatting>
  <conditionalFormatting sqref="M386:M395">
    <cfRule type="expression" dxfId="2" priority="183">
      <formula>AND($M386&gt;=20%,$M386&lt;30%)</formula>
    </cfRule>
  </conditionalFormatting>
  <conditionalFormatting sqref="M386:M395">
    <cfRule type="expression" dxfId="3" priority="184">
      <formula>$M386&gt;=30%</formula>
    </cfRule>
  </conditionalFormatting>
  <conditionalFormatting sqref="M386:M395">
    <cfRule type="expression" dxfId="2" priority="185">
      <formula>AND($P386&gt;=20%,$P386&lt;30%)</formula>
    </cfRule>
  </conditionalFormatting>
  <conditionalFormatting sqref="M386:M395">
    <cfRule type="expression" dxfId="3" priority="186">
      <formula>$P386&gt;=30%</formula>
    </cfRule>
  </conditionalFormatting>
  <conditionalFormatting sqref="M386:M395">
    <cfRule type="expression" dxfId="0" priority="187">
      <formula>$P386&lt;20%</formula>
    </cfRule>
  </conditionalFormatting>
  <conditionalFormatting sqref="M401:M410">
    <cfRule type="expression" dxfId="4" priority="188">
      <formula>$M401&lt;0%</formula>
    </cfRule>
  </conditionalFormatting>
  <conditionalFormatting sqref="M401:M410">
    <cfRule type="expression" dxfId="0" priority="189">
      <formula>$M401=0%</formula>
    </cfRule>
  </conditionalFormatting>
  <conditionalFormatting sqref="M401:M410">
    <cfRule type="expression" dxfId="1" priority="190">
      <formula>$M401&lt;20%</formula>
    </cfRule>
  </conditionalFormatting>
  <conditionalFormatting sqref="M401:M410">
    <cfRule type="expression" dxfId="2" priority="191">
      <formula>AND($M401&gt;=20%,$M401&lt;30%)</formula>
    </cfRule>
  </conditionalFormatting>
  <conditionalFormatting sqref="M401:M410">
    <cfRule type="expression" dxfId="3" priority="192">
      <formula>$M401&gt;=30%</formula>
    </cfRule>
  </conditionalFormatting>
  <conditionalFormatting sqref="M401:M410">
    <cfRule type="expression" dxfId="2" priority="193">
      <formula>AND($P401&gt;=20%,$P401&lt;30%)</formula>
    </cfRule>
  </conditionalFormatting>
  <conditionalFormatting sqref="M401:M410">
    <cfRule type="expression" dxfId="3" priority="194">
      <formula>$P401&gt;=30%</formula>
    </cfRule>
  </conditionalFormatting>
  <conditionalFormatting sqref="M401:M410">
    <cfRule type="expression" dxfId="0" priority="195">
      <formula>$P401&lt;20%</formula>
    </cfRule>
  </conditionalFormatting>
  <conditionalFormatting sqref="M416:M425">
    <cfRule type="expression" dxfId="4" priority="196">
      <formula>$M416&lt;0%</formula>
    </cfRule>
  </conditionalFormatting>
  <conditionalFormatting sqref="M416:M425">
    <cfRule type="expression" dxfId="0" priority="197">
      <formula>$M416=0%</formula>
    </cfRule>
  </conditionalFormatting>
  <conditionalFormatting sqref="M416:M425">
    <cfRule type="expression" dxfId="1" priority="198">
      <formula>$M416&lt;20%</formula>
    </cfRule>
  </conditionalFormatting>
  <conditionalFormatting sqref="M416:M425">
    <cfRule type="expression" dxfId="2" priority="199">
      <formula>AND($M416&gt;=20%,$M416&lt;30%)</formula>
    </cfRule>
  </conditionalFormatting>
  <conditionalFormatting sqref="M416:M425">
    <cfRule type="expression" dxfId="3" priority="200">
      <formula>$M416&gt;=30%</formula>
    </cfRule>
  </conditionalFormatting>
  <conditionalFormatting sqref="M416:M425">
    <cfRule type="expression" dxfId="2" priority="201">
      <formula>AND($P416&gt;=20%,$P416&lt;30%)</formula>
    </cfRule>
  </conditionalFormatting>
  <conditionalFormatting sqref="M416:M425">
    <cfRule type="expression" dxfId="3" priority="202">
      <formula>$P416&gt;=30%</formula>
    </cfRule>
  </conditionalFormatting>
  <conditionalFormatting sqref="M416:M425">
    <cfRule type="expression" dxfId="0" priority="203">
      <formula>$P416&lt;20%</formula>
    </cfRule>
  </conditionalFormatting>
  <conditionalFormatting sqref="M431:M440">
    <cfRule type="expression" dxfId="4" priority="204">
      <formula>$M431&lt;0%</formula>
    </cfRule>
  </conditionalFormatting>
  <conditionalFormatting sqref="M431:M440">
    <cfRule type="expression" dxfId="0" priority="205">
      <formula>$M431=0%</formula>
    </cfRule>
  </conditionalFormatting>
  <conditionalFormatting sqref="M431:M440">
    <cfRule type="expression" dxfId="1" priority="206">
      <formula>$M431&lt;20%</formula>
    </cfRule>
  </conditionalFormatting>
  <conditionalFormatting sqref="M431:M440">
    <cfRule type="expression" dxfId="2" priority="207">
      <formula>AND($M431&gt;=20%,$M431&lt;30%)</formula>
    </cfRule>
  </conditionalFormatting>
  <conditionalFormatting sqref="M431:M440">
    <cfRule type="expression" dxfId="3" priority="208">
      <formula>$M431&gt;=30%</formula>
    </cfRule>
  </conditionalFormatting>
  <conditionalFormatting sqref="M431:M440">
    <cfRule type="expression" dxfId="2" priority="209">
      <formula>AND($P431&gt;=20%,$P431&lt;30%)</formula>
    </cfRule>
  </conditionalFormatting>
  <conditionalFormatting sqref="M431:M440">
    <cfRule type="expression" dxfId="3" priority="210">
      <formula>$P431&gt;=30%</formula>
    </cfRule>
  </conditionalFormatting>
  <conditionalFormatting sqref="M431:M440">
    <cfRule type="expression" dxfId="0" priority="211">
      <formula>$P431&lt;20%</formula>
    </cfRule>
  </conditionalFormatting>
  <conditionalFormatting sqref="M446:M455">
    <cfRule type="expression" dxfId="4" priority="212">
      <formula>$M446&lt;0%</formula>
    </cfRule>
  </conditionalFormatting>
  <conditionalFormatting sqref="M446:M455">
    <cfRule type="expression" dxfId="0" priority="213">
      <formula>$M446=0%</formula>
    </cfRule>
  </conditionalFormatting>
  <conditionalFormatting sqref="M446:M455">
    <cfRule type="expression" dxfId="1" priority="214">
      <formula>$M446&lt;20%</formula>
    </cfRule>
  </conditionalFormatting>
  <conditionalFormatting sqref="M446:M455">
    <cfRule type="expression" dxfId="2" priority="215">
      <formula>AND($M446&gt;=20%,$M446&lt;30%)</formula>
    </cfRule>
  </conditionalFormatting>
  <conditionalFormatting sqref="M446:M455">
    <cfRule type="expression" dxfId="3" priority="216">
      <formula>$M446&gt;=30%</formula>
    </cfRule>
  </conditionalFormatting>
  <conditionalFormatting sqref="M446:M455">
    <cfRule type="expression" dxfId="2" priority="217">
      <formula>AND($P446&gt;=20%,$P446&lt;30%)</formula>
    </cfRule>
  </conditionalFormatting>
  <conditionalFormatting sqref="M446:M455">
    <cfRule type="expression" dxfId="3" priority="218">
      <formula>$P446&gt;=30%</formula>
    </cfRule>
  </conditionalFormatting>
  <conditionalFormatting sqref="M446:M455">
    <cfRule type="expression" dxfId="0" priority="219">
      <formula>$P446&lt;20%</formula>
    </cfRule>
  </conditionalFormatting>
  <conditionalFormatting sqref="M461:M470">
    <cfRule type="expression" dxfId="4" priority="220">
      <formula>$M461&lt;0%</formula>
    </cfRule>
  </conditionalFormatting>
  <conditionalFormatting sqref="M461:M470">
    <cfRule type="expression" dxfId="0" priority="221">
      <formula>$M461=0%</formula>
    </cfRule>
  </conditionalFormatting>
  <conditionalFormatting sqref="M461:M470">
    <cfRule type="expression" dxfId="1" priority="222">
      <formula>$M461&lt;20%</formula>
    </cfRule>
  </conditionalFormatting>
  <conditionalFormatting sqref="M461:M470">
    <cfRule type="expression" dxfId="2" priority="223">
      <formula>AND($M461&gt;=20%,$M461&lt;30%)</formula>
    </cfRule>
  </conditionalFormatting>
  <conditionalFormatting sqref="M461:M470">
    <cfRule type="expression" dxfId="3" priority="224">
      <formula>$M461&gt;=30%</formula>
    </cfRule>
  </conditionalFormatting>
  <conditionalFormatting sqref="M461:M470">
    <cfRule type="expression" dxfId="2" priority="225">
      <formula>AND($P461&gt;=20%,$P461&lt;30%)</formula>
    </cfRule>
  </conditionalFormatting>
  <conditionalFormatting sqref="M461:M470">
    <cfRule type="expression" dxfId="3" priority="226">
      <formula>$P461&gt;=30%</formula>
    </cfRule>
  </conditionalFormatting>
  <conditionalFormatting sqref="M461:M470">
    <cfRule type="expression" dxfId="0" priority="227">
      <formula>$P461&lt;20%</formula>
    </cfRule>
  </conditionalFormatting>
  <conditionalFormatting sqref="M476:M485">
    <cfRule type="expression" dxfId="4" priority="228">
      <formula>$M476&lt;0%</formula>
    </cfRule>
  </conditionalFormatting>
  <conditionalFormatting sqref="M476:M485">
    <cfRule type="expression" dxfId="0" priority="229">
      <formula>$M476=0%</formula>
    </cfRule>
  </conditionalFormatting>
  <conditionalFormatting sqref="M476:M485">
    <cfRule type="expression" dxfId="1" priority="230">
      <formula>$M476&lt;20%</formula>
    </cfRule>
  </conditionalFormatting>
  <conditionalFormatting sqref="M476:M485">
    <cfRule type="expression" dxfId="2" priority="231">
      <formula>AND($M476&gt;=20%,$M476&lt;30%)</formula>
    </cfRule>
  </conditionalFormatting>
  <conditionalFormatting sqref="M476:M485">
    <cfRule type="expression" dxfId="3" priority="232">
      <formula>$M476&gt;=30%</formula>
    </cfRule>
  </conditionalFormatting>
  <conditionalFormatting sqref="M476:M485">
    <cfRule type="expression" dxfId="2" priority="233">
      <formula>AND($P476&gt;=20%,$P476&lt;30%)</formula>
    </cfRule>
  </conditionalFormatting>
  <conditionalFormatting sqref="M476:M485">
    <cfRule type="expression" dxfId="3" priority="234">
      <formula>$P476&gt;=30%</formula>
    </cfRule>
  </conditionalFormatting>
  <conditionalFormatting sqref="M476:M485">
    <cfRule type="expression" dxfId="0" priority="235">
      <formula>$P476&lt;20%</formula>
    </cfRule>
  </conditionalFormatting>
  <conditionalFormatting sqref="M491:M500 M506:M515">
    <cfRule type="expression" dxfId="4" priority="236">
      <formula>$M491&lt;0%</formula>
    </cfRule>
  </conditionalFormatting>
  <conditionalFormatting sqref="M491:M500 M506:M515">
    <cfRule type="expression" dxfId="0" priority="237">
      <formula>$M491=0%</formula>
    </cfRule>
  </conditionalFormatting>
  <conditionalFormatting sqref="M491:M500 M506:M515">
    <cfRule type="expression" dxfId="1" priority="238">
      <formula>$M491&lt;20%</formula>
    </cfRule>
  </conditionalFormatting>
  <conditionalFormatting sqref="M491:M500 M506:M515">
    <cfRule type="expression" dxfId="2" priority="239">
      <formula>AND($M491&gt;=20%,$M491&lt;30%)</formula>
    </cfRule>
  </conditionalFormatting>
  <conditionalFormatting sqref="M491:M500 M506:M515">
    <cfRule type="expression" dxfId="3" priority="240">
      <formula>$M491&gt;=30%</formula>
    </cfRule>
  </conditionalFormatting>
  <conditionalFormatting sqref="M491:M500 M506:M515">
    <cfRule type="expression" dxfId="2" priority="241">
      <formula>AND($P491&gt;=20%,$P491&lt;30%)</formula>
    </cfRule>
  </conditionalFormatting>
  <conditionalFormatting sqref="M491:M500 M506:M515">
    <cfRule type="expression" dxfId="3" priority="242">
      <formula>$P491&gt;=30%</formula>
    </cfRule>
  </conditionalFormatting>
  <conditionalFormatting sqref="M491:M500 M506:M515">
    <cfRule type="expression" dxfId="0" priority="243">
      <formula>$P491&lt;20%</formula>
    </cfRule>
  </conditionalFormatting>
  <conditionalFormatting sqref="M521:M530">
    <cfRule type="expression" dxfId="4" priority="244">
      <formula>$M521&lt;0%</formula>
    </cfRule>
  </conditionalFormatting>
  <conditionalFormatting sqref="M521:M530">
    <cfRule type="expression" dxfId="0" priority="245">
      <formula>$M521=0%</formula>
    </cfRule>
  </conditionalFormatting>
  <conditionalFormatting sqref="M521:M530">
    <cfRule type="expression" dxfId="1" priority="246">
      <formula>$M521&lt;20%</formula>
    </cfRule>
  </conditionalFormatting>
  <conditionalFormatting sqref="M521:M530">
    <cfRule type="expression" dxfId="2" priority="247">
      <formula>AND($M521&gt;=20%,$M521&lt;30%)</formula>
    </cfRule>
  </conditionalFormatting>
  <conditionalFormatting sqref="M521:M530">
    <cfRule type="expression" dxfId="3" priority="248">
      <formula>$M521&gt;=30%</formula>
    </cfRule>
  </conditionalFormatting>
  <conditionalFormatting sqref="M521:M530">
    <cfRule type="expression" dxfId="2" priority="249">
      <formula>AND($P521&gt;=20%,$P521&lt;30%)</formula>
    </cfRule>
  </conditionalFormatting>
  <conditionalFormatting sqref="M521:M530">
    <cfRule type="expression" dxfId="3" priority="250">
      <formula>$P521&gt;=30%</formula>
    </cfRule>
  </conditionalFormatting>
  <conditionalFormatting sqref="M521:M530">
    <cfRule type="expression" dxfId="0" priority="251">
      <formula>$P521&lt;20%</formula>
    </cfRule>
  </conditionalFormatting>
  <conditionalFormatting sqref="M536:M545">
    <cfRule type="expression" dxfId="4" priority="252">
      <formula>$M536&lt;0%</formula>
    </cfRule>
  </conditionalFormatting>
  <conditionalFormatting sqref="M536:M545">
    <cfRule type="expression" dxfId="0" priority="253">
      <formula>$M536=0%</formula>
    </cfRule>
  </conditionalFormatting>
  <conditionalFormatting sqref="M536:M545">
    <cfRule type="expression" dxfId="1" priority="254">
      <formula>$M536&lt;20%</formula>
    </cfRule>
  </conditionalFormatting>
  <conditionalFormatting sqref="M536:M545">
    <cfRule type="expression" dxfId="2" priority="255">
      <formula>AND($M536&gt;=20%,$M536&lt;30%)</formula>
    </cfRule>
  </conditionalFormatting>
  <conditionalFormatting sqref="M536:M545">
    <cfRule type="expression" dxfId="3" priority="256">
      <formula>$M536&gt;=30%</formula>
    </cfRule>
  </conditionalFormatting>
  <conditionalFormatting sqref="M536:M545">
    <cfRule type="expression" dxfId="2" priority="257">
      <formula>AND($P536&gt;=20%,$P536&lt;30%)</formula>
    </cfRule>
  </conditionalFormatting>
  <conditionalFormatting sqref="M536:M545">
    <cfRule type="expression" dxfId="3" priority="258">
      <formula>$P536&gt;=30%</formula>
    </cfRule>
  </conditionalFormatting>
  <conditionalFormatting sqref="M536:M545">
    <cfRule type="expression" dxfId="0" priority="259">
      <formula>$P536&lt;20%</formula>
    </cfRule>
  </conditionalFormatting>
  <conditionalFormatting sqref="M551:M560">
    <cfRule type="expression" dxfId="4" priority="260">
      <formula>$M551&lt;0%</formula>
    </cfRule>
  </conditionalFormatting>
  <conditionalFormatting sqref="M551:M560">
    <cfRule type="expression" dxfId="0" priority="261">
      <formula>$M551=0%</formula>
    </cfRule>
  </conditionalFormatting>
  <conditionalFormatting sqref="M551:M560">
    <cfRule type="expression" dxfId="1" priority="262">
      <formula>$M551&lt;20%</formula>
    </cfRule>
  </conditionalFormatting>
  <conditionalFormatting sqref="M551:M560">
    <cfRule type="expression" dxfId="2" priority="263">
      <formula>AND($M551&gt;=20%,$M551&lt;30%)</formula>
    </cfRule>
  </conditionalFormatting>
  <conditionalFormatting sqref="M551:M560">
    <cfRule type="expression" dxfId="3" priority="264">
      <formula>$M551&gt;=30%</formula>
    </cfRule>
  </conditionalFormatting>
  <conditionalFormatting sqref="M551:M560">
    <cfRule type="expression" dxfId="2" priority="265">
      <formula>AND($P551&gt;=20%,$P551&lt;30%)</formula>
    </cfRule>
  </conditionalFormatting>
  <conditionalFormatting sqref="M551:M560">
    <cfRule type="expression" dxfId="3" priority="266">
      <formula>$P551&gt;=30%</formula>
    </cfRule>
  </conditionalFormatting>
  <conditionalFormatting sqref="M551:M560">
    <cfRule type="expression" dxfId="0" priority="267">
      <formula>$P551&lt;20%</formula>
    </cfRule>
  </conditionalFormatting>
  <conditionalFormatting sqref="M567:M576">
    <cfRule type="expression" dxfId="4" priority="268">
      <formula>$M567&lt;0%</formula>
    </cfRule>
  </conditionalFormatting>
  <conditionalFormatting sqref="M567:M576">
    <cfRule type="expression" dxfId="0" priority="269">
      <formula>$M567=0%</formula>
    </cfRule>
  </conditionalFormatting>
  <conditionalFormatting sqref="M567:M576">
    <cfRule type="expression" dxfId="1" priority="270">
      <formula>$M567&lt;20%</formula>
    </cfRule>
  </conditionalFormatting>
  <conditionalFormatting sqref="M567:M576">
    <cfRule type="expression" dxfId="2" priority="271">
      <formula>AND($M567&gt;=20%,$M567&lt;30%)</formula>
    </cfRule>
  </conditionalFormatting>
  <conditionalFormatting sqref="M567:M576">
    <cfRule type="expression" dxfId="3" priority="272">
      <formula>$M567&gt;=30%</formula>
    </cfRule>
  </conditionalFormatting>
  <conditionalFormatting sqref="M567:M576">
    <cfRule type="expression" dxfId="2" priority="273">
      <formula>AND($P567&gt;=20%,$P567&lt;30%)</formula>
    </cfRule>
  </conditionalFormatting>
  <conditionalFormatting sqref="M567:M576">
    <cfRule type="expression" dxfId="3" priority="274">
      <formula>$P567&gt;=30%</formula>
    </cfRule>
  </conditionalFormatting>
  <conditionalFormatting sqref="M567:M576">
    <cfRule type="expression" dxfId="0" priority="275">
      <formula>$P567&lt;20%</formula>
    </cfRule>
  </conditionalFormatting>
  <conditionalFormatting sqref="M583:M592">
    <cfRule type="expression" dxfId="4" priority="276">
      <formula>$M583&lt;0%</formula>
    </cfRule>
  </conditionalFormatting>
  <conditionalFormatting sqref="M583:M592">
    <cfRule type="expression" dxfId="0" priority="277">
      <formula>$M583=0%</formula>
    </cfRule>
  </conditionalFormatting>
  <conditionalFormatting sqref="M583:M592">
    <cfRule type="expression" dxfId="1" priority="278">
      <formula>$M583&lt;20%</formula>
    </cfRule>
  </conditionalFormatting>
  <conditionalFormatting sqref="M583:M592">
    <cfRule type="expression" dxfId="2" priority="279">
      <formula>AND($M583&gt;=20%,$M583&lt;30%)</formula>
    </cfRule>
  </conditionalFormatting>
  <conditionalFormatting sqref="M583:M592">
    <cfRule type="expression" dxfId="3" priority="280">
      <formula>$M583&gt;=30%</formula>
    </cfRule>
  </conditionalFormatting>
  <conditionalFormatting sqref="M583:M592">
    <cfRule type="expression" dxfId="2" priority="281">
      <formula>AND($P583&gt;=20%,$P583&lt;30%)</formula>
    </cfRule>
  </conditionalFormatting>
  <conditionalFormatting sqref="M583:M592">
    <cfRule type="expression" dxfId="3" priority="282">
      <formula>$P583&gt;=30%</formula>
    </cfRule>
  </conditionalFormatting>
  <conditionalFormatting sqref="M583:M592">
    <cfRule type="expression" dxfId="0" priority="283">
      <formula>$P583&lt;20%</formula>
    </cfRule>
  </conditionalFormatting>
  <conditionalFormatting sqref="P3">
    <cfRule type="expression" dxfId="2" priority="284">
      <formula>AND($P3&gt;=20%,$P3&lt;30%)</formula>
    </cfRule>
  </conditionalFormatting>
  <conditionalFormatting sqref="P3">
    <cfRule type="expression" dxfId="3" priority="285">
      <formula>$P3&gt;=30%</formula>
    </cfRule>
  </conditionalFormatting>
  <conditionalFormatting sqref="P3">
    <cfRule type="expression" dxfId="0" priority="286">
      <formula>$P3&lt;20%</formula>
    </cfRule>
  </conditionalFormatting>
  <conditionalFormatting sqref="P22">
    <cfRule type="expression" dxfId="2" priority="287">
      <formula>AND($P22&gt;=20%,$P22&lt;30%)</formula>
    </cfRule>
  </conditionalFormatting>
  <conditionalFormatting sqref="P22">
    <cfRule type="expression" dxfId="3" priority="288">
      <formula>$P22&gt;=30%</formula>
    </cfRule>
  </conditionalFormatting>
  <conditionalFormatting sqref="P22">
    <cfRule type="expression" dxfId="0" priority="289">
      <formula>$P22&lt;20%</formula>
    </cfRule>
  </conditionalFormatting>
  <conditionalFormatting sqref="P45">
    <cfRule type="expression" dxfId="2" priority="290">
      <formula>AND($P45&gt;=20%,$P45&lt;30%)</formula>
    </cfRule>
  </conditionalFormatting>
  <conditionalFormatting sqref="P45">
    <cfRule type="expression" dxfId="3" priority="291">
      <formula>$P45&gt;=30%</formula>
    </cfRule>
  </conditionalFormatting>
  <conditionalFormatting sqref="P45">
    <cfRule type="expression" dxfId="0" priority="292">
      <formula>$P45&lt;20%</formula>
    </cfRule>
  </conditionalFormatting>
  <conditionalFormatting sqref="P67">
    <cfRule type="expression" dxfId="2" priority="293">
      <formula>AND($P67&gt;=20%,$P67&lt;30%)</formula>
    </cfRule>
  </conditionalFormatting>
  <conditionalFormatting sqref="P67">
    <cfRule type="expression" dxfId="3" priority="294">
      <formula>$P67&gt;=30%</formula>
    </cfRule>
  </conditionalFormatting>
  <conditionalFormatting sqref="P67">
    <cfRule type="expression" dxfId="0" priority="295">
      <formula>$P67&lt;20%</formula>
    </cfRule>
  </conditionalFormatting>
  <conditionalFormatting sqref="P82">
    <cfRule type="expression" dxfId="2" priority="296">
      <formula>AND($P82&gt;=20%,$P82&lt;30%)</formula>
    </cfRule>
  </conditionalFormatting>
  <conditionalFormatting sqref="P82">
    <cfRule type="expression" dxfId="3" priority="297">
      <formula>$P82&gt;=30%</formula>
    </cfRule>
  </conditionalFormatting>
  <conditionalFormatting sqref="P82">
    <cfRule type="expression" dxfId="0" priority="298">
      <formula>$P82&lt;20%</formula>
    </cfRule>
  </conditionalFormatting>
  <conditionalFormatting sqref="P97">
    <cfRule type="expression" dxfId="2" priority="299">
      <formula>AND($P97&gt;=20%,$P97&lt;30%)</formula>
    </cfRule>
  </conditionalFormatting>
  <conditionalFormatting sqref="P97">
    <cfRule type="expression" dxfId="3" priority="300">
      <formula>$P97&gt;=30%</formula>
    </cfRule>
  </conditionalFormatting>
  <conditionalFormatting sqref="P97">
    <cfRule type="expression" dxfId="0" priority="301">
      <formula>$P97&lt;20%</formula>
    </cfRule>
  </conditionalFormatting>
  <conditionalFormatting sqref="P119">
    <cfRule type="expression" dxfId="2" priority="302">
      <formula>AND($P119&gt;=20%,$P119&lt;30%)</formula>
    </cfRule>
  </conditionalFormatting>
  <conditionalFormatting sqref="P119">
    <cfRule type="expression" dxfId="3" priority="303">
      <formula>$P119&gt;=30%</formula>
    </cfRule>
  </conditionalFormatting>
  <conditionalFormatting sqref="P119">
    <cfRule type="expression" dxfId="0" priority="304">
      <formula>$P119&lt;20%</formula>
    </cfRule>
  </conditionalFormatting>
  <conditionalFormatting sqref="P134">
    <cfRule type="expression" dxfId="2" priority="305">
      <formula>AND($P134&gt;=20%,$P134&lt;30%)</formula>
    </cfRule>
  </conditionalFormatting>
  <conditionalFormatting sqref="P134">
    <cfRule type="expression" dxfId="3" priority="306">
      <formula>$P134&gt;=30%</formula>
    </cfRule>
  </conditionalFormatting>
  <conditionalFormatting sqref="P134">
    <cfRule type="expression" dxfId="0" priority="307">
      <formula>$P134&lt;20%</formula>
    </cfRule>
  </conditionalFormatting>
  <conditionalFormatting sqref="P149">
    <cfRule type="expression" dxfId="2" priority="308">
      <formula>AND($P149&gt;=20%,$P149&lt;30%)</formula>
    </cfRule>
  </conditionalFormatting>
  <conditionalFormatting sqref="P149">
    <cfRule type="expression" dxfId="3" priority="309">
      <formula>$P149&gt;=30%</formula>
    </cfRule>
  </conditionalFormatting>
  <conditionalFormatting sqref="P149">
    <cfRule type="expression" dxfId="0" priority="310">
      <formula>$P149&lt;20%</formula>
    </cfRule>
  </conditionalFormatting>
  <conditionalFormatting sqref="P164">
    <cfRule type="expression" dxfId="2" priority="311">
      <formula>AND($P164&gt;=20%,$P164&lt;30%)</formula>
    </cfRule>
  </conditionalFormatting>
  <conditionalFormatting sqref="P164">
    <cfRule type="expression" dxfId="3" priority="312">
      <formula>$P164&gt;=30%</formula>
    </cfRule>
  </conditionalFormatting>
  <conditionalFormatting sqref="P164">
    <cfRule type="expression" dxfId="0" priority="313">
      <formula>$P164&lt;20%</formula>
    </cfRule>
  </conditionalFormatting>
  <conditionalFormatting sqref="P179">
    <cfRule type="expression" dxfId="2" priority="314">
      <formula>AND($P179&gt;=20%,$P179&lt;30%)</formula>
    </cfRule>
  </conditionalFormatting>
  <conditionalFormatting sqref="P179">
    <cfRule type="expression" dxfId="3" priority="315">
      <formula>$P179&gt;=30%</formula>
    </cfRule>
  </conditionalFormatting>
  <conditionalFormatting sqref="P179">
    <cfRule type="expression" dxfId="0" priority="316">
      <formula>$P179&lt;20%</formula>
    </cfRule>
  </conditionalFormatting>
  <conditionalFormatting sqref="P203">
    <cfRule type="expression" dxfId="2" priority="317">
      <formula>AND($P203&gt;=20%,$P203&lt;30%)</formula>
    </cfRule>
  </conditionalFormatting>
  <conditionalFormatting sqref="P203">
    <cfRule type="expression" dxfId="3" priority="318">
      <formula>$P203&gt;=30%</formula>
    </cfRule>
  </conditionalFormatting>
  <conditionalFormatting sqref="P203">
    <cfRule type="expression" dxfId="0" priority="319">
      <formula>$P203&lt;20%</formula>
    </cfRule>
  </conditionalFormatting>
  <conditionalFormatting sqref="P218">
    <cfRule type="expression" dxfId="2" priority="320">
      <formula>AND($P218&gt;=20%,$P218&lt;30%)</formula>
    </cfRule>
  </conditionalFormatting>
  <conditionalFormatting sqref="P218">
    <cfRule type="expression" dxfId="3" priority="321">
      <formula>$P218&gt;=30%</formula>
    </cfRule>
  </conditionalFormatting>
  <conditionalFormatting sqref="P218">
    <cfRule type="expression" dxfId="0" priority="322">
      <formula>$P218&lt;20%</formula>
    </cfRule>
  </conditionalFormatting>
  <conditionalFormatting sqref="P233">
    <cfRule type="expression" dxfId="2" priority="323">
      <formula>AND($P233&gt;=20%,$P233&lt;30%)</formula>
    </cfRule>
  </conditionalFormatting>
  <conditionalFormatting sqref="P233">
    <cfRule type="expression" dxfId="3" priority="324">
      <formula>$P233&gt;=30%</formula>
    </cfRule>
  </conditionalFormatting>
  <conditionalFormatting sqref="P233">
    <cfRule type="expression" dxfId="0" priority="325">
      <formula>$P233&lt;20%</formula>
    </cfRule>
  </conditionalFormatting>
  <conditionalFormatting sqref="P248">
    <cfRule type="expression" dxfId="2" priority="326">
      <formula>AND($P248&gt;=20%,$P248&lt;30%)</formula>
    </cfRule>
  </conditionalFormatting>
  <conditionalFormatting sqref="P248">
    <cfRule type="expression" dxfId="3" priority="327">
      <formula>$P248&gt;=30%</formula>
    </cfRule>
  </conditionalFormatting>
  <conditionalFormatting sqref="P248">
    <cfRule type="expression" dxfId="0" priority="328">
      <formula>$P248&lt;20%</formula>
    </cfRule>
  </conditionalFormatting>
  <conditionalFormatting sqref="P263">
    <cfRule type="expression" dxfId="2" priority="329">
      <formula>AND($P263&gt;=20%,$P263&lt;30%)</formula>
    </cfRule>
  </conditionalFormatting>
  <conditionalFormatting sqref="P263">
    <cfRule type="expression" dxfId="3" priority="330">
      <formula>$P263&gt;=30%</formula>
    </cfRule>
  </conditionalFormatting>
  <conditionalFormatting sqref="P263">
    <cfRule type="expression" dxfId="0" priority="331">
      <formula>$P263&lt;20%</formula>
    </cfRule>
  </conditionalFormatting>
  <conditionalFormatting sqref="P278">
    <cfRule type="expression" dxfId="2" priority="332">
      <formula>AND($P278&gt;=20%,$P278&lt;30%)</formula>
    </cfRule>
  </conditionalFormatting>
  <conditionalFormatting sqref="P278">
    <cfRule type="expression" dxfId="3" priority="333">
      <formula>$P278&gt;=30%</formula>
    </cfRule>
  </conditionalFormatting>
  <conditionalFormatting sqref="P278">
    <cfRule type="expression" dxfId="0" priority="334">
      <formula>$P278&lt;20%</formula>
    </cfRule>
  </conditionalFormatting>
  <conditionalFormatting sqref="P293">
    <cfRule type="expression" dxfId="2" priority="335">
      <formula>AND($P293&gt;=20%,$P293&lt;30%)</formula>
    </cfRule>
  </conditionalFormatting>
  <conditionalFormatting sqref="P293">
    <cfRule type="expression" dxfId="3" priority="336">
      <formula>$P293&gt;=30%</formula>
    </cfRule>
  </conditionalFormatting>
  <conditionalFormatting sqref="P293">
    <cfRule type="expression" dxfId="0" priority="337">
      <formula>$P293&lt;20%</formula>
    </cfRule>
  </conditionalFormatting>
  <conditionalFormatting sqref="P308">
    <cfRule type="expression" dxfId="2" priority="338">
      <formula>AND($P308&gt;=20%,$P308&lt;30%)</formula>
    </cfRule>
  </conditionalFormatting>
  <conditionalFormatting sqref="P308">
    <cfRule type="expression" dxfId="3" priority="339">
      <formula>$P308&gt;=30%</formula>
    </cfRule>
  </conditionalFormatting>
  <conditionalFormatting sqref="P308">
    <cfRule type="expression" dxfId="0" priority="340">
      <formula>$P308&lt;20%</formula>
    </cfRule>
  </conditionalFormatting>
  <conditionalFormatting sqref="P323">
    <cfRule type="expression" dxfId="2" priority="341">
      <formula>AND($P323&gt;=20%,$P323&lt;30%)</formula>
    </cfRule>
  </conditionalFormatting>
  <conditionalFormatting sqref="P323">
    <cfRule type="expression" dxfId="3" priority="342">
      <formula>$P323&gt;=30%</formula>
    </cfRule>
  </conditionalFormatting>
  <conditionalFormatting sqref="P323">
    <cfRule type="expression" dxfId="0" priority="343">
      <formula>$P323&lt;20%</formula>
    </cfRule>
  </conditionalFormatting>
  <conditionalFormatting sqref="P338">
    <cfRule type="expression" dxfId="2" priority="344">
      <formula>AND($P338&gt;=20%,$P338&lt;30%)</formula>
    </cfRule>
  </conditionalFormatting>
  <conditionalFormatting sqref="P338">
    <cfRule type="expression" dxfId="3" priority="345">
      <formula>$P338&gt;=30%</formula>
    </cfRule>
  </conditionalFormatting>
  <conditionalFormatting sqref="P338">
    <cfRule type="expression" dxfId="0" priority="346">
      <formula>$P338&lt;20%</formula>
    </cfRule>
  </conditionalFormatting>
  <conditionalFormatting sqref="P353">
    <cfRule type="expression" dxfId="2" priority="347">
      <formula>AND($P353&gt;=20%,$P353&lt;30%)</formula>
    </cfRule>
  </conditionalFormatting>
  <conditionalFormatting sqref="P353">
    <cfRule type="expression" dxfId="3" priority="348">
      <formula>$P353&gt;=30%</formula>
    </cfRule>
  </conditionalFormatting>
  <conditionalFormatting sqref="P353">
    <cfRule type="expression" dxfId="0" priority="349">
      <formula>$P353&lt;20%</formula>
    </cfRule>
  </conditionalFormatting>
  <conditionalFormatting sqref="P368">
    <cfRule type="expression" dxfId="2" priority="350">
      <formula>AND($P368&gt;=20%,$P368&lt;30%)</formula>
    </cfRule>
  </conditionalFormatting>
  <conditionalFormatting sqref="P368">
    <cfRule type="expression" dxfId="3" priority="351">
      <formula>$P368&gt;=30%</formula>
    </cfRule>
  </conditionalFormatting>
  <conditionalFormatting sqref="P368">
    <cfRule type="expression" dxfId="0" priority="352">
      <formula>$P368&lt;20%</formula>
    </cfRule>
  </conditionalFormatting>
  <conditionalFormatting sqref="P383">
    <cfRule type="expression" dxfId="2" priority="353">
      <formula>AND($P383&gt;=20%,$P383&lt;30%)</formula>
    </cfRule>
  </conditionalFormatting>
  <conditionalFormatting sqref="P383">
    <cfRule type="expression" dxfId="3" priority="354">
      <formula>$P383&gt;=30%</formula>
    </cfRule>
  </conditionalFormatting>
  <conditionalFormatting sqref="P383">
    <cfRule type="expression" dxfId="0" priority="355">
      <formula>$P383&lt;20%</formula>
    </cfRule>
  </conditionalFormatting>
  <conditionalFormatting sqref="P398">
    <cfRule type="expression" dxfId="2" priority="356">
      <formula>AND($P398&gt;=20%,$P398&lt;30%)</formula>
    </cfRule>
  </conditionalFormatting>
  <conditionalFormatting sqref="P398">
    <cfRule type="expression" dxfId="3" priority="357">
      <formula>$P398&gt;=30%</formula>
    </cfRule>
  </conditionalFormatting>
  <conditionalFormatting sqref="P398">
    <cfRule type="expression" dxfId="0" priority="358">
      <formula>$P398&lt;20%</formula>
    </cfRule>
  </conditionalFormatting>
  <conditionalFormatting sqref="P413">
    <cfRule type="expression" dxfId="2" priority="359">
      <formula>AND($P413&gt;=20%,$P413&lt;30%)</formula>
    </cfRule>
  </conditionalFormatting>
  <conditionalFormatting sqref="P413">
    <cfRule type="expression" dxfId="3" priority="360">
      <formula>$P413&gt;=30%</formula>
    </cfRule>
  </conditionalFormatting>
  <conditionalFormatting sqref="P413">
    <cfRule type="expression" dxfId="0" priority="361">
      <formula>$P413&lt;20%</formula>
    </cfRule>
  </conditionalFormatting>
  <conditionalFormatting sqref="P428">
    <cfRule type="expression" dxfId="2" priority="362">
      <formula>AND($P428&gt;=20%,$P428&lt;30%)</formula>
    </cfRule>
  </conditionalFormatting>
  <conditionalFormatting sqref="P428">
    <cfRule type="expression" dxfId="3" priority="363">
      <formula>$P428&gt;=30%</formula>
    </cfRule>
  </conditionalFormatting>
  <conditionalFormatting sqref="P428">
    <cfRule type="expression" dxfId="0" priority="364">
      <formula>$P428&lt;20%</formula>
    </cfRule>
  </conditionalFormatting>
  <conditionalFormatting sqref="P443">
    <cfRule type="expression" dxfId="2" priority="365">
      <formula>AND($P443&gt;=20%,$P443&lt;30%)</formula>
    </cfRule>
  </conditionalFormatting>
  <conditionalFormatting sqref="P443">
    <cfRule type="expression" dxfId="3" priority="366">
      <formula>$P443&gt;=30%</formula>
    </cfRule>
  </conditionalFormatting>
  <conditionalFormatting sqref="P443">
    <cfRule type="expression" dxfId="0" priority="367">
      <formula>$P443&lt;20%</formula>
    </cfRule>
  </conditionalFormatting>
  <conditionalFormatting sqref="P458">
    <cfRule type="expression" dxfId="2" priority="368">
      <formula>AND($P458&gt;=20%,$P458&lt;30%)</formula>
    </cfRule>
  </conditionalFormatting>
  <conditionalFormatting sqref="P458">
    <cfRule type="expression" dxfId="3" priority="369">
      <formula>$P458&gt;=30%</formula>
    </cfRule>
  </conditionalFormatting>
  <conditionalFormatting sqref="P458">
    <cfRule type="expression" dxfId="0" priority="370">
      <formula>$P458&lt;20%</formula>
    </cfRule>
  </conditionalFormatting>
  <conditionalFormatting sqref="P473">
    <cfRule type="expression" dxfId="2" priority="371">
      <formula>AND($P473&gt;=20%,$P473&lt;30%)</formula>
    </cfRule>
  </conditionalFormatting>
  <conditionalFormatting sqref="P473">
    <cfRule type="expression" dxfId="3" priority="372">
      <formula>$P473&gt;=30%</formula>
    </cfRule>
  </conditionalFormatting>
  <conditionalFormatting sqref="P473">
    <cfRule type="expression" dxfId="0" priority="373">
      <formula>$P473&lt;20%</formula>
    </cfRule>
  </conditionalFormatting>
  <conditionalFormatting sqref="P488 P503">
    <cfRule type="expression" dxfId="2" priority="374">
      <formula>AND($P488&gt;=20%,$P488&lt;30%)</formula>
    </cfRule>
  </conditionalFormatting>
  <conditionalFormatting sqref="P488 P503">
    <cfRule type="expression" dxfId="3" priority="375">
      <formula>$P488&gt;=30%</formula>
    </cfRule>
  </conditionalFormatting>
  <conditionalFormatting sqref="P488 P503">
    <cfRule type="expression" dxfId="0" priority="376">
      <formula>$P488&lt;20%</formula>
    </cfRule>
  </conditionalFormatting>
  <conditionalFormatting sqref="P518">
    <cfRule type="expression" dxfId="2" priority="377">
      <formula>AND($P518&gt;=20%,$P518&lt;30%)</formula>
    </cfRule>
  </conditionalFormatting>
  <conditionalFormatting sqref="P518">
    <cfRule type="expression" dxfId="3" priority="378">
      <formula>$P518&gt;=30%</formula>
    </cfRule>
  </conditionalFormatting>
  <conditionalFormatting sqref="P518">
    <cfRule type="expression" dxfId="0" priority="379">
      <formula>$P518&lt;20%</formula>
    </cfRule>
  </conditionalFormatting>
  <conditionalFormatting sqref="P533">
    <cfRule type="expression" dxfId="2" priority="380">
      <formula>AND($P533&gt;=20%,$P533&lt;30%)</formula>
    </cfRule>
  </conditionalFormatting>
  <conditionalFormatting sqref="P533">
    <cfRule type="expression" dxfId="3" priority="381">
      <formula>$P533&gt;=30%</formula>
    </cfRule>
  </conditionalFormatting>
  <conditionalFormatting sqref="P533">
    <cfRule type="expression" dxfId="0" priority="382">
      <formula>$P533&lt;20%</formula>
    </cfRule>
  </conditionalFormatting>
  <conditionalFormatting sqref="P548">
    <cfRule type="expression" dxfId="2" priority="383">
      <formula>AND($P548&gt;=20%,$P548&lt;30%)</formula>
    </cfRule>
  </conditionalFormatting>
  <conditionalFormatting sqref="P548">
    <cfRule type="expression" dxfId="3" priority="384">
      <formula>$P548&gt;=30%</formula>
    </cfRule>
  </conditionalFormatting>
  <conditionalFormatting sqref="P548">
    <cfRule type="expression" dxfId="0" priority="385">
      <formula>$P548&lt;20%</formula>
    </cfRule>
  </conditionalFormatting>
  <conditionalFormatting sqref="P564">
    <cfRule type="expression" dxfId="2" priority="386">
      <formula>AND($P564&gt;=20%,$P564&lt;30%)</formula>
    </cfRule>
  </conditionalFormatting>
  <conditionalFormatting sqref="P564">
    <cfRule type="expression" dxfId="3" priority="387">
      <formula>$P564&gt;=30%</formula>
    </cfRule>
  </conditionalFormatting>
  <conditionalFormatting sqref="P564">
    <cfRule type="expression" dxfId="0" priority="388">
      <formula>$P564&lt;20%</formula>
    </cfRule>
  </conditionalFormatting>
  <conditionalFormatting sqref="P580">
    <cfRule type="expression" dxfId="2" priority="389">
      <formula>AND($P580&gt;=20%,$P580&lt;30%)</formula>
    </cfRule>
  </conditionalFormatting>
  <conditionalFormatting sqref="P580">
    <cfRule type="expression" dxfId="3" priority="390">
      <formula>$P580&gt;=30%</formula>
    </cfRule>
  </conditionalFormatting>
  <conditionalFormatting sqref="P580">
    <cfRule type="expression" dxfId="0" priority="391">
      <formula>$P580&lt;20%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6.29"/>
    <col customWidth="1" min="3" max="3" width="25.14"/>
    <col customWidth="1" min="4" max="4" width="12.71"/>
    <col customWidth="1" min="5" max="5" width="16.43"/>
    <col customWidth="1" min="6" max="6" width="24.86"/>
    <col customWidth="1" min="7" max="7" width="21.29"/>
    <col customWidth="1" min="8" max="8" width="13.0"/>
    <col customWidth="1" min="9" max="9" width="22.71"/>
    <col customWidth="1" min="10" max="10" width="12.71"/>
    <col customWidth="1" min="11" max="11" width="18.71"/>
    <col customWidth="1" min="12" max="12" width="18.43"/>
    <col customWidth="1" min="13" max="13" width="27.29"/>
    <col customWidth="1" hidden="1" min="14" max="15" width="24.86"/>
    <col customWidth="1" min="16" max="16" width="14.86"/>
    <col customWidth="1" min="17" max="17" width="18.71"/>
    <col customWidth="1" min="18" max="18" width="29.43"/>
    <col customWidth="1" min="19" max="19" width="25.86"/>
    <col customWidth="1" min="20" max="20" width="26.0"/>
    <col customWidth="1" min="21" max="21" width="25.71"/>
    <col customWidth="1" min="22" max="23" width="8.71"/>
    <col customWidth="1" min="24" max="24" width="15.71"/>
    <col customWidth="1" min="25" max="25" width="32.71"/>
    <col customWidth="1" min="26" max="27" width="27.0"/>
    <col customWidth="1" min="28" max="28" width="22.29"/>
  </cols>
  <sheetData>
    <row r="1" ht="49.5" customHeight="1">
      <c r="A1" s="86"/>
      <c r="B1" s="86"/>
      <c r="C1" s="86"/>
      <c r="D1" s="86"/>
      <c r="E1" s="86"/>
      <c r="F1" s="86"/>
      <c r="G1" s="86"/>
      <c r="H1" s="86"/>
      <c r="I1" s="87"/>
      <c r="J1" s="86"/>
      <c r="K1" s="86"/>
      <c r="L1" s="86"/>
      <c r="M1" s="86"/>
      <c r="N1" s="86"/>
      <c r="O1" s="86"/>
      <c r="P1" s="88"/>
      <c r="Q1" s="89" t="s">
        <v>0</v>
      </c>
      <c r="R1" s="4"/>
      <c r="S1" s="5"/>
      <c r="T1" s="90">
        <f>SUMIF(Q3:Q937,"COMISSÃO (POR ITEM):",T3:T938)</f>
        <v>0</v>
      </c>
      <c r="U1" s="86"/>
      <c r="V1" s="86">
        <f>SUMIF(C:C,"peso compra",B:B)</f>
        <v>0</v>
      </c>
      <c r="W1" s="86">
        <f>SUMIF(I:I,"peso venda",H:H)</f>
        <v>0</v>
      </c>
      <c r="X1" s="86"/>
      <c r="Y1" s="86">
        <f>SUM(Y2:Y997)</f>
        <v>0</v>
      </c>
      <c r="Z1" s="86">
        <f>SUM(Z2:Z1020)</f>
        <v>0</v>
      </c>
      <c r="AA1" s="86">
        <f>SUMIF(C:C,"peso compra",N:N)</f>
        <v>0</v>
      </c>
      <c r="AB1" s="86">
        <f>SUMIF(I:I,"peso venda",O:O)</f>
        <v>0</v>
      </c>
    </row>
    <row r="2" ht="49.5" customHeight="1">
      <c r="A2" s="86"/>
      <c r="B2" s="91"/>
      <c r="C2" s="91"/>
      <c r="D2" s="91"/>
      <c r="E2" s="91"/>
      <c r="F2" s="91"/>
      <c r="G2" s="91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ht="49.5" customHeight="1">
      <c r="A3" s="92"/>
      <c r="B3" s="93" t="s">
        <v>1</v>
      </c>
      <c r="C3" s="94"/>
      <c r="D3" s="95" t="s">
        <v>2</v>
      </c>
      <c r="E3" s="15"/>
      <c r="F3" s="96"/>
      <c r="G3" s="17"/>
      <c r="H3" s="17"/>
      <c r="I3" s="15"/>
      <c r="J3" s="95" t="s">
        <v>3</v>
      </c>
      <c r="K3" s="17"/>
      <c r="L3" s="17"/>
      <c r="M3" s="15"/>
      <c r="N3" s="86"/>
      <c r="O3" s="86"/>
      <c r="P3" s="97">
        <f>IFERROR(O12/N12-1,0)</f>
        <v>0</v>
      </c>
      <c r="Q3" s="89" t="s">
        <v>4</v>
      </c>
      <c r="R3" s="4"/>
      <c r="S3" s="5"/>
      <c r="T3" s="98">
        <f>SUM(T6:T11)</f>
        <v>0</v>
      </c>
      <c r="U3" s="86"/>
      <c r="V3" s="86"/>
      <c r="W3" s="86"/>
      <c r="X3" s="86"/>
      <c r="Y3" s="86"/>
      <c r="Z3" s="86"/>
      <c r="AA3" s="86"/>
      <c r="AB3" s="86"/>
    </row>
    <row r="4" ht="49.5" customHeight="1">
      <c r="A4" s="99" t="s">
        <v>5</v>
      </c>
      <c r="B4" s="82" t="s">
        <v>6</v>
      </c>
      <c r="C4" s="20"/>
      <c r="D4" s="20"/>
      <c r="E4" s="20"/>
      <c r="F4" s="20"/>
      <c r="G4" s="68"/>
      <c r="H4" s="82" t="s">
        <v>7</v>
      </c>
      <c r="I4" s="20"/>
      <c r="J4" s="20"/>
      <c r="K4" s="20"/>
      <c r="L4" s="20"/>
      <c r="M4" s="68"/>
      <c r="N4" s="27" t="s">
        <v>8</v>
      </c>
      <c r="O4" s="28"/>
      <c r="P4" s="25" t="s">
        <v>9</v>
      </c>
      <c r="Q4" s="17"/>
      <c r="R4" s="17"/>
      <c r="S4" s="17"/>
      <c r="T4" s="26"/>
      <c r="U4" s="86"/>
      <c r="V4" s="86"/>
      <c r="W4" s="86"/>
      <c r="X4" s="86"/>
      <c r="Y4" s="86"/>
      <c r="Z4" s="86"/>
      <c r="AA4" s="86"/>
      <c r="AB4" s="86"/>
    </row>
    <row r="5" ht="49.5" customHeight="1">
      <c r="A5" s="29"/>
      <c r="B5" s="100" t="s">
        <v>10</v>
      </c>
      <c r="C5" s="93" t="s">
        <v>11</v>
      </c>
      <c r="D5" s="93" t="s">
        <v>12</v>
      </c>
      <c r="E5" s="93" t="s">
        <v>13</v>
      </c>
      <c r="F5" s="93" t="s">
        <v>14</v>
      </c>
      <c r="G5" s="101" t="s">
        <v>15</v>
      </c>
      <c r="H5" s="100" t="s">
        <v>10</v>
      </c>
      <c r="I5" s="93" t="s">
        <v>11</v>
      </c>
      <c r="J5" s="93" t="s">
        <v>12</v>
      </c>
      <c r="K5" s="93" t="s">
        <v>14</v>
      </c>
      <c r="L5" s="93" t="s">
        <v>16</v>
      </c>
      <c r="M5" s="101" t="s">
        <v>17</v>
      </c>
      <c r="N5" s="100" t="s">
        <v>18</v>
      </c>
      <c r="O5" s="101" t="s">
        <v>19</v>
      </c>
      <c r="P5" s="100" t="s">
        <v>20</v>
      </c>
      <c r="Q5" s="93" t="s">
        <v>21</v>
      </c>
      <c r="R5" s="93" t="s">
        <v>22</v>
      </c>
      <c r="S5" s="93" t="s">
        <v>23</v>
      </c>
      <c r="T5" s="101" t="s">
        <v>24</v>
      </c>
      <c r="U5" s="86"/>
      <c r="V5" s="86"/>
      <c r="W5" s="86"/>
      <c r="X5" s="86"/>
      <c r="Y5" s="86"/>
      <c r="Z5" s="86"/>
      <c r="AA5" s="86"/>
      <c r="AB5" s="86"/>
    </row>
    <row r="6" ht="49.5" customHeight="1">
      <c r="A6" s="102"/>
      <c r="B6" s="103"/>
      <c r="C6" s="104"/>
      <c r="D6" s="105"/>
      <c r="E6" s="106">
        <f>IF(B6="",0,F12/SUM(B6:B11))</f>
        <v>0</v>
      </c>
      <c r="F6" s="106">
        <f>C6*(1-(D6+9.25%))+E6+1.6</f>
        <v>1.6</v>
      </c>
      <c r="G6" s="107">
        <f t="shared" ref="G6:G11" si="2">IFERROR(F6*B6/H6,0)</f>
        <v>0</v>
      </c>
      <c r="H6" s="103"/>
      <c r="I6" s="104"/>
      <c r="J6" s="105"/>
      <c r="K6" s="106">
        <f t="shared" ref="K6:K11" si="3">I6*(1-(J6+9.25%))</f>
        <v>0</v>
      </c>
      <c r="L6" s="108">
        <f t="shared" ref="L6:L12" si="4">IFERROR(H6/B6-1,0)</f>
        <v>0</v>
      </c>
      <c r="M6" s="97">
        <f t="shared" ref="M6:M11" si="5">IFERROR(K6/G6-1,0)</f>
        <v>0</v>
      </c>
      <c r="N6" s="109">
        <f t="shared" ref="N6:N11" si="6">B6*F6</f>
        <v>0</v>
      </c>
      <c r="O6" s="107">
        <f t="shared" ref="O6:O11" si="7">H6*K6</f>
        <v>0</v>
      </c>
      <c r="P6" s="110" t="str">
        <f t="shared" ref="P6:Q6" si="1">H6</f>
        <v/>
      </c>
      <c r="Q6" s="106" t="str">
        <f t="shared" si="1"/>
        <v/>
      </c>
      <c r="R6" s="106">
        <f t="shared" ref="R6:R11" si="9">Q6*P6</f>
        <v>0</v>
      </c>
      <c r="S6" s="108">
        <f t="shared" ref="S6:S11" si="10">IF(M6="","",IF(M6&lt;20%,0,IF(M6&lt;30%,1%,IF(M6&lt;40%,1.5%,IF(M6&lt;50%,2.5%,IF(M6&lt;60%,3%,IF(M6&lt;80%,4%,IF(M6&lt;100%,5%,5%))))))))</f>
        <v>0</v>
      </c>
      <c r="T6" s="107">
        <f t="shared" ref="T6:T11" si="11">R6*S6</f>
        <v>0</v>
      </c>
      <c r="U6" s="86"/>
      <c r="V6" s="86"/>
      <c r="W6" s="86"/>
      <c r="X6" s="86"/>
      <c r="Y6" s="86"/>
      <c r="Z6" s="86"/>
      <c r="AA6" s="86"/>
      <c r="AB6" s="86"/>
    </row>
    <row r="7" ht="49.5" customHeight="1">
      <c r="A7" s="102"/>
      <c r="B7" s="103"/>
      <c r="C7" s="104"/>
      <c r="D7" s="105"/>
      <c r="E7" s="106">
        <f>IF(B7="",0,F12/SUM(B6:B11))</f>
        <v>0</v>
      </c>
      <c r="F7" s="106">
        <f t="shared" ref="F7:F11" si="12">C7*(1-(D7+9.25%))+E7</f>
        <v>0</v>
      </c>
      <c r="G7" s="107">
        <f t="shared" si="2"/>
        <v>0</v>
      </c>
      <c r="H7" s="103"/>
      <c r="I7" s="104"/>
      <c r="J7" s="105"/>
      <c r="K7" s="106">
        <f t="shared" si="3"/>
        <v>0</v>
      </c>
      <c r="L7" s="108">
        <f t="shared" si="4"/>
        <v>0</v>
      </c>
      <c r="M7" s="97">
        <f t="shared" si="5"/>
        <v>0</v>
      </c>
      <c r="N7" s="109">
        <f t="shared" si="6"/>
        <v>0</v>
      </c>
      <c r="O7" s="107">
        <f t="shared" si="7"/>
        <v>0</v>
      </c>
      <c r="P7" s="110" t="str">
        <f t="shared" ref="P7:Q7" si="8">H7</f>
        <v/>
      </c>
      <c r="Q7" s="106" t="str">
        <f t="shared" si="8"/>
        <v/>
      </c>
      <c r="R7" s="106">
        <f t="shared" si="9"/>
        <v>0</v>
      </c>
      <c r="S7" s="108">
        <f t="shared" si="10"/>
        <v>0</v>
      </c>
      <c r="T7" s="107">
        <f t="shared" si="11"/>
        <v>0</v>
      </c>
      <c r="U7" s="86"/>
      <c r="V7" s="86"/>
      <c r="W7" s="86"/>
      <c r="X7" s="86"/>
      <c r="Y7" s="86"/>
      <c r="Z7" s="86"/>
      <c r="AA7" s="86"/>
      <c r="AB7" s="86"/>
    </row>
    <row r="8" ht="49.5" customHeight="1">
      <c r="A8" s="102"/>
      <c r="B8" s="103"/>
      <c r="C8" s="104"/>
      <c r="D8" s="105"/>
      <c r="E8" s="106">
        <f>IF(B8="",0,F12/SUM(B6:B11))</f>
        <v>0</v>
      </c>
      <c r="F8" s="106">
        <f t="shared" si="12"/>
        <v>0</v>
      </c>
      <c r="G8" s="107">
        <f t="shared" si="2"/>
        <v>0</v>
      </c>
      <c r="H8" s="103"/>
      <c r="I8" s="104"/>
      <c r="J8" s="105"/>
      <c r="K8" s="106">
        <f t="shared" si="3"/>
        <v>0</v>
      </c>
      <c r="L8" s="108">
        <f t="shared" si="4"/>
        <v>0</v>
      </c>
      <c r="M8" s="97">
        <f t="shared" si="5"/>
        <v>0</v>
      </c>
      <c r="N8" s="109">
        <f t="shared" si="6"/>
        <v>0</v>
      </c>
      <c r="O8" s="107">
        <f t="shared" si="7"/>
        <v>0</v>
      </c>
      <c r="P8" s="110" t="str">
        <f t="shared" ref="P8:Q8" si="13">H8</f>
        <v/>
      </c>
      <c r="Q8" s="106" t="str">
        <f t="shared" si="13"/>
        <v/>
      </c>
      <c r="R8" s="106">
        <f t="shared" si="9"/>
        <v>0</v>
      </c>
      <c r="S8" s="108">
        <f t="shared" si="10"/>
        <v>0</v>
      </c>
      <c r="T8" s="107">
        <f t="shared" si="11"/>
        <v>0</v>
      </c>
      <c r="U8" s="86"/>
      <c r="V8" s="86"/>
      <c r="W8" s="86"/>
      <c r="X8" s="86"/>
      <c r="Y8" s="86"/>
      <c r="Z8" s="86"/>
      <c r="AA8" s="86"/>
      <c r="AB8" s="86"/>
    </row>
    <row r="9" ht="49.5" customHeight="1">
      <c r="A9" s="102"/>
      <c r="B9" s="103"/>
      <c r="C9" s="104"/>
      <c r="D9" s="105"/>
      <c r="E9" s="106">
        <f>IF(B9="",0,F12/SUM(B6:B11))</f>
        <v>0</v>
      </c>
      <c r="F9" s="106">
        <f t="shared" si="12"/>
        <v>0</v>
      </c>
      <c r="G9" s="107">
        <f t="shared" si="2"/>
        <v>0</v>
      </c>
      <c r="H9" s="103"/>
      <c r="I9" s="104"/>
      <c r="J9" s="105"/>
      <c r="K9" s="106">
        <f t="shared" si="3"/>
        <v>0</v>
      </c>
      <c r="L9" s="108">
        <f t="shared" si="4"/>
        <v>0</v>
      </c>
      <c r="M9" s="97">
        <f t="shared" si="5"/>
        <v>0</v>
      </c>
      <c r="N9" s="109">
        <f t="shared" si="6"/>
        <v>0</v>
      </c>
      <c r="O9" s="107">
        <f t="shared" si="7"/>
        <v>0</v>
      </c>
      <c r="P9" s="110" t="str">
        <f t="shared" ref="P9:Q9" si="14">H9</f>
        <v/>
      </c>
      <c r="Q9" s="106" t="str">
        <f t="shared" si="14"/>
        <v/>
      </c>
      <c r="R9" s="106">
        <f t="shared" si="9"/>
        <v>0</v>
      </c>
      <c r="S9" s="108">
        <f t="shared" si="10"/>
        <v>0</v>
      </c>
      <c r="T9" s="107">
        <f t="shared" si="11"/>
        <v>0</v>
      </c>
      <c r="U9" s="86"/>
      <c r="V9" s="86"/>
      <c r="W9" s="86"/>
      <c r="X9" s="86"/>
      <c r="Y9" s="86"/>
      <c r="Z9" s="86"/>
      <c r="AA9" s="86"/>
      <c r="AB9" s="86"/>
    </row>
    <row r="10" ht="49.5" customHeight="1">
      <c r="A10" s="102"/>
      <c r="B10" s="103"/>
      <c r="C10" s="104"/>
      <c r="D10" s="105"/>
      <c r="E10" s="106">
        <f>IF(B10="",0,F12/SUM(B6:B11))</f>
        <v>0</v>
      </c>
      <c r="F10" s="106">
        <f t="shared" si="12"/>
        <v>0</v>
      </c>
      <c r="G10" s="107">
        <f t="shared" si="2"/>
        <v>0</v>
      </c>
      <c r="H10" s="103"/>
      <c r="I10" s="104"/>
      <c r="J10" s="105"/>
      <c r="K10" s="106">
        <f t="shared" si="3"/>
        <v>0</v>
      </c>
      <c r="L10" s="108">
        <f t="shared" si="4"/>
        <v>0</v>
      </c>
      <c r="M10" s="97">
        <f t="shared" si="5"/>
        <v>0</v>
      </c>
      <c r="N10" s="109">
        <f t="shared" si="6"/>
        <v>0</v>
      </c>
      <c r="O10" s="107">
        <f t="shared" si="7"/>
        <v>0</v>
      </c>
      <c r="P10" s="110" t="str">
        <f t="shared" ref="P10:Q10" si="15">H10</f>
        <v/>
      </c>
      <c r="Q10" s="106" t="str">
        <f t="shared" si="15"/>
        <v/>
      </c>
      <c r="R10" s="106">
        <f t="shared" si="9"/>
        <v>0</v>
      </c>
      <c r="S10" s="108">
        <f t="shared" si="10"/>
        <v>0</v>
      </c>
      <c r="T10" s="107">
        <f t="shared" si="11"/>
        <v>0</v>
      </c>
      <c r="U10" s="86"/>
      <c r="V10" s="86"/>
      <c r="W10" s="86"/>
      <c r="X10" s="86"/>
      <c r="Y10" s="86"/>
      <c r="Z10" s="86"/>
      <c r="AA10" s="86"/>
      <c r="AB10" s="86"/>
    </row>
    <row r="11" ht="49.5" customHeight="1">
      <c r="A11" s="102"/>
      <c r="B11" s="103"/>
      <c r="C11" s="104"/>
      <c r="D11" s="105"/>
      <c r="E11" s="106">
        <f>IF(B11="",0,F12/SUM(B6:B11))</f>
        <v>0</v>
      </c>
      <c r="F11" s="106">
        <f t="shared" si="12"/>
        <v>0</v>
      </c>
      <c r="G11" s="107">
        <f t="shared" si="2"/>
        <v>0</v>
      </c>
      <c r="H11" s="103"/>
      <c r="I11" s="104"/>
      <c r="J11" s="105"/>
      <c r="K11" s="106">
        <f t="shared" si="3"/>
        <v>0</v>
      </c>
      <c r="L11" s="108">
        <f t="shared" si="4"/>
        <v>0</v>
      </c>
      <c r="M11" s="97">
        <f t="shared" si="5"/>
        <v>0</v>
      </c>
      <c r="N11" s="109">
        <f t="shared" si="6"/>
        <v>0</v>
      </c>
      <c r="O11" s="107">
        <f t="shared" si="7"/>
        <v>0</v>
      </c>
      <c r="P11" s="110" t="str">
        <f t="shared" ref="P11:Q11" si="16">H11</f>
        <v/>
      </c>
      <c r="Q11" s="106" t="str">
        <f t="shared" si="16"/>
        <v/>
      </c>
      <c r="R11" s="106">
        <f t="shared" si="9"/>
        <v>0</v>
      </c>
      <c r="S11" s="108">
        <f t="shared" si="10"/>
        <v>0</v>
      </c>
      <c r="T11" s="107">
        <f t="shared" si="11"/>
        <v>0</v>
      </c>
      <c r="U11" s="86"/>
      <c r="V11" s="86"/>
      <c r="W11" s="86"/>
      <c r="X11" s="86"/>
      <c r="Y11" s="86"/>
      <c r="Z11" s="86"/>
      <c r="AA11" s="86"/>
      <c r="AB11" s="86"/>
    </row>
    <row r="12" ht="49.5" customHeight="1">
      <c r="A12" s="86"/>
      <c r="B12" s="94">
        <f>SUM(B6:B11)</f>
        <v>0</v>
      </c>
      <c r="C12" s="87" t="s">
        <v>25</v>
      </c>
      <c r="D12" s="111" t="s">
        <v>26</v>
      </c>
      <c r="E12" s="77"/>
      <c r="F12" s="112"/>
      <c r="G12" s="91"/>
      <c r="H12" s="94">
        <f>SUM(H6:H11)</f>
        <v>0</v>
      </c>
      <c r="I12" s="87" t="s">
        <v>27</v>
      </c>
      <c r="J12" s="86"/>
      <c r="K12" s="86"/>
      <c r="L12" s="108">
        <f t="shared" si="4"/>
        <v>0</v>
      </c>
      <c r="M12" s="86"/>
      <c r="N12" s="104">
        <f t="shared" ref="N12:O12" si="17">SUM(N6:N11)</f>
        <v>0</v>
      </c>
      <c r="O12" s="104">
        <f t="shared" si="17"/>
        <v>0</v>
      </c>
      <c r="P12" s="86"/>
      <c r="Q12" s="86"/>
      <c r="R12" s="98">
        <f>SUM(R6:R11)</f>
        <v>0</v>
      </c>
      <c r="S12" s="94" t="s">
        <v>28</v>
      </c>
      <c r="T12" s="94"/>
      <c r="U12" s="86"/>
      <c r="V12" s="86"/>
      <c r="W12" s="86"/>
      <c r="X12" s="86"/>
      <c r="Y12" s="104">
        <f>T12*R12</f>
        <v>0</v>
      </c>
      <c r="Z12" s="104">
        <f>R12</f>
        <v>0</v>
      </c>
      <c r="AA12" s="86"/>
      <c r="AB12" s="86"/>
    </row>
    <row r="13" ht="49.5" customHeight="1">
      <c r="A13" s="86"/>
      <c r="B13" s="86"/>
      <c r="C13" s="86"/>
      <c r="D13" s="86"/>
      <c r="E13" s="86"/>
      <c r="F13" s="86">
        <f>B12-H12</f>
        <v>0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</row>
    <row r="14" ht="49.5" customHeight="1">
      <c r="A14" s="92"/>
      <c r="B14" s="93" t="s">
        <v>1</v>
      </c>
      <c r="C14" s="94"/>
      <c r="D14" s="95" t="s">
        <v>2</v>
      </c>
      <c r="E14" s="15"/>
      <c r="F14" s="96"/>
      <c r="G14" s="17"/>
      <c r="H14" s="17"/>
      <c r="I14" s="15"/>
      <c r="J14" s="95" t="s">
        <v>3</v>
      </c>
      <c r="K14" s="17"/>
      <c r="L14" s="17"/>
      <c r="M14" s="15"/>
      <c r="N14" s="86"/>
      <c r="O14" s="86"/>
      <c r="P14" s="97">
        <f>IFERROR(O27/N27-1,0)</f>
        <v>0</v>
      </c>
      <c r="Q14" s="89" t="s">
        <v>4</v>
      </c>
      <c r="R14" s="4"/>
      <c r="S14" s="5"/>
      <c r="T14" s="98">
        <f>SUM(T17:T26)</f>
        <v>0</v>
      </c>
      <c r="U14" s="86"/>
      <c r="V14" s="86"/>
      <c r="W14" s="86"/>
      <c r="X14" s="86"/>
      <c r="Y14" s="86"/>
      <c r="Z14" s="86"/>
      <c r="AA14" s="86"/>
      <c r="AB14" s="86"/>
    </row>
    <row r="15" ht="49.5" customHeight="1">
      <c r="A15" s="99" t="s">
        <v>5</v>
      </c>
      <c r="B15" s="82" t="s">
        <v>6</v>
      </c>
      <c r="C15" s="20"/>
      <c r="D15" s="20"/>
      <c r="E15" s="20"/>
      <c r="F15" s="20"/>
      <c r="G15" s="68"/>
      <c r="H15" s="82" t="s">
        <v>7</v>
      </c>
      <c r="I15" s="20"/>
      <c r="J15" s="20"/>
      <c r="K15" s="20"/>
      <c r="L15" s="20"/>
      <c r="M15" s="68"/>
      <c r="N15" s="27" t="s">
        <v>8</v>
      </c>
      <c r="O15" s="28"/>
      <c r="P15" s="25" t="s">
        <v>9</v>
      </c>
      <c r="Q15" s="17"/>
      <c r="R15" s="17"/>
      <c r="S15" s="17"/>
      <c r="T15" s="26"/>
      <c r="U15" s="86"/>
      <c r="V15" s="86"/>
      <c r="W15" s="86"/>
      <c r="X15" s="86"/>
      <c r="Y15" s="86"/>
      <c r="Z15" s="86"/>
      <c r="AA15" s="86"/>
      <c r="AB15" s="86"/>
    </row>
    <row r="16" ht="49.5" customHeight="1">
      <c r="A16" s="29"/>
      <c r="B16" s="100" t="s">
        <v>10</v>
      </c>
      <c r="C16" s="93" t="s">
        <v>11</v>
      </c>
      <c r="D16" s="93" t="s">
        <v>12</v>
      </c>
      <c r="E16" s="93" t="s">
        <v>13</v>
      </c>
      <c r="F16" s="93" t="s">
        <v>14</v>
      </c>
      <c r="G16" s="101" t="s">
        <v>15</v>
      </c>
      <c r="H16" s="100" t="s">
        <v>10</v>
      </c>
      <c r="I16" s="93" t="s">
        <v>11</v>
      </c>
      <c r="J16" s="93" t="s">
        <v>12</v>
      </c>
      <c r="K16" s="93" t="s">
        <v>14</v>
      </c>
      <c r="L16" s="93" t="s">
        <v>16</v>
      </c>
      <c r="M16" s="101" t="s">
        <v>17</v>
      </c>
      <c r="N16" s="100" t="s">
        <v>18</v>
      </c>
      <c r="O16" s="101" t="s">
        <v>19</v>
      </c>
      <c r="P16" s="100" t="s">
        <v>20</v>
      </c>
      <c r="Q16" s="93" t="s">
        <v>21</v>
      </c>
      <c r="R16" s="93" t="s">
        <v>22</v>
      </c>
      <c r="S16" s="93" t="s">
        <v>23</v>
      </c>
      <c r="T16" s="101" t="s">
        <v>24</v>
      </c>
      <c r="U16" s="86"/>
      <c r="V16" s="86"/>
      <c r="W16" s="86"/>
      <c r="X16" s="86"/>
      <c r="Y16" s="86"/>
      <c r="Z16" s="86"/>
      <c r="AA16" s="86"/>
      <c r="AB16" s="86"/>
    </row>
    <row r="17" ht="49.5" customHeight="1">
      <c r="A17" s="102"/>
      <c r="B17" s="103"/>
      <c r="C17" s="104"/>
      <c r="D17" s="105"/>
      <c r="E17" s="106">
        <f>IF(B17="",0,F27/SUM(B17:B26))</f>
        <v>0</v>
      </c>
      <c r="F17" s="106">
        <f t="shared" ref="F17:F26" si="19">C17*(1-(D17+9.25%))+E17</f>
        <v>0</v>
      </c>
      <c r="G17" s="107">
        <f t="shared" ref="G17:G26" si="20">IFERROR(F17*B17/H17,0)</f>
        <v>0</v>
      </c>
      <c r="H17" s="103"/>
      <c r="I17" s="104"/>
      <c r="J17" s="105"/>
      <c r="K17" s="106">
        <f t="shared" ref="K17:K26" si="21">I17*(1-(J17+9.25%))</f>
        <v>0</v>
      </c>
      <c r="L17" s="108">
        <f t="shared" ref="L17:L27" si="22">IFERROR(H17/B17-1,0)</f>
        <v>0</v>
      </c>
      <c r="M17" s="97">
        <f t="shared" ref="M17:M26" si="23">IFERROR(K17/G17-1,0)</f>
        <v>0</v>
      </c>
      <c r="N17" s="109">
        <f t="shared" ref="N17:N26" si="24">B17*F17</f>
        <v>0</v>
      </c>
      <c r="O17" s="107">
        <f t="shared" ref="O17:O26" si="25">H17*K17</f>
        <v>0</v>
      </c>
      <c r="P17" s="110" t="str">
        <f t="shared" ref="P17:Q17" si="18">H17</f>
        <v/>
      </c>
      <c r="Q17" s="106" t="str">
        <f t="shared" si="18"/>
        <v/>
      </c>
      <c r="R17" s="106">
        <f t="shared" ref="R17:R26" si="27">Q17*P17</f>
        <v>0</v>
      </c>
      <c r="S17" s="108">
        <f t="shared" ref="S17:S20" si="28">IF(M17="","",IF(M17&lt;20%,0,IF(M17&lt;30%,0.7%,IF(M17&lt;40%,1%,IF(M17&lt;50%,2.5%,IF(M17&lt;60%,3%,IF(M17&lt;80%,4%,IF(M17&lt;100%,5%,5%))))))))</f>
        <v>0</v>
      </c>
      <c r="T17" s="107">
        <f t="shared" ref="T17:T26" si="29">R17*S17</f>
        <v>0</v>
      </c>
      <c r="U17" s="86"/>
      <c r="V17" s="86"/>
      <c r="W17" s="86"/>
      <c r="X17" s="86"/>
      <c r="Y17" s="86"/>
      <c r="Z17" s="86"/>
      <c r="AA17" s="86"/>
      <c r="AB17" s="86"/>
    </row>
    <row r="18" ht="49.5" hidden="1" customHeight="1">
      <c r="A18" s="102"/>
      <c r="B18" s="103"/>
      <c r="C18" s="104"/>
      <c r="D18" s="105"/>
      <c r="E18" s="106">
        <f>IF(B18="",0,F27/SUM(B17:B26))</f>
        <v>0</v>
      </c>
      <c r="F18" s="106">
        <f t="shared" si="19"/>
        <v>0</v>
      </c>
      <c r="G18" s="107">
        <f t="shared" si="20"/>
        <v>0</v>
      </c>
      <c r="H18" s="103"/>
      <c r="I18" s="104"/>
      <c r="J18" s="105"/>
      <c r="K18" s="106">
        <f t="shared" si="21"/>
        <v>0</v>
      </c>
      <c r="L18" s="108">
        <f t="shared" si="22"/>
        <v>0</v>
      </c>
      <c r="M18" s="97">
        <f t="shared" si="23"/>
        <v>0</v>
      </c>
      <c r="N18" s="109">
        <f t="shared" si="24"/>
        <v>0</v>
      </c>
      <c r="O18" s="107">
        <f t="shared" si="25"/>
        <v>0</v>
      </c>
      <c r="P18" s="110" t="str">
        <f t="shared" ref="P18:Q18" si="26">H18</f>
        <v/>
      </c>
      <c r="Q18" s="106" t="str">
        <f t="shared" si="26"/>
        <v/>
      </c>
      <c r="R18" s="106">
        <f t="shared" si="27"/>
        <v>0</v>
      </c>
      <c r="S18" s="108">
        <f t="shared" si="28"/>
        <v>0</v>
      </c>
      <c r="T18" s="107">
        <f t="shared" si="29"/>
        <v>0</v>
      </c>
      <c r="U18" s="86"/>
      <c r="V18" s="86"/>
      <c r="W18" s="86"/>
      <c r="X18" s="86"/>
      <c r="Y18" s="86"/>
      <c r="Z18" s="86"/>
      <c r="AA18" s="86"/>
      <c r="AB18" s="86"/>
    </row>
    <row r="19" ht="49.5" hidden="1" customHeight="1">
      <c r="A19" s="102"/>
      <c r="B19" s="103"/>
      <c r="C19" s="104"/>
      <c r="D19" s="105"/>
      <c r="E19" s="106">
        <f>IF(B19="",0,F27/SUM(B17:B26))</f>
        <v>0</v>
      </c>
      <c r="F19" s="106">
        <f t="shared" si="19"/>
        <v>0</v>
      </c>
      <c r="G19" s="107">
        <f t="shared" si="20"/>
        <v>0</v>
      </c>
      <c r="H19" s="103"/>
      <c r="I19" s="104"/>
      <c r="J19" s="105"/>
      <c r="K19" s="106">
        <f t="shared" si="21"/>
        <v>0</v>
      </c>
      <c r="L19" s="108">
        <f t="shared" si="22"/>
        <v>0</v>
      </c>
      <c r="M19" s="97">
        <f t="shared" si="23"/>
        <v>0</v>
      </c>
      <c r="N19" s="109">
        <f t="shared" si="24"/>
        <v>0</v>
      </c>
      <c r="O19" s="107">
        <f t="shared" si="25"/>
        <v>0</v>
      </c>
      <c r="P19" s="110" t="str">
        <f t="shared" ref="P19:Q19" si="30">H19</f>
        <v/>
      </c>
      <c r="Q19" s="106" t="str">
        <f t="shared" si="30"/>
        <v/>
      </c>
      <c r="R19" s="106">
        <f t="shared" si="27"/>
        <v>0</v>
      </c>
      <c r="S19" s="108">
        <f t="shared" si="28"/>
        <v>0</v>
      </c>
      <c r="T19" s="107">
        <f t="shared" si="29"/>
        <v>0</v>
      </c>
      <c r="U19" s="86"/>
      <c r="V19" s="86"/>
      <c r="W19" s="86"/>
      <c r="X19" s="86"/>
      <c r="Y19" s="86"/>
      <c r="Z19" s="86"/>
      <c r="AA19" s="86"/>
      <c r="AB19" s="86"/>
    </row>
    <row r="20" ht="49.5" hidden="1" customHeight="1">
      <c r="A20" s="102"/>
      <c r="B20" s="103"/>
      <c r="C20" s="104"/>
      <c r="D20" s="105"/>
      <c r="E20" s="106">
        <f>IF(B20="",0,F27/SUM(B17:B26))</f>
        <v>0</v>
      </c>
      <c r="F20" s="106">
        <f t="shared" si="19"/>
        <v>0</v>
      </c>
      <c r="G20" s="107">
        <f t="shared" si="20"/>
        <v>0</v>
      </c>
      <c r="H20" s="103"/>
      <c r="I20" s="104"/>
      <c r="J20" s="105"/>
      <c r="K20" s="106">
        <f t="shared" si="21"/>
        <v>0</v>
      </c>
      <c r="L20" s="108">
        <f t="shared" si="22"/>
        <v>0</v>
      </c>
      <c r="M20" s="97">
        <f t="shared" si="23"/>
        <v>0</v>
      </c>
      <c r="N20" s="109">
        <f t="shared" si="24"/>
        <v>0</v>
      </c>
      <c r="O20" s="107">
        <f t="shared" si="25"/>
        <v>0</v>
      </c>
      <c r="P20" s="110" t="str">
        <f t="shared" ref="P20:Q20" si="31">H20</f>
        <v/>
      </c>
      <c r="Q20" s="106" t="str">
        <f t="shared" si="31"/>
        <v/>
      </c>
      <c r="R20" s="106">
        <f t="shared" si="27"/>
        <v>0</v>
      </c>
      <c r="S20" s="108">
        <f t="shared" si="28"/>
        <v>0</v>
      </c>
      <c r="T20" s="107">
        <f t="shared" si="29"/>
        <v>0</v>
      </c>
      <c r="U20" s="86"/>
      <c r="V20" s="86"/>
      <c r="W20" s="86"/>
      <c r="X20" s="86"/>
      <c r="Y20" s="86"/>
      <c r="Z20" s="86"/>
      <c r="AA20" s="86"/>
      <c r="AB20" s="86"/>
    </row>
    <row r="21" ht="49.5" hidden="1" customHeight="1">
      <c r="A21" s="102"/>
      <c r="B21" s="103"/>
      <c r="C21" s="104"/>
      <c r="D21" s="105"/>
      <c r="E21" s="106">
        <f>IF(B21="",0,F27/SUM(B17:B26))</f>
        <v>0</v>
      </c>
      <c r="F21" s="106">
        <f t="shared" si="19"/>
        <v>0</v>
      </c>
      <c r="G21" s="107">
        <f t="shared" si="20"/>
        <v>0</v>
      </c>
      <c r="H21" s="103"/>
      <c r="I21" s="104"/>
      <c r="J21" s="105"/>
      <c r="K21" s="106">
        <f t="shared" si="21"/>
        <v>0</v>
      </c>
      <c r="L21" s="108">
        <f t="shared" si="22"/>
        <v>0</v>
      </c>
      <c r="M21" s="97">
        <f t="shared" si="23"/>
        <v>0</v>
      </c>
      <c r="N21" s="109">
        <f t="shared" si="24"/>
        <v>0</v>
      </c>
      <c r="O21" s="107">
        <f t="shared" si="25"/>
        <v>0</v>
      </c>
      <c r="P21" s="110" t="str">
        <f t="shared" ref="P21:Q21" si="32">H21</f>
        <v/>
      </c>
      <c r="Q21" s="106" t="str">
        <f t="shared" si="32"/>
        <v/>
      </c>
      <c r="R21" s="106">
        <f t="shared" si="27"/>
        <v>0</v>
      </c>
      <c r="S21" s="108">
        <f t="shared" ref="S21:S26" si="34">IF(M21="","",IF(M21&lt;20%,0,IF(M21&lt;30%,1%,IF(M21&lt;40%,1.5%,IF(M21&lt;50%,2.5%,IF(M21&lt;60%,3%,IF(M21&lt;80%,4%,IF(M21&lt;100%,5%,5%))))))))</f>
        <v>0</v>
      </c>
      <c r="T21" s="107">
        <f t="shared" si="29"/>
        <v>0</v>
      </c>
      <c r="U21" s="86"/>
      <c r="V21" s="86"/>
      <c r="W21" s="86"/>
      <c r="X21" s="86"/>
      <c r="Y21" s="86"/>
      <c r="Z21" s="86"/>
      <c r="AA21" s="86"/>
      <c r="AB21" s="86"/>
    </row>
    <row r="22" ht="49.5" hidden="1" customHeight="1">
      <c r="A22" s="102"/>
      <c r="B22" s="103"/>
      <c r="C22" s="104"/>
      <c r="D22" s="105"/>
      <c r="E22" s="106">
        <f>IF(B22="",0,F27/SUM(B17:B26))</f>
        <v>0</v>
      </c>
      <c r="F22" s="106">
        <f t="shared" si="19"/>
        <v>0</v>
      </c>
      <c r="G22" s="107">
        <f t="shared" si="20"/>
        <v>0</v>
      </c>
      <c r="H22" s="103"/>
      <c r="I22" s="104"/>
      <c r="J22" s="105"/>
      <c r="K22" s="106">
        <f t="shared" si="21"/>
        <v>0</v>
      </c>
      <c r="L22" s="108">
        <f t="shared" si="22"/>
        <v>0</v>
      </c>
      <c r="M22" s="97">
        <f t="shared" si="23"/>
        <v>0</v>
      </c>
      <c r="N22" s="109">
        <f t="shared" si="24"/>
        <v>0</v>
      </c>
      <c r="O22" s="107">
        <f t="shared" si="25"/>
        <v>0</v>
      </c>
      <c r="P22" s="110" t="str">
        <f t="shared" ref="P22:Q22" si="33">H22</f>
        <v/>
      </c>
      <c r="Q22" s="106" t="str">
        <f t="shared" si="33"/>
        <v/>
      </c>
      <c r="R22" s="106">
        <f t="shared" si="27"/>
        <v>0</v>
      </c>
      <c r="S22" s="108">
        <f t="shared" si="34"/>
        <v>0</v>
      </c>
      <c r="T22" s="107">
        <f t="shared" si="29"/>
        <v>0</v>
      </c>
      <c r="U22" s="86"/>
      <c r="V22" s="86"/>
      <c r="W22" s="86"/>
      <c r="X22" s="86"/>
      <c r="Y22" s="86"/>
      <c r="Z22" s="86"/>
      <c r="AA22" s="86"/>
      <c r="AB22" s="86"/>
    </row>
    <row r="23" ht="49.5" hidden="1" customHeight="1">
      <c r="A23" s="102"/>
      <c r="B23" s="103"/>
      <c r="C23" s="104"/>
      <c r="D23" s="105"/>
      <c r="E23" s="106">
        <f>IF(B23="",0,F27/SUM(B17:B26))</f>
        <v>0</v>
      </c>
      <c r="F23" s="106">
        <f t="shared" si="19"/>
        <v>0</v>
      </c>
      <c r="G23" s="107">
        <f t="shared" si="20"/>
        <v>0</v>
      </c>
      <c r="H23" s="103"/>
      <c r="I23" s="104"/>
      <c r="J23" s="105"/>
      <c r="K23" s="106">
        <f t="shared" si="21"/>
        <v>0</v>
      </c>
      <c r="L23" s="108">
        <f t="shared" si="22"/>
        <v>0</v>
      </c>
      <c r="M23" s="97">
        <f t="shared" si="23"/>
        <v>0</v>
      </c>
      <c r="N23" s="109">
        <f t="shared" si="24"/>
        <v>0</v>
      </c>
      <c r="O23" s="107">
        <f t="shared" si="25"/>
        <v>0</v>
      </c>
      <c r="P23" s="110" t="str">
        <f t="shared" ref="P23:Q23" si="35">H23</f>
        <v/>
      </c>
      <c r="Q23" s="106" t="str">
        <f t="shared" si="35"/>
        <v/>
      </c>
      <c r="R23" s="106">
        <f t="shared" si="27"/>
        <v>0</v>
      </c>
      <c r="S23" s="108">
        <f t="shared" si="34"/>
        <v>0</v>
      </c>
      <c r="T23" s="107">
        <f t="shared" si="29"/>
        <v>0</v>
      </c>
      <c r="U23" s="86"/>
      <c r="V23" s="86"/>
      <c r="W23" s="86"/>
      <c r="X23" s="86"/>
      <c r="Y23" s="86"/>
      <c r="Z23" s="86"/>
      <c r="AA23" s="86"/>
      <c r="AB23" s="86"/>
    </row>
    <row r="24" ht="49.5" hidden="1" customHeight="1">
      <c r="A24" s="102"/>
      <c r="B24" s="103"/>
      <c r="C24" s="104"/>
      <c r="D24" s="105"/>
      <c r="E24" s="106">
        <f>IF(B24="",0,F27/SUM(B17:B26))</f>
        <v>0</v>
      </c>
      <c r="F24" s="106">
        <f t="shared" si="19"/>
        <v>0</v>
      </c>
      <c r="G24" s="107">
        <f t="shared" si="20"/>
        <v>0</v>
      </c>
      <c r="H24" s="103"/>
      <c r="I24" s="104"/>
      <c r="J24" s="105"/>
      <c r="K24" s="106">
        <f t="shared" si="21"/>
        <v>0</v>
      </c>
      <c r="L24" s="108">
        <f t="shared" si="22"/>
        <v>0</v>
      </c>
      <c r="M24" s="97">
        <f t="shared" si="23"/>
        <v>0</v>
      </c>
      <c r="N24" s="109">
        <f t="shared" si="24"/>
        <v>0</v>
      </c>
      <c r="O24" s="107">
        <f t="shared" si="25"/>
        <v>0</v>
      </c>
      <c r="P24" s="110" t="str">
        <f t="shared" ref="P24:Q24" si="36">H24</f>
        <v/>
      </c>
      <c r="Q24" s="106" t="str">
        <f t="shared" si="36"/>
        <v/>
      </c>
      <c r="R24" s="106">
        <f t="shared" si="27"/>
        <v>0</v>
      </c>
      <c r="S24" s="108">
        <f t="shared" si="34"/>
        <v>0</v>
      </c>
      <c r="T24" s="107">
        <f t="shared" si="29"/>
        <v>0</v>
      </c>
      <c r="U24" s="86"/>
      <c r="V24" s="86"/>
      <c r="W24" s="86"/>
      <c r="X24" s="86"/>
      <c r="Y24" s="86"/>
      <c r="Z24" s="86"/>
      <c r="AA24" s="86"/>
      <c r="AB24" s="86"/>
    </row>
    <row r="25" ht="49.5" hidden="1" customHeight="1">
      <c r="A25" s="102"/>
      <c r="B25" s="103"/>
      <c r="C25" s="104"/>
      <c r="D25" s="105"/>
      <c r="E25" s="106">
        <f>IF(B25="",0,F27/SUM(B17:B26))</f>
        <v>0</v>
      </c>
      <c r="F25" s="106">
        <f t="shared" si="19"/>
        <v>0</v>
      </c>
      <c r="G25" s="107">
        <f t="shared" si="20"/>
        <v>0</v>
      </c>
      <c r="H25" s="103"/>
      <c r="I25" s="104"/>
      <c r="J25" s="105"/>
      <c r="K25" s="106">
        <f t="shared" si="21"/>
        <v>0</v>
      </c>
      <c r="L25" s="108">
        <f t="shared" si="22"/>
        <v>0</v>
      </c>
      <c r="M25" s="97">
        <f t="shared" si="23"/>
        <v>0</v>
      </c>
      <c r="N25" s="109">
        <f t="shared" si="24"/>
        <v>0</v>
      </c>
      <c r="O25" s="107">
        <f t="shared" si="25"/>
        <v>0</v>
      </c>
      <c r="P25" s="110" t="str">
        <f t="shared" ref="P25:Q25" si="37">H25</f>
        <v/>
      </c>
      <c r="Q25" s="106" t="str">
        <f t="shared" si="37"/>
        <v/>
      </c>
      <c r="R25" s="106">
        <f t="shared" si="27"/>
        <v>0</v>
      </c>
      <c r="S25" s="108">
        <f t="shared" si="34"/>
        <v>0</v>
      </c>
      <c r="T25" s="107">
        <f t="shared" si="29"/>
        <v>0</v>
      </c>
      <c r="U25" s="86"/>
      <c r="V25" s="86"/>
      <c r="W25" s="86"/>
      <c r="X25" s="86"/>
      <c r="Y25" s="86"/>
      <c r="Z25" s="86"/>
      <c r="AA25" s="86"/>
      <c r="AB25" s="86"/>
    </row>
    <row r="26" ht="49.5" hidden="1" customHeight="1">
      <c r="A26" s="113"/>
      <c r="B26" s="114"/>
      <c r="C26" s="114"/>
      <c r="D26" s="115"/>
      <c r="E26" s="116">
        <f>IF(B26="",0,F27/SUM(B17:B26))</f>
        <v>0</v>
      </c>
      <c r="F26" s="116">
        <f t="shared" si="19"/>
        <v>0</v>
      </c>
      <c r="G26" s="117">
        <f t="shared" si="20"/>
        <v>0</v>
      </c>
      <c r="H26" s="118"/>
      <c r="I26" s="114"/>
      <c r="J26" s="119"/>
      <c r="K26" s="116">
        <f t="shared" si="21"/>
        <v>0</v>
      </c>
      <c r="L26" s="120">
        <f t="shared" si="22"/>
        <v>0</v>
      </c>
      <c r="M26" s="121">
        <f t="shared" si="23"/>
        <v>0</v>
      </c>
      <c r="N26" s="122">
        <f t="shared" si="24"/>
        <v>0</v>
      </c>
      <c r="O26" s="117">
        <f t="shared" si="25"/>
        <v>0</v>
      </c>
      <c r="P26" s="123" t="str">
        <f t="shared" ref="P26:Q26" si="38">H26</f>
        <v/>
      </c>
      <c r="Q26" s="116" t="str">
        <f t="shared" si="38"/>
        <v/>
      </c>
      <c r="R26" s="116">
        <f t="shared" si="27"/>
        <v>0</v>
      </c>
      <c r="S26" s="108">
        <f t="shared" si="34"/>
        <v>0</v>
      </c>
      <c r="T26" s="117">
        <f t="shared" si="29"/>
        <v>0</v>
      </c>
      <c r="U26" s="86"/>
      <c r="V26" s="86"/>
      <c r="W26" s="86"/>
      <c r="X26" s="86"/>
      <c r="Y26" s="86"/>
      <c r="Z26" s="86"/>
      <c r="AA26" s="86"/>
      <c r="AB26" s="86"/>
    </row>
    <row r="27" ht="49.5" customHeight="1">
      <c r="A27" s="86"/>
      <c r="B27" s="94">
        <f>SUM(B17:B26)</f>
        <v>0</v>
      </c>
      <c r="C27" s="87" t="s">
        <v>25</v>
      </c>
      <c r="D27" s="111" t="s">
        <v>26</v>
      </c>
      <c r="E27" s="77"/>
      <c r="F27" s="112"/>
      <c r="G27" s="91"/>
      <c r="H27" s="94">
        <f>SUM(H17:H26)</f>
        <v>0</v>
      </c>
      <c r="I27" s="87" t="s">
        <v>27</v>
      </c>
      <c r="J27" s="86"/>
      <c r="K27" s="86"/>
      <c r="L27" s="108">
        <f t="shared" si="22"/>
        <v>0</v>
      </c>
      <c r="M27" s="86"/>
      <c r="N27" s="104">
        <f t="shared" ref="N27:O27" si="39">SUM(N17:N26)</f>
        <v>0</v>
      </c>
      <c r="O27" s="104">
        <f t="shared" si="39"/>
        <v>0</v>
      </c>
      <c r="P27" s="86"/>
      <c r="Q27" s="86"/>
      <c r="R27" s="98">
        <f>SUM(R17:R26)</f>
        <v>0</v>
      </c>
      <c r="S27" s="94" t="s">
        <v>28</v>
      </c>
      <c r="T27" s="94"/>
      <c r="U27" s="86"/>
      <c r="V27" s="86"/>
      <c r="W27" s="86"/>
      <c r="X27" s="86"/>
      <c r="Y27" s="104">
        <f>T27*R27</f>
        <v>0</v>
      </c>
      <c r="Z27" s="104">
        <f>R27</f>
        <v>0</v>
      </c>
      <c r="AA27" s="86"/>
      <c r="AB27" s="86"/>
    </row>
    <row r="28" ht="49.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</row>
    <row r="29" ht="49.5" customHeight="1">
      <c r="A29" s="92"/>
      <c r="B29" s="93" t="s">
        <v>1</v>
      </c>
      <c r="C29" s="94"/>
      <c r="D29" s="95" t="s">
        <v>2</v>
      </c>
      <c r="E29" s="15"/>
      <c r="F29" s="96"/>
      <c r="G29" s="17"/>
      <c r="H29" s="17"/>
      <c r="I29" s="15"/>
      <c r="J29" s="95" t="s">
        <v>3</v>
      </c>
      <c r="K29" s="17"/>
      <c r="L29" s="17"/>
      <c r="M29" s="15"/>
      <c r="N29" s="86"/>
      <c r="O29" s="86"/>
      <c r="P29" s="97">
        <f>IFERROR(O42/N42-1,0)</f>
        <v>0</v>
      </c>
      <c r="Q29" s="89" t="s">
        <v>4</v>
      </c>
      <c r="R29" s="4"/>
      <c r="S29" s="5"/>
      <c r="T29" s="98">
        <f>SUM(T32:T41)</f>
        <v>0</v>
      </c>
      <c r="U29" s="86"/>
      <c r="V29" s="86"/>
      <c r="W29" s="86"/>
      <c r="X29" s="86"/>
      <c r="Y29" s="86"/>
      <c r="Z29" s="86"/>
      <c r="AA29" s="86"/>
      <c r="AB29" s="86"/>
    </row>
    <row r="30" ht="49.5" customHeight="1">
      <c r="A30" s="99" t="s">
        <v>5</v>
      </c>
      <c r="B30" s="82" t="s">
        <v>6</v>
      </c>
      <c r="C30" s="20"/>
      <c r="D30" s="20"/>
      <c r="E30" s="20"/>
      <c r="F30" s="20"/>
      <c r="G30" s="68"/>
      <c r="H30" s="82" t="s">
        <v>7</v>
      </c>
      <c r="I30" s="20"/>
      <c r="J30" s="20"/>
      <c r="K30" s="20"/>
      <c r="L30" s="20"/>
      <c r="M30" s="68"/>
      <c r="N30" s="27" t="s">
        <v>8</v>
      </c>
      <c r="O30" s="28"/>
      <c r="P30" s="25" t="s">
        <v>9</v>
      </c>
      <c r="Q30" s="17"/>
      <c r="R30" s="17"/>
      <c r="S30" s="17"/>
      <c r="T30" s="26"/>
      <c r="U30" s="86"/>
      <c r="V30" s="86"/>
      <c r="W30" s="86"/>
      <c r="X30" s="86"/>
      <c r="Y30" s="86"/>
      <c r="Z30" s="86"/>
      <c r="AA30" s="86"/>
      <c r="AB30" s="86"/>
    </row>
    <row r="31" ht="49.5" customHeight="1">
      <c r="A31" s="29"/>
      <c r="B31" s="100" t="s">
        <v>10</v>
      </c>
      <c r="C31" s="93" t="s">
        <v>11</v>
      </c>
      <c r="D31" s="93" t="s">
        <v>12</v>
      </c>
      <c r="E31" s="93" t="s">
        <v>13</v>
      </c>
      <c r="F31" s="93" t="s">
        <v>14</v>
      </c>
      <c r="G31" s="101" t="s">
        <v>15</v>
      </c>
      <c r="H31" s="100" t="s">
        <v>10</v>
      </c>
      <c r="I31" s="93" t="s">
        <v>11</v>
      </c>
      <c r="J31" s="93" t="s">
        <v>12</v>
      </c>
      <c r="K31" s="93" t="s">
        <v>14</v>
      </c>
      <c r="L31" s="93" t="s">
        <v>16</v>
      </c>
      <c r="M31" s="101" t="s">
        <v>17</v>
      </c>
      <c r="N31" s="100" t="s">
        <v>18</v>
      </c>
      <c r="O31" s="101" t="s">
        <v>19</v>
      </c>
      <c r="P31" s="100" t="s">
        <v>20</v>
      </c>
      <c r="Q31" s="93" t="s">
        <v>21</v>
      </c>
      <c r="R31" s="93" t="s">
        <v>22</v>
      </c>
      <c r="S31" s="93" t="s">
        <v>23</v>
      </c>
      <c r="T31" s="101" t="s">
        <v>24</v>
      </c>
      <c r="U31" s="86"/>
      <c r="V31" s="86"/>
      <c r="W31" s="86"/>
      <c r="X31" s="86"/>
      <c r="Y31" s="86"/>
      <c r="Z31" s="86"/>
      <c r="AA31" s="86"/>
      <c r="AB31" s="86"/>
    </row>
    <row r="32" ht="49.5" customHeight="1">
      <c r="A32" s="102"/>
      <c r="B32" s="103"/>
      <c r="C32" s="104"/>
      <c r="D32" s="105"/>
      <c r="E32" s="106">
        <f>IF(B32="",0,F42/SUM(B32:B40))</f>
        <v>0</v>
      </c>
      <c r="F32" s="106">
        <f t="shared" ref="F32:F41" si="41">C32*(1-(D32+9.25%))+E32</f>
        <v>0</v>
      </c>
      <c r="G32" s="107">
        <f t="shared" ref="G32:G41" si="42">IFERROR(F32*B32/H32,0)</f>
        <v>0</v>
      </c>
      <c r="H32" s="103"/>
      <c r="I32" s="104"/>
      <c r="J32" s="105"/>
      <c r="K32" s="106">
        <f t="shared" ref="K32:K41" si="43">I32*(1-(J32+9.25%))</f>
        <v>0</v>
      </c>
      <c r="L32" s="108">
        <f t="shared" ref="L32:L42" si="44">IFERROR(H32/B32-1,0)</f>
        <v>0</v>
      </c>
      <c r="M32" s="97">
        <f t="shared" ref="M32:M41" si="45">IFERROR(K32/G32-1,0)</f>
        <v>0</v>
      </c>
      <c r="N32" s="109">
        <f t="shared" ref="N32:N41" si="46">B32*F32</f>
        <v>0</v>
      </c>
      <c r="O32" s="107">
        <f t="shared" ref="O32:O41" si="47">H32*K32</f>
        <v>0</v>
      </c>
      <c r="P32" s="110" t="str">
        <f t="shared" ref="P32:Q32" si="40">H32</f>
        <v/>
      </c>
      <c r="Q32" s="106" t="str">
        <f t="shared" si="40"/>
        <v/>
      </c>
      <c r="R32" s="106">
        <f t="shared" ref="R32:R41" si="49">Q32*P32</f>
        <v>0</v>
      </c>
      <c r="S32" s="108">
        <f t="shared" ref="S32:S41" si="50">IF(M32="","",IF(M32&lt;20%,0,IF(M32&lt;30%,1%,IF(M32&lt;40%,1.5%,IF(M32&lt;50%,2.5%,IF(M32&lt;60%,3%,IF(M32&lt;80%,4%,IF(M32&lt;100%,5%,5%))))))))</f>
        <v>0</v>
      </c>
      <c r="T32" s="107">
        <f t="shared" ref="T32:T41" si="51">R32*S32</f>
        <v>0</v>
      </c>
      <c r="U32" s="86"/>
      <c r="V32" s="86"/>
      <c r="W32" s="86"/>
      <c r="X32" s="86"/>
      <c r="Y32" s="86"/>
      <c r="Z32" s="86"/>
      <c r="AA32" s="86"/>
      <c r="AB32" s="86"/>
    </row>
    <row r="33" ht="49.5" hidden="1" customHeight="1">
      <c r="A33" s="102"/>
      <c r="B33" s="103"/>
      <c r="C33" s="104"/>
      <c r="D33" s="105"/>
      <c r="E33" s="106">
        <f>IF(B33="",0,F42/SUM(B32:B41))</f>
        <v>0</v>
      </c>
      <c r="F33" s="106">
        <f t="shared" si="41"/>
        <v>0</v>
      </c>
      <c r="G33" s="107">
        <f t="shared" si="42"/>
        <v>0</v>
      </c>
      <c r="H33" s="103"/>
      <c r="I33" s="104"/>
      <c r="J33" s="105"/>
      <c r="K33" s="106">
        <f t="shared" si="43"/>
        <v>0</v>
      </c>
      <c r="L33" s="108">
        <f t="shared" si="44"/>
        <v>0</v>
      </c>
      <c r="M33" s="97">
        <f t="shared" si="45"/>
        <v>0</v>
      </c>
      <c r="N33" s="109">
        <f t="shared" si="46"/>
        <v>0</v>
      </c>
      <c r="O33" s="107">
        <f t="shared" si="47"/>
        <v>0</v>
      </c>
      <c r="P33" s="110" t="str">
        <f t="shared" ref="P33:Q33" si="48">H33</f>
        <v/>
      </c>
      <c r="Q33" s="106" t="str">
        <f t="shared" si="48"/>
        <v/>
      </c>
      <c r="R33" s="106">
        <f t="shared" si="49"/>
        <v>0</v>
      </c>
      <c r="S33" s="108">
        <f t="shared" si="50"/>
        <v>0</v>
      </c>
      <c r="T33" s="107">
        <f t="shared" si="51"/>
        <v>0</v>
      </c>
      <c r="U33" s="86"/>
      <c r="V33" s="86"/>
      <c r="W33" s="86"/>
      <c r="X33" s="86"/>
      <c r="Y33" s="86"/>
      <c r="Z33" s="86"/>
      <c r="AA33" s="86"/>
      <c r="AB33" s="86"/>
    </row>
    <row r="34" ht="49.5" hidden="1" customHeight="1">
      <c r="A34" s="102"/>
      <c r="B34" s="103"/>
      <c r="C34" s="104"/>
      <c r="D34" s="105"/>
      <c r="E34" s="106">
        <f>IF(B34="",0,F42/SUM(B32:B41))</f>
        <v>0</v>
      </c>
      <c r="F34" s="106">
        <f t="shared" si="41"/>
        <v>0</v>
      </c>
      <c r="G34" s="107">
        <f t="shared" si="42"/>
        <v>0</v>
      </c>
      <c r="H34" s="103"/>
      <c r="I34" s="104"/>
      <c r="J34" s="105"/>
      <c r="K34" s="106">
        <f t="shared" si="43"/>
        <v>0</v>
      </c>
      <c r="L34" s="108">
        <f t="shared" si="44"/>
        <v>0</v>
      </c>
      <c r="M34" s="97">
        <f t="shared" si="45"/>
        <v>0</v>
      </c>
      <c r="N34" s="109">
        <f t="shared" si="46"/>
        <v>0</v>
      </c>
      <c r="O34" s="107">
        <f t="shared" si="47"/>
        <v>0</v>
      </c>
      <c r="P34" s="110" t="str">
        <f t="shared" ref="P34:Q34" si="52">H34</f>
        <v/>
      </c>
      <c r="Q34" s="106" t="str">
        <f t="shared" si="52"/>
        <v/>
      </c>
      <c r="R34" s="106">
        <f t="shared" si="49"/>
        <v>0</v>
      </c>
      <c r="S34" s="108">
        <f t="shared" si="50"/>
        <v>0</v>
      </c>
      <c r="T34" s="107">
        <f t="shared" si="51"/>
        <v>0</v>
      </c>
      <c r="U34" s="86"/>
      <c r="V34" s="86"/>
      <c r="W34" s="86"/>
      <c r="X34" s="86"/>
      <c r="Y34" s="86"/>
      <c r="Z34" s="86"/>
      <c r="AA34" s="86"/>
      <c r="AB34" s="86"/>
    </row>
    <row r="35" ht="49.5" hidden="1" customHeight="1">
      <c r="A35" s="102"/>
      <c r="B35" s="103"/>
      <c r="C35" s="104"/>
      <c r="D35" s="105"/>
      <c r="E35" s="106">
        <f>IF(B35="",0,F42/SUM(B32:B41))</f>
        <v>0</v>
      </c>
      <c r="F35" s="106">
        <f t="shared" si="41"/>
        <v>0</v>
      </c>
      <c r="G35" s="107">
        <f t="shared" si="42"/>
        <v>0</v>
      </c>
      <c r="H35" s="103"/>
      <c r="I35" s="104"/>
      <c r="J35" s="105"/>
      <c r="K35" s="106">
        <f t="shared" si="43"/>
        <v>0</v>
      </c>
      <c r="L35" s="108">
        <f t="shared" si="44"/>
        <v>0</v>
      </c>
      <c r="M35" s="97">
        <f t="shared" si="45"/>
        <v>0</v>
      </c>
      <c r="N35" s="109">
        <f t="shared" si="46"/>
        <v>0</v>
      </c>
      <c r="O35" s="107">
        <f t="shared" si="47"/>
        <v>0</v>
      </c>
      <c r="P35" s="110" t="str">
        <f t="shared" ref="P35:Q35" si="53">H35</f>
        <v/>
      </c>
      <c r="Q35" s="106" t="str">
        <f t="shared" si="53"/>
        <v/>
      </c>
      <c r="R35" s="106">
        <f t="shared" si="49"/>
        <v>0</v>
      </c>
      <c r="S35" s="108">
        <f t="shared" si="50"/>
        <v>0</v>
      </c>
      <c r="T35" s="107">
        <f t="shared" si="51"/>
        <v>0</v>
      </c>
      <c r="U35" s="86"/>
      <c r="V35" s="86"/>
      <c r="W35" s="86"/>
      <c r="X35" s="86"/>
      <c r="Y35" s="86"/>
      <c r="Z35" s="86"/>
      <c r="AA35" s="86"/>
      <c r="AB35" s="86"/>
    </row>
    <row r="36" ht="49.5" hidden="1" customHeight="1">
      <c r="A36" s="102"/>
      <c r="B36" s="103"/>
      <c r="C36" s="104"/>
      <c r="D36" s="105"/>
      <c r="E36" s="106">
        <f>IF(B36="",0,F42/SUM(B32:B41))</f>
        <v>0</v>
      </c>
      <c r="F36" s="106">
        <f t="shared" si="41"/>
        <v>0</v>
      </c>
      <c r="G36" s="107">
        <f t="shared" si="42"/>
        <v>0</v>
      </c>
      <c r="H36" s="103"/>
      <c r="I36" s="104"/>
      <c r="J36" s="105"/>
      <c r="K36" s="106">
        <f t="shared" si="43"/>
        <v>0</v>
      </c>
      <c r="L36" s="108">
        <f t="shared" si="44"/>
        <v>0</v>
      </c>
      <c r="M36" s="97">
        <f t="shared" si="45"/>
        <v>0</v>
      </c>
      <c r="N36" s="109">
        <f t="shared" si="46"/>
        <v>0</v>
      </c>
      <c r="O36" s="107">
        <f t="shared" si="47"/>
        <v>0</v>
      </c>
      <c r="P36" s="110" t="str">
        <f t="shared" ref="P36:Q36" si="54">H36</f>
        <v/>
      </c>
      <c r="Q36" s="106" t="str">
        <f t="shared" si="54"/>
        <v/>
      </c>
      <c r="R36" s="106">
        <f t="shared" si="49"/>
        <v>0</v>
      </c>
      <c r="S36" s="108">
        <f t="shared" si="50"/>
        <v>0</v>
      </c>
      <c r="T36" s="107">
        <f t="shared" si="51"/>
        <v>0</v>
      </c>
      <c r="U36" s="86"/>
      <c r="V36" s="86"/>
      <c r="W36" s="86"/>
      <c r="X36" s="86"/>
      <c r="Y36" s="86"/>
      <c r="Z36" s="86"/>
      <c r="AA36" s="86"/>
      <c r="AB36" s="86"/>
    </row>
    <row r="37" ht="49.5" hidden="1" customHeight="1">
      <c r="A37" s="102"/>
      <c r="B37" s="103"/>
      <c r="C37" s="104"/>
      <c r="D37" s="105"/>
      <c r="E37" s="106">
        <f>IF(B37="",0,F42/SUM(B32:B41))</f>
        <v>0</v>
      </c>
      <c r="F37" s="106">
        <f t="shared" si="41"/>
        <v>0</v>
      </c>
      <c r="G37" s="107">
        <f t="shared" si="42"/>
        <v>0</v>
      </c>
      <c r="H37" s="103"/>
      <c r="I37" s="104"/>
      <c r="J37" s="105"/>
      <c r="K37" s="106">
        <f t="shared" si="43"/>
        <v>0</v>
      </c>
      <c r="L37" s="108">
        <f t="shared" si="44"/>
        <v>0</v>
      </c>
      <c r="M37" s="97">
        <f t="shared" si="45"/>
        <v>0</v>
      </c>
      <c r="N37" s="109">
        <f t="shared" si="46"/>
        <v>0</v>
      </c>
      <c r="O37" s="107">
        <f t="shared" si="47"/>
        <v>0</v>
      </c>
      <c r="P37" s="110" t="str">
        <f t="shared" ref="P37:Q37" si="55">H37</f>
        <v/>
      </c>
      <c r="Q37" s="106" t="str">
        <f t="shared" si="55"/>
        <v/>
      </c>
      <c r="R37" s="106">
        <f t="shared" si="49"/>
        <v>0</v>
      </c>
      <c r="S37" s="108">
        <f t="shared" si="50"/>
        <v>0</v>
      </c>
      <c r="T37" s="107">
        <f t="shared" si="51"/>
        <v>0</v>
      </c>
      <c r="U37" s="86"/>
      <c r="V37" s="86"/>
      <c r="W37" s="86"/>
      <c r="X37" s="86"/>
      <c r="Y37" s="86"/>
      <c r="Z37" s="86"/>
      <c r="AA37" s="86"/>
      <c r="AB37" s="86"/>
    </row>
    <row r="38" ht="49.5" hidden="1" customHeight="1">
      <c r="A38" s="102"/>
      <c r="B38" s="103"/>
      <c r="C38" s="104"/>
      <c r="D38" s="105"/>
      <c r="E38" s="106">
        <f>IF(B38="",0,F42/SUM(B32:B41))</f>
        <v>0</v>
      </c>
      <c r="F38" s="106">
        <f t="shared" si="41"/>
        <v>0</v>
      </c>
      <c r="G38" s="107">
        <f t="shared" si="42"/>
        <v>0</v>
      </c>
      <c r="H38" s="103"/>
      <c r="I38" s="104"/>
      <c r="J38" s="105"/>
      <c r="K38" s="106">
        <f t="shared" si="43"/>
        <v>0</v>
      </c>
      <c r="L38" s="108">
        <f t="shared" si="44"/>
        <v>0</v>
      </c>
      <c r="M38" s="97">
        <f t="shared" si="45"/>
        <v>0</v>
      </c>
      <c r="N38" s="109">
        <f t="shared" si="46"/>
        <v>0</v>
      </c>
      <c r="O38" s="107">
        <f t="shared" si="47"/>
        <v>0</v>
      </c>
      <c r="P38" s="110" t="str">
        <f t="shared" ref="P38:Q38" si="56">H38</f>
        <v/>
      </c>
      <c r="Q38" s="106" t="str">
        <f t="shared" si="56"/>
        <v/>
      </c>
      <c r="R38" s="106">
        <f t="shared" si="49"/>
        <v>0</v>
      </c>
      <c r="S38" s="108">
        <f t="shared" si="50"/>
        <v>0</v>
      </c>
      <c r="T38" s="107">
        <f t="shared" si="51"/>
        <v>0</v>
      </c>
      <c r="U38" s="86"/>
      <c r="V38" s="86"/>
      <c r="W38" s="86"/>
      <c r="X38" s="86"/>
      <c r="Y38" s="86"/>
      <c r="Z38" s="86"/>
      <c r="AA38" s="86"/>
      <c r="AB38" s="86"/>
    </row>
    <row r="39" ht="49.5" hidden="1" customHeight="1">
      <c r="A39" s="102"/>
      <c r="B39" s="103"/>
      <c r="C39" s="104"/>
      <c r="D39" s="105"/>
      <c r="E39" s="106">
        <f>IF(B39="",0,F42/SUM(B32:B41))</f>
        <v>0</v>
      </c>
      <c r="F39" s="106">
        <f t="shared" si="41"/>
        <v>0</v>
      </c>
      <c r="G39" s="107">
        <f t="shared" si="42"/>
        <v>0</v>
      </c>
      <c r="H39" s="103"/>
      <c r="I39" s="104"/>
      <c r="J39" s="105"/>
      <c r="K39" s="106">
        <f t="shared" si="43"/>
        <v>0</v>
      </c>
      <c r="L39" s="108">
        <f t="shared" si="44"/>
        <v>0</v>
      </c>
      <c r="M39" s="97">
        <f t="shared" si="45"/>
        <v>0</v>
      </c>
      <c r="N39" s="109">
        <f t="shared" si="46"/>
        <v>0</v>
      </c>
      <c r="O39" s="107">
        <f t="shared" si="47"/>
        <v>0</v>
      </c>
      <c r="P39" s="110" t="str">
        <f t="shared" ref="P39:Q39" si="57">H39</f>
        <v/>
      </c>
      <c r="Q39" s="106" t="str">
        <f t="shared" si="57"/>
        <v/>
      </c>
      <c r="R39" s="106">
        <f t="shared" si="49"/>
        <v>0</v>
      </c>
      <c r="S39" s="108">
        <f t="shared" si="50"/>
        <v>0</v>
      </c>
      <c r="T39" s="107">
        <f t="shared" si="51"/>
        <v>0</v>
      </c>
      <c r="U39" s="86"/>
      <c r="V39" s="86"/>
      <c r="W39" s="86"/>
      <c r="X39" s="86"/>
      <c r="Y39" s="86"/>
      <c r="Z39" s="86"/>
      <c r="AA39" s="86"/>
      <c r="AB39" s="86"/>
    </row>
    <row r="40" ht="49.5" hidden="1" customHeight="1">
      <c r="A40" s="102"/>
      <c r="B40" s="103"/>
      <c r="C40" s="104"/>
      <c r="D40" s="105"/>
      <c r="E40" s="106">
        <f>IF(B40="",0,F42/SUM(B32:B41))</f>
        <v>0</v>
      </c>
      <c r="F40" s="106">
        <f t="shared" si="41"/>
        <v>0</v>
      </c>
      <c r="G40" s="107">
        <f t="shared" si="42"/>
        <v>0</v>
      </c>
      <c r="H40" s="103"/>
      <c r="I40" s="104"/>
      <c r="J40" s="105"/>
      <c r="K40" s="106">
        <f t="shared" si="43"/>
        <v>0</v>
      </c>
      <c r="L40" s="108">
        <f t="shared" si="44"/>
        <v>0</v>
      </c>
      <c r="M40" s="97">
        <f t="shared" si="45"/>
        <v>0</v>
      </c>
      <c r="N40" s="109">
        <f t="shared" si="46"/>
        <v>0</v>
      </c>
      <c r="O40" s="107">
        <f t="shared" si="47"/>
        <v>0</v>
      </c>
      <c r="P40" s="110" t="str">
        <f t="shared" ref="P40:Q40" si="58">H40</f>
        <v/>
      </c>
      <c r="Q40" s="106" t="str">
        <f t="shared" si="58"/>
        <v/>
      </c>
      <c r="R40" s="106">
        <f t="shared" si="49"/>
        <v>0</v>
      </c>
      <c r="S40" s="108">
        <f t="shared" si="50"/>
        <v>0</v>
      </c>
      <c r="T40" s="107">
        <f t="shared" si="51"/>
        <v>0</v>
      </c>
      <c r="U40" s="86"/>
      <c r="V40" s="86"/>
      <c r="W40" s="86"/>
      <c r="X40" s="86"/>
      <c r="Y40" s="86"/>
      <c r="Z40" s="86"/>
      <c r="AA40" s="86"/>
      <c r="AB40" s="86"/>
    </row>
    <row r="41" ht="49.5" hidden="1" customHeight="1">
      <c r="A41" s="113"/>
      <c r="B41" s="114"/>
      <c r="C41" s="114"/>
      <c r="D41" s="115"/>
      <c r="E41" s="116">
        <f>IF(B41="",0,F42/SUM(B32:B41))</f>
        <v>0</v>
      </c>
      <c r="F41" s="116">
        <f t="shared" si="41"/>
        <v>0</v>
      </c>
      <c r="G41" s="117">
        <f t="shared" si="42"/>
        <v>0</v>
      </c>
      <c r="H41" s="118"/>
      <c r="I41" s="114"/>
      <c r="J41" s="119"/>
      <c r="K41" s="116">
        <f t="shared" si="43"/>
        <v>0</v>
      </c>
      <c r="L41" s="120">
        <f t="shared" si="44"/>
        <v>0</v>
      </c>
      <c r="M41" s="121">
        <f t="shared" si="45"/>
        <v>0</v>
      </c>
      <c r="N41" s="122">
        <f t="shared" si="46"/>
        <v>0</v>
      </c>
      <c r="O41" s="117">
        <f t="shared" si="47"/>
        <v>0</v>
      </c>
      <c r="P41" s="123" t="str">
        <f t="shared" ref="P41:Q41" si="59">H41</f>
        <v/>
      </c>
      <c r="Q41" s="116" t="str">
        <f t="shared" si="59"/>
        <v/>
      </c>
      <c r="R41" s="116">
        <f t="shared" si="49"/>
        <v>0</v>
      </c>
      <c r="S41" s="108">
        <f t="shared" si="50"/>
        <v>0</v>
      </c>
      <c r="T41" s="117">
        <f t="shared" si="51"/>
        <v>0</v>
      </c>
      <c r="U41" s="86"/>
      <c r="V41" s="86"/>
      <c r="W41" s="86"/>
      <c r="X41" s="86"/>
      <c r="Y41" s="86"/>
      <c r="Z41" s="86"/>
      <c r="AA41" s="86"/>
      <c r="AB41" s="86"/>
    </row>
    <row r="42" ht="49.5" customHeight="1">
      <c r="A42" s="86"/>
      <c r="B42" s="94">
        <f>SUM(B32:B41)</f>
        <v>0</v>
      </c>
      <c r="C42" s="87" t="s">
        <v>25</v>
      </c>
      <c r="D42" s="111" t="s">
        <v>26</v>
      </c>
      <c r="E42" s="77"/>
      <c r="F42" s="112">
        <v>0.0</v>
      </c>
      <c r="G42" s="91"/>
      <c r="H42" s="94">
        <f>SUM(H32:H41)</f>
        <v>0</v>
      </c>
      <c r="I42" s="87" t="s">
        <v>27</v>
      </c>
      <c r="J42" s="86"/>
      <c r="K42" s="86"/>
      <c r="L42" s="108">
        <f t="shared" si="44"/>
        <v>0</v>
      </c>
      <c r="M42" s="86"/>
      <c r="N42" s="104">
        <f t="shared" ref="N42:O42" si="60">SUM(N32:N41)</f>
        <v>0</v>
      </c>
      <c r="O42" s="104">
        <f t="shared" si="60"/>
        <v>0</v>
      </c>
      <c r="P42" s="86"/>
      <c r="Q42" s="86"/>
      <c r="R42" s="98">
        <f>SUM(R32:R41)</f>
        <v>0</v>
      </c>
      <c r="S42" s="94" t="s">
        <v>28</v>
      </c>
      <c r="T42" s="94"/>
      <c r="U42" s="86"/>
      <c r="V42" s="86"/>
      <c r="W42" s="86"/>
      <c r="X42" s="86"/>
      <c r="Y42" s="104">
        <f>T42*R42</f>
        <v>0</v>
      </c>
      <c r="Z42" s="104">
        <f>R42</f>
        <v>0</v>
      </c>
      <c r="AA42" s="86"/>
      <c r="AB42" s="86"/>
    </row>
    <row r="43" ht="49.5" customHeight="1">
      <c r="A43" s="86"/>
      <c r="B43" s="124"/>
      <c r="C43" s="87"/>
      <c r="D43" s="86"/>
      <c r="E43" s="86"/>
      <c r="F43" s="125"/>
      <c r="G43" s="91"/>
      <c r="H43" s="124"/>
      <c r="I43" s="87"/>
      <c r="J43" s="86"/>
      <c r="K43" s="86"/>
      <c r="L43" s="126"/>
      <c r="M43" s="86"/>
      <c r="N43" s="125"/>
      <c r="O43" s="125"/>
      <c r="P43" s="86"/>
      <c r="Q43" s="86"/>
      <c r="R43" s="86"/>
      <c r="S43" s="124"/>
      <c r="T43" s="124"/>
      <c r="U43" s="86"/>
      <c r="V43" s="86"/>
      <c r="W43" s="86"/>
      <c r="X43" s="86"/>
      <c r="Y43" s="125"/>
      <c r="Z43" s="125"/>
      <c r="AA43" s="86"/>
      <c r="AB43" s="86"/>
    </row>
    <row r="44" ht="49.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</row>
    <row r="45" ht="49.5" customHeight="1">
      <c r="A45" s="92"/>
      <c r="B45" s="93" t="s">
        <v>1</v>
      </c>
      <c r="C45" s="94"/>
      <c r="D45" s="95" t="s">
        <v>2</v>
      </c>
      <c r="E45" s="15"/>
      <c r="F45" s="96"/>
      <c r="G45" s="17"/>
      <c r="H45" s="17"/>
      <c r="I45" s="15"/>
      <c r="J45" s="95" t="s">
        <v>3</v>
      </c>
      <c r="K45" s="17"/>
      <c r="L45" s="17"/>
      <c r="M45" s="15"/>
      <c r="N45" s="86"/>
      <c r="O45" s="86"/>
      <c r="P45" s="97">
        <f>IFERROR(O58/N58-1,0)</f>
        <v>0</v>
      </c>
      <c r="Q45" s="89" t="s">
        <v>4</v>
      </c>
      <c r="R45" s="4"/>
      <c r="S45" s="5"/>
      <c r="T45" s="98">
        <f>SUM(T48:T57)</f>
        <v>0</v>
      </c>
      <c r="U45" s="86"/>
      <c r="V45" s="86"/>
      <c r="W45" s="86"/>
      <c r="X45" s="86"/>
      <c r="Y45" s="86"/>
      <c r="Z45" s="86"/>
      <c r="AA45" s="86"/>
      <c r="AB45" s="86"/>
    </row>
    <row r="46" ht="49.5" customHeight="1">
      <c r="A46" s="99" t="s">
        <v>5</v>
      </c>
      <c r="B46" s="82">
        <v>0.0</v>
      </c>
      <c r="C46" s="20"/>
      <c r="D46" s="20"/>
      <c r="E46" s="20"/>
      <c r="F46" s="20"/>
      <c r="G46" s="68"/>
      <c r="H46" s="82" t="s">
        <v>7</v>
      </c>
      <c r="I46" s="20"/>
      <c r="J46" s="20"/>
      <c r="K46" s="20"/>
      <c r="L46" s="20"/>
      <c r="M46" s="68"/>
      <c r="N46" s="27" t="s">
        <v>8</v>
      </c>
      <c r="O46" s="28"/>
      <c r="P46" s="25" t="s">
        <v>9</v>
      </c>
      <c r="Q46" s="17"/>
      <c r="R46" s="17"/>
      <c r="S46" s="17"/>
      <c r="T46" s="26"/>
      <c r="U46" s="86"/>
      <c r="V46" s="86"/>
      <c r="W46" s="86"/>
      <c r="X46" s="86"/>
      <c r="Y46" s="86"/>
      <c r="Z46" s="86"/>
      <c r="AA46" s="86"/>
      <c r="AB46" s="86"/>
    </row>
    <row r="47" ht="49.5" customHeight="1">
      <c r="A47" s="29"/>
      <c r="B47" s="100" t="s">
        <v>10</v>
      </c>
      <c r="C47" s="93" t="s">
        <v>11</v>
      </c>
      <c r="D47" s="93" t="s">
        <v>12</v>
      </c>
      <c r="E47" s="93" t="s">
        <v>13</v>
      </c>
      <c r="F47" s="93" t="s">
        <v>14</v>
      </c>
      <c r="G47" s="101" t="s">
        <v>15</v>
      </c>
      <c r="H47" s="100" t="s">
        <v>10</v>
      </c>
      <c r="I47" s="93" t="s">
        <v>11</v>
      </c>
      <c r="J47" s="93" t="s">
        <v>12</v>
      </c>
      <c r="K47" s="93" t="s">
        <v>14</v>
      </c>
      <c r="L47" s="93" t="s">
        <v>16</v>
      </c>
      <c r="M47" s="101" t="s">
        <v>17</v>
      </c>
      <c r="N47" s="100" t="s">
        <v>18</v>
      </c>
      <c r="O47" s="101" t="s">
        <v>19</v>
      </c>
      <c r="P47" s="100" t="s">
        <v>20</v>
      </c>
      <c r="Q47" s="93" t="s">
        <v>21</v>
      </c>
      <c r="R47" s="93" t="s">
        <v>22</v>
      </c>
      <c r="S47" s="93" t="s">
        <v>23</v>
      </c>
      <c r="T47" s="101" t="s">
        <v>24</v>
      </c>
      <c r="U47" s="86"/>
      <c r="V47" s="86"/>
      <c r="W47" s="86"/>
      <c r="X47" s="86"/>
      <c r="Y47" s="86"/>
      <c r="Z47" s="86"/>
      <c r="AA47" s="86"/>
      <c r="AB47" s="86"/>
    </row>
    <row r="48" ht="49.5" customHeight="1">
      <c r="A48" s="102"/>
      <c r="B48" s="103"/>
      <c r="C48" s="104"/>
      <c r="D48" s="105"/>
      <c r="E48" s="106">
        <f>IF(B48="",0,F58/SUM(B48:B57))</f>
        <v>0</v>
      </c>
      <c r="F48" s="106">
        <f t="shared" ref="F48:F57" si="62">C48*(1-(D48+9.25%))+E48</f>
        <v>0</v>
      </c>
      <c r="G48" s="107">
        <f t="shared" ref="G48:G57" si="63">IFERROR(F48*B48/H48,0)</f>
        <v>0</v>
      </c>
      <c r="H48" s="103"/>
      <c r="I48" s="104"/>
      <c r="J48" s="105"/>
      <c r="K48" s="106">
        <f t="shared" ref="K48:K57" si="64">I48*(1-(J48+9.25%))</f>
        <v>0</v>
      </c>
      <c r="L48" s="108">
        <f t="shared" ref="L48:L58" si="65">IFERROR(H48/B48-1,0)</f>
        <v>0</v>
      </c>
      <c r="M48" s="97">
        <f t="shared" ref="M48:M57" si="66">IFERROR(K48/G48-1,0)</f>
        <v>0</v>
      </c>
      <c r="N48" s="109">
        <f t="shared" ref="N48:N57" si="67">B48*F48</f>
        <v>0</v>
      </c>
      <c r="O48" s="107">
        <f t="shared" ref="O48:O57" si="68">H48*K48</f>
        <v>0</v>
      </c>
      <c r="P48" s="110" t="str">
        <f t="shared" ref="P48:Q48" si="61">H48</f>
        <v/>
      </c>
      <c r="Q48" s="106" t="str">
        <f t="shared" si="61"/>
        <v/>
      </c>
      <c r="R48" s="127">
        <f t="shared" ref="R48:R57" si="70">Q48*P48</f>
        <v>0</v>
      </c>
      <c r="S48" s="108">
        <f t="shared" ref="S48:S57" si="71">IF(M48="","",IF(M48&lt;20%,0,IF(M48&lt;30%,1%,IF(M48&lt;40%,1.5%,IF(M48&lt;50%,2.5%,IF(M48&lt;60%,3%,IF(M48&lt;80%,4%,IF(M48&lt;100%,5%,5%))))))))</f>
        <v>0</v>
      </c>
      <c r="T48" s="107">
        <f t="shared" ref="T48:T57" si="72">R48*S48</f>
        <v>0</v>
      </c>
      <c r="U48" s="86"/>
      <c r="V48" s="86"/>
      <c r="W48" s="86"/>
      <c r="X48" s="86"/>
      <c r="Y48" s="86"/>
      <c r="Z48" s="86"/>
      <c r="AA48" s="86"/>
      <c r="AB48" s="86"/>
    </row>
    <row r="49" ht="49.5" hidden="1" customHeight="1">
      <c r="A49" s="102"/>
      <c r="B49" s="103"/>
      <c r="C49" s="104"/>
      <c r="D49" s="105"/>
      <c r="E49" s="106">
        <f>IF(B49="",0,F58/SUM(B48:B57))</f>
        <v>0</v>
      </c>
      <c r="F49" s="106">
        <f t="shared" si="62"/>
        <v>0</v>
      </c>
      <c r="G49" s="107">
        <f t="shared" si="63"/>
        <v>0</v>
      </c>
      <c r="H49" s="103"/>
      <c r="I49" s="104"/>
      <c r="J49" s="105"/>
      <c r="K49" s="106">
        <f t="shared" si="64"/>
        <v>0</v>
      </c>
      <c r="L49" s="108">
        <f t="shared" si="65"/>
        <v>0</v>
      </c>
      <c r="M49" s="97">
        <f t="shared" si="66"/>
        <v>0</v>
      </c>
      <c r="N49" s="109">
        <f t="shared" si="67"/>
        <v>0</v>
      </c>
      <c r="O49" s="107">
        <f t="shared" si="68"/>
        <v>0</v>
      </c>
      <c r="P49" s="110" t="str">
        <f t="shared" ref="P49:Q49" si="69">H49</f>
        <v/>
      </c>
      <c r="Q49" s="106" t="str">
        <f t="shared" si="69"/>
        <v/>
      </c>
      <c r="R49" s="106">
        <f t="shared" si="70"/>
        <v>0</v>
      </c>
      <c r="S49" s="108">
        <f t="shared" si="71"/>
        <v>0</v>
      </c>
      <c r="T49" s="107">
        <f t="shared" si="72"/>
        <v>0</v>
      </c>
      <c r="U49" s="86"/>
      <c r="V49" s="86"/>
      <c r="W49" s="86"/>
      <c r="X49" s="86"/>
      <c r="Y49" s="86"/>
      <c r="Z49" s="86"/>
      <c r="AA49" s="86"/>
      <c r="AB49" s="86"/>
    </row>
    <row r="50" ht="49.5" hidden="1" customHeight="1">
      <c r="A50" s="102"/>
      <c r="B50" s="103"/>
      <c r="C50" s="104"/>
      <c r="D50" s="105"/>
      <c r="E50" s="106">
        <f>IF(B50="",0,F58/SUM(B48:B57))</f>
        <v>0</v>
      </c>
      <c r="F50" s="106">
        <f t="shared" si="62"/>
        <v>0</v>
      </c>
      <c r="G50" s="107">
        <f t="shared" si="63"/>
        <v>0</v>
      </c>
      <c r="H50" s="103"/>
      <c r="I50" s="104"/>
      <c r="J50" s="105"/>
      <c r="K50" s="106">
        <f t="shared" si="64"/>
        <v>0</v>
      </c>
      <c r="L50" s="108">
        <f t="shared" si="65"/>
        <v>0</v>
      </c>
      <c r="M50" s="97">
        <f t="shared" si="66"/>
        <v>0</v>
      </c>
      <c r="N50" s="109">
        <f t="shared" si="67"/>
        <v>0</v>
      </c>
      <c r="O50" s="107">
        <f t="shared" si="68"/>
        <v>0</v>
      </c>
      <c r="P50" s="110" t="str">
        <f t="shared" ref="P50:Q50" si="73">H50</f>
        <v/>
      </c>
      <c r="Q50" s="106" t="str">
        <f t="shared" si="73"/>
        <v/>
      </c>
      <c r="R50" s="106">
        <f t="shared" si="70"/>
        <v>0</v>
      </c>
      <c r="S50" s="108">
        <f t="shared" si="71"/>
        <v>0</v>
      </c>
      <c r="T50" s="107">
        <f t="shared" si="72"/>
        <v>0</v>
      </c>
      <c r="U50" s="86"/>
      <c r="V50" s="86"/>
      <c r="W50" s="86"/>
      <c r="X50" s="86"/>
      <c r="Y50" s="86"/>
      <c r="Z50" s="86"/>
      <c r="AA50" s="86"/>
      <c r="AB50" s="86"/>
    </row>
    <row r="51" ht="49.5" hidden="1" customHeight="1">
      <c r="A51" s="102"/>
      <c r="B51" s="103"/>
      <c r="C51" s="104"/>
      <c r="D51" s="105"/>
      <c r="E51" s="106">
        <f>IF(B51="",0,F58/SUM(B48:B57))</f>
        <v>0</v>
      </c>
      <c r="F51" s="106">
        <f t="shared" si="62"/>
        <v>0</v>
      </c>
      <c r="G51" s="107">
        <f t="shared" si="63"/>
        <v>0</v>
      </c>
      <c r="H51" s="103"/>
      <c r="I51" s="104"/>
      <c r="J51" s="105"/>
      <c r="K51" s="106">
        <f t="shared" si="64"/>
        <v>0</v>
      </c>
      <c r="L51" s="108">
        <f t="shared" si="65"/>
        <v>0</v>
      </c>
      <c r="M51" s="97">
        <f t="shared" si="66"/>
        <v>0</v>
      </c>
      <c r="N51" s="109">
        <f t="shared" si="67"/>
        <v>0</v>
      </c>
      <c r="O51" s="107">
        <f t="shared" si="68"/>
        <v>0</v>
      </c>
      <c r="P51" s="110" t="str">
        <f t="shared" ref="P51:Q51" si="74">H51</f>
        <v/>
      </c>
      <c r="Q51" s="106" t="str">
        <f t="shared" si="74"/>
        <v/>
      </c>
      <c r="R51" s="106">
        <f t="shared" si="70"/>
        <v>0</v>
      </c>
      <c r="S51" s="108">
        <f t="shared" si="71"/>
        <v>0</v>
      </c>
      <c r="T51" s="107">
        <f t="shared" si="72"/>
        <v>0</v>
      </c>
      <c r="U51" s="86"/>
      <c r="V51" s="86"/>
      <c r="W51" s="86"/>
      <c r="X51" s="86"/>
      <c r="Y51" s="86"/>
      <c r="Z51" s="86"/>
      <c r="AA51" s="86"/>
      <c r="AB51" s="86"/>
    </row>
    <row r="52" ht="49.5" hidden="1" customHeight="1">
      <c r="A52" s="102"/>
      <c r="B52" s="103"/>
      <c r="C52" s="104"/>
      <c r="D52" s="105"/>
      <c r="E52" s="106">
        <f>IF(B52="",0,F58/SUM(B48:B57))</f>
        <v>0</v>
      </c>
      <c r="F52" s="106">
        <f t="shared" si="62"/>
        <v>0</v>
      </c>
      <c r="G52" s="107">
        <f t="shared" si="63"/>
        <v>0</v>
      </c>
      <c r="H52" s="103"/>
      <c r="I52" s="104"/>
      <c r="J52" s="105"/>
      <c r="K52" s="106">
        <f t="shared" si="64"/>
        <v>0</v>
      </c>
      <c r="L52" s="108">
        <f t="shared" si="65"/>
        <v>0</v>
      </c>
      <c r="M52" s="97">
        <f t="shared" si="66"/>
        <v>0</v>
      </c>
      <c r="N52" s="109">
        <f t="shared" si="67"/>
        <v>0</v>
      </c>
      <c r="O52" s="107">
        <f t="shared" si="68"/>
        <v>0</v>
      </c>
      <c r="P52" s="110" t="str">
        <f t="shared" ref="P52:Q52" si="75">H52</f>
        <v/>
      </c>
      <c r="Q52" s="106" t="str">
        <f t="shared" si="75"/>
        <v/>
      </c>
      <c r="R52" s="106">
        <f t="shared" si="70"/>
        <v>0</v>
      </c>
      <c r="S52" s="108">
        <f t="shared" si="71"/>
        <v>0</v>
      </c>
      <c r="T52" s="107">
        <f t="shared" si="72"/>
        <v>0</v>
      </c>
      <c r="U52" s="86"/>
      <c r="V52" s="86"/>
      <c r="W52" s="86"/>
      <c r="X52" s="86"/>
      <c r="Y52" s="86"/>
      <c r="Z52" s="86"/>
      <c r="AA52" s="86"/>
      <c r="AB52" s="86"/>
    </row>
    <row r="53" ht="49.5" hidden="1" customHeight="1">
      <c r="A53" s="102"/>
      <c r="B53" s="103"/>
      <c r="C53" s="104"/>
      <c r="D53" s="105"/>
      <c r="E53" s="106">
        <f>IF(B53="",0,F58/SUM(B48:B57))</f>
        <v>0</v>
      </c>
      <c r="F53" s="106">
        <f t="shared" si="62"/>
        <v>0</v>
      </c>
      <c r="G53" s="107">
        <f t="shared" si="63"/>
        <v>0</v>
      </c>
      <c r="H53" s="103"/>
      <c r="I53" s="104"/>
      <c r="J53" s="105"/>
      <c r="K53" s="106">
        <f t="shared" si="64"/>
        <v>0</v>
      </c>
      <c r="L53" s="108">
        <f t="shared" si="65"/>
        <v>0</v>
      </c>
      <c r="M53" s="97">
        <f t="shared" si="66"/>
        <v>0</v>
      </c>
      <c r="N53" s="109">
        <f t="shared" si="67"/>
        <v>0</v>
      </c>
      <c r="O53" s="107">
        <f t="shared" si="68"/>
        <v>0</v>
      </c>
      <c r="P53" s="110" t="str">
        <f t="shared" ref="P53:Q53" si="76">H53</f>
        <v/>
      </c>
      <c r="Q53" s="106" t="str">
        <f t="shared" si="76"/>
        <v/>
      </c>
      <c r="R53" s="106">
        <f t="shared" si="70"/>
        <v>0</v>
      </c>
      <c r="S53" s="108">
        <f t="shared" si="71"/>
        <v>0</v>
      </c>
      <c r="T53" s="107">
        <f t="shared" si="72"/>
        <v>0</v>
      </c>
      <c r="U53" s="86"/>
      <c r="V53" s="86"/>
      <c r="W53" s="86"/>
      <c r="X53" s="86"/>
      <c r="Y53" s="86"/>
      <c r="Z53" s="86"/>
      <c r="AA53" s="86"/>
      <c r="AB53" s="86"/>
    </row>
    <row r="54" ht="49.5" hidden="1" customHeight="1">
      <c r="A54" s="102"/>
      <c r="B54" s="103"/>
      <c r="C54" s="104"/>
      <c r="D54" s="105"/>
      <c r="E54" s="106">
        <f>IF(B54="",0,F58/SUM(B48:B57))</f>
        <v>0</v>
      </c>
      <c r="F54" s="106">
        <f t="shared" si="62"/>
        <v>0</v>
      </c>
      <c r="G54" s="107">
        <f t="shared" si="63"/>
        <v>0</v>
      </c>
      <c r="H54" s="103"/>
      <c r="I54" s="104"/>
      <c r="J54" s="105"/>
      <c r="K54" s="106">
        <f t="shared" si="64"/>
        <v>0</v>
      </c>
      <c r="L54" s="108">
        <f t="shared" si="65"/>
        <v>0</v>
      </c>
      <c r="M54" s="97">
        <f t="shared" si="66"/>
        <v>0</v>
      </c>
      <c r="N54" s="109">
        <f t="shared" si="67"/>
        <v>0</v>
      </c>
      <c r="O54" s="107">
        <f t="shared" si="68"/>
        <v>0</v>
      </c>
      <c r="P54" s="110" t="str">
        <f t="shared" ref="P54:Q54" si="77">H54</f>
        <v/>
      </c>
      <c r="Q54" s="106" t="str">
        <f t="shared" si="77"/>
        <v/>
      </c>
      <c r="R54" s="106">
        <f t="shared" si="70"/>
        <v>0</v>
      </c>
      <c r="S54" s="108">
        <f t="shared" si="71"/>
        <v>0</v>
      </c>
      <c r="T54" s="107">
        <f t="shared" si="72"/>
        <v>0</v>
      </c>
      <c r="U54" s="86"/>
      <c r="V54" s="86"/>
      <c r="W54" s="86"/>
      <c r="X54" s="86"/>
      <c r="Y54" s="86"/>
      <c r="Z54" s="86"/>
      <c r="AA54" s="86"/>
      <c r="AB54" s="86"/>
    </row>
    <row r="55" ht="49.5" hidden="1" customHeight="1">
      <c r="A55" s="102"/>
      <c r="B55" s="103"/>
      <c r="C55" s="104"/>
      <c r="D55" s="105"/>
      <c r="E55" s="106">
        <f>IF(B55="",0,F58/SUM(B48:B57))</f>
        <v>0</v>
      </c>
      <c r="F55" s="106">
        <f t="shared" si="62"/>
        <v>0</v>
      </c>
      <c r="G55" s="107">
        <f t="shared" si="63"/>
        <v>0</v>
      </c>
      <c r="H55" s="103"/>
      <c r="I55" s="104"/>
      <c r="J55" s="105"/>
      <c r="K55" s="106">
        <f t="shared" si="64"/>
        <v>0</v>
      </c>
      <c r="L55" s="108">
        <f t="shared" si="65"/>
        <v>0</v>
      </c>
      <c r="M55" s="97">
        <f t="shared" si="66"/>
        <v>0</v>
      </c>
      <c r="N55" s="109">
        <f t="shared" si="67"/>
        <v>0</v>
      </c>
      <c r="O55" s="107">
        <f t="shared" si="68"/>
        <v>0</v>
      </c>
      <c r="P55" s="110" t="str">
        <f t="shared" ref="P55:Q55" si="78">H55</f>
        <v/>
      </c>
      <c r="Q55" s="106" t="str">
        <f t="shared" si="78"/>
        <v/>
      </c>
      <c r="R55" s="106">
        <f t="shared" si="70"/>
        <v>0</v>
      </c>
      <c r="S55" s="108">
        <f t="shared" si="71"/>
        <v>0</v>
      </c>
      <c r="T55" s="107">
        <f t="shared" si="72"/>
        <v>0</v>
      </c>
      <c r="U55" s="86"/>
      <c r="V55" s="86"/>
      <c r="W55" s="86"/>
      <c r="X55" s="86"/>
      <c r="Y55" s="86"/>
      <c r="Z55" s="86"/>
      <c r="AA55" s="86"/>
      <c r="AB55" s="86"/>
    </row>
    <row r="56" ht="49.5" hidden="1" customHeight="1">
      <c r="A56" s="102"/>
      <c r="B56" s="103"/>
      <c r="C56" s="104"/>
      <c r="D56" s="105"/>
      <c r="E56" s="106">
        <f>IF(B56="",0,F58/SUM(B48:B57))</f>
        <v>0</v>
      </c>
      <c r="F56" s="106">
        <f t="shared" si="62"/>
        <v>0</v>
      </c>
      <c r="G56" s="107">
        <f t="shared" si="63"/>
        <v>0</v>
      </c>
      <c r="H56" s="103"/>
      <c r="I56" s="104"/>
      <c r="J56" s="105"/>
      <c r="K56" s="106">
        <f t="shared" si="64"/>
        <v>0</v>
      </c>
      <c r="L56" s="108">
        <f t="shared" si="65"/>
        <v>0</v>
      </c>
      <c r="M56" s="97">
        <f t="shared" si="66"/>
        <v>0</v>
      </c>
      <c r="N56" s="109">
        <f t="shared" si="67"/>
        <v>0</v>
      </c>
      <c r="O56" s="107">
        <f t="shared" si="68"/>
        <v>0</v>
      </c>
      <c r="P56" s="110" t="str">
        <f t="shared" ref="P56:Q56" si="79">H56</f>
        <v/>
      </c>
      <c r="Q56" s="106" t="str">
        <f t="shared" si="79"/>
        <v/>
      </c>
      <c r="R56" s="106">
        <f t="shared" si="70"/>
        <v>0</v>
      </c>
      <c r="S56" s="108">
        <f t="shared" si="71"/>
        <v>0</v>
      </c>
      <c r="T56" s="107">
        <f t="shared" si="72"/>
        <v>0</v>
      </c>
      <c r="U56" s="86"/>
      <c r="V56" s="86"/>
      <c r="W56" s="86"/>
      <c r="X56" s="86"/>
      <c r="Y56" s="86"/>
      <c r="Z56" s="86"/>
      <c r="AA56" s="86"/>
      <c r="AB56" s="86"/>
    </row>
    <row r="57" ht="49.5" hidden="1" customHeight="1">
      <c r="A57" s="113"/>
      <c r="B57" s="114"/>
      <c r="C57" s="114"/>
      <c r="D57" s="115"/>
      <c r="E57" s="116">
        <f>IF(B57="",0,F58/SUM(B48:B57))</f>
        <v>0</v>
      </c>
      <c r="F57" s="116">
        <f t="shared" si="62"/>
        <v>0</v>
      </c>
      <c r="G57" s="117">
        <f t="shared" si="63"/>
        <v>0</v>
      </c>
      <c r="H57" s="118"/>
      <c r="I57" s="114"/>
      <c r="J57" s="119"/>
      <c r="K57" s="116">
        <f t="shared" si="64"/>
        <v>0</v>
      </c>
      <c r="L57" s="120">
        <f t="shared" si="65"/>
        <v>0</v>
      </c>
      <c r="M57" s="121">
        <f t="shared" si="66"/>
        <v>0</v>
      </c>
      <c r="N57" s="122">
        <f t="shared" si="67"/>
        <v>0</v>
      </c>
      <c r="O57" s="117">
        <f t="shared" si="68"/>
        <v>0</v>
      </c>
      <c r="P57" s="123" t="str">
        <f t="shared" ref="P57:Q57" si="80">H57</f>
        <v/>
      </c>
      <c r="Q57" s="116" t="str">
        <f t="shared" si="80"/>
        <v/>
      </c>
      <c r="R57" s="116">
        <f t="shared" si="70"/>
        <v>0</v>
      </c>
      <c r="S57" s="108">
        <f t="shared" si="71"/>
        <v>0</v>
      </c>
      <c r="T57" s="117">
        <f t="shared" si="72"/>
        <v>0</v>
      </c>
      <c r="U57" s="86"/>
      <c r="V57" s="86"/>
      <c r="W57" s="86"/>
      <c r="X57" s="86"/>
      <c r="Y57" s="86"/>
      <c r="Z57" s="86"/>
      <c r="AA57" s="86"/>
      <c r="AB57" s="86"/>
    </row>
    <row r="58" ht="49.5" customHeight="1">
      <c r="A58" s="86"/>
      <c r="B58" s="94">
        <f>SUM(B48:B57)</f>
        <v>0</v>
      </c>
      <c r="C58" s="87" t="s">
        <v>25</v>
      </c>
      <c r="D58" s="128" t="s">
        <v>26</v>
      </c>
      <c r="E58" s="77"/>
      <c r="F58" s="112">
        <v>0.0</v>
      </c>
      <c r="G58" s="129"/>
      <c r="H58" s="94">
        <f>SUM(H48:H57)</f>
        <v>0</v>
      </c>
      <c r="I58" s="87" t="s">
        <v>27</v>
      </c>
      <c r="J58" s="86"/>
      <c r="K58" s="86"/>
      <c r="L58" s="108">
        <f t="shared" si="65"/>
        <v>0</v>
      </c>
      <c r="M58" s="86"/>
      <c r="N58" s="104">
        <f t="shared" ref="N58:O58" si="81">SUM(N48:N57)</f>
        <v>0</v>
      </c>
      <c r="O58" s="104">
        <f t="shared" si="81"/>
        <v>0</v>
      </c>
      <c r="P58" s="86"/>
      <c r="Q58" s="86"/>
      <c r="R58" s="98">
        <f>SUM(R48:R57)</f>
        <v>0</v>
      </c>
      <c r="S58" s="94" t="s">
        <v>28</v>
      </c>
      <c r="T58" s="94">
        <v>28.0</v>
      </c>
      <c r="U58" s="86"/>
      <c r="V58" s="86"/>
      <c r="W58" s="86"/>
      <c r="X58" s="86"/>
      <c r="Y58" s="104">
        <f>T58*R58</f>
        <v>0</v>
      </c>
      <c r="Z58" s="104">
        <f>R58</f>
        <v>0</v>
      </c>
      <c r="AA58" s="86"/>
      <c r="AB58" s="86"/>
    </row>
    <row r="59" ht="49.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ht="49.5" customHeight="1">
      <c r="A60" s="92"/>
      <c r="B60" s="93" t="s">
        <v>1</v>
      </c>
      <c r="C60" s="94"/>
      <c r="D60" s="95" t="s">
        <v>2</v>
      </c>
      <c r="E60" s="15"/>
      <c r="F60" s="96"/>
      <c r="G60" s="17"/>
      <c r="H60" s="17"/>
      <c r="I60" s="15"/>
      <c r="J60" s="95" t="s">
        <v>3</v>
      </c>
      <c r="K60" s="17"/>
      <c r="L60" s="17"/>
      <c r="M60" s="15"/>
      <c r="N60" s="86"/>
      <c r="O60" s="86"/>
      <c r="P60" s="97">
        <f>IFERROR(O73/N73-1,0)</f>
        <v>0</v>
      </c>
      <c r="Q60" s="89" t="s">
        <v>4</v>
      </c>
      <c r="R60" s="4"/>
      <c r="S60" s="5"/>
      <c r="T60" s="98">
        <f>SUM(T63:T72)</f>
        <v>0</v>
      </c>
      <c r="U60" s="86"/>
      <c r="V60" s="86"/>
      <c r="W60" s="86"/>
      <c r="X60" s="86"/>
      <c r="Y60" s="86"/>
      <c r="Z60" s="86"/>
      <c r="AA60" s="86"/>
      <c r="AB60" s="86"/>
    </row>
    <row r="61" ht="49.5" customHeight="1">
      <c r="A61" s="99" t="s">
        <v>5</v>
      </c>
      <c r="B61" s="82" t="s">
        <v>6</v>
      </c>
      <c r="C61" s="20"/>
      <c r="D61" s="20"/>
      <c r="E61" s="20"/>
      <c r="F61" s="20"/>
      <c r="G61" s="68"/>
      <c r="H61" s="82" t="s">
        <v>7</v>
      </c>
      <c r="I61" s="20"/>
      <c r="J61" s="20"/>
      <c r="K61" s="20"/>
      <c r="L61" s="20"/>
      <c r="M61" s="68"/>
      <c r="N61" s="27" t="s">
        <v>8</v>
      </c>
      <c r="O61" s="28"/>
      <c r="P61" s="25" t="s">
        <v>9</v>
      </c>
      <c r="Q61" s="17"/>
      <c r="R61" s="17"/>
      <c r="S61" s="17"/>
      <c r="T61" s="26"/>
      <c r="U61" s="86"/>
      <c r="V61" s="86"/>
      <c r="W61" s="86"/>
      <c r="X61" s="86"/>
      <c r="Y61" s="86"/>
      <c r="Z61" s="86"/>
      <c r="AA61" s="86"/>
      <c r="AB61" s="86"/>
    </row>
    <row r="62" ht="49.5" customHeight="1">
      <c r="A62" s="29"/>
      <c r="B62" s="100" t="s">
        <v>10</v>
      </c>
      <c r="C62" s="93" t="s">
        <v>11</v>
      </c>
      <c r="D62" s="93" t="s">
        <v>12</v>
      </c>
      <c r="E62" s="93" t="s">
        <v>13</v>
      </c>
      <c r="F62" s="93" t="s">
        <v>14</v>
      </c>
      <c r="G62" s="101" t="s">
        <v>15</v>
      </c>
      <c r="H62" s="100" t="s">
        <v>10</v>
      </c>
      <c r="I62" s="93" t="s">
        <v>11</v>
      </c>
      <c r="J62" s="93" t="s">
        <v>12</v>
      </c>
      <c r="K62" s="93" t="s">
        <v>14</v>
      </c>
      <c r="L62" s="93" t="s">
        <v>16</v>
      </c>
      <c r="M62" s="101" t="s">
        <v>17</v>
      </c>
      <c r="N62" s="100" t="s">
        <v>18</v>
      </c>
      <c r="O62" s="101" t="s">
        <v>19</v>
      </c>
      <c r="P62" s="100" t="s">
        <v>20</v>
      </c>
      <c r="Q62" s="93" t="s">
        <v>21</v>
      </c>
      <c r="R62" s="93" t="s">
        <v>22</v>
      </c>
      <c r="S62" s="93" t="s">
        <v>23</v>
      </c>
      <c r="T62" s="101" t="s">
        <v>24</v>
      </c>
      <c r="U62" s="86"/>
      <c r="V62" s="86"/>
      <c r="W62" s="86"/>
      <c r="X62" s="86"/>
      <c r="Y62" s="86"/>
      <c r="Z62" s="86"/>
      <c r="AA62" s="86"/>
      <c r="AB62" s="86"/>
    </row>
    <row r="63" ht="49.5" customHeight="1">
      <c r="A63" s="130"/>
      <c r="B63" s="103"/>
      <c r="C63" s="104"/>
      <c r="D63" s="105"/>
      <c r="E63" s="106">
        <f>IF(B63="",0,F73/SUM(B63:B72))</f>
        <v>0</v>
      </c>
      <c r="F63" s="106">
        <f t="shared" ref="F63:F72" si="83">C63*(1-(D63+9.25%))+E63</f>
        <v>0</v>
      </c>
      <c r="G63" s="107">
        <f t="shared" ref="G63:G72" si="84">IFERROR(F63*B63/H63,0)</f>
        <v>0</v>
      </c>
      <c r="H63" s="103"/>
      <c r="I63" s="104"/>
      <c r="J63" s="105"/>
      <c r="K63" s="106">
        <f t="shared" ref="K63:K72" si="85">I63*(1-(J63+9.25%))</f>
        <v>0</v>
      </c>
      <c r="L63" s="108">
        <f t="shared" ref="L63:L73" si="86">IFERROR(H63/B63-1,0)</f>
        <v>0</v>
      </c>
      <c r="M63" s="97">
        <f t="shared" ref="M63:M72" si="87">IFERROR(K63/G63-1,0)</f>
        <v>0</v>
      </c>
      <c r="N63" s="109">
        <f t="shared" ref="N63:N72" si="88">B63*F63</f>
        <v>0</v>
      </c>
      <c r="O63" s="107">
        <f t="shared" ref="O63:O72" si="89">H63*K63</f>
        <v>0</v>
      </c>
      <c r="P63" s="110" t="str">
        <f t="shared" ref="P63:Q63" si="82">H63</f>
        <v/>
      </c>
      <c r="Q63" s="106" t="str">
        <f t="shared" si="82"/>
        <v/>
      </c>
      <c r="R63" s="106">
        <f t="shared" ref="R63:R72" si="91">Q63*P63</f>
        <v>0</v>
      </c>
      <c r="S63" s="108">
        <f t="shared" ref="S63:S72" si="92">IF(M63="","",IF(M63&lt;20%,0,IF(M63&lt;30%,1%,IF(M63&lt;40%,1.5%,IF(M63&lt;50%,2.5%,IF(M63&lt;60%,3%,IF(M63&lt;80%,4%,IF(M63&lt;100%,5%,5%))))))))</f>
        <v>0</v>
      </c>
      <c r="T63" s="107">
        <f t="shared" ref="T63:T72" si="93">R63*S63</f>
        <v>0</v>
      </c>
      <c r="U63" s="86"/>
      <c r="V63" s="86"/>
      <c r="W63" s="86"/>
      <c r="X63" s="86"/>
      <c r="Y63" s="86"/>
      <c r="Z63" s="86"/>
      <c r="AA63" s="86"/>
      <c r="AB63" s="86"/>
    </row>
    <row r="64" ht="49.5" customHeight="1">
      <c r="A64" s="130"/>
      <c r="B64" s="103"/>
      <c r="C64" s="104"/>
      <c r="D64" s="105"/>
      <c r="E64" s="106">
        <f>IF(B64="",0,F73/SUM(B63:B72))</f>
        <v>0</v>
      </c>
      <c r="F64" s="106">
        <f t="shared" si="83"/>
        <v>0</v>
      </c>
      <c r="G64" s="107">
        <f t="shared" si="84"/>
        <v>0</v>
      </c>
      <c r="H64" s="103"/>
      <c r="I64" s="104"/>
      <c r="J64" s="105"/>
      <c r="K64" s="106">
        <f t="shared" si="85"/>
        <v>0</v>
      </c>
      <c r="L64" s="108">
        <f t="shared" si="86"/>
        <v>0</v>
      </c>
      <c r="M64" s="97">
        <f t="shared" si="87"/>
        <v>0</v>
      </c>
      <c r="N64" s="109">
        <f t="shared" si="88"/>
        <v>0</v>
      </c>
      <c r="O64" s="107">
        <f t="shared" si="89"/>
        <v>0</v>
      </c>
      <c r="P64" s="110" t="str">
        <f t="shared" ref="P64:Q64" si="90">H64</f>
        <v/>
      </c>
      <c r="Q64" s="106" t="str">
        <f t="shared" si="90"/>
        <v/>
      </c>
      <c r="R64" s="106">
        <f t="shared" si="91"/>
        <v>0</v>
      </c>
      <c r="S64" s="108">
        <f t="shared" si="92"/>
        <v>0</v>
      </c>
      <c r="T64" s="107">
        <f t="shared" si="93"/>
        <v>0</v>
      </c>
      <c r="U64" s="86"/>
      <c r="V64" s="86"/>
      <c r="W64" s="86"/>
      <c r="X64" s="86"/>
      <c r="Y64" s="86"/>
      <c r="Z64" s="86"/>
      <c r="AA64" s="86"/>
      <c r="AB64" s="86"/>
    </row>
    <row r="65" ht="49.5" hidden="1" customHeight="1">
      <c r="A65" s="130"/>
      <c r="B65" s="103"/>
      <c r="C65" s="104"/>
      <c r="D65" s="105"/>
      <c r="E65" s="106">
        <f>IF(B65="",0,F73/SUM(B63:B72))</f>
        <v>0</v>
      </c>
      <c r="F65" s="106">
        <f t="shared" si="83"/>
        <v>0</v>
      </c>
      <c r="G65" s="107">
        <f t="shared" si="84"/>
        <v>0</v>
      </c>
      <c r="H65" s="103"/>
      <c r="I65" s="104"/>
      <c r="J65" s="105"/>
      <c r="K65" s="106">
        <f t="shared" si="85"/>
        <v>0</v>
      </c>
      <c r="L65" s="108">
        <f t="shared" si="86"/>
        <v>0</v>
      </c>
      <c r="M65" s="97">
        <f t="shared" si="87"/>
        <v>0</v>
      </c>
      <c r="N65" s="109">
        <f t="shared" si="88"/>
        <v>0</v>
      </c>
      <c r="O65" s="107">
        <f t="shared" si="89"/>
        <v>0</v>
      </c>
      <c r="P65" s="110" t="str">
        <f t="shared" ref="P65:Q65" si="94">H65</f>
        <v/>
      </c>
      <c r="Q65" s="106" t="str">
        <f t="shared" si="94"/>
        <v/>
      </c>
      <c r="R65" s="106">
        <f t="shared" si="91"/>
        <v>0</v>
      </c>
      <c r="S65" s="108">
        <f t="shared" si="92"/>
        <v>0</v>
      </c>
      <c r="T65" s="107">
        <f t="shared" si="93"/>
        <v>0</v>
      </c>
      <c r="U65" s="86"/>
      <c r="V65" s="86"/>
      <c r="W65" s="86"/>
      <c r="X65" s="86"/>
      <c r="Y65" s="86"/>
      <c r="Z65" s="86"/>
      <c r="AA65" s="86"/>
      <c r="AB65" s="86"/>
    </row>
    <row r="66" ht="49.5" hidden="1" customHeight="1">
      <c r="A66" s="102"/>
      <c r="B66" s="103"/>
      <c r="C66" s="104"/>
      <c r="D66" s="105"/>
      <c r="E66" s="106">
        <f>IF(B66="",0,F73/SUM(B63:B72))</f>
        <v>0</v>
      </c>
      <c r="F66" s="106">
        <f t="shared" si="83"/>
        <v>0</v>
      </c>
      <c r="G66" s="107">
        <f t="shared" si="84"/>
        <v>0</v>
      </c>
      <c r="H66" s="103"/>
      <c r="I66" s="104"/>
      <c r="J66" s="105"/>
      <c r="K66" s="106">
        <f t="shared" si="85"/>
        <v>0</v>
      </c>
      <c r="L66" s="108">
        <f t="shared" si="86"/>
        <v>0</v>
      </c>
      <c r="M66" s="97">
        <f t="shared" si="87"/>
        <v>0</v>
      </c>
      <c r="N66" s="109">
        <f t="shared" si="88"/>
        <v>0</v>
      </c>
      <c r="O66" s="107">
        <f t="shared" si="89"/>
        <v>0</v>
      </c>
      <c r="P66" s="110" t="str">
        <f t="shared" ref="P66:Q66" si="95">H66</f>
        <v/>
      </c>
      <c r="Q66" s="106" t="str">
        <f t="shared" si="95"/>
        <v/>
      </c>
      <c r="R66" s="106">
        <f t="shared" si="91"/>
        <v>0</v>
      </c>
      <c r="S66" s="108">
        <f t="shared" si="92"/>
        <v>0</v>
      </c>
      <c r="T66" s="107">
        <f t="shared" si="93"/>
        <v>0</v>
      </c>
      <c r="U66" s="86"/>
      <c r="V66" s="86"/>
      <c r="W66" s="86"/>
      <c r="X66" s="86"/>
      <c r="Y66" s="86"/>
      <c r="Z66" s="86"/>
      <c r="AA66" s="86"/>
      <c r="AB66" s="86"/>
    </row>
    <row r="67" ht="49.5" hidden="1" customHeight="1">
      <c r="A67" s="102"/>
      <c r="B67" s="103"/>
      <c r="C67" s="104"/>
      <c r="D67" s="105"/>
      <c r="E67" s="106">
        <f>IF(B67="",0,F73/SUM(B63:B72))</f>
        <v>0</v>
      </c>
      <c r="F67" s="106">
        <f t="shared" si="83"/>
        <v>0</v>
      </c>
      <c r="G67" s="107">
        <f t="shared" si="84"/>
        <v>0</v>
      </c>
      <c r="H67" s="103"/>
      <c r="I67" s="104"/>
      <c r="J67" s="105"/>
      <c r="K67" s="106">
        <f t="shared" si="85"/>
        <v>0</v>
      </c>
      <c r="L67" s="108">
        <f t="shared" si="86"/>
        <v>0</v>
      </c>
      <c r="M67" s="97">
        <f t="shared" si="87"/>
        <v>0</v>
      </c>
      <c r="N67" s="109">
        <f t="shared" si="88"/>
        <v>0</v>
      </c>
      <c r="O67" s="107">
        <f t="shared" si="89"/>
        <v>0</v>
      </c>
      <c r="P67" s="110" t="str">
        <f t="shared" ref="P67:Q67" si="96">H67</f>
        <v/>
      </c>
      <c r="Q67" s="106" t="str">
        <f t="shared" si="96"/>
        <v/>
      </c>
      <c r="R67" s="106">
        <f t="shared" si="91"/>
        <v>0</v>
      </c>
      <c r="S67" s="108">
        <f t="shared" si="92"/>
        <v>0</v>
      </c>
      <c r="T67" s="107">
        <f t="shared" si="93"/>
        <v>0</v>
      </c>
      <c r="U67" s="86"/>
      <c r="V67" s="86"/>
      <c r="W67" s="86"/>
      <c r="X67" s="86"/>
      <c r="Y67" s="86"/>
      <c r="Z67" s="86"/>
      <c r="AA67" s="86"/>
      <c r="AB67" s="86"/>
    </row>
    <row r="68" ht="49.5" hidden="1" customHeight="1">
      <c r="A68" s="102"/>
      <c r="B68" s="103"/>
      <c r="C68" s="104"/>
      <c r="D68" s="105"/>
      <c r="E68" s="106">
        <f>IF(B68="",0,F73/SUM(B63:B72))</f>
        <v>0</v>
      </c>
      <c r="F68" s="106">
        <f t="shared" si="83"/>
        <v>0</v>
      </c>
      <c r="G68" s="107">
        <f t="shared" si="84"/>
        <v>0</v>
      </c>
      <c r="H68" s="103"/>
      <c r="I68" s="104"/>
      <c r="J68" s="105"/>
      <c r="K68" s="106">
        <f t="shared" si="85"/>
        <v>0</v>
      </c>
      <c r="L68" s="108">
        <f t="shared" si="86"/>
        <v>0</v>
      </c>
      <c r="M68" s="97">
        <f t="shared" si="87"/>
        <v>0</v>
      </c>
      <c r="N68" s="109">
        <f t="shared" si="88"/>
        <v>0</v>
      </c>
      <c r="O68" s="107">
        <f t="shared" si="89"/>
        <v>0</v>
      </c>
      <c r="P68" s="110" t="str">
        <f t="shared" ref="P68:Q68" si="97">H68</f>
        <v/>
      </c>
      <c r="Q68" s="106" t="str">
        <f t="shared" si="97"/>
        <v/>
      </c>
      <c r="R68" s="106">
        <f t="shared" si="91"/>
        <v>0</v>
      </c>
      <c r="S68" s="108">
        <f t="shared" si="92"/>
        <v>0</v>
      </c>
      <c r="T68" s="107">
        <f t="shared" si="93"/>
        <v>0</v>
      </c>
      <c r="U68" s="86"/>
      <c r="V68" s="86"/>
      <c r="W68" s="86"/>
      <c r="X68" s="86"/>
      <c r="Y68" s="86"/>
      <c r="Z68" s="86"/>
      <c r="AA68" s="86"/>
      <c r="AB68" s="86"/>
    </row>
    <row r="69" ht="49.5" hidden="1" customHeight="1">
      <c r="A69" s="102"/>
      <c r="B69" s="103"/>
      <c r="C69" s="104"/>
      <c r="D69" s="105"/>
      <c r="E69" s="106">
        <f>IF(B69="",0,F73/SUM(B63:B72))</f>
        <v>0</v>
      </c>
      <c r="F69" s="106">
        <f t="shared" si="83"/>
        <v>0</v>
      </c>
      <c r="G69" s="107">
        <f t="shared" si="84"/>
        <v>0</v>
      </c>
      <c r="H69" s="103"/>
      <c r="I69" s="104"/>
      <c r="J69" s="105"/>
      <c r="K69" s="106">
        <f t="shared" si="85"/>
        <v>0</v>
      </c>
      <c r="L69" s="108">
        <f t="shared" si="86"/>
        <v>0</v>
      </c>
      <c r="M69" s="97">
        <f t="shared" si="87"/>
        <v>0</v>
      </c>
      <c r="N69" s="109">
        <f t="shared" si="88"/>
        <v>0</v>
      </c>
      <c r="O69" s="107">
        <f t="shared" si="89"/>
        <v>0</v>
      </c>
      <c r="P69" s="110" t="str">
        <f t="shared" ref="P69:Q69" si="98">H69</f>
        <v/>
      </c>
      <c r="Q69" s="106" t="str">
        <f t="shared" si="98"/>
        <v/>
      </c>
      <c r="R69" s="106">
        <f t="shared" si="91"/>
        <v>0</v>
      </c>
      <c r="S69" s="108">
        <f t="shared" si="92"/>
        <v>0</v>
      </c>
      <c r="T69" s="107">
        <f t="shared" si="93"/>
        <v>0</v>
      </c>
      <c r="U69" s="86"/>
      <c r="V69" s="86"/>
      <c r="W69" s="86"/>
      <c r="X69" s="86"/>
      <c r="Y69" s="86"/>
      <c r="Z69" s="86"/>
      <c r="AA69" s="86"/>
      <c r="AB69" s="86"/>
    </row>
    <row r="70" ht="49.5" hidden="1" customHeight="1">
      <c r="A70" s="102"/>
      <c r="B70" s="103"/>
      <c r="C70" s="104"/>
      <c r="D70" s="105"/>
      <c r="E70" s="106">
        <f>IF(B70="",0,F73/SUM(B63:B72))</f>
        <v>0</v>
      </c>
      <c r="F70" s="106">
        <f t="shared" si="83"/>
        <v>0</v>
      </c>
      <c r="G70" s="107">
        <f t="shared" si="84"/>
        <v>0</v>
      </c>
      <c r="H70" s="103"/>
      <c r="I70" s="104"/>
      <c r="J70" s="105"/>
      <c r="K70" s="106">
        <f t="shared" si="85"/>
        <v>0</v>
      </c>
      <c r="L70" s="108">
        <f t="shared" si="86"/>
        <v>0</v>
      </c>
      <c r="M70" s="97">
        <f t="shared" si="87"/>
        <v>0</v>
      </c>
      <c r="N70" s="109">
        <f t="shared" si="88"/>
        <v>0</v>
      </c>
      <c r="O70" s="107">
        <f t="shared" si="89"/>
        <v>0</v>
      </c>
      <c r="P70" s="110" t="str">
        <f t="shared" ref="P70:Q70" si="99">H70</f>
        <v/>
      </c>
      <c r="Q70" s="106" t="str">
        <f t="shared" si="99"/>
        <v/>
      </c>
      <c r="R70" s="106">
        <f t="shared" si="91"/>
        <v>0</v>
      </c>
      <c r="S70" s="108">
        <f t="shared" si="92"/>
        <v>0</v>
      </c>
      <c r="T70" s="107">
        <f t="shared" si="93"/>
        <v>0</v>
      </c>
      <c r="U70" s="86"/>
      <c r="V70" s="86"/>
      <c r="W70" s="86"/>
      <c r="X70" s="86"/>
      <c r="Y70" s="86"/>
      <c r="Z70" s="86"/>
      <c r="AA70" s="86"/>
      <c r="AB70" s="86"/>
    </row>
    <row r="71" ht="49.5" hidden="1" customHeight="1">
      <c r="A71" s="102"/>
      <c r="B71" s="103"/>
      <c r="C71" s="104"/>
      <c r="D71" s="105"/>
      <c r="E71" s="106">
        <f>IF(B71="",0,F73/SUM(B63:B72))</f>
        <v>0</v>
      </c>
      <c r="F71" s="106">
        <f t="shared" si="83"/>
        <v>0</v>
      </c>
      <c r="G71" s="107">
        <f t="shared" si="84"/>
        <v>0</v>
      </c>
      <c r="H71" s="103"/>
      <c r="I71" s="104"/>
      <c r="J71" s="105"/>
      <c r="K71" s="106">
        <f t="shared" si="85"/>
        <v>0</v>
      </c>
      <c r="L71" s="108">
        <f t="shared" si="86"/>
        <v>0</v>
      </c>
      <c r="M71" s="97">
        <f t="shared" si="87"/>
        <v>0</v>
      </c>
      <c r="N71" s="109">
        <f t="shared" si="88"/>
        <v>0</v>
      </c>
      <c r="O71" s="107">
        <f t="shared" si="89"/>
        <v>0</v>
      </c>
      <c r="P71" s="110" t="str">
        <f t="shared" ref="P71:Q71" si="100">H71</f>
        <v/>
      </c>
      <c r="Q71" s="106" t="str">
        <f t="shared" si="100"/>
        <v/>
      </c>
      <c r="R71" s="106">
        <f t="shared" si="91"/>
        <v>0</v>
      </c>
      <c r="S71" s="108">
        <f t="shared" si="92"/>
        <v>0</v>
      </c>
      <c r="T71" s="107">
        <f t="shared" si="93"/>
        <v>0</v>
      </c>
      <c r="U71" s="86"/>
      <c r="V71" s="86"/>
      <c r="W71" s="86"/>
      <c r="X71" s="86"/>
      <c r="Y71" s="86"/>
      <c r="Z71" s="86"/>
      <c r="AA71" s="86"/>
      <c r="AB71" s="86"/>
    </row>
    <row r="72" ht="49.5" hidden="1" customHeight="1">
      <c r="A72" s="113"/>
      <c r="B72" s="114"/>
      <c r="C72" s="114"/>
      <c r="D72" s="115"/>
      <c r="E72" s="116">
        <f>IF(B72="",0,F73/SUM(B63:B72))</f>
        <v>0</v>
      </c>
      <c r="F72" s="116">
        <f t="shared" si="83"/>
        <v>0</v>
      </c>
      <c r="G72" s="117">
        <f t="shared" si="84"/>
        <v>0</v>
      </c>
      <c r="H72" s="118"/>
      <c r="I72" s="114"/>
      <c r="J72" s="119"/>
      <c r="K72" s="116">
        <f t="shared" si="85"/>
        <v>0</v>
      </c>
      <c r="L72" s="120">
        <f t="shared" si="86"/>
        <v>0</v>
      </c>
      <c r="M72" s="121">
        <f t="shared" si="87"/>
        <v>0</v>
      </c>
      <c r="N72" s="122">
        <f t="shared" si="88"/>
        <v>0</v>
      </c>
      <c r="O72" s="117">
        <f t="shared" si="89"/>
        <v>0</v>
      </c>
      <c r="P72" s="123" t="str">
        <f t="shared" ref="P72:Q72" si="101">H72</f>
        <v/>
      </c>
      <c r="Q72" s="116" t="str">
        <f t="shared" si="101"/>
        <v/>
      </c>
      <c r="R72" s="116">
        <f t="shared" si="91"/>
        <v>0</v>
      </c>
      <c r="S72" s="108">
        <f t="shared" si="92"/>
        <v>0</v>
      </c>
      <c r="T72" s="117">
        <f t="shared" si="93"/>
        <v>0</v>
      </c>
      <c r="U72" s="86"/>
      <c r="V72" s="86"/>
      <c r="W72" s="86"/>
      <c r="X72" s="86"/>
      <c r="Y72" s="86"/>
      <c r="Z72" s="86"/>
      <c r="AA72" s="86"/>
      <c r="AB72" s="86"/>
    </row>
    <row r="73" ht="49.5" customHeight="1">
      <c r="A73" s="86"/>
      <c r="B73" s="94">
        <f>SUM(B63:B72)</f>
        <v>0</v>
      </c>
      <c r="C73" s="87" t="s">
        <v>25</v>
      </c>
      <c r="D73" s="111" t="s">
        <v>26</v>
      </c>
      <c r="E73" s="77"/>
      <c r="F73" s="112"/>
      <c r="G73" s="91"/>
      <c r="H73" s="94">
        <f>SUM(H63:H72)</f>
        <v>0</v>
      </c>
      <c r="I73" s="87" t="s">
        <v>27</v>
      </c>
      <c r="J73" s="86"/>
      <c r="K73" s="86"/>
      <c r="L73" s="108">
        <f t="shared" si="86"/>
        <v>0</v>
      </c>
      <c r="M73" s="86"/>
      <c r="N73" s="104">
        <f t="shared" ref="N73:O73" si="102">SUM(N63:N72)</f>
        <v>0</v>
      </c>
      <c r="O73" s="104">
        <f t="shared" si="102"/>
        <v>0</v>
      </c>
      <c r="P73" s="86"/>
      <c r="Q73" s="86"/>
      <c r="R73" s="98">
        <f>SUM(R63:R72)</f>
        <v>0</v>
      </c>
      <c r="S73" s="94" t="s">
        <v>28</v>
      </c>
      <c r="T73" s="94"/>
      <c r="U73" s="86"/>
      <c r="V73" s="86"/>
      <c r="W73" s="86"/>
      <c r="X73" s="86"/>
      <c r="Y73" s="104">
        <f>T73*R73</f>
        <v>0</v>
      </c>
      <c r="Z73" s="104">
        <f>R73</f>
        <v>0</v>
      </c>
      <c r="AA73" s="86"/>
      <c r="AB73" s="86"/>
    </row>
    <row r="74" ht="49.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</row>
    <row r="75" ht="49.5" customHeight="1">
      <c r="A75" s="92"/>
      <c r="B75" s="93" t="s">
        <v>1</v>
      </c>
      <c r="C75" s="94"/>
      <c r="D75" s="95" t="s">
        <v>2</v>
      </c>
      <c r="E75" s="15"/>
      <c r="F75" s="96"/>
      <c r="G75" s="17"/>
      <c r="H75" s="17"/>
      <c r="I75" s="15"/>
      <c r="J75" s="95" t="s">
        <v>3</v>
      </c>
      <c r="K75" s="17"/>
      <c r="L75" s="17"/>
      <c r="M75" s="15"/>
      <c r="N75" s="86"/>
      <c r="O75" s="86"/>
      <c r="P75" s="97">
        <f>IFERROR(O88/N88-1,0)</f>
        <v>0</v>
      </c>
      <c r="Q75" s="89" t="s">
        <v>4</v>
      </c>
      <c r="R75" s="4"/>
      <c r="S75" s="5"/>
      <c r="T75" s="98">
        <f>SUM(T78:T87)</f>
        <v>0</v>
      </c>
      <c r="U75" s="86"/>
      <c r="V75" s="86"/>
      <c r="W75" s="86"/>
      <c r="X75" s="86"/>
      <c r="Y75" s="86"/>
      <c r="Z75" s="86"/>
      <c r="AA75" s="86"/>
      <c r="AB75" s="86"/>
    </row>
    <row r="76" ht="49.5" customHeight="1">
      <c r="A76" s="99" t="s">
        <v>5</v>
      </c>
      <c r="B76" s="82" t="s">
        <v>6</v>
      </c>
      <c r="C76" s="20"/>
      <c r="D76" s="20"/>
      <c r="E76" s="20"/>
      <c r="F76" s="20"/>
      <c r="G76" s="68"/>
      <c r="H76" s="82" t="s">
        <v>7</v>
      </c>
      <c r="I76" s="20"/>
      <c r="J76" s="20"/>
      <c r="K76" s="20"/>
      <c r="L76" s="20"/>
      <c r="M76" s="68"/>
      <c r="N76" s="27" t="s">
        <v>8</v>
      </c>
      <c r="O76" s="28"/>
      <c r="P76" s="25" t="s">
        <v>9</v>
      </c>
      <c r="Q76" s="17"/>
      <c r="R76" s="17"/>
      <c r="S76" s="17"/>
      <c r="T76" s="26"/>
      <c r="U76" s="86"/>
      <c r="V76" s="86"/>
      <c r="W76" s="86"/>
      <c r="X76" s="86"/>
      <c r="Y76" s="86"/>
      <c r="Z76" s="86"/>
      <c r="AA76" s="86"/>
      <c r="AB76" s="86"/>
    </row>
    <row r="77" ht="49.5" customHeight="1">
      <c r="A77" s="29"/>
      <c r="B77" s="100" t="s">
        <v>10</v>
      </c>
      <c r="C77" s="93" t="s">
        <v>11</v>
      </c>
      <c r="D77" s="93" t="s">
        <v>12</v>
      </c>
      <c r="E77" s="93" t="s">
        <v>13</v>
      </c>
      <c r="F77" s="93" t="s">
        <v>14</v>
      </c>
      <c r="G77" s="101" t="s">
        <v>15</v>
      </c>
      <c r="H77" s="100" t="s">
        <v>10</v>
      </c>
      <c r="I77" s="93" t="s">
        <v>11</v>
      </c>
      <c r="J77" s="93" t="s">
        <v>12</v>
      </c>
      <c r="K77" s="93" t="s">
        <v>14</v>
      </c>
      <c r="L77" s="93" t="s">
        <v>16</v>
      </c>
      <c r="M77" s="101" t="s">
        <v>17</v>
      </c>
      <c r="N77" s="100" t="s">
        <v>18</v>
      </c>
      <c r="O77" s="101" t="s">
        <v>19</v>
      </c>
      <c r="P77" s="100" t="s">
        <v>20</v>
      </c>
      <c r="Q77" s="93" t="s">
        <v>21</v>
      </c>
      <c r="R77" s="93" t="s">
        <v>22</v>
      </c>
      <c r="S77" s="93" t="s">
        <v>23</v>
      </c>
      <c r="T77" s="101" t="s">
        <v>24</v>
      </c>
      <c r="U77" s="86"/>
      <c r="V77" s="86"/>
      <c r="W77" s="86"/>
      <c r="X77" s="86"/>
      <c r="Y77" s="86"/>
      <c r="Z77" s="86"/>
      <c r="AA77" s="86"/>
      <c r="AB77" s="86"/>
    </row>
    <row r="78" ht="49.5" customHeight="1">
      <c r="A78" s="102"/>
      <c r="B78" s="103"/>
      <c r="C78" s="104"/>
      <c r="D78" s="105"/>
      <c r="E78" s="106">
        <f>IF(B78="",0,F87/SUM(B78:B86))</f>
        <v>0</v>
      </c>
      <c r="F78" s="106">
        <f t="shared" ref="F78:F87" si="104">C78*(1-(D78+9.25%))+E78</f>
        <v>0</v>
      </c>
      <c r="G78" s="107">
        <f t="shared" ref="G78:G87" si="105">IFERROR(F78*B78/H78,0)</f>
        <v>0</v>
      </c>
      <c r="H78" s="103"/>
      <c r="I78" s="104"/>
      <c r="J78" s="105"/>
      <c r="K78" s="106">
        <f t="shared" ref="K78:K87" si="106">I78*(1-(J78+9.25%))</f>
        <v>0</v>
      </c>
      <c r="L78" s="108">
        <f t="shared" ref="L78:L88" si="107">IFERROR(H78/B78-1,0)</f>
        <v>0</v>
      </c>
      <c r="M78" s="97">
        <f t="shared" ref="M78:M87" si="108">IFERROR(K78/G78-1,0)</f>
        <v>0</v>
      </c>
      <c r="N78" s="109">
        <f t="shared" ref="N78:N87" si="109">B78*F78</f>
        <v>0</v>
      </c>
      <c r="O78" s="107">
        <f t="shared" ref="O78:O87" si="110">H78*K78</f>
        <v>0</v>
      </c>
      <c r="P78" s="110" t="str">
        <f t="shared" ref="P78:Q78" si="103">H78</f>
        <v/>
      </c>
      <c r="Q78" s="106" t="str">
        <f t="shared" si="103"/>
        <v/>
      </c>
      <c r="R78" s="106">
        <f t="shared" ref="R78:R87" si="112">Q78*P78</f>
        <v>0</v>
      </c>
      <c r="S78" s="108">
        <f t="shared" ref="S78:S87" si="113">IF(M78="","",IF(M78&lt;20%,0,IF(M78&lt;30%,1%,IF(M78&lt;40%,1.5%,IF(M78&lt;50%,2.5%,IF(M78&lt;60%,3%,IF(M78&lt;80%,4%,IF(M78&lt;100%,5%,5%))))))))</f>
        <v>0</v>
      </c>
      <c r="T78" s="107">
        <f t="shared" ref="T78:T87" si="114">R78*S78</f>
        <v>0</v>
      </c>
      <c r="U78" s="86"/>
      <c r="V78" s="86"/>
      <c r="W78" s="86"/>
      <c r="X78" s="86"/>
      <c r="Y78" s="86"/>
      <c r="Z78" s="86"/>
      <c r="AA78" s="86"/>
      <c r="AB78" s="86"/>
    </row>
    <row r="79" ht="49.5" customHeight="1">
      <c r="A79" s="102"/>
      <c r="B79" s="103"/>
      <c r="C79" s="104"/>
      <c r="D79" s="105"/>
      <c r="E79" s="106">
        <f>IF(B79="",0,F88/SUM(B78:B87))</f>
        <v>0</v>
      </c>
      <c r="F79" s="106">
        <f t="shared" si="104"/>
        <v>0</v>
      </c>
      <c r="G79" s="107">
        <f t="shared" si="105"/>
        <v>0</v>
      </c>
      <c r="H79" s="103"/>
      <c r="I79" s="104"/>
      <c r="J79" s="105"/>
      <c r="K79" s="106">
        <f t="shared" si="106"/>
        <v>0</v>
      </c>
      <c r="L79" s="108">
        <f t="shared" si="107"/>
        <v>0</v>
      </c>
      <c r="M79" s="97">
        <f t="shared" si="108"/>
        <v>0</v>
      </c>
      <c r="N79" s="109">
        <f t="shared" si="109"/>
        <v>0</v>
      </c>
      <c r="O79" s="107">
        <f t="shared" si="110"/>
        <v>0</v>
      </c>
      <c r="P79" s="110" t="str">
        <f t="shared" ref="P79:Q79" si="111">H79</f>
        <v/>
      </c>
      <c r="Q79" s="106" t="str">
        <f t="shared" si="111"/>
        <v/>
      </c>
      <c r="R79" s="106">
        <f t="shared" si="112"/>
        <v>0</v>
      </c>
      <c r="S79" s="108">
        <f t="shared" si="113"/>
        <v>0</v>
      </c>
      <c r="T79" s="107">
        <f t="shared" si="114"/>
        <v>0</v>
      </c>
      <c r="U79" s="86"/>
      <c r="V79" s="86"/>
      <c r="W79" s="86"/>
      <c r="X79" s="86"/>
      <c r="Y79" s="86"/>
      <c r="Z79" s="86"/>
      <c r="AA79" s="86"/>
      <c r="AB79" s="86"/>
    </row>
    <row r="80" ht="49.5" customHeight="1">
      <c r="A80" s="102"/>
      <c r="B80" s="103"/>
      <c r="C80" s="104"/>
      <c r="D80" s="105"/>
      <c r="E80" s="106">
        <f>IF(B80="",0,F88/SUM(B78:B87))</f>
        <v>0</v>
      </c>
      <c r="F80" s="106">
        <f t="shared" si="104"/>
        <v>0</v>
      </c>
      <c r="G80" s="107">
        <f t="shared" si="105"/>
        <v>0</v>
      </c>
      <c r="H80" s="103"/>
      <c r="I80" s="104"/>
      <c r="J80" s="105"/>
      <c r="K80" s="106">
        <f t="shared" si="106"/>
        <v>0</v>
      </c>
      <c r="L80" s="108">
        <f t="shared" si="107"/>
        <v>0</v>
      </c>
      <c r="M80" s="97">
        <f t="shared" si="108"/>
        <v>0</v>
      </c>
      <c r="N80" s="109">
        <f t="shared" si="109"/>
        <v>0</v>
      </c>
      <c r="O80" s="107">
        <f t="shared" si="110"/>
        <v>0</v>
      </c>
      <c r="P80" s="110" t="str">
        <f t="shared" ref="P80:Q80" si="115">H80</f>
        <v/>
      </c>
      <c r="Q80" s="106" t="str">
        <f t="shared" si="115"/>
        <v/>
      </c>
      <c r="R80" s="106">
        <f t="shared" si="112"/>
        <v>0</v>
      </c>
      <c r="S80" s="108">
        <f t="shared" si="113"/>
        <v>0</v>
      </c>
      <c r="T80" s="107">
        <f t="shared" si="114"/>
        <v>0</v>
      </c>
      <c r="U80" s="86"/>
      <c r="V80" s="86"/>
      <c r="W80" s="86"/>
      <c r="X80" s="86"/>
      <c r="Y80" s="86"/>
      <c r="Z80" s="86"/>
      <c r="AA80" s="86"/>
      <c r="AB80" s="86"/>
    </row>
    <row r="81" ht="49.5" customHeight="1">
      <c r="A81" s="102"/>
      <c r="B81" s="103"/>
      <c r="C81" s="104"/>
      <c r="D81" s="105"/>
      <c r="E81" s="106">
        <f>IF(B81="",0,F88/SUM(B78:B87))</f>
        <v>0</v>
      </c>
      <c r="F81" s="106">
        <f t="shared" si="104"/>
        <v>0</v>
      </c>
      <c r="G81" s="107">
        <f t="shared" si="105"/>
        <v>0</v>
      </c>
      <c r="H81" s="103"/>
      <c r="I81" s="104"/>
      <c r="J81" s="105"/>
      <c r="K81" s="106">
        <f t="shared" si="106"/>
        <v>0</v>
      </c>
      <c r="L81" s="108">
        <f t="shared" si="107"/>
        <v>0</v>
      </c>
      <c r="M81" s="97">
        <f t="shared" si="108"/>
        <v>0</v>
      </c>
      <c r="N81" s="109">
        <f t="shared" si="109"/>
        <v>0</v>
      </c>
      <c r="O81" s="107">
        <f t="shared" si="110"/>
        <v>0</v>
      </c>
      <c r="P81" s="110" t="str">
        <f t="shared" ref="P81:Q81" si="116">H81</f>
        <v/>
      </c>
      <c r="Q81" s="106" t="str">
        <f t="shared" si="116"/>
        <v/>
      </c>
      <c r="R81" s="106">
        <f t="shared" si="112"/>
        <v>0</v>
      </c>
      <c r="S81" s="108">
        <f t="shared" si="113"/>
        <v>0</v>
      </c>
      <c r="T81" s="107">
        <f t="shared" si="114"/>
        <v>0</v>
      </c>
      <c r="U81" s="86"/>
      <c r="V81" s="86"/>
      <c r="W81" s="86"/>
      <c r="X81" s="86"/>
      <c r="Y81" s="86"/>
      <c r="Z81" s="86"/>
      <c r="AA81" s="86"/>
      <c r="AB81" s="86"/>
    </row>
    <row r="82" ht="49.5" customHeight="1">
      <c r="A82" s="102"/>
      <c r="B82" s="103"/>
      <c r="C82" s="104"/>
      <c r="D82" s="105"/>
      <c r="E82" s="106">
        <f>IF(B82="",0,F88/SUM(B78:B87))</f>
        <v>0</v>
      </c>
      <c r="F82" s="106">
        <f t="shared" si="104"/>
        <v>0</v>
      </c>
      <c r="G82" s="107">
        <f t="shared" si="105"/>
        <v>0</v>
      </c>
      <c r="H82" s="103"/>
      <c r="I82" s="104"/>
      <c r="J82" s="105"/>
      <c r="K82" s="106">
        <f t="shared" si="106"/>
        <v>0</v>
      </c>
      <c r="L82" s="108">
        <f t="shared" si="107"/>
        <v>0</v>
      </c>
      <c r="M82" s="97">
        <f t="shared" si="108"/>
        <v>0</v>
      </c>
      <c r="N82" s="109">
        <f t="shared" si="109"/>
        <v>0</v>
      </c>
      <c r="O82" s="107">
        <f t="shared" si="110"/>
        <v>0</v>
      </c>
      <c r="P82" s="110" t="str">
        <f t="shared" ref="P82:Q82" si="117">H82</f>
        <v/>
      </c>
      <c r="Q82" s="106" t="str">
        <f t="shared" si="117"/>
        <v/>
      </c>
      <c r="R82" s="106">
        <f t="shared" si="112"/>
        <v>0</v>
      </c>
      <c r="S82" s="108">
        <f t="shared" si="113"/>
        <v>0</v>
      </c>
      <c r="T82" s="107">
        <f t="shared" si="114"/>
        <v>0</v>
      </c>
      <c r="U82" s="86"/>
      <c r="V82" s="86"/>
      <c r="W82" s="86"/>
      <c r="X82" s="86"/>
      <c r="Y82" s="86"/>
      <c r="Z82" s="86"/>
      <c r="AA82" s="86"/>
      <c r="AB82" s="86"/>
    </row>
    <row r="83" ht="49.5" customHeight="1">
      <c r="A83" s="102"/>
      <c r="B83" s="103"/>
      <c r="C83" s="104"/>
      <c r="D83" s="105"/>
      <c r="E83" s="106">
        <f>IF(B83="",0,F88/SUM(B78:B87))</f>
        <v>0</v>
      </c>
      <c r="F83" s="106">
        <f t="shared" si="104"/>
        <v>0</v>
      </c>
      <c r="G83" s="107">
        <f t="shared" si="105"/>
        <v>0</v>
      </c>
      <c r="H83" s="103"/>
      <c r="I83" s="104"/>
      <c r="J83" s="105"/>
      <c r="K83" s="106">
        <f t="shared" si="106"/>
        <v>0</v>
      </c>
      <c r="L83" s="108">
        <f t="shared" si="107"/>
        <v>0</v>
      </c>
      <c r="M83" s="97">
        <f t="shared" si="108"/>
        <v>0</v>
      </c>
      <c r="N83" s="109">
        <f t="shared" si="109"/>
        <v>0</v>
      </c>
      <c r="O83" s="107">
        <f t="shared" si="110"/>
        <v>0</v>
      </c>
      <c r="P83" s="110" t="str">
        <f t="shared" ref="P83:Q83" si="118">H83</f>
        <v/>
      </c>
      <c r="Q83" s="106" t="str">
        <f t="shared" si="118"/>
        <v/>
      </c>
      <c r="R83" s="106">
        <f t="shared" si="112"/>
        <v>0</v>
      </c>
      <c r="S83" s="108">
        <f t="shared" si="113"/>
        <v>0</v>
      </c>
      <c r="T83" s="107">
        <f t="shared" si="114"/>
        <v>0</v>
      </c>
      <c r="U83" s="86"/>
      <c r="V83" s="86"/>
      <c r="W83" s="86"/>
      <c r="X83" s="86"/>
      <c r="Y83" s="86"/>
      <c r="Z83" s="86"/>
      <c r="AA83" s="86"/>
      <c r="AB83" s="86"/>
    </row>
    <row r="84" ht="49.5" customHeight="1">
      <c r="A84" s="102"/>
      <c r="B84" s="103"/>
      <c r="C84" s="104"/>
      <c r="D84" s="105"/>
      <c r="E84" s="106">
        <f>IF(B84="",0,F88/SUM(B78:B87))</f>
        <v>0</v>
      </c>
      <c r="F84" s="106">
        <f t="shared" si="104"/>
        <v>0</v>
      </c>
      <c r="G84" s="107">
        <f t="shared" si="105"/>
        <v>0</v>
      </c>
      <c r="H84" s="103"/>
      <c r="I84" s="104"/>
      <c r="J84" s="105"/>
      <c r="K84" s="106">
        <f t="shared" si="106"/>
        <v>0</v>
      </c>
      <c r="L84" s="108">
        <f t="shared" si="107"/>
        <v>0</v>
      </c>
      <c r="M84" s="97">
        <f t="shared" si="108"/>
        <v>0</v>
      </c>
      <c r="N84" s="109">
        <f t="shared" si="109"/>
        <v>0</v>
      </c>
      <c r="O84" s="107">
        <f t="shared" si="110"/>
        <v>0</v>
      </c>
      <c r="P84" s="110" t="str">
        <f t="shared" ref="P84:Q84" si="119">H84</f>
        <v/>
      </c>
      <c r="Q84" s="106" t="str">
        <f t="shared" si="119"/>
        <v/>
      </c>
      <c r="R84" s="106">
        <f t="shared" si="112"/>
        <v>0</v>
      </c>
      <c r="S84" s="108">
        <f t="shared" si="113"/>
        <v>0</v>
      </c>
      <c r="T84" s="107">
        <f t="shared" si="114"/>
        <v>0</v>
      </c>
      <c r="U84" s="86"/>
      <c r="V84" s="86"/>
      <c r="W84" s="86"/>
      <c r="X84" s="86"/>
      <c r="Y84" s="86"/>
      <c r="Z84" s="86"/>
      <c r="AA84" s="86"/>
      <c r="AB84" s="86"/>
    </row>
    <row r="85" ht="49.5" customHeight="1">
      <c r="A85" s="102"/>
      <c r="B85" s="103"/>
      <c r="C85" s="104"/>
      <c r="D85" s="105"/>
      <c r="E85" s="106">
        <f>IF(B85="",0,F88/SUM(B78:B87))</f>
        <v>0</v>
      </c>
      <c r="F85" s="106">
        <f t="shared" si="104"/>
        <v>0</v>
      </c>
      <c r="G85" s="107">
        <f t="shared" si="105"/>
        <v>0</v>
      </c>
      <c r="H85" s="103"/>
      <c r="I85" s="104"/>
      <c r="J85" s="105"/>
      <c r="K85" s="106">
        <f t="shared" si="106"/>
        <v>0</v>
      </c>
      <c r="L85" s="108">
        <f t="shared" si="107"/>
        <v>0</v>
      </c>
      <c r="M85" s="97">
        <f t="shared" si="108"/>
        <v>0</v>
      </c>
      <c r="N85" s="109">
        <f t="shared" si="109"/>
        <v>0</v>
      </c>
      <c r="O85" s="107">
        <f t="shared" si="110"/>
        <v>0</v>
      </c>
      <c r="P85" s="110" t="str">
        <f t="shared" ref="P85:Q85" si="120">H85</f>
        <v/>
      </c>
      <c r="Q85" s="106" t="str">
        <f t="shared" si="120"/>
        <v/>
      </c>
      <c r="R85" s="106">
        <f t="shared" si="112"/>
        <v>0</v>
      </c>
      <c r="S85" s="108">
        <f t="shared" si="113"/>
        <v>0</v>
      </c>
      <c r="T85" s="107">
        <f t="shared" si="114"/>
        <v>0</v>
      </c>
      <c r="U85" s="86"/>
      <c r="V85" s="86"/>
      <c r="W85" s="86"/>
      <c r="X85" s="86"/>
      <c r="Y85" s="86"/>
      <c r="Z85" s="86"/>
      <c r="AA85" s="86"/>
      <c r="AB85" s="86"/>
    </row>
    <row r="86" ht="49.5" customHeight="1">
      <c r="A86" s="102"/>
      <c r="B86" s="103"/>
      <c r="C86" s="104"/>
      <c r="D86" s="105"/>
      <c r="E86" s="106">
        <f>IF(B86="",0,F88/SUM(B78:B87))</f>
        <v>0</v>
      </c>
      <c r="F86" s="106">
        <f t="shared" si="104"/>
        <v>0</v>
      </c>
      <c r="G86" s="107">
        <f t="shared" si="105"/>
        <v>0</v>
      </c>
      <c r="H86" s="103"/>
      <c r="I86" s="104"/>
      <c r="J86" s="105"/>
      <c r="K86" s="106">
        <f t="shared" si="106"/>
        <v>0</v>
      </c>
      <c r="L86" s="108">
        <f t="shared" si="107"/>
        <v>0</v>
      </c>
      <c r="M86" s="97">
        <f t="shared" si="108"/>
        <v>0</v>
      </c>
      <c r="N86" s="109">
        <f t="shared" si="109"/>
        <v>0</v>
      </c>
      <c r="O86" s="107">
        <f t="shared" si="110"/>
        <v>0</v>
      </c>
      <c r="P86" s="110" t="str">
        <f t="shared" ref="P86:Q86" si="121">H86</f>
        <v/>
      </c>
      <c r="Q86" s="106" t="str">
        <f t="shared" si="121"/>
        <v/>
      </c>
      <c r="R86" s="106">
        <f t="shared" si="112"/>
        <v>0</v>
      </c>
      <c r="S86" s="108">
        <f t="shared" si="113"/>
        <v>0</v>
      </c>
      <c r="T86" s="107">
        <f t="shared" si="114"/>
        <v>0</v>
      </c>
      <c r="U86" s="86"/>
      <c r="V86" s="86"/>
      <c r="W86" s="86"/>
      <c r="X86" s="86"/>
      <c r="Y86" s="86"/>
      <c r="Z86" s="86"/>
      <c r="AA86" s="86"/>
      <c r="AB86" s="86"/>
    </row>
    <row r="87" ht="49.5" customHeight="1">
      <c r="A87" s="113"/>
      <c r="B87" s="114"/>
      <c r="C87" s="114"/>
      <c r="D87" s="115"/>
      <c r="E87" s="116">
        <f>IF(B87="",0,F88/SUM(B78:B87))</f>
        <v>0</v>
      </c>
      <c r="F87" s="116">
        <f t="shared" si="104"/>
        <v>0</v>
      </c>
      <c r="G87" s="117">
        <f t="shared" si="105"/>
        <v>0</v>
      </c>
      <c r="H87" s="118"/>
      <c r="I87" s="114"/>
      <c r="J87" s="119"/>
      <c r="K87" s="116">
        <f t="shared" si="106"/>
        <v>0</v>
      </c>
      <c r="L87" s="120">
        <f t="shared" si="107"/>
        <v>0</v>
      </c>
      <c r="M87" s="121">
        <f t="shared" si="108"/>
        <v>0</v>
      </c>
      <c r="N87" s="122">
        <f t="shared" si="109"/>
        <v>0</v>
      </c>
      <c r="O87" s="117">
        <f t="shared" si="110"/>
        <v>0</v>
      </c>
      <c r="P87" s="123" t="str">
        <f t="shared" ref="P87:Q87" si="122">H87</f>
        <v/>
      </c>
      <c r="Q87" s="116" t="str">
        <f t="shared" si="122"/>
        <v/>
      </c>
      <c r="R87" s="116">
        <f t="shared" si="112"/>
        <v>0</v>
      </c>
      <c r="S87" s="108">
        <f t="shared" si="113"/>
        <v>0</v>
      </c>
      <c r="T87" s="117">
        <f t="shared" si="114"/>
        <v>0</v>
      </c>
      <c r="U87" s="86"/>
      <c r="V87" s="86"/>
      <c r="W87" s="86"/>
      <c r="X87" s="86"/>
      <c r="Y87" s="86"/>
      <c r="Z87" s="86"/>
      <c r="AA87" s="86"/>
      <c r="AB87" s="86"/>
    </row>
    <row r="88" ht="49.5" customHeight="1">
      <c r="A88" s="86"/>
      <c r="B88" s="94">
        <f>SUM(B78:B87)</f>
        <v>0</v>
      </c>
      <c r="C88" s="87" t="s">
        <v>25</v>
      </c>
      <c r="D88" s="111" t="s">
        <v>26</v>
      </c>
      <c r="E88" s="77"/>
      <c r="F88" s="112"/>
      <c r="G88" s="91"/>
      <c r="H88" s="94">
        <f>SUM(H78:H87)</f>
        <v>0</v>
      </c>
      <c r="I88" s="87" t="s">
        <v>27</v>
      </c>
      <c r="J88" s="86"/>
      <c r="K88" s="86"/>
      <c r="L88" s="108">
        <f t="shared" si="107"/>
        <v>0</v>
      </c>
      <c r="M88" s="86"/>
      <c r="N88" s="104">
        <f t="shared" ref="N88:O88" si="123">SUM(N78:N87)</f>
        <v>0</v>
      </c>
      <c r="O88" s="104">
        <f t="shared" si="123"/>
        <v>0</v>
      </c>
      <c r="P88" s="86"/>
      <c r="Q88" s="86"/>
      <c r="R88" s="98">
        <f>SUM(R78:R87)</f>
        <v>0</v>
      </c>
      <c r="S88" s="94" t="s">
        <v>28</v>
      </c>
      <c r="T88" s="94"/>
      <c r="U88" s="86"/>
      <c r="V88" s="86"/>
      <c r="W88" s="86"/>
      <c r="X88" s="86"/>
      <c r="Y88" s="104">
        <f>T88*R88</f>
        <v>0</v>
      </c>
      <c r="Z88" s="104">
        <f>R88</f>
        <v>0</v>
      </c>
      <c r="AA88" s="86"/>
      <c r="AB88" s="86"/>
    </row>
    <row r="89" ht="49.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</row>
    <row r="90" ht="49.5" customHeight="1">
      <c r="A90" s="92"/>
      <c r="B90" s="93" t="s">
        <v>1</v>
      </c>
      <c r="C90" s="94"/>
      <c r="D90" s="95" t="s">
        <v>29</v>
      </c>
      <c r="E90" s="15"/>
      <c r="F90" s="96"/>
      <c r="G90" s="17"/>
      <c r="H90" s="17"/>
      <c r="I90" s="15"/>
      <c r="J90" s="95" t="s">
        <v>3</v>
      </c>
      <c r="K90" s="17"/>
      <c r="L90" s="17"/>
      <c r="M90" s="15"/>
      <c r="N90" s="86"/>
      <c r="O90" s="86"/>
      <c r="P90" s="97">
        <f>IFERROR(O103/N103-1,0)</f>
        <v>0</v>
      </c>
      <c r="Q90" s="89" t="s">
        <v>4</v>
      </c>
      <c r="R90" s="4"/>
      <c r="S90" s="5"/>
      <c r="T90" s="98">
        <f>SUM(T93:T102)</f>
        <v>0</v>
      </c>
      <c r="U90" s="86"/>
      <c r="V90" s="86"/>
      <c r="W90" s="86"/>
      <c r="X90" s="86"/>
      <c r="Y90" s="86"/>
      <c r="Z90" s="86"/>
      <c r="AA90" s="86"/>
      <c r="AB90" s="86"/>
    </row>
    <row r="91" ht="49.5" customHeight="1">
      <c r="A91" s="99" t="s">
        <v>5</v>
      </c>
      <c r="B91" s="82" t="s">
        <v>6</v>
      </c>
      <c r="C91" s="20"/>
      <c r="D91" s="20"/>
      <c r="E91" s="20"/>
      <c r="F91" s="20"/>
      <c r="G91" s="68"/>
      <c r="H91" s="82" t="s">
        <v>7</v>
      </c>
      <c r="I91" s="20"/>
      <c r="J91" s="20"/>
      <c r="K91" s="20"/>
      <c r="L91" s="20"/>
      <c r="M91" s="68"/>
      <c r="N91" s="27" t="s">
        <v>8</v>
      </c>
      <c r="O91" s="28"/>
      <c r="P91" s="25" t="s">
        <v>9</v>
      </c>
      <c r="Q91" s="17"/>
      <c r="R91" s="17"/>
      <c r="S91" s="17"/>
      <c r="T91" s="26"/>
      <c r="U91" s="86"/>
      <c r="V91" s="86"/>
      <c r="W91" s="86"/>
      <c r="X91" s="86"/>
      <c r="Y91" s="86"/>
      <c r="Z91" s="86"/>
      <c r="AA91" s="86"/>
      <c r="AB91" s="86"/>
    </row>
    <row r="92" ht="49.5" customHeight="1">
      <c r="A92" s="29"/>
      <c r="B92" s="100" t="s">
        <v>10</v>
      </c>
      <c r="C92" s="93" t="s">
        <v>11</v>
      </c>
      <c r="D92" s="93" t="s">
        <v>12</v>
      </c>
      <c r="E92" s="93" t="s">
        <v>13</v>
      </c>
      <c r="F92" s="93" t="s">
        <v>14</v>
      </c>
      <c r="G92" s="101" t="s">
        <v>15</v>
      </c>
      <c r="H92" s="100" t="s">
        <v>10</v>
      </c>
      <c r="I92" s="93" t="s">
        <v>11</v>
      </c>
      <c r="J92" s="93" t="s">
        <v>12</v>
      </c>
      <c r="K92" s="93" t="s">
        <v>14</v>
      </c>
      <c r="L92" s="93" t="s">
        <v>16</v>
      </c>
      <c r="M92" s="101" t="s">
        <v>17</v>
      </c>
      <c r="N92" s="100" t="s">
        <v>18</v>
      </c>
      <c r="O92" s="101" t="s">
        <v>19</v>
      </c>
      <c r="P92" s="100" t="s">
        <v>20</v>
      </c>
      <c r="Q92" s="93" t="s">
        <v>21</v>
      </c>
      <c r="R92" s="93" t="s">
        <v>22</v>
      </c>
      <c r="S92" s="93" t="s">
        <v>23</v>
      </c>
      <c r="T92" s="101" t="s">
        <v>24</v>
      </c>
      <c r="U92" s="86"/>
      <c r="V92" s="86"/>
      <c r="W92" s="86"/>
      <c r="X92" s="86"/>
      <c r="Y92" s="86"/>
      <c r="Z92" s="86"/>
      <c r="AA92" s="86"/>
      <c r="AB92" s="86"/>
    </row>
    <row r="93" ht="49.5" customHeight="1">
      <c r="A93" s="131"/>
      <c r="B93" s="103"/>
      <c r="C93" s="104"/>
      <c r="D93" s="105"/>
      <c r="E93" s="106">
        <f>IF(B93="",0,F103/SUM(B93:B102))</f>
        <v>0</v>
      </c>
      <c r="F93" s="106">
        <f t="shared" ref="F93:F102" si="125">C93*(1-(D93+9.25%))+E93</f>
        <v>0</v>
      </c>
      <c r="G93" s="107">
        <f t="shared" ref="G93:G102" si="126">IFERROR(F93*B93/H93,0)</f>
        <v>0</v>
      </c>
      <c r="H93" s="103"/>
      <c r="I93" s="104"/>
      <c r="J93" s="105"/>
      <c r="K93" s="106">
        <f t="shared" ref="K93:K102" si="127">I93*(1-(J93+9.25%))</f>
        <v>0</v>
      </c>
      <c r="L93" s="108">
        <f t="shared" ref="L93:L103" si="128">IFERROR(H93/B93-1,0)</f>
        <v>0</v>
      </c>
      <c r="M93" s="97">
        <f t="shared" ref="M93:M102" si="129">IFERROR(K93/G93-1,0)</f>
        <v>0</v>
      </c>
      <c r="N93" s="109">
        <f t="shared" ref="N93:N102" si="130">B93*F93</f>
        <v>0</v>
      </c>
      <c r="O93" s="107">
        <f t="shared" ref="O93:O102" si="131">H93*K93</f>
        <v>0</v>
      </c>
      <c r="P93" s="110" t="str">
        <f t="shared" ref="P93:Q93" si="124">H93</f>
        <v/>
      </c>
      <c r="Q93" s="106" t="str">
        <f t="shared" si="124"/>
        <v/>
      </c>
      <c r="R93" s="106">
        <f t="shared" ref="R93:R102" si="133">Q93*P93</f>
        <v>0</v>
      </c>
      <c r="S93" s="108">
        <f t="shared" ref="S93:S102" si="134">IF(M93="","",IF(M93&lt;20%,0,IF(M93&lt;30%,1%,IF(M93&lt;40%,1.5%,IF(M93&lt;50%,2.5%,IF(M93&lt;60%,3%,IF(M93&lt;80%,4%,IF(M93&lt;100%,5%,5%))))))))</f>
        <v>0</v>
      </c>
      <c r="T93" s="107">
        <f t="shared" ref="T93:T102" si="135">R93*S93</f>
        <v>0</v>
      </c>
      <c r="U93" s="86"/>
      <c r="V93" s="86"/>
      <c r="W93" s="86"/>
      <c r="X93" s="86"/>
      <c r="Y93" s="86"/>
      <c r="Z93" s="86"/>
      <c r="AA93" s="86"/>
      <c r="AB93" s="86"/>
    </row>
    <row r="94" ht="49.5" customHeight="1">
      <c r="A94" s="131"/>
      <c r="B94" s="103"/>
      <c r="C94" s="104"/>
      <c r="D94" s="105"/>
      <c r="E94" s="106">
        <f>IF(B94="",0,F103/SUM(B93:B102))</f>
        <v>0</v>
      </c>
      <c r="F94" s="106">
        <f t="shared" si="125"/>
        <v>0</v>
      </c>
      <c r="G94" s="107">
        <f t="shared" si="126"/>
        <v>0</v>
      </c>
      <c r="H94" s="103"/>
      <c r="I94" s="104"/>
      <c r="J94" s="105"/>
      <c r="K94" s="106">
        <f t="shared" si="127"/>
        <v>0</v>
      </c>
      <c r="L94" s="108">
        <f t="shared" si="128"/>
        <v>0</v>
      </c>
      <c r="M94" s="97">
        <f t="shared" si="129"/>
        <v>0</v>
      </c>
      <c r="N94" s="109">
        <f t="shared" si="130"/>
        <v>0</v>
      </c>
      <c r="O94" s="107">
        <f t="shared" si="131"/>
        <v>0</v>
      </c>
      <c r="P94" s="110" t="str">
        <f t="shared" ref="P94:Q94" si="132">H94</f>
        <v/>
      </c>
      <c r="Q94" s="106" t="str">
        <f t="shared" si="132"/>
        <v/>
      </c>
      <c r="R94" s="106">
        <f t="shared" si="133"/>
        <v>0</v>
      </c>
      <c r="S94" s="108">
        <f t="shared" si="134"/>
        <v>0</v>
      </c>
      <c r="T94" s="107">
        <f t="shared" si="135"/>
        <v>0</v>
      </c>
      <c r="U94" s="86"/>
      <c r="V94" s="86"/>
      <c r="W94" s="86"/>
      <c r="X94" s="86"/>
      <c r="Y94" s="86"/>
      <c r="Z94" s="86"/>
      <c r="AA94" s="86"/>
      <c r="AB94" s="86"/>
    </row>
    <row r="95" ht="49.5" customHeight="1">
      <c r="A95" s="131"/>
      <c r="B95" s="103"/>
      <c r="C95" s="104"/>
      <c r="D95" s="105"/>
      <c r="E95" s="106">
        <f>IF(B95="",0,F103/SUM(B93:B102))</f>
        <v>0</v>
      </c>
      <c r="F95" s="106">
        <f t="shared" si="125"/>
        <v>0</v>
      </c>
      <c r="G95" s="107">
        <f t="shared" si="126"/>
        <v>0</v>
      </c>
      <c r="H95" s="103"/>
      <c r="I95" s="104"/>
      <c r="J95" s="105"/>
      <c r="K95" s="106">
        <f t="shared" si="127"/>
        <v>0</v>
      </c>
      <c r="L95" s="108">
        <f t="shared" si="128"/>
        <v>0</v>
      </c>
      <c r="M95" s="97">
        <f t="shared" si="129"/>
        <v>0</v>
      </c>
      <c r="N95" s="109">
        <f t="shared" si="130"/>
        <v>0</v>
      </c>
      <c r="O95" s="107">
        <f t="shared" si="131"/>
        <v>0</v>
      </c>
      <c r="P95" s="110" t="str">
        <f t="shared" ref="P95:Q95" si="136">H95</f>
        <v/>
      </c>
      <c r="Q95" s="106" t="str">
        <f t="shared" si="136"/>
        <v/>
      </c>
      <c r="R95" s="106">
        <f t="shared" si="133"/>
        <v>0</v>
      </c>
      <c r="S95" s="108">
        <f t="shared" si="134"/>
        <v>0</v>
      </c>
      <c r="T95" s="107">
        <f t="shared" si="135"/>
        <v>0</v>
      </c>
      <c r="U95" s="86"/>
      <c r="V95" s="86"/>
      <c r="W95" s="86"/>
      <c r="X95" s="86"/>
      <c r="Y95" s="86"/>
      <c r="Z95" s="86"/>
      <c r="AA95" s="86"/>
      <c r="AB95" s="86"/>
    </row>
    <row r="96" ht="49.5" customHeight="1">
      <c r="A96" s="131"/>
      <c r="B96" s="103"/>
      <c r="C96" s="104"/>
      <c r="D96" s="105"/>
      <c r="E96" s="106">
        <f>IF(B96="",0,F103/SUM(B93:B102))</f>
        <v>0</v>
      </c>
      <c r="F96" s="106">
        <f t="shared" si="125"/>
        <v>0</v>
      </c>
      <c r="G96" s="107">
        <f t="shared" si="126"/>
        <v>0</v>
      </c>
      <c r="H96" s="103"/>
      <c r="I96" s="104"/>
      <c r="J96" s="105"/>
      <c r="K96" s="106">
        <f t="shared" si="127"/>
        <v>0</v>
      </c>
      <c r="L96" s="108">
        <f t="shared" si="128"/>
        <v>0</v>
      </c>
      <c r="M96" s="97">
        <f t="shared" si="129"/>
        <v>0</v>
      </c>
      <c r="N96" s="109">
        <f t="shared" si="130"/>
        <v>0</v>
      </c>
      <c r="O96" s="107">
        <f t="shared" si="131"/>
        <v>0</v>
      </c>
      <c r="P96" s="110" t="str">
        <f t="shared" ref="P96:Q96" si="137">H96</f>
        <v/>
      </c>
      <c r="Q96" s="106" t="str">
        <f t="shared" si="137"/>
        <v/>
      </c>
      <c r="R96" s="106">
        <f t="shared" si="133"/>
        <v>0</v>
      </c>
      <c r="S96" s="108">
        <f t="shared" si="134"/>
        <v>0</v>
      </c>
      <c r="T96" s="107">
        <f t="shared" si="135"/>
        <v>0</v>
      </c>
      <c r="U96" s="86"/>
      <c r="V96" s="86"/>
      <c r="W96" s="86"/>
      <c r="X96" s="86"/>
      <c r="Y96" s="86"/>
      <c r="Z96" s="86"/>
      <c r="AA96" s="86"/>
      <c r="AB96" s="86"/>
    </row>
    <row r="97" ht="49.5" customHeight="1">
      <c r="A97" s="131"/>
      <c r="B97" s="103"/>
      <c r="C97" s="104"/>
      <c r="D97" s="105"/>
      <c r="E97" s="106">
        <f>IF(B97="",0,F103/SUM(B93:B102))</f>
        <v>0</v>
      </c>
      <c r="F97" s="106">
        <f t="shared" si="125"/>
        <v>0</v>
      </c>
      <c r="G97" s="107">
        <f t="shared" si="126"/>
        <v>0</v>
      </c>
      <c r="H97" s="103"/>
      <c r="I97" s="104"/>
      <c r="J97" s="105"/>
      <c r="K97" s="106">
        <f t="shared" si="127"/>
        <v>0</v>
      </c>
      <c r="L97" s="108">
        <f t="shared" si="128"/>
        <v>0</v>
      </c>
      <c r="M97" s="97">
        <f t="shared" si="129"/>
        <v>0</v>
      </c>
      <c r="N97" s="109">
        <f t="shared" si="130"/>
        <v>0</v>
      </c>
      <c r="O97" s="107">
        <f t="shared" si="131"/>
        <v>0</v>
      </c>
      <c r="P97" s="110" t="str">
        <f t="shared" ref="P97:Q97" si="138">H97</f>
        <v/>
      </c>
      <c r="Q97" s="106" t="str">
        <f t="shared" si="138"/>
        <v/>
      </c>
      <c r="R97" s="106">
        <f t="shared" si="133"/>
        <v>0</v>
      </c>
      <c r="S97" s="108">
        <f t="shared" si="134"/>
        <v>0</v>
      </c>
      <c r="T97" s="107">
        <f t="shared" si="135"/>
        <v>0</v>
      </c>
      <c r="U97" s="86"/>
      <c r="V97" s="86"/>
      <c r="W97" s="86"/>
      <c r="X97" s="86"/>
      <c r="Y97" s="86"/>
      <c r="Z97" s="86"/>
      <c r="AA97" s="86"/>
      <c r="AB97" s="86"/>
    </row>
    <row r="98" ht="49.5" customHeight="1">
      <c r="A98" s="131"/>
      <c r="B98" s="103"/>
      <c r="C98" s="104"/>
      <c r="D98" s="105"/>
      <c r="E98" s="106">
        <f>IF(B98="",0,F103/SUM(B93:B102))</f>
        <v>0</v>
      </c>
      <c r="F98" s="106">
        <f t="shared" si="125"/>
        <v>0</v>
      </c>
      <c r="G98" s="107">
        <f t="shared" si="126"/>
        <v>0</v>
      </c>
      <c r="H98" s="103"/>
      <c r="I98" s="104"/>
      <c r="J98" s="105"/>
      <c r="K98" s="106">
        <f t="shared" si="127"/>
        <v>0</v>
      </c>
      <c r="L98" s="108">
        <f t="shared" si="128"/>
        <v>0</v>
      </c>
      <c r="M98" s="97">
        <f t="shared" si="129"/>
        <v>0</v>
      </c>
      <c r="N98" s="109">
        <f t="shared" si="130"/>
        <v>0</v>
      </c>
      <c r="O98" s="107">
        <f t="shared" si="131"/>
        <v>0</v>
      </c>
      <c r="P98" s="110" t="str">
        <f t="shared" ref="P98:Q98" si="139">H98</f>
        <v/>
      </c>
      <c r="Q98" s="106" t="str">
        <f t="shared" si="139"/>
        <v/>
      </c>
      <c r="R98" s="106">
        <f t="shared" si="133"/>
        <v>0</v>
      </c>
      <c r="S98" s="108">
        <f t="shared" si="134"/>
        <v>0</v>
      </c>
      <c r="T98" s="107">
        <f t="shared" si="135"/>
        <v>0</v>
      </c>
      <c r="U98" s="86"/>
      <c r="V98" s="86"/>
      <c r="W98" s="86"/>
      <c r="X98" s="86"/>
      <c r="Y98" s="86"/>
      <c r="Z98" s="86"/>
      <c r="AA98" s="86"/>
      <c r="AB98" s="86"/>
    </row>
    <row r="99" ht="49.5" customHeight="1">
      <c r="A99" s="102"/>
      <c r="B99" s="103"/>
      <c r="C99" s="104"/>
      <c r="D99" s="105"/>
      <c r="E99" s="106">
        <f>IF(B99="",0,F103/SUM(B93:B102))</f>
        <v>0</v>
      </c>
      <c r="F99" s="106">
        <f t="shared" si="125"/>
        <v>0</v>
      </c>
      <c r="G99" s="107">
        <f t="shared" si="126"/>
        <v>0</v>
      </c>
      <c r="H99" s="103"/>
      <c r="I99" s="104"/>
      <c r="J99" s="105"/>
      <c r="K99" s="106">
        <f t="shared" si="127"/>
        <v>0</v>
      </c>
      <c r="L99" s="108">
        <f t="shared" si="128"/>
        <v>0</v>
      </c>
      <c r="M99" s="97">
        <f t="shared" si="129"/>
        <v>0</v>
      </c>
      <c r="N99" s="109">
        <f t="shared" si="130"/>
        <v>0</v>
      </c>
      <c r="O99" s="107">
        <f t="shared" si="131"/>
        <v>0</v>
      </c>
      <c r="P99" s="110" t="str">
        <f t="shared" ref="P99:Q99" si="140">H99</f>
        <v/>
      </c>
      <c r="Q99" s="106" t="str">
        <f t="shared" si="140"/>
        <v/>
      </c>
      <c r="R99" s="106">
        <f t="shared" si="133"/>
        <v>0</v>
      </c>
      <c r="S99" s="108">
        <f t="shared" si="134"/>
        <v>0</v>
      </c>
      <c r="T99" s="107">
        <f t="shared" si="135"/>
        <v>0</v>
      </c>
      <c r="U99" s="86"/>
      <c r="V99" s="86"/>
      <c r="W99" s="86"/>
      <c r="X99" s="86"/>
      <c r="Y99" s="86"/>
      <c r="Z99" s="86"/>
      <c r="AA99" s="86"/>
      <c r="AB99" s="86"/>
    </row>
    <row r="100" ht="49.5" customHeight="1">
      <c r="A100" s="102"/>
      <c r="B100" s="103"/>
      <c r="C100" s="104"/>
      <c r="D100" s="105"/>
      <c r="E100" s="106">
        <f>IF(B100="",0,F103/SUM(B93:B102))</f>
        <v>0</v>
      </c>
      <c r="F100" s="106">
        <f t="shared" si="125"/>
        <v>0</v>
      </c>
      <c r="G100" s="107">
        <f t="shared" si="126"/>
        <v>0</v>
      </c>
      <c r="H100" s="103"/>
      <c r="I100" s="104"/>
      <c r="J100" s="105"/>
      <c r="K100" s="106">
        <f t="shared" si="127"/>
        <v>0</v>
      </c>
      <c r="L100" s="108">
        <f t="shared" si="128"/>
        <v>0</v>
      </c>
      <c r="M100" s="97">
        <f t="shared" si="129"/>
        <v>0</v>
      </c>
      <c r="N100" s="109">
        <f t="shared" si="130"/>
        <v>0</v>
      </c>
      <c r="O100" s="107">
        <f t="shared" si="131"/>
        <v>0</v>
      </c>
      <c r="P100" s="110" t="str">
        <f t="shared" ref="P100:Q100" si="141">H100</f>
        <v/>
      </c>
      <c r="Q100" s="106" t="str">
        <f t="shared" si="141"/>
        <v/>
      </c>
      <c r="R100" s="106">
        <f t="shared" si="133"/>
        <v>0</v>
      </c>
      <c r="S100" s="108">
        <f t="shared" si="134"/>
        <v>0</v>
      </c>
      <c r="T100" s="107">
        <f t="shared" si="135"/>
        <v>0</v>
      </c>
      <c r="U100" s="86"/>
      <c r="V100" s="86"/>
      <c r="W100" s="86"/>
      <c r="X100" s="86"/>
      <c r="Y100" s="86"/>
      <c r="Z100" s="86"/>
      <c r="AA100" s="86"/>
      <c r="AB100" s="86"/>
    </row>
    <row r="101" ht="49.5" customHeight="1">
      <c r="A101" s="102"/>
      <c r="B101" s="103"/>
      <c r="C101" s="104"/>
      <c r="D101" s="105"/>
      <c r="E101" s="106">
        <f>IF(B101="",0,F103/SUM(B93:B102))</f>
        <v>0</v>
      </c>
      <c r="F101" s="106">
        <f t="shared" si="125"/>
        <v>0</v>
      </c>
      <c r="G101" s="107">
        <f t="shared" si="126"/>
        <v>0</v>
      </c>
      <c r="H101" s="103"/>
      <c r="I101" s="104"/>
      <c r="J101" s="105"/>
      <c r="K101" s="106">
        <f t="shared" si="127"/>
        <v>0</v>
      </c>
      <c r="L101" s="108">
        <f t="shared" si="128"/>
        <v>0</v>
      </c>
      <c r="M101" s="97">
        <f t="shared" si="129"/>
        <v>0</v>
      </c>
      <c r="N101" s="109">
        <f t="shared" si="130"/>
        <v>0</v>
      </c>
      <c r="O101" s="107">
        <f t="shared" si="131"/>
        <v>0</v>
      </c>
      <c r="P101" s="110" t="str">
        <f t="shared" ref="P101:Q101" si="142">H101</f>
        <v/>
      </c>
      <c r="Q101" s="106" t="str">
        <f t="shared" si="142"/>
        <v/>
      </c>
      <c r="R101" s="106">
        <f t="shared" si="133"/>
        <v>0</v>
      </c>
      <c r="S101" s="108">
        <f t="shared" si="134"/>
        <v>0</v>
      </c>
      <c r="T101" s="107">
        <f t="shared" si="135"/>
        <v>0</v>
      </c>
      <c r="U101" s="86"/>
      <c r="V101" s="86"/>
      <c r="W101" s="86"/>
      <c r="X101" s="86"/>
      <c r="Y101" s="86"/>
      <c r="Z101" s="86"/>
      <c r="AA101" s="86"/>
      <c r="AB101" s="86"/>
    </row>
    <row r="102" ht="49.5" customHeight="1">
      <c r="A102" s="113"/>
      <c r="B102" s="114"/>
      <c r="C102" s="114"/>
      <c r="D102" s="115"/>
      <c r="E102" s="116">
        <f>IF(B102="",0,F103/SUM(B93:B102))</f>
        <v>0</v>
      </c>
      <c r="F102" s="116">
        <f t="shared" si="125"/>
        <v>0</v>
      </c>
      <c r="G102" s="117">
        <f t="shared" si="126"/>
        <v>0</v>
      </c>
      <c r="H102" s="118"/>
      <c r="I102" s="114"/>
      <c r="J102" s="119"/>
      <c r="K102" s="116">
        <f t="shared" si="127"/>
        <v>0</v>
      </c>
      <c r="L102" s="120">
        <f t="shared" si="128"/>
        <v>0</v>
      </c>
      <c r="M102" s="121">
        <f t="shared" si="129"/>
        <v>0</v>
      </c>
      <c r="N102" s="122">
        <f t="shared" si="130"/>
        <v>0</v>
      </c>
      <c r="O102" s="117">
        <f t="shared" si="131"/>
        <v>0</v>
      </c>
      <c r="P102" s="123" t="str">
        <f t="shared" ref="P102:Q102" si="143">H102</f>
        <v/>
      </c>
      <c r="Q102" s="116" t="str">
        <f t="shared" si="143"/>
        <v/>
      </c>
      <c r="R102" s="116">
        <f t="shared" si="133"/>
        <v>0</v>
      </c>
      <c r="S102" s="108">
        <f t="shared" si="134"/>
        <v>0</v>
      </c>
      <c r="T102" s="117">
        <f t="shared" si="135"/>
        <v>0</v>
      </c>
      <c r="U102" s="86"/>
      <c r="V102" s="86"/>
      <c r="W102" s="86"/>
      <c r="X102" s="86"/>
      <c r="Y102" s="86"/>
      <c r="Z102" s="86"/>
      <c r="AA102" s="86"/>
      <c r="AB102" s="86"/>
    </row>
    <row r="103" ht="49.5" customHeight="1">
      <c r="A103" s="86"/>
      <c r="B103" s="94">
        <f>SUM(B93:B102)</f>
        <v>0</v>
      </c>
      <c r="C103" s="87" t="s">
        <v>25</v>
      </c>
      <c r="D103" s="111" t="s">
        <v>26</v>
      </c>
      <c r="E103" s="77"/>
      <c r="F103" s="112">
        <v>0.0</v>
      </c>
      <c r="G103" s="91"/>
      <c r="H103" s="94">
        <f>SUM(H93:H102)</f>
        <v>0</v>
      </c>
      <c r="I103" s="87" t="s">
        <v>27</v>
      </c>
      <c r="J103" s="86"/>
      <c r="K103" s="86"/>
      <c r="L103" s="108">
        <f t="shared" si="128"/>
        <v>0</v>
      </c>
      <c r="M103" s="86"/>
      <c r="N103" s="104">
        <f t="shared" ref="N103:O103" si="144">SUM(N93:N102)</f>
        <v>0</v>
      </c>
      <c r="O103" s="104">
        <f t="shared" si="144"/>
        <v>0</v>
      </c>
      <c r="P103" s="86"/>
      <c r="Q103" s="86"/>
      <c r="R103" s="98">
        <f>SUM(R93:R102)</f>
        <v>0</v>
      </c>
      <c r="S103" s="94" t="s">
        <v>28</v>
      </c>
      <c r="T103" s="94"/>
      <c r="U103" s="86"/>
      <c r="V103" s="86"/>
      <c r="W103" s="86"/>
      <c r="X103" s="86"/>
      <c r="Y103" s="104">
        <f>T103*R103</f>
        <v>0</v>
      </c>
      <c r="Z103" s="104">
        <f>R103</f>
        <v>0</v>
      </c>
      <c r="AA103" s="86"/>
      <c r="AB103" s="86"/>
    </row>
    <row r="104" ht="49.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</row>
    <row r="105" ht="49.5" customHeight="1">
      <c r="A105" s="92"/>
      <c r="B105" s="93" t="s">
        <v>1</v>
      </c>
      <c r="C105" s="94"/>
      <c r="D105" s="95" t="s">
        <v>2</v>
      </c>
      <c r="E105" s="15"/>
      <c r="F105" s="96"/>
      <c r="G105" s="17"/>
      <c r="H105" s="17"/>
      <c r="I105" s="15"/>
      <c r="J105" s="95" t="s">
        <v>3</v>
      </c>
      <c r="K105" s="17"/>
      <c r="L105" s="17"/>
      <c r="M105" s="15"/>
      <c r="N105" s="86"/>
      <c r="O105" s="86"/>
      <c r="P105" s="97">
        <f>IFERROR(O118/N118-1,0)</f>
        <v>0</v>
      </c>
      <c r="Q105" s="89" t="s">
        <v>4</v>
      </c>
      <c r="R105" s="4"/>
      <c r="S105" s="5"/>
      <c r="T105" s="98">
        <f>SUM(T108:T117)</f>
        <v>0</v>
      </c>
      <c r="U105" s="86"/>
      <c r="V105" s="86"/>
      <c r="W105" s="86"/>
      <c r="X105" s="86"/>
      <c r="Y105" s="86"/>
      <c r="Z105" s="86"/>
      <c r="AA105" s="86"/>
      <c r="AB105" s="86"/>
    </row>
    <row r="106" ht="49.5" customHeight="1">
      <c r="A106" s="99" t="s">
        <v>5</v>
      </c>
      <c r="B106" s="82" t="s">
        <v>6</v>
      </c>
      <c r="C106" s="20"/>
      <c r="D106" s="20"/>
      <c r="E106" s="20"/>
      <c r="F106" s="20"/>
      <c r="G106" s="68"/>
      <c r="H106" s="82" t="s">
        <v>7</v>
      </c>
      <c r="I106" s="20"/>
      <c r="J106" s="20"/>
      <c r="K106" s="20"/>
      <c r="L106" s="20"/>
      <c r="M106" s="68"/>
      <c r="N106" s="27" t="s">
        <v>8</v>
      </c>
      <c r="O106" s="28"/>
      <c r="P106" s="25" t="s">
        <v>9</v>
      </c>
      <c r="Q106" s="17"/>
      <c r="R106" s="17"/>
      <c r="S106" s="17"/>
      <c r="T106" s="26"/>
      <c r="U106" s="86"/>
      <c r="V106" s="86"/>
      <c r="W106" s="86"/>
      <c r="X106" s="86"/>
      <c r="Y106" s="86"/>
      <c r="Z106" s="86"/>
      <c r="AA106" s="86"/>
      <c r="AB106" s="86"/>
    </row>
    <row r="107" ht="49.5" customHeight="1">
      <c r="A107" s="29"/>
      <c r="B107" s="100" t="s">
        <v>10</v>
      </c>
      <c r="C107" s="93" t="s">
        <v>11</v>
      </c>
      <c r="D107" s="93" t="s">
        <v>12</v>
      </c>
      <c r="E107" s="93" t="s">
        <v>13</v>
      </c>
      <c r="F107" s="93" t="s">
        <v>14</v>
      </c>
      <c r="G107" s="101" t="s">
        <v>15</v>
      </c>
      <c r="H107" s="100" t="s">
        <v>10</v>
      </c>
      <c r="I107" s="93" t="s">
        <v>11</v>
      </c>
      <c r="J107" s="93" t="s">
        <v>12</v>
      </c>
      <c r="K107" s="93" t="s">
        <v>14</v>
      </c>
      <c r="L107" s="93" t="s">
        <v>16</v>
      </c>
      <c r="M107" s="101" t="s">
        <v>17</v>
      </c>
      <c r="N107" s="100" t="s">
        <v>18</v>
      </c>
      <c r="O107" s="101" t="s">
        <v>19</v>
      </c>
      <c r="P107" s="100" t="s">
        <v>20</v>
      </c>
      <c r="Q107" s="93" t="s">
        <v>21</v>
      </c>
      <c r="R107" s="93" t="s">
        <v>22</v>
      </c>
      <c r="S107" s="93" t="s">
        <v>23</v>
      </c>
      <c r="T107" s="101" t="s">
        <v>24</v>
      </c>
      <c r="U107" s="86"/>
      <c r="V107" s="86"/>
      <c r="W107" s="86"/>
      <c r="X107" s="86"/>
      <c r="Y107" s="86"/>
      <c r="Z107" s="86"/>
      <c r="AA107" s="86"/>
      <c r="AB107" s="86"/>
    </row>
    <row r="108" ht="49.5" customHeight="1">
      <c r="A108" s="131"/>
      <c r="B108" s="103"/>
      <c r="C108" s="104"/>
      <c r="D108" s="105"/>
      <c r="E108" s="106">
        <f>IF(B108="",0,F118/SUM(B108:B117))</f>
        <v>0</v>
      </c>
      <c r="F108" s="106">
        <f t="shared" ref="F108:F117" si="146">C108*(1-(D108+9.25%))+E108</f>
        <v>0</v>
      </c>
      <c r="G108" s="107">
        <f t="shared" ref="G108:G117" si="147">IFERROR(F108*B108/H108,0)</f>
        <v>0</v>
      </c>
      <c r="H108" s="103"/>
      <c r="I108" s="104"/>
      <c r="J108" s="105"/>
      <c r="K108" s="106">
        <f t="shared" ref="K108:K117" si="148">I108*(1-(J108+9.25%))</f>
        <v>0</v>
      </c>
      <c r="L108" s="108">
        <f t="shared" ref="L108:L118" si="149">IFERROR(H108/B108-1,0)</f>
        <v>0</v>
      </c>
      <c r="M108" s="97">
        <f t="shared" ref="M108:M117" si="150">IFERROR(K108/G108-1,0)</f>
        <v>0</v>
      </c>
      <c r="N108" s="109">
        <f t="shared" ref="N108:N117" si="151">B108*F108</f>
        <v>0</v>
      </c>
      <c r="O108" s="107">
        <f t="shared" ref="O108:O117" si="152">H108*K108</f>
        <v>0</v>
      </c>
      <c r="P108" s="110" t="str">
        <f t="shared" ref="P108:Q108" si="145">H108</f>
        <v/>
      </c>
      <c r="Q108" s="106" t="str">
        <f t="shared" si="145"/>
        <v/>
      </c>
      <c r="R108" s="106">
        <f t="shared" ref="R108:R117" si="154">Q108*P108</f>
        <v>0</v>
      </c>
      <c r="S108" s="108">
        <f t="shared" ref="S108:S117" si="155">IF(M108="","",IF(M108&lt;20%,0,IF(M108&lt;30%,1%,IF(M108&lt;40%,1.5%,IF(M108&lt;50%,2.5%,IF(M108&lt;60%,3%,IF(M108&lt;80%,4%,IF(M108&lt;100%,5%,5%))))))))</f>
        <v>0</v>
      </c>
      <c r="T108" s="107">
        <f t="shared" ref="T108:T117" si="156">R108*S108</f>
        <v>0</v>
      </c>
      <c r="U108" s="86"/>
      <c r="V108" s="86"/>
      <c r="W108" s="86"/>
      <c r="X108" s="86"/>
      <c r="Y108" s="86"/>
      <c r="Z108" s="86"/>
      <c r="AA108" s="86"/>
      <c r="AB108" s="86"/>
    </row>
    <row r="109" ht="49.5" customHeight="1">
      <c r="A109" s="131"/>
      <c r="B109" s="103"/>
      <c r="C109" s="104"/>
      <c r="D109" s="105"/>
      <c r="E109" s="106">
        <f>IF(B109="",0,F118/SUM(B108:B117))</f>
        <v>0</v>
      </c>
      <c r="F109" s="106">
        <f t="shared" si="146"/>
        <v>0</v>
      </c>
      <c r="G109" s="107">
        <f t="shared" si="147"/>
        <v>0</v>
      </c>
      <c r="H109" s="103"/>
      <c r="I109" s="104"/>
      <c r="J109" s="105"/>
      <c r="K109" s="106">
        <f t="shared" si="148"/>
        <v>0</v>
      </c>
      <c r="L109" s="108">
        <f t="shared" si="149"/>
        <v>0</v>
      </c>
      <c r="M109" s="97">
        <f t="shared" si="150"/>
        <v>0</v>
      </c>
      <c r="N109" s="109">
        <f t="shared" si="151"/>
        <v>0</v>
      </c>
      <c r="O109" s="107">
        <f t="shared" si="152"/>
        <v>0</v>
      </c>
      <c r="P109" s="110" t="str">
        <f t="shared" ref="P109:Q109" si="153">H109</f>
        <v/>
      </c>
      <c r="Q109" s="106" t="str">
        <f t="shared" si="153"/>
        <v/>
      </c>
      <c r="R109" s="106">
        <f t="shared" si="154"/>
        <v>0</v>
      </c>
      <c r="S109" s="108">
        <f t="shared" si="155"/>
        <v>0</v>
      </c>
      <c r="T109" s="107">
        <f t="shared" si="156"/>
        <v>0</v>
      </c>
      <c r="U109" s="86"/>
      <c r="V109" s="86"/>
      <c r="W109" s="86"/>
      <c r="X109" s="86"/>
      <c r="Y109" s="86"/>
      <c r="Z109" s="86"/>
      <c r="AA109" s="86"/>
      <c r="AB109" s="86"/>
    </row>
    <row r="110" ht="49.5" customHeight="1">
      <c r="A110" s="131"/>
      <c r="B110" s="103"/>
      <c r="C110" s="104"/>
      <c r="D110" s="105"/>
      <c r="E110" s="106">
        <f>IF(B110="",0,F118/SUM(B108:B117))</f>
        <v>0</v>
      </c>
      <c r="F110" s="106">
        <f t="shared" si="146"/>
        <v>0</v>
      </c>
      <c r="G110" s="107">
        <f t="shared" si="147"/>
        <v>0</v>
      </c>
      <c r="H110" s="103"/>
      <c r="I110" s="104"/>
      <c r="J110" s="105"/>
      <c r="K110" s="106">
        <f t="shared" si="148"/>
        <v>0</v>
      </c>
      <c r="L110" s="108">
        <f t="shared" si="149"/>
        <v>0</v>
      </c>
      <c r="M110" s="97">
        <f t="shared" si="150"/>
        <v>0</v>
      </c>
      <c r="N110" s="109">
        <f t="shared" si="151"/>
        <v>0</v>
      </c>
      <c r="O110" s="107">
        <f t="shared" si="152"/>
        <v>0</v>
      </c>
      <c r="P110" s="110" t="str">
        <f t="shared" ref="P110:Q110" si="157">H110</f>
        <v/>
      </c>
      <c r="Q110" s="106" t="str">
        <f t="shared" si="157"/>
        <v/>
      </c>
      <c r="R110" s="106">
        <f t="shared" si="154"/>
        <v>0</v>
      </c>
      <c r="S110" s="108">
        <f t="shared" si="155"/>
        <v>0</v>
      </c>
      <c r="T110" s="107">
        <f t="shared" si="156"/>
        <v>0</v>
      </c>
      <c r="U110" s="86"/>
      <c r="V110" s="86"/>
      <c r="W110" s="86"/>
      <c r="X110" s="86"/>
      <c r="Y110" s="86"/>
      <c r="Z110" s="86"/>
      <c r="AA110" s="86"/>
      <c r="AB110" s="86"/>
    </row>
    <row r="111" ht="49.5" customHeight="1">
      <c r="A111" s="131"/>
      <c r="B111" s="103"/>
      <c r="C111" s="104"/>
      <c r="D111" s="105"/>
      <c r="E111" s="106">
        <f>IF(B111="",0,F118/SUM(B108:B117))</f>
        <v>0</v>
      </c>
      <c r="F111" s="106">
        <f t="shared" si="146"/>
        <v>0</v>
      </c>
      <c r="G111" s="107">
        <f t="shared" si="147"/>
        <v>0</v>
      </c>
      <c r="H111" s="103"/>
      <c r="I111" s="104"/>
      <c r="J111" s="105"/>
      <c r="K111" s="106">
        <f t="shared" si="148"/>
        <v>0</v>
      </c>
      <c r="L111" s="108">
        <f t="shared" si="149"/>
        <v>0</v>
      </c>
      <c r="M111" s="97">
        <f t="shared" si="150"/>
        <v>0</v>
      </c>
      <c r="N111" s="109">
        <f t="shared" si="151"/>
        <v>0</v>
      </c>
      <c r="O111" s="107">
        <f t="shared" si="152"/>
        <v>0</v>
      </c>
      <c r="P111" s="110" t="str">
        <f t="shared" ref="P111:Q111" si="158">H111</f>
        <v/>
      </c>
      <c r="Q111" s="106" t="str">
        <f t="shared" si="158"/>
        <v/>
      </c>
      <c r="R111" s="106">
        <f t="shared" si="154"/>
        <v>0</v>
      </c>
      <c r="S111" s="108">
        <f t="shared" si="155"/>
        <v>0</v>
      </c>
      <c r="T111" s="107">
        <f t="shared" si="156"/>
        <v>0</v>
      </c>
      <c r="U111" s="86"/>
      <c r="V111" s="86"/>
      <c r="W111" s="86"/>
      <c r="X111" s="86"/>
      <c r="Y111" s="86"/>
      <c r="Z111" s="86"/>
      <c r="AA111" s="86"/>
      <c r="AB111" s="86"/>
    </row>
    <row r="112" ht="49.5" customHeight="1">
      <c r="A112" s="131"/>
      <c r="B112" s="103"/>
      <c r="C112" s="104"/>
      <c r="D112" s="105"/>
      <c r="E112" s="106">
        <f>IF(B112="",0,F118/SUM(B108:B117))</f>
        <v>0</v>
      </c>
      <c r="F112" s="106">
        <f t="shared" si="146"/>
        <v>0</v>
      </c>
      <c r="G112" s="107">
        <f t="shared" si="147"/>
        <v>0</v>
      </c>
      <c r="H112" s="103"/>
      <c r="I112" s="104"/>
      <c r="J112" s="105"/>
      <c r="K112" s="106">
        <f t="shared" si="148"/>
        <v>0</v>
      </c>
      <c r="L112" s="108">
        <f t="shared" si="149"/>
        <v>0</v>
      </c>
      <c r="M112" s="97">
        <f t="shared" si="150"/>
        <v>0</v>
      </c>
      <c r="N112" s="109">
        <f t="shared" si="151"/>
        <v>0</v>
      </c>
      <c r="O112" s="107">
        <f t="shared" si="152"/>
        <v>0</v>
      </c>
      <c r="P112" s="110" t="str">
        <f t="shared" ref="P112:Q112" si="159">H112</f>
        <v/>
      </c>
      <c r="Q112" s="106" t="str">
        <f t="shared" si="159"/>
        <v/>
      </c>
      <c r="R112" s="106">
        <f t="shared" si="154"/>
        <v>0</v>
      </c>
      <c r="S112" s="108">
        <f t="shared" si="155"/>
        <v>0</v>
      </c>
      <c r="T112" s="107">
        <f t="shared" si="156"/>
        <v>0</v>
      </c>
      <c r="U112" s="86"/>
      <c r="V112" s="86"/>
      <c r="W112" s="86"/>
      <c r="X112" s="86"/>
      <c r="Y112" s="86"/>
      <c r="Z112" s="86"/>
      <c r="AA112" s="86"/>
      <c r="AB112" s="86"/>
    </row>
    <row r="113" ht="49.5" customHeight="1">
      <c r="A113" s="131"/>
      <c r="B113" s="103"/>
      <c r="C113" s="104"/>
      <c r="D113" s="105"/>
      <c r="E113" s="106">
        <f>IF(B113="",0,F118/SUM(B108:B117))</f>
        <v>0</v>
      </c>
      <c r="F113" s="106">
        <f t="shared" si="146"/>
        <v>0</v>
      </c>
      <c r="G113" s="107">
        <f t="shared" si="147"/>
        <v>0</v>
      </c>
      <c r="H113" s="103"/>
      <c r="I113" s="104"/>
      <c r="J113" s="105"/>
      <c r="K113" s="106">
        <f t="shared" si="148"/>
        <v>0</v>
      </c>
      <c r="L113" s="108">
        <f t="shared" si="149"/>
        <v>0</v>
      </c>
      <c r="M113" s="97">
        <f t="shared" si="150"/>
        <v>0</v>
      </c>
      <c r="N113" s="109">
        <f t="shared" si="151"/>
        <v>0</v>
      </c>
      <c r="O113" s="107">
        <f t="shared" si="152"/>
        <v>0</v>
      </c>
      <c r="P113" s="110" t="str">
        <f t="shared" ref="P113:Q113" si="160">H113</f>
        <v/>
      </c>
      <c r="Q113" s="106" t="str">
        <f t="shared" si="160"/>
        <v/>
      </c>
      <c r="R113" s="106">
        <f t="shared" si="154"/>
        <v>0</v>
      </c>
      <c r="S113" s="108">
        <f t="shared" si="155"/>
        <v>0</v>
      </c>
      <c r="T113" s="107">
        <f t="shared" si="156"/>
        <v>0</v>
      </c>
      <c r="U113" s="86"/>
      <c r="V113" s="86"/>
      <c r="W113" s="86"/>
      <c r="X113" s="86"/>
      <c r="Y113" s="86"/>
      <c r="Z113" s="86"/>
      <c r="AA113" s="86"/>
      <c r="AB113" s="86"/>
    </row>
    <row r="114" ht="49.5" customHeight="1">
      <c r="A114" s="102"/>
      <c r="B114" s="103"/>
      <c r="C114" s="104"/>
      <c r="D114" s="105"/>
      <c r="E114" s="106">
        <f>IF(B114="",0,F118/SUM(B108:B117))</f>
        <v>0</v>
      </c>
      <c r="F114" s="106">
        <f t="shared" si="146"/>
        <v>0</v>
      </c>
      <c r="G114" s="107">
        <f t="shared" si="147"/>
        <v>0</v>
      </c>
      <c r="H114" s="103"/>
      <c r="I114" s="104"/>
      <c r="J114" s="105"/>
      <c r="K114" s="106">
        <f t="shared" si="148"/>
        <v>0</v>
      </c>
      <c r="L114" s="108">
        <f t="shared" si="149"/>
        <v>0</v>
      </c>
      <c r="M114" s="97">
        <f t="shared" si="150"/>
        <v>0</v>
      </c>
      <c r="N114" s="109">
        <f t="shared" si="151"/>
        <v>0</v>
      </c>
      <c r="O114" s="107">
        <f t="shared" si="152"/>
        <v>0</v>
      </c>
      <c r="P114" s="110" t="str">
        <f t="shared" ref="P114:Q114" si="161">H114</f>
        <v/>
      </c>
      <c r="Q114" s="106" t="str">
        <f t="shared" si="161"/>
        <v/>
      </c>
      <c r="R114" s="106">
        <f t="shared" si="154"/>
        <v>0</v>
      </c>
      <c r="S114" s="108">
        <f t="shared" si="155"/>
        <v>0</v>
      </c>
      <c r="T114" s="107">
        <f t="shared" si="156"/>
        <v>0</v>
      </c>
      <c r="U114" s="86"/>
      <c r="V114" s="86"/>
      <c r="W114" s="86"/>
      <c r="X114" s="86"/>
      <c r="Y114" s="86"/>
      <c r="Z114" s="86"/>
      <c r="AA114" s="86"/>
      <c r="AB114" s="86"/>
    </row>
    <row r="115" ht="49.5" customHeight="1">
      <c r="A115" s="102"/>
      <c r="B115" s="103"/>
      <c r="C115" s="104"/>
      <c r="D115" s="105"/>
      <c r="E115" s="106">
        <f>IF(B115="",0,F118/SUM(B108:B117))</f>
        <v>0</v>
      </c>
      <c r="F115" s="106">
        <f t="shared" si="146"/>
        <v>0</v>
      </c>
      <c r="G115" s="107">
        <f t="shared" si="147"/>
        <v>0</v>
      </c>
      <c r="H115" s="103"/>
      <c r="I115" s="104"/>
      <c r="J115" s="105"/>
      <c r="K115" s="106">
        <f t="shared" si="148"/>
        <v>0</v>
      </c>
      <c r="L115" s="108">
        <f t="shared" si="149"/>
        <v>0</v>
      </c>
      <c r="M115" s="97">
        <f t="shared" si="150"/>
        <v>0</v>
      </c>
      <c r="N115" s="109">
        <f t="shared" si="151"/>
        <v>0</v>
      </c>
      <c r="O115" s="107">
        <f t="shared" si="152"/>
        <v>0</v>
      </c>
      <c r="P115" s="110" t="str">
        <f t="shared" ref="P115:Q115" si="162">H115</f>
        <v/>
      </c>
      <c r="Q115" s="106" t="str">
        <f t="shared" si="162"/>
        <v/>
      </c>
      <c r="R115" s="106">
        <f t="shared" si="154"/>
        <v>0</v>
      </c>
      <c r="S115" s="108">
        <f t="shared" si="155"/>
        <v>0</v>
      </c>
      <c r="T115" s="107">
        <f t="shared" si="156"/>
        <v>0</v>
      </c>
      <c r="U115" s="86"/>
      <c r="V115" s="86"/>
      <c r="W115" s="86"/>
      <c r="X115" s="86"/>
      <c r="Y115" s="86"/>
      <c r="Z115" s="86"/>
      <c r="AA115" s="86"/>
      <c r="AB115" s="86"/>
    </row>
    <row r="116" ht="49.5" customHeight="1">
      <c r="A116" s="102"/>
      <c r="B116" s="103"/>
      <c r="C116" s="104"/>
      <c r="D116" s="105"/>
      <c r="E116" s="106">
        <f>IF(B116="",0,F118/SUM(B108:B117))</f>
        <v>0</v>
      </c>
      <c r="F116" s="106">
        <f t="shared" si="146"/>
        <v>0</v>
      </c>
      <c r="G116" s="107">
        <f t="shared" si="147"/>
        <v>0</v>
      </c>
      <c r="H116" s="103"/>
      <c r="I116" s="104"/>
      <c r="J116" s="105"/>
      <c r="K116" s="106">
        <f t="shared" si="148"/>
        <v>0</v>
      </c>
      <c r="L116" s="108">
        <f t="shared" si="149"/>
        <v>0</v>
      </c>
      <c r="M116" s="97">
        <f t="shared" si="150"/>
        <v>0</v>
      </c>
      <c r="N116" s="109">
        <f t="shared" si="151"/>
        <v>0</v>
      </c>
      <c r="O116" s="107">
        <f t="shared" si="152"/>
        <v>0</v>
      </c>
      <c r="P116" s="110" t="str">
        <f t="shared" ref="P116:Q116" si="163">H116</f>
        <v/>
      </c>
      <c r="Q116" s="106" t="str">
        <f t="shared" si="163"/>
        <v/>
      </c>
      <c r="R116" s="106">
        <f t="shared" si="154"/>
        <v>0</v>
      </c>
      <c r="S116" s="108">
        <f t="shared" si="155"/>
        <v>0</v>
      </c>
      <c r="T116" s="107">
        <f t="shared" si="156"/>
        <v>0</v>
      </c>
      <c r="U116" s="86"/>
      <c r="V116" s="86"/>
      <c r="W116" s="86"/>
      <c r="X116" s="86"/>
      <c r="Y116" s="86"/>
      <c r="Z116" s="86"/>
      <c r="AA116" s="86"/>
      <c r="AB116" s="86"/>
    </row>
    <row r="117" ht="49.5" customHeight="1">
      <c r="A117" s="113"/>
      <c r="B117" s="114"/>
      <c r="C117" s="114"/>
      <c r="D117" s="115"/>
      <c r="E117" s="116">
        <f>IF(B117="",0,F118/SUM(B108:B117))</f>
        <v>0</v>
      </c>
      <c r="F117" s="116">
        <f t="shared" si="146"/>
        <v>0</v>
      </c>
      <c r="G117" s="117">
        <f t="shared" si="147"/>
        <v>0</v>
      </c>
      <c r="H117" s="118"/>
      <c r="I117" s="114"/>
      <c r="J117" s="119"/>
      <c r="K117" s="116">
        <f t="shared" si="148"/>
        <v>0</v>
      </c>
      <c r="L117" s="120">
        <f t="shared" si="149"/>
        <v>0</v>
      </c>
      <c r="M117" s="121">
        <f t="shared" si="150"/>
        <v>0</v>
      </c>
      <c r="N117" s="122">
        <f t="shared" si="151"/>
        <v>0</v>
      </c>
      <c r="O117" s="117">
        <f t="shared" si="152"/>
        <v>0</v>
      </c>
      <c r="P117" s="123" t="str">
        <f t="shared" ref="P117:Q117" si="164">H117</f>
        <v/>
      </c>
      <c r="Q117" s="116" t="str">
        <f t="shared" si="164"/>
        <v/>
      </c>
      <c r="R117" s="116">
        <f t="shared" si="154"/>
        <v>0</v>
      </c>
      <c r="S117" s="108">
        <f t="shared" si="155"/>
        <v>0</v>
      </c>
      <c r="T117" s="117">
        <f t="shared" si="156"/>
        <v>0</v>
      </c>
      <c r="U117" s="86"/>
      <c r="V117" s="86"/>
      <c r="W117" s="86"/>
      <c r="X117" s="86"/>
      <c r="Y117" s="86"/>
      <c r="Z117" s="86"/>
      <c r="AA117" s="86"/>
      <c r="AB117" s="86"/>
    </row>
    <row r="118" ht="49.5" customHeight="1">
      <c r="A118" s="86"/>
      <c r="B118" s="94">
        <f>SUM(B108:B117)</f>
        <v>0</v>
      </c>
      <c r="C118" s="87" t="s">
        <v>25</v>
      </c>
      <c r="D118" s="111" t="s">
        <v>26</v>
      </c>
      <c r="E118" s="77"/>
      <c r="F118" s="112"/>
      <c r="G118" s="91"/>
      <c r="H118" s="94">
        <f>SUM(H108:H117)</f>
        <v>0</v>
      </c>
      <c r="I118" s="87" t="s">
        <v>27</v>
      </c>
      <c r="J118" s="86"/>
      <c r="K118" s="86"/>
      <c r="L118" s="108">
        <f t="shared" si="149"/>
        <v>0</v>
      </c>
      <c r="M118" s="86"/>
      <c r="N118" s="104">
        <f t="shared" ref="N118:O118" si="165">SUM(N108:N117)</f>
        <v>0</v>
      </c>
      <c r="O118" s="104">
        <f t="shared" si="165"/>
        <v>0</v>
      </c>
      <c r="P118" s="86"/>
      <c r="Q118" s="86"/>
      <c r="R118" s="98">
        <f>SUM(R108:R117)</f>
        <v>0</v>
      </c>
      <c r="S118" s="94" t="s">
        <v>28</v>
      </c>
      <c r="T118" s="94"/>
      <c r="U118" s="86"/>
      <c r="V118" s="86"/>
      <c r="W118" s="86"/>
      <c r="X118" s="86"/>
      <c r="Y118" s="104">
        <f>T118*R118</f>
        <v>0</v>
      </c>
      <c r="Z118" s="104">
        <f>R118</f>
        <v>0</v>
      </c>
      <c r="AA118" s="86"/>
      <c r="AB118" s="86"/>
    </row>
    <row r="119" ht="25.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</row>
    <row r="120" ht="49.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</row>
    <row r="121" ht="49.5" customHeight="1">
      <c r="A121" s="92"/>
      <c r="B121" s="93" t="s">
        <v>1</v>
      </c>
      <c r="C121" s="94"/>
      <c r="D121" s="95" t="s">
        <v>2</v>
      </c>
      <c r="E121" s="15"/>
      <c r="F121" s="96"/>
      <c r="G121" s="17"/>
      <c r="H121" s="17"/>
      <c r="I121" s="15"/>
      <c r="J121" s="95" t="s">
        <v>3</v>
      </c>
      <c r="K121" s="17"/>
      <c r="L121" s="17"/>
      <c r="M121" s="15"/>
      <c r="N121" s="86"/>
      <c r="O121" s="86"/>
      <c r="P121" s="97">
        <f>IFERROR(O134/N134-1,0)</f>
        <v>0</v>
      </c>
      <c r="Q121" s="89" t="s">
        <v>4</v>
      </c>
      <c r="R121" s="4"/>
      <c r="S121" s="5"/>
      <c r="T121" s="98">
        <f>SUM(T124:T133)</f>
        <v>0</v>
      </c>
      <c r="U121" s="86"/>
      <c r="V121" s="86"/>
      <c r="W121" s="86"/>
      <c r="X121" s="86"/>
      <c r="Y121" s="86"/>
      <c r="Z121" s="86"/>
      <c r="AA121" s="86"/>
      <c r="AB121" s="86"/>
    </row>
    <row r="122" ht="49.5" customHeight="1">
      <c r="A122" s="99" t="s">
        <v>5</v>
      </c>
      <c r="B122" s="82" t="s">
        <v>6</v>
      </c>
      <c r="C122" s="20"/>
      <c r="D122" s="20"/>
      <c r="E122" s="20"/>
      <c r="F122" s="20"/>
      <c r="G122" s="68"/>
      <c r="H122" s="82" t="s">
        <v>7</v>
      </c>
      <c r="I122" s="20"/>
      <c r="J122" s="20"/>
      <c r="K122" s="20"/>
      <c r="L122" s="20"/>
      <c r="M122" s="68"/>
      <c r="N122" s="27" t="s">
        <v>8</v>
      </c>
      <c r="O122" s="28"/>
      <c r="P122" s="25" t="s">
        <v>9</v>
      </c>
      <c r="Q122" s="17"/>
      <c r="R122" s="17"/>
      <c r="S122" s="17"/>
      <c r="T122" s="26"/>
      <c r="U122" s="86"/>
      <c r="V122" s="86"/>
      <c r="W122" s="86"/>
      <c r="X122" s="86"/>
      <c r="Y122" s="86"/>
      <c r="Z122" s="86"/>
      <c r="AA122" s="86"/>
      <c r="AB122" s="86"/>
    </row>
    <row r="123" ht="49.5" customHeight="1">
      <c r="A123" s="29"/>
      <c r="B123" s="100" t="s">
        <v>10</v>
      </c>
      <c r="C123" s="93" t="s">
        <v>11</v>
      </c>
      <c r="D123" s="93" t="s">
        <v>12</v>
      </c>
      <c r="E123" s="93" t="s">
        <v>13</v>
      </c>
      <c r="F123" s="93" t="s">
        <v>14</v>
      </c>
      <c r="G123" s="101" t="s">
        <v>15</v>
      </c>
      <c r="H123" s="100" t="s">
        <v>10</v>
      </c>
      <c r="I123" s="93" t="s">
        <v>11</v>
      </c>
      <c r="J123" s="93" t="s">
        <v>12</v>
      </c>
      <c r="K123" s="93" t="s">
        <v>14</v>
      </c>
      <c r="L123" s="93" t="s">
        <v>16</v>
      </c>
      <c r="M123" s="101" t="s">
        <v>17</v>
      </c>
      <c r="N123" s="100" t="s">
        <v>18</v>
      </c>
      <c r="O123" s="101" t="s">
        <v>19</v>
      </c>
      <c r="P123" s="100" t="s">
        <v>20</v>
      </c>
      <c r="Q123" s="93" t="s">
        <v>21</v>
      </c>
      <c r="R123" s="93" t="s">
        <v>22</v>
      </c>
      <c r="S123" s="93" t="s">
        <v>23</v>
      </c>
      <c r="T123" s="101" t="s">
        <v>24</v>
      </c>
      <c r="U123" s="86"/>
      <c r="V123" s="86"/>
      <c r="W123" s="86"/>
      <c r="X123" s="86"/>
      <c r="Y123" s="86"/>
      <c r="Z123" s="86"/>
      <c r="AA123" s="86"/>
      <c r="AB123" s="86"/>
    </row>
    <row r="124" ht="49.5" customHeight="1">
      <c r="A124" s="131"/>
      <c r="B124" s="103"/>
      <c r="C124" s="104"/>
      <c r="D124" s="105"/>
      <c r="E124" s="106">
        <f>IF(B124="",0,F134/SUM(B124:B133))</f>
        <v>0</v>
      </c>
      <c r="F124" s="106">
        <f t="shared" ref="F124:F133" si="167">C124*(1-(D124+9.25%))+E124</f>
        <v>0</v>
      </c>
      <c r="G124" s="107">
        <f t="shared" ref="G124:G133" si="168">IFERROR(F124*B124/H124,0)</f>
        <v>0</v>
      </c>
      <c r="H124" s="103"/>
      <c r="I124" s="104"/>
      <c r="J124" s="105"/>
      <c r="K124" s="106">
        <f t="shared" ref="K124:K133" si="169">I124*(1-(J124+9.25%))</f>
        <v>0</v>
      </c>
      <c r="L124" s="108">
        <f t="shared" ref="L124:L134" si="170">IFERROR(H124/B124-1,0)</f>
        <v>0</v>
      </c>
      <c r="M124" s="97">
        <f t="shared" ref="M124:M133" si="171">IFERROR(K124/G124-1,0)</f>
        <v>0</v>
      </c>
      <c r="N124" s="109">
        <f t="shared" ref="N124:N133" si="172">B124*F124</f>
        <v>0</v>
      </c>
      <c r="O124" s="107">
        <f t="shared" ref="O124:O133" si="173">H124*K124</f>
        <v>0</v>
      </c>
      <c r="P124" s="110" t="str">
        <f t="shared" ref="P124:Q124" si="166">H124</f>
        <v/>
      </c>
      <c r="Q124" s="106" t="str">
        <f t="shared" si="166"/>
        <v/>
      </c>
      <c r="R124" s="106">
        <f t="shared" ref="R124:R133" si="175">Q124*P124</f>
        <v>0</v>
      </c>
      <c r="S124" s="108">
        <f t="shared" ref="S124:S133" si="176">IF(M124="","",IF(M124&lt;20%,0,IF(M124&lt;30%,1%,IF(M124&lt;40%,1.5%,IF(M124&lt;50%,2.5%,IF(M124&lt;60%,3%,IF(M124&lt;80%,4%,IF(M124&lt;100%,5%,5%))))))))</f>
        <v>0</v>
      </c>
      <c r="T124" s="107">
        <f t="shared" ref="T124:T133" si="177">R124*S124</f>
        <v>0</v>
      </c>
      <c r="U124" s="86"/>
      <c r="V124" s="86"/>
      <c r="W124" s="86"/>
      <c r="X124" s="86"/>
      <c r="Y124" s="86"/>
      <c r="Z124" s="86"/>
      <c r="AA124" s="86"/>
      <c r="AB124" s="86"/>
    </row>
    <row r="125" ht="49.5" customHeight="1">
      <c r="A125" s="131"/>
      <c r="B125" s="103"/>
      <c r="C125" s="104"/>
      <c r="D125" s="105"/>
      <c r="E125" s="106">
        <f>IF(B125="",0,F134/SUM(B124:B133))</f>
        <v>0</v>
      </c>
      <c r="F125" s="106">
        <f t="shared" si="167"/>
        <v>0</v>
      </c>
      <c r="G125" s="107">
        <f t="shared" si="168"/>
        <v>0</v>
      </c>
      <c r="H125" s="103"/>
      <c r="I125" s="104"/>
      <c r="J125" s="105"/>
      <c r="K125" s="106">
        <f t="shared" si="169"/>
        <v>0</v>
      </c>
      <c r="L125" s="108">
        <f t="shared" si="170"/>
        <v>0</v>
      </c>
      <c r="M125" s="97">
        <f t="shared" si="171"/>
        <v>0</v>
      </c>
      <c r="N125" s="109">
        <f t="shared" si="172"/>
        <v>0</v>
      </c>
      <c r="O125" s="107">
        <f t="shared" si="173"/>
        <v>0</v>
      </c>
      <c r="P125" s="110" t="str">
        <f t="shared" ref="P125:Q125" si="174">H125</f>
        <v/>
      </c>
      <c r="Q125" s="106" t="str">
        <f t="shared" si="174"/>
        <v/>
      </c>
      <c r="R125" s="106">
        <f t="shared" si="175"/>
        <v>0</v>
      </c>
      <c r="S125" s="108">
        <f t="shared" si="176"/>
        <v>0</v>
      </c>
      <c r="T125" s="107">
        <f t="shared" si="177"/>
        <v>0</v>
      </c>
      <c r="U125" s="86"/>
      <c r="V125" s="86"/>
      <c r="W125" s="86"/>
      <c r="X125" s="86"/>
      <c r="Y125" s="86"/>
      <c r="Z125" s="86"/>
      <c r="AA125" s="86"/>
      <c r="AB125" s="86"/>
    </row>
    <row r="126" ht="49.5" customHeight="1">
      <c r="A126" s="131"/>
      <c r="B126" s="103"/>
      <c r="C126" s="104"/>
      <c r="D126" s="105"/>
      <c r="E126" s="106">
        <f>IF(B126="",0,F134/SUM(B124:B133))</f>
        <v>0</v>
      </c>
      <c r="F126" s="106">
        <f t="shared" si="167"/>
        <v>0</v>
      </c>
      <c r="G126" s="107">
        <f t="shared" si="168"/>
        <v>0</v>
      </c>
      <c r="H126" s="103"/>
      <c r="I126" s="104"/>
      <c r="J126" s="105"/>
      <c r="K126" s="106">
        <f t="shared" si="169"/>
        <v>0</v>
      </c>
      <c r="L126" s="108">
        <f t="shared" si="170"/>
        <v>0</v>
      </c>
      <c r="M126" s="97">
        <f t="shared" si="171"/>
        <v>0</v>
      </c>
      <c r="N126" s="109">
        <f t="shared" si="172"/>
        <v>0</v>
      </c>
      <c r="O126" s="107">
        <f t="shared" si="173"/>
        <v>0</v>
      </c>
      <c r="P126" s="110" t="str">
        <f t="shared" ref="P126:Q126" si="178">H126</f>
        <v/>
      </c>
      <c r="Q126" s="106" t="str">
        <f t="shared" si="178"/>
        <v/>
      </c>
      <c r="R126" s="106">
        <f t="shared" si="175"/>
        <v>0</v>
      </c>
      <c r="S126" s="108">
        <f t="shared" si="176"/>
        <v>0</v>
      </c>
      <c r="T126" s="107">
        <f t="shared" si="177"/>
        <v>0</v>
      </c>
      <c r="U126" s="86"/>
      <c r="V126" s="86"/>
      <c r="W126" s="86"/>
      <c r="X126" s="86"/>
      <c r="Y126" s="86"/>
      <c r="Z126" s="86"/>
      <c r="AA126" s="86"/>
      <c r="AB126" s="86"/>
    </row>
    <row r="127" ht="49.5" customHeight="1">
      <c r="A127" s="131"/>
      <c r="B127" s="103"/>
      <c r="C127" s="104"/>
      <c r="D127" s="105"/>
      <c r="E127" s="106">
        <f>IF(B127="",0,F134/SUM(B124:B133))</f>
        <v>0</v>
      </c>
      <c r="F127" s="106">
        <f t="shared" si="167"/>
        <v>0</v>
      </c>
      <c r="G127" s="107">
        <f t="shared" si="168"/>
        <v>0</v>
      </c>
      <c r="H127" s="103"/>
      <c r="I127" s="104"/>
      <c r="J127" s="105"/>
      <c r="K127" s="106">
        <f t="shared" si="169"/>
        <v>0</v>
      </c>
      <c r="L127" s="108">
        <f t="shared" si="170"/>
        <v>0</v>
      </c>
      <c r="M127" s="97">
        <f t="shared" si="171"/>
        <v>0</v>
      </c>
      <c r="N127" s="109">
        <f t="shared" si="172"/>
        <v>0</v>
      </c>
      <c r="O127" s="107">
        <f t="shared" si="173"/>
        <v>0</v>
      </c>
      <c r="P127" s="110" t="str">
        <f t="shared" ref="P127:Q127" si="179">H127</f>
        <v/>
      </c>
      <c r="Q127" s="106" t="str">
        <f t="shared" si="179"/>
        <v/>
      </c>
      <c r="R127" s="106">
        <f t="shared" si="175"/>
        <v>0</v>
      </c>
      <c r="S127" s="108">
        <f t="shared" si="176"/>
        <v>0</v>
      </c>
      <c r="T127" s="107">
        <f t="shared" si="177"/>
        <v>0</v>
      </c>
      <c r="U127" s="86"/>
      <c r="V127" s="86"/>
      <c r="W127" s="86"/>
      <c r="X127" s="86"/>
      <c r="Y127" s="86"/>
      <c r="Z127" s="86"/>
      <c r="AA127" s="86"/>
      <c r="AB127" s="86"/>
    </row>
    <row r="128" ht="49.5" customHeight="1">
      <c r="A128" s="131"/>
      <c r="B128" s="103"/>
      <c r="C128" s="104"/>
      <c r="D128" s="105"/>
      <c r="E128" s="106">
        <f>IF(B128="",0,F134/SUM(B124:B133))</f>
        <v>0</v>
      </c>
      <c r="F128" s="106">
        <f t="shared" si="167"/>
        <v>0</v>
      </c>
      <c r="G128" s="107">
        <f t="shared" si="168"/>
        <v>0</v>
      </c>
      <c r="H128" s="103"/>
      <c r="I128" s="104"/>
      <c r="J128" s="105"/>
      <c r="K128" s="106">
        <f t="shared" si="169"/>
        <v>0</v>
      </c>
      <c r="L128" s="108">
        <f t="shared" si="170"/>
        <v>0</v>
      </c>
      <c r="M128" s="97">
        <f t="shared" si="171"/>
        <v>0</v>
      </c>
      <c r="N128" s="109">
        <f t="shared" si="172"/>
        <v>0</v>
      </c>
      <c r="O128" s="107">
        <f t="shared" si="173"/>
        <v>0</v>
      </c>
      <c r="P128" s="110" t="str">
        <f t="shared" ref="P128:Q128" si="180">H128</f>
        <v/>
      </c>
      <c r="Q128" s="106" t="str">
        <f t="shared" si="180"/>
        <v/>
      </c>
      <c r="R128" s="106">
        <f t="shared" si="175"/>
        <v>0</v>
      </c>
      <c r="S128" s="108">
        <f t="shared" si="176"/>
        <v>0</v>
      </c>
      <c r="T128" s="107">
        <f t="shared" si="177"/>
        <v>0</v>
      </c>
      <c r="U128" s="86"/>
      <c r="V128" s="86"/>
      <c r="W128" s="86"/>
      <c r="X128" s="86"/>
      <c r="Y128" s="86"/>
      <c r="Z128" s="86"/>
      <c r="AA128" s="86"/>
      <c r="AB128" s="86"/>
    </row>
    <row r="129" ht="49.5" customHeight="1">
      <c r="A129" s="131"/>
      <c r="B129" s="103"/>
      <c r="C129" s="104"/>
      <c r="D129" s="105"/>
      <c r="E129" s="106">
        <f>IF(B129="",0,F134/SUM(B124:B133))</f>
        <v>0</v>
      </c>
      <c r="F129" s="106">
        <f t="shared" si="167"/>
        <v>0</v>
      </c>
      <c r="G129" s="107">
        <f t="shared" si="168"/>
        <v>0</v>
      </c>
      <c r="H129" s="103"/>
      <c r="I129" s="104"/>
      <c r="J129" s="105"/>
      <c r="K129" s="106">
        <f t="shared" si="169"/>
        <v>0</v>
      </c>
      <c r="L129" s="108">
        <f t="shared" si="170"/>
        <v>0</v>
      </c>
      <c r="M129" s="97">
        <f t="shared" si="171"/>
        <v>0</v>
      </c>
      <c r="N129" s="109">
        <f t="shared" si="172"/>
        <v>0</v>
      </c>
      <c r="O129" s="107">
        <f t="shared" si="173"/>
        <v>0</v>
      </c>
      <c r="P129" s="110" t="str">
        <f t="shared" ref="P129:Q129" si="181">H129</f>
        <v/>
      </c>
      <c r="Q129" s="106" t="str">
        <f t="shared" si="181"/>
        <v/>
      </c>
      <c r="R129" s="106">
        <f t="shared" si="175"/>
        <v>0</v>
      </c>
      <c r="S129" s="108">
        <f t="shared" si="176"/>
        <v>0</v>
      </c>
      <c r="T129" s="107">
        <f t="shared" si="177"/>
        <v>0</v>
      </c>
      <c r="U129" s="86"/>
      <c r="V129" s="86"/>
      <c r="W129" s="86"/>
      <c r="X129" s="86"/>
      <c r="Y129" s="86"/>
      <c r="Z129" s="86"/>
      <c r="AA129" s="86"/>
      <c r="AB129" s="86"/>
    </row>
    <row r="130" ht="49.5" customHeight="1">
      <c r="A130" s="102"/>
      <c r="B130" s="103"/>
      <c r="C130" s="104"/>
      <c r="D130" s="105"/>
      <c r="E130" s="106">
        <f>IF(B130="",0,F134/SUM(B124:B133))</f>
        <v>0</v>
      </c>
      <c r="F130" s="106">
        <f t="shared" si="167"/>
        <v>0</v>
      </c>
      <c r="G130" s="107">
        <f t="shared" si="168"/>
        <v>0</v>
      </c>
      <c r="H130" s="103"/>
      <c r="I130" s="104"/>
      <c r="J130" s="105"/>
      <c r="K130" s="106">
        <f t="shared" si="169"/>
        <v>0</v>
      </c>
      <c r="L130" s="108">
        <f t="shared" si="170"/>
        <v>0</v>
      </c>
      <c r="M130" s="97">
        <f t="shared" si="171"/>
        <v>0</v>
      </c>
      <c r="N130" s="109">
        <f t="shared" si="172"/>
        <v>0</v>
      </c>
      <c r="O130" s="107">
        <f t="shared" si="173"/>
        <v>0</v>
      </c>
      <c r="P130" s="110" t="str">
        <f t="shared" ref="P130:Q130" si="182">H130</f>
        <v/>
      </c>
      <c r="Q130" s="106" t="str">
        <f t="shared" si="182"/>
        <v/>
      </c>
      <c r="R130" s="106">
        <f t="shared" si="175"/>
        <v>0</v>
      </c>
      <c r="S130" s="108">
        <f t="shared" si="176"/>
        <v>0</v>
      </c>
      <c r="T130" s="107">
        <f t="shared" si="177"/>
        <v>0</v>
      </c>
      <c r="U130" s="86"/>
      <c r="V130" s="86"/>
      <c r="W130" s="86"/>
      <c r="X130" s="86"/>
      <c r="Y130" s="86"/>
      <c r="Z130" s="86"/>
      <c r="AA130" s="86"/>
      <c r="AB130" s="86"/>
    </row>
    <row r="131" ht="49.5" customHeight="1">
      <c r="A131" s="102"/>
      <c r="B131" s="103"/>
      <c r="C131" s="104"/>
      <c r="D131" s="105"/>
      <c r="E131" s="106">
        <f>IF(B131="",0,F134/SUM(B124:B133))</f>
        <v>0</v>
      </c>
      <c r="F131" s="106">
        <f t="shared" si="167"/>
        <v>0</v>
      </c>
      <c r="G131" s="107">
        <f t="shared" si="168"/>
        <v>0</v>
      </c>
      <c r="H131" s="103"/>
      <c r="I131" s="104"/>
      <c r="J131" s="105"/>
      <c r="K131" s="106">
        <f t="shared" si="169"/>
        <v>0</v>
      </c>
      <c r="L131" s="108">
        <f t="shared" si="170"/>
        <v>0</v>
      </c>
      <c r="M131" s="97">
        <f t="shared" si="171"/>
        <v>0</v>
      </c>
      <c r="N131" s="109">
        <f t="shared" si="172"/>
        <v>0</v>
      </c>
      <c r="O131" s="107">
        <f t="shared" si="173"/>
        <v>0</v>
      </c>
      <c r="P131" s="110" t="str">
        <f t="shared" ref="P131:Q131" si="183">H131</f>
        <v/>
      </c>
      <c r="Q131" s="106" t="str">
        <f t="shared" si="183"/>
        <v/>
      </c>
      <c r="R131" s="106">
        <f t="shared" si="175"/>
        <v>0</v>
      </c>
      <c r="S131" s="108">
        <f t="shared" si="176"/>
        <v>0</v>
      </c>
      <c r="T131" s="107">
        <f t="shared" si="177"/>
        <v>0</v>
      </c>
      <c r="U131" s="86"/>
      <c r="V131" s="86"/>
      <c r="W131" s="86"/>
      <c r="X131" s="86"/>
      <c r="Y131" s="86"/>
      <c r="Z131" s="86"/>
      <c r="AA131" s="86"/>
      <c r="AB131" s="86"/>
    </row>
    <row r="132" ht="49.5" customHeight="1">
      <c r="A132" s="102"/>
      <c r="B132" s="103"/>
      <c r="C132" s="104"/>
      <c r="D132" s="105"/>
      <c r="E132" s="106">
        <f>IF(B132="",0,F134/SUM(B124:B133))</f>
        <v>0</v>
      </c>
      <c r="F132" s="106">
        <f t="shared" si="167"/>
        <v>0</v>
      </c>
      <c r="G132" s="107">
        <f t="shared" si="168"/>
        <v>0</v>
      </c>
      <c r="H132" s="103"/>
      <c r="I132" s="104"/>
      <c r="J132" s="105"/>
      <c r="K132" s="106">
        <f t="shared" si="169"/>
        <v>0</v>
      </c>
      <c r="L132" s="108">
        <f t="shared" si="170"/>
        <v>0</v>
      </c>
      <c r="M132" s="97">
        <f t="shared" si="171"/>
        <v>0</v>
      </c>
      <c r="N132" s="109">
        <f t="shared" si="172"/>
        <v>0</v>
      </c>
      <c r="O132" s="107">
        <f t="shared" si="173"/>
        <v>0</v>
      </c>
      <c r="P132" s="110" t="str">
        <f t="shared" ref="P132:Q132" si="184">H132</f>
        <v/>
      </c>
      <c r="Q132" s="106" t="str">
        <f t="shared" si="184"/>
        <v/>
      </c>
      <c r="R132" s="106">
        <f t="shared" si="175"/>
        <v>0</v>
      </c>
      <c r="S132" s="108">
        <f t="shared" si="176"/>
        <v>0</v>
      </c>
      <c r="T132" s="107">
        <f t="shared" si="177"/>
        <v>0</v>
      </c>
      <c r="U132" s="86"/>
      <c r="V132" s="86"/>
      <c r="W132" s="86"/>
      <c r="X132" s="86"/>
      <c r="Y132" s="86"/>
      <c r="Z132" s="86"/>
      <c r="AA132" s="86"/>
      <c r="AB132" s="86"/>
    </row>
    <row r="133" ht="49.5" customHeight="1">
      <c r="A133" s="113"/>
      <c r="B133" s="114"/>
      <c r="C133" s="114"/>
      <c r="D133" s="115"/>
      <c r="E133" s="116">
        <f>IF(B133="",0,F134/SUM(B124:B133))</f>
        <v>0</v>
      </c>
      <c r="F133" s="116">
        <f t="shared" si="167"/>
        <v>0</v>
      </c>
      <c r="G133" s="117">
        <f t="shared" si="168"/>
        <v>0</v>
      </c>
      <c r="H133" s="118"/>
      <c r="I133" s="114"/>
      <c r="J133" s="119"/>
      <c r="K133" s="116">
        <f t="shared" si="169"/>
        <v>0</v>
      </c>
      <c r="L133" s="120">
        <f t="shared" si="170"/>
        <v>0</v>
      </c>
      <c r="M133" s="121">
        <f t="shared" si="171"/>
        <v>0</v>
      </c>
      <c r="N133" s="122">
        <f t="shared" si="172"/>
        <v>0</v>
      </c>
      <c r="O133" s="117">
        <f t="shared" si="173"/>
        <v>0</v>
      </c>
      <c r="P133" s="123" t="str">
        <f t="shared" ref="P133:Q133" si="185">H133</f>
        <v/>
      </c>
      <c r="Q133" s="116" t="str">
        <f t="shared" si="185"/>
        <v/>
      </c>
      <c r="R133" s="116">
        <f t="shared" si="175"/>
        <v>0</v>
      </c>
      <c r="S133" s="108">
        <f t="shared" si="176"/>
        <v>0</v>
      </c>
      <c r="T133" s="117">
        <f t="shared" si="177"/>
        <v>0</v>
      </c>
      <c r="U133" s="86"/>
      <c r="V133" s="86"/>
      <c r="W133" s="86"/>
      <c r="X133" s="86"/>
      <c r="Y133" s="86"/>
      <c r="Z133" s="86"/>
      <c r="AA133" s="86"/>
      <c r="AB133" s="86"/>
    </row>
    <row r="134" ht="49.5" customHeight="1">
      <c r="A134" s="86"/>
      <c r="B134" s="94">
        <f>SUM(B124:B133)</f>
        <v>0</v>
      </c>
      <c r="C134" s="87" t="s">
        <v>25</v>
      </c>
      <c r="D134" s="111" t="s">
        <v>26</v>
      </c>
      <c r="E134" s="77"/>
      <c r="F134" s="112">
        <v>0.0</v>
      </c>
      <c r="G134" s="91"/>
      <c r="H134" s="94">
        <f>SUM(H124:H133)</f>
        <v>0</v>
      </c>
      <c r="I134" s="87" t="s">
        <v>27</v>
      </c>
      <c r="J134" s="86"/>
      <c r="K134" s="86"/>
      <c r="L134" s="108">
        <f t="shared" si="170"/>
        <v>0</v>
      </c>
      <c r="M134" s="86"/>
      <c r="N134" s="104">
        <f t="shared" ref="N134:O134" si="186">SUM(N124:N133)</f>
        <v>0</v>
      </c>
      <c r="O134" s="104">
        <f t="shared" si="186"/>
        <v>0</v>
      </c>
      <c r="P134" s="86"/>
      <c r="Q134" s="86"/>
      <c r="R134" s="98">
        <f>SUM(R124:R133)</f>
        <v>0</v>
      </c>
      <c r="S134" s="94" t="s">
        <v>28</v>
      </c>
      <c r="T134" s="94"/>
      <c r="U134" s="86"/>
      <c r="V134" s="86"/>
      <c r="W134" s="86"/>
      <c r="X134" s="86"/>
      <c r="Y134" s="104">
        <f>T134*R134</f>
        <v>0</v>
      </c>
      <c r="Z134" s="104">
        <f>R134</f>
        <v>0</v>
      </c>
      <c r="AA134" s="86"/>
      <c r="AB134" s="86"/>
    </row>
    <row r="135" ht="49.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</row>
    <row r="136" ht="49.5" customHeight="1">
      <c r="A136" s="92"/>
      <c r="B136" s="93" t="s">
        <v>1</v>
      </c>
      <c r="C136" s="94"/>
      <c r="D136" s="95" t="s">
        <v>2</v>
      </c>
      <c r="E136" s="15"/>
      <c r="F136" s="96"/>
      <c r="G136" s="17"/>
      <c r="H136" s="17"/>
      <c r="I136" s="15"/>
      <c r="J136" s="95" t="s">
        <v>3</v>
      </c>
      <c r="K136" s="17"/>
      <c r="L136" s="17"/>
      <c r="M136" s="15"/>
      <c r="N136" s="86"/>
      <c r="O136" s="86"/>
      <c r="P136" s="97">
        <f>IFERROR(O149/N149-1,0)</f>
        <v>0</v>
      </c>
      <c r="Q136" s="89" t="s">
        <v>4</v>
      </c>
      <c r="R136" s="4"/>
      <c r="S136" s="5"/>
      <c r="T136" s="98">
        <f>SUM(T139:T148)</f>
        <v>0</v>
      </c>
      <c r="U136" s="86"/>
      <c r="V136" s="86"/>
      <c r="W136" s="86"/>
      <c r="X136" s="86"/>
      <c r="Y136" s="86"/>
      <c r="Z136" s="86"/>
      <c r="AA136" s="86"/>
      <c r="AB136" s="86"/>
    </row>
    <row r="137" ht="49.5" customHeight="1">
      <c r="A137" s="99" t="s">
        <v>5</v>
      </c>
      <c r="B137" s="82" t="s">
        <v>6</v>
      </c>
      <c r="C137" s="20"/>
      <c r="D137" s="20"/>
      <c r="E137" s="20"/>
      <c r="F137" s="20"/>
      <c r="G137" s="68"/>
      <c r="H137" s="82" t="s">
        <v>7</v>
      </c>
      <c r="I137" s="20"/>
      <c r="J137" s="20"/>
      <c r="K137" s="20"/>
      <c r="L137" s="20"/>
      <c r="M137" s="68"/>
      <c r="N137" s="27" t="s">
        <v>8</v>
      </c>
      <c r="O137" s="28"/>
      <c r="P137" s="25" t="s">
        <v>9</v>
      </c>
      <c r="Q137" s="17"/>
      <c r="R137" s="17"/>
      <c r="S137" s="17"/>
      <c r="T137" s="26"/>
      <c r="U137" s="86"/>
      <c r="V137" s="86"/>
      <c r="W137" s="86"/>
      <c r="X137" s="86"/>
      <c r="Y137" s="86"/>
      <c r="Z137" s="86"/>
      <c r="AA137" s="86"/>
      <c r="AB137" s="86"/>
    </row>
    <row r="138" ht="49.5" customHeight="1">
      <c r="A138" s="29"/>
      <c r="B138" s="100" t="s">
        <v>10</v>
      </c>
      <c r="C138" s="93" t="s">
        <v>11</v>
      </c>
      <c r="D138" s="93" t="s">
        <v>12</v>
      </c>
      <c r="E138" s="93" t="s">
        <v>13</v>
      </c>
      <c r="F138" s="93" t="s">
        <v>14</v>
      </c>
      <c r="G138" s="101" t="s">
        <v>15</v>
      </c>
      <c r="H138" s="100" t="s">
        <v>10</v>
      </c>
      <c r="I138" s="93" t="s">
        <v>11</v>
      </c>
      <c r="J138" s="93" t="s">
        <v>12</v>
      </c>
      <c r="K138" s="93" t="s">
        <v>14</v>
      </c>
      <c r="L138" s="93" t="s">
        <v>16</v>
      </c>
      <c r="M138" s="101" t="s">
        <v>17</v>
      </c>
      <c r="N138" s="100" t="s">
        <v>18</v>
      </c>
      <c r="O138" s="101" t="s">
        <v>19</v>
      </c>
      <c r="P138" s="100" t="s">
        <v>20</v>
      </c>
      <c r="Q138" s="93" t="s">
        <v>21</v>
      </c>
      <c r="R138" s="93" t="s">
        <v>22</v>
      </c>
      <c r="S138" s="93" t="s">
        <v>23</v>
      </c>
      <c r="T138" s="101" t="s">
        <v>24</v>
      </c>
      <c r="U138" s="86"/>
      <c r="V138" s="86"/>
      <c r="W138" s="86"/>
      <c r="X138" s="86"/>
      <c r="Y138" s="86"/>
      <c r="Z138" s="86"/>
      <c r="AA138" s="86"/>
      <c r="AB138" s="86"/>
    </row>
    <row r="139" ht="49.5" customHeight="1">
      <c r="A139" s="131"/>
      <c r="B139" s="103"/>
      <c r="C139" s="104"/>
      <c r="D139" s="105"/>
      <c r="E139" s="106">
        <f>IF(B139="",0,F149/SUM(B139:B148))</f>
        <v>0</v>
      </c>
      <c r="F139" s="106">
        <f t="shared" ref="F139:F148" si="188">C139*(1-(D139+9.25%))+E139</f>
        <v>0</v>
      </c>
      <c r="G139" s="107">
        <f t="shared" ref="G139:G148" si="189">IFERROR(F139*B139/H139,0)</f>
        <v>0</v>
      </c>
      <c r="H139" s="103"/>
      <c r="I139" s="104"/>
      <c r="J139" s="105"/>
      <c r="K139" s="106">
        <f t="shared" ref="K139:K148" si="190">I139*(1-(J139+9.25%))</f>
        <v>0</v>
      </c>
      <c r="L139" s="108">
        <f t="shared" ref="L139:L149" si="191">IFERROR(H139/B139-1,0)</f>
        <v>0</v>
      </c>
      <c r="M139" s="97">
        <f t="shared" ref="M139:M148" si="192">IFERROR(K139/G139-1,0)</f>
        <v>0</v>
      </c>
      <c r="N139" s="109">
        <f t="shared" ref="N139:N148" si="193">B139*F139</f>
        <v>0</v>
      </c>
      <c r="O139" s="107">
        <f t="shared" ref="O139:O148" si="194">H139*K139</f>
        <v>0</v>
      </c>
      <c r="P139" s="110" t="str">
        <f t="shared" ref="P139:Q139" si="187">H139</f>
        <v/>
      </c>
      <c r="Q139" s="106" t="str">
        <f t="shared" si="187"/>
        <v/>
      </c>
      <c r="R139" s="106">
        <f t="shared" ref="R139:R148" si="196">Q139*P139</f>
        <v>0</v>
      </c>
      <c r="S139" s="108">
        <f t="shared" ref="S139:S148" si="197">IF(M139="","",IF(M139&lt;20%,0,IF(M139&lt;30%,1%,IF(M139&lt;40%,1.5%,IF(M139&lt;50%,2.5%,IF(M139&lt;60%,3%,IF(M139&lt;80%,4%,IF(M139&lt;100%,5%,5%))))))))</f>
        <v>0</v>
      </c>
      <c r="T139" s="107">
        <f t="shared" ref="T139:T148" si="198">R139*S139</f>
        <v>0</v>
      </c>
      <c r="U139" s="86"/>
      <c r="V139" s="86"/>
      <c r="W139" s="86"/>
      <c r="X139" s="86"/>
      <c r="Y139" s="86"/>
      <c r="Z139" s="86"/>
      <c r="AA139" s="86"/>
      <c r="AB139" s="86"/>
    </row>
    <row r="140" ht="49.5" customHeight="1">
      <c r="A140" s="131"/>
      <c r="B140" s="103"/>
      <c r="C140" s="104"/>
      <c r="D140" s="105"/>
      <c r="E140" s="106">
        <f>IF(B140="",0,F149/SUM(B139:B148))</f>
        <v>0</v>
      </c>
      <c r="F140" s="106">
        <f t="shared" si="188"/>
        <v>0</v>
      </c>
      <c r="G140" s="107">
        <f t="shared" si="189"/>
        <v>0</v>
      </c>
      <c r="H140" s="103"/>
      <c r="I140" s="104"/>
      <c r="J140" s="105"/>
      <c r="K140" s="106">
        <f t="shared" si="190"/>
        <v>0</v>
      </c>
      <c r="L140" s="108">
        <f t="shared" si="191"/>
        <v>0</v>
      </c>
      <c r="M140" s="97">
        <f t="shared" si="192"/>
        <v>0</v>
      </c>
      <c r="N140" s="109">
        <f t="shared" si="193"/>
        <v>0</v>
      </c>
      <c r="O140" s="107">
        <f t="shared" si="194"/>
        <v>0</v>
      </c>
      <c r="P140" s="110" t="str">
        <f t="shared" ref="P140:Q140" si="195">H140</f>
        <v/>
      </c>
      <c r="Q140" s="106" t="str">
        <f t="shared" si="195"/>
        <v/>
      </c>
      <c r="R140" s="106">
        <f t="shared" si="196"/>
        <v>0</v>
      </c>
      <c r="S140" s="108">
        <f t="shared" si="197"/>
        <v>0</v>
      </c>
      <c r="T140" s="107">
        <f t="shared" si="198"/>
        <v>0</v>
      </c>
      <c r="U140" s="86"/>
      <c r="V140" s="86"/>
      <c r="W140" s="86"/>
      <c r="X140" s="86"/>
      <c r="Y140" s="86"/>
      <c r="Z140" s="86"/>
      <c r="AA140" s="86"/>
      <c r="AB140" s="86"/>
    </row>
    <row r="141" ht="49.5" customHeight="1">
      <c r="A141" s="131"/>
      <c r="B141" s="103"/>
      <c r="C141" s="104"/>
      <c r="D141" s="105"/>
      <c r="E141" s="106">
        <f>IF(B141="",0,F149/SUM(B139:B148))</f>
        <v>0</v>
      </c>
      <c r="F141" s="106">
        <f t="shared" si="188"/>
        <v>0</v>
      </c>
      <c r="G141" s="107">
        <f t="shared" si="189"/>
        <v>0</v>
      </c>
      <c r="H141" s="103"/>
      <c r="I141" s="104"/>
      <c r="J141" s="105"/>
      <c r="K141" s="106">
        <f t="shared" si="190"/>
        <v>0</v>
      </c>
      <c r="L141" s="108">
        <f t="shared" si="191"/>
        <v>0</v>
      </c>
      <c r="M141" s="97">
        <f t="shared" si="192"/>
        <v>0</v>
      </c>
      <c r="N141" s="109">
        <f t="shared" si="193"/>
        <v>0</v>
      </c>
      <c r="O141" s="107">
        <f t="shared" si="194"/>
        <v>0</v>
      </c>
      <c r="P141" s="110" t="str">
        <f t="shared" ref="P141:Q141" si="199">H141</f>
        <v/>
      </c>
      <c r="Q141" s="106" t="str">
        <f t="shared" si="199"/>
        <v/>
      </c>
      <c r="R141" s="106">
        <f t="shared" si="196"/>
        <v>0</v>
      </c>
      <c r="S141" s="108">
        <f t="shared" si="197"/>
        <v>0</v>
      </c>
      <c r="T141" s="107">
        <f t="shared" si="198"/>
        <v>0</v>
      </c>
      <c r="U141" s="86"/>
      <c r="V141" s="86"/>
      <c r="W141" s="86"/>
      <c r="X141" s="86"/>
      <c r="Y141" s="86"/>
      <c r="Z141" s="86"/>
      <c r="AA141" s="86"/>
      <c r="AB141" s="86"/>
    </row>
    <row r="142" ht="49.5" customHeight="1">
      <c r="A142" s="131"/>
      <c r="B142" s="103"/>
      <c r="C142" s="104"/>
      <c r="D142" s="105"/>
      <c r="E142" s="106">
        <f>IF(B142="",0,F149/SUM(B139:B148))</f>
        <v>0</v>
      </c>
      <c r="F142" s="106">
        <f t="shared" si="188"/>
        <v>0</v>
      </c>
      <c r="G142" s="107">
        <f t="shared" si="189"/>
        <v>0</v>
      </c>
      <c r="H142" s="103"/>
      <c r="I142" s="104"/>
      <c r="J142" s="105"/>
      <c r="K142" s="106">
        <f t="shared" si="190"/>
        <v>0</v>
      </c>
      <c r="L142" s="108">
        <f t="shared" si="191"/>
        <v>0</v>
      </c>
      <c r="M142" s="97">
        <f t="shared" si="192"/>
        <v>0</v>
      </c>
      <c r="N142" s="109">
        <f t="shared" si="193"/>
        <v>0</v>
      </c>
      <c r="O142" s="107">
        <f t="shared" si="194"/>
        <v>0</v>
      </c>
      <c r="P142" s="110" t="str">
        <f t="shared" ref="P142:Q142" si="200">H142</f>
        <v/>
      </c>
      <c r="Q142" s="106" t="str">
        <f t="shared" si="200"/>
        <v/>
      </c>
      <c r="R142" s="106">
        <f t="shared" si="196"/>
        <v>0</v>
      </c>
      <c r="S142" s="108">
        <f t="shared" si="197"/>
        <v>0</v>
      </c>
      <c r="T142" s="107">
        <f t="shared" si="198"/>
        <v>0</v>
      </c>
      <c r="U142" s="86"/>
      <c r="V142" s="86"/>
      <c r="W142" s="86"/>
      <c r="X142" s="86"/>
      <c r="Y142" s="86"/>
      <c r="Z142" s="86"/>
      <c r="AA142" s="86"/>
      <c r="AB142" s="86"/>
    </row>
    <row r="143" ht="49.5" customHeight="1">
      <c r="A143" s="131"/>
      <c r="B143" s="103"/>
      <c r="C143" s="104"/>
      <c r="D143" s="105"/>
      <c r="E143" s="106">
        <f>IF(B143="",0,F149/SUM(B139:B148))</f>
        <v>0</v>
      </c>
      <c r="F143" s="106">
        <f t="shared" si="188"/>
        <v>0</v>
      </c>
      <c r="G143" s="107">
        <f t="shared" si="189"/>
        <v>0</v>
      </c>
      <c r="H143" s="103"/>
      <c r="I143" s="104"/>
      <c r="J143" s="105"/>
      <c r="K143" s="106">
        <f t="shared" si="190"/>
        <v>0</v>
      </c>
      <c r="L143" s="108">
        <f t="shared" si="191"/>
        <v>0</v>
      </c>
      <c r="M143" s="97">
        <f t="shared" si="192"/>
        <v>0</v>
      </c>
      <c r="N143" s="109">
        <f t="shared" si="193"/>
        <v>0</v>
      </c>
      <c r="O143" s="107">
        <f t="shared" si="194"/>
        <v>0</v>
      </c>
      <c r="P143" s="110" t="str">
        <f t="shared" ref="P143:Q143" si="201">H143</f>
        <v/>
      </c>
      <c r="Q143" s="106" t="str">
        <f t="shared" si="201"/>
        <v/>
      </c>
      <c r="R143" s="106">
        <f t="shared" si="196"/>
        <v>0</v>
      </c>
      <c r="S143" s="108">
        <f t="shared" si="197"/>
        <v>0</v>
      </c>
      <c r="T143" s="107">
        <f t="shared" si="198"/>
        <v>0</v>
      </c>
      <c r="U143" s="86"/>
      <c r="V143" s="86"/>
      <c r="W143" s="86"/>
      <c r="X143" s="86"/>
      <c r="Y143" s="86"/>
      <c r="Z143" s="86"/>
      <c r="AA143" s="86"/>
      <c r="AB143" s="86"/>
    </row>
    <row r="144" ht="49.5" customHeight="1">
      <c r="A144" s="131"/>
      <c r="B144" s="103"/>
      <c r="C144" s="104"/>
      <c r="D144" s="105"/>
      <c r="E144" s="106">
        <f>IF(B144="",0,F149/SUM(B139:B148))</f>
        <v>0</v>
      </c>
      <c r="F144" s="106">
        <f t="shared" si="188"/>
        <v>0</v>
      </c>
      <c r="G144" s="107">
        <f t="shared" si="189"/>
        <v>0</v>
      </c>
      <c r="H144" s="103"/>
      <c r="I144" s="104"/>
      <c r="J144" s="105"/>
      <c r="K144" s="106">
        <f t="shared" si="190"/>
        <v>0</v>
      </c>
      <c r="L144" s="108">
        <f t="shared" si="191"/>
        <v>0</v>
      </c>
      <c r="M144" s="97">
        <f t="shared" si="192"/>
        <v>0</v>
      </c>
      <c r="N144" s="109">
        <f t="shared" si="193"/>
        <v>0</v>
      </c>
      <c r="O144" s="107">
        <f t="shared" si="194"/>
        <v>0</v>
      </c>
      <c r="P144" s="110" t="str">
        <f t="shared" ref="P144:Q144" si="202">H144</f>
        <v/>
      </c>
      <c r="Q144" s="106" t="str">
        <f t="shared" si="202"/>
        <v/>
      </c>
      <c r="R144" s="106">
        <f t="shared" si="196"/>
        <v>0</v>
      </c>
      <c r="S144" s="108">
        <f t="shared" si="197"/>
        <v>0</v>
      </c>
      <c r="T144" s="107">
        <f t="shared" si="198"/>
        <v>0</v>
      </c>
      <c r="U144" s="86"/>
      <c r="V144" s="86"/>
      <c r="W144" s="86"/>
      <c r="X144" s="86"/>
      <c r="Y144" s="86"/>
      <c r="Z144" s="86"/>
      <c r="AA144" s="86"/>
      <c r="AB144" s="86"/>
    </row>
    <row r="145" ht="49.5" customHeight="1">
      <c r="A145" s="102"/>
      <c r="B145" s="103"/>
      <c r="C145" s="104"/>
      <c r="D145" s="105"/>
      <c r="E145" s="106">
        <f>IF(B145="",0,F149/SUM(B139:B148))</f>
        <v>0</v>
      </c>
      <c r="F145" s="106">
        <f t="shared" si="188"/>
        <v>0</v>
      </c>
      <c r="G145" s="107">
        <f t="shared" si="189"/>
        <v>0</v>
      </c>
      <c r="H145" s="103"/>
      <c r="I145" s="104"/>
      <c r="J145" s="105"/>
      <c r="K145" s="106">
        <f t="shared" si="190"/>
        <v>0</v>
      </c>
      <c r="L145" s="108">
        <f t="shared" si="191"/>
        <v>0</v>
      </c>
      <c r="M145" s="97">
        <f t="shared" si="192"/>
        <v>0</v>
      </c>
      <c r="N145" s="109">
        <f t="shared" si="193"/>
        <v>0</v>
      </c>
      <c r="O145" s="107">
        <f t="shared" si="194"/>
        <v>0</v>
      </c>
      <c r="P145" s="110" t="str">
        <f t="shared" ref="P145:Q145" si="203">H145</f>
        <v/>
      </c>
      <c r="Q145" s="106" t="str">
        <f t="shared" si="203"/>
        <v/>
      </c>
      <c r="R145" s="106">
        <f t="shared" si="196"/>
        <v>0</v>
      </c>
      <c r="S145" s="108">
        <f t="shared" si="197"/>
        <v>0</v>
      </c>
      <c r="T145" s="107">
        <f t="shared" si="198"/>
        <v>0</v>
      </c>
      <c r="U145" s="86"/>
      <c r="V145" s="86"/>
      <c r="W145" s="86"/>
      <c r="X145" s="86"/>
      <c r="Y145" s="86"/>
      <c r="Z145" s="86"/>
      <c r="AA145" s="86"/>
      <c r="AB145" s="86"/>
    </row>
    <row r="146" ht="49.5" customHeight="1">
      <c r="A146" s="102"/>
      <c r="B146" s="103"/>
      <c r="C146" s="104"/>
      <c r="D146" s="105"/>
      <c r="E146" s="106">
        <f>IF(B146="",0,F149/SUM(B139:B148))</f>
        <v>0</v>
      </c>
      <c r="F146" s="106">
        <f t="shared" si="188"/>
        <v>0</v>
      </c>
      <c r="G146" s="107">
        <f t="shared" si="189"/>
        <v>0</v>
      </c>
      <c r="H146" s="103"/>
      <c r="I146" s="104"/>
      <c r="J146" s="105"/>
      <c r="K146" s="106">
        <f t="shared" si="190"/>
        <v>0</v>
      </c>
      <c r="L146" s="108">
        <f t="shared" si="191"/>
        <v>0</v>
      </c>
      <c r="M146" s="97">
        <f t="shared" si="192"/>
        <v>0</v>
      </c>
      <c r="N146" s="109">
        <f t="shared" si="193"/>
        <v>0</v>
      </c>
      <c r="O146" s="107">
        <f t="shared" si="194"/>
        <v>0</v>
      </c>
      <c r="P146" s="110" t="str">
        <f t="shared" ref="P146:Q146" si="204">H146</f>
        <v/>
      </c>
      <c r="Q146" s="106" t="str">
        <f t="shared" si="204"/>
        <v/>
      </c>
      <c r="R146" s="106">
        <f t="shared" si="196"/>
        <v>0</v>
      </c>
      <c r="S146" s="108">
        <f t="shared" si="197"/>
        <v>0</v>
      </c>
      <c r="T146" s="107">
        <f t="shared" si="198"/>
        <v>0</v>
      </c>
      <c r="U146" s="86"/>
      <c r="V146" s="86"/>
      <c r="W146" s="86"/>
      <c r="X146" s="86"/>
      <c r="Y146" s="86"/>
      <c r="Z146" s="86"/>
      <c r="AA146" s="86"/>
      <c r="AB146" s="86"/>
    </row>
    <row r="147" ht="49.5" customHeight="1">
      <c r="A147" s="102"/>
      <c r="B147" s="103"/>
      <c r="C147" s="104"/>
      <c r="D147" s="105"/>
      <c r="E147" s="106">
        <f>IF(B147="",0,F149/SUM(B139:B148))</f>
        <v>0</v>
      </c>
      <c r="F147" s="106">
        <f t="shared" si="188"/>
        <v>0</v>
      </c>
      <c r="G147" s="107">
        <f t="shared" si="189"/>
        <v>0</v>
      </c>
      <c r="H147" s="103"/>
      <c r="I147" s="104"/>
      <c r="J147" s="105"/>
      <c r="K147" s="106">
        <f t="shared" si="190"/>
        <v>0</v>
      </c>
      <c r="L147" s="108">
        <f t="shared" si="191"/>
        <v>0</v>
      </c>
      <c r="M147" s="97">
        <f t="shared" si="192"/>
        <v>0</v>
      </c>
      <c r="N147" s="109">
        <f t="shared" si="193"/>
        <v>0</v>
      </c>
      <c r="O147" s="107">
        <f t="shared" si="194"/>
        <v>0</v>
      </c>
      <c r="P147" s="110" t="str">
        <f t="shared" ref="P147:Q147" si="205">H147</f>
        <v/>
      </c>
      <c r="Q147" s="106" t="str">
        <f t="shared" si="205"/>
        <v/>
      </c>
      <c r="R147" s="106">
        <f t="shared" si="196"/>
        <v>0</v>
      </c>
      <c r="S147" s="108">
        <f t="shared" si="197"/>
        <v>0</v>
      </c>
      <c r="T147" s="107">
        <f t="shared" si="198"/>
        <v>0</v>
      </c>
      <c r="U147" s="86"/>
      <c r="V147" s="86"/>
      <c r="W147" s="86"/>
      <c r="X147" s="86"/>
      <c r="Y147" s="86"/>
      <c r="Z147" s="86"/>
      <c r="AA147" s="86"/>
      <c r="AB147" s="86"/>
    </row>
    <row r="148" ht="49.5" customHeight="1">
      <c r="A148" s="113"/>
      <c r="B148" s="114"/>
      <c r="C148" s="114"/>
      <c r="D148" s="115"/>
      <c r="E148" s="116">
        <f>IF(B148="",0,F149/SUM(B139:B148))</f>
        <v>0</v>
      </c>
      <c r="F148" s="116">
        <f t="shared" si="188"/>
        <v>0</v>
      </c>
      <c r="G148" s="117">
        <f t="shared" si="189"/>
        <v>0</v>
      </c>
      <c r="H148" s="118"/>
      <c r="I148" s="114"/>
      <c r="J148" s="119"/>
      <c r="K148" s="116">
        <f t="shared" si="190"/>
        <v>0</v>
      </c>
      <c r="L148" s="120">
        <f t="shared" si="191"/>
        <v>0</v>
      </c>
      <c r="M148" s="121">
        <f t="shared" si="192"/>
        <v>0</v>
      </c>
      <c r="N148" s="122">
        <f t="shared" si="193"/>
        <v>0</v>
      </c>
      <c r="O148" s="117">
        <f t="shared" si="194"/>
        <v>0</v>
      </c>
      <c r="P148" s="123" t="str">
        <f t="shared" ref="P148:Q148" si="206">H148</f>
        <v/>
      </c>
      <c r="Q148" s="116" t="str">
        <f t="shared" si="206"/>
        <v/>
      </c>
      <c r="R148" s="116">
        <f t="shared" si="196"/>
        <v>0</v>
      </c>
      <c r="S148" s="108">
        <f t="shared" si="197"/>
        <v>0</v>
      </c>
      <c r="T148" s="117">
        <f t="shared" si="198"/>
        <v>0</v>
      </c>
      <c r="U148" s="86"/>
      <c r="V148" s="86"/>
      <c r="W148" s="86"/>
      <c r="X148" s="86"/>
      <c r="Y148" s="86"/>
      <c r="Z148" s="86"/>
      <c r="AA148" s="86"/>
      <c r="AB148" s="86"/>
    </row>
    <row r="149" ht="49.5" customHeight="1">
      <c r="A149" s="86"/>
      <c r="B149" s="94">
        <f>SUM(B139:B148)</f>
        <v>0</v>
      </c>
      <c r="C149" s="87" t="s">
        <v>25</v>
      </c>
      <c r="D149" s="111" t="s">
        <v>26</v>
      </c>
      <c r="E149" s="77"/>
      <c r="F149" s="112"/>
      <c r="G149" s="91"/>
      <c r="H149" s="94">
        <f>SUM(H139:H148)</f>
        <v>0</v>
      </c>
      <c r="I149" s="87" t="s">
        <v>27</v>
      </c>
      <c r="J149" s="86"/>
      <c r="K149" s="86"/>
      <c r="L149" s="108">
        <f t="shared" si="191"/>
        <v>0</v>
      </c>
      <c r="M149" s="86"/>
      <c r="N149" s="104">
        <f t="shared" ref="N149:O149" si="207">SUM(N139:N148)</f>
        <v>0</v>
      </c>
      <c r="O149" s="104">
        <f t="shared" si="207"/>
        <v>0</v>
      </c>
      <c r="P149" s="86"/>
      <c r="Q149" s="86"/>
      <c r="R149" s="98">
        <f>SUM(R139:R148)</f>
        <v>0</v>
      </c>
      <c r="S149" s="94" t="s">
        <v>28</v>
      </c>
      <c r="T149" s="94"/>
      <c r="U149" s="86"/>
      <c r="V149" s="86"/>
      <c r="W149" s="86"/>
      <c r="X149" s="86"/>
      <c r="Y149" s="104">
        <f>T149*R149</f>
        <v>0</v>
      </c>
      <c r="Z149" s="104">
        <f>R149</f>
        <v>0</v>
      </c>
      <c r="AA149" s="86"/>
      <c r="AB149" s="86"/>
    </row>
    <row r="150" ht="49.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</row>
    <row r="151" ht="49.5" customHeight="1">
      <c r="A151" s="92"/>
      <c r="B151" s="93" t="s">
        <v>1</v>
      </c>
      <c r="C151" s="94"/>
      <c r="D151" s="95" t="s">
        <v>2</v>
      </c>
      <c r="E151" s="15"/>
      <c r="F151" s="96"/>
      <c r="G151" s="17"/>
      <c r="H151" s="17"/>
      <c r="I151" s="15"/>
      <c r="J151" s="95" t="s">
        <v>3</v>
      </c>
      <c r="K151" s="17"/>
      <c r="L151" s="17"/>
      <c r="M151" s="15"/>
      <c r="N151" s="86"/>
      <c r="O151" s="86"/>
      <c r="P151" s="97">
        <f>IFERROR(O164/N164-1,0)</f>
        <v>0</v>
      </c>
      <c r="Q151" s="89" t="s">
        <v>4</v>
      </c>
      <c r="R151" s="4"/>
      <c r="S151" s="5"/>
      <c r="T151" s="98">
        <f>SUM(T154:T163)</f>
        <v>0</v>
      </c>
      <c r="U151" s="86"/>
      <c r="V151" s="86"/>
      <c r="W151" s="86"/>
      <c r="X151" s="86"/>
      <c r="Y151" s="86"/>
      <c r="Z151" s="86"/>
      <c r="AA151" s="86"/>
      <c r="AB151" s="86"/>
    </row>
    <row r="152" ht="49.5" customHeight="1">
      <c r="A152" s="99" t="s">
        <v>5</v>
      </c>
      <c r="B152" s="82" t="s">
        <v>6</v>
      </c>
      <c r="C152" s="20"/>
      <c r="D152" s="20"/>
      <c r="E152" s="20"/>
      <c r="F152" s="20"/>
      <c r="G152" s="68"/>
      <c r="H152" s="82" t="s">
        <v>7</v>
      </c>
      <c r="I152" s="20"/>
      <c r="J152" s="20"/>
      <c r="K152" s="20"/>
      <c r="L152" s="20"/>
      <c r="M152" s="68"/>
      <c r="N152" s="27" t="s">
        <v>8</v>
      </c>
      <c r="O152" s="28"/>
      <c r="P152" s="25" t="s">
        <v>9</v>
      </c>
      <c r="Q152" s="17"/>
      <c r="R152" s="17"/>
      <c r="S152" s="17"/>
      <c r="T152" s="26"/>
      <c r="U152" s="86"/>
      <c r="V152" s="86"/>
      <c r="W152" s="86"/>
      <c r="X152" s="86"/>
      <c r="Y152" s="86"/>
      <c r="Z152" s="86"/>
      <c r="AA152" s="86"/>
      <c r="AB152" s="86"/>
    </row>
    <row r="153" ht="49.5" customHeight="1">
      <c r="A153" s="29"/>
      <c r="B153" s="100" t="s">
        <v>10</v>
      </c>
      <c r="C153" s="93" t="s">
        <v>11</v>
      </c>
      <c r="D153" s="93" t="s">
        <v>12</v>
      </c>
      <c r="E153" s="93" t="s">
        <v>13</v>
      </c>
      <c r="F153" s="93" t="s">
        <v>14</v>
      </c>
      <c r="G153" s="101" t="s">
        <v>15</v>
      </c>
      <c r="H153" s="100" t="s">
        <v>10</v>
      </c>
      <c r="I153" s="93" t="s">
        <v>11</v>
      </c>
      <c r="J153" s="93" t="s">
        <v>12</v>
      </c>
      <c r="K153" s="93" t="s">
        <v>14</v>
      </c>
      <c r="L153" s="93" t="s">
        <v>16</v>
      </c>
      <c r="M153" s="101" t="s">
        <v>17</v>
      </c>
      <c r="N153" s="100" t="s">
        <v>18</v>
      </c>
      <c r="O153" s="101" t="s">
        <v>19</v>
      </c>
      <c r="P153" s="100" t="s">
        <v>20</v>
      </c>
      <c r="Q153" s="93" t="s">
        <v>21</v>
      </c>
      <c r="R153" s="93" t="s">
        <v>22</v>
      </c>
      <c r="S153" s="93" t="s">
        <v>23</v>
      </c>
      <c r="T153" s="101" t="s">
        <v>24</v>
      </c>
      <c r="U153" s="86"/>
      <c r="V153" s="86"/>
      <c r="W153" s="86"/>
      <c r="X153" s="86"/>
      <c r="Y153" s="86"/>
      <c r="Z153" s="86"/>
      <c r="AA153" s="86"/>
      <c r="AB153" s="86"/>
    </row>
    <row r="154" ht="49.5" customHeight="1">
      <c r="A154" s="131"/>
      <c r="B154" s="103"/>
      <c r="C154" s="104"/>
      <c r="D154" s="105"/>
      <c r="E154" s="106">
        <f>IF(B154="",0,F164/SUM(B154:B163))</f>
        <v>0</v>
      </c>
      <c r="F154" s="106">
        <f t="shared" ref="F154:F163" si="209">C154*(1-(D154+9.25%))+E154</f>
        <v>0</v>
      </c>
      <c r="G154" s="107">
        <f t="shared" ref="G154:G163" si="210">IFERROR(F154*B154/H154,0)</f>
        <v>0</v>
      </c>
      <c r="H154" s="103"/>
      <c r="I154" s="104"/>
      <c r="J154" s="105"/>
      <c r="K154" s="106">
        <f t="shared" ref="K154:K163" si="211">I154*(1-(J154+9.25%))</f>
        <v>0</v>
      </c>
      <c r="L154" s="108">
        <f t="shared" ref="L154:L164" si="212">IFERROR(H154/B154-1,0)</f>
        <v>0</v>
      </c>
      <c r="M154" s="97">
        <f t="shared" ref="M154:M163" si="213">IFERROR(K154/G154-1,0)</f>
        <v>0</v>
      </c>
      <c r="N154" s="109">
        <f t="shared" ref="N154:N163" si="214">B154*F154</f>
        <v>0</v>
      </c>
      <c r="O154" s="107">
        <f t="shared" ref="O154:O163" si="215">H154*K154</f>
        <v>0</v>
      </c>
      <c r="P154" s="110" t="str">
        <f t="shared" ref="P154:Q154" si="208">H154</f>
        <v/>
      </c>
      <c r="Q154" s="106" t="str">
        <f t="shared" si="208"/>
        <v/>
      </c>
      <c r="R154" s="106">
        <f t="shared" ref="R154:R163" si="217">Q154*P154</f>
        <v>0</v>
      </c>
      <c r="S154" s="108">
        <f t="shared" ref="S154:S163" si="218">IF(M154="","",IF(M154&lt;20%,0,IF(M154&lt;30%,1%,IF(M154&lt;40%,1.5%,IF(M154&lt;50%,2.5%,IF(M154&lt;60%,3%,IF(M154&lt;80%,4%,IF(M154&lt;100%,5%,5%))))))))</f>
        <v>0</v>
      </c>
      <c r="T154" s="107">
        <f t="shared" ref="T154:T163" si="219">R154*S154</f>
        <v>0</v>
      </c>
      <c r="U154" s="86"/>
      <c r="V154" s="86"/>
      <c r="W154" s="86"/>
      <c r="X154" s="86"/>
      <c r="Y154" s="86"/>
      <c r="Z154" s="86"/>
      <c r="AA154" s="86"/>
      <c r="AB154" s="86"/>
    </row>
    <row r="155" ht="54.75" customHeight="1">
      <c r="A155" s="131"/>
      <c r="B155" s="103"/>
      <c r="C155" s="104"/>
      <c r="D155" s="105"/>
      <c r="E155" s="106">
        <f>IF(B155="",0,F164/SUM(B154:B163))</f>
        <v>0</v>
      </c>
      <c r="F155" s="106">
        <f t="shared" si="209"/>
        <v>0</v>
      </c>
      <c r="G155" s="107">
        <f t="shared" si="210"/>
        <v>0</v>
      </c>
      <c r="H155" s="103"/>
      <c r="I155" s="104"/>
      <c r="J155" s="105"/>
      <c r="K155" s="106">
        <f t="shared" si="211"/>
        <v>0</v>
      </c>
      <c r="L155" s="108">
        <f t="shared" si="212"/>
        <v>0</v>
      </c>
      <c r="M155" s="97">
        <f t="shared" si="213"/>
        <v>0</v>
      </c>
      <c r="N155" s="109">
        <f t="shared" si="214"/>
        <v>0</v>
      </c>
      <c r="O155" s="107">
        <f t="shared" si="215"/>
        <v>0</v>
      </c>
      <c r="P155" s="110" t="str">
        <f t="shared" ref="P155:Q155" si="216">H155</f>
        <v/>
      </c>
      <c r="Q155" s="106" t="str">
        <f t="shared" si="216"/>
        <v/>
      </c>
      <c r="R155" s="106">
        <f t="shared" si="217"/>
        <v>0</v>
      </c>
      <c r="S155" s="108">
        <f t="shared" si="218"/>
        <v>0</v>
      </c>
      <c r="T155" s="107">
        <f t="shared" si="219"/>
        <v>0</v>
      </c>
      <c r="U155" s="86"/>
      <c r="V155" s="86"/>
      <c r="W155" s="86"/>
      <c r="X155" s="86"/>
      <c r="Y155" s="86"/>
      <c r="Z155" s="86"/>
      <c r="AA155" s="86"/>
      <c r="AB155" s="86"/>
    </row>
    <row r="156" ht="49.5" customHeight="1">
      <c r="A156" s="131"/>
      <c r="B156" s="103"/>
      <c r="C156" s="104"/>
      <c r="D156" s="105"/>
      <c r="E156" s="106">
        <f>IF(B156="",0,F164/SUM(B154:B163))</f>
        <v>0</v>
      </c>
      <c r="F156" s="106">
        <f t="shared" si="209"/>
        <v>0</v>
      </c>
      <c r="G156" s="107">
        <f t="shared" si="210"/>
        <v>0</v>
      </c>
      <c r="H156" s="103"/>
      <c r="I156" s="104"/>
      <c r="J156" s="105"/>
      <c r="K156" s="106">
        <f t="shared" si="211"/>
        <v>0</v>
      </c>
      <c r="L156" s="108">
        <f t="shared" si="212"/>
        <v>0</v>
      </c>
      <c r="M156" s="97">
        <f t="shared" si="213"/>
        <v>0</v>
      </c>
      <c r="N156" s="109">
        <f t="shared" si="214"/>
        <v>0</v>
      </c>
      <c r="O156" s="107">
        <f t="shared" si="215"/>
        <v>0</v>
      </c>
      <c r="P156" s="110" t="str">
        <f t="shared" ref="P156:Q156" si="220">H156</f>
        <v/>
      </c>
      <c r="Q156" s="106" t="str">
        <f t="shared" si="220"/>
        <v/>
      </c>
      <c r="R156" s="106">
        <f t="shared" si="217"/>
        <v>0</v>
      </c>
      <c r="S156" s="108">
        <f t="shared" si="218"/>
        <v>0</v>
      </c>
      <c r="T156" s="107">
        <f t="shared" si="219"/>
        <v>0</v>
      </c>
      <c r="U156" s="86"/>
      <c r="V156" s="86"/>
      <c r="W156" s="86"/>
      <c r="X156" s="86"/>
      <c r="Y156" s="86"/>
      <c r="Z156" s="86"/>
      <c r="AA156" s="86"/>
      <c r="AB156" s="86"/>
    </row>
    <row r="157" ht="49.5" customHeight="1">
      <c r="A157" s="131"/>
      <c r="B157" s="103"/>
      <c r="C157" s="104"/>
      <c r="D157" s="105"/>
      <c r="E157" s="106">
        <f>IF(B157="",0,F164/SUM(B154:B163))</f>
        <v>0</v>
      </c>
      <c r="F157" s="106">
        <f t="shared" si="209"/>
        <v>0</v>
      </c>
      <c r="G157" s="107">
        <f t="shared" si="210"/>
        <v>0</v>
      </c>
      <c r="H157" s="103"/>
      <c r="I157" s="104"/>
      <c r="J157" s="105"/>
      <c r="K157" s="106">
        <f t="shared" si="211"/>
        <v>0</v>
      </c>
      <c r="L157" s="108">
        <f t="shared" si="212"/>
        <v>0</v>
      </c>
      <c r="M157" s="97">
        <f t="shared" si="213"/>
        <v>0</v>
      </c>
      <c r="N157" s="109">
        <f t="shared" si="214"/>
        <v>0</v>
      </c>
      <c r="O157" s="107">
        <f t="shared" si="215"/>
        <v>0</v>
      </c>
      <c r="P157" s="110" t="str">
        <f t="shared" ref="P157:Q157" si="221">H157</f>
        <v/>
      </c>
      <c r="Q157" s="106" t="str">
        <f t="shared" si="221"/>
        <v/>
      </c>
      <c r="R157" s="106">
        <f t="shared" si="217"/>
        <v>0</v>
      </c>
      <c r="S157" s="108">
        <f t="shared" si="218"/>
        <v>0</v>
      </c>
      <c r="T157" s="107">
        <f t="shared" si="219"/>
        <v>0</v>
      </c>
      <c r="U157" s="86"/>
      <c r="V157" s="86"/>
      <c r="W157" s="86"/>
      <c r="X157" s="86"/>
      <c r="Y157" s="86"/>
      <c r="Z157" s="86"/>
      <c r="AA157" s="86"/>
      <c r="AB157" s="86"/>
    </row>
    <row r="158" ht="49.5" customHeight="1">
      <c r="A158" s="131"/>
      <c r="B158" s="103"/>
      <c r="C158" s="104"/>
      <c r="D158" s="105"/>
      <c r="E158" s="106">
        <f>IF(B158="",0,F164/SUM(B154:B163))</f>
        <v>0</v>
      </c>
      <c r="F158" s="106">
        <f t="shared" si="209"/>
        <v>0</v>
      </c>
      <c r="G158" s="107">
        <f t="shared" si="210"/>
        <v>0</v>
      </c>
      <c r="H158" s="103"/>
      <c r="I158" s="104"/>
      <c r="J158" s="105"/>
      <c r="K158" s="106">
        <f t="shared" si="211"/>
        <v>0</v>
      </c>
      <c r="L158" s="108">
        <f t="shared" si="212"/>
        <v>0</v>
      </c>
      <c r="M158" s="97">
        <f t="shared" si="213"/>
        <v>0</v>
      </c>
      <c r="N158" s="109">
        <f t="shared" si="214"/>
        <v>0</v>
      </c>
      <c r="O158" s="107">
        <f t="shared" si="215"/>
        <v>0</v>
      </c>
      <c r="P158" s="110" t="str">
        <f t="shared" ref="P158:Q158" si="222">H158</f>
        <v/>
      </c>
      <c r="Q158" s="106" t="str">
        <f t="shared" si="222"/>
        <v/>
      </c>
      <c r="R158" s="106">
        <f t="shared" si="217"/>
        <v>0</v>
      </c>
      <c r="S158" s="108">
        <f t="shared" si="218"/>
        <v>0</v>
      </c>
      <c r="T158" s="107">
        <f t="shared" si="219"/>
        <v>0</v>
      </c>
      <c r="U158" s="86"/>
      <c r="V158" s="86"/>
      <c r="W158" s="86"/>
      <c r="X158" s="86"/>
      <c r="Y158" s="86"/>
      <c r="Z158" s="86"/>
      <c r="AA158" s="86"/>
      <c r="AB158" s="86"/>
    </row>
    <row r="159" ht="49.5" customHeight="1">
      <c r="A159" s="131"/>
      <c r="B159" s="103"/>
      <c r="C159" s="104"/>
      <c r="D159" s="105"/>
      <c r="E159" s="106">
        <f>IF(B159="",0,F164/SUM(B154:B163))</f>
        <v>0</v>
      </c>
      <c r="F159" s="106">
        <f t="shared" si="209"/>
        <v>0</v>
      </c>
      <c r="G159" s="107">
        <f t="shared" si="210"/>
        <v>0</v>
      </c>
      <c r="H159" s="103"/>
      <c r="I159" s="104"/>
      <c r="J159" s="105"/>
      <c r="K159" s="106">
        <f t="shared" si="211"/>
        <v>0</v>
      </c>
      <c r="L159" s="108">
        <f t="shared" si="212"/>
        <v>0</v>
      </c>
      <c r="M159" s="97">
        <f t="shared" si="213"/>
        <v>0</v>
      </c>
      <c r="N159" s="109">
        <f t="shared" si="214"/>
        <v>0</v>
      </c>
      <c r="O159" s="107">
        <f t="shared" si="215"/>
        <v>0</v>
      </c>
      <c r="P159" s="110" t="str">
        <f t="shared" ref="P159:Q159" si="223">H159</f>
        <v/>
      </c>
      <c r="Q159" s="106" t="str">
        <f t="shared" si="223"/>
        <v/>
      </c>
      <c r="R159" s="106">
        <f t="shared" si="217"/>
        <v>0</v>
      </c>
      <c r="S159" s="108">
        <f t="shared" si="218"/>
        <v>0</v>
      </c>
      <c r="T159" s="107">
        <f t="shared" si="219"/>
        <v>0</v>
      </c>
      <c r="U159" s="86"/>
      <c r="V159" s="86"/>
      <c r="W159" s="86"/>
      <c r="X159" s="86"/>
      <c r="Y159" s="86"/>
      <c r="Z159" s="86"/>
      <c r="AA159" s="86"/>
      <c r="AB159" s="86"/>
    </row>
    <row r="160" ht="49.5" customHeight="1">
      <c r="A160" s="102"/>
      <c r="B160" s="103"/>
      <c r="C160" s="104"/>
      <c r="D160" s="105"/>
      <c r="E160" s="106">
        <f>IF(B160="",0,F164/SUM(B154:B163))</f>
        <v>0</v>
      </c>
      <c r="F160" s="106">
        <f t="shared" si="209"/>
        <v>0</v>
      </c>
      <c r="G160" s="107">
        <f t="shared" si="210"/>
        <v>0</v>
      </c>
      <c r="H160" s="103"/>
      <c r="I160" s="104"/>
      <c r="J160" s="105"/>
      <c r="K160" s="106">
        <f t="shared" si="211"/>
        <v>0</v>
      </c>
      <c r="L160" s="108">
        <f t="shared" si="212"/>
        <v>0</v>
      </c>
      <c r="M160" s="97">
        <f t="shared" si="213"/>
        <v>0</v>
      </c>
      <c r="N160" s="109">
        <f t="shared" si="214"/>
        <v>0</v>
      </c>
      <c r="O160" s="107">
        <f t="shared" si="215"/>
        <v>0</v>
      </c>
      <c r="P160" s="110" t="str">
        <f t="shared" ref="P160:Q160" si="224">H160</f>
        <v/>
      </c>
      <c r="Q160" s="106" t="str">
        <f t="shared" si="224"/>
        <v/>
      </c>
      <c r="R160" s="106">
        <f t="shared" si="217"/>
        <v>0</v>
      </c>
      <c r="S160" s="108">
        <f t="shared" si="218"/>
        <v>0</v>
      </c>
      <c r="T160" s="107">
        <f t="shared" si="219"/>
        <v>0</v>
      </c>
      <c r="U160" s="86"/>
      <c r="V160" s="86"/>
      <c r="W160" s="86"/>
      <c r="X160" s="86"/>
      <c r="Y160" s="86"/>
      <c r="Z160" s="86"/>
      <c r="AA160" s="86"/>
      <c r="AB160" s="86"/>
    </row>
    <row r="161" ht="49.5" customHeight="1">
      <c r="A161" s="102"/>
      <c r="B161" s="103"/>
      <c r="C161" s="104"/>
      <c r="D161" s="105"/>
      <c r="E161" s="106">
        <f>IF(B161="",0,F164/SUM(B154:B163))</f>
        <v>0</v>
      </c>
      <c r="F161" s="106">
        <f t="shared" si="209"/>
        <v>0</v>
      </c>
      <c r="G161" s="107">
        <f t="shared" si="210"/>
        <v>0</v>
      </c>
      <c r="H161" s="103"/>
      <c r="I161" s="104"/>
      <c r="J161" s="105"/>
      <c r="K161" s="106">
        <f t="shared" si="211"/>
        <v>0</v>
      </c>
      <c r="L161" s="108">
        <f t="shared" si="212"/>
        <v>0</v>
      </c>
      <c r="M161" s="97">
        <f t="shared" si="213"/>
        <v>0</v>
      </c>
      <c r="N161" s="109">
        <f t="shared" si="214"/>
        <v>0</v>
      </c>
      <c r="O161" s="107">
        <f t="shared" si="215"/>
        <v>0</v>
      </c>
      <c r="P161" s="110" t="str">
        <f t="shared" ref="P161:Q161" si="225">H161</f>
        <v/>
      </c>
      <c r="Q161" s="106" t="str">
        <f t="shared" si="225"/>
        <v/>
      </c>
      <c r="R161" s="106">
        <f t="shared" si="217"/>
        <v>0</v>
      </c>
      <c r="S161" s="108">
        <f t="shared" si="218"/>
        <v>0</v>
      </c>
      <c r="T161" s="107">
        <f t="shared" si="219"/>
        <v>0</v>
      </c>
      <c r="U161" s="86"/>
      <c r="V161" s="86"/>
      <c r="W161" s="86"/>
      <c r="X161" s="86"/>
      <c r="Y161" s="86"/>
      <c r="Z161" s="86"/>
      <c r="AA161" s="86"/>
      <c r="AB161" s="86"/>
    </row>
    <row r="162" ht="49.5" customHeight="1">
      <c r="A162" s="102"/>
      <c r="B162" s="103"/>
      <c r="C162" s="104"/>
      <c r="D162" s="105"/>
      <c r="E162" s="106">
        <f>IF(B162="",0,F164/SUM(B154:B163))</f>
        <v>0</v>
      </c>
      <c r="F162" s="106">
        <f t="shared" si="209"/>
        <v>0</v>
      </c>
      <c r="G162" s="107">
        <f t="shared" si="210"/>
        <v>0</v>
      </c>
      <c r="H162" s="103"/>
      <c r="I162" s="104"/>
      <c r="J162" s="105"/>
      <c r="K162" s="106">
        <f t="shared" si="211"/>
        <v>0</v>
      </c>
      <c r="L162" s="108">
        <f t="shared" si="212"/>
        <v>0</v>
      </c>
      <c r="M162" s="97">
        <f t="shared" si="213"/>
        <v>0</v>
      </c>
      <c r="N162" s="109">
        <f t="shared" si="214"/>
        <v>0</v>
      </c>
      <c r="O162" s="107">
        <f t="shared" si="215"/>
        <v>0</v>
      </c>
      <c r="P162" s="110" t="str">
        <f t="shared" ref="P162:Q162" si="226">H162</f>
        <v/>
      </c>
      <c r="Q162" s="106" t="str">
        <f t="shared" si="226"/>
        <v/>
      </c>
      <c r="R162" s="106">
        <f t="shared" si="217"/>
        <v>0</v>
      </c>
      <c r="S162" s="108">
        <f t="shared" si="218"/>
        <v>0</v>
      </c>
      <c r="T162" s="107">
        <f t="shared" si="219"/>
        <v>0</v>
      </c>
      <c r="U162" s="86"/>
      <c r="V162" s="86"/>
      <c r="W162" s="86"/>
      <c r="X162" s="86"/>
      <c r="Y162" s="86"/>
      <c r="Z162" s="86"/>
      <c r="AA162" s="86"/>
      <c r="AB162" s="86"/>
    </row>
    <row r="163" ht="49.5" customHeight="1">
      <c r="A163" s="113"/>
      <c r="B163" s="114"/>
      <c r="C163" s="114"/>
      <c r="D163" s="115"/>
      <c r="E163" s="116">
        <f>IF(B163="",0,F164/SUM(B154:B163))</f>
        <v>0</v>
      </c>
      <c r="F163" s="116">
        <f t="shared" si="209"/>
        <v>0</v>
      </c>
      <c r="G163" s="117">
        <f t="shared" si="210"/>
        <v>0</v>
      </c>
      <c r="H163" s="118"/>
      <c r="I163" s="114"/>
      <c r="J163" s="119"/>
      <c r="K163" s="116">
        <f t="shared" si="211"/>
        <v>0</v>
      </c>
      <c r="L163" s="120">
        <f t="shared" si="212"/>
        <v>0</v>
      </c>
      <c r="M163" s="121">
        <f t="shared" si="213"/>
        <v>0</v>
      </c>
      <c r="N163" s="122">
        <f t="shared" si="214"/>
        <v>0</v>
      </c>
      <c r="O163" s="117">
        <f t="shared" si="215"/>
        <v>0</v>
      </c>
      <c r="P163" s="123" t="str">
        <f t="shared" ref="P163:Q163" si="227">H163</f>
        <v/>
      </c>
      <c r="Q163" s="116" t="str">
        <f t="shared" si="227"/>
        <v/>
      </c>
      <c r="R163" s="116">
        <f t="shared" si="217"/>
        <v>0</v>
      </c>
      <c r="S163" s="108">
        <f t="shared" si="218"/>
        <v>0</v>
      </c>
      <c r="T163" s="117">
        <f t="shared" si="219"/>
        <v>0</v>
      </c>
      <c r="U163" s="86"/>
      <c r="V163" s="86"/>
      <c r="W163" s="86"/>
      <c r="X163" s="86"/>
      <c r="Y163" s="86"/>
      <c r="Z163" s="86"/>
      <c r="AA163" s="86"/>
      <c r="AB163" s="86"/>
    </row>
    <row r="164" ht="49.5" customHeight="1">
      <c r="A164" s="86"/>
      <c r="B164" s="94">
        <f>SUM(B154:B163)</f>
        <v>0</v>
      </c>
      <c r="C164" s="87" t="s">
        <v>25</v>
      </c>
      <c r="D164" s="111" t="s">
        <v>26</v>
      </c>
      <c r="E164" s="77"/>
      <c r="F164" s="112">
        <v>0.0</v>
      </c>
      <c r="G164" s="91"/>
      <c r="H164" s="94">
        <f>SUM(H154:H163)</f>
        <v>0</v>
      </c>
      <c r="I164" s="87" t="s">
        <v>27</v>
      </c>
      <c r="J164" s="86"/>
      <c r="K164" s="86"/>
      <c r="L164" s="108">
        <f t="shared" si="212"/>
        <v>0</v>
      </c>
      <c r="M164" s="86"/>
      <c r="N164" s="104">
        <f t="shared" ref="N164:O164" si="228">SUM(N154:N163)</f>
        <v>0</v>
      </c>
      <c r="O164" s="104">
        <f t="shared" si="228"/>
        <v>0</v>
      </c>
      <c r="P164" s="86"/>
      <c r="Q164" s="86"/>
      <c r="R164" s="98">
        <f>SUM(R154:R163)</f>
        <v>0</v>
      </c>
      <c r="S164" s="94" t="s">
        <v>28</v>
      </c>
      <c r="T164" s="94"/>
      <c r="U164" s="86"/>
      <c r="V164" s="86"/>
      <c r="W164" s="86"/>
      <c r="X164" s="86"/>
      <c r="Y164" s="104">
        <f>T164*R164</f>
        <v>0</v>
      </c>
      <c r="Z164" s="104">
        <f>R164</f>
        <v>0</v>
      </c>
      <c r="AA164" s="86"/>
      <c r="AB164" s="86"/>
    </row>
    <row r="165" ht="25.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</row>
    <row r="166" ht="49.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</row>
    <row r="167" ht="49.5" customHeight="1">
      <c r="A167" s="92"/>
      <c r="B167" s="93" t="s">
        <v>1</v>
      </c>
      <c r="C167" s="94"/>
      <c r="D167" s="95" t="s">
        <v>2</v>
      </c>
      <c r="E167" s="15"/>
      <c r="F167" s="96"/>
      <c r="G167" s="17"/>
      <c r="H167" s="17"/>
      <c r="I167" s="15"/>
      <c r="J167" s="95" t="s">
        <v>3</v>
      </c>
      <c r="K167" s="17"/>
      <c r="L167" s="17"/>
      <c r="M167" s="15"/>
      <c r="N167" s="86"/>
      <c r="O167" s="86"/>
      <c r="P167" s="97">
        <f>IFERROR(O180/N180-1,0)</f>
        <v>0</v>
      </c>
      <c r="Q167" s="89" t="s">
        <v>4</v>
      </c>
      <c r="R167" s="4"/>
      <c r="S167" s="5"/>
      <c r="T167" s="98">
        <f>SUM(T170:T179)</f>
        <v>0</v>
      </c>
      <c r="U167" s="86"/>
      <c r="V167" s="86"/>
      <c r="W167" s="86"/>
      <c r="X167" s="86"/>
      <c r="Y167" s="86"/>
      <c r="Z167" s="86"/>
      <c r="AA167" s="86"/>
      <c r="AB167" s="86"/>
    </row>
    <row r="168" ht="49.5" customHeight="1">
      <c r="A168" s="99" t="s">
        <v>5</v>
      </c>
      <c r="B168" s="132" t="s">
        <v>6</v>
      </c>
      <c r="C168" s="20"/>
      <c r="D168" s="20"/>
      <c r="E168" s="20"/>
      <c r="F168" s="20"/>
      <c r="G168" s="68"/>
      <c r="H168" s="132" t="s">
        <v>7</v>
      </c>
      <c r="I168" s="20"/>
      <c r="J168" s="20"/>
      <c r="K168" s="20"/>
      <c r="L168" s="20"/>
      <c r="M168" s="68"/>
      <c r="N168" s="27" t="s">
        <v>8</v>
      </c>
      <c r="O168" s="28"/>
      <c r="P168" s="25" t="s">
        <v>9</v>
      </c>
      <c r="Q168" s="17"/>
      <c r="R168" s="17"/>
      <c r="S168" s="17"/>
      <c r="T168" s="26"/>
      <c r="U168" s="86"/>
      <c r="V168" s="86"/>
      <c r="W168" s="86"/>
      <c r="X168" s="86"/>
      <c r="Y168" s="86"/>
      <c r="Z168" s="86"/>
      <c r="AA168" s="86"/>
      <c r="AB168" s="86"/>
    </row>
    <row r="169" ht="49.5" customHeight="1">
      <c r="A169" s="29"/>
      <c r="B169" s="100" t="s">
        <v>10</v>
      </c>
      <c r="C169" s="93" t="s">
        <v>11</v>
      </c>
      <c r="D169" s="93" t="s">
        <v>12</v>
      </c>
      <c r="E169" s="93" t="s">
        <v>13</v>
      </c>
      <c r="F169" s="93" t="s">
        <v>14</v>
      </c>
      <c r="G169" s="101" t="s">
        <v>15</v>
      </c>
      <c r="H169" s="100" t="s">
        <v>10</v>
      </c>
      <c r="I169" s="93" t="s">
        <v>11</v>
      </c>
      <c r="J169" s="93" t="s">
        <v>12</v>
      </c>
      <c r="K169" s="93" t="s">
        <v>14</v>
      </c>
      <c r="L169" s="93" t="s">
        <v>16</v>
      </c>
      <c r="M169" s="101" t="s">
        <v>17</v>
      </c>
      <c r="N169" s="100" t="s">
        <v>18</v>
      </c>
      <c r="O169" s="101" t="s">
        <v>19</v>
      </c>
      <c r="P169" s="100" t="s">
        <v>20</v>
      </c>
      <c r="Q169" s="93" t="s">
        <v>21</v>
      </c>
      <c r="R169" s="93" t="s">
        <v>22</v>
      </c>
      <c r="S169" s="93" t="s">
        <v>23</v>
      </c>
      <c r="T169" s="101" t="s">
        <v>24</v>
      </c>
      <c r="U169" s="86"/>
      <c r="V169" s="86"/>
      <c r="W169" s="86"/>
      <c r="X169" s="86"/>
      <c r="Y169" s="86"/>
      <c r="Z169" s="86"/>
      <c r="AA169" s="86"/>
      <c r="AB169" s="86"/>
    </row>
    <row r="170" ht="49.5" customHeight="1">
      <c r="A170" s="131"/>
      <c r="B170" s="103"/>
      <c r="C170" s="104"/>
      <c r="D170" s="105"/>
      <c r="E170" s="106">
        <f>IF(B170="",0,F180/SUM(B170:B179))</f>
        <v>0</v>
      </c>
      <c r="F170" s="106">
        <f t="shared" ref="F170:F179" si="230">C170*(1-(D170+9.25%))+E170</f>
        <v>0</v>
      </c>
      <c r="G170" s="107">
        <f t="shared" ref="G170:G179" si="231">IFERROR(F170*B170/H170,0)</f>
        <v>0</v>
      </c>
      <c r="H170" s="103"/>
      <c r="I170" s="104"/>
      <c r="J170" s="105"/>
      <c r="K170" s="106">
        <f t="shared" ref="K170:K179" si="232">I170*(1-(J170+9.25%))</f>
        <v>0</v>
      </c>
      <c r="L170" s="108">
        <f t="shared" ref="L170:L180" si="233">IFERROR(H170/B170-1,0)</f>
        <v>0</v>
      </c>
      <c r="M170" s="97">
        <f t="shared" ref="M170:M179" si="234">IFERROR(K170/G170-1,0)</f>
        <v>0</v>
      </c>
      <c r="N170" s="109">
        <f t="shared" ref="N170:N179" si="235">B170*F170</f>
        <v>0</v>
      </c>
      <c r="O170" s="107">
        <f t="shared" ref="O170:O179" si="236">H170*K170</f>
        <v>0</v>
      </c>
      <c r="P170" s="110" t="str">
        <f t="shared" ref="P170:Q170" si="229">H170</f>
        <v/>
      </c>
      <c r="Q170" s="106" t="str">
        <f t="shared" si="229"/>
        <v/>
      </c>
      <c r="R170" s="106">
        <f t="shared" ref="R170:R179" si="238">Q170*P170</f>
        <v>0</v>
      </c>
      <c r="S170" s="108">
        <f t="shared" ref="S170:S179" si="239">IF(M170="","",IF(M170&lt;20%,0,IF(M170&lt;30%,1%,IF(M170&lt;40%,1.5%,IF(M170&lt;50%,2.5%,IF(M170&lt;60%,3%,IF(M170&lt;80%,4%,IF(M170&lt;100%,5%,5%))))))))</f>
        <v>0</v>
      </c>
      <c r="T170" s="107">
        <f t="shared" ref="T170:T179" si="240">R170*S170</f>
        <v>0</v>
      </c>
      <c r="U170" s="86"/>
      <c r="V170" s="86"/>
      <c r="W170" s="86"/>
      <c r="X170" s="86"/>
      <c r="Y170" s="86"/>
      <c r="Z170" s="86"/>
      <c r="AA170" s="86"/>
      <c r="AB170" s="86"/>
    </row>
    <row r="171" ht="49.5" customHeight="1">
      <c r="A171" s="131"/>
      <c r="B171" s="103"/>
      <c r="C171" s="104"/>
      <c r="D171" s="105"/>
      <c r="E171" s="106">
        <f>IF(B171="",0,F180/SUM(B170:B179))</f>
        <v>0</v>
      </c>
      <c r="F171" s="106">
        <f t="shared" si="230"/>
        <v>0</v>
      </c>
      <c r="G171" s="107">
        <f t="shared" si="231"/>
        <v>0</v>
      </c>
      <c r="H171" s="103"/>
      <c r="I171" s="104"/>
      <c r="J171" s="105"/>
      <c r="K171" s="106">
        <f t="shared" si="232"/>
        <v>0</v>
      </c>
      <c r="L171" s="108">
        <f t="shared" si="233"/>
        <v>0</v>
      </c>
      <c r="M171" s="97">
        <f t="shared" si="234"/>
        <v>0</v>
      </c>
      <c r="N171" s="109">
        <f t="shared" si="235"/>
        <v>0</v>
      </c>
      <c r="O171" s="107">
        <f t="shared" si="236"/>
        <v>0</v>
      </c>
      <c r="P171" s="110" t="str">
        <f t="shared" ref="P171:Q171" si="237">H171</f>
        <v/>
      </c>
      <c r="Q171" s="106" t="str">
        <f t="shared" si="237"/>
        <v/>
      </c>
      <c r="R171" s="106">
        <f t="shared" si="238"/>
        <v>0</v>
      </c>
      <c r="S171" s="108">
        <f t="shared" si="239"/>
        <v>0</v>
      </c>
      <c r="T171" s="107">
        <f t="shared" si="240"/>
        <v>0</v>
      </c>
      <c r="U171" s="86"/>
      <c r="V171" s="86"/>
      <c r="W171" s="86"/>
      <c r="X171" s="86"/>
      <c r="Y171" s="86"/>
      <c r="Z171" s="86"/>
      <c r="AA171" s="86"/>
      <c r="AB171" s="86"/>
    </row>
    <row r="172" ht="49.5" customHeight="1">
      <c r="A172" s="131"/>
      <c r="B172" s="103"/>
      <c r="C172" s="104"/>
      <c r="D172" s="105"/>
      <c r="E172" s="106">
        <f>IF(B172="",0,F180/SUM(B170:B179))</f>
        <v>0</v>
      </c>
      <c r="F172" s="106">
        <f t="shared" si="230"/>
        <v>0</v>
      </c>
      <c r="G172" s="107">
        <f t="shared" si="231"/>
        <v>0</v>
      </c>
      <c r="H172" s="103"/>
      <c r="I172" s="104"/>
      <c r="J172" s="105"/>
      <c r="K172" s="106">
        <f t="shared" si="232"/>
        <v>0</v>
      </c>
      <c r="L172" s="108">
        <f t="shared" si="233"/>
        <v>0</v>
      </c>
      <c r="M172" s="97">
        <f t="shared" si="234"/>
        <v>0</v>
      </c>
      <c r="N172" s="109">
        <f t="shared" si="235"/>
        <v>0</v>
      </c>
      <c r="O172" s="107">
        <f t="shared" si="236"/>
        <v>0</v>
      </c>
      <c r="P172" s="110" t="str">
        <f t="shared" ref="P172:Q172" si="241">H172</f>
        <v/>
      </c>
      <c r="Q172" s="106" t="str">
        <f t="shared" si="241"/>
        <v/>
      </c>
      <c r="R172" s="106">
        <f t="shared" si="238"/>
        <v>0</v>
      </c>
      <c r="S172" s="108">
        <f t="shared" si="239"/>
        <v>0</v>
      </c>
      <c r="T172" s="107">
        <f t="shared" si="240"/>
        <v>0</v>
      </c>
      <c r="U172" s="86"/>
      <c r="V172" s="86"/>
      <c r="W172" s="86"/>
      <c r="X172" s="86"/>
      <c r="Y172" s="86"/>
      <c r="Z172" s="86"/>
      <c r="AA172" s="86"/>
      <c r="AB172" s="86"/>
    </row>
    <row r="173" ht="49.5" customHeight="1">
      <c r="A173" s="131"/>
      <c r="B173" s="103"/>
      <c r="C173" s="104"/>
      <c r="D173" s="105"/>
      <c r="E173" s="106">
        <f>IF(B173="",0,F180/SUM(B170:B179))</f>
        <v>0</v>
      </c>
      <c r="F173" s="106">
        <f t="shared" si="230"/>
        <v>0</v>
      </c>
      <c r="G173" s="107">
        <f t="shared" si="231"/>
        <v>0</v>
      </c>
      <c r="H173" s="103"/>
      <c r="I173" s="104"/>
      <c r="J173" s="105"/>
      <c r="K173" s="106">
        <f t="shared" si="232"/>
        <v>0</v>
      </c>
      <c r="L173" s="108">
        <f t="shared" si="233"/>
        <v>0</v>
      </c>
      <c r="M173" s="97">
        <f t="shared" si="234"/>
        <v>0</v>
      </c>
      <c r="N173" s="109">
        <f t="shared" si="235"/>
        <v>0</v>
      </c>
      <c r="O173" s="107">
        <f t="shared" si="236"/>
        <v>0</v>
      </c>
      <c r="P173" s="110" t="str">
        <f t="shared" ref="P173:Q173" si="242">H173</f>
        <v/>
      </c>
      <c r="Q173" s="106" t="str">
        <f t="shared" si="242"/>
        <v/>
      </c>
      <c r="R173" s="106">
        <f t="shared" si="238"/>
        <v>0</v>
      </c>
      <c r="S173" s="108">
        <f t="shared" si="239"/>
        <v>0</v>
      </c>
      <c r="T173" s="107">
        <f t="shared" si="240"/>
        <v>0</v>
      </c>
      <c r="U173" s="86"/>
      <c r="V173" s="86"/>
      <c r="W173" s="86"/>
      <c r="X173" s="86"/>
      <c r="Y173" s="86"/>
      <c r="Z173" s="86"/>
      <c r="AA173" s="86"/>
      <c r="AB173" s="86"/>
    </row>
    <row r="174" ht="49.5" customHeight="1">
      <c r="A174" s="131"/>
      <c r="B174" s="103"/>
      <c r="C174" s="104"/>
      <c r="D174" s="105"/>
      <c r="E174" s="106">
        <f>IF(B174="",0,F180/SUM(B170:B179))</f>
        <v>0</v>
      </c>
      <c r="F174" s="106">
        <f t="shared" si="230"/>
        <v>0</v>
      </c>
      <c r="G174" s="107">
        <f t="shared" si="231"/>
        <v>0</v>
      </c>
      <c r="H174" s="103"/>
      <c r="I174" s="104"/>
      <c r="J174" s="105"/>
      <c r="K174" s="106">
        <f t="shared" si="232"/>
        <v>0</v>
      </c>
      <c r="L174" s="108">
        <f t="shared" si="233"/>
        <v>0</v>
      </c>
      <c r="M174" s="97">
        <f t="shared" si="234"/>
        <v>0</v>
      </c>
      <c r="N174" s="109">
        <f t="shared" si="235"/>
        <v>0</v>
      </c>
      <c r="O174" s="107">
        <f t="shared" si="236"/>
        <v>0</v>
      </c>
      <c r="P174" s="110" t="str">
        <f t="shared" ref="P174:Q174" si="243">H174</f>
        <v/>
      </c>
      <c r="Q174" s="106" t="str">
        <f t="shared" si="243"/>
        <v/>
      </c>
      <c r="R174" s="106">
        <f t="shared" si="238"/>
        <v>0</v>
      </c>
      <c r="S174" s="108">
        <f t="shared" si="239"/>
        <v>0</v>
      </c>
      <c r="T174" s="107">
        <f t="shared" si="240"/>
        <v>0</v>
      </c>
      <c r="U174" s="86"/>
      <c r="V174" s="86"/>
      <c r="W174" s="86"/>
      <c r="X174" s="86"/>
      <c r="Y174" s="86"/>
      <c r="Z174" s="86"/>
      <c r="AA174" s="86"/>
      <c r="AB174" s="86"/>
    </row>
    <row r="175" ht="49.5" customHeight="1">
      <c r="A175" s="131"/>
      <c r="B175" s="103"/>
      <c r="C175" s="104"/>
      <c r="D175" s="105"/>
      <c r="E175" s="106">
        <f>IF(B175="",0,F180/SUM(B170:B179))</f>
        <v>0</v>
      </c>
      <c r="F175" s="106">
        <f t="shared" si="230"/>
        <v>0</v>
      </c>
      <c r="G175" s="107">
        <f t="shared" si="231"/>
        <v>0</v>
      </c>
      <c r="H175" s="103"/>
      <c r="I175" s="104"/>
      <c r="J175" s="105"/>
      <c r="K175" s="106">
        <f t="shared" si="232"/>
        <v>0</v>
      </c>
      <c r="L175" s="108">
        <f t="shared" si="233"/>
        <v>0</v>
      </c>
      <c r="M175" s="97">
        <f t="shared" si="234"/>
        <v>0</v>
      </c>
      <c r="N175" s="109">
        <f t="shared" si="235"/>
        <v>0</v>
      </c>
      <c r="O175" s="107">
        <f t="shared" si="236"/>
        <v>0</v>
      </c>
      <c r="P175" s="110" t="str">
        <f t="shared" ref="P175:Q175" si="244">H175</f>
        <v/>
      </c>
      <c r="Q175" s="106" t="str">
        <f t="shared" si="244"/>
        <v/>
      </c>
      <c r="R175" s="106">
        <f t="shared" si="238"/>
        <v>0</v>
      </c>
      <c r="S175" s="108">
        <f t="shared" si="239"/>
        <v>0</v>
      </c>
      <c r="T175" s="107">
        <f t="shared" si="240"/>
        <v>0</v>
      </c>
      <c r="U175" s="86"/>
      <c r="V175" s="86"/>
      <c r="W175" s="86"/>
      <c r="X175" s="86"/>
      <c r="Y175" s="86"/>
      <c r="Z175" s="86"/>
      <c r="AA175" s="86"/>
      <c r="AB175" s="86"/>
    </row>
    <row r="176" ht="49.5" customHeight="1">
      <c r="A176" s="102"/>
      <c r="B176" s="103"/>
      <c r="C176" s="104"/>
      <c r="D176" s="105"/>
      <c r="E176" s="106">
        <f>IF(B176="",0,F180/SUM(B170:B179))</f>
        <v>0</v>
      </c>
      <c r="F176" s="106">
        <f t="shared" si="230"/>
        <v>0</v>
      </c>
      <c r="G176" s="107">
        <f t="shared" si="231"/>
        <v>0</v>
      </c>
      <c r="H176" s="103"/>
      <c r="I176" s="104"/>
      <c r="J176" s="105"/>
      <c r="K176" s="106">
        <f t="shared" si="232"/>
        <v>0</v>
      </c>
      <c r="L176" s="108">
        <f t="shared" si="233"/>
        <v>0</v>
      </c>
      <c r="M176" s="97">
        <f t="shared" si="234"/>
        <v>0</v>
      </c>
      <c r="N176" s="109">
        <f t="shared" si="235"/>
        <v>0</v>
      </c>
      <c r="O176" s="107">
        <f t="shared" si="236"/>
        <v>0</v>
      </c>
      <c r="P176" s="110" t="str">
        <f t="shared" ref="P176:Q176" si="245">H176</f>
        <v/>
      </c>
      <c r="Q176" s="106" t="str">
        <f t="shared" si="245"/>
        <v/>
      </c>
      <c r="R176" s="106">
        <f t="shared" si="238"/>
        <v>0</v>
      </c>
      <c r="S176" s="108">
        <f t="shared" si="239"/>
        <v>0</v>
      </c>
      <c r="T176" s="107">
        <f t="shared" si="240"/>
        <v>0</v>
      </c>
      <c r="U176" s="86"/>
      <c r="V176" s="86"/>
      <c r="W176" s="86"/>
      <c r="X176" s="86"/>
      <c r="Y176" s="86"/>
      <c r="Z176" s="86"/>
      <c r="AA176" s="86"/>
      <c r="AB176" s="86"/>
    </row>
    <row r="177" ht="49.5" customHeight="1">
      <c r="A177" s="102"/>
      <c r="B177" s="103"/>
      <c r="C177" s="104"/>
      <c r="D177" s="105"/>
      <c r="E177" s="106">
        <f>IF(B177="",0,F180/SUM(B170:B179))</f>
        <v>0</v>
      </c>
      <c r="F177" s="106">
        <f t="shared" si="230"/>
        <v>0</v>
      </c>
      <c r="G177" s="107">
        <f t="shared" si="231"/>
        <v>0</v>
      </c>
      <c r="H177" s="103"/>
      <c r="I177" s="104"/>
      <c r="J177" s="105"/>
      <c r="K177" s="106">
        <f t="shared" si="232"/>
        <v>0</v>
      </c>
      <c r="L177" s="108">
        <f t="shared" si="233"/>
        <v>0</v>
      </c>
      <c r="M177" s="97">
        <f t="shared" si="234"/>
        <v>0</v>
      </c>
      <c r="N177" s="109">
        <f t="shared" si="235"/>
        <v>0</v>
      </c>
      <c r="O177" s="107">
        <f t="shared" si="236"/>
        <v>0</v>
      </c>
      <c r="P177" s="110" t="str">
        <f t="shared" ref="P177:Q177" si="246">H177</f>
        <v/>
      </c>
      <c r="Q177" s="106" t="str">
        <f t="shared" si="246"/>
        <v/>
      </c>
      <c r="R177" s="106">
        <f t="shared" si="238"/>
        <v>0</v>
      </c>
      <c r="S177" s="108">
        <f t="shared" si="239"/>
        <v>0</v>
      </c>
      <c r="T177" s="107">
        <f t="shared" si="240"/>
        <v>0</v>
      </c>
      <c r="U177" s="86"/>
      <c r="V177" s="86"/>
      <c r="W177" s="86"/>
      <c r="X177" s="86"/>
      <c r="Y177" s="86"/>
      <c r="Z177" s="86"/>
      <c r="AA177" s="86"/>
      <c r="AB177" s="86"/>
    </row>
    <row r="178" ht="49.5" customHeight="1">
      <c r="A178" s="102"/>
      <c r="B178" s="103"/>
      <c r="C178" s="104"/>
      <c r="D178" s="105"/>
      <c r="E178" s="106">
        <f>IF(B178="",0,F180/SUM(B170:B179))</f>
        <v>0</v>
      </c>
      <c r="F178" s="106">
        <f t="shared" si="230"/>
        <v>0</v>
      </c>
      <c r="G178" s="107">
        <f t="shared" si="231"/>
        <v>0</v>
      </c>
      <c r="H178" s="103"/>
      <c r="I178" s="104"/>
      <c r="J178" s="105"/>
      <c r="K178" s="106">
        <f t="shared" si="232"/>
        <v>0</v>
      </c>
      <c r="L178" s="108">
        <f t="shared" si="233"/>
        <v>0</v>
      </c>
      <c r="M178" s="97">
        <f t="shared" si="234"/>
        <v>0</v>
      </c>
      <c r="N178" s="109">
        <f t="shared" si="235"/>
        <v>0</v>
      </c>
      <c r="O178" s="107">
        <f t="shared" si="236"/>
        <v>0</v>
      </c>
      <c r="P178" s="110" t="str">
        <f t="shared" ref="P178:Q178" si="247">H178</f>
        <v/>
      </c>
      <c r="Q178" s="106" t="str">
        <f t="shared" si="247"/>
        <v/>
      </c>
      <c r="R178" s="106">
        <f t="shared" si="238"/>
        <v>0</v>
      </c>
      <c r="S178" s="108">
        <f t="shared" si="239"/>
        <v>0</v>
      </c>
      <c r="T178" s="107">
        <f t="shared" si="240"/>
        <v>0</v>
      </c>
      <c r="U178" s="86"/>
      <c r="V178" s="86"/>
      <c r="W178" s="86"/>
      <c r="X178" s="86"/>
      <c r="Y178" s="86"/>
      <c r="Z178" s="86"/>
      <c r="AA178" s="86"/>
      <c r="AB178" s="86"/>
    </row>
    <row r="179" ht="49.5" customHeight="1">
      <c r="A179" s="113"/>
      <c r="B179" s="114"/>
      <c r="C179" s="114"/>
      <c r="D179" s="115"/>
      <c r="E179" s="116">
        <f>IF(B179="",0,F180/SUM(B170:B179))</f>
        <v>0</v>
      </c>
      <c r="F179" s="116">
        <f t="shared" si="230"/>
        <v>0</v>
      </c>
      <c r="G179" s="117">
        <f t="shared" si="231"/>
        <v>0</v>
      </c>
      <c r="H179" s="118"/>
      <c r="I179" s="114"/>
      <c r="J179" s="119"/>
      <c r="K179" s="116">
        <f t="shared" si="232"/>
        <v>0</v>
      </c>
      <c r="L179" s="120">
        <f t="shared" si="233"/>
        <v>0</v>
      </c>
      <c r="M179" s="121">
        <f t="shared" si="234"/>
        <v>0</v>
      </c>
      <c r="N179" s="122">
        <f t="shared" si="235"/>
        <v>0</v>
      </c>
      <c r="O179" s="117">
        <f t="shared" si="236"/>
        <v>0</v>
      </c>
      <c r="P179" s="123" t="str">
        <f t="shared" ref="P179:Q179" si="248">H179</f>
        <v/>
      </c>
      <c r="Q179" s="116" t="str">
        <f t="shared" si="248"/>
        <v/>
      </c>
      <c r="R179" s="116">
        <f t="shared" si="238"/>
        <v>0</v>
      </c>
      <c r="S179" s="108">
        <f t="shared" si="239"/>
        <v>0</v>
      </c>
      <c r="T179" s="117">
        <f t="shared" si="240"/>
        <v>0</v>
      </c>
      <c r="U179" s="86"/>
      <c r="V179" s="86"/>
      <c r="W179" s="86"/>
      <c r="X179" s="86"/>
      <c r="Y179" s="86"/>
      <c r="Z179" s="86"/>
      <c r="AA179" s="86"/>
      <c r="AB179" s="86"/>
    </row>
    <row r="180" ht="49.5" customHeight="1">
      <c r="A180" s="86"/>
      <c r="B180" s="94">
        <f>SUM(B170:B179)</f>
        <v>0</v>
      </c>
      <c r="C180" s="87" t="s">
        <v>25</v>
      </c>
      <c r="D180" s="111" t="s">
        <v>26</v>
      </c>
      <c r="E180" s="77"/>
      <c r="F180" s="112">
        <v>0.0</v>
      </c>
      <c r="G180" s="91"/>
      <c r="H180" s="94">
        <f>SUM(H170:H179)</f>
        <v>0</v>
      </c>
      <c r="I180" s="87" t="s">
        <v>27</v>
      </c>
      <c r="J180" s="86"/>
      <c r="K180" s="86"/>
      <c r="L180" s="108">
        <f t="shared" si="233"/>
        <v>0</v>
      </c>
      <c r="M180" s="86"/>
      <c r="N180" s="104">
        <f t="shared" ref="N180:O180" si="249">SUM(N170:N179)</f>
        <v>0</v>
      </c>
      <c r="O180" s="104">
        <f t="shared" si="249"/>
        <v>0</v>
      </c>
      <c r="P180" s="86"/>
      <c r="Q180" s="86"/>
      <c r="R180" s="98">
        <f>SUM(R170:R179)</f>
        <v>0</v>
      </c>
      <c r="S180" s="94" t="s">
        <v>28</v>
      </c>
      <c r="T180" s="94"/>
      <c r="U180" s="86"/>
      <c r="V180" s="86"/>
      <c r="W180" s="86"/>
      <c r="X180" s="86"/>
      <c r="Y180" s="104">
        <f>T180*R180</f>
        <v>0</v>
      </c>
      <c r="Z180" s="104">
        <f>R180</f>
        <v>0</v>
      </c>
      <c r="AA180" s="86"/>
      <c r="AB180" s="86"/>
    </row>
    <row r="181" ht="25.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</row>
    <row r="182" ht="49.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</row>
    <row r="183" ht="49.5" customHeight="1">
      <c r="A183" s="92"/>
      <c r="B183" s="93" t="s">
        <v>1</v>
      </c>
      <c r="C183" s="94"/>
      <c r="D183" s="95" t="s">
        <v>2</v>
      </c>
      <c r="E183" s="15"/>
      <c r="F183" s="96"/>
      <c r="G183" s="17"/>
      <c r="H183" s="17"/>
      <c r="I183" s="15"/>
      <c r="J183" s="95" t="s">
        <v>3</v>
      </c>
      <c r="K183" s="17"/>
      <c r="L183" s="17"/>
      <c r="M183" s="15"/>
      <c r="N183" s="86"/>
      <c r="O183" s="86"/>
      <c r="P183" s="97">
        <f>IFERROR(O196/N196-1,0)</f>
        <v>0</v>
      </c>
      <c r="Q183" s="89" t="s">
        <v>4</v>
      </c>
      <c r="R183" s="4"/>
      <c r="S183" s="5"/>
      <c r="T183" s="98">
        <f>SUM(T186:T195)</f>
        <v>0</v>
      </c>
      <c r="U183" s="86"/>
      <c r="V183" s="86"/>
      <c r="W183" s="86"/>
      <c r="X183" s="86"/>
      <c r="Y183" s="86"/>
      <c r="Z183" s="86"/>
      <c r="AA183" s="86"/>
      <c r="AB183" s="86"/>
    </row>
    <row r="184" ht="49.5" customHeight="1">
      <c r="A184" s="99" t="s">
        <v>5</v>
      </c>
      <c r="B184" s="82" t="s">
        <v>6</v>
      </c>
      <c r="C184" s="20"/>
      <c r="D184" s="20"/>
      <c r="E184" s="20"/>
      <c r="F184" s="20"/>
      <c r="G184" s="68"/>
      <c r="H184" s="82" t="s">
        <v>7</v>
      </c>
      <c r="I184" s="20"/>
      <c r="J184" s="20"/>
      <c r="K184" s="20"/>
      <c r="L184" s="20"/>
      <c r="M184" s="68"/>
      <c r="N184" s="27" t="s">
        <v>8</v>
      </c>
      <c r="O184" s="28"/>
      <c r="P184" s="25" t="s">
        <v>9</v>
      </c>
      <c r="Q184" s="17"/>
      <c r="R184" s="17"/>
      <c r="S184" s="17"/>
      <c r="T184" s="26"/>
      <c r="U184" s="86"/>
      <c r="V184" s="86"/>
      <c r="W184" s="86"/>
      <c r="X184" s="86"/>
      <c r="Y184" s="86"/>
      <c r="Z184" s="86"/>
      <c r="AA184" s="86"/>
      <c r="AB184" s="86"/>
    </row>
    <row r="185" ht="49.5" customHeight="1">
      <c r="A185" s="29"/>
      <c r="B185" s="100" t="s">
        <v>10</v>
      </c>
      <c r="C185" s="93" t="s">
        <v>11</v>
      </c>
      <c r="D185" s="93" t="s">
        <v>12</v>
      </c>
      <c r="E185" s="93" t="s">
        <v>13</v>
      </c>
      <c r="F185" s="93" t="s">
        <v>14</v>
      </c>
      <c r="G185" s="101" t="s">
        <v>15</v>
      </c>
      <c r="H185" s="100" t="s">
        <v>10</v>
      </c>
      <c r="I185" s="93" t="s">
        <v>11</v>
      </c>
      <c r="J185" s="93" t="s">
        <v>12</v>
      </c>
      <c r="K185" s="93" t="s">
        <v>14</v>
      </c>
      <c r="L185" s="93" t="s">
        <v>16</v>
      </c>
      <c r="M185" s="101" t="s">
        <v>17</v>
      </c>
      <c r="N185" s="100" t="s">
        <v>18</v>
      </c>
      <c r="O185" s="101" t="s">
        <v>19</v>
      </c>
      <c r="P185" s="100" t="s">
        <v>20</v>
      </c>
      <c r="Q185" s="93" t="s">
        <v>21</v>
      </c>
      <c r="R185" s="93" t="s">
        <v>22</v>
      </c>
      <c r="S185" s="93" t="s">
        <v>23</v>
      </c>
      <c r="T185" s="101" t="s">
        <v>24</v>
      </c>
      <c r="U185" s="86"/>
      <c r="V185" s="86"/>
      <c r="W185" s="86"/>
      <c r="X185" s="86"/>
      <c r="Y185" s="86"/>
      <c r="Z185" s="86"/>
      <c r="AA185" s="86"/>
      <c r="AB185" s="86"/>
    </row>
    <row r="186" ht="49.5" customHeight="1">
      <c r="A186" s="131"/>
      <c r="B186" s="103"/>
      <c r="C186" s="104"/>
      <c r="D186" s="105"/>
      <c r="E186" s="106">
        <f>IF(B186="",0,F196/SUM(B186:B195))</f>
        <v>0</v>
      </c>
      <c r="F186" s="106">
        <f t="shared" ref="F186:F195" si="251">C186*(1-(D186+9.25%))+E186</f>
        <v>0</v>
      </c>
      <c r="G186" s="107">
        <f t="shared" ref="G186:G195" si="252">IFERROR(F186*B186/H186,0)</f>
        <v>0</v>
      </c>
      <c r="H186" s="103"/>
      <c r="I186" s="104"/>
      <c r="J186" s="105"/>
      <c r="K186" s="106">
        <f t="shared" ref="K186:K195" si="253">I186*(1-(J186+9.25%))</f>
        <v>0</v>
      </c>
      <c r="L186" s="108">
        <f t="shared" ref="L186:L196" si="254">IFERROR(H186/B186-1,0)</f>
        <v>0</v>
      </c>
      <c r="M186" s="97">
        <f t="shared" ref="M186:M195" si="255">IFERROR(K186/G186-1,0)</f>
        <v>0</v>
      </c>
      <c r="N186" s="109">
        <f t="shared" ref="N186:N195" si="256">B186*F186</f>
        <v>0</v>
      </c>
      <c r="O186" s="107">
        <f t="shared" ref="O186:O195" si="257">H186*K186</f>
        <v>0</v>
      </c>
      <c r="P186" s="110" t="str">
        <f t="shared" ref="P186:Q186" si="250">H186</f>
        <v/>
      </c>
      <c r="Q186" s="106" t="str">
        <f t="shared" si="250"/>
        <v/>
      </c>
      <c r="R186" s="106">
        <f t="shared" ref="R186:R195" si="259">Q186*P186</f>
        <v>0</v>
      </c>
      <c r="S186" s="108">
        <f t="shared" ref="S186:S195" si="260">IF(M186="","",IF(M186&lt;20%,0,IF(M186&lt;30%,1%,IF(M186&lt;40%,1.5%,IF(M186&lt;50%,2.5%,IF(M186&lt;60%,3%,IF(M186&lt;80%,4%,IF(M186&lt;100%,5%,5%))))))))</f>
        <v>0</v>
      </c>
      <c r="T186" s="107">
        <f t="shared" ref="T186:T195" si="261">R186*S186</f>
        <v>0</v>
      </c>
      <c r="U186" s="86"/>
      <c r="V186" s="86"/>
      <c r="W186" s="86"/>
      <c r="X186" s="86"/>
      <c r="Y186" s="86"/>
      <c r="Z186" s="86"/>
      <c r="AA186" s="86"/>
      <c r="AB186" s="86"/>
    </row>
    <row r="187" ht="49.5" customHeight="1">
      <c r="A187" s="131"/>
      <c r="B187" s="103"/>
      <c r="C187" s="104"/>
      <c r="D187" s="105"/>
      <c r="E187" s="106">
        <f>IF(B187="",0,F196/SUM(B186:B195))</f>
        <v>0</v>
      </c>
      <c r="F187" s="106">
        <f t="shared" si="251"/>
        <v>0</v>
      </c>
      <c r="G187" s="107">
        <f t="shared" si="252"/>
        <v>0</v>
      </c>
      <c r="H187" s="103"/>
      <c r="I187" s="104"/>
      <c r="J187" s="105"/>
      <c r="K187" s="106">
        <f t="shared" si="253"/>
        <v>0</v>
      </c>
      <c r="L187" s="108">
        <f t="shared" si="254"/>
        <v>0</v>
      </c>
      <c r="M187" s="97">
        <f t="shared" si="255"/>
        <v>0</v>
      </c>
      <c r="N187" s="109">
        <f t="shared" si="256"/>
        <v>0</v>
      </c>
      <c r="O187" s="107">
        <f t="shared" si="257"/>
        <v>0</v>
      </c>
      <c r="P187" s="110" t="str">
        <f t="shared" ref="P187:Q187" si="258">H187</f>
        <v/>
      </c>
      <c r="Q187" s="106" t="str">
        <f t="shared" si="258"/>
        <v/>
      </c>
      <c r="R187" s="106">
        <f t="shared" si="259"/>
        <v>0</v>
      </c>
      <c r="S187" s="108">
        <f t="shared" si="260"/>
        <v>0</v>
      </c>
      <c r="T187" s="107">
        <f t="shared" si="261"/>
        <v>0</v>
      </c>
      <c r="U187" s="86"/>
      <c r="V187" s="86"/>
      <c r="W187" s="86"/>
      <c r="X187" s="86"/>
      <c r="Y187" s="86"/>
      <c r="Z187" s="86"/>
      <c r="AA187" s="86"/>
      <c r="AB187" s="86"/>
    </row>
    <row r="188" ht="49.5" customHeight="1">
      <c r="A188" s="131"/>
      <c r="B188" s="103"/>
      <c r="C188" s="104"/>
      <c r="D188" s="105"/>
      <c r="E188" s="106">
        <f>IF(B188="",0,F196/SUM(B186:B195))</f>
        <v>0</v>
      </c>
      <c r="F188" s="106">
        <f t="shared" si="251"/>
        <v>0</v>
      </c>
      <c r="G188" s="107">
        <f t="shared" si="252"/>
        <v>0</v>
      </c>
      <c r="H188" s="103"/>
      <c r="I188" s="104"/>
      <c r="J188" s="105"/>
      <c r="K188" s="106">
        <f t="shared" si="253"/>
        <v>0</v>
      </c>
      <c r="L188" s="108">
        <f t="shared" si="254"/>
        <v>0</v>
      </c>
      <c r="M188" s="97">
        <f t="shared" si="255"/>
        <v>0</v>
      </c>
      <c r="N188" s="109">
        <f t="shared" si="256"/>
        <v>0</v>
      </c>
      <c r="O188" s="107">
        <f t="shared" si="257"/>
        <v>0</v>
      </c>
      <c r="P188" s="110" t="str">
        <f t="shared" ref="P188:Q188" si="262">H188</f>
        <v/>
      </c>
      <c r="Q188" s="106" t="str">
        <f t="shared" si="262"/>
        <v/>
      </c>
      <c r="R188" s="106">
        <f t="shared" si="259"/>
        <v>0</v>
      </c>
      <c r="S188" s="108">
        <f t="shared" si="260"/>
        <v>0</v>
      </c>
      <c r="T188" s="107">
        <f t="shared" si="261"/>
        <v>0</v>
      </c>
      <c r="U188" s="86"/>
      <c r="V188" s="86"/>
      <c r="W188" s="86"/>
      <c r="X188" s="86"/>
      <c r="Y188" s="86"/>
      <c r="Z188" s="86"/>
      <c r="AA188" s="86"/>
      <c r="AB188" s="86"/>
    </row>
    <row r="189" ht="49.5" customHeight="1">
      <c r="A189" s="131"/>
      <c r="B189" s="103"/>
      <c r="C189" s="104"/>
      <c r="D189" s="105"/>
      <c r="E189" s="106">
        <f>IF(B189="",0,F196/SUM(B186:B195))</f>
        <v>0</v>
      </c>
      <c r="F189" s="106">
        <f t="shared" si="251"/>
        <v>0</v>
      </c>
      <c r="G189" s="107">
        <f t="shared" si="252"/>
        <v>0</v>
      </c>
      <c r="H189" s="103"/>
      <c r="I189" s="104"/>
      <c r="J189" s="105"/>
      <c r="K189" s="106">
        <f t="shared" si="253"/>
        <v>0</v>
      </c>
      <c r="L189" s="108">
        <f t="shared" si="254"/>
        <v>0</v>
      </c>
      <c r="M189" s="97">
        <f t="shared" si="255"/>
        <v>0</v>
      </c>
      <c r="N189" s="109">
        <f t="shared" si="256"/>
        <v>0</v>
      </c>
      <c r="O189" s="107">
        <f t="shared" si="257"/>
        <v>0</v>
      </c>
      <c r="P189" s="110" t="str">
        <f t="shared" ref="P189:Q189" si="263">H189</f>
        <v/>
      </c>
      <c r="Q189" s="106" t="str">
        <f t="shared" si="263"/>
        <v/>
      </c>
      <c r="R189" s="106">
        <f t="shared" si="259"/>
        <v>0</v>
      </c>
      <c r="S189" s="108">
        <f t="shared" si="260"/>
        <v>0</v>
      </c>
      <c r="T189" s="107">
        <f t="shared" si="261"/>
        <v>0</v>
      </c>
      <c r="U189" s="86"/>
      <c r="V189" s="86"/>
      <c r="W189" s="86"/>
      <c r="X189" s="86"/>
      <c r="Y189" s="86"/>
      <c r="Z189" s="86"/>
      <c r="AA189" s="86"/>
      <c r="AB189" s="86"/>
    </row>
    <row r="190" ht="49.5" customHeight="1">
      <c r="A190" s="131"/>
      <c r="B190" s="103"/>
      <c r="C190" s="104"/>
      <c r="D190" s="105"/>
      <c r="E190" s="106">
        <f>IF(B190="",0,F196/SUM(B186:B195))</f>
        <v>0</v>
      </c>
      <c r="F190" s="106">
        <f t="shared" si="251"/>
        <v>0</v>
      </c>
      <c r="G190" s="107">
        <f t="shared" si="252"/>
        <v>0</v>
      </c>
      <c r="H190" s="103"/>
      <c r="I190" s="104"/>
      <c r="J190" s="105"/>
      <c r="K190" s="106">
        <f t="shared" si="253"/>
        <v>0</v>
      </c>
      <c r="L190" s="108">
        <f t="shared" si="254"/>
        <v>0</v>
      </c>
      <c r="M190" s="97">
        <f t="shared" si="255"/>
        <v>0</v>
      </c>
      <c r="N190" s="109">
        <f t="shared" si="256"/>
        <v>0</v>
      </c>
      <c r="O190" s="107">
        <f t="shared" si="257"/>
        <v>0</v>
      </c>
      <c r="P190" s="110" t="str">
        <f t="shared" ref="P190:Q190" si="264">H190</f>
        <v/>
      </c>
      <c r="Q190" s="106" t="str">
        <f t="shared" si="264"/>
        <v/>
      </c>
      <c r="R190" s="106">
        <f t="shared" si="259"/>
        <v>0</v>
      </c>
      <c r="S190" s="108">
        <f t="shared" si="260"/>
        <v>0</v>
      </c>
      <c r="T190" s="107">
        <f t="shared" si="261"/>
        <v>0</v>
      </c>
      <c r="U190" s="86"/>
      <c r="V190" s="86"/>
      <c r="W190" s="86"/>
      <c r="X190" s="86"/>
      <c r="Y190" s="86"/>
      <c r="Z190" s="86"/>
      <c r="AA190" s="86"/>
      <c r="AB190" s="86"/>
    </row>
    <row r="191" ht="49.5" customHeight="1">
      <c r="A191" s="131"/>
      <c r="B191" s="103"/>
      <c r="C191" s="104"/>
      <c r="D191" s="105"/>
      <c r="E191" s="106">
        <f>IF(B191="",0,F196/SUM(B186:B195))</f>
        <v>0</v>
      </c>
      <c r="F191" s="106">
        <f t="shared" si="251"/>
        <v>0</v>
      </c>
      <c r="G191" s="107">
        <f t="shared" si="252"/>
        <v>0</v>
      </c>
      <c r="H191" s="103"/>
      <c r="I191" s="104"/>
      <c r="J191" s="105"/>
      <c r="K191" s="106">
        <f t="shared" si="253"/>
        <v>0</v>
      </c>
      <c r="L191" s="108">
        <f t="shared" si="254"/>
        <v>0</v>
      </c>
      <c r="M191" s="97">
        <f t="shared" si="255"/>
        <v>0</v>
      </c>
      <c r="N191" s="109">
        <f t="shared" si="256"/>
        <v>0</v>
      </c>
      <c r="O191" s="107">
        <f t="shared" si="257"/>
        <v>0</v>
      </c>
      <c r="P191" s="110" t="str">
        <f t="shared" ref="P191:Q191" si="265">H191</f>
        <v/>
      </c>
      <c r="Q191" s="106" t="str">
        <f t="shared" si="265"/>
        <v/>
      </c>
      <c r="R191" s="106">
        <f t="shared" si="259"/>
        <v>0</v>
      </c>
      <c r="S191" s="108">
        <f t="shared" si="260"/>
        <v>0</v>
      </c>
      <c r="T191" s="107">
        <f t="shared" si="261"/>
        <v>0</v>
      </c>
      <c r="U191" s="86"/>
      <c r="V191" s="86"/>
      <c r="W191" s="86"/>
      <c r="X191" s="86"/>
      <c r="Y191" s="86"/>
      <c r="Z191" s="86"/>
      <c r="AA191" s="86"/>
      <c r="AB191" s="86"/>
    </row>
    <row r="192" ht="49.5" customHeight="1">
      <c r="A192" s="102"/>
      <c r="B192" s="103"/>
      <c r="C192" s="104"/>
      <c r="D192" s="105"/>
      <c r="E192" s="106">
        <f>IF(B192="",0,F196/SUM(B186:B195))</f>
        <v>0</v>
      </c>
      <c r="F192" s="106">
        <f t="shared" si="251"/>
        <v>0</v>
      </c>
      <c r="G192" s="107">
        <f t="shared" si="252"/>
        <v>0</v>
      </c>
      <c r="H192" s="103"/>
      <c r="I192" s="104"/>
      <c r="J192" s="105"/>
      <c r="K192" s="106">
        <f t="shared" si="253"/>
        <v>0</v>
      </c>
      <c r="L192" s="108">
        <f t="shared" si="254"/>
        <v>0</v>
      </c>
      <c r="M192" s="97">
        <f t="shared" si="255"/>
        <v>0</v>
      </c>
      <c r="N192" s="109">
        <f t="shared" si="256"/>
        <v>0</v>
      </c>
      <c r="O192" s="107">
        <f t="shared" si="257"/>
        <v>0</v>
      </c>
      <c r="P192" s="110" t="str">
        <f t="shared" ref="P192:Q192" si="266">H192</f>
        <v/>
      </c>
      <c r="Q192" s="106" t="str">
        <f t="shared" si="266"/>
        <v/>
      </c>
      <c r="R192" s="106">
        <f t="shared" si="259"/>
        <v>0</v>
      </c>
      <c r="S192" s="108">
        <f t="shared" si="260"/>
        <v>0</v>
      </c>
      <c r="T192" s="107">
        <f t="shared" si="261"/>
        <v>0</v>
      </c>
      <c r="U192" s="86"/>
      <c r="V192" s="86"/>
      <c r="W192" s="86"/>
      <c r="X192" s="86"/>
      <c r="Y192" s="86"/>
      <c r="Z192" s="86"/>
      <c r="AA192" s="86"/>
      <c r="AB192" s="86"/>
    </row>
    <row r="193" ht="49.5" customHeight="1">
      <c r="A193" s="102"/>
      <c r="B193" s="103"/>
      <c r="C193" s="104"/>
      <c r="D193" s="105"/>
      <c r="E193" s="106">
        <f>IF(B193="",0,F196/SUM(B186:B195))</f>
        <v>0</v>
      </c>
      <c r="F193" s="106">
        <f t="shared" si="251"/>
        <v>0</v>
      </c>
      <c r="G193" s="107">
        <f t="shared" si="252"/>
        <v>0</v>
      </c>
      <c r="H193" s="103"/>
      <c r="I193" s="104"/>
      <c r="J193" s="105"/>
      <c r="K193" s="106">
        <f t="shared" si="253"/>
        <v>0</v>
      </c>
      <c r="L193" s="108">
        <f t="shared" si="254"/>
        <v>0</v>
      </c>
      <c r="M193" s="97">
        <f t="shared" si="255"/>
        <v>0</v>
      </c>
      <c r="N193" s="109">
        <f t="shared" si="256"/>
        <v>0</v>
      </c>
      <c r="O193" s="107">
        <f t="shared" si="257"/>
        <v>0</v>
      </c>
      <c r="P193" s="110" t="str">
        <f t="shared" ref="P193:Q193" si="267">H193</f>
        <v/>
      </c>
      <c r="Q193" s="106" t="str">
        <f t="shared" si="267"/>
        <v/>
      </c>
      <c r="R193" s="106">
        <f t="shared" si="259"/>
        <v>0</v>
      </c>
      <c r="S193" s="108">
        <f t="shared" si="260"/>
        <v>0</v>
      </c>
      <c r="T193" s="107">
        <f t="shared" si="261"/>
        <v>0</v>
      </c>
      <c r="U193" s="86"/>
      <c r="V193" s="86"/>
      <c r="W193" s="86"/>
      <c r="X193" s="86"/>
      <c r="Y193" s="86"/>
      <c r="Z193" s="86"/>
      <c r="AA193" s="86"/>
      <c r="AB193" s="86"/>
    </row>
    <row r="194" ht="49.5" customHeight="1">
      <c r="A194" s="102"/>
      <c r="B194" s="103"/>
      <c r="C194" s="104"/>
      <c r="D194" s="105"/>
      <c r="E194" s="106">
        <f>IF(B194="",0,F196/SUM(B186:B195))</f>
        <v>0</v>
      </c>
      <c r="F194" s="106">
        <f t="shared" si="251"/>
        <v>0</v>
      </c>
      <c r="G194" s="107">
        <f t="shared" si="252"/>
        <v>0</v>
      </c>
      <c r="H194" s="103"/>
      <c r="I194" s="104"/>
      <c r="J194" s="105"/>
      <c r="K194" s="106">
        <f t="shared" si="253"/>
        <v>0</v>
      </c>
      <c r="L194" s="108">
        <f t="shared" si="254"/>
        <v>0</v>
      </c>
      <c r="M194" s="97">
        <f t="shared" si="255"/>
        <v>0</v>
      </c>
      <c r="N194" s="109">
        <f t="shared" si="256"/>
        <v>0</v>
      </c>
      <c r="O194" s="107">
        <f t="shared" si="257"/>
        <v>0</v>
      </c>
      <c r="P194" s="110" t="str">
        <f t="shared" ref="P194:Q194" si="268">H194</f>
        <v/>
      </c>
      <c r="Q194" s="106" t="str">
        <f t="shared" si="268"/>
        <v/>
      </c>
      <c r="R194" s="106">
        <f t="shared" si="259"/>
        <v>0</v>
      </c>
      <c r="S194" s="108">
        <f t="shared" si="260"/>
        <v>0</v>
      </c>
      <c r="T194" s="107">
        <f t="shared" si="261"/>
        <v>0</v>
      </c>
      <c r="U194" s="86"/>
      <c r="V194" s="86"/>
      <c r="W194" s="86"/>
      <c r="X194" s="86"/>
      <c r="Y194" s="86"/>
      <c r="Z194" s="86"/>
      <c r="AA194" s="86"/>
      <c r="AB194" s="86"/>
    </row>
    <row r="195" ht="49.5" customHeight="1">
      <c r="A195" s="113"/>
      <c r="B195" s="114"/>
      <c r="C195" s="114"/>
      <c r="D195" s="115"/>
      <c r="E195" s="116">
        <f>IF(B195="",0,F196/SUM(B186:B195))</f>
        <v>0</v>
      </c>
      <c r="F195" s="116">
        <f t="shared" si="251"/>
        <v>0</v>
      </c>
      <c r="G195" s="117">
        <f t="shared" si="252"/>
        <v>0</v>
      </c>
      <c r="H195" s="118"/>
      <c r="I195" s="114"/>
      <c r="J195" s="119"/>
      <c r="K195" s="116">
        <f t="shared" si="253"/>
        <v>0</v>
      </c>
      <c r="L195" s="120">
        <f t="shared" si="254"/>
        <v>0</v>
      </c>
      <c r="M195" s="121">
        <f t="shared" si="255"/>
        <v>0</v>
      </c>
      <c r="N195" s="122">
        <f t="shared" si="256"/>
        <v>0</v>
      </c>
      <c r="O195" s="117">
        <f t="shared" si="257"/>
        <v>0</v>
      </c>
      <c r="P195" s="123" t="str">
        <f t="shared" ref="P195:Q195" si="269">H195</f>
        <v/>
      </c>
      <c r="Q195" s="116" t="str">
        <f t="shared" si="269"/>
        <v/>
      </c>
      <c r="R195" s="116">
        <f t="shared" si="259"/>
        <v>0</v>
      </c>
      <c r="S195" s="108">
        <f t="shared" si="260"/>
        <v>0</v>
      </c>
      <c r="T195" s="117">
        <f t="shared" si="261"/>
        <v>0</v>
      </c>
      <c r="U195" s="86"/>
      <c r="V195" s="86"/>
      <c r="W195" s="86"/>
      <c r="X195" s="86"/>
      <c r="Y195" s="86"/>
      <c r="Z195" s="86"/>
      <c r="AA195" s="86"/>
      <c r="AB195" s="86"/>
    </row>
    <row r="196" ht="49.5" customHeight="1">
      <c r="A196" s="86"/>
      <c r="B196" s="94">
        <f>SUM(B186:B195)</f>
        <v>0</v>
      </c>
      <c r="C196" s="87" t="s">
        <v>25</v>
      </c>
      <c r="D196" s="111" t="s">
        <v>26</v>
      </c>
      <c r="E196" s="77"/>
      <c r="F196" s="112">
        <v>0.0</v>
      </c>
      <c r="G196" s="91"/>
      <c r="H196" s="94">
        <f>SUM(H186:H195)</f>
        <v>0</v>
      </c>
      <c r="I196" s="87" t="s">
        <v>27</v>
      </c>
      <c r="J196" s="86"/>
      <c r="K196" s="86"/>
      <c r="L196" s="108">
        <f t="shared" si="254"/>
        <v>0</v>
      </c>
      <c r="M196" s="86"/>
      <c r="N196" s="104">
        <f t="shared" ref="N196:O196" si="270">SUM(N186:N195)</f>
        <v>0</v>
      </c>
      <c r="O196" s="104">
        <f t="shared" si="270"/>
        <v>0</v>
      </c>
      <c r="P196" s="86"/>
      <c r="Q196" s="86"/>
      <c r="R196" s="98">
        <f>SUM(R186:R195)</f>
        <v>0</v>
      </c>
      <c r="S196" s="94" t="s">
        <v>28</v>
      </c>
      <c r="T196" s="94"/>
      <c r="U196" s="86"/>
      <c r="V196" s="86"/>
      <c r="W196" s="86"/>
      <c r="X196" s="86"/>
      <c r="Y196" s="104">
        <f>T196*R196</f>
        <v>0</v>
      </c>
      <c r="Z196" s="104">
        <f>R196</f>
        <v>0</v>
      </c>
      <c r="AA196" s="86"/>
      <c r="AB196" s="86"/>
    </row>
    <row r="197" ht="49.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</row>
    <row r="198" ht="49.5" customHeight="1">
      <c r="A198" s="92"/>
      <c r="B198" s="93" t="s">
        <v>1</v>
      </c>
      <c r="C198" s="94"/>
      <c r="D198" s="95" t="s">
        <v>2</v>
      </c>
      <c r="E198" s="15"/>
      <c r="F198" s="96"/>
      <c r="G198" s="17"/>
      <c r="H198" s="17"/>
      <c r="I198" s="15"/>
      <c r="J198" s="95" t="s">
        <v>3</v>
      </c>
      <c r="K198" s="17"/>
      <c r="L198" s="17"/>
      <c r="M198" s="15"/>
      <c r="N198" s="86"/>
      <c r="O198" s="86"/>
      <c r="P198" s="97">
        <f>IFERROR(O211/N211-1,0)</f>
        <v>0</v>
      </c>
      <c r="Q198" s="89" t="s">
        <v>4</v>
      </c>
      <c r="R198" s="4"/>
      <c r="S198" s="5"/>
      <c r="T198" s="98">
        <f>SUM(T201:T210)</f>
        <v>0</v>
      </c>
      <c r="U198" s="86"/>
      <c r="V198" s="86"/>
      <c r="W198" s="86"/>
      <c r="X198" s="86"/>
      <c r="Y198" s="86"/>
      <c r="Z198" s="86"/>
      <c r="AA198" s="86"/>
      <c r="AB198" s="86"/>
    </row>
    <row r="199" ht="49.5" customHeight="1">
      <c r="A199" s="99" t="s">
        <v>5</v>
      </c>
      <c r="B199" s="82" t="s">
        <v>6</v>
      </c>
      <c r="C199" s="20"/>
      <c r="D199" s="20"/>
      <c r="E199" s="20"/>
      <c r="F199" s="20"/>
      <c r="G199" s="68"/>
      <c r="H199" s="82" t="s">
        <v>7</v>
      </c>
      <c r="I199" s="20"/>
      <c r="J199" s="20"/>
      <c r="K199" s="20"/>
      <c r="L199" s="20"/>
      <c r="M199" s="68"/>
      <c r="N199" s="27" t="s">
        <v>8</v>
      </c>
      <c r="O199" s="28"/>
      <c r="P199" s="25" t="s">
        <v>9</v>
      </c>
      <c r="Q199" s="17"/>
      <c r="R199" s="17"/>
      <c r="S199" s="17"/>
      <c r="T199" s="26"/>
      <c r="U199" s="86"/>
      <c r="V199" s="86"/>
      <c r="W199" s="86"/>
      <c r="X199" s="86"/>
      <c r="Y199" s="86"/>
      <c r="Z199" s="86"/>
      <c r="AA199" s="86"/>
      <c r="AB199" s="86"/>
    </row>
    <row r="200" ht="49.5" customHeight="1">
      <c r="A200" s="29"/>
      <c r="B200" s="100" t="s">
        <v>10</v>
      </c>
      <c r="C200" s="93" t="s">
        <v>11</v>
      </c>
      <c r="D200" s="93" t="s">
        <v>12</v>
      </c>
      <c r="E200" s="93" t="s">
        <v>13</v>
      </c>
      <c r="F200" s="93" t="s">
        <v>14</v>
      </c>
      <c r="G200" s="101" t="s">
        <v>15</v>
      </c>
      <c r="H200" s="100" t="s">
        <v>10</v>
      </c>
      <c r="I200" s="93" t="s">
        <v>11</v>
      </c>
      <c r="J200" s="93" t="s">
        <v>12</v>
      </c>
      <c r="K200" s="93" t="s">
        <v>14</v>
      </c>
      <c r="L200" s="93" t="s">
        <v>16</v>
      </c>
      <c r="M200" s="101" t="s">
        <v>17</v>
      </c>
      <c r="N200" s="100" t="s">
        <v>18</v>
      </c>
      <c r="O200" s="101" t="s">
        <v>19</v>
      </c>
      <c r="P200" s="100" t="s">
        <v>20</v>
      </c>
      <c r="Q200" s="93" t="s">
        <v>21</v>
      </c>
      <c r="R200" s="93" t="s">
        <v>22</v>
      </c>
      <c r="S200" s="93" t="s">
        <v>23</v>
      </c>
      <c r="T200" s="101" t="s">
        <v>24</v>
      </c>
      <c r="U200" s="86"/>
      <c r="V200" s="86"/>
      <c r="W200" s="86"/>
      <c r="X200" s="86"/>
      <c r="Y200" s="86"/>
      <c r="Z200" s="86"/>
      <c r="AA200" s="86"/>
      <c r="AB200" s="86"/>
    </row>
    <row r="201" ht="49.5" customHeight="1">
      <c r="A201" s="131"/>
      <c r="B201" s="103"/>
      <c r="C201" s="104"/>
      <c r="D201" s="105"/>
      <c r="E201" s="106">
        <f>IF(B201="",0,F211/SUM(B201:B210))</f>
        <v>0</v>
      </c>
      <c r="F201" s="106">
        <f t="shared" ref="F201:F210" si="272">C201*(1-(D201+9.25%))+E201</f>
        <v>0</v>
      </c>
      <c r="G201" s="107">
        <f t="shared" ref="G201:G210" si="273">IFERROR(F201*B201/H201,0)</f>
        <v>0</v>
      </c>
      <c r="H201" s="103"/>
      <c r="I201" s="104"/>
      <c r="J201" s="105"/>
      <c r="K201" s="106">
        <f t="shared" ref="K201:K210" si="274">I201*(1-(J201+9.25%))</f>
        <v>0</v>
      </c>
      <c r="L201" s="108">
        <f t="shared" ref="L201:L211" si="275">IFERROR(H201/B201-1,0)</f>
        <v>0</v>
      </c>
      <c r="M201" s="97">
        <f t="shared" ref="M201:M210" si="276">IFERROR(K201/G201-1,0)</f>
        <v>0</v>
      </c>
      <c r="N201" s="109">
        <f t="shared" ref="N201:N210" si="277">B201*F201</f>
        <v>0</v>
      </c>
      <c r="O201" s="107">
        <f t="shared" ref="O201:O210" si="278">H201*K201</f>
        <v>0</v>
      </c>
      <c r="P201" s="110" t="str">
        <f t="shared" ref="P201:Q201" si="271">H201</f>
        <v/>
      </c>
      <c r="Q201" s="106" t="str">
        <f t="shared" si="271"/>
        <v/>
      </c>
      <c r="R201" s="106">
        <f t="shared" ref="R201:R210" si="280">Q201*P201</f>
        <v>0</v>
      </c>
      <c r="S201" s="108">
        <f t="shared" ref="S201:S210" si="281">IF(M201="","",IF(M201&lt;20%,0,IF(M201&lt;30%,1%,IF(M201&lt;40%,1.5%,IF(M201&lt;50%,2.5%,IF(M201&lt;60%,3%,IF(M201&lt;80%,4%,IF(M201&lt;100%,5%,5%))))))))</f>
        <v>0</v>
      </c>
      <c r="T201" s="107">
        <f t="shared" ref="T201:T210" si="282">R201*S201</f>
        <v>0</v>
      </c>
      <c r="U201" s="86"/>
      <c r="V201" s="86"/>
      <c r="W201" s="86"/>
      <c r="X201" s="86"/>
      <c r="Y201" s="86"/>
      <c r="Z201" s="86"/>
      <c r="AA201" s="86"/>
      <c r="AB201" s="86"/>
    </row>
    <row r="202" ht="49.5" customHeight="1">
      <c r="A202" s="131"/>
      <c r="B202" s="103"/>
      <c r="C202" s="104"/>
      <c r="D202" s="105"/>
      <c r="E202" s="106">
        <f>IF(B202="",0,F211/SUM(B201:B210))</f>
        <v>0</v>
      </c>
      <c r="F202" s="106">
        <f t="shared" si="272"/>
        <v>0</v>
      </c>
      <c r="G202" s="107">
        <f t="shared" si="273"/>
        <v>0</v>
      </c>
      <c r="H202" s="103"/>
      <c r="I202" s="104"/>
      <c r="J202" s="105"/>
      <c r="K202" s="106">
        <f t="shared" si="274"/>
        <v>0</v>
      </c>
      <c r="L202" s="108">
        <f t="shared" si="275"/>
        <v>0</v>
      </c>
      <c r="M202" s="97">
        <f t="shared" si="276"/>
        <v>0</v>
      </c>
      <c r="N202" s="109">
        <f t="shared" si="277"/>
        <v>0</v>
      </c>
      <c r="O202" s="107">
        <f t="shared" si="278"/>
        <v>0</v>
      </c>
      <c r="P202" s="110" t="str">
        <f t="shared" ref="P202:Q202" si="279">H202</f>
        <v/>
      </c>
      <c r="Q202" s="106" t="str">
        <f t="shared" si="279"/>
        <v/>
      </c>
      <c r="R202" s="106">
        <f t="shared" si="280"/>
        <v>0</v>
      </c>
      <c r="S202" s="108">
        <f t="shared" si="281"/>
        <v>0</v>
      </c>
      <c r="T202" s="107">
        <f t="shared" si="282"/>
        <v>0</v>
      </c>
      <c r="U202" s="86"/>
      <c r="V202" s="86"/>
      <c r="W202" s="86"/>
      <c r="X202" s="86"/>
      <c r="Y202" s="86"/>
      <c r="Z202" s="86"/>
      <c r="AA202" s="86"/>
      <c r="AB202" s="86"/>
    </row>
    <row r="203" ht="49.5" customHeight="1">
      <c r="A203" s="131"/>
      <c r="B203" s="103"/>
      <c r="C203" s="104"/>
      <c r="D203" s="105"/>
      <c r="E203" s="106">
        <f>IF(B203="",0,F211/SUM(B201:B210))</f>
        <v>0</v>
      </c>
      <c r="F203" s="106">
        <f t="shared" si="272"/>
        <v>0</v>
      </c>
      <c r="G203" s="107">
        <f t="shared" si="273"/>
        <v>0</v>
      </c>
      <c r="H203" s="103"/>
      <c r="I203" s="104"/>
      <c r="J203" s="105"/>
      <c r="K203" s="106">
        <f t="shared" si="274"/>
        <v>0</v>
      </c>
      <c r="L203" s="108">
        <f t="shared" si="275"/>
        <v>0</v>
      </c>
      <c r="M203" s="97">
        <f t="shared" si="276"/>
        <v>0</v>
      </c>
      <c r="N203" s="109">
        <f t="shared" si="277"/>
        <v>0</v>
      </c>
      <c r="O203" s="107">
        <f t="shared" si="278"/>
        <v>0</v>
      </c>
      <c r="P203" s="110" t="str">
        <f t="shared" ref="P203:Q203" si="283">H203</f>
        <v/>
      </c>
      <c r="Q203" s="106" t="str">
        <f t="shared" si="283"/>
        <v/>
      </c>
      <c r="R203" s="106">
        <f t="shared" si="280"/>
        <v>0</v>
      </c>
      <c r="S203" s="108">
        <f t="shared" si="281"/>
        <v>0</v>
      </c>
      <c r="T203" s="107">
        <f t="shared" si="282"/>
        <v>0</v>
      </c>
      <c r="U203" s="86"/>
      <c r="V203" s="86"/>
      <c r="W203" s="86"/>
      <c r="X203" s="86"/>
      <c r="Y203" s="86"/>
      <c r="Z203" s="86"/>
      <c r="AA203" s="86"/>
      <c r="AB203" s="86"/>
    </row>
    <row r="204" ht="49.5" customHeight="1">
      <c r="A204" s="131"/>
      <c r="B204" s="103"/>
      <c r="C204" s="104"/>
      <c r="D204" s="105"/>
      <c r="E204" s="106">
        <f>IF(B204="",0,F211/SUM(B201:B210))</f>
        <v>0</v>
      </c>
      <c r="F204" s="106">
        <f t="shared" si="272"/>
        <v>0</v>
      </c>
      <c r="G204" s="107">
        <f t="shared" si="273"/>
        <v>0</v>
      </c>
      <c r="H204" s="103"/>
      <c r="I204" s="104"/>
      <c r="J204" s="105"/>
      <c r="K204" s="106">
        <f t="shared" si="274"/>
        <v>0</v>
      </c>
      <c r="L204" s="108">
        <f t="shared" si="275"/>
        <v>0</v>
      </c>
      <c r="M204" s="97">
        <f t="shared" si="276"/>
        <v>0</v>
      </c>
      <c r="N204" s="109">
        <f t="shared" si="277"/>
        <v>0</v>
      </c>
      <c r="O204" s="107">
        <f t="shared" si="278"/>
        <v>0</v>
      </c>
      <c r="P204" s="110" t="str">
        <f t="shared" ref="P204:Q204" si="284">H204</f>
        <v/>
      </c>
      <c r="Q204" s="106" t="str">
        <f t="shared" si="284"/>
        <v/>
      </c>
      <c r="R204" s="106">
        <f t="shared" si="280"/>
        <v>0</v>
      </c>
      <c r="S204" s="108">
        <f t="shared" si="281"/>
        <v>0</v>
      </c>
      <c r="T204" s="107">
        <f t="shared" si="282"/>
        <v>0</v>
      </c>
      <c r="U204" s="86"/>
      <c r="V204" s="86"/>
      <c r="W204" s="86"/>
      <c r="X204" s="86"/>
      <c r="Y204" s="86"/>
      <c r="Z204" s="86"/>
      <c r="AA204" s="86"/>
      <c r="AB204" s="86"/>
    </row>
    <row r="205" ht="49.5" customHeight="1">
      <c r="A205" s="131"/>
      <c r="B205" s="103"/>
      <c r="C205" s="104"/>
      <c r="D205" s="105"/>
      <c r="E205" s="106">
        <f>IF(B205="",0,F211/SUM(B201:B210))</f>
        <v>0</v>
      </c>
      <c r="F205" s="106">
        <f t="shared" si="272"/>
        <v>0</v>
      </c>
      <c r="G205" s="107">
        <f t="shared" si="273"/>
        <v>0</v>
      </c>
      <c r="H205" s="103"/>
      <c r="I205" s="104"/>
      <c r="J205" s="105"/>
      <c r="K205" s="106">
        <f t="shared" si="274"/>
        <v>0</v>
      </c>
      <c r="L205" s="108">
        <f t="shared" si="275"/>
        <v>0</v>
      </c>
      <c r="M205" s="97">
        <f t="shared" si="276"/>
        <v>0</v>
      </c>
      <c r="N205" s="109">
        <f t="shared" si="277"/>
        <v>0</v>
      </c>
      <c r="O205" s="107">
        <f t="shared" si="278"/>
        <v>0</v>
      </c>
      <c r="P205" s="110" t="str">
        <f t="shared" ref="P205:Q205" si="285">H205</f>
        <v/>
      </c>
      <c r="Q205" s="106" t="str">
        <f t="shared" si="285"/>
        <v/>
      </c>
      <c r="R205" s="106">
        <f t="shared" si="280"/>
        <v>0</v>
      </c>
      <c r="S205" s="108">
        <f t="shared" si="281"/>
        <v>0</v>
      </c>
      <c r="T205" s="107">
        <f t="shared" si="282"/>
        <v>0</v>
      </c>
      <c r="U205" s="86"/>
      <c r="V205" s="86"/>
      <c r="W205" s="86"/>
      <c r="X205" s="86"/>
      <c r="Y205" s="86"/>
      <c r="Z205" s="86"/>
      <c r="AA205" s="86"/>
      <c r="AB205" s="86"/>
    </row>
    <row r="206" ht="49.5" customHeight="1">
      <c r="A206" s="131"/>
      <c r="B206" s="103"/>
      <c r="C206" s="104"/>
      <c r="D206" s="105"/>
      <c r="E206" s="106">
        <f>IF(B206="",0,F211/SUM(B201:B210))</f>
        <v>0</v>
      </c>
      <c r="F206" s="106">
        <f t="shared" si="272"/>
        <v>0</v>
      </c>
      <c r="G206" s="107">
        <f t="shared" si="273"/>
        <v>0</v>
      </c>
      <c r="H206" s="103"/>
      <c r="I206" s="104"/>
      <c r="J206" s="105"/>
      <c r="K206" s="106">
        <f t="shared" si="274"/>
        <v>0</v>
      </c>
      <c r="L206" s="108">
        <f t="shared" si="275"/>
        <v>0</v>
      </c>
      <c r="M206" s="97">
        <f t="shared" si="276"/>
        <v>0</v>
      </c>
      <c r="N206" s="109">
        <f t="shared" si="277"/>
        <v>0</v>
      </c>
      <c r="O206" s="107">
        <f t="shared" si="278"/>
        <v>0</v>
      </c>
      <c r="P206" s="110" t="str">
        <f t="shared" ref="P206:Q206" si="286">H206</f>
        <v/>
      </c>
      <c r="Q206" s="106" t="str">
        <f t="shared" si="286"/>
        <v/>
      </c>
      <c r="R206" s="106">
        <f t="shared" si="280"/>
        <v>0</v>
      </c>
      <c r="S206" s="108">
        <f t="shared" si="281"/>
        <v>0</v>
      </c>
      <c r="T206" s="107">
        <f t="shared" si="282"/>
        <v>0</v>
      </c>
      <c r="U206" s="86"/>
      <c r="V206" s="86"/>
      <c r="W206" s="86"/>
      <c r="X206" s="86"/>
      <c r="Y206" s="86"/>
      <c r="Z206" s="86"/>
      <c r="AA206" s="86"/>
      <c r="AB206" s="86"/>
    </row>
    <row r="207" ht="49.5" customHeight="1">
      <c r="A207" s="102"/>
      <c r="B207" s="103"/>
      <c r="C207" s="104"/>
      <c r="D207" s="105"/>
      <c r="E207" s="106">
        <f>IF(B207="",0,F211/SUM(B201:B210))</f>
        <v>0</v>
      </c>
      <c r="F207" s="106">
        <f t="shared" si="272"/>
        <v>0</v>
      </c>
      <c r="G207" s="107">
        <f t="shared" si="273"/>
        <v>0</v>
      </c>
      <c r="H207" s="103"/>
      <c r="I207" s="104"/>
      <c r="J207" s="105"/>
      <c r="K207" s="106">
        <f t="shared" si="274"/>
        <v>0</v>
      </c>
      <c r="L207" s="108">
        <f t="shared" si="275"/>
        <v>0</v>
      </c>
      <c r="M207" s="97">
        <f t="shared" si="276"/>
        <v>0</v>
      </c>
      <c r="N207" s="109">
        <f t="shared" si="277"/>
        <v>0</v>
      </c>
      <c r="O207" s="107">
        <f t="shared" si="278"/>
        <v>0</v>
      </c>
      <c r="P207" s="110" t="str">
        <f t="shared" ref="P207:Q207" si="287">H207</f>
        <v/>
      </c>
      <c r="Q207" s="106" t="str">
        <f t="shared" si="287"/>
        <v/>
      </c>
      <c r="R207" s="106">
        <f t="shared" si="280"/>
        <v>0</v>
      </c>
      <c r="S207" s="108">
        <f t="shared" si="281"/>
        <v>0</v>
      </c>
      <c r="T207" s="107">
        <f t="shared" si="282"/>
        <v>0</v>
      </c>
      <c r="U207" s="86"/>
      <c r="V207" s="86"/>
      <c r="W207" s="86"/>
      <c r="X207" s="86"/>
      <c r="Y207" s="86"/>
      <c r="Z207" s="86"/>
      <c r="AA207" s="86"/>
      <c r="AB207" s="86"/>
    </row>
    <row r="208" ht="49.5" customHeight="1">
      <c r="A208" s="102"/>
      <c r="B208" s="103"/>
      <c r="C208" s="104"/>
      <c r="D208" s="105"/>
      <c r="E208" s="106">
        <f>IF(B208="",0,F211/SUM(B201:B210))</f>
        <v>0</v>
      </c>
      <c r="F208" s="106">
        <f t="shared" si="272"/>
        <v>0</v>
      </c>
      <c r="G208" s="107">
        <f t="shared" si="273"/>
        <v>0</v>
      </c>
      <c r="H208" s="103"/>
      <c r="I208" s="104"/>
      <c r="J208" s="105"/>
      <c r="K208" s="106">
        <f t="shared" si="274"/>
        <v>0</v>
      </c>
      <c r="L208" s="108">
        <f t="shared" si="275"/>
        <v>0</v>
      </c>
      <c r="M208" s="97">
        <f t="shared" si="276"/>
        <v>0</v>
      </c>
      <c r="N208" s="109">
        <f t="shared" si="277"/>
        <v>0</v>
      </c>
      <c r="O208" s="107">
        <f t="shared" si="278"/>
        <v>0</v>
      </c>
      <c r="P208" s="110" t="str">
        <f t="shared" ref="P208:Q208" si="288">H208</f>
        <v/>
      </c>
      <c r="Q208" s="106" t="str">
        <f t="shared" si="288"/>
        <v/>
      </c>
      <c r="R208" s="106">
        <f t="shared" si="280"/>
        <v>0</v>
      </c>
      <c r="S208" s="108">
        <f t="shared" si="281"/>
        <v>0</v>
      </c>
      <c r="T208" s="107">
        <f t="shared" si="282"/>
        <v>0</v>
      </c>
      <c r="U208" s="86"/>
      <c r="V208" s="86"/>
      <c r="W208" s="86"/>
      <c r="X208" s="86"/>
      <c r="Y208" s="86"/>
      <c r="Z208" s="86"/>
      <c r="AA208" s="86"/>
      <c r="AB208" s="86"/>
    </row>
    <row r="209" ht="49.5" customHeight="1">
      <c r="A209" s="102"/>
      <c r="B209" s="103"/>
      <c r="C209" s="104"/>
      <c r="D209" s="105"/>
      <c r="E209" s="106">
        <f>IF(B209="",0,F211/SUM(B201:B210))</f>
        <v>0</v>
      </c>
      <c r="F209" s="106">
        <f t="shared" si="272"/>
        <v>0</v>
      </c>
      <c r="G209" s="107">
        <f t="shared" si="273"/>
        <v>0</v>
      </c>
      <c r="H209" s="103"/>
      <c r="I209" s="104"/>
      <c r="J209" s="105"/>
      <c r="K209" s="106">
        <f t="shared" si="274"/>
        <v>0</v>
      </c>
      <c r="L209" s="108">
        <f t="shared" si="275"/>
        <v>0</v>
      </c>
      <c r="M209" s="97">
        <f t="shared" si="276"/>
        <v>0</v>
      </c>
      <c r="N209" s="109">
        <f t="shared" si="277"/>
        <v>0</v>
      </c>
      <c r="O209" s="107">
        <f t="shared" si="278"/>
        <v>0</v>
      </c>
      <c r="P209" s="110" t="str">
        <f t="shared" ref="P209:Q209" si="289">H209</f>
        <v/>
      </c>
      <c r="Q209" s="106" t="str">
        <f t="shared" si="289"/>
        <v/>
      </c>
      <c r="R209" s="106">
        <f t="shared" si="280"/>
        <v>0</v>
      </c>
      <c r="S209" s="108">
        <f t="shared" si="281"/>
        <v>0</v>
      </c>
      <c r="T209" s="107">
        <f t="shared" si="282"/>
        <v>0</v>
      </c>
      <c r="U209" s="86"/>
      <c r="V209" s="86"/>
      <c r="W209" s="86"/>
      <c r="X209" s="86"/>
      <c r="Y209" s="86"/>
      <c r="Z209" s="86"/>
      <c r="AA209" s="86"/>
      <c r="AB209" s="86"/>
    </row>
    <row r="210" ht="49.5" customHeight="1">
      <c r="A210" s="113"/>
      <c r="B210" s="114"/>
      <c r="C210" s="114"/>
      <c r="D210" s="115"/>
      <c r="E210" s="116">
        <f>IF(B210="",0,F211/SUM(B201:B210))</f>
        <v>0</v>
      </c>
      <c r="F210" s="116">
        <f t="shared" si="272"/>
        <v>0</v>
      </c>
      <c r="G210" s="117">
        <f t="shared" si="273"/>
        <v>0</v>
      </c>
      <c r="H210" s="118"/>
      <c r="I210" s="114"/>
      <c r="J210" s="119"/>
      <c r="K210" s="116">
        <f t="shared" si="274"/>
        <v>0</v>
      </c>
      <c r="L210" s="120">
        <f t="shared" si="275"/>
        <v>0</v>
      </c>
      <c r="M210" s="121">
        <f t="shared" si="276"/>
        <v>0</v>
      </c>
      <c r="N210" s="122">
        <f t="shared" si="277"/>
        <v>0</v>
      </c>
      <c r="O210" s="117">
        <f t="shared" si="278"/>
        <v>0</v>
      </c>
      <c r="P210" s="123" t="str">
        <f t="shared" ref="P210:Q210" si="290">H210</f>
        <v/>
      </c>
      <c r="Q210" s="116" t="str">
        <f t="shared" si="290"/>
        <v/>
      </c>
      <c r="R210" s="116">
        <f t="shared" si="280"/>
        <v>0</v>
      </c>
      <c r="S210" s="108">
        <f t="shared" si="281"/>
        <v>0</v>
      </c>
      <c r="T210" s="117">
        <f t="shared" si="282"/>
        <v>0</v>
      </c>
      <c r="U210" s="86"/>
      <c r="V210" s="86"/>
      <c r="W210" s="86"/>
      <c r="X210" s="86"/>
      <c r="Y210" s="86"/>
      <c r="Z210" s="86"/>
      <c r="AA210" s="86"/>
      <c r="AB210" s="86"/>
    </row>
    <row r="211" ht="49.5" customHeight="1">
      <c r="A211" s="86"/>
      <c r="B211" s="94">
        <f>SUM(B201:B210)</f>
        <v>0</v>
      </c>
      <c r="C211" s="87" t="s">
        <v>25</v>
      </c>
      <c r="D211" s="111" t="s">
        <v>26</v>
      </c>
      <c r="E211" s="77"/>
      <c r="F211" s="112">
        <v>0.0</v>
      </c>
      <c r="G211" s="91"/>
      <c r="H211" s="94">
        <f>SUM(H201:H210)</f>
        <v>0</v>
      </c>
      <c r="I211" s="87" t="s">
        <v>27</v>
      </c>
      <c r="J211" s="86"/>
      <c r="K211" s="86"/>
      <c r="L211" s="108">
        <f t="shared" si="275"/>
        <v>0</v>
      </c>
      <c r="M211" s="86"/>
      <c r="N211" s="104">
        <f t="shared" ref="N211:O211" si="291">SUM(N201:N210)</f>
        <v>0</v>
      </c>
      <c r="O211" s="104">
        <f t="shared" si="291"/>
        <v>0</v>
      </c>
      <c r="P211" s="86"/>
      <c r="Q211" s="86"/>
      <c r="R211" s="98">
        <f>SUM(R201:R210)</f>
        <v>0</v>
      </c>
      <c r="S211" s="94" t="s">
        <v>28</v>
      </c>
      <c r="T211" s="94"/>
      <c r="U211" s="86"/>
      <c r="V211" s="86"/>
      <c r="W211" s="86"/>
      <c r="X211" s="86"/>
      <c r="Y211" s="104">
        <f>T211*R211</f>
        <v>0</v>
      </c>
      <c r="Z211" s="104">
        <f>R211</f>
        <v>0</v>
      </c>
      <c r="AA211" s="86"/>
      <c r="AB211" s="86"/>
    </row>
    <row r="212" ht="49.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</row>
    <row r="213" ht="49.5" customHeight="1">
      <c r="A213" s="92"/>
      <c r="B213" s="93" t="s">
        <v>1</v>
      </c>
      <c r="C213" s="94"/>
      <c r="D213" s="95" t="s">
        <v>2</v>
      </c>
      <c r="E213" s="15"/>
      <c r="F213" s="96"/>
      <c r="G213" s="17"/>
      <c r="H213" s="17"/>
      <c r="I213" s="15"/>
      <c r="J213" s="95" t="s">
        <v>3</v>
      </c>
      <c r="K213" s="17"/>
      <c r="L213" s="17"/>
      <c r="M213" s="15"/>
      <c r="N213" s="86"/>
      <c r="O213" s="86"/>
      <c r="P213" s="97">
        <f>IFERROR(O226/N226-1,0)</f>
        <v>0</v>
      </c>
      <c r="Q213" s="89" t="s">
        <v>4</v>
      </c>
      <c r="R213" s="4"/>
      <c r="S213" s="5"/>
      <c r="T213" s="98">
        <f>SUM(T216:T225)</f>
        <v>0</v>
      </c>
      <c r="U213" s="86"/>
      <c r="V213" s="86"/>
      <c r="W213" s="86"/>
      <c r="X213" s="86"/>
      <c r="Y213" s="86"/>
      <c r="Z213" s="86"/>
      <c r="AA213" s="86"/>
      <c r="AB213" s="86"/>
    </row>
    <row r="214" ht="49.5" customHeight="1">
      <c r="A214" s="99" t="s">
        <v>5</v>
      </c>
      <c r="B214" s="82" t="s">
        <v>6</v>
      </c>
      <c r="C214" s="20"/>
      <c r="D214" s="20"/>
      <c r="E214" s="20"/>
      <c r="F214" s="20"/>
      <c r="G214" s="68"/>
      <c r="H214" s="82" t="s">
        <v>7</v>
      </c>
      <c r="I214" s="20"/>
      <c r="J214" s="20"/>
      <c r="K214" s="20"/>
      <c r="L214" s="20"/>
      <c r="M214" s="68"/>
      <c r="N214" s="27" t="s">
        <v>8</v>
      </c>
      <c r="O214" s="28"/>
      <c r="P214" s="25" t="s">
        <v>9</v>
      </c>
      <c r="Q214" s="17"/>
      <c r="R214" s="17"/>
      <c r="S214" s="17"/>
      <c r="T214" s="26"/>
      <c r="U214" s="86"/>
      <c r="V214" s="86"/>
      <c r="W214" s="86"/>
      <c r="X214" s="86"/>
      <c r="Y214" s="86"/>
      <c r="Z214" s="86"/>
      <c r="AA214" s="86"/>
      <c r="AB214" s="86"/>
    </row>
    <row r="215" ht="49.5" customHeight="1">
      <c r="A215" s="29"/>
      <c r="B215" s="100" t="s">
        <v>10</v>
      </c>
      <c r="C215" s="93" t="s">
        <v>11</v>
      </c>
      <c r="D215" s="93" t="s">
        <v>12</v>
      </c>
      <c r="E215" s="93" t="s">
        <v>13</v>
      </c>
      <c r="F215" s="93" t="s">
        <v>14</v>
      </c>
      <c r="G215" s="101" t="s">
        <v>15</v>
      </c>
      <c r="H215" s="100" t="s">
        <v>10</v>
      </c>
      <c r="I215" s="93" t="s">
        <v>11</v>
      </c>
      <c r="J215" s="93" t="s">
        <v>12</v>
      </c>
      <c r="K215" s="93" t="s">
        <v>14</v>
      </c>
      <c r="L215" s="93" t="s">
        <v>16</v>
      </c>
      <c r="M215" s="101" t="s">
        <v>17</v>
      </c>
      <c r="N215" s="100" t="s">
        <v>18</v>
      </c>
      <c r="O215" s="101" t="s">
        <v>19</v>
      </c>
      <c r="P215" s="100" t="s">
        <v>20</v>
      </c>
      <c r="Q215" s="93" t="s">
        <v>21</v>
      </c>
      <c r="R215" s="93" t="s">
        <v>22</v>
      </c>
      <c r="S215" s="93" t="s">
        <v>23</v>
      </c>
      <c r="T215" s="101" t="s">
        <v>24</v>
      </c>
      <c r="U215" s="86"/>
      <c r="V215" s="86"/>
      <c r="W215" s="86"/>
      <c r="X215" s="86"/>
      <c r="Y215" s="86"/>
      <c r="Z215" s="86"/>
      <c r="AA215" s="86"/>
      <c r="AB215" s="86"/>
    </row>
    <row r="216" ht="49.5" customHeight="1">
      <c r="A216" s="131"/>
      <c r="B216" s="103"/>
      <c r="C216" s="104"/>
      <c r="D216" s="105"/>
      <c r="E216" s="106">
        <f>IF(B216="",0,F226/SUM(B216:B225))</f>
        <v>0</v>
      </c>
      <c r="F216" s="106">
        <f t="shared" ref="F216:F225" si="293">C216*(1-(D216+9.25%))+E216</f>
        <v>0</v>
      </c>
      <c r="G216" s="107">
        <f t="shared" ref="G216:G225" si="294">IFERROR(F216*B216/H216,0)</f>
        <v>0</v>
      </c>
      <c r="H216" s="103"/>
      <c r="I216" s="104"/>
      <c r="J216" s="105"/>
      <c r="K216" s="106">
        <f t="shared" ref="K216:K225" si="295">I216*(1-(J216+9.25%))</f>
        <v>0</v>
      </c>
      <c r="L216" s="108">
        <f t="shared" ref="L216:L226" si="296">IFERROR(H216/B216-1,0)</f>
        <v>0</v>
      </c>
      <c r="M216" s="97">
        <f t="shared" ref="M216:M225" si="297">IFERROR(K216/G216-1,0)</f>
        <v>0</v>
      </c>
      <c r="N216" s="109">
        <f t="shared" ref="N216:N225" si="298">B216*F216</f>
        <v>0</v>
      </c>
      <c r="O216" s="107">
        <f t="shared" ref="O216:O225" si="299">H216*K216</f>
        <v>0</v>
      </c>
      <c r="P216" s="110" t="str">
        <f t="shared" ref="P216:Q216" si="292">H216</f>
        <v/>
      </c>
      <c r="Q216" s="106" t="str">
        <f t="shared" si="292"/>
        <v/>
      </c>
      <c r="R216" s="106">
        <f t="shared" ref="R216:R225" si="301">Q216*P216</f>
        <v>0</v>
      </c>
      <c r="S216" s="108">
        <f t="shared" ref="S216:S225" si="302">IF(M216="","",IF(M216&lt;20%,0,IF(M216&lt;30%,1%,IF(M216&lt;40%,1.5%,IF(M216&lt;50%,2.5%,IF(M216&lt;60%,3%,IF(M216&lt;80%,4%,IF(M216&lt;100%,5%,5%))))))))</f>
        <v>0</v>
      </c>
      <c r="T216" s="107">
        <f t="shared" ref="T216:T225" si="303">R216*S216</f>
        <v>0</v>
      </c>
      <c r="U216" s="86"/>
      <c r="V216" s="86"/>
      <c r="W216" s="86"/>
      <c r="X216" s="86"/>
      <c r="Y216" s="86"/>
      <c r="Z216" s="86"/>
      <c r="AA216" s="86"/>
      <c r="AB216" s="86"/>
    </row>
    <row r="217" ht="49.5" customHeight="1">
      <c r="A217" s="131"/>
      <c r="B217" s="103"/>
      <c r="C217" s="104"/>
      <c r="D217" s="105"/>
      <c r="E217" s="106">
        <f>IF(B217="",0,F226/SUM(B216:B225))</f>
        <v>0</v>
      </c>
      <c r="F217" s="106">
        <f t="shared" si="293"/>
        <v>0</v>
      </c>
      <c r="G217" s="107">
        <f t="shared" si="294"/>
        <v>0</v>
      </c>
      <c r="H217" s="103"/>
      <c r="I217" s="104"/>
      <c r="J217" s="105"/>
      <c r="K217" s="106">
        <f t="shared" si="295"/>
        <v>0</v>
      </c>
      <c r="L217" s="108">
        <f t="shared" si="296"/>
        <v>0</v>
      </c>
      <c r="M217" s="97">
        <f t="shared" si="297"/>
        <v>0</v>
      </c>
      <c r="N217" s="109">
        <f t="shared" si="298"/>
        <v>0</v>
      </c>
      <c r="O217" s="107">
        <f t="shared" si="299"/>
        <v>0</v>
      </c>
      <c r="P217" s="110" t="str">
        <f t="shared" ref="P217:Q217" si="300">H217</f>
        <v/>
      </c>
      <c r="Q217" s="106" t="str">
        <f t="shared" si="300"/>
        <v/>
      </c>
      <c r="R217" s="106">
        <f t="shared" si="301"/>
        <v>0</v>
      </c>
      <c r="S217" s="108">
        <f t="shared" si="302"/>
        <v>0</v>
      </c>
      <c r="T217" s="107">
        <f t="shared" si="303"/>
        <v>0</v>
      </c>
      <c r="U217" s="86"/>
      <c r="V217" s="86"/>
      <c r="W217" s="86"/>
      <c r="X217" s="86"/>
      <c r="Y217" s="86"/>
      <c r="Z217" s="86"/>
      <c r="AA217" s="86"/>
      <c r="AB217" s="86"/>
    </row>
    <row r="218" ht="49.5" customHeight="1">
      <c r="A218" s="131"/>
      <c r="B218" s="103"/>
      <c r="C218" s="104"/>
      <c r="D218" s="105"/>
      <c r="E218" s="106">
        <f>IF(B218="",0,F226/SUM(B216:B225))</f>
        <v>0</v>
      </c>
      <c r="F218" s="106">
        <f t="shared" si="293"/>
        <v>0</v>
      </c>
      <c r="G218" s="107">
        <f t="shared" si="294"/>
        <v>0</v>
      </c>
      <c r="H218" s="103"/>
      <c r="I218" s="104"/>
      <c r="J218" s="105"/>
      <c r="K218" s="106">
        <f t="shared" si="295"/>
        <v>0</v>
      </c>
      <c r="L218" s="108">
        <f t="shared" si="296"/>
        <v>0</v>
      </c>
      <c r="M218" s="97">
        <f t="shared" si="297"/>
        <v>0</v>
      </c>
      <c r="N218" s="109">
        <f t="shared" si="298"/>
        <v>0</v>
      </c>
      <c r="O218" s="107">
        <f t="shared" si="299"/>
        <v>0</v>
      </c>
      <c r="P218" s="110" t="str">
        <f t="shared" ref="P218:Q218" si="304">H218</f>
        <v/>
      </c>
      <c r="Q218" s="106" t="str">
        <f t="shared" si="304"/>
        <v/>
      </c>
      <c r="R218" s="106">
        <f t="shared" si="301"/>
        <v>0</v>
      </c>
      <c r="S218" s="108">
        <f t="shared" si="302"/>
        <v>0</v>
      </c>
      <c r="T218" s="107">
        <f t="shared" si="303"/>
        <v>0</v>
      </c>
      <c r="U218" s="86"/>
      <c r="V218" s="86"/>
      <c r="W218" s="86"/>
      <c r="X218" s="86"/>
      <c r="Y218" s="86"/>
      <c r="Z218" s="86"/>
      <c r="AA218" s="86"/>
      <c r="AB218" s="86"/>
    </row>
    <row r="219" ht="49.5" customHeight="1">
      <c r="A219" s="131"/>
      <c r="B219" s="103"/>
      <c r="C219" s="104"/>
      <c r="D219" s="105"/>
      <c r="E219" s="106">
        <f>IF(B219="",0,F226/SUM(B216:B225))</f>
        <v>0</v>
      </c>
      <c r="F219" s="106">
        <f t="shared" si="293"/>
        <v>0</v>
      </c>
      <c r="G219" s="107">
        <f t="shared" si="294"/>
        <v>0</v>
      </c>
      <c r="H219" s="103"/>
      <c r="I219" s="104"/>
      <c r="J219" s="105"/>
      <c r="K219" s="106">
        <f t="shared" si="295"/>
        <v>0</v>
      </c>
      <c r="L219" s="108">
        <f t="shared" si="296"/>
        <v>0</v>
      </c>
      <c r="M219" s="97">
        <f t="shared" si="297"/>
        <v>0</v>
      </c>
      <c r="N219" s="109">
        <f t="shared" si="298"/>
        <v>0</v>
      </c>
      <c r="O219" s="107">
        <f t="shared" si="299"/>
        <v>0</v>
      </c>
      <c r="P219" s="110" t="str">
        <f t="shared" ref="P219:Q219" si="305">H219</f>
        <v/>
      </c>
      <c r="Q219" s="106" t="str">
        <f t="shared" si="305"/>
        <v/>
      </c>
      <c r="R219" s="106">
        <f t="shared" si="301"/>
        <v>0</v>
      </c>
      <c r="S219" s="108">
        <f t="shared" si="302"/>
        <v>0</v>
      </c>
      <c r="T219" s="107">
        <f t="shared" si="303"/>
        <v>0</v>
      </c>
      <c r="U219" s="86"/>
      <c r="V219" s="86"/>
      <c r="W219" s="86"/>
      <c r="X219" s="86"/>
      <c r="Y219" s="86"/>
      <c r="Z219" s="86"/>
      <c r="AA219" s="86"/>
      <c r="AB219" s="86"/>
    </row>
    <row r="220" ht="49.5" customHeight="1">
      <c r="A220" s="131"/>
      <c r="B220" s="103"/>
      <c r="C220" s="104"/>
      <c r="D220" s="105"/>
      <c r="E220" s="106">
        <f>IF(B220="",0,F226/SUM(B216:B225))</f>
        <v>0</v>
      </c>
      <c r="F220" s="106">
        <f t="shared" si="293"/>
        <v>0</v>
      </c>
      <c r="G220" s="107">
        <f t="shared" si="294"/>
        <v>0</v>
      </c>
      <c r="H220" s="103"/>
      <c r="I220" s="104"/>
      <c r="J220" s="105"/>
      <c r="K220" s="106">
        <f t="shared" si="295"/>
        <v>0</v>
      </c>
      <c r="L220" s="108">
        <f t="shared" si="296"/>
        <v>0</v>
      </c>
      <c r="M220" s="97">
        <f t="shared" si="297"/>
        <v>0</v>
      </c>
      <c r="N220" s="109">
        <f t="shared" si="298"/>
        <v>0</v>
      </c>
      <c r="O220" s="107">
        <f t="shared" si="299"/>
        <v>0</v>
      </c>
      <c r="P220" s="110" t="str">
        <f t="shared" ref="P220:Q220" si="306">H220</f>
        <v/>
      </c>
      <c r="Q220" s="106" t="str">
        <f t="shared" si="306"/>
        <v/>
      </c>
      <c r="R220" s="106">
        <f t="shared" si="301"/>
        <v>0</v>
      </c>
      <c r="S220" s="108">
        <f t="shared" si="302"/>
        <v>0</v>
      </c>
      <c r="T220" s="107">
        <f t="shared" si="303"/>
        <v>0</v>
      </c>
      <c r="U220" s="86"/>
      <c r="V220" s="86"/>
      <c r="W220" s="86"/>
      <c r="X220" s="86"/>
      <c r="Y220" s="86"/>
      <c r="Z220" s="86"/>
      <c r="AA220" s="86"/>
      <c r="AB220" s="86"/>
    </row>
    <row r="221" ht="49.5" customHeight="1">
      <c r="A221" s="131"/>
      <c r="B221" s="103"/>
      <c r="C221" s="104"/>
      <c r="D221" s="105"/>
      <c r="E221" s="106">
        <f>IF(B221="",0,F226/SUM(B216:B225))</f>
        <v>0</v>
      </c>
      <c r="F221" s="106">
        <f t="shared" si="293"/>
        <v>0</v>
      </c>
      <c r="G221" s="107">
        <f t="shared" si="294"/>
        <v>0</v>
      </c>
      <c r="H221" s="103"/>
      <c r="I221" s="104"/>
      <c r="J221" s="105"/>
      <c r="K221" s="106">
        <f t="shared" si="295"/>
        <v>0</v>
      </c>
      <c r="L221" s="108">
        <f t="shared" si="296"/>
        <v>0</v>
      </c>
      <c r="M221" s="97">
        <f t="shared" si="297"/>
        <v>0</v>
      </c>
      <c r="N221" s="109">
        <f t="shared" si="298"/>
        <v>0</v>
      </c>
      <c r="O221" s="107">
        <f t="shared" si="299"/>
        <v>0</v>
      </c>
      <c r="P221" s="110" t="str">
        <f t="shared" ref="P221:Q221" si="307">H221</f>
        <v/>
      </c>
      <c r="Q221" s="106" t="str">
        <f t="shared" si="307"/>
        <v/>
      </c>
      <c r="R221" s="106">
        <f t="shared" si="301"/>
        <v>0</v>
      </c>
      <c r="S221" s="108">
        <f t="shared" si="302"/>
        <v>0</v>
      </c>
      <c r="T221" s="107">
        <f t="shared" si="303"/>
        <v>0</v>
      </c>
      <c r="U221" s="86"/>
      <c r="V221" s="86"/>
      <c r="W221" s="86"/>
      <c r="X221" s="86"/>
      <c r="Y221" s="86"/>
      <c r="Z221" s="86"/>
      <c r="AA221" s="86"/>
      <c r="AB221" s="86"/>
    </row>
    <row r="222" ht="49.5" customHeight="1">
      <c r="A222" s="102"/>
      <c r="B222" s="103"/>
      <c r="C222" s="104"/>
      <c r="D222" s="105"/>
      <c r="E222" s="106">
        <f>IF(B222="",0,F226/SUM(B216:B225))</f>
        <v>0</v>
      </c>
      <c r="F222" s="106">
        <f t="shared" si="293"/>
        <v>0</v>
      </c>
      <c r="G222" s="107">
        <f t="shared" si="294"/>
        <v>0</v>
      </c>
      <c r="H222" s="103"/>
      <c r="I222" s="104"/>
      <c r="J222" s="105"/>
      <c r="K222" s="106">
        <f t="shared" si="295"/>
        <v>0</v>
      </c>
      <c r="L222" s="108">
        <f t="shared" si="296"/>
        <v>0</v>
      </c>
      <c r="M222" s="97">
        <f t="shared" si="297"/>
        <v>0</v>
      </c>
      <c r="N222" s="109">
        <f t="shared" si="298"/>
        <v>0</v>
      </c>
      <c r="O222" s="107">
        <f t="shared" si="299"/>
        <v>0</v>
      </c>
      <c r="P222" s="110" t="str">
        <f t="shared" ref="P222:Q222" si="308">H222</f>
        <v/>
      </c>
      <c r="Q222" s="106" t="str">
        <f t="shared" si="308"/>
        <v/>
      </c>
      <c r="R222" s="106">
        <f t="shared" si="301"/>
        <v>0</v>
      </c>
      <c r="S222" s="108">
        <f t="shared" si="302"/>
        <v>0</v>
      </c>
      <c r="T222" s="107">
        <f t="shared" si="303"/>
        <v>0</v>
      </c>
      <c r="U222" s="86"/>
      <c r="V222" s="86"/>
      <c r="W222" s="86"/>
      <c r="X222" s="86"/>
      <c r="Y222" s="86"/>
      <c r="Z222" s="86"/>
      <c r="AA222" s="86"/>
      <c r="AB222" s="86"/>
    </row>
    <row r="223" ht="49.5" customHeight="1">
      <c r="A223" s="102"/>
      <c r="B223" s="103"/>
      <c r="C223" s="104"/>
      <c r="D223" s="105"/>
      <c r="E223" s="106">
        <f>IF(B223="",0,F226/SUM(B216:B225))</f>
        <v>0</v>
      </c>
      <c r="F223" s="106">
        <f t="shared" si="293"/>
        <v>0</v>
      </c>
      <c r="G223" s="107">
        <f t="shared" si="294"/>
        <v>0</v>
      </c>
      <c r="H223" s="103"/>
      <c r="I223" s="104"/>
      <c r="J223" s="105"/>
      <c r="K223" s="106">
        <f t="shared" si="295"/>
        <v>0</v>
      </c>
      <c r="L223" s="108">
        <f t="shared" si="296"/>
        <v>0</v>
      </c>
      <c r="M223" s="97">
        <f t="shared" si="297"/>
        <v>0</v>
      </c>
      <c r="N223" s="109">
        <f t="shared" si="298"/>
        <v>0</v>
      </c>
      <c r="O223" s="107">
        <f t="shared" si="299"/>
        <v>0</v>
      </c>
      <c r="P223" s="110" t="str">
        <f t="shared" ref="P223:Q223" si="309">H223</f>
        <v/>
      </c>
      <c r="Q223" s="106" t="str">
        <f t="shared" si="309"/>
        <v/>
      </c>
      <c r="R223" s="106">
        <f t="shared" si="301"/>
        <v>0</v>
      </c>
      <c r="S223" s="108">
        <f t="shared" si="302"/>
        <v>0</v>
      </c>
      <c r="T223" s="107">
        <f t="shared" si="303"/>
        <v>0</v>
      </c>
      <c r="U223" s="86"/>
      <c r="V223" s="86"/>
      <c r="W223" s="86"/>
      <c r="X223" s="86"/>
      <c r="Y223" s="86"/>
      <c r="Z223" s="86"/>
      <c r="AA223" s="86"/>
      <c r="AB223" s="86"/>
    </row>
    <row r="224" ht="49.5" customHeight="1">
      <c r="A224" s="102"/>
      <c r="B224" s="103"/>
      <c r="C224" s="104"/>
      <c r="D224" s="105"/>
      <c r="E224" s="106">
        <f>IF(B224="",0,F226/SUM(B216:B225))</f>
        <v>0</v>
      </c>
      <c r="F224" s="106">
        <f t="shared" si="293"/>
        <v>0</v>
      </c>
      <c r="G224" s="107">
        <f t="shared" si="294"/>
        <v>0</v>
      </c>
      <c r="H224" s="103"/>
      <c r="I224" s="104"/>
      <c r="J224" s="105"/>
      <c r="K224" s="106">
        <f t="shared" si="295"/>
        <v>0</v>
      </c>
      <c r="L224" s="108">
        <f t="shared" si="296"/>
        <v>0</v>
      </c>
      <c r="M224" s="97">
        <f t="shared" si="297"/>
        <v>0</v>
      </c>
      <c r="N224" s="109">
        <f t="shared" si="298"/>
        <v>0</v>
      </c>
      <c r="O224" s="107">
        <f t="shared" si="299"/>
        <v>0</v>
      </c>
      <c r="P224" s="110" t="str">
        <f t="shared" ref="P224:Q224" si="310">H224</f>
        <v/>
      </c>
      <c r="Q224" s="106" t="str">
        <f t="shared" si="310"/>
        <v/>
      </c>
      <c r="R224" s="106">
        <f t="shared" si="301"/>
        <v>0</v>
      </c>
      <c r="S224" s="108">
        <f t="shared" si="302"/>
        <v>0</v>
      </c>
      <c r="T224" s="107">
        <f t="shared" si="303"/>
        <v>0</v>
      </c>
      <c r="U224" s="86"/>
      <c r="V224" s="86"/>
      <c r="W224" s="86"/>
      <c r="X224" s="86"/>
      <c r="Y224" s="86"/>
      <c r="Z224" s="86"/>
      <c r="AA224" s="86"/>
      <c r="AB224" s="86"/>
    </row>
    <row r="225" ht="49.5" customHeight="1">
      <c r="A225" s="113"/>
      <c r="B225" s="114"/>
      <c r="C225" s="114"/>
      <c r="D225" s="115"/>
      <c r="E225" s="116">
        <f>IF(B225="",0,F226/SUM(B216:B225))</f>
        <v>0</v>
      </c>
      <c r="F225" s="116">
        <f t="shared" si="293"/>
        <v>0</v>
      </c>
      <c r="G225" s="117">
        <f t="shared" si="294"/>
        <v>0</v>
      </c>
      <c r="H225" s="118"/>
      <c r="I225" s="114"/>
      <c r="J225" s="119"/>
      <c r="K225" s="116">
        <f t="shared" si="295"/>
        <v>0</v>
      </c>
      <c r="L225" s="120">
        <f t="shared" si="296"/>
        <v>0</v>
      </c>
      <c r="M225" s="121">
        <f t="shared" si="297"/>
        <v>0</v>
      </c>
      <c r="N225" s="122">
        <f t="shared" si="298"/>
        <v>0</v>
      </c>
      <c r="O225" s="117">
        <f t="shared" si="299"/>
        <v>0</v>
      </c>
      <c r="P225" s="123" t="str">
        <f t="shared" ref="P225:Q225" si="311">H225</f>
        <v/>
      </c>
      <c r="Q225" s="116" t="str">
        <f t="shared" si="311"/>
        <v/>
      </c>
      <c r="R225" s="116">
        <f t="shared" si="301"/>
        <v>0</v>
      </c>
      <c r="S225" s="108">
        <f t="shared" si="302"/>
        <v>0</v>
      </c>
      <c r="T225" s="117">
        <f t="shared" si="303"/>
        <v>0</v>
      </c>
      <c r="U225" s="86"/>
      <c r="V225" s="86"/>
      <c r="W225" s="86"/>
      <c r="X225" s="86"/>
      <c r="Y225" s="86"/>
      <c r="Z225" s="86"/>
      <c r="AA225" s="86"/>
      <c r="AB225" s="86"/>
    </row>
    <row r="226" ht="49.5" customHeight="1">
      <c r="A226" s="86"/>
      <c r="B226" s="94">
        <f>SUM(B216:B225)</f>
        <v>0</v>
      </c>
      <c r="C226" s="87" t="s">
        <v>25</v>
      </c>
      <c r="D226" s="111" t="s">
        <v>26</v>
      </c>
      <c r="E226" s="77"/>
      <c r="F226" s="112">
        <v>0.0</v>
      </c>
      <c r="G226" s="91"/>
      <c r="H226" s="94">
        <f>SUM(H216:H225)</f>
        <v>0</v>
      </c>
      <c r="I226" s="87" t="s">
        <v>27</v>
      </c>
      <c r="J226" s="86"/>
      <c r="K226" s="86"/>
      <c r="L226" s="108">
        <f t="shared" si="296"/>
        <v>0</v>
      </c>
      <c r="M226" s="86"/>
      <c r="N226" s="104">
        <f t="shared" ref="N226:O226" si="312">SUM(N216:N225)</f>
        <v>0</v>
      </c>
      <c r="O226" s="104">
        <f t="shared" si="312"/>
        <v>0</v>
      </c>
      <c r="P226" s="86"/>
      <c r="Q226" s="86"/>
      <c r="R226" s="98">
        <f>SUM(R216:R225)</f>
        <v>0</v>
      </c>
      <c r="S226" s="94" t="s">
        <v>28</v>
      </c>
      <c r="T226" s="94"/>
      <c r="U226" s="86"/>
      <c r="V226" s="86"/>
      <c r="W226" s="86"/>
      <c r="X226" s="86"/>
      <c r="Y226" s="104">
        <f>T226*R226</f>
        <v>0</v>
      </c>
      <c r="Z226" s="104">
        <f>R226</f>
        <v>0</v>
      </c>
      <c r="AA226" s="86"/>
      <c r="AB226" s="86"/>
    </row>
    <row r="227" ht="49.5" customHeight="1">
      <c r="A227" s="86"/>
      <c r="B227" s="86"/>
      <c r="C227" s="87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</row>
    <row r="228" ht="25.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</row>
    <row r="229" ht="25.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</row>
    <row r="230" ht="25.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</row>
    <row r="231" ht="25.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</row>
    <row r="232" ht="25.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</row>
    <row r="233" ht="25.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</row>
    <row r="234" ht="25.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</row>
    <row r="235" ht="25.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</row>
    <row r="236" ht="25.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</row>
    <row r="237" ht="25.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</row>
    <row r="238" ht="25.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</row>
    <row r="239" ht="25.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</row>
    <row r="240" ht="25.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</row>
    <row r="241" ht="25.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</row>
    <row r="242" ht="25.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</row>
    <row r="243" ht="25.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</row>
    <row r="244" ht="25.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</row>
    <row r="245" ht="25.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</row>
    <row r="246" ht="25.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</row>
    <row r="247" ht="25.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</row>
    <row r="248" ht="25.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</row>
    <row r="249" ht="25.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</row>
    <row r="250" ht="25.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</row>
    <row r="251" ht="25.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</row>
    <row r="252" ht="25.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</row>
    <row r="253" ht="25.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</row>
    <row r="254" ht="25.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</row>
    <row r="255" ht="25.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</row>
    <row r="256" ht="25.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</row>
    <row r="257" ht="25.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</row>
    <row r="258" ht="25.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</row>
    <row r="259" ht="25.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</row>
    <row r="260" ht="25.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</row>
    <row r="261" ht="25.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</row>
    <row r="262" ht="25.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</row>
    <row r="263" ht="25.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</row>
    <row r="264" ht="25.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</row>
    <row r="265" ht="25.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</row>
    <row r="266" ht="25.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</row>
    <row r="267" ht="25.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</row>
    <row r="268" ht="25.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</row>
    <row r="269" ht="25.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</row>
    <row r="270" ht="25.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</row>
    <row r="271" ht="25.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</row>
    <row r="272" ht="25.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</row>
    <row r="273" ht="25.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</row>
    <row r="274" ht="25.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</row>
    <row r="275" ht="25.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</row>
    <row r="276" ht="25.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</row>
    <row r="277" ht="25.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</row>
    <row r="278" ht="25.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</row>
    <row r="279" ht="25.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</row>
    <row r="280" ht="25.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</row>
    <row r="281" ht="25.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</row>
    <row r="282" ht="25.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</row>
    <row r="283" ht="25.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</row>
    <row r="284" ht="25.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</row>
    <row r="285" ht="25.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</row>
    <row r="286" ht="25.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</row>
    <row r="287" ht="25.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</row>
    <row r="288" ht="25.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</row>
    <row r="289" ht="25.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</row>
    <row r="290" ht="25.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</row>
    <row r="291" ht="25.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</row>
    <row r="292" ht="25.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</row>
    <row r="293" ht="25.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</row>
    <row r="294" ht="25.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</row>
    <row r="295" ht="25.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</row>
    <row r="296" ht="25.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</row>
    <row r="297" ht="25.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</row>
    <row r="298" ht="25.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</row>
    <row r="299" ht="25.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</row>
    <row r="300" ht="25.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</row>
    <row r="301" ht="25.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</row>
    <row r="302" ht="25.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</row>
    <row r="303" ht="25.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</row>
    <row r="304" ht="25.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</row>
    <row r="305" ht="25.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</row>
    <row r="306" ht="25.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</row>
    <row r="307" ht="25.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</row>
    <row r="308" ht="25.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</row>
    <row r="309" ht="25.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</row>
    <row r="310" ht="25.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</row>
    <row r="311" ht="25.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</row>
    <row r="312" ht="25.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</row>
    <row r="313" ht="25.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</row>
    <row r="314" ht="25.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</row>
    <row r="315" ht="25.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</row>
    <row r="316" ht="25.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</row>
    <row r="317" ht="25.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</row>
    <row r="318" ht="25.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</row>
    <row r="319" ht="25.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</row>
    <row r="320" ht="25.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</row>
    <row r="321" ht="25.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</row>
    <row r="322" ht="25.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</row>
    <row r="323" ht="25.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</row>
    <row r="324" ht="25.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</row>
    <row r="325" ht="25.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</row>
    <row r="326" ht="25.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</row>
    <row r="327" ht="25.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</row>
    <row r="328" ht="25.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</row>
    <row r="329" ht="25.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</row>
    <row r="330" ht="25.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</row>
    <row r="331" ht="25.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</row>
    <row r="332" ht="25.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</row>
    <row r="333" ht="25.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</row>
    <row r="334" ht="25.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</row>
    <row r="335" ht="25.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</row>
    <row r="336" ht="25.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</row>
    <row r="337" ht="25.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</row>
    <row r="338" ht="25.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</row>
    <row r="339" ht="25.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</row>
    <row r="340" ht="25.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</row>
    <row r="341" ht="25.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</row>
    <row r="342" ht="25.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</row>
    <row r="343" ht="25.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</row>
    <row r="344" ht="25.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</row>
    <row r="345" ht="25.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</row>
    <row r="346" ht="25.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</row>
    <row r="347" ht="25.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</row>
    <row r="348" ht="25.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</row>
    <row r="349" ht="25.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</row>
    <row r="350" ht="25.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</row>
    <row r="351" ht="25.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</row>
    <row r="352" ht="25.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</row>
    <row r="353" ht="25.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</row>
    <row r="354" ht="25.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</row>
    <row r="355" ht="25.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</row>
    <row r="356" ht="25.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</row>
    <row r="357" ht="25.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</row>
    <row r="358" ht="25.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</row>
    <row r="359" ht="25.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</row>
    <row r="360" ht="25.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</row>
    <row r="361" ht="25.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</row>
    <row r="362" ht="25.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</row>
    <row r="363" ht="25.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</row>
    <row r="364" ht="25.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</row>
    <row r="365" ht="25.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</row>
    <row r="366" ht="25.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</row>
    <row r="367" ht="25.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</row>
    <row r="368" ht="25.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</row>
    <row r="369" ht="25.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</row>
    <row r="370" ht="25.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</row>
    <row r="371" ht="25.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</row>
    <row r="372" ht="25.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</row>
    <row r="373" ht="25.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</row>
    <row r="374" ht="25.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</row>
    <row r="375" ht="25.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</row>
    <row r="376" ht="25.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</row>
    <row r="377" ht="25.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</row>
    <row r="378" ht="25.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</row>
    <row r="379" ht="25.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</row>
    <row r="380" ht="25.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</row>
    <row r="381" ht="25.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</row>
    <row r="382" ht="25.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</row>
    <row r="383" ht="25.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</row>
    <row r="384" ht="25.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</row>
    <row r="385" ht="25.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</row>
    <row r="386" ht="25.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</row>
    <row r="387" ht="25.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</row>
    <row r="388" ht="25.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</row>
    <row r="389" ht="25.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</row>
    <row r="390" ht="25.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</row>
    <row r="391" ht="25.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</row>
    <row r="392" ht="25.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</row>
    <row r="393" ht="25.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</row>
    <row r="394" ht="25.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</row>
    <row r="395" ht="25.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</row>
    <row r="396" ht="25.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</row>
    <row r="397" ht="25.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</row>
    <row r="398" ht="25.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</row>
    <row r="399" ht="25.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</row>
    <row r="400" ht="25.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</row>
    <row r="401" ht="25.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</row>
    <row r="402" ht="25.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</row>
    <row r="403" ht="25.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</row>
    <row r="404" ht="25.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</row>
    <row r="405" ht="25.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</row>
    <row r="406" ht="25.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</row>
    <row r="407" ht="25.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</row>
    <row r="408" ht="25.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</row>
    <row r="409" ht="25.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</row>
    <row r="410" ht="25.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</row>
    <row r="411" ht="25.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</row>
    <row r="412" ht="25.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</row>
    <row r="413" ht="25.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</row>
    <row r="414" ht="25.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</row>
    <row r="415" ht="25.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</row>
    <row r="416" ht="25.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</row>
    <row r="417" ht="25.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</row>
    <row r="418" ht="25.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</row>
    <row r="419" ht="25.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</row>
    <row r="420" ht="25.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</row>
    <row r="421" ht="25.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</row>
    <row r="422" ht="25.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</row>
    <row r="423" ht="25.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</row>
    <row r="424" ht="25.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</row>
    <row r="425" ht="25.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</row>
    <row r="426" ht="25.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</row>
    <row r="427" ht="25.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</row>
    <row r="428" ht="25.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</row>
    <row r="429" ht="25.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</row>
    <row r="430" ht="25.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</row>
    <row r="431" ht="25.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</row>
    <row r="432" ht="25.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</row>
    <row r="433" ht="25.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</row>
    <row r="434" ht="25.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</row>
    <row r="435" ht="25.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</row>
    <row r="436" ht="25.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</row>
    <row r="437" ht="25.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</row>
    <row r="438" ht="25.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</row>
    <row r="439" ht="25.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</row>
    <row r="440" ht="25.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</row>
    <row r="441" ht="25.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</row>
    <row r="442" ht="25.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</row>
    <row r="443" ht="25.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</row>
    <row r="444" ht="25.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</row>
    <row r="445" ht="25.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</row>
    <row r="446" ht="25.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</row>
    <row r="447" ht="25.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</row>
    <row r="448" ht="25.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</row>
    <row r="449" ht="25.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</row>
    <row r="450" ht="25.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</row>
    <row r="451" ht="25.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</row>
    <row r="452" ht="25.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</row>
    <row r="453" ht="25.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</row>
    <row r="454" ht="25.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</row>
    <row r="455" ht="25.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</row>
    <row r="456" ht="25.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</row>
    <row r="457" ht="25.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</row>
    <row r="458" ht="25.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</row>
    <row r="459" ht="25.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</row>
    <row r="460" ht="25.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</row>
    <row r="461" ht="25.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</row>
    <row r="462" ht="25.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</row>
    <row r="463" ht="25.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</row>
    <row r="464" ht="25.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</row>
    <row r="465" ht="25.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</row>
    <row r="466" ht="25.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</row>
    <row r="467" ht="25.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</row>
    <row r="468" ht="25.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</row>
    <row r="469" ht="25.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</row>
    <row r="470" ht="25.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</row>
    <row r="471" ht="25.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</row>
    <row r="472" ht="25.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</row>
    <row r="473" ht="25.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</row>
    <row r="474" ht="25.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</row>
    <row r="475" ht="25.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</row>
    <row r="476" ht="25.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</row>
    <row r="477" ht="25.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</row>
    <row r="478" ht="25.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</row>
    <row r="479" ht="25.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</row>
    <row r="480" ht="25.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</row>
    <row r="481" ht="25.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</row>
    <row r="482" ht="25.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</row>
    <row r="483" ht="25.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</row>
    <row r="484" ht="25.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</row>
    <row r="485" ht="25.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</row>
    <row r="486" ht="25.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</row>
    <row r="487" ht="25.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</row>
    <row r="488" ht="25.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</row>
    <row r="489" ht="25.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</row>
    <row r="490" ht="25.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</row>
    <row r="491" ht="25.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</row>
    <row r="492" ht="25.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</row>
    <row r="493" ht="25.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</row>
    <row r="494" ht="25.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</row>
    <row r="495" ht="25.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</row>
    <row r="496" ht="25.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</row>
    <row r="497" ht="25.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</row>
    <row r="498" ht="25.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</row>
    <row r="499" ht="25.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</row>
    <row r="500" ht="25.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</row>
    <row r="501" ht="25.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</row>
    <row r="502" ht="25.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</row>
    <row r="503" ht="25.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</row>
    <row r="504" ht="25.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</row>
    <row r="505" ht="25.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</row>
    <row r="506" ht="25.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</row>
    <row r="507" ht="25.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</row>
    <row r="508" ht="25.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</row>
    <row r="509" ht="25.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</row>
    <row r="510" ht="25.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</row>
    <row r="511" ht="25.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</row>
    <row r="512" ht="25.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</row>
    <row r="513" ht="25.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</row>
    <row r="514" ht="25.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</row>
    <row r="515" ht="25.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</row>
    <row r="516" ht="25.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</row>
    <row r="517" ht="25.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</row>
    <row r="518" ht="25.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</row>
    <row r="519" ht="25.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</row>
    <row r="520" ht="25.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</row>
    <row r="521" ht="25.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</row>
    <row r="522" ht="25.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</row>
    <row r="523" ht="25.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</row>
    <row r="524" ht="25.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</row>
    <row r="525" ht="25.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</row>
    <row r="526" ht="25.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</row>
    <row r="527" ht="25.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</row>
    <row r="528" ht="25.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</row>
    <row r="529" ht="25.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</row>
    <row r="530" ht="25.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</row>
    <row r="531" ht="25.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</row>
    <row r="532" ht="25.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</row>
    <row r="533" ht="25.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</row>
    <row r="534" ht="25.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</row>
    <row r="535" ht="25.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</row>
    <row r="536" ht="25.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</row>
    <row r="537" ht="25.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</row>
    <row r="538" ht="25.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</row>
    <row r="539" ht="25.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</row>
    <row r="540" ht="25.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</row>
    <row r="541" ht="25.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</row>
    <row r="542" ht="25.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</row>
    <row r="543" ht="25.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</row>
    <row r="544" ht="25.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</row>
    <row r="545" ht="25.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</row>
    <row r="546" ht="25.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</row>
    <row r="547" ht="25.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</row>
    <row r="548" ht="25.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</row>
    <row r="549" ht="25.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</row>
    <row r="550" ht="25.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</row>
    <row r="551" ht="25.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</row>
    <row r="552" ht="25.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</row>
    <row r="553" ht="25.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</row>
    <row r="554" ht="25.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</row>
    <row r="555" ht="25.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</row>
    <row r="556" ht="25.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</row>
    <row r="557" ht="25.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</row>
    <row r="558" ht="25.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</row>
    <row r="559" ht="25.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</row>
    <row r="560" ht="25.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</row>
    <row r="561" ht="25.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</row>
    <row r="562" ht="25.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</row>
    <row r="563" ht="25.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</row>
    <row r="564" ht="25.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</row>
    <row r="565" ht="25.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</row>
    <row r="566" ht="25.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</row>
    <row r="567" ht="25.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</row>
    <row r="568" ht="25.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</row>
    <row r="569" ht="25.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</row>
    <row r="570" ht="25.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</row>
    <row r="571" ht="25.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</row>
    <row r="572" ht="25.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</row>
    <row r="573" ht="25.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</row>
    <row r="574" ht="25.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</row>
    <row r="575" ht="25.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</row>
    <row r="576" ht="25.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</row>
    <row r="577" ht="25.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</row>
    <row r="578" ht="25.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</row>
    <row r="579" ht="25.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</row>
    <row r="580" ht="25.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</row>
    <row r="581" ht="25.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</row>
    <row r="582" ht="25.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</row>
    <row r="583" ht="25.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</row>
    <row r="584" ht="25.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</row>
    <row r="585" ht="25.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</row>
    <row r="586" ht="25.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</row>
    <row r="587" ht="25.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</row>
    <row r="588" ht="25.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</row>
    <row r="589" ht="25.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</row>
    <row r="590" ht="25.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</row>
    <row r="591" ht="25.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</row>
    <row r="592" ht="25.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</row>
    <row r="593" ht="25.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</row>
    <row r="594" ht="25.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</row>
    <row r="595" ht="25.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</row>
    <row r="596" ht="25.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</row>
    <row r="597" ht="25.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</row>
    <row r="598" ht="25.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</row>
    <row r="599" ht="25.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</row>
    <row r="600" ht="25.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</row>
    <row r="601" ht="25.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</row>
    <row r="602" ht="25.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</row>
    <row r="603" ht="25.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</row>
    <row r="604" ht="25.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</row>
    <row r="605" ht="25.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</row>
    <row r="606" ht="25.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</row>
    <row r="607" ht="25.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</row>
    <row r="608" ht="25.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</row>
    <row r="609" ht="25.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</row>
    <row r="610" ht="25.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</row>
    <row r="611" ht="25.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</row>
    <row r="612" ht="25.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</row>
    <row r="613" ht="25.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</row>
    <row r="614" ht="25.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</row>
    <row r="615" ht="25.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</row>
    <row r="616" ht="25.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</row>
    <row r="617" ht="25.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</row>
    <row r="618" ht="25.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</row>
    <row r="619" ht="25.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</row>
    <row r="620" ht="25.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</row>
    <row r="621" ht="25.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</row>
    <row r="622" ht="25.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</row>
    <row r="623" ht="25.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</row>
    <row r="624" ht="25.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</row>
    <row r="625" ht="25.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</row>
    <row r="626" ht="25.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</row>
    <row r="627" ht="25.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</row>
    <row r="628" ht="25.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</row>
    <row r="629" ht="25.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</row>
    <row r="630" ht="25.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</row>
    <row r="631" ht="25.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</row>
    <row r="632" ht="25.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</row>
    <row r="633" ht="25.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</row>
    <row r="634" ht="25.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</row>
    <row r="635" ht="25.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</row>
    <row r="636" ht="25.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</row>
    <row r="637" ht="25.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</row>
    <row r="638" ht="25.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</row>
    <row r="639" ht="25.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</row>
    <row r="640" ht="25.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</row>
    <row r="641" ht="25.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</row>
    <row r="642" ht="25.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</row>
    <row r="643" ht="25.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</row>
    <row r="644" ht="25.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</row>
    <row r="645" ht="25.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</row>
    <row r="646" ht="25.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</row>
    <row r="647" ht="25.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</row>
    <row r="648" ht="25.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</row>
    <row r="649" ht="25.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</row>
    <row r="650" ht="25.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</row>
    <row r="651" ht="25.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</row>
    <row r="652" ht="25.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</row>
    <row r="653" ht="25.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</row>
    <row r="654" ht="25.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</row>
    <row r="655" ht="25.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</row>
    <row r="656" ht="25.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</row>
    <row r="657" ht="25.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</row>
    <row r="658" ht="25.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</row>
    <row r="659" ht="25.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</row>
    <row r="660" ht="25.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</row>
    <row r="661" ht="25.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</row>
    <row r="662" ht="25.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</row>
    <row r="663" ht="25.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</row>
    <row r="664" ht="25.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</row>
    <row r="665" ht="25.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</row>
    <row r="666" ht="25.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</row>
    <row r="667" ht="25.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</row>
    <row r="668" ht="25.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</row>
    <row r="669" ht="25.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</row>
    <row r="670" ht="25.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</row>
    <row r="671" ht="25.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</row>
    <row r="672" ht="25.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</row>
    <row r="673" ht="25.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</row>
    <row r="674" ht="25.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</row>
    <row r="675" ht="25.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</row>
    <row r="676" ht="25.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</row>
    <row r="677" ht="25.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</row>
    <row r="678" ht="25.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</row>
    <row r="679" ht="25.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</row>
    <row r="680" ht="25.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</row>
    <row r="681" ht="25.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</row>
    <row r="682" ht="25.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</row>
    <row r="683" ht="25.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</row>
    <row r="684" ht="25.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</row>
    <row r="685" ht="25.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</row>
    <row r="686" ht="25.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</row>
    <row r="687" ht="25.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</row>
    <row r="688" ht="25.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</row>
    <row r="689" ht="25.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</row>
    <row r="690" ht="25.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</row>
    <row r="691" ht="25.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</row>
    <row r="692" ht="25.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</row>
    <row r="693" ht="25.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</row>
    <row r="694" ht="25.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</row>
    <row r="695" ht="25.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</row>
    <row r="696" ht="25.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</row>
    <row r="697" ht="25.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</row>
    <row r="698" ht="25.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</row>
    <row r="699" ht="25.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</row>
    <row r="700" ht="25.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</row>
    <row r="701" ht="25.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</row>
    <row r="702" ht="25.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</row>
    <row r="703" ht="25.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</row>
    <row r="704" ht="25.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</row>
    <row r="705" ht="25.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</row>
    <row r="706" ht="25.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</row>
    <row r="707" ht="25.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</row>
    <row r="708" ht="25.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</row>
    <row r="709" ht="25.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</row>
    <row r="710" ht="25.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</row>
    <row r="711" ht="25.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</row>
    <row r="712" ht="25.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</row>
    <row r="713" ht="25.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</row>
    <row r="714" ht="25.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</row>
    <row r="715" ht="25.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</row>
    <row r="716" ht="25.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</row>
    <row r="717" ht="25.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</row>
    <row r="718" ht="25.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</row>
    <row r="719" ht="25.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</row>
    <row r="720" ht="25.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</row>
    <row r="721" ht="25.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</row>
    <row r="722" ht="25.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</row>
    <row r="723" ht="25.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</row>
    <row r="724" ht="25.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</row>
    <row r="725" ht="25.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</row>
    <row r="726" ht="25.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</row>
    <row r="727" ht="25.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</row>
    <row r="728" ht="25.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</row>
    <row r="729" ht="25.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</row>
    <row r="730" ht="25.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</row>
    <row r="731" ht="25.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</row>
    <row r="732" ht="25.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</row>
    <row r="733" ht="25.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</row>
    <row r="734" ht="25.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</row>
    <row r="735" ht="25.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</row>
    <row r="736" ht="25.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</row>
    <row r="737" ht="25.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</row>
    <row r="738" ht="25.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</row>
    <row r="739" ht="25.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</row>
    <row r="740" ht="25.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</row>
    <row r="741" ht="25.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</row>
    <row r="742" ht="25.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</row>
    <row r="743" ht="25.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</row>
    <row r="744" ht="25.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</row>
    <row r="745" ht="25.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</row>
    <row r="746" ht="25.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</row>
    <row r="747" ht="25.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</row>
    <row r="748" ht="25.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</row>
    <row r="749" ht="25.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</row>
    <row r="750" ht="25.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</row>
    <row r="751" ht="25.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</row>
    <row r="752" ht="25.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</row>
    <row r="753" ht="25.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</row>
    <row r="754" ht="25.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</row>
    <row r="755" ht="25.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</row>
    <row r="756" ht="25.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</row>
    <row r="757" ht="25.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</row>
    <row r="758" ht="25.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</row>
    <row r="759" ht="25.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</row>
    <row r="760" ht="25.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</row>
    <row r="761" ht="25.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</row>
    <row r="762" ht="25.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</row>
    <row r="763" ht="25.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</row>
    <row r="764" ht="25.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</row>
    <row r="765" ht="25.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</row>
    <row r="766" ht="25.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</row>
    <row r="767" ht="25.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</row>
    <row r="768" ht="25.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</row>
    <row r="769" ht="25.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</row>
    <row r="770" ht="25.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</row>
    <row r="771" ht="25.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</row>
    <row r="772" ht="25.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</row>
    <row r="773" ht="25.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</row>
    <row r="774" ht="25.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</row>
    <row r="775" ht="25.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</row>
    <row r="776" ht="25.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</row>
    <row r="777" ht="25.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</row>
    <row r="778" ht="25.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</row>
    <row r="779" ht="25.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</row>
    <row r="780" ht="25.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</row>
    <row r="781" ht="25.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</row>
    <row r="782" ht="25.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</row>
    <row r="783" ht="25.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</row>
    <row r="784" ht="25.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</row>
    <row r="785" ht="25.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</row>
    <row r="786" ht="25.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</row>
    <row r="787" ht="25.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</row>
    <row r="788" ht="25.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</row>
    <row r="789" ht="25.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</row>
    <row r="790" ht="25.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</row>
    <row r="791" ht="25.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</row>
    <row r="792" ht="25.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</row>
    <row r="793" ht="25.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</row>
    <row r="794" ht="25.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</row>
    <row r="795" ht="25.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</row>
    <row r="796" ht="25.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</row>
    <row r="797" ht="25.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</row>
    <row r="798" ht="25.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</row>
    <row r="799" ht="25.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</row>
    <row r="800" ht="25.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</row>
    <row r="801" ht="25.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</row>
    <row r="802" ht="25.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</row>
    <row r="803" ht="25.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</row>
    <row r="804" ht="25.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</row>
    <row r="805" ht="25.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</row>
    <row r="806" ht="25.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</row>
    <row r="807" ht="25.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</row>
    <row r="808" ht="25.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</row>
    <row r="809" ht="25.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</row>
    <row r="810" ht="25.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</row>
    <row r="811" ht="25.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</row>
    <row r="812" ht="25.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</row>
    <row r="813" ht="25.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</row>
    <row r="814" ht="25.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</row>
    <row r="815" ht="25.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</row>
    <row r="816" ht="25.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</row>
    <row r="817" ht="25.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</row>
    <row r="818" ht="25.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</row>
    <row r="819" ht="25.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</row>
    <row r="820" ht="25.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</row>
    <row r="821" ht="25.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</row>
    <row r="822" ht="25.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</row>
    <row r="823" ht="25.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</row>
    <row r="824" ht="25.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</row>
    <row r="825" ht="25.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</row>
    <row r="826" ht="25.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</row>
    <row r="827" ht="25.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</row>
    <row r="828" ht="25.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</row>
    <row r="829" ht="25.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</row>
    <row r="830" ht="25.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</row>
    <row r="831" ht="25.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</row>
    <row r="832" ht="25.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</row>
    <row r="833" ht="25.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</row>
    <row r="834" ht="25.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</row>
    <row r="835" ht="25.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</row>
    <row r="836" ht="25.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</row>
    <row r="837" ht="25.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</row>
    <row r="838" ht="25.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</row>
    <row r="839" ht="25.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</row>
    <row r="840" ht="25.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</row>
    <row r="841" ht="25.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</row>
    <row r="842" ht="25.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</row>
    <row r="843" ht="25.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</row>
    <row r="844" ht="25.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</row>
    <row r="845" ht="25.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</row>
    <row r="846" ht="25.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</row>
    <row r="847" ht="25.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</row>
    <row r="848" ht="25.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</row>
    <row r="849" ht="25.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</row>
    <row r="850" ht="25.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</row>
    <row r="851" ht="25.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</row>
    <row r="852" ht="25.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</row>
    <row r="853" ht="25.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</row>
    <row r="854" ht="25.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</row>
    <row r="855" ht="25.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</row>
    <row r="856" ht="25.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</row>
    <row r="857" ht="25.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</row>
    <row r="858" ht="25.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</row>
    <row r="859" ht="25.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</row>
    <row r="860" ht="25.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</row>
    <row r="861" ht="25.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</row>
    <row r="862" ht="25.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</row>
    <row r="863" ht="25.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</row>
    <row r="864" ht="25.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</row>
    <row r="865" ht="25.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</row>
    <row r="866" ht="25.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</row>
    <row r="867" ht="25.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</row>
    <row r="868" ht="25.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</row>
    <row r="869" ht="25.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</row>
    <row r="870" ht="25.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</row>
    <row r="871" ht="25.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</row>
    <row r="872" ht="25.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</row>
    <row r="873" ht="25.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</row>
    <row r="874" ht="25.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</row>
    <row r="875" ht="25.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</row>
    <row r="876" ht="25.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</row>
    <row r="877" ht="25.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</row>
    <row r="878" ht="25.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</row>
    <row r="879" ht="25.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</row>
    <row r="880" ht="25.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</row>
    <row r="881" ht="25.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</row>
    <row r="882" ht="25.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</row>
    <row r="883" ht="25.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</row>
    <row r="884" ht="25.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</row>
    <row r="885" ht="25.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</row>
    <row r="886" ht="25.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</row>
    <row r="887" ht="25.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</row>
    <row r="888" ht="25.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</row>
    <row r="889" ht="25.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</row>
    <row r="890" ht="25.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</row>
    <row r="891" ht="25.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</row>
    <row r="892" ht="25.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</row>
    <row r="893" ht="25.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</row>
    <row r="894" ht="25.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</row>
    <row r="895" ht="25.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</row>
    <row r="896" ht="25.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</row>
    <row r="897" ht="25.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</row>
    <row r="898" ht="25.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</row>
    <row r="899" ht="25.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</row>
    <row r="900" ht="25.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</row>
    <row r="901" ht="25.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</row>
    <row r="902" ht="25.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</row>
    <row r="903" ht="25.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</row>
    <row r="904" ht="25.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</row>
    <row r="905" ht="25.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</row>
    <row r="906" ht="25.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</row>
    <row r="907" ht="25.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</row>
    <row r="908" ht="25.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</row>
    <row r="909" ht="25.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</row>
    <row r="910" ht="25.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</row>
    <row r="911" ht="25.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</row>
    <row r="912" ht="25.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</row>
    <row r="913" ht="25.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</row>
    <row r="914" ht="25.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</row>
    <row r="915" ht="25.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</row>
    <row r="916" ht="25.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</row>
    <row r="917" ht="25.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</row>
    <row r="918" ht="25.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</row>
    <row r="919" ht="25.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</row>
    <row r="920" ht="25.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</row>
    <row r="921" ht="25.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</row>
    <row r="922" ht="25.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</row>
    <row r="923" ht="25.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</row>
    <row r="924" ht="25.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</row>
    <row r="925" ht="25.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</row>
    <row r="926" ht="25.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</row>
    <row r="927" ht="25.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</row>
    <row r="928" ht="25.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</row>
    <row r="929" ht="25.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</row>
    <row r="930" ht="25.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</row>
    <row r="931" ht="25.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</row>
    <row r="932" ht="25.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</row>
    <row r="933" ht="25.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</row>
    <row r="934" ht="25.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</row>
    <row r="935" ht="25.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</row>
    <row r="936" ht="25.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</row>
    <row r="937" ht="25.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</row>
    <row r="938" ht="25.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</row>
    <row r="939" ht="25.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</row>
    <row r="940" ht="25.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</row>
    <row r="941" ht="25.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</row>
    <row r="942" ht="25.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</row>
    <row r="943" ht="25.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</row>
    <row r="944" ht="25.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</row>
    <row r="945" ht="25.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</row>
    <row r="946" ht="25.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</row>
    <row r="947" ht="25.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</row>
    <row r="948" ht="25.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</row>
    <row r="949" ht="25.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</row>
    <row r="950" ht="25.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</row>
    <row r="951" ht="25.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</row>
    <row r="952" ht="25.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</row>
    <row r="953" ht="25.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</row>
    <row r="954" ht="25.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</row>
    <row r="955" ht="25.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</row>
    <row r="956" ht="25.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</row>
    <row r="957" ht="25.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</row>
    <row r="958" ht="25.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</row>
    <row r="959" ht="25.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</row>
    <row r="960" ht="25.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</row>
    <row r="961" ht="25.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</row>
    <row r="962" ht="25.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</row>
    <row r="963" ht="25.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</row>
    <row r="964" ht="25.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</row>
    <row r="965" ht="25.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</row>
    <row r="966" ht="25.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</row>
    <row r="967" ht="25.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</row>
    <row r="968" ht="25.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</row>
    <row r="969" ht="25.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</row>
    <row r="970" ht="25.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</row>
    <row r="971" ht="25.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</row>
    <row r="972" ht="25.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</row>
    <row r="973" ht="25.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</row>
    <row r="974" ht="25.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</row>
    <row r="975" ht="25.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</row>
    <row r="976" ht="25.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</row>
    <row r="977" ht="25.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</row>
    <row r="978" ht="25.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</row>
    <row r="979" ht="25.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</row>
    <row r="980" ht="25.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</row>
    <row r="981" ht="25.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</row>
    <row r="982" ht="25.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</row>
    <row r="983" ht="25.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</row>
    <row r="984" ht="25.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</row>
    <row r="985" ht="25.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</row>
    <row r="986" ht="25.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</row>
    <row r="987" ht="25.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</row>
    <row r="988" ht="25.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</row>
    <row r="989" ht="25.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</row>
    <row r="990" ht="25.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</row>
    <row r="991" ht="25.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</row>
    <row r="992" ht="25.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</row>
    <row r="993" ht="25.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</row>
    <row r="994" ht="25.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</row>
    <row r="995" ht="25.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</row>
    <row r="996" ht="25.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</row>
    <row r="997" ht="25.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</row>
    <row r="998" ht="25.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</row>
    <row r="999" ht="25.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</row>
    <row r="1000" ht="25.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</row>
  </sheetData>
  <mergeCells count="151">
    <mergeCell ref="Q1:S1"/>
    <mergeCell ref="D3:E3"/>
    <mergeCell ref="F3:I3"/>
    <mergeCell ref="J3:M3"/>
    <mergeCell ref="Q3:S3"/>
    <mergeCell ref="A4:A5"/>
    <mergeCell ref="B4:G4"/>
    <mergeCell ref="P4:T4"/>
    <mergeCell ref="H15:M15"/>
    <mergeCell ref="N15:O15"/>
    <mergeCell ref="P15:T15"/>
    <mergeCell ref="H4:M4"/>
    <mergeCell ref="N4:O4"/>
    <mergeCell ref="D12:E12"/>
    <mergeCell ref="F14:I14"/>
    <mergeCell ref="J14:M14"/>
    <mergeCell ref="Q14:S14"/>
    <mergeCell ref="A15:A16"/>
    <mergeCell ref="H30:M30"/>
    <mergeCell ref="N30:O30"/>
    <mergeCell ref="P30:T30"/>
    <mergeCell ref="D14:E14"/>
    <mergeCell ref="B15:G15"/>
    <mergeCell ref="D27:E27"/>
    <mergeCell ref="F29:I29"/>
    <mergeCell ref="J29:M29"/>
    <mergeCell ref="Q29:S29"/>
    <mergeCell ref="A30:A31"/>
    <mergeCell ref="H46:M46"/>
    <mergeCell ref="N46:O46"/>
    <mergeCell ref="P46:T46"/>
    <mergeCell ref="D60:E60"/>
    <mergeCell ref="B61:G61"/>
    <mergeCell ref="P61:T61"/>
    <mergeCell ref="D29:E29"/>
    <mergeCell ref="B30:G30"/>
    <mergeCell ref="D42:E42"/>
    <mergeCell ref="F45:I45"/>
    <mergeCell ref="J45:M45"/>
    <mergeCell ref="Q45:S45"/>
    <mergeCell ref="A46:A47"/>
    <mergeCell ref="D45:E45"/>
    <mergeCell ref="B46:G46"/>
    <mergeCell ref="D58:E58"/>
    <mergeCell ref="F60:I60"/>
    <mergeCell ref="J60:M60"/>
    <mergeCell ref="Q60:S60"/>
    <mergeCell ref="A61:A62"/>
    <mergeCell ref="H76:M76"/>
    <mergeCell ref="N76:O76"/>
    <mergeCell ref="P76:T76"/>
    <mergeCell ref="H61:M61"/>
    <mergeCell ref="N61:O61"/>
    <mergeCell ref="D73:E73"/>
    <mergeCell ref="F75:I75"/>
    <mergeCell ref="J75:M75"/>
    <mergeCell ref="Q75:S75"/>
    <mergeCell ref="A76:A77"/>
    <mergeCell ref="H91:M91"/>
    <mergeCell ref="N91:O91"/>
    <mergeCell ref="P91:T91"/>
    <mergeCell ref="D105:E105"/>
    <mergeCell ref="B106:G106"/>
    <mergeCell ref="H106:M106"/>
    <mergeCell ref="N106:O106"/>
    <mergeCell ref="P106:T106"/>
    <mergeCell ref="N168:O168"/>
    <mergeCell ref="P168:T168"/>
    <mergeCell ref="D167:E167"/>
    <mergeCell ref="F167:I167"/>
    <mergeCell ref="J167:M167"/>
    <mergeCell ref="Q167:S167"/>
    <mergeCell ref="A168:A169"/>
    <mergeCell ref="B168:G168"/>
    <mergeCell ref="H168:M168"/>
    <mergeCell ref="D180:E180"/>
    <mergeCell ref="D183:E183"/>
    <mergeCell ref="F183:I183"/>
    <mergeCell ref="J183:M183"/>
    <mergeCell ref="Q183:S183"/>
    <mergeCell ref="A184:A185"/>
    <mergeCell ref="B184:G184"/>
    <mergeCell ref="H199:M199"/>
    <mergeCell ref="N199:O199"/>
    <mergeCell ref="P199:T199"/>
    <mergeCell ref="H184:M184"/>
    <mergeCell ref="N184:O184"/>
    <mergeCell ref="P184:T184"/>
    <mergeCell ref="D196:E196"/>
    <mergeCell ref="F198:I198"/>
    <mergeCell ref="J198:M198"/>
    <mergeCell ref="Q198:S198"/>
    <mergeCell ref="D213:E213"/>
    <mergeCell ref="A214:A215"/>
    <mergeCell ref="B214:G214"/>
    <mergeCell ref="H214:M214"/>
    <mergeCell ref="N214:O214"/>
    <mergeCell ref="P214:T214"/>
    <mergeCell ref="D226:E226"/>
    <mergeCell ref="D198:E198"/>
    <mergeCell ref="A199:A200"/>
    <mergeCell ref="B199:G199"/>
    <mergeCell ref="D211:E211"/>
    <mergeCell ref="F213:I213"/>
    <mergeCell ref="J213:M213"/>
    <mergeCell ref="Q213:S213"/>
    <mergeCell ref="D75:E75"/>
    <mergeCell ref="B76:G76"/>
    <mergeCell ref="D88:E88"/>
    <mergeCell ref="F90:I90"/>
    <mergeCell ref="J90:M90"/>
    <mergeCell ref="Q90:S90"/>
    <mergeCell ref="A91:A92"/>
    <mergeCell ref="D90:E90"/>
    <mergeCell ref="B91:G91"/>
    <mergeCell ref="D103:E103"/>
    <mergeCell ref="F105:I105"/>
    <mergeCell ref="J105:M105"/>
    <mergeCell ref="Q105:S105"/>
    <mergeCell ref="A106:A107"/>
    <mergeCell ref="D118:E118"/>
    <mergeCell ref="D121:E121"/>
    <mergeCell ref="F121:I121"/>
    <mergeCell ref="J121:M121"/>
    <mergeCell ref="Q121:S121"/>
    <mergeCell ref="A122:A123"/>
    <mergeCell ref="B122:G122"/>
    <mergeCell ref="H137:M137"/>
    <mergeCell ref="N137:O137"/>
    <mergeCell ref="P137:T137"/>
    <mergeCell ref="H122:M122"/>
    <mergeCell ref="N122:O122"/>
    <mergeCell ref="P122:T122"/>
    <mergeCell ref="D134:E134"/>
    <mergeCell ref="F136:I136"/>
    <mergeCell ref="J136:M136"/>
    <mergeCell ref="Q136:S136"/>
    <mergeCell ref="D136:E136"/>
    <mergeCell ref="A137:A138"/>
    <mergeCell ref="B137:G137"/>
    <mergeCell ref="D149:E149"/>
    <mergeCell ref="F151:I151"/>
    <mergeCell ref="J151:M151"/>
    <mergeCell ref="Q151:S151"/>
    <mergeCell ref="D151:E151"/>
    <mergeCell ref="A152:A153"/>
    <mergeCell ref="B152:G152"/>
    <mergeCell ref="H152:M152"/>
    <mergeCell ref="N152:O152"/>
    <mergeCell ref="P152:T152"/>
    <mergeCell ref="D164:E164"/>
  </mergeCells>
  <conditionalFormatting sqref="M6:M11 P3">
    <cfRule type="expression" dxfId="2" priority="1">
      <formula>AND($P3&gt;=20%,$P3&lt;30%)</formula>
    </cfRule>
  </conditionalFormatting>
  <conditionalFormatting sqref="M6:M11">
    <cfRule type="expression" dxfId="4" priority="2">
      <formula>$M6&lt;0%</formula>
    </cfRule>
  </conditionalFormatting>
  <conditionalFormatting sqref="M6:M11">
    <cfRule type="expression" dxfId="0" priority="3">
      <formula>$M6=0%</formula>
    </cfRule>
  </conditionalFormatting>
  <conditionalFormatting sqref="M6:M11">
    <cfRule type="expression" dxfId="1" priority="4">
      <formula>$M6&lt;20%</formula>
    </cfRule>
  </conditionalFormatting>
  <conditionalFormatting sqref="M6:M11">
    <cfRule type="expression" dxfId="2" priority="5">
      <formula>AND($M6&gt;=20%,$M6&lt;30%)</formula>
    </cfRule>
  </conditionalFormatting>
  <conditionalFormatting sqref="M6:M11">
    <cfRule type="expression" dxfId="3" priority="6">
      <formula>$M6&gt;=30%</formula>
    </cfRule>
  </conditionalFormatting>
  <conditionalFormatting sqref="M17:M26">
    <cfRule type="expression" dxfId="4" priority="7">
      <formula>$M17&lt;0%</formula>
    </cfRule>
  </conditionalFormatting>
  <conditionalFormatting sqref="M17:M26">
    <cfRule type="expression" dxfId="0" priority="8">
      <formula>$M17=0%</formula>
    </cfRule>
  </conditionalFormatting>
  <conditionalFormatting sqref="M17:M26">
    <cfRule type="expression" dxfId="1" priority="9">
      <formula>$M17&lt;20%</formula>
    </cfRule>
  </conditionalFormatting>
  <conditionalFormatting sqref="M17:M26">
    <cfRule type="expression" dxfId="2" priority="10">
      <formula>AND($M17&gt;=20%,$M17&lt;30%)</formula>
    </cfRule>
  </conditionalFormatting>
  <conditionalFormatting sqref="M17:M26">
    <cfRule type="expression" dxfId="3" priority="11">
      <formula>$M17&gt;=30%</formula>
    </cfRule>
  </conditionalFormatting>
  <conditionalFormatting sqref="M17:M26">
    <cfRule type="expression" dxfId="2" priority="12">
      <formula>AND($P17&gt;=20%,$P17&lt;30%)</formula>
    </cfRule>
  </conditionalFormatting>
  <conditionalFormatting sqref="M17:M26">
    <cfRule type="expression" dxfId="3" priority="13">
      <formula>$P17&gt;=30%</formula>
    </cfRule>
  </conditionalFormatting>
  <conditionalFormatting sqref="M17:M26">
    <cfRule type="expression" dxfId="0" priority="14">
      <formula>$P17&lt;20%</formula>
    </cfRule>
  </conditionalFormatting>
  <conditionalFormatting sqref="M32:M41">
    <cfRule type="expression" dxfId="4" priority="15">
      <formula>$M32&lt;0%</formula>
    </cfRule>
  </conditionalFormatting>
  <conditionalFormatting sqref="M32:M41">
    <cfRule type="expression" dxfId="0" priority="16">
      <formula>$M32=0%</formula>
    </cfRule>
  </conditionalFormatting>
  <conditionalFormatting sqref="M32:M41">
    <cfRule type="expression" dxfId="1" priority="17">
      <formula>$M32&lt;20%</formula>
    </cfRule>
  </conditionalFormatting>
  <conditionalFormatting sqref="M32:M41">
    <cfRule type="expression" dxfId="2" priority="18">
      <formula>AND($M32&gt;=20%,$M32&lt;30%)</formula>
    </cfRule>
  </conditionalFormatting>
  <conditionalFormatting sqref="M32:M41">
    <cfRule type="expression" dxfId="3" priority="19">
      <formula>$M32&gt;=30%</formula>
    </cfRule>
  </conditionalFormatting>
  <conditionalFormatting sqref="M32:M41">
    <cfRule type="expression" dxfId="2" priority="20">
      <formula>AND($P32&gt;=20%,$P32&lt;30%)</formula>
    </cfRule>
  </conditionalFormatting>
  <conditionalFormatting sqref="M32:M41">
    <cfRule type="expression" dxfId="3" priority="21">
      <formula>$P32&gt;=30%</formula>
    </cfRule>
  </conditionalFormatting>
  <conditionalFormatting sqref="M32:M41">
    <cfRule type="expression" dxfId="0" priority="22">
      <formula>$P32&lt;20%</formula>
    </cfRule>
  </conditionalFormatting>
  <conditionalFormatting sqref="M48:M57">
    <cfRule type="expression" dxfId="4" priority="23">
      <formula>$M48&lt;0%</formula>
    </cfRule>
  </conditionalFormatting>
  <conditionalFormatting sqref="M48:M57">
    <cfRule type="expression" dxfId="0" priority="24">
      <formula>$M48=0%</formula>
    </cfRule>
  </conditionalFormatting>
  <conditionalFormatting sqref="M48:M57">
    <cfRule type="expression" dxfId="1" priority="25">
      <formula>$M48&lt;20%</formula>
    </cfRule>
  </conditionalFormatting>
  <conditionalFormatting sqref="M48:M57">
    <cfRule type="expression" dxfId="2" priority="26">
      <formula>AND($M48&gt;=20%,$M48&lt;30%)</formula>
    </cfRule>
  </conditionalFormatting>
  <conditionalFormatting sqref="M48:M57">
    <cfRule type="expression" dxfId="3" priority="27">
      <formula>$M48&gt;=30%</formula>
    </cfRule>
  </conditionalFormatting>
  <conditionalFormatting sqref="M48:M57">
    <cfRule type="expression" dxfId="2" priority="28">
      <formula>AND($P48&gt;=20%,$P48&lt;30%)</formula>
    </cfRule>
  </conditionalFormatting>
  <conditionalFormatting sqref="M48:M57">
    <cfRule type="expression" dxfId="3" priority="29">
      <formula>$P48&gt;=30%</formula>
    </cfRule>
  </conditionalFormatting>
  <conditionalFormatting sqref="M48:M57">
    <cfRule type="expression" dxfId="0" priority="30">
      <formula>$P48&lt;20%</formula>
    </cfRule>
  </conditionalFormatting>
  <conditionalFormatting sqref="M63:M72">
    <cfRule type="expression" dxfId="4" priority="31">
      <formula>$M63&lt;0%</formula>
    </cfRule>
  </conditionalFormatting>
  <conditionalFormatting sqref="M63:M72">
    <cfRule type="expression" dxfId="0" priority="32">
      <formula>$M63=0%</formula>
    </cfRule>
  </conditionalFormatting>
  <conditionalFormatting sqref="M63:M72">
    <cfRule type="expression" dxfId="1" priority="33">
      <formula>$M63&lt;20%</formula>
    </cfRule>
  </conditionalFormatting>
  <conditionalFormatting sqref="M63:M72">
    <cfRule type="expression" dxfId="2" priority="34">
      <formula>AND($M63&gt;=20%,$M63&lt;30%)</formula>
    </cfRule>
  </conditionalFormatting>
  <conditionalFormatting sqref="M63:M72">
    <cfRule type="expression" dxfId="3" priority="35">
      <formula>$M63&gt;=30%</formula>
    </cfRule>
  </conditionalFormatting>
  <conditionalFormatting sqref="M63:M72">
    <cfRule type="expression" dxfId="2" priority="36">
      <formula>AND($P63&gt;=20%,$P63&lt;30%)</formula>
    </cfRule>
  </conditionalFormatting>
  <conditionalFormatting sqref="M63:M72">
    <cfRule type="expression" dxfId="3" priority="37">
      <formula>$P63&gt;=30%</formula>
    </cfRule>
  </conditionalFormatting>
  <conditionalFormatting sqref="M63:M72">
    <cfRule type="expression" dxfId="0" priority="38">
      <formula>$P63&lt;20%</formula>
    </cfRule>
  </conditionalFormatting>
  <conditionalFormatting sqref="M78:M87">
    <cfRule type="expression" dxfId="4" priority="39">
      <formula>$M78&lt;0%</formula>
    </cfRule>
  </conditionalFormatting>
  <conditionalFormatting sqref="M78:M87">
    <cfRule type="expression" dxfId="0" priority="40">
      <formula>$M78=0%</formula>
    </cfRule>
  </conditionalFormatting>
  <conditionalFormatting sqref="M78:M87">
    <cfRule type="expression" dxfId="1" priority="41">
      <formula>$M78&lt;20%</formula>
    </cfRule>
  </conditionalFormatting>
  <conditionalFormatting sqref="M78:M87">
    <cfRule type="expression" dxfId="2" priority="42">
      <formula>AND($M78&gt;=20%,$M78&lt;30%)</formula>
    </cfRule>
  </conditionalFormatting>
  <conditionalFormatting sqref="M78:M87">
    <cfRule type="expression" dxfId="3" priority="43">
      <formula>$M78&gt;=30%</formula>
    </cfRule>
  </conditionalFormatting>
  <conditionalFormatting sqref="M78:M87">
    <cfRule type="expression" dxfId="2" priority="44">
      <formula>AND($P78&gt;=20%,$P78&lt;30%)</formula>
    </cfRule>
  </conditionalFormatting>
  <conditionalFormatting sqref="M78:M87">
    <cfRule type="expression" dxfId="3" priority="45">
      <formula>$P78&gt;=30%</formula>
    </cfRule>
  </conditionalFormatting>
  <conditionalFormatting sqref="M78:M87">
    <cfRule type="expression" dxfId="0" priority="46">
      <formula>$P78&lt;20%</formula>
    </cfRule>
  </conditionalFormatting>
  <conditionalFormatting sqref="M93:M102">
    <cfRule type="expression" dxfId="4" priority="47">
      <formula>$M93&lt;0%</formula>
    </cfRule>
  </conditionalFormatting>
  <conditionalFormatting sqref="M93:M102">
    <cfRule type="expression" dxfId="0" priority="48">
      <formula>$M93=0%</formula>
    </cfRule>
  </conditionalFormatting>
  <conditionalFormatting sqref="M93:M102">
    <cfRule type="expression" dxfId="1" priority="49">
      <formula>$M93&lt;20%</formula>
    </cfRule>
  </conditionalFormatting>
  <conditionalFormatting sqref="M93:M102">
    <cfRule type="expression" dxfId="2" priority="50">
      <formula>AND($M93&gt;=20%,$M93&lt;30%)</formula>
    </cfRule>
  </conditionalFormatting>
  <conditionalFormatting sqref="M93:M102">
    <cfRule type="expression" dxfId="3" priority="51">
      <formula>$M93&gt;=30%</formula>
    </cfRule>
  </conditionalFormatting>
  <conditionalFormatting sqref="M93:M102">
    <cfRule type="expression" dxfId="2" priority="52">
      <formula>AND($P93&gt;=20%,$P93&lt;30%)</formula>
    </cfRule>
  </conditionalFormatting>
  <conditionalFormatting sqref="M93:M102">
    <cfRule type="expression" dxfId="3" priority="53">
      <formula>$P93&gt;=30%</formula>
    </cfRule>
  </conditionalFormatting>
  <conditionalFormatting sqref="M93:M102">
    <cfRule type="expression" dxfId="0" priority="54">
      <formula>$P93&lt;20%</formula>
    </cfRule>
  </conditionalFormatting>
  <conditionalFormatting sqref="M108:M117">
    <cfRule type="expression" dxfId="4" priority="55">
      <formula>$M108&lt;0%</formula>
    </cfRule>
  </conditionalFormatting>
  <conditionalFormatting sqref="M108:M117">
    <cfRule type="expression" dxfId="0" priority="56">
      <formula>$M108=0%</formula>
    </cfRule>
  </conditionalFormatting>
  <conditionalFormatting sqref="M108:M117">
    <cfRule type="expression" dxfId="1" priority="57">
      <formula>$M108&lt;20%</formula>
    </cfRule>
  </conditionalFormatting>
  <conditionalFormatting sqref="M108:M117">
    <cfRule type="expression" dxfId="2" priority="58">
      <formula>AND($M108&gt;=20%,$M108&lt;30%)</formula>
    </cfRule>
  </conditionalFormatting>
  <conditionalFormatting sqref="M108:M117">
    <cfRule type="expression" dxfId="3" priority="59">
      <formula>$M108&gt;=30%</formula>
    </cfRule>
  </conditionalFormatting>
  <conditionalFormatting sqref="M108:M117">
    <cfRule type="expression" dxfId="2" priority="60">
      <formula>AND($P108&gt;=20%,$P108&lt;30%)</formula>
    </cfRule>
  </conditionalFormatting>
  <conditionalFormatting sqref="M108:M117">
    <cfRule type="expression" dxfId="3" priority="61">
      <formula>$P108&gt;=30%</formula>
    </cfRule>
  </conditionalFormatting>
  <conditionalFormatting sqref="M108:M117">
    <cfRule type="expression" dxfId="0" priority="62">
      <formula>$P108&lt;20%</formula>
    </cfRule>
  </conditionalFormatting>
  <conditionalFormatting sqref="M124:M133">
    <cfRule type="expression" dxfId="4" priority="63">
      <formula>$M124&lt;0%</formula>
    </cfRule>
  </conditionalFormatting>
  <conditionalFormatting sqref="M124:M133">
    <cfRule type="expression" dxfId="0" priority="64">
      <formula>$M124=0%</formula>
    </cfRule>
  </conditionalFormatting>
  <conditionalFormatting sqref="M124:M133">
    <cfRule type="expression" dxfId="1" priority="65">
      <formula>$M124&lt;20%</formula>
    </cfRule>
  </conditionalFormatting>
  <conditionalFormatting sqref="M124:M133">
    <cfRule type="expression" dxfId="2" priority="66">
      <formula>AND($M124&gt;=20%,$M124&lt;30%)</formula>
    </cfRule>
  </conditionalFormatting>
  <conditionalFormatting sqref="M124:M133">
    <cfRule type="expression" dxfId="3" priority="67">
      <formula>$M124&gt;=30%</formula>
    </cfRule>
  </conditionalFormatting>
  <conditionalFormatting sqref="M124:M133">
    <cfRule type="expression" dxfId="2" priority="68">
      <formula>AND($P124&gt;=20%,$P124&lt;30%)</formula>
    </cfRule>
  </conditionalFormatting>
  <conditionalFormatting sqref="M124:M133">
    <cfRule type="expression" dxfId="3" priority="69">
      <formula>$P124&gt;=30%</formula>
    </cfRule>
  </conditionalFormatting>
  <conditionalFormatting sqref="M124:M133">
    <cfRule type="expression" dxfId="0" priority="70">
      <formula>$P124&lt;20%</formula>
    </cfRule>
  </conditionalFormatting>
  <conditionalFormatting sqref="M139:M148">
    <cfRule type="expression" dxfId="4" priority="71">
      <formula>$M139&lt;0%</formula>
    </cfRule>
  </conditionalFormatting>
  <conditionalFormatting sqref="M139:M148">
    <cfRule type="expression" dxfId="0" priority="72">
      <formula>$M139=0%</formula>
    </cfRule>
  </conditionalFormatting>
  <conditionalFormatting sqref="M139:M148">
    <cfRule type="expression" dxfId="1" priority="73">
      <formula>$M139&lt;20%</formula>
    </cfRule>
  </conditionalFormatting>
  <conditionalFormatting sqref="M139:M148">
    <cfRule type="expression" dxfId="2" priority="74">
      <formula>AND($M139&gt;=20%,$M139&lt;30%)</formula>
    </cfRule>
  </conditionalFormatting>
  <conditionalFormatting sqref="M139:M148">
    <cfRule type="expression" dxfId="3" priority="75">
      <formula>$M139&gt;=30%</formula>
    </cfRule>
  </conditionalFormatting>
  <conditionalFormatting sqref="M139:M148">
    <cfRule type="expression" dxfId="2" priority="76">
      <formula>AND($P139&gt;=20%,$P139&lt;30%)</formula>
    </cfRule>
  </conditionalFormatting>
  <conditionalFormatting sqref="M139:M148">
    <cfRule type="expression" dxfId="3" priority="77">
      <formula>$P139&gt;=30%</formula>
    </cfRule>
  </conditionalFormatting>
  <conditionalFormatting sqref="M139:M148">
    <cfRule type="expression" dxfId="0" priority="78">
      <formula>$P139&lt;20%</formula>
    </cfRule>
  </conditionalFormatting>
  <conditionalFormatting sqref="M154:M163">
    <cfRule type="expression" dxfId="4" priority="79">
      <formula>$M154&lt;0%</formula>
    </cfRule>
  </conditionalFormatting>
  <conditionalFormatting sqref="M154:M163">
    <cfRule type="expression" dxfId="0" priority="80">
      <formula>$M154=0%</formula>
    </cfRule>
  </conditionalFormatting>
  <conditionalFormatting sqref="M154:M163">
    <cfRule type="expression" dxfId="1" priority="81">
      <formula>$M154&lt;20%</formula>
    </cfRule>
  </conditionalFormatting>
  <conditionalFormatting sqref="M154:M163">
    <cfRule type="expression" dxfId="2" priority="82">
      <formula>AND($M154&gt;=20%,$M154&lt;30%)</formula>
    </cfRule>
  </conditionalFormatting>
  <conditionalFormatting sqref="M154:M163">
    <cfRule type="expression" dxfId="3" priority="83">
      <formula>$M154&gt;=30%</formula>
    </cfRule>
  </conditionalFormatting>
  <conditionalFormatting sqref="M154:M163">
    <cfRule type="expression" dxfId="2" priority="84">
      <formula>AND($P154&gt;=20%,$P154&lt;30%)</formula>
    </cfRule>
  </conditionalFormatting>
  <conditionalFormatting sqref="M154:M163">
    <cfRule type="expression" dxfId="3" priority="85">
      <formula>$P154&gt;=30%</formula>
    </cfRule>
  </conditionalFormatting>
  <conditionalFormatting sqref="M154:M163">
    <cfRule type="expression" dxfId="0" priority="86">
      <formula>$P154&lt;20%</formula>
    </cfRule>
  </conditionalFormatting>
  <conditionalFormatting sqref="M170:M179">
    <cfRule type="expression" dxfId="4" priority="87">
      <formula>$M170&lt;0%</formula>
    </cfRule>
  </conditionalFormatting>
  <conditionalFormatting sqref="M170:M179">
    <cfRule type="expression" dxfId="0" priority="88">
      <formula>$M170=0%</formula>
    </cfRule>
  </conditionalFormatting>
  <conditionalFormatting sqref="M170:M179">
    <cfRule type="expression" dxfId="1" priority="89">
      <formula>$M170&lt;20%</formula>
    </cfRule>
  </conditionalFormatting>
  <conditionalFormatting sqref="M170:M179">
    <cfRule type="expression" dxfId="2" priority="90">
      <formula>AND($M170&gt;=20%,$M170&lt;30%)</formula>
    </cfRule>
  </conditionalFormatting>
  <conditionalFormatting sqref="M170:M179">
    <cfRule type="expression" dxfId="3" priority="91">
      <formula>$M170&gt;=30%</formula>
    </cfRule>
  </conditionalFormatting>
  <conditionalFormatting sqref="M170:M179">
    <cfRule type="expression" dxfId="2" priority="92">
      <formula>AND($P170&gt;=20%,$P170&lt;30%)</formula>
    </cfRule>
  </conditionalFormatting>
  <conditionalFormatting sqref="M170:M179">
    <cfRule type="expression" dxfId="3" priority="93">
      <formula>$P170&gt;=30%</formula>
    </cfRule>
  </conditionalFormatting>
  <conditionalFormatting sqref="M170:M179">
    <cfRule type="expression" dxfId="0" priority="94">
      <formula>$P170&lt;20%</formula>
    </cfRule>
  </conditionalFormatting>
  <conditionalFormatting sqref="M186:M195">
    <cfRule type="expression" dxfId="4" priority="95">
      <formula>$M186&lt;0%</formula>
    </cfRule>
  </conditionalFormatting>
  <conditionalFormatting sqref="M186:M195">
    <cfRule type="expression" dxfId="0" priority="96">
      <formula>$M186=0%</formula>
    </cfRule>
  </conditionalFormatting>
  <conditionalFormatting sqref="M186:M195">
    <cfRule type="expression" dxfId="1" priority="97">
      <formula>$M186&lt;20%</formula>
    </cfRule>
  </conditionalFormatting>
  <conditionalFormatting sqref="M186:M195">
    <cfRule type="expression" dxfId="2" priority="98">
      <formula>AND($M186&gt;=20%,$M186&lt;30%)</formula>
    </cfRule>
  </conditionalFormatting>
  <conditionalFormatting sqref="M186:M195">
    <cfRule type="expression" dxfId="3" priority="99">
      <formula>$M186&gt;=30%</formula>
    </cfRule>
  </conditionalFormatting>
  <conditionalFormatting sqref="M186:M195">
    <cfRule type="expression" dxfId="2" priority="100">
      <formula>AND($P186&gt;=20%,$P186&lt;30%)</formula>
    </cfRule>
  </conditionalFormatting>
  <conditionalFormatting sqref="M186:M195">
    <cfRule type="expression" dxfId="3" priority="101">
      <formula>$P186&gt;=30%</formula>
    </cfRule>
  </conditionalFormatting>
  <conditionalFormatting sqref="M186:M195">
    <cfRule type="expression" dxfId="0" priority="102">
      <formula>$P186&lt;20%</formula>
    </cfRule>
  </conditionalFormatting>
  <conditionalFormatting sqref="M201:M210">
    <cfRule type="expression" dxfId="4" priority="103">
      <formula>$M201&lt;0%</formula>
    </cfRule>
  </conditionalFormatting>
  <conditionalFormatting sqref="M201:M210">
    <cfRule type="expression" dxfId="0" priority="104">
      <formula>$M201=0%</formula>
    </cfRule>
  </conditionalFormatting>
  <conditionalFormatting sqref="M201:M210">
    <cfRule type="expression" dxfId="1" priority="105">
      <formula>$M201&lt;20%</formula>
    </cfRule>
  </conditionalFormatting>
  <conditionalFormatting sqref="M201:M210">
    <cfRule type="expression" dxfId="2" priority="106">
      <formula>AND($M201&gt;=20%,$M201&lt;30%)</formula>
    </cfRule>
  </conditionalFormatting>
  <conditionalFormatting sqref="M201:M210">
    <cfRule type="expression" dxfId="3" priority="107">
      <formula>$M201&gt;=30%</formula>
    </cfRule>
  </conditionalFormatting>
  <conditionalFormatting sqref="M201:M210">
    <cfRule type="expression" dxfId="2" priority="108">
      <formula>AND($P201&gt;=20%,$P201&lt;30%)</formula>
    </cfRule>
  </conditionalFormatting>
  <conditionalFormatting sqref="M201:M210">
    <cfRule type="expression" dxfId="3" priority="109">
      <formula>$P201&gt;=30%</formula>
    </cfRule>
  </conditionalFormatting>
  <conditionalFormatting sqref="M201:M210">
    <cfRule type="expression" dxfId="0" priority="110">
      <formula>$P201&lt;20%</formula>
    </cfRule>
  </conditionalFormatting>
  <conditionalFormatting sqref="M216:M225">
    <cfRule type="expression" dxfId="4" priority="111">
      <formula>$M216&lt;0%</formula>
    </cfRule>
  </conditionalFormatting>
  <conditionalFormatting sqref="M216:M225">
    <cfRule type="expression" dxfId="0" priority="112">
      <formula>$M216=0%</formula>
    </cfRule>
  </conditionalFormatting>
  <conditionalFormatting sqref="M216:M225">
    <cfRule type="expression" dxfId="1" priority="113">
      <formula>$M216&lt;20%</formula>
    </cfRule>
  </conditionalFormatting>
  <conditionalFormatting sqref="M216:M225">
    <cfRule type="expression" dxfId="2" priority="114">
      <formula>AND($M216&gt;=20%,$M216&lt;30%)</formula>
    </cfRule>
  </conditionalFormatting>
  <conditionalFormatting sqref="M216:M225">
    <cfRule type="expression" dxfId="3" priority="115">
      <formula>$M216&gt;=30%</formula>
    </cfRule>
  </conditionalFormatting>
  <conditionalFormatting sqref="M216:M225">
    <cfRule type="expression" dxfId="2" priority="116">
      <formula>AND($P216&gt;=20%,$P216&lt;30%)</formula>
    </cfRule>
  </conditionalFormatting>
  <conditionalFormatting sqref="M216:M225">
    <cfRule type="expression" dxfId="3" priority="117">
      <formula>$P216&gt;=30%</formula>
    </cfRule>
  </conditionalFormatting>
  <conditionalFormatting sqref="M216:M225">
    <cfRule type="expression" dxfId="0" priority="118">
      <formula>$P216&lt;20%</formula>
    </cfRule>
  </conditionalFormatting>
  <conditionalFormatting sqref="M6:M11 P3">
    <cfRule type="expression" dxfId="3" priority="119">
      <formula>$P3&gt;=30%</formula>
    </cfRule>
  </conditionalFormatting>
  <conditionalFormatting sqref="M6:M11 P3">
    <cfRule type="expression" dxfId="0" priority="120">
      <formula>$P3&lt;20%</formula>
    </cfRule>
  </conditionalFormatting>
  <conditionalFormatting sqref="P14">
    <cfRule type="expression" dxfId="2" priority="121">
      <formula>AND($P14&gt;=20%,$P14&lt;30%)</formula>
    </cfRule>
  </conditionalFormatting>
  <conditionalFormatting sqref="P14">
    <cfRule type="expression" dxfId="3" priority="122">
      <formula>$P14&gt;=30%</formula>
    </cfRule>
  </conditionalFormatting>
  <conditionalFormatting sqref="P14">
    <cfRule type="expression" dxfId="0" priority="123">
      <formula>$P14&lt;20%</formula>
    </cfRule>
  </conditionalFormatting>
  <conditionalFormatting sqref="P29">
    <cfRule type="expression" dxfId="2" priority="124">
      <formula>AND($P29&gt;=20%,$P29&lt;30%)</formula>
    </cfRule>
  </conditionalFormatting>
  <conditionalFormatting sqref="P29">
    <cfRule type="expression" dxfId="3" priority="125">
      <formula>$P29&gt;=30%</formula>
    </cfRule>
  </conditionalFormatting>
  <conditionalFormatting sqref="P29">
    <cfRule type="expression" dxfId="0" priority="126">
      <formula>$P29&lt;20%</formula>
    </cfRule>
  </conditionalFormatting>
  <conditionalFormatting sqref="P45">
    <cfRule type="expression" dxfId="2" priority="127">
      <formula>AND($P45&gt;=20%,$P45&lt;30%)</formula>
    </cfRule>
  </conditionalFormatting>
  <conditionalFormatting sqref="P45">
    <cfRule type="expression" dxfId="3" priority="128">
      <formula>$P45&gt;=30%</formula>
    </cfRule>
  </conditionalFormatting>
  <conditionalFormatting sqref="P45">
    <cfRule type="expression" dxfId="0" priority="129">
      <formula>$P45&lt;20%</formula>
    </cfRule>
  </conditionalFormatting>
  <conditionalFormatting sqref="P60">
    <cfRule type="expression" dxfId="2" priority="130">
      <formula>AND($P60&gt;=20%,$P60&lt;30%)</formula>
    </cfRule>
  </conditionalFormatting>
  <conditionalFormatting sqref="P60">
    <cfRule type="expression" dxfId="3" priority="131">
      <formula>$P60&gt;=30%</formula>
    </cfRule>
  </conditionalFormatting>
  <conditionalFormatting sqref="P60">
    <cfRule type="expression" dxfId="0" priority="132">
      <formula>$P60&lt;20%</formula>
    </cfRule>
  </conditionalFormatting>
  <conditionalFormatting sqref="P75">
    <cfRule type="expression" dxfId="2" priority="133">
      <formula>AND($P75&gt;=20%,$P75&lt;30%)</formula>
    </cfRule>
  </conditionalFormatting>
  <conditionalFormatting sqref="P75">
    <cfRule type="expression" dxfId="3" priority="134">
      <formula>$P75&gt;=30%</formula>
    </cfRule>
  </conditionalFormatting>
  <conditionalFormatting sqref="P75">
    <cfRule type="expression" dxfId="0" priority="135">
      <formula>$P75&lt;20%</formula>
    </cfRule>
  </conditionalFormatting>
  <conditionalFormatting sqref="P90">
    <cfRule type="expression" dxfId="2" priority="136">
      <formula>AND($P90&gt;=20%,$P90&lt;30%)</formula>
    </cfRule>
  </conditionalFormatting>
  <conditionalFormatting sqref="P90">
    <cfRule type="expression" dxfId="3" priority="137">
      <formula>$P90&gt;=30%</formula>
    </cfRule>
  </conditionalFormatting>
  <conditionalFormatting sqref="P90">
    <cfRule type="expression" dxfId="0" priority="138">
      <formula>$P90&lt;20%</formula>
    </cfRule>
  </conditionalFormatting>
  <conditionalFormatting sqref="P105">
    <cfRule type="expression" dxfId="2" priority="139">
      <formula>AND($P105&gt;=20%,$P105&lt;30%)</formula>
    </cfRule>
  </conditionalFormatting>
  <conditionalFormatting sqref="P105">
    <cfRule type="expression" dxfId="3" priority="140">
      <formula>$P105&gt;=30%</formula>
    </cfRule>
  </conditionalFormatting>
  <conditionalFormatting sqref="P105">
    <cfRule type="expression" dxfId="0" priority="141">
      <formula>$P105&lt;20%</formula>
    </cfRule>
  </conditionalFormatting>
  <conditionalFormatting sqref="P121">
    <cfRule type="expression" dxfId="2" priority="142">
      <formula>AND($P121&gt;=20%,$P121&lt;30%)</formula>
    </cfRule>
  </conditionalFormatting>
  <conditionalFormatting sqref="P121">
    <cfRule type="expression" dxfId="3" priority="143">
      <formula>$P121&gt;=30%</formula>
    </cfRule>
  </conditionalFormatting>
  <conditionalFormatting sqref="P121">
    <cfRule type="expression" dxfId="0" priority="144">
      <formula>$P121&lt;20%</formula>
    </cfRule>
  </conditionalFormatting>
  <conditionalFormatting sqref="P136">
    <cfRule type="expression" dxfId="2" priority="145">
      <formula>AND($P136&gt;=20%,$P136&lt;30%)</formula>
    </cfRule>
  </conditionalFormatting>
  <conditionalFormatting sqref="P136">
    <cfRule type="expression" dxfId="3" priority="146">
      <formula>$P136&gt;=30%</formula>
    </cfRule>
  </conditionalFormatting>
  <conditionalFormatting sqref="P136">
    <cfRule type="expression" dxfId="0" priority="147">
      <formula>$P136&lt;20%</formula>
    </cfRule>
  </conditionalFormatting>
  <conditionalFormatting sqref="P151">
    <cfRule type="expression" dxfId="2" priority="148">
      <formula>AND($P151&gt;=20%,$P151&lt;30%)</formula>
    </cfRule>
  </conditionalFormatting>
  <conditionalFormatting sqref="P151">
    <cfRule type="expression" dxfId="3" priority="149">
      <formula>$P151&gt;=30%</formula>
    </cfRule>
  </conditionalFormatting>
  <conditionalFormatting sqref="P151">
    <cfRule type="expression" dxfId="0" priority="150">
      <formula>$P151&lt;20%</formula>
    </cfRule>
  </conditionalFormatting>
  <conditionalFormatting sqref="P167">
    <cfRule type="expression" dxfId="2" priority="151">
      <formula>AND($P167&gt;=20%,$P167&lt;30%)</formula>
    </cfRule>
  </conditionalFormatting>
  <conditionalFormatting sqref="P167">
    <cfRule type="expression" dxfId="3" priority="152">
      <formula>$P167&gt;=30%</formula>
    </cfRule>
  </conditionalFormatting>
  <conditionalFormatting sqref="P167">
    <cfRule type="expression" dxfId="0" priority="153">
      <formula>$P167&lt;20%</formula>
    </cfRule>
  </conditionalFormatting>
  <conditionalFormatting sqref="P183">
    <cfRule type="expression" dxfId="2" priority="154">
      <formula>AND($P183&gt;=20%,$P183&lt;30%)</formula>
    </cfRule>
  </conditionalFormatting>
  <conditionalFormatting sqref="P183">
    <cfRule type="expression" dxfId="3" priority="155">
      <formula>$P183&gt;=30%</formula>
    </cfRule>
  </conditionalFormatting>
  <conditionalFormatting sqref="P183">
    <cfRule type="expression" dxfId="0" priority="156">
      <formula>$P183&lt;20%</formula>
    </cfRule>
  </conditionalFormatting>
  <conditionalFormatting sqref="P198">
    <cfRule type="expression" dxfId="2" priority="157">
      <formula>AND($P198&gt;=20%,$P198&lt;30%)</formula>
    </cfRule>
  </conditionalFormatting>
  <conditionalFormatting sqref="P198">
    <cfRule type="expression" dxfId="3" priority="158">
      <formula>$P198&gt;=30%</formula>
    </cfRule>
  </conditionalFormatting>
  <conditionalFormatting sqref="P198">
    <cfRule type="expression" dxfId="0" priority="159">
      <formula>$P198&lt;20%</formula>
    </cfRule>
  </conditionalFormatting>
  <conditionalFormatting sqref="P213">
    <cfRule type="expression" dxfId="2" priority="160">
      <formula>AND($P213&gt;=20%,$P213&lt;30%)</formula>
    </cfRule>
  </conditionalFormatting>
  <conditionalFormatting sqref="P213">
    <cfRule type="expression" dxfId="3" priority="161">
      <formula>$P213&gt;=30%</formula>
    </cfRule>
  </conditionalFormatting>
  <conditionalFormatting sqref="P213">
    <cfRule type="expression" dxfId="0" priority="162">
      <formula>$P213&lt;20%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1.43"/>
    <col customWidth="1" min="2" max="2" width="23.57"/>
    <col customWidth="1" min="3" max="3" width="32.57"/>
    <col customWidth="1" min="4" max="4" width="19.43"/>
    <col customWidth="1" min="5" max="5" width="19.14"/>
    <col customWidth="1" min="6" max="6" width="23.0"/>
    <col customWidth="1" min="7" max="7" width="25.0"/>
    <col customWidth="1" min="8" max="8" width="16.71"/>
    <col customWidth="1" min="9" max="9" width="24.86"/>
    <col customWidth="1" min="10" max="10" width="16.29"/>
    <col customWidth="1" min="11" max="11" width="22.14"/>
    <col customWidth="1" min="12" max="12" width="19.14"/>
    <col customWidth="1" min="13" max="13" width="21.43"/>
    <col customWidth="1" min="14" max="14" width="33.86"/>
    <col customWidth="1" min="15" max="15" width="29.43"/>
    <col customWidth="1" min="16" max="16" width="23.71"/>
    <col customWidth="1" min="17" max="17" width="21.57"/>
    <col customWidth="1" min="18" max="18" width="29.43"/>
    <col customWidth="1" min="19" max="19" width="19.14"/>
    <col customWidth="1" min="20" max="20" width="27.0"/>
    <col customWidth="1" min="21" max="21" width="21.57"/>
    <col customWidth="1" min="22" max="23" width="12.0"/>
    <col customWidth="1" min="24" max="24" width="9.14"/>
    <col customWidth="1" min="25" max="26" width="29.43"/>
    <col customWidth="1" min="27" max="28" width="27.0"/>
    <col customWidth="1" min="29" max="29" width="26.86"/>
    <col customWidth="1" min="30" max="30" width="8.0"/>
    <col customWidth="1" min="31" max="31" width="18.57"/>
    <col customWidth="1" min="32" max="32" width="8.0"/>
    <col customWidth="1" min="33" max="33" width="18.0"/>
    <col customWidth="1" min="34" max="34" width="20.57"/>
    <col customWidth="1" min="35" max="35" width="13.43"/>
    <col customWidth="1" min="36" max="36" width="18.14"/>
    <col customWidth="1" min="37" max="37" width="14.0"/>
    <col customWidth="1" min="38" max="38" width="15.57"/>
  </cols>
  <sheetData>
    <row r="1" ht="25.5" customHeight="1">
      <c r="A1" s="133" t="s">
        <v>30</v>
      </c>
      <c r="P1" s="134"/>
      <c r="Q1" s="89" t="s">
        <v>0</v>
      </c>
      <c r="R1" s="4"/>
      <c r="S1" s="5"/>
      <c r="T1" s="90">
        <f>SUMIF(Q2:Q3703,"COMISSÃO (POR ITEM):",T2:T3703)</f>
        <v>20997.05825</v>
      </c>
      <c r="U1" s="135"/>
      <c r="V1" s="86">
        <f>SUMIF(C:C,"não apagar",B:B)</f>
        <v>76695</v>
      </c>
      <c r="W1" s="86">
        <f>SUMIF(I:I,"não apagar",H:H)</f>
        <v>77429</v>
      </c>
      <c r="X1" s="86"/>
      <c r="Y1" s="86">
        <f>SUM(Y2:Y1100)</f>
        <v>29981349.07</v>
      </c>
      <c r="Z1" s="86">
        <f>SUM(Z2:Z1239)</f>
        <v>1469739.55</v>
      </c>
      <c r="AA1" s="86">
        <f>SUMIF(C:C,"não apagar",N:N)</f>
        <v>862848.7074</v>
      </c>
      <c r="AB1" s="86">
        <f>SUMIF(I:I,"não apagar",O:O)</f>
        <v>1123309.681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</row>
    <row r="2" ht="25.5" customHeight="1">
      <c r="A2" s="86"/>
      <c r="B2" s="91"/>
      <c r="C2" s="91"/>
      <c r="D2" s="91"/>
      <c r="E2" s="91"/>
      <c r="F2" s="91"/>
      <c r="G2" s="91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</row>
    <row r="3" ht="24.75" customHeight="1">
      <c r="A3" s="86"/>
      <c r="B3" s="86"/>
      <c r="C3" s="86"/>
      <c r="D3" s="86"/>
      <c r="E3" s="86"/>
      <c r="F3" s="86"/>
      <c r="G3" s="86"/>
      <c r="H3" s="86"/>
      <c r="I3" s="136"/>
      <c r="J3" s="86"/>
      <c r="K3" s="136"/>
      <c r="L3" s="86"/>
      <c r="M3" s="86"/>
      <c r="N3" s="86"/>
      <c r="O3" s="13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</row>
    <row r="4" ht="25.5" customHeight="1">
      <c r="A4" s="137"/>
      <c r="B4" s="138" t="s">
        <v>1</v>
      </c>
      <c r="C4" s="139">
        <v>32642.0</v>
      </c>
      <c r="D4" s="95" t="s">
        <v>2</v>
      </c>
      <c r="E4" s="15"/>
      <c r="F4" s="140" t="s">
        <v>31</v>
      </c>
      <c r="G4" s="17"/>
      <c r="H4" s="17"/>
      <c r="I4" s="15"/>
      <c r="J4" s="95" t="s">
        <v>3</v>
      </c>
      <c r="K4" s="17"/>
      <c r="L4" s="17"/>
      <c r="M4" s="15"/>
      <c r="N4" s="86"/>
      <c r="O4" s="86"/>
      <c r="P4" s="97">
        <f>IFERROR(O27/N27-1,0)</f>
        <v>0.3076923077</v>
      </c>
      <c r="Q4" s="141" t="s">
        <v>4</v>
      </c>
      <c r="R4" s="20"/>
      <c r="S4" s="21"/>
      <c r="T4" s="142">
        <f>SUM(T7:T26)</f>
        <v>12.75</v>
      </c>
      <c r="U4" s="143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</row>
    <row r="5" ht="25.5" customHeight="1">
      <c r="A5" s="144" t="s">
        <v>5</v>
      </c>
      <c r="B5" s="145" t="s">
        <v>6</v>
      </c>
      <c r="C5" s="17"/>
      <c r="D5" s="17"/>
      <c r="E5" s="17"/>
      <c r="F5" s="17"/>
      <c r="G5" s="26"/>
      <c r="H5" s="25" t="s">
        <v>7</v>
      </c>
      <c r="I5" s="17"/>
      <c r="J5" s="17"/>
      <c r="K5" s="17"/>
      <c r="L5" s="17"/>
      <c r="M5" s="26"/>
      <c r="N5" s="27" t="s">
        <v>8</v>
      </c>
      <c r="O5" s="28"/>
      <c r="P5" s="25" t="s">
        <v>9</v>
      </c>
      <c r="Q5" s="17"/>
      <c r="R5" s="17"/>
      <c r="S5" s="17"/>
      <c r="T5" s="26"/>
      <c r="U5" s="86"/>
      <c r="V5" s="86"/>
      <c r="W5" s="86"/>
      <c r="X5" s="86"/>
      <c r="Y5" s="136"/>
      <c r="Z5" s="13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</row>
    <row r="6" ht="25.5" customHeight="1">
      <c r="A6" s="146"/>
      <c r="B6" s="138" t="s">
        <v>10</v>
      </c>
      <c r="C6" s="93" t="s">
        <v>11</v>
      </c>
      <c r="D6" s="93" t="s">
        <v>12</v>
      </c>
      <c r="E6" s="93" t="s">
        <v>13</v>
      </c>
      <c r="F6" s="93" t="s">
        <v>14</v>
      </c>
      <c r="G6" s="101" t="s">
        <v>15</v>
      </c>
      <c r="H6" s="100" t="s">
        <v>10</v>
      </c>
      <c r="I6" s="93" t="s">
        <v>11</v>
      </c>
      <c r="J6" s="93" t="s">
        <v>12</v>
      </c>
      <c r="K6" s="93" t="s">
        <v>14</v>
      </c>
      <c r="L6" s="93" t="s">
        <v>16</v>
      </c>
      <c r="M6" s="101" t="s">
        <v>17</v>
      </c>
      <c r="N6" s="100" t="s">
        <v>18</v>
      </c>
      <c r="O6" s="101" t="s">
        <v>19</v>
      </c>
      <c r="P6" s="100" t="s">
        <v>20</v>
      </c>
      <c r="Q6" s="93" t="s">
        <v>21</v>
      </c>
      <c r="R6" s="93" t="s">
        <v>22</v>
      </c>
      <c r="S6" s="93" t="s">
        <v>23</v>
      </c>
      <c r="T6" s="147" t="s">
        <v>24</v>
      </c>
      <c r="U6" s="148" t="s">
        <v>32</v>
      </c>
      <c r="V6" s="86"/>
      <c r="W6" s="86"/>
      <c r="X6" s="86"/>
      <c r="Y6" s="13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</row>
    <row r="7" ht="25.5" customHeight="1">
      <c r="A7" s="149" t="s">
        <v>33</v>
      </c>
      <c r="B7" s="150">
        <v>100.0</v>
      </c>
      <c r="C7" s="151">
        <v>6.5</v>
      </c>
      <c r="D7" s="152">
        <v>0.18</v>
      </c>
      <c r="E7" s="106">
        <f>IF(B7="",0,F27/SUM(B7:B26))</f>
        <v>0</v>
      </c>
      <c r="F7" s="106">
        <f t="shared" ref="F7:F26" si="3">C7*(1-D7)*(1-9.25%)+E7</f>
        <v>4.836975</v>
      </c>
      <c r="G7" s="107">
        <f t="shared" ref="G7:G26" si="4">IFERROR(F7*B7/H7,0)</f>
        <v>4.836975</v>
      </c>
      <c r="H7" s="150">
        <v>100.0</v>
      </c>
      <c r="I7" s="151">
        <v>8.5</v>
      </c>
      <c r="J7" s="105">
        <v>0.18</v>
      </c>
      <c r="K7" s="106">
        <f t="shared" ref="K7:K26" si="5">I7*(1-J7)*(1-9.25%)</f>
        <v>6.325275</v>
      </c>
      <c r="L7" s="108">
        <f t="shared" ref="L7:L27" si="6">IFERROR(H7/B7-1,0)</f>
        <v>0</v>
      </c>
      <c r="M7" s="97">
        <f t="shared" ref="M7:M26" si="7">IFERROR(K7/G7-1,0)</f>
        <v>0.3076923077</v>
      </c>
      <c r="N7" s="109">
        <f t="shared" ref="N7:N26" si="8">B7*F7</f>
        <v>483.6975</v>
      </c>
      <c r="O7" s="107">
        <f t="shared" ref="O7:O26" si="9">H7*K7</f>
        <v>632.5275</v>
      </c>
      <c r="P7" s="110">
        <f t="shared" ref="P7:Q7" si="1">H7</f>
        <v>100</v>
      </c>
      <c r="Q7" s="106">
        <f t="shared" si="1"/>
        <v>8.5</v>
      </c>
      <c r="R7" s="106">
        <f t="shared" ref="R7:R26" si="11">Q7*P7</f>
        <v>850</v>
      </c>
      <c r="S7" s="108">
        <f t="shared" ref="S7:S26" si="12">IF(M7="","",IF(M7&lt;20%,0,IF(M7&lt;30%,1%,IF(M7&lt;40%,1.5%,IF(M7&lt;50%,2.5%,IF(M7&lt;60%,3%,IF(M7&lt;80%,4%,IF(M7&lt;100%,5%,5%))))))))</f>
        <v>0.015</v>
      </c>
      <c r="T7" s="153">
        <f t="shared" ref="T7:T26" si="13">R7*S7</f>
        <v>12.75</v>
      </c>
      <c r="U7" s="154">
        <f t="shared" ref="U7:U9" si="14">G7/(1-J7)</f>
        <v>5.89875</v>
      </c>
      <c r="V7" s="86"/>
      <c r="W7" s="86"/>
      <c r="X7" s="86"/>
      <c r="Y7" s="86"/>
      <c r="Z7" s="86"/>
      <c r="AA7" s="86"/>
      <c r="AB7" s="136"/>
      <c r="AC7" s="86"/>
      <c r="AD7" s="86"/>
      <c r="AE7" s="86">
        <f>C4</f>
        <v>32642</v>
      </c>
      <c r="AF7" s="86">
        <v>1.0</v>
      </c>
      <c r="AG7" s="155" t="str">
        <f t="shared" ref="AG7:AG26" si="15">CONCATENATE(AE7,AF7)</f>
        <v>326421</v>
      </c>
      <c r="AH7" s="155" t="str">
        <f t="shared" ref="AH7:AH26" si="16">IF(A7=""," ",A7)</f>
        <v>TB QDR. 20 X 20 X 1,25 ZINCADO</v>
      </c>
      <c r="AI7" s="155">
        <f t="shared" ref="AI7:AK7" si="2">IF(H7="","",H7)</f>
        <v>100</v>
      </c>
      <c r="AJ7" s="156">
        <f t="shared" si="2"/>
        <v>8.5</v>
      </c>
      <c r="AK7" s="157">
        <f t="shared" si="2"/>
        <v>0.18</v>
      </c>
      <c r="AL7" s="86" t="str">
        <f>IF(F4="","",F4)</f>
        <v>TIZIANI</v>
      </c>
    </row>
    <row r="8" ht="25.5" customHeight="1">
      <c r="A8" s="149"/>
      <c r="B8" s="103"/>
      <c r="C8" s="104"/>
      <c r="D8" s="158"/>
      <c r="E8" s="106">
        <f>IF(B8="",0,F27/SUM(B7:B26))</f>
        <v>0</v>
      </c>
      <c r="F8" s="106">
        <f t="shared" si="3"/>
        <v>0</v>
      </c>
      <c r="G8" s="107">
        <f t="shared" si="4"/>
        <v>0</v>
      </c>
      <c r="H8" s="103"/>
      <c r="I8" s="104"/>
      <c r="J8" s="105"/>
      <c r="K8" s="106">
        <f t="shared" si="5"/>
        <v>0</v>
      </c>
      <c r="L8" s="108">
        <f t="shared" si="6"/>
        <v>0</v>
      </c>
      <c r="M8" s="97">
        <f t="shared" si="7"/>
        <v>0</v>
      </c>
      <c r="N8" s="109">
        <f t="shared" si="8"/>
        <v>0</v>
      </c>
      <c r="O8" s="107">
        <f t="shared" si="9"/>
        <v>0</v>
      </c>
      <c r="P8" s="110" t="str">
        <f t="shared" ref="P8:Q8" si="10">H8</f>
        <v/>
      </c>
      <c r="Q8" s="106" t="str">
        <f t="shared" si="10"/>
        <v/>
      </c>
      <c r="R8" s="106">
        <f t="shared" si="11"/>
        <v>0</v>
      </c>
      <c r="S8" s="108">
        <f t="shared" si="12"/>
        <v>0</v>
      </c>
      <c r="T8" s="153">
        <f t="shared" si="13"/>
        <v>0</v>
      </c>
      <c r="U8" s="154">
        <f t="shared" si="14"/>
        <v>0</v>
      </c>
      <c r="V8" s="86"/>
      <c r="W8" s="86"/>
      <c r="X8" s="86"/>
      <c r="Y8" s="86"/>
      <c r="Z8" s="86"/>
      <c r="AA8" s="86"/>
      <c r="AB8" s="86"/>
      <c r="AC8" s="86"/>
      <c r="AD8" s="86"/>
      <c r="AE8" s="86">
        <f t="shared" ref="AE8:AE26" si="19">AE7</f>
        <v>32642</v>
      </c>
      <c r="AF8" s="86">
        <v>2.0</v>
      </c>
      <c r="AG8" s="155" t="str">
        <f t="shared" si="15"/>
        <v>326422</v>
      </c>
      <c r="AH8" s="155" t="str">
        <f t="shared" si="16"/>
        <v> </v>
      </c>
      <c r="AI8" s="155" t="str">
        <f t="shared" ref="AI8:AK8" si="17">IF(H8="","",H8)</f>
        <v/>
      </c>
      <c r="AJ8" s="156" t="str">
        <f t="shared" si="17"/>
        <v/>
      </c>
      <c r="AK8" s="157" t="str">
        <f t="shared" si="17"/>
        <v/>
      </c>
      <c r="AL8" s="86" t="str">
        <f t="shared" ref="AL8:AL26" si="21">AL7</f>
        <v>TIZIANI</v>
      </c>
    </row>
    <row r="9" ht="25.5" customHeight="1">
      <c r="A9" s="149"/>
      <c r="B9" s="159"/>
      <c r="C9" s="160"/>
      <c r="D9" s="158"/>
      <c r="E9" s="106">
        <f>IF(B9="",0,F27/SUM(B7:B26))</f>
        <v>0</v>
      </c>
      <c r="F9" s="106">
        <f t="shared" si="3"/>
        <v>0</v>
      </c>
      <c r="G9" s="107">
        <f t="shared" si="4"/>
        <v>0</v>
      </c>
      <c r="H9" s="159"/>
      <c r="I9" s="160"/>
      <c r="J9" s="105"/>
      <c r="K9" s="106">
        <f t="shared" si="5"/>
        <v>0</v>
      </c>
      <c r="L9" s="108">
        <f t="shared" si="6"/>
        <v>0</v>
      </c>
      <c r="M9" s="97">
        <f t="shared" si="7"/>
        <v>0</v>
      </c>
      <c r="N9" s="109">
        <f t="shared" si="8"/>
        <v>0</v>
      </c>
      <c r="O9" s="107">
        <f t="shared" si="9"/>
        <v>0</v>
      </c>
      <c r="P9" s="110" t="str">
        <f t="shared" ref="P9:Q9" si="18">H9</f>
        <v/>
      </c>
      <c r="Q9" s="106" t="str">
        <f t="shared" si="18"/>
        <v/>
      </c>
      <c r="R9" s="106">
        <f t="shared" si="11"/>
        <v>0</v>
      </c>
      <c r="S9" s="108">
        <f t="shared" si="12"/>
        <v>0</v>
      </c>
      <c r="T9" s="153">
        <f t="shared" si="13"/>
        <v>0</v>
      </c>
      <c r="U9" s="154">
        <f t="shared" si="14"/>
        <v>0</v>
      </c>
      <c r="V9" s="86"/>
      <c r="W9" s="86"/>
      <c r="X9" s="86"/>
      <c r="Y9" s="86"/>
      <c r="Z9" s="86"/>
      <c r="AA9" s="86"/>
      <c r="AB9" s="86"/>
      <c r="AC9" s="86"/>
      <c r="AD9" s="86"/>
      <c r="AE9" s="86">
        <f t="shared" si="19"/>
        <v>32642</v>
      </c>
      <c r="AF9" s="86">
        <v>3.0</v>
      </c>
      <c r="AG9" s="155" t="str">
        <f t="shared" si="15"/>
        <v>326423</v>
      </c>
      <c r="AH9" s="155" t="str">
        <f t="shared" si="16"/>
        <v> </v>
      </c>
      <c r="AI9" s="155" t="str">
        <f t="shared" ref="AI9:AK9" si="20">IF(H9="","",H9)</f>
        <v/>
      </c>
      <c r="AJ9" s="156" t="str">
        <f t="shared" si="20"/>
        <v/>
      </c>
      <c r="AK9" s="157" t="str">
        <f t="shared" si="20"/>
        <v/>
      </c>
      <c r="AL9" s="86" t="str">
        <f t="shared" si="21"/>
        <v>TIZIANI</v>
      </c>
    </row>
    <row r="10" ht="25.5" customHeight="1">
      <c r="A10" s="149"/>
      <c r="B10" s="161"/>
      <c r="C10" s="104"/>
      <c r="D10" s="158"/>
      <c r="E10" s="106">
        <f>IF(B10="",0,F27/SUM(B7:B26))</f>
        <v>0</v>
      </c>
      <c r="F10" s="106">
        <f t="shared" si="3"/>
        <v>0</v>
      </c>
      <c r="G10" s="107">
        <f t="shared" si="4"/>
        <v>0</v>
      </c>
      <c r="H10" s="161"/>
      <c r="I10" s="160"/>
      <c r="J10" s="105"/>
      <c r="K10" s="106">
        <f t="shared" si="5"/>
        <v>0</v>
      </c>
      <c r="L10" s="108">
        <f t="shared" si="6"/>
        <v>0</v>
      </c>
      <c r="M10" s="97">
        <f t="shared" si="7"/>
        <v>0</v>
      </c>
      <c r="N10" s="109">
        <f t="shared" si="8"/>
        <v>0</v>
      </c>
      <c r="O10" s="107">
        <f t="shared" si="9"/>
        <v>0</v>
      </c>
      <c r="P10" s="110" t="str">
        <f t="shared" ref="P10:Q10" si="22">H10</f>
        <v/>
      </c>
      <c r="Q10" s="106" t="str">
        <f t="shared" si="22"/>
        <v/>
      </c>
      <c r="R10" s="106">
        <f t="shared" si="11"/>
        <v>0</v>
      </c>
      <c r="S10" s="108">
        <f t="shared" si="12"/>
        <v>0</v>
      </c>
      <c r="T10" s="153">
        <f t="shared" si="13"/>
        <v>0</v>
      </c>
      <c r="U10" s="154">
        <f t="shared" ref="U10:U26" si="25">G10/(1-J10)/(1-9.25%)</f>
        <v>0</v>
      </c>
      <c r="V10" s="86"/>
      <c r="W10" s="86"/>
      <c r="X10" s="86"/>
      <c r="Y10" s="86"/>
      <c r="Z10" s="86"/>
      <c r="AA10" s="86"/>
      <c r="AB10" s="86"/>
      <c r="AC10" s="86"/>
      <c r="AD10" s="86"/>
      <c r="AE10" s="86">
        <f t="shared" si="19"/>
        <v>32642</v>
      </c>
      <c r="AF10" s="86">
        <v>4.0</v>
      </c>
      <c r="AG10" s="155" t="str">
        <f t="shared" si="15"/>
        <v>326424</v>
      </c>
      <c r="AH10" s="155" t="str">
        <f t="shared" si="16"/>
        <v> </v>
      </c>
      <c r="AI10" s="155" t="str">
        <f t="shared" ref="AI10:AK10" si="23">IF(H10="","",H10)</f>
        <v/>
      </c>
      <c r="AJ10" s="156" t="str">
        <f t="shared" si="23"/>
        <v/>
      </c>
      <c r="AK10" s="157" t="str">
        <f t="shared" si="23"/>
        <v/>
      </c>
      <c r="AL10" s="86" t="str">
        <f t="shared" si="21"/>
        <v>TIZIANI</v>
      </c>
    </row>
    <row r="11" ht="25.5" customHeight="1">
      <c r="A11" s="149"/>
      <c r="B11" s="162"/>
      <c r="C11" s="160"/>
      <c r="D11" s="158"/>
      <c r="E11" s="106">
        <f>IF(B11="",0,F25/SUM(B7:B24))</f>
        <v>0</v>
      </c>
      <c r="F11" s="106">
        <f t="shared" si="3"/>
        <v>0</v>
      </c>
      <c r="G11" s="107">
        <f t="shared" si="4"/>
        <v>0</v>
      </c>
      <c r="H11" s="162"/>
      <c r="I11" s="160"/>
      <c r="J11" s="105"/>
      <c r="K11" s="106">
        <f t="shared" si="5"/>
        <v>0</v>
      </c>
      <c r="L11" s="108">
        <f t="shared" si="6"/>
        <v>0</v>
      </c>
      <c r="M11" s="97">
        <f t="shared" si="7"/>
        <v>0</v>
      </c>
      <c r="N11" s="109">
        <f t="shared" si="8"/>
        <v>0</v>
      </c>
      <c r="O11" s="107">
        <f t="shared" si="9"/>
        <v>0</v>
      </c>
      <c r="P11" s="110" t="str">
        <f t="shared" ref="P11:Q11" si="24">H11</f>
        <v/>
      </c>
      <c r="Q11" s="106" t="str">
        <f t="shared" si="24"/>
        <v/>
      </c>
      <c r="R11" s="106">
        <f t="shared" si="11"/>
        <v>0</v>
      </c>
      <c r="S11" s="108">
        <f t="shared" si="12"/>
        <v>0</v>
      </c>
      <c r="T11" s="153">
        <f t="shared" si="13"/>
        <v>0</v>
      </c>
      <c r="U11" s="154">
        <f t="shared" si="25"/>
        <v>0</v>
      </c>
      <c r="V11" s="86"/>
      <c r="W11" s="86"/>
      <c r="X11" s="86"/>
      <c r="Y11" s="86"/>
      <c r="Z11" s="86"/>
      <c r="AA11" s="86"/>
      <c r="AB11" s="86"/>
      <c r="AC11" s="86"/>
      <c r="AD11" s="86"/>
      <c r="AE11" s="86">
        <f t="shared" si="19"/>
        <v>32642</v>
      </c>
      <c r="AF11" s="86">
        <v>5.0</v>
      </c>
      <c r="AG11" s="155" t="str">
        <f t="shared" si="15"/>
        <v>326425</v>
      </c>
      <c r="AH11" s="155" t="str">
        <f t="shared" si="16"/>
        <v> </v>
      </c>
      <c r="AI11" s="155" t="str">
        <f t="shared" ref="AI11:AK11" si="26">IF(H11="","",H11)</f>
        <v/>
      </c>
      <c r="AJ11" s="156" t="str">
        <f t="shared" si="26"/>
        <v/>
      </c>
      <c r="AK11" s="157" t="str">
        <f t="shared" si="26"/>
        <v/>
      </c>
      <c r="AL11" s="86" t="str">
        <f t="shared" si="21"/>
        <v>TIZIANI</v>
      </c>
    </row>
    <row r="12" ht="25.5" customHeight="1">
      <c r="A12" s="149"/>
      <c r="B12" s="161"/>
      <c r="C12" s="104"/>
      <c r="D12" s="105"/>
      <c r="E12" s="106">
        <f>IF(B12="",0,F27/SUM(B7:B25))</f>
        <v>0</v>
      </c>
      <c r="F12" s="106">
        <f t="shared" si="3"/>
        <v>0</v>
      </c>
      <c r="G12" s="107">
        <f t="shared" si="4"/>
        <v>0</v>
      </c>
      <c r="H12" s="103"/>
      <c r="I12" s="104"/>
      <c r="J12" s="105"/>
      <c r="K12" s="106">
        <f t="shared" si="5"/>
        <v>0</v>
      </c>
      <c r="L12" s="108">
        <f t="shared" si="6"/>
        <v>0</v>
      </c>
      <c r="M12" s="97">
        <f t="shared" si="7"/>
        <v>0</v>
      </c>
      <c r="N12" s="109">
        <f t="shared" si="8"/>
        <v>0</v>
      </c>
      <c r="O12" s="107">
        <f t="shared" si="9"/>
        <v>0</v>
      </c>
      <c r="P12" s="110" t="str">
        <f t="shared" ref="P12:Q12" si="27">H12</f>
        <v/>
      </c>
      <c r="Q12" s="106" t="str">
        <f t="shared" si="27"/>
        <v/>
      </c>
      <c r="R12" s="106">
        <f t="shared" si="11"/>
        <v>0</v>
      </c>
      <c r="S12" s="108">
        <f t="shared" si="12"/>
        <v>0</v>
      </c>
      <c r="T12" s="153">
        <f t="shared" si="13"/>
        <v>0</v>
      </c>
      <c r="U12" s="154">
        <f t="shared" si="25"/>
        <v>0</v>
      </c>
      <c r="V12" s="86"/>
      <c r="W12" s="86"/>
      <c r="X12" s="86"/>
      <c r="Y12" s="86"/>
      <c r="Z12" s="86"/>
      <c r="AA12" s="86"/>
      <c r="AB12" s="86"/>
      <c r="AC12" s="86"/>
      <c r="AD12" s="86"/>
      <c r="AE12" s="86">
        <f t="shared" si="19"/>
        <v>32642</v>
      </c>
      <c r="AF12" s="86">
        <v>6.0</v>
      </c>
      <c r="AG12" s="155" t="str">
        <f t="shared" si="15"/>
        <v>326426</v>
      </c>
      <c r="AH12" s="155" t="str">
        <f t="shared" si="16"/>
        <v> </v>
      </c>
      <c r="AI12" s="155" t="str">
        <f t="shared" ref="AI12:AK12" si="28">IF(H12="","",H12)</f>
        <v/>
      </c>
      <c r="AJ12" s="156" t="str">
        <f t="shared" si="28"/>
        <v/>
      </c>
      <c r="AK12" s="157" t="str">
        <f t="shared" si="28"/>
        <v/>
      </c>
      <c r="AL12" s="86" t="str">
        <f t="shared" si="21"/>
        <v>TIZIANI</v>
      </c>
    </row>
    <row r="13" ht="25.5" customHeight="1">
      <c r="A13" s="149"/>
      <c r="B13" s="162"/>
      <c r="C13" s="160"/>
      <c r="D13" s="158"/>
      <c r="E13" s="106">
        <f>IF(B13="",0,F27/SUM(B7:B26))</f>
        <v>0</v>
      </c>
      <c r="F13" s="106">
        <f t="shared" si="3"/>
        <v>0</v>
      </c>
      <c r="G13" s="107">
        <f t="shared" si="4"/>
        <v>0</v>
      </c>
      <c r="H13" s="159"/>
      <c r="I13" s="104"/>
      <c r="J13" s="105"/>
      <c r="K13" s="106">
        <f t="shared" si="5"/>
        <v>0</v>
      </c>
      <c r="L13" s="108">
        <f t="shared" si="6"/>
        <v>0</v>
      </c>
      <c r="M13" s="97">
        <f t="shared" si="7"/>
        <v>0</v>
      </c>
      <c r="N13" s="109">
        <f t="shared" si="8"/>
        <v>0</v>
      </c>
      <c r="O13" s="107">
        <f t="shared" si="9"/>
        <v>0</v>
      </c>
      <c r="P13" s="110" t="str">
        <f t="shared" ref="P13:Q13" si="29">H13</f>
        <v/>
      </c>
      <c r="Q13" s="106" t="str">
        <f t="shared" si="29"/>
        <v/>
      </c>
      <c r="R13" s="106">
        <f t="shared" si="11"/>
        <v>0</v>
      </c>
      <c r="S13" s="108">
        <f t="shared" si="12"/>
        <v>0</v>
      </c>
      <c r="T13" s="153">
        <f t="shared" si="13"/>
        <v>0</v>
      </c>
      <c r="U13" s="154">
        <f t="shared" si="25"/>
        <v>0</v>
      </c>
      <c r="V13" s="86"/>
      <c r="W13" s="86"/>
      <c r="X13" s="86"/>
      <c r="Y13" s="86"/>
      <c r="Z13" s="86"/>
      <c r="AA13" s="86"/>
      <c r="AB13" s="86"/>
      <c r="AC13" s="86"/>
      <c r="AD13" s="86"/>
      <c r="AE13" s="86">
        <f t="shared" si="19"/>
        <v>32642</v>
      </c>
      <c r="AF13" s="86">
        <v>7.0</v>
      </c>
      <c r="AG13" s="155" t="str">
        <f t="shared" si="15"/>
        <v>326427</v>
      </c>
      <c r="AH13" s="155" t="str">
        <f t="shared" si="16"/>
        <v> </v>
      </c>
      <c r="AI13" s="155" t="str">
        <f t="shared" ref="AI13:AK13" si="30">IF(H13="","",H13)</f>
        <v/>
      </c>
      <c r="AJ13" s="156" t="str">
        <f t="shared" si="30"/>
        <v/>
      </c>
      <c r="AK13" s="157" t="str">
        <f t="shared" si="30"/>
        <v/>
      </c>
      <c r="AL13" s="86" t="str">
        <f t="shared" si="21"/>
        <v>TIZIANI</v>
      </c>
    </row>
    <row r="14" ht="25.5" customHeight="1">
      <c r="A14" s="149"/>
      <c r="B14" s="161"/>
      <c r="C14" s="104"/>
      <c r="D14" s="105"/>
      <c r="E14" s="106">
        <f>IF(B14="",0,F27/SUM(B7:B26))</f>
        <v>0</v>
      </c>
      <c r="F14" s="106">
        <f t="shared" si="3"/>
        <v>0</v>
      </c>
      <c r="G14" s="107">
        <f t="shared" si="4"/>
        <v>0</v>
      </c>
      <c r="H14" s="103"/>
      <c r="I14" s="104"/>
      <c r="J14" s="105"/>
      <c r="K14" s="106">
        <f t="shared" si="5"/>
        <v>0</v>
      </c>
      <c r="L14" s="108">
        <f t="shared" si="6"/>
        <v>0</v>
      </c>
      <c r="M14" s="97">
        <f t="shared" si="7"/>
        <v>0</v>
      </c>
      <c r="N14" s="109">
        <f t="shared" si="8"/>
        <v>0</v>
      </c>
      <c r="O14" s="107">
        <f t="shared" si="9"/>
        <v>0</v>
      </c>
      <c r="P14" s="110" t="str">
        <f t="shared" ref="P14:Q14" si="31">H14</f>
        <v/>
      </c>
      <c r="Q14" s="106" t="str">
        <f t="shared" si="31"/>
        <v/>
      </c>
      <c r="R14" s="106">
        <f t="shared" si="11"/>
        <v>0</v>
      </c>
      <c r="S14" s="108">
        <f t="shared" si="12"/>
        <v>0</v>
      </c>
      <c r="T14" s="153">
        <f t="shared" si="13"/>
        <v>0</v>
      </c>
      <c r="U14" s="154">
        <f t="shared" si="25"/>
        <v>0</v>
      </c>
      <c r="V14" s="86"/>
      <c r="W14" s="86"/>
      <c r="X14" s="86"/>
      <c r="Y14" s="86"/>
      <c r="Z14" s="86"/>
      <c r="AA14" s="86"/>
      <c r="AB14" s="86"/>
      <c r="AC14" s="86"/>
      <c r="AD14" s="86"/>
      <c r="AE14" s="86">
        <f t="shared" si="19"/>
        <v>32642</v>
      </c>
      <c r="AF14" s="86">
        <v>8.0</v>
      </c>
      <c r="AG14" s="155" t="str">
        <f t="shared" si="15"/>
        <v>326428</v>
      </c>
      <c r="AH14" s="155" t="str">
        <f t="shared" si="16"/>
        <v> </v>
      </c>
      <c r="AI14" s="155" t="str">
        <f t="shared" ref="AI14:AK14" si="32">IF(H14="","",H14)</f>
        <v/>
      </c>
      <c r="AJ14" s="156" t="str">
        <f t="shared" si="32"/>
        <v/>
      </c>
      <c r="AK14" s="157" t="str">
        <f t="shared" si="32"/>
        <v/>
      </c>
      <c r="AL14" s="86" t="str">
        <f t="shared" si="21"/>
        <v>TIZIANI</v>
      </c>
    </row>
    <row r="15" ht="25.5" customHeight="1">
      <c r="A15" s="149"/>
      <c r="B15" s="161"/>
      <c r="C15" s="104"/>
      <c r="D15" s="105"/>
      <c r="E15" s="106">
        <f>IF(B15="",0,F27/SUM(B7:B26))</f>
        <v>0</v>
      </c>
      <c r="F15" s="106">
        <f t="shared" si="3"/>
        <v>0</v>
      </c>
      <c r="G15" s="107">
        <f t="shared" si="4"/>
        <v>0</v>
      </c>
      <c r="H15" s="103"/>
      <c r="I15" s="104"/>
      <c r="J15" s="105"/>
      <c r="K15" s="106">
        <f t="shared" si="5"/>
        <v>0</v>
      </c>
      <c r="L15" s="108">
        <f t="shared" si="6"/>
        <v>0</v>
      </c>
      <c r="M15" s="97">
        <f t="shared" si="7"/>
        <v>0</v>
      </c>
      <c r="N15" s="109">
        <f t="shared" si="8"/>
        <v>0</v>
      </c>
      <c r="O15" s="107">
        <f t="shared" si="9"/>
        <v>0</v>
      </c>
      <c r="P15" s="110" t="str">
        <f t="shared" ref="P15:Q15" si="33">H15</f>
        <v/>
      </c>
      <c r="Q15" s="106" t="str">
        <f t="shared" si="33"/>
        <v/>
      </c>
      <c r="R15" s="106">
        <f t="shared" si="11"/>
        <v>0</v>
      </c>
      <c r="S15" s="108">
        <f t="shared" si="12"/>
        <v>0</v>
      </c>
      <c r="T15" s="153">
        <f t="shared" si="13"/>
        <v>0</v>
      </c>
      <c r="U15" s="154">
        <f t="shared" si="25"/>
        <v>0</v>
      </c>
      <c r="V15" s="86"/>
      <c r="W15" s="86"/>
      <c r="X15" s="86"/>
      <c r="Y15" s="86"/>
      <c r="Z15" s="86"/>
      <c r="AA15" s="86"/>
      <c r="AB15" s="86"/>
      <c r="AC15" s="86"/>
      <c r="AD15" s="86"/>
      <c r="AE15" s="86">
        <f t="shared" si="19"/>
        <v>32642</v>
      </c>
      <c r="AF15" s="86">
        <v>9.0</v>
      </c>
      <c r="AG15" s="155" t="str">
        <f t="shared" si="15"/>
        <v>326429</v>
      </c>
      <c r="AH15" s="155" t="str">
        <f t="shared" si="16"/>
        <v> </v>
      </c>
      <c r="AI15" s="155" t="str">
        <f t="shared" ref="AI15:AK15" si="34">IF(H15="","",H15)</f>
        <v/>
      </c>
      <c r="AJ15" s="156" t="str">
        <f t="shared" si="34"/>
        <v/>
      </c>
      <c r="AK15" s="157" t="str">
        <f t="shared" si="34"/>
        <v/>
      </c>
      <c r="AL15" s="86" t="str">
        <f t="shared" si="21"/>
        <v>TIZIANI</v>
      </c>
    </row>
    <row r="16" ht="25.5" customHeight="1">
      <c r="A16" s="149"/>
      <c r="B16" s="161"/>
      <c r="C16" s="104"/>
      <c r="D16" s="105"/>
      <c r="E16" s="106">
        <f>IF(B16="",0,F27/SUM(B7:B26))</f>
        <v>0</v>
      </c>
      <c r="F16" s="106">
        <f t="shared" si="3"/>
        <v>0</v>
      </c>
      <c r="G16" s="107">
        <f t="shared" si="4"/>
        <v>0</v>
      </c>
      <c r="H16" s="103"/>
      <c r="I16" s="104"/>
      <c r="J16" s="105"/>
      <c r="K16" s="106">
        <f t="shared" si="5"/>
        <v>0</v>
      </c>
      <c r="L16" s="108">
        <f t="shared" si="6"/>
        <v>0</v>
      </c>
      <c r="M16" s="97">
        <f t="shared" si="7"/>
        <v>0</v>
      </c>
      <c r="N16" s="109">
        <f t="shared" si="8"/>
        <v>0</v>
      </c>
      <c r="O16" s="107">
        <f t="shared" si="9"/>
        <v>0</v>
      </c>
      <c r="P16" s="110" t="str">
        <f t="shared" ref="P16:Q16" si="35">H16</f>
        <v/>
      </c>
      <c r="Q16" s="106" t="str">
        <f t="shared" si="35"/>
        <v/>
      </c>
      <c r="R16" s="106">
        <f t="shared" si="11"/>
        <v>0</v>
      </c>
      <c r="S16" s="108">
        <f t="shared" si="12"/>
        <v>0</v>
      </c>
      <c r="T16" s="153">
        <f t="shared" si="13"/>
        <v>0</v>
      </c>
      <c r="U16" s="154">
        <f t="shared" si="25"/>
        <v>0</v>
      </c>
      <c r="V16" s="86"/>
      <c r="W16" s="86"/>
      <c r="X16" s="86"/>
      <c r="Y16" s="136"/>
      <c r="Z16" s="86"/>
      <c r="AA16" s="86"/>
      <c r="AB16" s="86"/>
      <c r="AC16" s="86"/>
      <c r="AD16" s="86"/>
      <c r="AE16" s="86">
        <f t="shared" si="19"/>
        <v>32642</v>
      </c>
      <c r="AF16" s="86">
        <v>10.0</v>
      </c>
      <c r="AG16" s="155" t="str">
        <f t="shared" si="15"/>
        <v>3264210</v>
      </c>
      <c r="AH16" s="155" t="str">
        <f t="shared" si="16"/>
        <v> </v>
      </c>
      <c r="AI16" s="155" t="str">
        <f t="shared" ref="AI16:AK16" si="36">IF(H16="","",H16)</f>
        <v/>
      </c>
      <c r="AJ16" s="156" t="str">
        <f t="shared" si="36"/>
        <v/>
      </c>
      <c r="AK16" s="157" t="str">
        <f t="shared" si="36"/>
        <v/>
      </c>
      <c r="AL16" s="86" t="str">
        <f t="shared" si="21"/>
        <v>TIZIANI</v>
      </c>
    </row>
    <row r="17" ht="25.5" customHeight="1">
      <c r="A17" s="149"/>
      <c r="B17" s="161"/>
      <c r="C17" s="104"/>
      <c r="D17" s="105"/>
      <c r="E17" s="106">
        <f>IF(B17="",0,F27/SUM(B7:B26))</f>
        <v>0</v>
      </c>
      <c r="F17" s="106">
        <f t="shared" si="3"/>
        <v>0</v>
      </c>
      <c r="G17" s="107">
        <f t="shared" si="4"/>
        <v>0</v>
      </c>
      <c r="H17" s="103"/>
      <c r="I17" s="104"/>
      <c r="J17" s="105"/>
      <c r="K17" s="106">
        <f t="shared" si="5"/>
        <v>0</v>
      </c>
      <c r="L17" s="108">
        <f t="shared" si="6"/>
        <v>0</v>
      </c>
      <c r="M17" s="97">
        <f t="shared" si="7"/>
        <v>0</v>
      </c>
      <c r="N17" s="109">
        <f t="shared" si="8"/>
        <v>0</v>
      </c>
      <c r="O17" s="107">
        <f t="shared" si="9"/>
        <v>0</v>
      </c>
      <c r="P17" s="110" t="str">
        <f t="shared" ref="P17:Q17" si="37">H17</f>
        <v/>
      </c>
      <c r="Q17" s="106" t="str">
        <f t="shared" si="37"/>
        <v/>
      </c>
      <c r="R17" s="106">
        <f t="shared" si="11"/>
        <v>0</v>
      </c>
      <c r="S17" s="108">
        <f t="shared" si="12"/>
        <v>0</v>
      </c>
      <c r="T17" s="153">
        <f t="shared" si="13"/>
        <v>0</v>
      </c>
      <c r="U17" s="154">
        <f t="shared" si="25"/>
        <v>0</v>
      </c>
      <c r="V17" s="86"/>
      <c r="W17" s="86"/>
      <c r="X17" s="86"/>
      <c r="Y17" s="86"/>
      <c r="Z17" s="86"/>
      <c r="AA17" s="86"/>
      <c r="AB17" s="86"/>
      <c r="AC17" s="86"/>
      <c r="AD17" s="86"/>
      <c r="AE17" s="86">
        <f t="shared" si="19"/>
        <v>32642</v>
      </c>
      <c r="AF17" s="86">
        <v>11.0</v>
      </c>
      <c r="AG17" s="155" t="str">
        <f t="shared" si="15"/>
        <v>3264211</v>
      </c>
      <c r="AH17" s="155" t="str">
        <f t="shared" si="16"/>
        <v> </v>
      </c>
      <c r="AI17" s="155" t="str">
        <f t="shared" ref="AI17:AK17" si="38">IF(H17="","",H17)</f>
        <v/>
      </c>
      <c r="AJ17" s="156" t="str">
        <f t="shared" si="38"/>
        <v/>
      </c>
      <c r="AK17" s="157" t="str">
        <f t="shared" si="38"/>
        <v/>
      </c>
      <c r="AL17" s="86" t="str">
        <f t="shared" si="21"/>
        <v>TIZIANI</v>
      </c>
    </row>
    <row r="18" ht="25.5" customHeight="1">
      <c r="A18" s="149"/>
      <c r="B18" s="161"/>
      <c r="C18" s="104"/>
      <c r="D18" s="105"/>
      <c r="E18" s="106">
        <f>IF(B18="",0,F27/SUM(B7:B26))</f>
        <v>0</v>
      </c>
      <c r="F18" s="106">
        <f t="shared" si="3"/>
        <v>0</v>
      </c>
      <c r="G18" s="107">
        <f t="shared" si="4"/>
        <v>0</v>
      </c>
      <c r="H18" s="103"/>
      <c r="I18" s="104"/>
      <c r="J18" s="105"/>
      <c r="K18" s="106">
        <f t="shared" si="5"/>
        <v>0</v>
      </c>
      <c r="L18" s="108">
        <f t="shared" si="6"/>
        <v>0</v>
      </c>
      <c r="M18" s="97">
        <f t="shared" si="7"/>
        <v>0</v>
      </c>
      <c r="N18" s="109">
        <f t="shared" si="8"/>
        <v>0</v>
      </c>
      <c r="O18" s="107">
        <f t="shared" si="9"/>
        <v>0</v>
      </c>
      <c r="P18" s="110" t="str">
        <f t="shared" ref="P18:Q18" si="39">H18</f>
        <v/>
      </c>
      <c r="Q18" s="106" t="str">
        <f t="shared" si="39"/>
        <v/>
      </c>
      <c r="R18" s="106">
        <f t="shared" si="11"/>
        <v>0</v>
      </c>
      <c r="S18" s="108">
        <f t="shared" si="12"/>
        <v>0</v>
      </c>
      <c r="T18" s="153">
        <f t="shared" si="13"/>
        <v>0</v>
      </c>
      <c r="U18" s="154">
        <f t="shared" si="25"/>
        <v>0</v>
      </c>
      <c r="V18" s="86"/>
      <c r="W18" s="86"/>
      <c r="X18" s="86"/>
      <c r="Y18" s="86"/>
      <c r="Z18" s="86"/>
      <c r="AA18" s="86"/>
      <c r="AB18" s="86"/>
      <c r="AC18" s="86"/>
      <c r="AD18" s="86"/>
      <c r="AE18" s="86">
        <f t="shared" si="19"/>
        <v>32642</v>
      </c>
      <c r="AF18" s="86">
        <v>12.0</v>
      </c>
      <c r="AG18" s="155" t="str">
        <f t="shared" si="15"/>
        <v>3264212</v>
      </c>
      <c r="AH18" s="155" t="str">
        <f t="shared" si="16"/>
        <v> </v>
      </c>
      <c r="AI18" s="155" t="str">
        <f t="shared" ref="AI18:AK18" si="40">IF(H18="","",H18)</f>
        <v/>
      </c>
      <c r="AJ18" s="156" t="str">
        <f t="shared" si="40"/>
        <v/>
      </c>
      <c r="AK18" s="157" t="str">
        <f t="shared" si="40"/>
        <v/>
      </c>
      <c r="AL18" s="86" t="str">
        <f t="shared" si="21"/>
        <v>TIZIANI</v>
      </c>
    </row>
    <row r="19" ht="25.5" customHeight="1">
      <c r="A19" s="149"/>
      <c r="B19" s="161"/>
      <c r="C19" s="104"/>
      <c r="D19" s="105"/>
      <c r="E19" s="106">
        <f>IF(B19="",0,F27/SUM(B7:B26))</f>
        <v>0</v>
      </c>
      <c r="F19" s="106">
        <f t="shared" si="3"/>
        <v>0</v>
      </c>
      <c r="G19" s="107">
        <f t="shared" si="4"/>
        <v>0</v>
      </c>
      <c r="H19" s="103"/>
      <c r="I19" s="104"/>
      <c r="J19" s="105"/>
      <c r="K19" s="106">
        <f t="shared" si="5"/>
        <v>0</v>
      </c>
      <c r="L19" s="108">
        <f t="shared" si="6"/>
        <v>0</v>
      </c>
      <c r="M19" s="97">
        <f t="shared" si="7"/>
        <v>0</v>
      </c>
      <c r="N19" s="109">
        <f t="shared" si="8"/>
        <v>0</v>
      </c>
      <c r="O19" s="107">
        <f t="shared" si="9"/>
        <v>0</v>
      </c>
      <c r="P19" s="110" t="str">
        <f t="shared" ref="P19:Q19" si="41">H19</f>
        <v/>
      </c>
      <c r="Q19" s="106" t="str">
        <f t="shared" si="41"/>
        <v/>
      </c>
      <c r="R19" s="106">
        <f t="shared" si="11"/>
        <v>0</v>
      </c>
      <c r="S19" s="108">
        <f t="shared" si="12"/>
        <v>0</v>
      </c>
      <c r="T19" s="153">
        <f t="shared" si="13"/>
        <v>0</v>
      </c>
      <c r="U19" s="154">
        <f t="shared" si="25"/>
        <v>0</v>
      </c>
      <c r="V19" s="86"/>
      <c r="W19" s="86"/>
      <c r="X19" s="86"/>
      <c r="Y19" s="86"/>
      <c r="Z19" s="86"/>
      <c r="AA19" s="86"/>
      <c r="AB19" s="86"/>
      <c r="AC19" s="86"/>
      <c r="AD19" s="86"/>
      <c r="AE19" s="86">
        <f t="shared" si="19"/>
        <v>32642</v>
      </c>
      <c r="AF19" s="86">
        <v>13.0</v>
      </c>
      <c r="AG19" s="155" t="str">
        <f t="shared" si="15"/>
        <v>3264213</v>
      </c>
      <c r="AH19" s="155" t="str">
        <f t="shared" si="16"/>
        <v> </v>
      </c>
      <c r="AI19" s="155" t="str">
        <f t="shared" ref="AI19:AK19" si="42">IF(H19="","",H19)</f>
        <v/>
      </c>
      <c r="AJ19" s="156" t="str">
        <f t="shared" si="42"/>
        <v/>
      </c>
      <c r="AK19" s="157" t="str">
        <f t="shared" si="42"/>
        <v/>
      </c>
      <c r="AL19" s="86" t="str">
        <f t="shared" si="21"/>
        <v>TIZIANI</v>
      </c>
    </row>
    <row r="20" ht="25.5" customHeight="1">
      <c r="A20" s="163"/>
      <c r="B20" s="161"/>
      <c r="C20" s="104"/>
      <c r="D20" s="105"/>
      <c r="E20" s="106">
        <f>IF(B20="",0,F27/SUM(B7:B26))</f>
        <v>0</v>
      </c>
      <c r="F20" s="106">
        <f t="shared" si="3"/>
        <v>0</v>
      </c>
      <c r="G20" s="107">
        <f t="shared" si="4"/>
        <v>0</v>
      </c>
      <c r="H20" s="103"/>
      <c r="I20" s="104"/>
      <c r="J20" s="105"/>
      <c r="K20" s="106">
        <f t="shared" si="5"/>
        <v>0</v>
      </c>
      <c r="L20" s="108">
        <f t="shared" si="6"/>
        <v>0</v>
      </c>
      <c r="M20" s="97">
        <f t="shared" si="7"/>
        <v>0</v>
      </c>
      <c r="N20" s="109">
        <f t="shared" si="8"/>
        <v>0</v>
      </c>
      <c r="O20" s="107">
        <f t="shared" si="9"/>
        <v>0</v>
      </c>
      <c r="P20" s="110" t="str">
        <f t="shared" ref="P20:Q20" si="43">H20</f>
        <v/>
      </c>
      <c r="Q20" s="106" t="str">
        <f t="shared" si="43"/>
        <v/>
      </c>
      <c r="R20" s="106">
        <f t="shared" si="11"/>
        <v>0</v>
      </c>
      <c r="S20" s="108">
        <f t="shared" si="12"/>
        <v>0</v>
      </c>
      <c r="T20" s="153">
        <f t="shared" si="13"/>
        <v>0</v>
      </c>
      <c r="U20" s="154">
        <f t="shared" si="25"/>
        <v>0</v>
      </c>
      <c r="V20" s="86"/>
      <c r="W20" s="86"/>
      <c r="X20" s="86"/>
      <c r="Y20" s="86"/>
      <c r="Z20" s="86"/>
      <c r="AA20" s="86"/>
      <c r="AB20" s="86"/>
      <c r="AC20" s="86"/>
      <c r="AD20" s="86"/>
      <c r="AE20" s="86">
        <f t="shared" si="19"/>
        <v>32642</v>
      </c>
      <c r="AF20" s="86">
        <v>14.0</v>
      </c>
      <c r="AG20" s="155" t="str">
        <f t="shared" si="15"/>
        <v>3264214</v>
      </c>
      <c r="AH20" s="155" t="str">
        <f t="shared" si="16"/>
        <v> </v>
      </c>
      <c r="AI20" s="155" t="str">
        <f t="shared" ref="AI20:AK20" si="44">IF(H20="","",H20)</f>
        <v/>
      </c>
      <c r="AJ20" s="156" t="str">
        <f t="shared" si="44"/>
        <v/>
      </c>
      <c r="AK20" s="157" t="str">
        <f t="shared" si="44"/>
        <v/>
      </c>
      <c r="AL20" s="86" t="str">
        <f t="shared" si="21"/>
        <v>TIZIANI</v>
      </c>
    </row>
    <row r="21" ht="25.5" customHeight="1">
      <c r="A21" s="163"/>
      <c r="B21" s="161"/>
      <c r="C21" s="104"/>
      <c r="D21" s="105"/>
      <c r="E21" s="106">
        <f>IF(B21="",0,F27/SUM(B7:B26))</f>
        <v>0</v>
      </c>
      <c r="F21" s="106">
        <f t="shared" si="3"/>
        <v>0</v>
      </c>
      <c r="G21" s="107">
        <f t="shared" si="4"/>
        <v>0</v>
      </c>
      <c r="H21" s="103"/>
      <c r="I21" s="104"/>
      <c r="J21" s="105"/>
      <c r="K21" s="106">
        <f t="shared" si="5"/>
        <v>0</v>
      </c>
      <c r="L21" s="108">
        <f t="shared" si="6"/>
        <v>0</v>
      </c>
      <c r="M21" s="97">
        <f t="shared" si="7"/>
        <v>0</v>
      </c>
      <c r="N21" s="109">
        <f t="shared" si="8"/>
        <v>0</v>
      </c>
      <c r="O21" s="107">
        <f t="shared" si="9"/>
        <v>0</v>
      </c>
      <c r="P21" s="110" t="str">
        <f t="shared" ref="P21:Q21" si="45">H21</f>
        <v/>
      </c>
      <c r="Q21" s="106" t="str">
        <f t="shared" si="45"/>
        <v/>
      </c>
      <c r="R21" s="106">
        <f t="shared" si="11"/>
        <v>0</v>
      </c>
      <c r="S21" s="108">
        <f t="shared" si="12"/>
        <v>0</v>
      </c>
      <c r="T21" s="153">
        <f t="shared" si="13"/>
        <v>0</v>
      </c>
      <c r="U21" s="154">
        <f t="shared" si="25"/>
        <v>0</v>
      </c>
      <c r="V21" s="86"/>
      <c r="W21" s="86"/>
      <c r="X21" s="86"/>
      <c r="Y21" s="86"/>
      <c r="Z21" s="86"/>
      <c r="AA21" s="86"/>
      <c r="AB21" s="86"/>
      <c r="AC21" s="86"/>
      <c r="AD21" s="86"/>
      <c r="AE21" s="86">
        <f t="shared" si="19"/>
        <v>32642</v>
      </c>
      <c r="AF21" s="86">
        <v>15.0</v>
      </c>
      <c r="AG21" s="155" t="str">
        <f t="shared" si="15"/>
        <v>3264215</v>
      </c>
      <c r="AH21" s="155" t="str">
        <f t="shared" si="16"/>
        <v> </v>
      </c>
      <c r="AI21" s="155" t="str">
        <f t="shared" ref="AI21:AK21" si="46">IF(H21="","",H21)</f>
        <v/>
      </c>
      <c r="AJ21" s="156" t="str">
        <f t="shared" si="46"/>
        <v/>
      </c>
      <c r="AK21" s="157" t="str">
        <f t="shared" si="46"/>
        <v/>
      </c>
      <c r="AL21" s="86" t="str">
        <f t="shared" si="21"/>
        <v>TIZIANI</v>
      </c>
    </row>
    <row r="22" ht="25.5" customHeight="1">
      <c r="A22" s="149"/>
      <c r="B22" s="161"/>
      <c r="C22" s="104"/>
      <c r="D22" s="105"/>
      <c r="E22" s="106">
        <f>IF(B22="",0,F27/SUM(B7:B26))</f>
        <v>0</v>
      </c>
      <c r="F22" s="106">
        <f t="shared" si="3"/>
        <v>0</v>
      </c>
      <c r="G22" s="107">
        <f t="shared" si="4"/>
        <v>0</v>
      </c>
      <c r="H22" s="103"/>
      <c r="I22" s="104"/>
      <c r="J22" s="105"/>
      <c r="K22" s="106">
        <f t="shared" si="5"/>
        <v>0</v>
      </c>
      <c r="L22" s="108">
        <f t="shared" si="6"/>
        <v>0</v>
      </c>
      <c r="M22" s="97">
        <f t="shared" si="7"/>
        <v>0</v>
      </c>
      <c r="N22" s="109">
        <f t="shared" si="8"/>
        <v>0</v>
      </c>
      <c r="O22" s="107">
        <f t="shared" si="9"/>
        <v>0</v>
      </c>
      <c r="P22" s="110" t="str">
        <f t="shared" ref="P22:Q22" si="47">H22</f>
        <v/>
      </c>
      <c r="Q22" s="106" t="str">
        <f t="shared" si="47"/>
        <v/>
      </c>
      <c r="R22" s="106">
        <f t="shared" si="11"/>
        <v>0</v>
      </c>
      <c r="S22" s="108">
        <f t="shared" si="12"/>
        <v>0</v>
      </c>
      <c r="T22" s="153">
        <f t="shared" si="13"/>
        <v>0</v>
      </c>
      <c r="U22" s="154">
        <f t="shared" si="25"/>
        <v>0</v>
      </c>
      <c r="V22" s="86"/>
      <c r="W22" s="86"/>
      <c r="X22" s="86"/>
      <c r="Y22" s="86"/>
      <c r="Z22" s="86"/>
      <c r="AA22" s="86"/>
      <c r="AB22" s="86"/>
      <c r="AC22" s="86"/>
      <c r="AD22" s="86"/>
      <c r="AE22" s="86">
        <f t="shared" si="19"/>
        <v>32642</v>
      </c>
      <c r="AF22" s="86">
        <v>16.0</v>
      </c>
      <c r="AG22" s="155" t="str">
        <f t="shared" si="15"/>
        <v>3264216</v>
      </c>
      <c r="AH22" s="155" t="str">
        <f t="shared" si="16"/>
        <v> </v>
      </c>
      <c r="AI22" s="155" t="str">
        <f t="shared" ref="AI22:AK22" si="48">IF(H22="","",H22)</f>
        <v/>
      </c>
      <c r="AJ22" s="156" t="str">
        <f t="shared" si="48"/>
        <v/>
      </c>
      <c r="AK22" s="157" t="str">
        <f t="shared" si="48"/>
        <v/>
      </c>
      <c r="AL22" s="86" t="str">
        <f t="shared" si="21"/>
        <v>TIZIANI</v>
      </c>
    </row>
    <row r="23" ht="25.5" customHeight="1">
      <c r="A23" s="149"/>
      <c r="B23" s="161"/>
      <c r="C23" s="104"/>
      <c r="D23" s="105"/>
      <c r="E23" s="106">
        <f>IF(B23="",0,F27/SUM(B7:B26))</f>
        <v>0</v>
      </c>
      <c r="F23" s="106">
        <f t="shared" si="3"/>
        <v>0</v>
      </c>
      <c r="G23" s="107">
        <f t="shared" si="4"/>
        <v>0</v>
      </c>
      <c r="H23" s="103"/>
      <c r="I23" s="104"/>
      <c r="J23" s="105"/>
      <c r="K23" s="106">
        <f t="shared" si="5"/>
        <v>0</v>
      </c>
      <c r="L23" s="108">
        <f t="shared" si="6"/>
        <v>0</v>
      </c>
      <c r="M23" s="97">
        <f t="shared" si="7"/>
        <v>0</v>
      </c>
      <c r="N23" s="109">
        <f t="shared" si="8"/>
        <v>0</v>
      </c>
      <c r="O23" s="107">
        <f t="shared" si="9"/>
        <v>0</v>
      </c>
      <c r="P23" s="110" t="str">
        <f t="shared" ref="P23:Q23" si="49">H23</f>
        <v/>
      </c>
      <c r="Q23" s="106" t="str">
        <f t="shared" si="49"/>
        <v/>
      </c>
      <c r="R23" s="106">
        <f t="shared" si="11"/>
        <v>0</v>
      </c>
      <c r="S23" s="108">
        <f t="shared" si="12"/>
        <v>0</v>
      </c>
      <c r="T23" s="153">
        <f t="shared" si="13"/>
        <v>0</v>
      </c>
      <c r="U23" s="154">
        <f t="shared" si="25"/>
        <v>0</v>
      </c>
      <c r="V23" s="86"/>
      <c r="W23" s="86"/>
      <c r="X23" s="86"/>
      <c r="Y23" s="86"/>
      <c r="Z23" s="86"/>
      <c r="AA23" s="86"/>
      <c r="AB23" s="86"/>
      <c r="AC23" s="86"/>
      <c r="AD23" s="86"/>
      <c r="AE23" s="86">
        <f t="shared" si="19"/>
        <v>32642</v>
      </c>
      <c r="AF23" s="86">
        <v>17.0</v>
      </c>
      <c r="AG23" s="155" t="str">
        <f t="shared" si="15"/>
        <v>3264217</v>
      </c>
      <c r="AH23" s="155" t="str">
        <f t="shared" si="16"/>
        <v> </v>
      </c>
      <c r="AI23" s="155" t="str">
        <f t="shared" ref="AI23:AK23" si="50">IF(H23="","",H23)</f>
        <v/>
      </c>
      <c r="AJ23" s="156" t="str">
        <f t="shared" si="50"/>
        <v/>
      </c>
      <c r="AK23" s="157" t="str">
        <f t="shared" si="50"/>
        <v/>
      </c>
      <c r="AL23" s="86" t="str">
        <f t="shared" si="21"/>
        <v>TIZIANI</v>
      </c>
    </row>
    <row r="24" ht="25.5" customHeight="1">
      <c r="A24" s="149"/>
      <c r="B24" s="161"/>
      <c r="C24" s="104"/>
      <c r="D24" s="105"/>
      <c r="E24" s="106">
        <f>IF(B24="",0,F27/SUM(B7:B26))</f>
        <v>0</v>
      </c>
      <c r="F24" s="106">
        <f t="shared" si="3"/>
        <v>0</v>
      </c>
      <c r="G24" s="107">
        <f t="shared" si="4"/>
        <v>0</v>
      </c>
      <c r="H24" s="103"/>
      <c r="I24" s="104"/>
      <c r="J24" s="105"/>
      <c r="K24" s="106">
        <f t="shared" si="5"/>
        <v>0</v>
      </c>
      <c r="L24" s="108">
        <f t="shared" si="6"/>
        <v>0</v>
      </c>
      <c r="M24" s="97">
        <f t="shared" si="7"/>
        <v>0</v>
      </c>
      <c r="N24" s="109">
        <f t="shared" si="8"/>
        <v>0</v>
      </c>
      <c r="O24" s="107">
        <f t="shared" si="9"/>
        <v>0</v>
      </c>
      <c r="P24" s="110" t="str">
        <f t="shared" ref="P24:Q24" si="51">H24</f>
        <v/>
      </c>
      <c r="Q24" s="106" t="str">
        <f t="shared" si="51"/>
        <v/>
      </c>
      <c r="R24" s="106">
        <f t="shared" si="11"/>
        <v>0</v>
      </c>
      <c r="S24" s="108">
        <f t="shared" si="12"/>
        <v>0</v>
      </c>
      <c r="T24" s="153">
        <f t="shared" si="13"/>
        <v>0</v>
      </c>
      <c r="U24" s="154">
        <f t="shared" si="25"/>
        <v>0</v>
      </c>
      <c r="V24" s="86"/>
      <c r="W24" s="86"/>
      <c r="X24" s="86"/>
      <c r="Y24" s="86"/>
      <c r="Z24" s="86"/>
      <c r="AA24" s="86"/>
      <c r="AB24" s="86"/>
      <c r="AC24" s="86"/>
      <c r="AD24" s="86"/>
      <c r="AE24" s="86">
        <f t="shared" si="19"/>
        <v>32642</v>
      </c>
      <c r="AF24" s="86">
        <v>18.0</v>
      </c>
      <c r="AG24" s="155" t="str">
        <f t="shared" si="15"/>
        <v>3264218</v>
      </c>
      <c r="AH24" s="155" t="str">
        <f t="shared" si="16"/>
        <v> </v>
      </c>
      <c r="AI24" s="155" t="str">
        <f t="shared" ref="AI24:AK24" si="52">IF(H24="","",H24)</f>
        <v/>
      </c>
      <c r="AJ24" s="156" t="str">
        <f t="shared" si="52"/>
        <v/>
      </c>
      <c r="AK24" s="157" t="str">
        <f t="shared" si="52"/>
        <v/>
      </c>
      <c r="AL24" s="86" t="str">
        <f t="shared" si="21"/>
        <v>TIZIANI</v>
      </c>
    </row>
    <row r="25" ht="25.5" customHeight="1">
      <c r="A25" s="149"/>
      <c r="B25" s="161"/>
      <c r="C25" s="104"/>
      <c r="D25" s="105"/>
      <c r="E25" s="106">
        <f>IF(B25="",0,F27/SUM(B7:B26))</f>
        <v>0</v>
      </c>
      <c r="F25" s="106">
        <f t="shared" si="3"/>
        <v>0</v>
      </c>
      <c r="G25" s="107">
        <f t="shared" si="4"/>
        <v>0</v>
      </c>
      <c r="H25" s="103"/>
      <c r="I25" s="104"/>
      <c r="J25" s="105"/>
      <c r="K25" s="106">
        <f t="shared" si="5"/>
        <v>0</v>
      </c>
      <c r="L25" s="108">
        <f t="shared" si="6"/>
        <v>0</v>
      </c>
      <c r="M25" s="97">
        <f t="shared" si="7"/>
        <v>0</v>
      </c>
      <c r="N25" s="109">
        <f t="shared" si="8"/>
        <v>0</v>
      </c>
      <c r="O25" s="107">
        <f t="shared" si="9"/>
        <v>0</v>
      </c>
      <c r="P25" s="110" t="str">
        <f t="shared" ref="P25:Q25" si="53">H25</f>
        <v/>
      </c>
      <c r="Q25" s="106" t="str">
        <f t="shared" si="53"/>
        <v/>
      </c>
      <c r="R25" s="106">
        <f t="shared" si="11"/>
        <v>0</v>
      </c>
      <c r="S25" s="108">
        <f t="shared" si="12"/>
        <v>0</v>
      </c>
      <c r="T25" s="153">
        <f t="shared" si="13"/>
        <v>0</v>
      </c>
      <c r="U25" s="154">
        <f t="shared" si="25"/>
        <v>0</v>
      </c>
      <c r="V25" s="86"/>
      <c r="W25" s="86"/>
      <c r="X25" s="86"/>
      <c r="Y25" s="86"/>
      <c r="Z25" s="86"/>
      <c r="AA25" s="86"/>
      <c r="AB25" s="86"/>
      <c r="AC25" s="86"/>
      <c r="AD25" s="86"/>
      <c r="AE25" s="86">
        <f t="shared" si="19"/>
        <v>32642</v>
      </c>
      <c r="AF25" s="86">
        <v>19.0</v>
      </c>
      <c r="AG25" s="155" t="str">
        <f t="shared" si="15"/>
        <v>3264219</v>
      </c>
      <c r="AH25" s="155" t="str">
        <f t="shared" si="16"/>
        <v> </v>
      </c>
      <c r="AI25" s="155" t="str">
        <f t="shared" ref="AI25:AK25" si="54">IF(H25="","",H25)</f>
        <v/>
      </c>
      <c r="AJ25" s="156" t="str">
        <f t="shared" si="54"/>
        <v/>
      </c>
      <c r="AK25" s="157" t="str">
        <f t="shared" si="54"/>
        <v/>
      </c>
      <c r="AL25" s="86" t="str">
        <f t="shared" si="21"/>
        <v>TIZIANI</v>
      </c>
    </row>
    <row r="26" ht="25.5" customHeight="1">
      <c r="A26" s="149"/>
      <c r="B26" s="161"/>
      <c r="C26" s="104"/>
      <c r="D26" s="105"/>
      <c r="E26" s="106">
        <f>IF(B26="",0,F27/SUM(B7:B26))</f>
        <v>0</v>
      </c>
      <c r="F26" s="106">
        <f t="shared" si="3"/>
        <v>0</v>
      </c>
      <c r="G26" s="107">
        <f t="shared" si="4"/>
        <v>0</v>
      </c>
      <c r="H26" s="103"/>
      <c r="I26" s="104"/>
      <c r="J26" s="105"/>
      <c r="K26" s="106">
        <f t="shared" si="5"/>
        <v>0</v>
      </c>
      <c r="L26" s="108">
        <f t="shared" si="6"/>
        <v>0</v>
      </c>
      <c r="M26" s="97">
        <f t="shared" si="7"/>
        <v>0</v>
      </c>
      <c r="N26" s="109">
        <f t="shared" si="8"/>
        <v>0</v>
      </c>
      <c r="O26" s="107">
        <f t="shared" si="9"/>
        <v>0</v>
      </c>
      <c r="P26" s="110" t="str">
        <f t="shared" ref="P26:Q26" si="55">H26</f>
        <v/>
      </c>
      <c r="Q26" s="106" t="str">
        <f t="shared" si="55"/>
        <v/>
      </c>
      <c r="R26" s="106">
        <f t="shared" si="11"/>
        <v>0</v>
      </c>
      <c r="S26" s="108">
        <f t="shared" si="12"/>
        <v>0</v>
      </c>
      <c r="T26" s="153">
        <f t="shared" si="13"/>
        <v>0</v>
      </c>
      <c r="U26" s="154">
        <f t="shared" si="25"/>
        <v>0</v>
      </c>
      <c r="V26" s="86"/>
      <c r="W26" s="86"/>
      <c r="X26" s="86"/>
      <c r="Y26" s="86"/>
      <c r="Z26" s="86"/>
      <c r="AA26" s="86"/>
      <c r="AB26" s="86"/>
      <c r="AC26" s="86"/>
      <c r="AD26" s="86"/>
      <c r="AE26" s="86">
        <f t="shared" si="19"/>
        <v>32642</v>
      </c>
      <c r="AF26" s="86">
        <v>20.0</v>
      </c>
      <c r="AG26" s="155" t="str">
        <f t="shared" si="15"/>
        <v>3264220</v>
      </c>
      <c r="AH26" s="155" t="str">
        <f t="shared" si="16"/>
        <v> </v>
      </c>
      <c r="AI26" s="155" t="str">
        <f t="shared" ref="AI26:AK26" si="56">IF(H26="","",H26)</f>
        <v/>
      </c>
      <c r="AJ26" s="156" t="str">
        <f t="shared" si="56"/>
        <v/>
      </c>
      <c r="AK26" s="157" t="str">
        <f t="shared" si="56"/>
        <v/>
      </c>
      <c r="AL26" s="86" t="str">
        <f t="shared" si="21"/>
        <v>TIZIANI</v>
      </c>
    </row>
    <row r="27" ht="25.5" customHeight="1">
      <c r="A27" s="86"/>
      <c r="B27" s="164">
        <f>SUM(B7:B26)</f>
        <v>100</v>
      </c>
      <c r="C27" s="87" t="s">
        <v>34</v>
      </c>
      <c r="D27" s="95" t="s">
        <v>26</v>
      </c>
      <c r="E27" s="15"/>
      <c r="F27" s="104"/>
      <c r="G27" s="91"/>
      <c r="H27" s="164">
        <f>SUM(H7:H26)</f>
        <v>100</v>
      </c>
      <c r="I27" s="87" t="s">
        <v>34</v>
      </c>
      <c r="J27" s="86"/>
      <c r="K27" s="86"/>
      <c r="L27" s="165">
        <f t="shared" si="6"/>
        <v>0</v>
      </c>
      <c r="M27" s="86"/>
      <c r="N27" s="166">
        <f t="shared" ref="N27:O27" si="57">SUM(N7:N14)</f>
        <v>483.6975</v>
      </c>
      <c r="O27" s="166">
        <f t="shared" si="57"/>
        <v>632.5275</v>
      </c>
      <c r="P27" s="86"/>
      <c r="Q27" s="86"/>
      <c r="R27" s="98">
        <f>SUM(R7:R14)</f>
        <v>850</v>
      </c>
      <c r="S27" s="164" t="s">
        <v>28</v>
      </c>
      <c r="T27" s="164">
        <v>28.0</v>
      </c>
      <c r="U27" s="86"/>
      <c r="V27" s="86"/>
      <c r="W27" s="86"/>
      <c r="X27" s="86"/>
      <c r="Y27" s="104">
        <f>T27*R27</f>
        <v>23800</v>
      </c>
      <c r="Z27" s="104">
        <f>R27</f>
        <v>850</v>
      </c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</row>
    <row r="28" ht="25.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</row>
    <row r="29" ht="25.5" customHeight="1">
      <c r="A29" s="137"/>
      <c r="B29" s="138" t="s">
        <v>1</v>
      </c>
      <c r="C29" s="139"/>
      <c r="D29" s="95" t="s">
        <v>2</v>
      </c>
      <c r="E29" s="15"/>
      <c r="F29" s="140"/>
      <c r="G29" s="17"/>
      <c r="H29" s="17"/>
      <c r="I29" s="15"/>
      <c r="J29" s="95" t="s">
        <v>3</v>
      </c>
      <c r="K29" s="17"/>
      <c r="L29" s="17"/>
      <c r="M29" s="15"/>
      <c r="N29" s="86"/>
      <c r="O29" s="86"/>
      <c r="P29" s="97">
        <f>IFERROR(O52/N52-1,0)</f>
        <v>0.2372347962</v>
      </c>
      <c r="Q29" s="141" t="s">
        <v>4</v>
      </c>
      <c r="R29" s="20"/>
      <c r="S29" s="21"/>
      <c r="T29" s="142">
        <f>SUM(T32:T51)</f>
        <v>3741.27515</v>
      </c>
      <c r="U29" s="143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</row>
    <row r="30" ht="25.5" customHeight="1">
      <c r="A30" s="144" t="s">
        <v>5</v>
      </c>
      <c r="B30" s="145" t="s">
        <v>6</v>
      </c>
      <c r="C30" s="17"/>
      <c r="D30" s="17"/>
      <c r="E30" s="17"/>
      <c r="F30" s="17"/>
      <c r="G30" s="26"/>
      <c r="H30" s="25" t="s">
        <v>7</v>
      </c>
      <c r="I30" s="17"/>
      <c r="J30" s="17"/>
      <c r="K30" s="17"/>
      <c r="L30" s="17"/>
      <c r="M30" s="26"/>
      <c r="N30" s="27" t="s">
        <v>8</v>
      </c>
      <c r="O30" s="28"/>
      <c r="P30" s="25" t="s">
        <v>9</v>
      </c>
      <c r="Q30" s="17"/>
      <c r="R30" s="17"/>
      <c r="S30" s="17"/>
      <c r="T30" s="2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</row>
    <row r="31" ht="25.5" customHeight="1">
      <c r="A31" s="146"/>
      <c r="B31" s="138" t="s">
        <v>10</v>
      </c>
      <c r="C31" s="93" t="s">
        <v>11</v>
      </c>
      <c r="D31" s="93" t="s">
        <v>12</v>
      </c>
      <c r="E31" s="93" t="s">
        <v>13</v>
      </c>
      <c r="F31" s="93" t="s">
        <v>14</v>
      </c>
      <c r="G31" s="101" t="s">
        <v>15</v>
      </c>
      <c r="H31" s="100" t="s">
        <v>10</v>
      </c>
      <c r="I31" s="93" t="s">
        <v>11</v>
      </c>
      <c r="J31" s="93" t="s">
        <v>12</v>
      </c>
      <c r="K31" s="93" t="s">
        <v>14</v>
      </c>
      <c r="L31" s="93" t="s">
        <v>16</v>
      </c>
      <c r="M31" s="101" t="s">
        <v>17</v>
      </c>
      <c r="N31" s="100" t="s">
        <v>18</v>
      </c>
      <c r="O31" s="101" t="s">
        <v>19</v>
      </c>
      <c r="P31" s="100" t="s">
        <v>20</v>
      </c>
      <c r="Q31" s="93" t="s">
        <v>21</v>
      </c>
      <c r="R31" s="93" t="s">
        <v>22</v>
      </c>
      <c r="S31" s="93" t="s">
        <v>23</v>
      </c>
      <c r="T31" s="147" t="s">
        <v>24</v>
      </c>
      <c r="U31" s="148" t="s">
        <v>32</v>
      </c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</row>
    <row r="32" ht="25.5" customHeight="1">
      <c r="A32" s="149"/>
      <c r="B32" s="162">
        <v>3920.0</v>
      </c>
      <c r="C32" s="160">
        <v>6.46</v>
      </c>
      <c r="D32" s="158">
        <v>0.12</v>
      </c>
      <c r="E32" s="106">
        <v>0.28</v>
      </c>
      <c r="F32" s="106">
        <f t="shared" ref="F32:F51" si="60">C32*(1-D32)*(1-9.25%)+E32</f>
        <v>5.438956</v>
      </c>
      <c r="G32" s="107">
        <f t="shared" ref="G32:G51" si="61">IFERROR(F32*B32/H32,0)</f>
        <v>5.200172566</v>
      </c>
      <c r="H32" s="162">
        <v>4100.0</v>
      </c>
      <c r="I32" s="104">
        <v>8.8</v>
      </c>
      <c r="J32" s="105">
        <v>0.18</v>
      </c>
      <c r="K32" s="106">
        <f t="shared" ref="K32:K51" si="62">I32*(1-J32)*(1-9.25%)</f>
        <v>6.54852</v>
      </c>
      <c r="L32" s="108">
        <f t="shared" ref="L32:L52" si="63">IFERROR(H32/B32-1,0)</f>
        <v>0.04591836735</v>
      </c>
      <c r="M32" s="97">
        <f t="shared" ref="M32:M52" si="64">IFERROR(K32/G32-1,0)</f>
        <v>0.2592889788</v>
      </c>
      <c r="N32" s="109">
        <f t="shared" ref="N32:N51" si="65">B32*F32</f>
        <v>21320.70752</v>
      </c>
      <c r="O32" s="107">
        <f t="shared" ref="O32:O51" si="66">H32*K32</f>
        <v>26848.932</v>
      </c>
      <c r="P32" s="110">
        <f t="shared" ref="P32:Q32" si="58">H32</f>
        <v>4100</v>
      </c>
      <c r="Q32" s="106">
        <f t="shared" si="58"/>
        <v>8.8</v>
      </c>
      <c r="R32" s="106">
        <f t="shared" ref="R32:R51" si="68">Q32*P32</f>
        <v>36080</v>
      </c>
      <c r="S32" s="108">
        <f t="shared" ref="S32:S51" si="69">IF(M32="","",IF(M32&lt;20%,0,IF(M32&lt;30%,1%,IF(M32&lt;40%,1.5%,IF(M32&lt;50%,2.5%,IF(M32&lt;60%,3%,IF(M32&lt;80%,4%,IF(M32&lt;100%,5%,5%))))))))</f>
        <v>0.01</v>
      </c>
      <c r="T32" s="153">
        <f t="shared" ref="T32:T51" si="70">R32*S32</f>
        <v>360.8</v>
      </c>
      <c r="U32" s="154">
        <f t="shared" ref="U32:U52" si="71">G32/(1-J32)/(1-9.25%)</f>
        <v>6.98807037</v>
      </c>
      <c r="V32" s="86"/>
      <c r="W32" s="86"/>
      <c r="X32" s="86"/>
      <c r="Y32" s="86"/>
      <c r="Z32" s="86"/>
      <c r="AA32" s="86"/>
      <c r="AB32" s="86"/>
      <c r="AC32" s="86"/>
      <c r="AD32" s="86"/>
      <c r="AE32" s="86" t="str">
        <f>C29</f>
        <v/>
      </c>
      <c r="AF32" s="86">
        <v>1.0</v>
      </c>
      <c r="AG32" s="155" t="str">
        <f t="shared" ref="AG32:AG51" si="72">CONCATENATE(AE32,AF32)</f>
        <v>1</v>
      </c>
      <c r="AH32" s="155" t="str">
        <f t="shared" ref="AH32:AH51" si="73">IF(A32=""," ",A32)</f>
        <v> </v>
      </c>
      <c r="AI32" s="155">
        <f t="shared" ref="AI32:AK32" si="59">IF(H32="","",H32)</f>
        <v>4100</v>
      </c>
      <c r="AJ32" s="156">
        <f t="shared" si="59"/>
        <v>8.8</v>
      </c>
      <c r="AK32" s="157">
        <f t="shared" si="59"/>
        <v>0.18</v>
      </c>
      <c r="AL32" s="86" t="str">
        <f>IF(F29="","",F29)</f>
        <v/>
      </c>
    </row>
    <row r="33" ht="25.5" customHeight="1">
      <c r="A33" s="149"/>
      <c r="B33" s="161">
        <v>2180.0</v>
      </c>
      <c r="C33" s="104">
        <v>5.69</v>
      </c>
      <c r="D33" s="105">
        <v>0.12</v>
      </c>
      <c r="E33" s="106">
        <v>0.28</v>
      </c>
      <c r="F33" s="106">
        <f t="shared" si="60"/>
        <v>4.824034</v>
      </c>
      <c r="G33" s="107">
        <f t="shared" si="61"/>
        <v>4.684362637</v>
      </c>
      <c r="H33" s="161">
        <v>2245.0</v>
      </c>
      <c r="I33" s="104">
        <v>8.19</v>
      </c>
      <c r="J33" s="105">
        <v>0.18</v>
      </c>
      <c r="K33" s="106">
        <f t="shared" si="62"/>
        <v>6.0945885</v>
      </c>
      <c r="L33" s="108">
        <f t="shared" si="63"/>
        <v>0.02981651376</v>
      </c>
      <c r="M33" s="97">
        <f t="shared" si="64"/>
        <v>0.3010496779</v>
      </c>
      <c r="N33" s="109">
        <f t="shared" si="65"/>
        <v>10516.39412</v>
      </c>
      <c r="O33" s="107">
        <f t="shared" si="66"/>
        <v>13682.35118</v>
      </c>
      <c r="P33" s="110">
        <f t="shared" ref="P33:Q33" si="67">H33</f>
        <v>2245</v>
      </c>
      <c r="Q33" s="106">
        <f t="shared" si="67"/>
        <v>8.19</v>
      </c>
      <c r="R33" s="106">
        <f t="shared" si="68"/>
        <v>18386.55</v>
      </c>
      <c r="S33" s="108">
        <f t="shared" si="69"/>
        <v>0.015</v>
      </c>
      <c r="T33" s="153">
        <f t="shared" si="70"/>
        <v>275.79825</v>
      </c>
      <c r="U33" s="154">
        <f t="shared" si="71"/>
        <v>6.294917203</v>
      </c>
      <c r="V33" s="86"/>
      <c r="W33" s="86"/>
      <c r="X33" s="86"/>
      <c r="Y33" s="86"/>
      <c r="Z33" s="86"/>
      <c r="AA33" s="86"/>
      <c r="AB33" s="86"/>
      <c r="AC33" s="86"/>
      <c r="AD33" s="86"/>
      <c r="AE33" s="86" t="str">
        <f t="shared" ref="AE33:AE51" si="76">AE32</f>
        <v/>
      </c>
      <c r="AF33" s="86">
        <v>2.0</v>
      </c>
      <c r="AG33" s="155" t="str">
        <f t="shared" si="72"/>
        <v>2</v>
      </c>
      <c r="AH33" s="155" t="str">
        <f t="shared" si="73"/>
        <v> </v>
      </c>
      <c r="AI33" s="155">
        <f t="shared" ref="AI33:AK33" si="74">IF(H33="","",H33)</f>
        <v>2245</v>
      </c>
      <c r="AJ33" s="156">
        <f t="shared" si="74"/>
        <v>8.19</v>
      </c>
      <c r="AK33" s="157">
        <f t="shared" si="74"/>
        <v>0.18</v>
      </c>
      <c r="AL33" s="86" t="str">
        <f t="shared" ref="AL33:AL51" si="78">AL32</f>
        <v/>
      </c>
    </row>
    <row r="34" ht="25.5" customHeight="1">
      <c r="A34" s="149"/>
      <c r="B34" s="162">
        <v>1365.0</v>
      </c>
      <c r="C34" s="160">
        <v>5.74</v>
      </c>
      <c r="D34" s="158">
        <v>0.12</v>
      </c>
      <c r="E34" s="106">
        <v>0.28</v>
      </c>
      <c r="F34" s="106">
        <f t="shared" si="60"/>
        <v>4.863964</v>
      </c>
      <c r="G34" s="107">
        <f t="shared" si="61"/>
        <v>4.629923891</v>
      </c>
      <c r="H34" s="162">
        <v>1434.0</v>
      </c>
      <c r="I34" s="104">
        <v>8.19</v>
      </c>
      <c r="J34" s="105">
        <v>0.18</v>
      </c>
      <c r="K34" s="106">
        <f t="shared" si="62"/>
        <v>6.0945885</v>
      </c>
      <c r="L34" s="108">
        <f t="shared" si="63"/>
        <v>0.05054945055</v>
      </c>
      <c r="M34" s="97">
        <f t="shared" si="64"/>
        <v>0.3163474483</v>
      </c>
      <c r="N34" s="109">
        <f t="shared" si="65"/>
        <v>6639.31086</v>
      </c>
      <c r="O34" s="107">
        <f t="shared" si="66"/>
        <v>8739.639909</v>
      </c>
      <c r="P34" s="110">
        <f t="shared" ref="P34:Q34" si="75">H34</f>
        <v>1434</v>
      </c>
      <c r="Q34" s="106">
        <f t="shared" si="75"/>
        <v>8.19</v>
      </c>
      <c r="R34" s="106">
        <f t="shared" si="68"/>
        <v>11744.46</v>
      </c>
      <c r="S34" s="108">
        <f t="shared" si="69"/>
        <v>0.015</v>
      </c>
      <c r="T34" s="153">
        <f t="shared" si="70"/>
        <v>176.1669</v>
      </c>
      <c r="U34" s="154">
        <f t="shared" si="71"/>
        <v>6.221761595</v>
      </c>
      <c r="V34" s="86"/>
      <c r="W34" s="86"/>
      <c r="X34" s="86"/>
      <c r="Y34" s="86"/>
      <c r="Z34" s="86"/>
      <c r="AA34" s="86"/>
      <c r="AB34" s="86"/>
      <c r="AC34" s="86"/>
      <c r="AD34" s="86"/>
      <c r="AE34" s="86" t="str">
        <f t="shared" si="76"/>
        <v/>
      </c>
      <c r="AF34" s="86">
        <v>3.0</v>
      </c>
      <c r="AG34" s="155" t="str">
        <f t="shared" si="72"/>
        <v>3</v>
      </c>
      <c r="AH34" s="155" t="str">
        <f t="shared" si="73"/>
        <v> </v>
      </c>
      <c r="AI34" s="155">
        <f t="shared" ref="AI34:AK34" si="77">IF(H34="","",H34)</f>
        <v>1434</v>
      </c>
      <c r="AJ34" s="156">
        <f t="shared" si="77"/>
        <v>8.19</v>
      </c>
      <c r="AK34" s="157">
        <f t="shared" si="77"/>
        <v>0.18</v>
      </c>
      <c r="AL34" s="86" t="str">
        <f t="shared" si="78"/>
        <v/>
      </c>
    </row>
    <row r="35" ht="25.5" customHeight="1">
      <c r="A35" s="149"/>
      <c r="B35" s="161">
        <v>12600.0</v>
      </c>
      <c r="C35" s="104">
        <v>6.19</v>
      </c>
      <c r="D35" s="105">
        <v>0.12</v>
      </c>
      <c r="E35" s="106">
        <v>0.28</v>
      </c>
      <c r="F35" s="106">
        <f t="shared" si="60"/>
        <v>5.223334</v>
      </c>
      <c r="G35" s="107">
        <f t="shared" si="61"/>
        <v>5.223334</v>
      </c>
      <c r="H35" s="161">
        <v>12600.0</v>
      </c>
      <c r="I35" s="104">
        <v>8.45</v>
      </c>
      <c r="J35" s="158">
        <v>0.18</v>
      </c>
      <c r="K35" s="106">
        <f t="shared" si="62"/>
        <v>6.2880675</v>
      </c>
      <c r="L35" s="108">
        <f t="shared" si="63"/>
        <v>0</v>
      </c>
      <c r="M35" s="97">
        <f t="shared" si="64"/>
        <v>0.2038417417</v>
      </c>
      <c r="N35" s="109">
        <f t="shared" si="65"/>
        <v>65814.0084</v>
      </c>
      <c r="O35" s="107">
        <f t="shared" si="66"/>
        <v>79229.6505</v>
      </c>
      <c r="P35" s="110">
        <f t="shared" ref="P35:Q35" si="79">H35</f>
        <v>12600</v>
      </c>
      <c r="Q35" s="106">
        <f t="shared" si="79"/>
        <v>8.45</v>
      </c>
      <c r="R35" s="106">
        <f t="shared" si="68"/>
        <v>106470</v>
      </c>
      <c r="S35" s="108">
        <f t="shared" si="69"/>
        <v>0.01</v>
      </c>
      <c r="T35" s="153">
        <f t="shared" si="70"/>
        <v>1064.7</v>
      </c>
      <c r="U35" s="154">
        <f t="shared" si="71"/>
        <v>7.019195055</v>
      </c>
      <c r="V35" s="86"/>
      <c r="W35" s="86"/>
      <c r="X35" s="86"/>
      <c r="Y35" s="86"/>
      <c r="Z35" s="86"/>
      <c r="AA35" s="86"/>
      <c r="AB35" s="86"/>
      <c r="AC35" s="86"/>
      <c r="AD35" s="86"/>
      <c r="AE35" s="86" t="str">
        <f t="shared" si="76"/>
        <v/>
      </c>
      <c r="AF35" s="86">
        <v>4.0</v>
      </c>
      <c r="AG35" s="155" t="str">
        <f t="shared" si="72"/>
        <v>4</v>
      </c>
      <c r="AH35" s="155" t="str">
        <f t="shared" si="73"/>
        <v> </v>
      </c>
      <c r="AI35" s="155">
        <f t="shared" ref="AI35:AK35" si="80">IF(H35="","",H35)</f>
        <v>12600</v>
      </c>
      <c r="AJ35" s="156">
        <f t="shared" si="80"/>
        <v>8.45</v>
      </c>
      <c r="AK35" s="157">
        <f t="shared" si="80"/>
        <v>0.18</v>
      </c>
      <c r="AL35" s="86" t="str">
        <f t="shared" si="78"/>
        <v/>
      </c>
    </row>
    <row r="36" ht="25.5" customHeight="1">
      <c r="A36" s="149"/>
      <c r="B36" s="162">
        <v>10080.0</v>
      </c>
      <c r="C36" s="160">
        <v>7.85</v>
      </c>
      <c r="D36" s="158">
        <v>0.12</v>
      </c>
      <c r="E36" s="106">
        <v>0.28</v>
      </c>
      <c r="F36" s="106">
        <f t="shared" si="60"/>
        <v>6.54901</v>
      </c>
      <c r="G36" s="107">
        <f t="shared" si="61"/>
        <v>6.2870496</v>
      </c>
      <c r="H36" s="162">
        <v>10500.0</v>
      </c>
      <c r="I36" s="104">
        <v>9.9</v>
      </c>
      <c r="J36" s="158">
        <v>0.12</v>
      </c>
      <c r="K36" s="106">
        <f t="shared" si="62"/>
        <v>7.90614</v>
      </c>
      <c r="L36" s="108">
        <f t="shared" si="63"/>
        <v>0.04166666667</v>
      </c>
      <c r="M36" s="97">
        <f t="shared" si="64"/>
        <v>0.2575278554</v>
      </c>
      <c r="N36" s="109">
        <f t="shared" si="65"/>
        <v>66014.0208</v>
      </c>
      <c r="O36" s="107">
        <f t="shared" si="66"/>
        <v>83014.47</v>
      </c>
      <c r="P36" s="110">
        <f t="shared" ref="P36:Q36" si="81">H36</f>
        <v>10500</v>
      </c>
      <c r="Q36" s="106">
        <f t="shared" si="81"/>
        <v>9.9</v>
      </c>
      <c r="R36" s="106">
        <f t="shared" si="68"/>
        <v>103950</v>
      </c>
      <c r="S36" s="108">
        <f t="shared" si="69"/>
        <v>0.01</v>
      </c>
      <c r="T36" s="153">
        <f t="shared" si="70"/>
        <v>1039.5</v>
      </c>
      <c r="U36" s="154">
        <f t="shared" si="71"/>
        <v>7.872589031</v>
      </c>
      <c r="V36" s="86"/>
      <c r="W36" s="86"/>
      <c r="X36" s="86"/>
      <c r="Y36" s="86"/>
      <c r="Z36" s="86"/>
      <c r="AA36" s="86"/>
      <c r="AB36" s="86"/>
      <c r="AC36" s="86"/>
      <c r="AD36" s="86"/>
      <c r="AE36" s="86" t="str">
        <f t="shared" si="76"/>
        <v/>
      </c>
      <c r="AF36" s="86">
        <v>5.0</v>
      </c>
      <c r="AG36" s="155" t="str">
        <f t="shared" si="72"/>
        <v>5</v>
      </c>
      <c r="AH36" s="155" t="str">
        <f t="shared" si="73"/>
        <v> </v>
      </c>
      <c r="AI36" s="155">
        <f t="shared" ref="AI36:AK36" si="82">IF(H36="","",H36)</f>
        <v>10500</v>
      </c>
      <c r="AJ36" s="156">
        <f t="shared" si="82"/>
        <v>9.9</v>
      </c>
      <c r="AK36" s="157">
        <f t="shared" si="82"/>
        <v>0.12</v>
      </c>
      <c r="AL36" s="86" t="str">
        <f t="shared" si="78"/>
        <v/>
      </c>
    </row>
    <row r="37" ht="25.5" customHeight="1">
      <c r="A37" s="149"/>
      <c r="B37" s="161">
        <v>6804.0</v>
      </c>
      <c r="C37" s="104">
        <v>7.85</v>
      </c>
      <c r="D37" s="105">
        <v>0.12</v>
      </c>
      <c r="E37" s="106">
        <v>0.28</v>
      </c>
      <c r="F37" s="106">
        <f t="shared" si="60"/>
        <v>6.54901</v>
      </c>
      <c r="G37" s="107">
        <f t="shared" si="61"/>
        <v>6.54901</v>
      </c>
      <c r="H37" s="161">
        <v>6804.0</v>
      </c>
      <c r="I37" s="104">
        <v>9.9</v>
      </c>
      <c r="J37" s="105">
        <v>0.12</v>
      </c>
      <c r="K37" s="106">
        <f t="shared" si="62"/>
        <v>7.90614</v>
      </c>
      <c r="L37" s="108">
        <f t="shared" si="63"/>
        <v>0</v>
      </c>
      <c r="M37" s="97">
        <f t="shared" si="64"/>
        <v>0.2072267411</v>
      </c>
      <c r="N37" s="109">
        <f t="shared" si="65"/>
        <v>44559.46404</v>
      </c>
      <c r="O37" s="107">
        <f t="shared" si="66"/>
        <v>53793.37656</v>
      </c>
      <c r="P37" s="110">
        <f t="shared" ref="P37:Q37" si="83">H37</f>
        <v>6804</v>
      </c>
      <c r="Q37" s="106">
        <f t="shared" si="83"/>
        <v>9.9</v>
      </c>
      <c r="R37" s="106">
        <f t="shared" si="68"/>
        <v>67359.6</v>
      </c>
      <c r="S37" s="108">
        <f t="shared" si="69"/>
        <v>0.01</v>
      </c>
      <c r="T37" s="153">
        <f t="shared" si="70"/>
        <v>673.596</v>
      </c>
      <c r="U37" s="154">
        <f t="shared" si="71"/>
        <v>8.200613574</v>
      </c>
      <c r="V37" s="86"/>
      <c r="W37" s="86"/>
      <c r="X37" s="86"/>
      <c r="Y37" s="86"/>
      <c r="Z37" s="86"/>
      <c r="AA37" s="86"/>
      <c r="AB37" s="86"/>
      <c r="AC37" s="86"/>
      <c r="AD37" s="86"/>
      <c r="AE37" s="86" t="str">
        <f t="shared" si="76"/>
        <v/>
      </c>
      <c r="AF37" s="86">
        <v>6.0</v>
      </c>
      <c r="AG37" s="155" t="str">
        <f t="shared" si="72"/>
        <v>6</v>
      </c>
      <c r="AH37" s="155" t="str">
        <f t="shared" si="73"/>
        <v> </v>
      </c>
      <c r="AI37" s="155">
        <f t="shared" ref="AI37:AK37" si="84">IF(H37="","",H37)</f>
        <v>6804</v>
      </c>
      <c r="AJ37" s="156">
        <f t="shared" si="84"/>
        <v>9.9</v>
      </c>
      <c r="AK37" s="157">
        <f t="shared" si="84"/>
        <v>0.12</v>
      </c>
      <c r="AL37" s="86" t="str">
        <f t="shared" si="78"/>
        <v/>
      </c>
    </row>
    <row r="38" ht="25.5" customHeight="1">
      <c r="A38" s="149"/>
      <c r="B38" s="162">
        <v>1200.0</v>
      </c>
      <c r="C38" s="160">
        <v>5.39</v>
      </c>
      <c r="D38" s="158">
        <v>0.12</v>
      </c>
      <c r="E38" s="106">
        <v>0.28</v>
      </c>
      <c r="F38" s="106">
        <f t="shared" si="60"/>
        <v>4.584454</v>
      </c>
      <c r="G38" s="107">
        <f t="shared" si="61"/>
        <v>4.584454</v>
      </c>
      <c r="H38" s="162">
        <v>1200.0</v>
      </c>
      <c r="I38" s="104">
        <v>7.68</v>
      </c>
      <c r="J38" s="105">
        <v>0.12</v>
      </c>
      <c r="K38" s="106">
        <f t="shared" si="62"/>
        <v>6.133248</v>
      </c>
      <c r="L38" s="108">
        <f t="shared" si="63"/>
        <v>0</v>
      </c>
      <c r="M38" s="97">
        <f t="shared" si="64"/>
        <v>0.3378360869</v>
      </c>
      <c r="N38" s="109">
        <f t="shared" si="65"/>
        <v>5501.3448</v>
      </c>
      <c r="O38" s="107">
        <f t="shared" si="66"/>
        <v>7359.8976</v>
      </c>
      <c r="P38" s="110">
        <f t="shared" ref="P38:Q38" si="85">H38</f>
        <v>1200</v>
      </c>
      <c r="Q38" s="106">
        <f t="shared" si="85"/>
        <v>7.68</v>
      </c>
      <c r="R38" s="106">
        <f t="shared" si="68"/>
        <v>9216</v>
      </c>
      <c r="S38" s="108">
        <f t="shared" si="69"/>
        <v>0.015</v>
      </c>
      <c r="T38" s="153">
        <f t="shared" si="70"/>
        <v>138.24</v>
      </c>
      <c r="U38" s="154">
        <f t="shared" si="71"/>
        <v>5.740613574</v>
      </c>
      <c r="V38" s="86"/>
      <c r="W38" s="86"/>
      <c r="X38" s="86"/>
      <c r="Y38" s="86"/>
      <c r="Z38" s="86"/>
      <c r="AA38" s="86"/>
      <c r="AB38" s="86"/>
      <c r="AC38" s="86"/>
      <c r="AD38" s="86"/>
      <c r="AE38" s="86" t="str">
        <f t="shared" si="76"/>
        <v/>
      </c>
      <c r="AF38" s="86">
        <v>7.0</v>
      </c>
      <c r="AG38" s="155" t="str">
        <f t="shared" si="72"/>
        <v>7</v>
      </c>
      <c r="AH38" s="155" t="str">
        <f t="shared" si="73"/>
        <v> </v>
      </c>
      <c r="AI38" s="155">
        <f t="shared" ref="AI38:AK38" si="86">IF(H38="","",H38)</f>
        <v>1200</v>
      </c>
      <c r="AJ38" s="156">
        <f t="shared" si="86"/>
        <v>7.68</v>
      </c>
      <c r="AK38" s="157">
        <f t="shared" si="86"/>
        <v>0.12</v>
      </c>
      <c r="AL38" s="86" t="str">
        <f t="shared" si="78"/>
        <v/>
      </c>
    </row>
    <row r="39" ht="25.5" customHeight="1">
      <c r="A39" s="149"/>
      <c r="B39" s="161">
        <v>126.0</v>
      </c>
      <c r="C39" s="104">
        <v>7.85</v>
      </c>
      <c r="D39" s="105">
        <v>0.12</v>
      </c>
      <c r="E39" s="106">
        <v>0.28</v>
      </c>
      <c r="F39" s="106">
        <f t="shared" si="60"/>
        <v>6.54901</v>
      </c>
      <c r="G39" s="107">
        <f t="shared" si="61"/>
        <v>6.54901</v>
      </c>
      <c r="H39" s="161">
        <v>126.0</v>
      </c>
      <c r="I39" s="104">
        <v>9.9</v>
      </c>
      <c r="J39" s="105">
        <v>0.12</v>
      </c>
      <c r="K39" s="106">
        <f t="shared" si="62"/>
        <v>7.90614</v>
      </c>
      <c r="L39" s="108">
        <f t="shared" si="63"/>
        <v>0</v>
      </c>
      <c r="M39" s="97">
        <f t="shared" si="64"/>
        <v>0.2072267411</v>
      </c>
      <c r="N39" s="109">
        <f t="shared" si="65"/>
        <v>825.17526</v>
      </c>
      <c r="O39" s="107">
        <f t="shared" si="66"/>
        <v>996.17364</v>
      </c>
      <c r="P39" s="110">
        <f t="shared" ref="P39:Q39" si="87">H39</f>
        <v>126</v>
      </c>
      <c r="Q39" s="106">
        <f t="shared" si="87"/>
        <v>9.9</v>
      </c>
      <c r="R39" s="106">
        <f t="shared" si="68"/>
        <v>1247.4</v>
      </c>
      <c r="S39" s="108">
        <f t="shared" si="69"/>
        <v>0.01</v>
      </c>
      <c r="T39" s="153">
        <f t="shared" si="70"/>
        <v>12.474</v>
      </c>
      <c r="U39" s="154">
        <f t="shared" si="71"/>
        <v>8.200613574</v>
      </c>
      <c r="V39" s="86"/>
      <c r="W39" s="86"/>
      <c r="X39" s="86"/>
      <c r="Y39" s="86"/>
      <c r="Z39" s="86"/>
      <c r="AA39" s="86"/>
      <c r="AB39" s="86"/>
      <c r="AC39" s="86"/>
      <c r="AD39" s="86"/>
      <c r="AE39" s="86" t="str">
        <f t="shared" si="76"/>
        <v/>
      </c>
      <c r="AF39" s="86">
        <v>8.0</v>
      </c>
      <c r="AG39" s="155" t="str">
        <f t="shared" si="72"/>
        <v>8</v>
      </c>
      <c r="AH39" s="155" t="str">
        <f t="shared" si="73"/>
        <v> </v>
      </c>
      <c r="AI39" s="155">
        <f t="shared" ref="AI39:AK39" si="88">IF(H39="","",H39)</f>
        <v>126</v>
      </c>
      <c r="AJ39" s="156">
        <f t="shared" si="88"/>
        <v>9.9</v>
      </c>
      <c r="AK39" s="157">
        <f t="shared" si="88"/>
        <v>0.12</v>
      </c>
      <c r="AL39" s="86" t="str">
        <f t="shared" si="78"/>
        <v/>
      </c>
    </row>
    <row r="40" ht="25.5" customHeight="1">
      <c r="A40" s="149"/>
      <c r="B40" s="162"/>
      <c r="C40" s="160"/>
      <c r="D40" s="158"/>
      <c r="E40" s="106">
        <f t="shared" ref="E40:E43" si="91">IF(B40="",0,F49/SUM(B29:B48))</f>
        <v>0</v>
      </c>
      <c r="F40" s="106">
        <f t="shared" si="60"/>
        <v>0</v>
      </c>
      <c r="G40" s="107">
        <f t="shared" si="61"/>
        <v>0</v>
      </c>
      <c r="H40" s="103"/>
      <c r="I40" s="104"/>
      <c r="J40" s="105"/>
      <c r="K40" s="106">
        <f t="shared" si="62"/>
        <v>0</v>
      </c>
      <c r="L40" s="108">
        <f t="shared" si="63"/>
        <v>0</v>
      </c>
      <c r="M40" s="97">
        <f t="shared" si="64"/>
        <v>0</v>
      </c>
      <c r="N40" s="109">
        <f t="shared" si="65"/>
        <v>0</v>
      </c>
      <c r="O40" s="107">
        <f t="shared" si="66"/>
        <v>0</v>
      </c>
      <c r="P40" s="110" t="str">
        <f t="shared" ref="P40:Q40" si="89">H40</f>
        <v/>
      </c>
      <c r="Q40" s="106" t="str">
        <f t="shared" si="89"/>
        <v/>
      </c>
      <c r="R40" s="106">
        <f t="shared" si="68"/>
        <v>0</v>
      </c>
      <c r="S40" s="108">
        <f t="shared" si="69"/>
        <v>0</v>
      </c>
      <c r="T40" s="153">
        <f t="shared" si="70"/>
        <v>0</v>
      </c>
      <c r="U40" s="154">
        <f t="shared" si="71"/>
        <v>0</v>
      </c>
      <c r="V40" s="86"/>
      <c r="W40" s="86"/>
      <c r="X40" s="86"/>
      <c r="Y40" s="86"/>
      <c r="Z40" s="86"/>
      <c r="AA40" s="86"/>
      <c r="AB40" s="86"/>
      <c r="AC40" s="86"/>
      <c r="AD40" s="86"/>
      <c r="AE40" s="86" t="str">
        <f t="shared" si="76"/>
        <v/>
      </c>
      <c r="AF40" s="86">
        <v>9.0</v>
      </c>
      <c r="AG40" s="155" t="str">
        <f t="shared" si="72"/>
        <v>9</v>
      </c>
      <c r="AH40" s="155" t="str">
        <f t="shared" si="73"/>
        <v> </v>
      </c>
      <c r="AI40" s="155" t="str">
        <f t="shared" ref="AI40:AK40" si="90">IF(H40="","",H40)</f>
        <v/>
      </c>
      <c r="AJ40" s="156" t="str">
        <f t="shared" si="90"/>
        <v/>
      </c>
      <c r="AK40" s="157" t="str">
        <f t="shared" si="90"/>
        <v/>
      </c>
      <c r="AL40" s="86" t="str">
        <f t="shared" si="78"/>
        <v/>
      </c>
    </row>
    <row r="41" ht="25.5" customHeight="1">
      <c r="A41" s="149"/>
      <c r="B41" s="161"/>
      <c r="C41" s="104"/>
      <c r="D41" s="105"/>
      <c r="E41" s="106">
        <f t="shared" si="91"/>
        <v>0</v>
      </c>
      <c r="F41" s="106">
        <f t="shared" si="60"/>
        <v>0</v>
      </c>
      <c r="G41" s="107">
        <f t="shared" si="61"/>
        <v>0</v>
      </c>
      <c r="H41" s="103"/>
      <c r="I41" s="104"/>
      <c r="J41" s="105"/>
      <c r="K41" s="106">
        <f t="shared" si="62"/>
        <v>0</v>
      </c>
      <c r="L41" s="108">
        <f t="shared" si="63"/>
        <v>0</v>
      </c>
      <c r="M41" s="97">
        <f t="shared" si="64"/>
        <v>0</v>
      </c>
      <c r="N41" s="109">
        <f t="shared" si="65"/>
        <v>0</v>
      </c>
      <c r="O41" s="107">
        <f t="shared" si="66"/>
        <v>0</v>
      </c>
      <c r="P41" s="110" t="str">
        <f t="shared" ref="P41:Q41" si="92">H41</f>
        <v/>
      </c>
      <c r="Q41" s="106" t="str">
        <f t="shared" si="92"/>
        <v/>
      </c>
      <c r="R41" s="106">
        <f t="shared" si="68"/>
        <v>0</v>
      </c>
      <c r="S41" s="108">
        <f t="shared" si="69"/>
        <v>0</v>
      </c>
      <c r="T41" s="153">
        <f t="shared" si="70"/>
        <v>0</v>
      </c>
      <c r="U41" s="154">
        <f t="shared" si="71"/>
        <v>0</v>
      </c>
      <c r="V41" s="86"/>
      <c r="W41" s="86"/>
      <c r="X41" s="86"/>
      <c r="Y41" s="86"/>
      <c r="Z41" s="86"/>
      <c r="AA41" s="86"/>
      <c r="AB41" s="86"/>
      <c r="AC41" s="86"/>
      <c r="AD41" s="86"/>
      <c r="AE41" s="86" t="str">
        <f t="shared" si="76"/>
        <v/>
      </c>
      <c r="AF41" s="86">
        <v>10.0</v>
      </c>
      <c r="AG41" s="155" t="str">
        <f t="shared" si="72"/>
        <v>10</v>
      </c>
      <c r="AH41" s="155" t="str">
        <f t="shared" si="73"/>
        <v> </v>
      </c>
      <c r="AI41" s="155" t="str">
        <f t="shared" ref="AI41:AK41" si="93">IF(H41="","",H41)</f>
        <v/>
      </c>
      <c r="AJ41" s="156" t="str">
        <f t="shared" si="93"/>
        <v/>
      </c>
      <c r="AK41" s="157" t="str">
        <f t="shared" si="93"/>
        <v/>
      </c>
      <c r="AL41" s="86" t="str">
        <f t="shared" si="78"/>
        <v/>
      </c>
    </row>
    <row r="42" ht="25.5" customHeight="1">
      <c r="A42" s="149"/>
      <c r="B42" s="162"/>
      <c r="C42" s="160"/>
      <c r="D42" s="158"/>
      <c r="E42" s="106">
        <f t="shared" si="91"/>
        <v>0</v>
      </c>
      <c r="F42" s="106">
        <f t="shared" si="60"/>
        <v>0</v>
      </c>
      <c r="G42" s="107">
        <f t="shared" si="61"/>
        <v>0</v>
      </c>
      <c r="H42" s="103"/>
      <c r="I42" s="104"/>
      <c r="J42" s="105"/>
      <c r="K42" s="106">
        <f t="shared" si="62"/>
        <v>0</v>
      </c>
      <c r="L42" s="108">
        <f t="shared" si="63"/>
        <v>0</v>
      </c>
      <c r="M42" s="97">
        <f t="shared" si="64"/>
        <v>0</v>
      </c>
      <c r="N42" s="109">
        <f t="shared" si="65"/>
        <v>0</v>
      </c>
      <c r="O42" s="107">
        <f t="shared" si="66"/>
        <v>0</v>
      </c>
      <c r="P42" s="110" t="str">
        <f t="shared" ref="P42:Q42" si="94">H42</f>
        <v/>
      </c>
      <c r="Q42" s="106" t="str">
        <f t="shared" si="94"/>
        <v/>
      </c>
      <c r="R42" s="106">
        <f t="shared" si="68"/>
        <v>0</v>
      </c>
      <c r="S42" s="108">
        <f t="shared" si="69"/>
        <v>0</v>
      </c>
      <c r="T42" s="153">
        <f t="shared" si="70"/>
        <v>0</v>
      </c>
      <c r="U42" s="154">
        <f t="shared" si="71"/>
        <v>0</v>
      </c>
      <c r="V42" s="86"/>
      <c r="W42" s="86"/>
      <c r="X42" s="86"/>
      <c r="Y42" s="86"/>
      <c r="Z42" s="86"/>
      <c r="AA42" s="86"/>
      <c r="AB42" s="86"/>
      <c r="AC42" s="86"/>
      <c r="AD42" s="86"/>
      <c r="AE42" s="86" t="str">
        <f t="shared" si="76"/>
        <v/>
      </c>
      <c r="AF42" s="86">
        <v>11.0</v>
      </c>
      <c r="AG42" s="155" t="str">
        <f t="shared" si="72"/>
        <v>11</v>
      </c>
      <c r="AH42" s="155" t="str">
        <f t="shared" si="73"/>
        <v> </v>
      </c>
      <c r="AI42" s="155" t="str">
        <f t="shared" ref="AI42:AK42" si="95">IF(H42="","",H42)</f>
        <v/>
      </c>
      <c r="AJ42" s="156" t="str">
        <f t="shared" si="95"/>
        <v/>
      </c>
      <c r="AK42" s="157" t="str">
        <f t="shared" si="95"/>
        <v/>
      </c>
      <c r="AL42" s="86" t="str">
        <f t="shared" si="78"/>
        <v/>
      </c>
    </row>
    <row r="43" ht="25.5" customHeight="1">
      <c r="A43" s="149"/>
      <c r="B43" s="161"/>
      <c r="C43" s="104"/>
      <c r="D43" s="105"/>
      <c r="E43" s="106">
        <f t="shared" si="91"/>
        <v>0</v>
      </c>
      <c r="F43" s="106">
        <f t="shared" si="60"/>
        <v>0</v>
      </c>
      <c r="G43" s="107">
        <f t="shared" si="61"/>
        <v>0</v>
      </c>
      <c r="H43" s="103"/>
      <c r="I43" s="104"/>
      <c r="J43" s="105"/>
      <c r="K43" s="106">
        <f t="shared" si="62"/>
        <v>0</v>
      </c>
      <c r="L43" s="108">
        <f t="shared" si="63"/>
        <v>0</v>
      </c>
      <c r="M43" s="97">
        <f t="shared" si="64"/>
        <v>0</v>
      </c>
      <c r="N43" s="109">
        <f t="shared" si="65"/>
        <v>0</v>
      </c>
      <c r="O43" s="107">
        <f t="shared" si="66"/>
        <v>0</v>
      </c>
      <c r="P43" s="110" t="str">
        <f t="shared" ref="P43:Q43" si="96">H43</f>
        <v/>
      </c>
      <c r="Q43" s="106" t="str">
        <f t="shared" si="96"/>
        <v/>
      </c>
      <c r="R43" s="106">
        <f t="shared" si="68"/>
        <v>0</v>
      </c>
      <c r="S43" s="108">
        <f t="shared" si="69"/>
        <v>0</v>
      </c>
      <c r="T43" s="153">
        <f t="shared" si="70"/>
        <v>0</v>
      </c>
      <c r="U43" s="154">
        <f t="shared" si="71"/>
        <v>0</v>
      </c>
      <c r="V43" s="86"/>
      <c r="W43" s="86"/>
      <c r="X43" s="86"/>
      <c r="Y43" s="86"/>
      <c r="Z43" s="86"/>
      <c r="AA43" s="86"/>
      <c r="AB43" s="86"/>
      <c r="AC43" s="86"/>
      <c r="AD43" s="86"/>
      <c r="AE43" s="86" t="str">
        <f t="shared" si="76"/>
        <v/>
      </c>
      <c r="AF43" s="86">
        <v>12.0</v>
      </c>
      <c r="AG43" s="155" t="str">
        <f t="shared" si="72"/>
        <v>12</v>
      </c>
      <c r="AH43" s="155" t="str">
        <f t="shared" si="73"/>
        <v> </v>
      </c>
      <c r="AI43" s="155" t="str">
        <f t="shared" ref="AI43:AK43" si="97">IF(H43="","",H43)</f>
        <v/>
      </c>
      <c r="AJ43" s="156" t="str">
        <f t="shared" si="97"/>
        <v/>
      </c>
      <c r="AK43" s="157" t="str">
        <f t="shared" si="97"/>
        <v/>
      </c>
      <c r="AL43" s="86" t="str">
        <f t="shared" si="78"/>
        <v/>
      </c>
    </row>
    <row r="44" ht="25.5" customHeight="1">
      <c r="A44" s="149"/>
      <c r="B44" s="161"/>
      <c r="C44" s="104"/>
      <c r="D44" s="105"/>
      <c r="E44" s="106">
        <f>IF(B44="",0,F52/SUM(B32:B51))</f>
        <v>0</v>
      </c>
      <c r="F44" s="106">
        <f t="shared" si="60"/>
        <v>0</v>
      </c>
      <c r="G44" s="107">
        <f t="shared" si="61"/>
        <v>0</v>
      </c>
      <c r="H44" s="103"/>
      <c r="I44" s="104"/>
      <c r="J44" s="105"/>
      <c r="K44" s="106">
        <f t="shared" si="62"/>
        <v>0</v>
      </c>
      <c r="L44" s="108">
        <f t="shared" si="63"/>
        <v>0</v>
      </c>
      <c r="M44" s="97">
        <f t="shared" si="64"/>
        <v>0</v>
      </c>
      <c r="N44" s="109">
        <f t="shared" si="65"/>
        <v>0</v>
      </c>
      <c r="O44" s="107">
        <f t="shared" si="66"/>
        <v>0</v>
      </c>
      <c r="P44" s="110" t="str">
        <f t="shared" ref="P44:Q44" si="98">H44</f>
        <v/>
      </c>
      <c r="Q44" s="106" t="str">
        <f t="shared" si="98"/>
        <v/>
      </c>
      <c r="R44" s="106">
        <f t="shared" si="68"/>
        <v>0</v>
      </c>
      <c r="S44" s="108">
        <f t="shared" si="69"/>
        <v>0</v>
      </c>
      <c r="T44" s="153">
        <f t="shared" si="70"/>
        <v>0</v>
      </c>
      <c r="U44" s="154">
        <f t="shared" si="71"/>
        <v>0</v>
      </c>
      <c r="V44" s="86"/>
      <c r="W44" s="86"/>
      <c r="X44" s="86"/>
      <c r="Y44" s="86"/>
      <c r="Z44" s="86"/>
      <c r="AA44" s="86"/>
      <c r="AB44" s="86"/>
      <c r="AC44" s="86"/>
      <c r="AD44" s="86"/>
      <c r="AE44" s="86" t="str">
        <f t="shared" si="76"/>
        <v/>
      </c>
      <c r="AF44" s="86">
        <v>13.0</v>
      </c>
      <c r="AG44" s="155" t="str">
        <f t="shared" si="72"/>
        <v>13</v>
      </c>
      <c r="AH44" s="155" t="str">
        <f t="shared" si="73"/>
        <v> </v>
      </c>
      <c r="AI44" s="155" t="str">
        <f t="shared" ref="AI44:AK44" si="99">IF(H44="","",H44)</f>
        <v/>
      </c>
      <c r="AJ44" s="156" t="str">
        <f t="shared" si="99"/>
        <v/>
      </c>
      <c r="AK44" s="157" t="str">
        <f t="shared" si="99"/>
        <v/>
      </c>
      <c r="AL44" s="86" t="str">
        <f t="shared" si="78"/>
        <v/>
      </c>
    </row>
    <row r="45" ht="25.5" customHeight="1">
      <c r="A45" s="149"/>
      <c r="B45" s="161"/>
      <c r="C45" s="104"/>
      <c r="D45" s="105"/>
      <c r="E45" s="106">
        <f>IF(B45="",0,F52/SUM(B32:B51))</f>
        <v>0</v>
      </c>
      <c r="F45" s="106">
        <f t="shared" si="60"/>
        <v>0</v>
      </c>
      <c r="G45" s="107">
        <f t="shared" si="61"/>
        <v>0</v>
      </c>
      <c r="H45" s="103"/>
      <c r="I45" s="104"/>
      <c r="J45" s="105"/>
      <c r="K45" s="106">
        <f t="shared" si="62"/>
        <v>0</v>
      </c>
      <c r="L45" s="108">
        <f t="shared" si="63"/>
        <v>0</v>
      </c>
      <c r="M45" s="97">
        <f t="shared" si="64"/>
        <v>0</v>
      </c>
      <c r="N45" s="109">
        <f t="shared" si="65"/>
        <v>0</v>
      </c>
      <c r="O45" s="107">
        <f t="shared" si="66"/>
        <v>0</v>
      </c>
      <c r="P45" s="110" t="str">
        <f t="shared" ref="P45:Q45" si="100">H45</f>
        <v/>
      </c>
      <c r="Q45" s="106" t="str">
        <f t="shared" si="100"/>
        <v/>
      </c>
      <c r="R45" s="106">
        <f t="shared" si="68"/>
        <v>0</v>
      </c>
      <c r="S45" s="108">
        <f t="shared" si="69"/>
        <v>0</v>
      </c>
      <c r="T45" s="153">
        <f t="shared" si="70"/>
        <v>0</v>
      </c>
      <c r="U45" s="154">
        <f t="shared" si="71"/>
        <v>0</v>
      </c>
      <c r="V45" s="86"/>
      <c r="W45" s="86"/>
      <c r="X45" s="86"/>
      <c r="Y45" s="86"/>
      <c r="Z45" s="86"/>
      <c r="AA45" s="86"/>
      <c r="AB45" s="86"/>
      <c r="AC45" s="86"/>
      <c r="AD45" s="86"/>
      <c r="AE45" s="86" t="str">
        <f t="shared" si="76"/>
        <v/>
      </c>
      <c r="AF45" s="86">
        <v>14.0</v>
      </c>
      <c r="AG45" s="155" t="str">
        <f t="shared" si="72"/>
        <v>14</v>
      </c>
      <c r="AH45" s="155" t="str">
        <f t="shared" si="73"/>
        <v> </v>
      </c>
      <c r="AI45" s="155" t="str">
        <f t="shared" ref="AI45:AK45" si="101">IF(H45="","",H45)</f>
        <v/>
      </c>
      <c r="AJ45" s="156" t="str">
        <f t="shared" si="101"/>
        <v/>
      </c>
      <c r="AK45" s="157" t="str">
        <f t="shared" si="101"/>
        <v/>
      </c>
      <c r="AL45" s="86" t="str">
        <f t="shared" si="78"/>
        <v/>
      </c>
    </row>
    <row r="46" ht="25.5" customHeight="1">
      <c r="A46" s="149"/>
      <c r="B46" s="161"/>
      <c r="C46" s="104"/>
      <c r="D46" s="105"/>
      <c r="E46" s="106">
        <f>IF(B46="",0,F52/SUM(B32:B51))</f>
        <v>0</v>
      </c>
      <c r="F46" s="106">
        <f t="shared" si="60"/>
        <v>0</v>
      </c>
      <c r="G46" s="107">
        <f t="shared" si="61"/>
        <v>0</v>
      </c>
      <c r="H46" s="103"/>
      <c r="I46" s="104"/>
      <c r="J46" s="105"/>
      <c r="K46" s="106">
        <f t="shared" si="62"/>
        <v>0</v>
      </c>
      <c r="L46" s="108">
        <f t="shared" si="63"/>
        <v>0</v>
      </c>
      <c r="M46" s="97">
        <f t="shared" si="64"/>
        <v>0</v>
      </c>
      <c r="N46" s="109">
        <f t="shared" si="65"/>
        <v>0</v>
      </c>
      <c r="O46" s="107">
        <f t="shared" si="66"/>
        <v>0</v>
      </c>
      <c r="P46" s="110" t="str">
        <f t="shared" ref="P46:Q46" si="102">H46</f>
        <v/>
      </c>
      <c r="Q46" s="106" t="str">
        <f t="shared" si="102"/>
        <v/>
      </c>
      <c r="R46" s="106">
        <f t="shared" si="68"/>
        <v>0</v>
      </c>
      <c r="S46" s="108">
        <f t="shared" si="69"/>
        <v>0</v>
      </c>
      <c r="T46" s="153">
        <f t="shared" si="70"/>
        <v>0</v>
      </c>
      <c r="U46" s="154">
        <f t="shared" si="71"/>
        <v>0</v>
      </c>
      <c r="V46" s="86"/>
      <c r="W46" s="86"/>
      <c r="X46" s="86"/>
      <c r="Y46" s="86"/>
      <c r="Z46" s="86"/>
      <c r="AA46" s="86"/>
      <c r="AB46" s="86"/>
      <c r="AC46" s="86"/>
      <c r="AD46" s="86"/>
      <c r="AE46" s="86" t="str">
        <f t="shared" si="76"/>
        <v/>
      </c>
      <c r="AF46" s="86">
        <v>15.0</v>
      </c>
      <c r="AG46" s="155" t="str">
        <f t="shared" si="72"/>
        <v>15</v>
      </c>
      <c r="AH46" s="155" t="str">
        <f t="shared" si="73"/>
        <v> </v>
      </c>
      <c r="AI46" s="155" t="str">
        <f t="shared" ref="AI46:AK46" si="103">IF(H46="","",H46)</f>
        <v/>
      </c>
      <c r="AJ46" s="156" t="str">
        <f t="shared" si="103"/>
        <v/>
      </c>
      <c r="AK46" s="157" t="str">
        <f t="shared" si="103"/>
        <v/>
      </c>
      <c r="AL46" s="86" t="str">
        <f t="shared" si="78"/>
        <v/>
      </c>
    </row>
    <row r="47" ht="25.5" customHeight="1">
      <c r="A47" s="149"/>
      <c r="B47" s="161"/>
      <c r="C47" s="104"/>
      <c r="D47" s="105"/>
      <c r="E47" s="106">
        <f>IF(B47="",0,F52/SUM(B32:B51))</f>
        <v>0</v>
      </c>
      <c r="F47" s="106">
        <f t="shared" si="60"/>
        <v>0</v>
      </c>
      <c r="G47" s="107">
        <f t="shared" si="61"/>
        <v>0</v>
      </c>
      <c r="H47" s="103"/>
      <c r="I47" s="104"/>
      <c r="J47" s="105"/>
      <c r="K47" s="106">
        <f t="shared" si="62"/>
        <v>0</v>
      </c>
      <c r="L47" s="108">
        <f t="shared" si="63"/>
        <v>0</v>
      </c>
      <c r="M47" s="97">
        <f t="shared" si="64"/>
        <v>0</v>
      </c>
      <c r="N47" s="109">
        <f t="shared" si="65"/>
        <v>0</v>
      </c>
      <c r="O47" s="107">
        <f t="shared" si="66"/>
        <v>0</v>
      </c>
      <c r="P47" s="110" t="str">
        <f t="shared" ref="P47:Q47" si="104">H47</f>
        <v/>
      </c>
      <c r="Q47" s="106" t="str">
        <f t="shared" si="104"/>
        <v/>
      </c>
      <c r="R47" s="106">
        <f t="shared" si="68"/>
        <v>0</v>
      </c>
      <c r="S47" s="108">
        <f t="shared" si="69"/>
        <v>0</v>
      </c>
      <c r="T47" s="153">
        <f t="shared" si="70"/>
        <v>0</v>
      </c>
      <c r="U47" s="154">
        <f t="shared" si="71"/>
        <v>0</v>
      </c>
      <c r="V47" s="86"/>
      <c r="W47" s="86"/>
      <c r="X47" s="86"/>
      <c r="Y47" s="86"/>
      <c r="Z47" s="86"/>
      <c r="AA47" s="86"/>
      <c r="AB47" s="86"/>
      <c r="AC47" s="86"/>
      <c r="AD47" s="86"/>
      <c r="AE47" s="86" t="str">
        <f t="shared" si="76"/>
        <v/>
      </c>
      <c r="AF47" s="86">
        <v>16.0</v>
      </c>
      <c r="AG47" s="155" t="str">
        <f t="shared" si="72"/>
        <v>16</v>
      </c>
      <c r="AH47" s="155" t="str">
        <f t="shared" si="73"/>
        <v> </v>
      </c>
      <c r="AI47" s="155" t="str">
        <f t="shared" ref="AI47:AK47" si="105">IF(H47="","",H47)</f>
        <v/>
      </c>
      <c r="AJ47" s="156" t="str">
        <f t="shared" si="105"/>
        <v/>
      </c>
      <c r="AK47" s="157" t="str">
        <f t="shared" si="105"/>
        <v/>
      </c>
      <c r="AL47" s="86" t="str">
        <f t="shared" si="78"/>
        <v/>
      </c>
    </row>
    <row r="48" ht="25.5" customHeight="1">
      <c r="A48" s="149"/>
      <c r="B48" s="161"/>
      <c r="C48" s="104"/>
      <c r="D48" s="105"/>
      <c r="E48" s="106">
        <f>IF(B48="",0,F52/SUM(B32:B51))</f>
        <v>0</v>
      </c>
      <c r="F48" s="106">
        <f t="shared" si="60"/>
        <v>0</v>
      </c>
      <c r="G48" s="107">
        <f t="shared" si="61"/>
        <v>0</v>
      </c>
      <c r="H48" s="103"/>
      <c r="I48" s="104"/>
      <c r="J48" s="105"/>
      <c r="K48" s="106">
        <f t="shared" si="62"/>
        <v>0</v>
      </c>
      <c r="L48" s="108">
        <f t="shared" si="63"/>
        <v>0</v>
      </c>
      <c r="M48" s="97">
        <f t="shared" si="64"/>
        <v>0</v>
      </c>
      <c r="N48" s="109">
        <f t="shared" si="65"/>
        <v>0</v>
      </c>
      <c r="O48" s="107">
        <f t="shared" si="66"/>
        <v>0</v>
      </c>
      <c r="P48" s="110" t="str">
        <f t="shared" ref="P48:Q48" si="106">H48</f>
        <v/>
      </c>
      <c r="Q48" s="106" t="str">
        <f t="shared" si="106"/>
        <v/>
      </c>
      <c r="R48" s="106">
        <f t="shared" si="68"/>
        <v>0</v>
      </c>
      <c r="S48" s="108">
        <f t="shared" si="69"/>
        <v>0</v>
      </c>
      <c r="T48" s="153">
        <f t="shared" si="70"/>
        <v>0</v>
      </c>
      <c r="U48" s="154">
        <f t="shared" si="71"/>
        <v>0</v>
      </c>
      <c r="V48" s="86"/>
      <c r="W48" s="86"/>
      <c r="X48" s="86"/>
      <c r="Y48" s="86"/>
      <c r="Z48" s="86"/>
      <c r="AA48" s="86"/>
      <c r="AB48" s="86"/>
      <c r="AC48" s="86"/>
      <c r="AD48" s="86"/>
      <c r="AE48" s="86" t="str">
        <f t="shared" si="76"/>
        <v/>
      </c>
      <c r="AF48" s="86">
        <v>17.0</v>
      </c>
      <c r="AG48" s="155" t="str">
        <f t="shared" si="72"/>
        <v>17</v>
      </c>
      <c r="AH48" s="155" t="str">
        <f t="shared" si="73"/>
        <v> </v>
      </c>
      <c r="AI48" s="155" t="str">
        <f t="shared" ref="AI48:AK48" si="107">IF(H48="","",H48)</f>
        <v/>
      </c>
      <c r="AJ48" s="156" t="str">
        <f t="shared" si="107"/>
        <v/>
      </c>
      <c r="AK48" s="157" t="str">
        <f t="shared" si="107"/>
        <v/>
      </c>
      <c r="AL48" s="86" t="str">
        <f t="shared" si="78"/>
        <v/>
      </c>
    </row>
    <row r="49" ht="25.5" customHeight="1">
      <c r="A49" s="149"/>
      <c r="B49" s="161"/>
      <c r="C49" s="104"/>
      <c r="D49" s="105"/>
      <c r="E49" s="106">
        <f>IF(B49="",0,F52/SUM(B32:B51))</f>
        <v>0</v>
      </c>
      <c r="F49" s="106">
        <f t="shared" si="60"/>
        <v>0</v>
      </c>
      <c r="G49" s="107">
        <f t="shared" si="61"/>
        <v>0</v>
      </c>
      <c r="H49" s="103"/>
      <c r="I49" s="104"/>
      <c r="J49" s="105"/>
      <c r="K49" s="106">
        <f t="shared" si="62"/>
        <v>0</v>
      </c>
      <c r="L49" s="108">
        <f t="shared" si="63"/>
        <v>0</v>
      </c>
      <c r="M49" s="97">
        <f t="shared" si="64"/>
        <v>0</v>
      </c>
      <c r="N49" s="109">
        <f t="shared" si="65"/>
        <v>0</v>
      </c>
      <c r="O49" s="107">
        <f t="shared" si="66"/>
        <v>0</v>
      </c>
      <c r="P49" s="110" t="str">
        <f t="shared" ref="P49:Q49" si="108">H49</f>
        <v/>
      </c>
      <c r="Q49" s="106" t="str">
        <f t="shared" si="108"/>
        <v/>
      </c>
      <c r="R49" s="106">
        <f t="shared" si="68"/>
        <v>0</v>
      </c>
      <c r="S49" s="108">
        <f t="shared" si="69"/>
        <v>0</v>
      </c>
      <c r="T49" s="153">
        <f t="shared" si="70"/>
        <v>0</v>
      </c>
      <c r="U49" s="154">
        <f t="shared" si="71"/>
        <v>0</v>
      </c>
      <c r="V49" s="86"/>
      <c r="W49" s="86"/>
      <c r="X49" s="86"/>
      <c r="Y49" s="86"/>
      <c r="Z49" s="86"/>
      <c r="AA49" s="86"/>
      <c r="AB49" s="86"/>
      <c r="AC49" s="86"/>
      <c r="AD49" s="86"/>
      <c r="AE49" s="86" t="str">
        <f t="shared" si="76"/>
        <v/>
      </c>
      <c r="AF49" s="86">
        <v>18.0</v>
      </c>
      <c r="AG49" s="155" t="str">
        <f t="shared" si="72"/>
        <v>18</v>
      </c>
      <c r="AH49" s="155" t="str">
        <f t="shared" si="73"/>
        <v> </v>
      </c>
      <c r="AI49" s="155" t="str">
        <f t="shared" ref="AI49:AK49" si="109">IF(H49="","",H49)</f>
        <v/>
      </c>
      <c r="AJ49" s="156" t="str">
        <f t="shared" si="109"/>
        <v/>
      </c>
      <c r="AK49" s="157" t="str">
        <f t="shared" si="109"/>
        <v/>
      </c>
      <c r="AL49" s="86" t="str">
        <f t="shared" si="78"/>
        <v/>
      </c>
    </row>
    <row r="50" ht="25.5" customHeight="1">
      <c r="A50" s="149"/>
      <c r="B50" s="161"/>
      <c r="C50" s="104"/>
      <c r="D50" s="105"/>
      <c r="E50" s="106">
        <f>IF(B50="",0,F52/SUM(B32:B51))</f>
        <v>0</v>
      </c>
      <c r="F50" s="106">
        <f t="shared" si="60"/>
        <v>0</v>
      </c>
      <c r="G50" s="107">
        <f t="shared" si="61"/>
        <v>0</v>
      </c>
      <c r="H50" s="103"/>
      <c r="I50" s="104"/>
      <c r="J50" s="105"/>
      <c r="K50" s="106">
        <f t="shared" si="62"/>
        <v>0</v>
      </c>
      <c r="L50" s="108">
        <f t="shared" si="63"/>
        <v>0</v>
      </c>
      <c r="M50" s="97">
        <f t="shared" si="64"/>
        <v>0</v>
      </c>
      <c r="N50" s="109">
        <f t="shared" si="65"/>
        <v>0</v>
      </c>
      <c r="O50" s="107">
        <f t="shared" si="66"/>
        <v>0</v>
      </c>
      <c r="P50" s="110" t="str">
        <f t="shared" ref="P50:Q50" si="110">H50</f>
        <v/>
      </c>
      <c r="Q50" s="106" t="str">
        <f t="shared" si="110"/>
        <v/>
      </c>
      <c r="R50" s="106">
        <f t="shared" si="68"/>
        <v>0</v>
      </c>
      <c r="S50" s="108">
        <f t="shared" si="69"/>
        <v>0</v>
      </c>
      <c r="T50" s="153">
        <f t="shared" si="70"/>
        <v>0</v>
      </c>
      <c r="U50" s="154">
        <f t="shared" si="71"/>
        <v>0</v>
      </c>
      <c r="V50" s="86"/>
      <c r="W50" s="86"/>
      <c r="X50" s="86"/>
      <c r="Y50" s="86"/>
      <c r="Z50" s="86"/>
      <c r="AA50" s="86"/>
      <c r="AB50" s="86"/>
      <c r="AC50" s="86"/>
      <c r="AD50" s="86"/>
      <c r="AE50" s="86" t="str">
        <f t="shared" si="76"/>
        <v/>
      </c>
      <c r="AF50" s="86">
        <v>19.0</v>
      </c>
      <c r="AG50" s="155" t="str">
        <f t="shared" si="72"/>
        <v>19</v>
      </c>
      <c r="AH50" s="155" t="str">
        <f t="shared" si="73"/>
        <v> </v>
      </c>
      <c r="AI50" s="155" t="str">
        <f t="shared" ref="AI50:AK50" si="111">IF(H50="","",H50)</f>
        <v/>
      </c>
      <c r="AJ50" s="156" t="str">
        <f t="shared" si="111"/>
        <v/>
      </c>
      <c r="AK50" s="157" t="str">
        <f t="shared" si="111"/>
        <v/>
      </c>
      <c r="AL50" s="86" t="str">
        <f t="shared" si="78"/>
        <v/>
      </c>
    </row>
    <row r="51" ht="25.5" customHeight="1">
      <c r="A51" s="149"/>
      <c r="B51" s="161"/>
      <c r="C51" s="104"/>
      <c r="D51" s="105"/>
      <c r="E51" s="106">
        <f>IF(B51="",0,F52/SUM(B32:B51))</f>
        <v>0</v>
      </c>
      <c r="F51" s="106">
        <f t="shared" si="60"/>
        <v>0</v>
      </c>
      <c r="G51" s="107">
        <f t="shared" si="61"/>
        <v>0</v>
      </c>
      <c r="H51" s="103"/>
      <c r="I51" s="104"/>
      <c r="J51" s="105"/>
      <c r="K51" s="106">
        <f t="shared" si="62"/>
        <v>0</v>
      </c>
      <c r="L51" s="108">
        <f t="shared" si="63"/>
        <v>0</v>
      </c>
      <c r="M51" s="97">
        <f t="shared" si="64"/>
        <v>0</v>
      </c>
      <c r="N51" s="109">
        <f t="shared" si="65"/>
        <v>0</v>
      </c>
      <c r="O51" s="107">
        <f t="shared" si="66"/>
        <v>0</v>
      </c>
      <c r="P51" s="110" t="str">
        <f t="shared" ref="P51:Q51" si="112">H51</f>
        <v/>
      </c>
      <c r="Q51" s="106" t="str">
        <f t="shared" si="112"/>
        <v/>
      </c>
      <c r="R51" s="106">
        <f t="shared" si="68"/>
        <v>0</v>
      </c>
      <c r="S51" s="108">
        <f t="shared" si="69"/>
        <v>0</v>
      </c>
      <c r="T51" s="153">
        <f t="shared" si="70"/>
        <v>0</v>
      </c>
      <c r="U51" s="154">
        <f t="shared" si="71"/>
        <v>0</v>
      </c>
      <c r="V51" s="86"/>
      <c r="W51" s="86"/>
      <c r="X51" s="86"/>
      <c r="Y51" s="86"/>
      <c r="Z51" s="86"/>
      <c r="AA51" s="86"/>
      <c r="AB51" s="86"/>
      <c r="AC51" s="86"/>
      <c r="AD51" s="86"/>
      <c r="AE51" s="86" t="str">
        <f t="shared" si="76"/>
        <v/>
      </c>
      <c r="AF51" s="86">
        <v>20.0</v>
      </c>
      <c r="AG51" s="155" t="str">
        <f t="shared" si="72"/>
        <v>20</v>
      </c>
      <c r="AH51" s="155" t="str">
        <f t="shared" si="73"/>
        <v> </v>
      </c>
      <c r="AI51" s="155" t="str">
        <f t="shared" ref="AI51:AK51" si="113">IF(H51="","",H51)</f>
        <v/>
      </c>
      <c r="AJ51" s="156" t="str">
        <f t="shared" si="113"/>
        <v/>
      </c>
      <c r="AK51" s="157" t="str">
        <f t="shared" si="113"/>
        <v/>
      </c>
      <c r="AL51" s="86" t="str">
        <f t="shared" si="78"/>
        <v/>
      </c>
    </row>
    <row r="52" ht="25.5" customHeight="1">
      <c r="A52" s="86"/>
      <c r="B52" s="164">
        <f>SUM(B32:B51)</f>
        <v>38275</v>
      </c>
      <c r="C52" s="87" t="s">
        <v>34</v>
      </c>
      <c r="D52" s="95" t="s">
        <v>26</v>
      </c>
      <c r="E52" s="15"/>
      <c r="F52" s="104"/>
      <c r="G52" s="167">
        <f>(C41-F41)*B41</f>
        <v>0</v>
      </c>
      <c r="H52" s="164">
        <f>SUM(H32:H51)</f>
        <v>39009</v>
      </c>
      <c r="I52" s="87" t="s">
        <v>34</v>
      </c>
      <c r="J52" s="86"/>
      <c r="K52" s="136">
        <f>(I41-K41)*H41</f>
        <v>0</v>
      </c>
      <c r="L52" s="165">
        <f t="shared" si="63"/>
        <v>0.01917700849</v>
      </c>
      <c r="M52" s="86">
        <f t="shared" si="64"/>
        <v>0</v>
      </c>
      <c r="N52" s="166">
        <f t="shared" ref="N52:O52" si="114">SUM(N32:N39)</f>
        <v>221190.4258</v>
      </c>
      <c r="O52" s="166">
        <f t="shared" si="114"/>
        <v>273664.4914</v>
      </c>
      <c r="P52" s="86"/>
      <c r="Q52" s="136">
        <f>K52-G52</f>
        <v>0</v>
      </c>
      <c r="R52" s="98">
        <f>SUM(R32:R39)</f>
        <v>354454.01</v>
      </c>
      <c r="S52" s="164" t="s">
        <v>28</v>
      </c>
      <c r="T52" s="164">
        <v>45.0</v>
      </c>
      <c r="U52" s="86">
        <f t="shared" si="71"/>
        <v>0</v>
      </c>
      <c r="V52" s="86"/>
      <c r="W52" s="86"/>
      <c r="X52" s="86"/>
      <c r="Y52" s="104">
        <f>T52*R52</f>
        <v>15950430.45</v>
      </c>
      <c r="Z52" s="104">
        <f>R52</f>
        <v>354454.01</v>
      </c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</row>
    <row r="53" ht="25.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</row>
    <row r="54" ht="25.5" customHeight="1">
      <c r="A54" s="137"/>
      <c r="B54" s="138" t="s">
        <v>1</v>
      </c>
      <c r="C54" s="139">
        <v>25489.0</v>
      </c>
      <c r="D54" s="95" t="s">
        <v>2</v>
      </c>
      <c r="E54" s="15"/>
      <c r="F54" s="140" t="s">
        <v>35</v>
      </c>
      <c r="G54" s="17"/>
      <c r="H54" s="17"/>
      <c r="I54" s="15"/>
      <c r="J54" s="95" t="s">
        <v>3</v>
      </c>
      <c r="K54" s="17"/>
      <c r="L54" s="17"/>
      <c r="M54" s="15"/>
      <c r="N54" s="86"/>
      <c r="O54" s="86"/>
      <c r="P54" s="97">
        <f>IFERROR(O77/N77-1,0)</f>
        <v>0.3964365199</v>
      </c>
      <c r="Q54" s="141" t="s">
        <v>4</v>
      </c>
      <c r="R54" s="20"/>
      <c r="S54" s="21"/>
      <c r="T54" s="142">
        <f>SUM(T57:T76)</f>
        <v>9124.98</v>
      </c>
      <c r="U54" s="143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</row>
    <row r="55" ht="25.5" customHeight="1">
      <c r="A55" s="144" t="s">
        <v>5</v>
      </c>
      <c r="B55" s="145" t="s">
        <v>6</v>
      </c>
      <c r="C55" s="17"/>
      <c r="D55" s="17"/>
      <c r="E55" s="17"/>
      <c r="F55" s="17"/>
      <c r="G55" s="26"/>
      <c r="H55" s="25" t="s">
        <v>7</v>
      </c>
      <c r="I55" s="17"/>
      <c r="J55" s="17"/>
      <c r="K55" s="17"/>
      <c r="L55" s="17"/>
      <c r="M55" s="26"/>
      <c r="N55" s="27" t="s">
        <v>8</v>
      </c>
      <c r="O55" s="28"/>
      <c r="P55" s="25" t="s">
        <v>9</v>
      </c>
      <c r="Q55" s="17"/>
      <c r="R55" s="17"/>
      <c r="S55" s="17"/>
      <c r="T55" s="2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</row>
    <row r="56" ht="25.5" customHeight="1">
      <c r="A56" s="146"/>
      <c r="B56" s="138" t="s">
        <v>10</v>
      </c>
      <c r="C56" s="93" t="s">
        <v>11</v>
      </c>
      <c r="D56" s="93" t="s">
        <v>12</v>
      </c>
      <c r="E56" s="93" t="s">
        <v>13</v>
      </c>
      <c r="F56" s="93" t="s">
        <v>14</v>
      </c>
      <c r="G56" s="101" t="s">
        <v>15</v>
      </c>
      <c r="H56" s="100" t="s">
        <v>10</v>
      </c>
      <c r="I56" s="93" t="s">
        <v>11</v>
      </c>
      <c r="J56" s="93" t="s">
        <v>12</v>
      </c>
      <c r="K56" s="93" t="s">
        <v>14</v>
      </c>
      <c r="L56" s="93" t="s">
        <v>16</v>
      </c>
      <c r="M56" s="101" t="s">
        <v>17</v>
      </c>
      <c r="N56" s="100" t="s">
        <v>18</v>
      </c>
      <c r="O56" s="101" t="s">
        <v>19</v>
      </c>
      <c r="P56" s="100" t="s">
        <v>20</v>
      </c>
      <c r="Q56" s="93" t="s">
        <v>21</v>
      </c>
      <c r="R56" s="93" t="s">
        <v>22</v>
      </c>
      <c r="S56" s="93" t="s">
        <v>23</v>
      </c>
      <c r="T56" s="147" t="s">
        <v>24</v>
      </c>
      <c r="U56" s="148" t="s">
        <v>32</v>
      </c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</row>
    <row r="57" ht="25.5" customHeight="1">
      <c r="A57" s="149" t="s">
        <v>36</v>
      </c>
      <c r="B57" s="162">
        <v>11000.0</v>
      </c>
      <c r="C57" s="160">
        <v>10.0</v>
      </c>
      <c r="D57" s="158">
        <v>0.12</v>
      </c>
      <c r="E57" s="106">
        <f t="shared" ref="E57:E60" si="117">IF(B57="",0,F74/SUM(B54:B73))</f>
        <v>0</v>
      </c>
      <c r="F57" s="106">
        <f t="shared" ref="F57:F76" si="118">C57*(1-D57)*(1-9.25%)+E57</f>
        <v>7.986</v>
      </c>
      <c r="G57" s="107">
        <f t="shared" ref="G57:G76" si="119">IFERROR(F57*B57/H57,0)</f>
        <v>7.986</v>
      </c>
      <c r="H57" s="162">
        <v>11000.0</v>
      </c>
      <c r="I57" s="160">
        <v>14.1</v>
      </c>
      <c r="J57" s="158">
        <v>0.04</v>
      </c>
      <c r="K57" s="106">
        <f t="shared" ref="K57:K76" si="120">I57*(1-J57)*(1-9.25%)</f>
        <v>12.28392</v>
      </c>
      <c r="L57" s="108">
        <f t="shared" ref="L57:L77" si="121">IFERROR(H57/B57-1,0)</f>
        <v>0</v>
      </c>
      <c r="M57" s="97">
        <f t="shared" ref="M57:M76" si="122">IFERROR(K57/G57-1,0)</f>
        <v>0.5381818182</v>
      </c>
      <c r="N57" s="109">
        <f t="shared" ref="N57:N76" si="123">B57*F57</f>
        <v>87846</v>
      </c>
      <c r="O57" s="107">
        <f t="shared" ref="O57:O76" si="124">H57*K57</f>
        <v>135123.12</v>
      </c>
      <c r="P57" s="110">
        <f t="shared" ref="P57:Q57" si="115">H57</f>
        <v>11000</v>
      </c>
      <c r="Q57" s="106">
        <f t="shared" si="115"/>
        <v>14.1</v>
      </c>
      <c r="R57" s="106">
        <f t="shared" ref="R57:R76" si="126">Q57*P57</f>
        <v>155100</v>
      </c>
      <c r="S57" s="108">
        <f t="shared" ref="S57:S76" si="127">IF(M57="","",IF(M57&lt;20%,0,IF(M57&lt;30%,1%,IF(M57&lt;40%,1.5%,IF(M57&lt;50%,2.5%,IF(M57&lt;60%,3%,IF(M57&lt;80%,4%,IF(M57&lt;100%,5%,5%))))))))</f>
        <v>0.03</v>
      </c>
      <c r="T57" s="153">
        <f t="shared" ref="T57:T76" si="128">R57*S57</f>
        <v>4653</v>
      </c>
      <c r="U57" s="154">
        <f t="shared" ref="U57:U59" si="129">G57/(1-J57)</f>
        <v>8.31875</v>
      </c>
      <c r="V57" s="86"/>
      <c r="W57" s="86"/>
      <c r="X57" s="86"/>
      <c r="Y57" s="86"/>
      <c r="Z57" s="86"/>
      <c r="AA57" s="86"/>
      <c r="AB57" s="86"/>
      <c r="AC57" s="86"/>
      <c r="AD57" s="86"/>
      <c r="AE57" s="86">
        <f>C54</f>
        <v>25489</v>
      </c>
      <c r="AF57" s="86">
        <v>1.0</v>
      </c>
      <c r="AG57" s="155" t="str">
        <f t="shared" ref="AG57:AG76" si="130">CONCATENATE(AE57,AF57)</f>
        <v>254891</v>
      </c>
      <c r="AH57" s="155" t="str">
        <f t="shared" ref="AH57:AH76" si="131">IF(A57=""," ",A57)</f>
        <v>TB RED. SCH 40 4" S/C PRETO</v>
      </c>
      <c r="AI57" s="155">
        <f t="shared" ref="AI57:AK57" si="116">IF(H57="","",H57)</f>
        <v>11000</v>
      </c>
      <c r="AJ57" s="156">
        <f t="shared" si="116"/>
        <v>14.1</v>
      </c>
      <c r="AK57" s="157">
        <f t="shared" si="116"/>
        <v>0.04</v>
      </c>
      <c r="AL57" s="86" t="str">
        <f>IF(F54="","",F54)</f>
        <v>ADELMO</v>
      </c>
    </row>
    <row r="58" ht="25.5" customHeight="1">
      <c r="A58" s="149" t="s">
        <v>37</v>
      </c>
      <c r="B58" s="161">
        <v>1480.0</v>
      </c>
      <c r="C58" s="104">
        <v>11.0</v>
      </c>
      <c r="D58" s="105">
        <v>0.18</v>
      </c>
      <c r="E58" s="106">
        <f t="shared" si="117"/>
        <v>0</v>
      </c>
      <c r="F58" s="106">
        <f t="shared" si="118"/>
        <v>8.18565</v>
      </c>
      <c r="G58" s="107">
        <f t="shared" si="119"/>
        <v>8.18565</v>
      </c>
      <c r="H58" s="161">
        <v>1480.0</v>
      </c>
      <c r="I58" s="160">
        <v>14.5</v>
      </c>
      <c r="J58" s="158">
        <v>0.18</v>
      </c>
      <c r="K58" s="106">
        <f t="shared" si="120"/>
        <v>10.790175</v>
      </c>
      <c r="L58" s="108">
        <f t="shared" si="121"/>
        <v>0</v>
      </c>
      <c r="M58" s="97">
        <f t="shared" si="122"/>
        <v>0.3181818182</v>
      </c>
      <c r="N58" s="109">
        <f t="shared" si="123"/>
        <v>12114.762</v>
      </c>
      <c r="O58" s="107">
        <f t="shared" si="124"/>
        <v>15969.459</v>
      </c>
      <c r="P58" s="110">
        <f t="shared" ref="P58:Q58" si="125">H58</f>
        <v>1480</v>
      </c>
      <c r="Q58" s="106">
        <f t="shared" si="125"/>
        <v>14.5</v>
      </c>
      <c r="R58" s="106">
        <f t="shared" si="126"/>
        <v>21460</v>
      </c>
      <c r="S58" s="108">
        <f t="shared" si="127"/>
        <v>0.015</v>
      </c>
      <c r="T58" s="153">
        <f t="shared" si="128"/>
        <v>321.9</v>
      </c>
      <c r="U58" s="154">
        <f t="shared" si="129"/>
        <v>9.9825</v>
      </c>
      <c r="V58" s="86"/>
      <c r="W58" s="86"/>
      <c r="X58" s="86"/>
      <c r="Y58" s="86"/>
      <c r="Z58" s="86"/>
      <c r="AA58" s="86"/>
      <c r="AB58" s="86"/>
      <c r="AC58" s="86"/>
      <c r="AD58" s="86"/>
      <c r="AE58" s="86">
        <f t="shared" ref="AE58:AE76" si="134">AE57</f>
        <v>25489</v>
      </c>
      <c r="AF58" s="86">
        <v>2.0</v>
      </c>
      <c r="AG58" s="155" t="str">
        <f t="shared" si="130"/>
        <v>254892</v>
      </c>
      <c r="AH58" s="155" t="str">
        <f t="shared" si="131"/>
        <v>TB RED. SCH 40 2 1/2" S/C PRETO</v>
      </c>
      <c r="AI58" s="155">
        <f t="shared" ref="AI58:AK58" si="132">IF(H58="","",H58)</f>
        <v>1480</v>
      </c>
      <c r="AJ58" s="156">
        <f t="shared" si="132"/>
        <v>14.5</v>
      </c>
      <c r="AK58" s="157">
        <f t="shared" si="132"/>
        <v>0.18</v>
      </c>
      <c r="AL58" s="86" t="str">
        <f t="shared" ref="AL58:AL76" si="136">AL57</f>
        <v>ADELMO</v>
      </c>
    </row>
    <row r="59" ht="25.5" customHeight="1">
      <c r="A59" s="149" t="s">
        <v>38</v>
      </c>
      <c r="B59" s="162">
        <v>11000.0</v>
      </c>
      <c r="C59" s="160">
        <v>6.1</v>
      </c>
      <c r="D59" s="158">
        <v>0.12</v>
      </c>
      <c r="E59" s="106">
        <f t="shared" si="117"/>
        <v>0</v>
      </c>
      <c r="F59" s="106">
        <f t="shared" si="118"/>
        <v>4.87146</v>
      </c>
      <c r="G59" s="107">
        <f t="shared" si="119"/>
        <v>4.87146</v>
      </c>
      <c r="H59" s="162">
        <v>11000.0</v>
      </c>
      <c r="I59" s="160">
        <v>8.6</v>
      </c>
      <c r="J59" s="158">
        <v>0.18</v>
      </c>
      <c r="K59" s="106">
        <f t="shared" si="120"/>
        <v>6.39969</v>
      </c>
      <c r="L59" s="108">
        <f t="shared" si="121"/>
        <v>0</v>
      </c>
      <c r="M59" s="97">
        <f t="shared" si="122"/>
        <v>0.3137108793</v>
      </c>
      <c r="N59" s="109">
        <f t="shared" si="123"/>
        <v>53586.06</v>
      </c>
      <c r="O59" s="107">
        <f t="shared" si="124"/>
        <v>70396.59</v>
      </c>
      <c r="P59" s="110">
        <f t="shared" ref="P59:Q59" si="133">H59</f>
        <v>11000</v>
      </c>
      <c r="Q59" s="106">
        <f t="shared" si="133"/>
        <v>8.6</v>
      </c>
      <c r="R59" s="106">
        <f t="shared" si="126"/>
        <v>94600</v>
      </c>
      <c r="S59" s="108">
        <f t="shared" si="127"/>
        <v>0.015</v>
      </c>
      <c r="T59" s="153">
        <f t="shared" si="128"/>
        <v>1419</v>
      </c>
      <c r="U59" s="154">
        <f t="shared" si="129"/>
        <v>5.940804878</v>
      </c>
      <c r="V59" s="86"/>
      <c r="W59" s="86"/>
      <c r="X59" s="86"/>
      <c r="Y59" s="86"/>
      <c r="Z59" s="86"/>
      <c r="AA59" s="86"/>
      <c r="AB59" s="86"/>
      <c r="AC59" s="86"/>
      <c r="AD59" s="86"/>
      <c r="AE59" s="86">
        <f t="shared" si="134"/>
        <v>25489</v>
      </c>
      <c r="AF59" s="86">
        <v>3.0</v>
      </c>
      <c r="AG59" s="155" t="str">
        <f t="shared" si="130"/>
        <v>254893</v>
      </c>
      <c r="AH59" s="155" t="str">
        <f t="shared" si="131"/>
        <v>TB RED. SCH 40 4" C/C PRETO</v>
      </c>
      <c r="AI59" s="155">
        <f t="shared" ref="AI59:AK59" si="135">IF(H59="","",H59)</f>
        <v>11000</v>
      </c>
      <c r="AJ59" s="156">
        <f t="shared" si="135"/>
        <v>8.6</v>
      </c>
      <c r="AK59" s="157">
        <f t="shared" si="135"/>
        <v>0.18</v>
      </c>
      <c r="AL59" s="86" t="str">
        <f t="shared" si="136"/>
        <v>ADELMO</v>
      </c>
    </row>
    <row r="60" ht="25.5" customHeight="1">
      <c r="A60" s="149" t="s">
        <v>39</v>
      </c>
      <c r="B60" s="159">
        <v>1480.0</v>
      </c>
      <c r="C60" s="160">
        <v>6.1</v>
      </c>
      <c r="D60" s="158">
        <v>0.12</v>
      </c>
      <c r="E60" s="106">
        <f t="shared" si="117"/>
        <v>0</v>
      </c>
      <c r="F60" s="106">
        <f t="shared" si="118"/>
        <v>4.87146</v>
      </c>
      <c r="G60" s="107">
        <f t="shared" si="119"/>
        <v>4.87146</v>
      </c>
      <c r="H60" s="159">
        <v>1480.0</v>
      </c>
      <c r="I60" s="160">
        <v>8.6</v>
      </c>
      <c r="J60" s="158">
        <v>0.18</v>
      </c>
      <c r="K60" s="106">
        <f t="shared" si="120"/>
        <v>6.39969</v>
      </c>
      <c r="L60" s="108">
        <f t="shared" si="121"/>
        <v>0</v>
      </c>
      <c r="M60" s="97">
        <f t="shared" si="122"/>
        <v>0.3137108793</v>
      </c>
      <c r="N60" s="109">
        <f t="shared" si="123"/>
        <v>7209.7608</v>
      </c>
      <c r="O60" s="107">
        <f t="shared" si="124"/>
        <v>9471.5412</v>
      </c>
      <c r="P60" s="110">
        <f t="shared" ref="P60:Q60" si="137">H60</f>
        <v>1480</v>
      </c>
      <c r="Q60" s="106">
        <f t="shared" si="137"/>
        <v>8.6</v>
      </c>
      <c r="R60" s="106">
        <f t="shared" si="126"/>
        <v>12728</v>
      </c>
      <c r="S60" s="108">
        <f t="shared" si="127"/>
        <v>0.015</v>
      </c>
      <c r="T60" s="153">
        <f t="shared" si="128"/>
        <v>190.92</v>
      </c>
      <c r="U60" s="154">
        <f t="shared" ref="U60:U76" si="140">G60/(1-J60)/(1-9.25%)</f>
        <v>6.546341463</v>
      </c>
      <c r="V60" s="86"/>
      <c r="W60" s="86"/>
      <c r="X60" s="86"/>
      <c r="Y60" s="86"/>
      <c r="Z60" s="86"/>
      <c r="AA60" s="86"/>
      <c r="AB60" s="86"/>
      <c r="AC60" s="86"/>
      <c r="AD60" s="86"/>
      <c r="AE60" s="86">
        <f t="shared" si="134"/>
        <v>25489</v>
      </c>
      <c r="AF60" s="86">
        <v>4.0</v>
      </c>
      <c r="AG60" s="155" t="str">
        <f t="shared" si="130"/>
        <v>254894</v>
      </c>
      <c r="AH60" s="155" t="str">
        <f t="shared" si="131"/>
        <v>TB RED. SCH 40 2 1/2" C/C PRETO </v>
      </c>
      <c r="AI60" s="155">
        <f t="shared" ref="AI60:AK60" si="138">IF(H60="","",H60)</f>
        <v>1480</v>
      </c>
      <c r="AJ60" s="156">
        <f t="shared" si="138"/>
        <v>8.6</v>
      </c>
      <c r="AK60" s="157">
        <f t="shared" si="138"/>
        <v>0.18</v>
      </c>
      <c r="AL60" s="86" t="str">
        <f t="shared" si="136"/>
        <v>ADELMO</v>
      </c>
    </row>
    <row r="61" ht="25.5" customHeight="1">
      <c r="A61" s="149" t="s">
        <v>40</v>
      </c>
      <c r="B61" s="162">
        <v>11660.0</v>
      </c>
      <c r="C61" s="160">
        <v>6.1</v>
      </c>
      <c r="D61" s="158">
        <v>0.12</v>
      </c>
      <c r="E61" s="106">
        <v>2.3</v>
      </c>
      <c r="F61" s="106">
        <f t="shared" si="118"/>
        <v>7.17146</v>
      </c>
      <c r="G61" s="107">
        <f t="shared" si="119"/>
        <v>7.17146</v>
      </c>
      <c r="H61" s="162">
        <v>11660.0</v>
      </c>
      <c r="I61" s="104">
        <v>12.8</v>
      </c>
      <c r="J61" s="105">
        <v>0.18</v>
      </c>
      <c r="K61" s="106">
        <f t="shared" si="120"/>
        <v>9.52512</v>
      </c>
      <c r="L61" s="108">
        <f t="shared" si="121"/>
        <v>0</v>
      </c>
      <c r="M61" s="97">
        <f t="shared" si="122"/>
        <v>0.3281981633</v>
      </c>
      <c r="N61" s="109">
        <f t="shared" si="123"/>
        <v>83619.2236</v>
      </c>
      <c r="O61" s="107">
        <f t="shared" si="124"/>
        <v>111062.8992</v>
      </c>
      <c r="P61" s="110">
        <f t="shared" ref="P61:Q61" si="139">H61</f>
        <v>11660</v>
      </c>
      <c r="Q61" s="106">
        <f t="shared" si="139"/>
        <v>12.8</v>
      </c>
      <c r="R61" s="106">
        <f t="shared" si="126"/>
        <v>149248</v>
      </c>
      <c r="S61" s="108">
        <f t="shared" si="127"/>
        <v>0.015</v>
      </c>
      <c r="T61" s="153">
        <f t="shared" si="128"/>
        <v>2238.72</v>
      </c>
      <c r="U61" s="154">
        <f t="shared" si="140"/>
        <v>9.637116173</v>
      </c>
      <c r="V61" s="86"/>
      <c r="W61" s="86"/>
      <c r="X61" s="86"/>
      <c r="Y61" s="86"/>
      <c r="Z61" s="86"/>
      <c r="AA61" s="86"/>
      <c r="AB61" s="86"/>
      <c r="AC61" s="86"/>
      <c r="AD61" s="86"/>
      <c r="AE61" s="86">
        <f t="shared" si="134"/>
        <v>25489</v>
      </c>
      <c r="AF61" s="86">
        <v>5.0</v>
      </c>
      <c r="AG61" s="155" t="str">
        <f t="shared" si="130"/>
        <v>254895</v>
      </c>
      <c r="AH61" s="155" t="str">
        <f t="shared" si="131"/>
        <v>TB RED. SCH 40 4" C/C GALV.  </v>
      </c>
      <c r="AI61" s="155">
        <f t="shared" ref="AI61:AK61" si="141">IF(H61="","",H61)</f>
        <v>11660</v>
      </c>
      <c r="AJ61" s="156">
        <f t="shared" si="141"/>
        <v>12.8</v>
      </c>
      <c r="AK61" s="157">
        <f t="shared" si="141"/>
        <v>0.18</v>
      </c>
      <c r="AL61" s="86" t="str">
        <f t="shared" si="136"/>
        <v>ADELMO</v>
      </c>
    </row>
    <row r="62" ht="25.5" customHeight="1">
      <c r="A62" s="149" t="s">
        <v>41</v>
      </c>
      <c r="B62" s="161">
        <v>1570.0</v>
      </c>
      <c r="C62" s="104">
        <v>6.1</v>
      </c>
      <c r="D62" s="105">
        <v>0.12</v>
      </c>
      <c r="E62" s="106">
        <v>2.3</v>
      </c>
      <c r="F62" s="106">
        <f t="shared" si="118"/>
        <v>7.17146</v>
      </c>
      <c r="G62" s="107">
        <f t="shared" si="119"/>
        <v>7.17146</v>
      </c>
      <c r="H62" s="161">
        <v>1570.0</v>
      </c>
      <c r="I62" s="104">
        <v>12.8</v>
      </c>
      <c r="J62" s="105">
        <v>0.18</v>
      </c>
      <c r="K62" s="106">
        <f t="shared" si="120"/>
        <v>9.52512</v>
      </c>
      <c r="L62" s="108">
        <f t="shared" si="121"/>
        <v>0</v>
      </c>
      <c r="M62" s="97">
        <f t="shared" si="122"/>
        <v>0.3281981633</v>
      </c>
      <c r="N62" s="109">
        <f t="shared" si="123"/>
        <v>11259.1922</v>
      </c>
      <c r="O62" s="107">
        <f t="shared" si="124"/>
        <v>14954.4384</v>
      </c>
      <c r="P62" s="110">
        <f t="shared" ref="P62:Q62" si="142">H62</f>
        <v>1570</v>
      </c>
      <c r="Q62" s="106">
        <f t="shared" si="142"/>
        <v>12.8</v>
      </c>
      <c r="R62" s="106">
        <f t="shared" si="126"/>
        <v>20096</v>
      </c>
      <c r="S62" s="108">
        <f t="shared" si="127"/>
        <v>0.015</v>
      </c>
      <c r="T62" s="153">
        <f t="shared" si="128"/>
        <v>301.44</v>
      </c>
      <c r="U62" s="154">
        <f t="shared" si="140"/>
        <v>9.637116173</v>
      </c>
      <c r="V62" s="86"/>
      <c r="W62" s="86"/>
      <c r="X62" s="86"/>
      <c r="Y62" s="86"/>
      <c r="Z62" s="86"/>
      <c r="AA62" s="86"/>
      <c r="AB62" s="86"/>
      <c r="AC62" s="86"/>
      <c r="AD62" s="86"/>
      <c r="AE62" s="86">
        <f t="shared" si="134"/>
        <v>25489</v>
      </c>
      <c r="AF62" s="86">
        <v>6.0</v>
      </c>
      <c r="AG62" s="155" t="str">
        <f t="shared" si="130"/>
        <v>254896</v>
      </c>
      <c r="AH62" s="155" t="str">
        <f t="shared" si="131"/>
        <v>TB RED. SCH 40 2 1/2" C/C GALV. </v>
      </c>
      <c r="AI62" s="155">
        <f t="shared" ref="AI62:AK62" si="143">IF(H62="","",H62)</f>
        <v>1570</v>
      </c>
      <c r="AJ62" s="156">
        <f t="shared" si="143"/>
        <v>12.8</v>
      </c>
      <c r="AK62" s="157">
        <f t="shared" si="143"/>
        <v>0.18</v>
      </c>
      <c r="AL62" s="86" t="str">
        <f t="shared" si="136"/>
        <v>ADELMO</v>
      </c>
    </row>
    <row r="63" ht="25.5" customHeight="1">
      <c r="A63" s="149"/>
      <c r="B63" s="162"/>
      <c r="C63" s="160"/>
      <c r="D63" s="158"/>
      <c r="E63" s="106">
        <f>IF(B63="",0,F77/SUM(B57:B76))</f>
        <v>0</v>
      </c>
      <c r="F63" s="106">
        <f t="shared" si="118"/>
        <v>0</v>
      </c>
      <c r="G63" s="107">
        <f t="shared" si="119"/>
        <v>0</v>
      </c>
      <c r="H63" s="159"/>
      <c r="I63" s="104"/>
      <c r="J63" s="105"/>
      <c r="K63" s="106">
        <f t="shared" si="120"/>
        <v>0</v>
      </c>
      <c r="L63" s="108">
        <f t="shared" si="121"/>
        <v>0</v>
      </c>
      <c r="M63" s="97">
        <f t="shared" si="122"/>
        <v>0</v>
      </c>
      <c r="N63" s="109">
        <f t="shared" si="123"/>
        <v>0</v>
      </c>
      <c r="O63" s="107">
        <f t="shared" si="124"/>
        <v>0</v>
      </c>
      <c r="P63" s="110" t="str">
        <f t="shared" ref="P63:Q63" si="144">H63</f>
        <v/>
      </c>
      <c r="Q63" s="106" t="str">
        <f t="shared" si="144"/>
        <v/>
      </c>
      <c r="R63" s="106">
        <f t="shared" si="126"/>
        <v>0</v>
      </c>
      <c r="S63" s="108">
        <f t="shared" si="127"/>
        <v>0</v>
      </c>
      <c r="T63" s="153">
        <f t="shared" si="128"/>
        <v>0</v>
      </c>
      <c r="U63" s="154">
        <f t="shared" si="140"/>
        <v>0</v>
      </c>
      <c r="V63" s="86"/>
      <c r="W63" s="86"/>
      <c r="X63" s="86"/>
      <c r="Y63" s="86"/>
      <c r="Z63" s="86"/>
      <c r="AA63" s="86"/>
      <c r="AB63" s="86"/>
      <c r="AC63" s="86"/>
      <c r="AD63" s="86"/>
      <c r="AE63" s="86">
        <f t="shared" si="134"/>
        <v>25489</v>
      </c>
      <c r="AF63" s="86">
        <v>7.0</v>
      </c>
      <c r="AG63" s="155" t="str">
        <f t="shared" si="130"/>
        <v>254897</v>
      </c>
      <c r="AH63" s="155" t="str">
        <f t="shared" si="131"/>
        <v> </v>
      </c>
      <c r="AI63" s="155" t="str">
        <f t="shared" ref="AI63:AK63" si="145">IF(H63="","",H63)</f>
        <v/>
      </c>
      <c r="AJ63" s="156" t="str">
        <f t="shared" si="145"/>
        <v/>
      </c>
      <c r="AK63" s="157" t="str">
        <f t="shared" si="145"/>
        <v/>
      </c>
      <c r="AL63" s="86" t="str">
        <f t="shared" si="136"/>
        <v>ADELMO</v>
      </c>
    </row>
    <row r="64" ht="25.5" customHeight="1">
      <c r="A64" s="149"/>
      <c r="B64" s="161"/>
      <c r="C64" s="104"/>
      <c r="D64" s="105"/>
      <c r="E64" s="106">
        <f>IF(B64="",0,F77/SUM(B57:B76))</f>
        <v>0</v>
      </c>
      <c r="F64" s="106">
        <f t="shared" si="118"/>
        <v>0</v>
      </c>
      <c r="G64" s="107">
        <f t="shared" si="119"/>
        <v>0</v>
      </c>
      <c r="H64" s="103"/>
      <c r="I64" s="104"/>
      <c r="J64" s="105"/>
      <c r="K64" s="106">
        <f t="shared" si="120"/>
        <v>0</v>
      </c>
      <c r="L64" s="108">
        <f t="shared" si="121"/>
        <v>0</v>
      </c>
      <c r="M64" s="97">
        <f t="shared" si="122"/>
        <v>0</v>
      </c>
      <c r="N64" s="109">
        <f t="shared" si="123"/>
        <v>0</v>
      </c>
      <c r="O64" s="107">
        <f t="shared" si="124"/>
        <v>0</v>
      </c>
      <c r="P64" s="110" t="str">
        <f t="shared" ref="P64:Q64" si="146">H64</f>
        <v/>
      </c>
      <c r="Q64" s="106" t="str">
        <f t="shared" si="146"/>
        <v/>
      </c>
      <c r="R64" s="106">
        <f t="shared" si="126"/>
        <v>0</v>
      </c>
      <c r="S64" s="108">
        <f t="shared" si="127"/>
        <v>0</v>
      </c>
      <c r="T64" s="153">
        <f t="shared" si="128"/>
        <v>0</v>
      </c>
      <c r="U64" s="154">
        <f t="shared" si="140"/>
        <v>0</v>
      </c>
      <c r="V64" s="86"/>
      <c r="W64" s="86"/>
      <c r="X64" s="86"/>
      <c r="Y64" s="86"/>
      <c r="Z64" s="86"/>
      <c r="AA64" s="86"/>
      <c r="AB64" s="86"/>
      <c r="AC64" s="86"/>
      <c r="AD64" s="86"/>
      <c r="AE64" s="86">
        <f t="shared" si="134"/>
        <v>25489</v>
      </c>
      <c r="AF64" s="86">
        <v>8.0</v>
      </c>
      <c r="AG64" s="155" t="str">
        <f t="shared" si="130"/>
        <v>254898</v>
      </c>
      <c r="AH64" s="155" t="str">
        <f t="shared" si="131"/>
        <v> </v>
      </c>
      <c r="AI64" s="155" t="str">
        <f t="shared" ref="AI64:AK64" si="147">IF(H64="","",H64)</f>
        <v/>
      </c>
      <c r="AJ64" s="156" t="str">
        <f t="shared" si="147"/>
        <v/>
      </c>
      <c r="AK64" s="157" t="str">
        <f t="shared" si="147"/>
        <v/>
      </c>
      <c r="AL64" s="86" t="str">
        <f t="shared" si="136"/>
        <v>ADELMO</v>
      </c>
    </row>
    <row r="65" ht="25.5" customHeight="1">
      <c r="A65" s="149"/>
      <c r="B65" s="161"/>
      <c r="C65" s="104"/>
      <c r="D65" s="105"/>
      <c r="E65" s="106">
        <f>IF(B65="",0,F77/SUM(B57:B76))</f>
        <v>0</v>
      </c>
      <c r="F65" s="106">
        <f t="shared" si="118"/>
        <v>0</v>
      </c>
      <c r="G65" s="107">
        <f t="shared" si="119"/>
        <v>0</v>
      </c>
      <c r="H65" s="103"/>
      <c r="I65" s="104"/>
      <c r="J65" s="105"/>
      <c r="K65" s="106">
        <f t="shared" si="120"/>
        <v>0</v>
      </c>
      <c r="L65" s="108">
        <f t="shared" si="121"/>
        <v>0</v>
      </c>
      <c r="M65" s="97">
        <f t="shared" si="122"/>
        <v>0</v>
      </c>
      <c r="N65" s="109">
        <f t="shared" si="123"/>
        <v>0</v>
      </c>
      <c r="O65" s="107">
        <f t="shared" si="124"/>
        <v>0</v>
      </c>
      <c r="P65" s="110" t="str">
        <f t="shared" ref="P65:Q65" si="148">H65</f>
        <v/>
      </c>
      <c r="Q65" s="106" t="str">
        <f t="shared" si="148"/>
        <v/>
      </c>
      <c r="R65" s="106">
        <f t="shared" si="126"/>
        <v>0</v>
      </c>
      <c r="S65" s="108">
        <f t="shared" si="127"/>
        <v>0</v>
      </c>
      <c r="T65" s="153">
        <f t="shared" si="128"/>
        <v>0</v>
      </c>
      <c r="U65" s="154">
        <f t="shared" si="140"/>
        <v>0</v>
      </c>
      <c r="V65" s="86"/>
      <c r="W65" s="86"/>
      <c r="X65" s="86"/>
      <c r="Y65" s="86"/>
      <c r="Z65" s="86"/>
      <c r="AA65" s="86"/>
      <c r="AB65" s="86"/>
      <c r="AC65" s="86"/>
      <c r="AD65" s="86"/>
      <c r="AE65" s="86">
        <f t="shared" si="134"/>
        <v>25489</v>
      </c>
      <c r="AF65" s="86">
        <v>9.0</v>
      </c>
      <c r="AG65" s="155" t="str">
        <f t="shared" si="130"/>
        <v>254899</v>
      </c>
      <c r="AH65" s="155" t="str">
        <f t="shared" si="131"/>
        <v> </v>
      </c>
      <c r="AI65" s="155" t="str">
        <f t="shared" ref="AI65:AK65" si="149">IF(H65="","",H65)</f>
        <v/>
      </c>
      <c r="AJ65" s="156" t="str">
        <f t="shared" si="149"/>
        <v/>
      </c>
      <c r="AK65" s="157" t="str">
        <f t="shared" si="149"/>
        <v/>
      </c>
      <c r="AL65" s="86" t="str">
        <f t="shared" si="136"/>
        <v>ADELMO</v>
      </c>
    </row>
    <row r="66" ht="25.5" customHeight="1">
      <c r="A66" s="149"/>
      <c r="B66" s="161"/>
      <c r="C66" s="104"/>
      <c r="D66" s="105"/>
      <c r="E66" s="106">
        <f>IF(B66="",0,F77/SUM(B57:B76))</f>
        <v>0</v>
      </c>
      <c r="F66" s="106">
        <f t="shared" si="118"/>
        <v>0</v>
      </c>
      <c r="G66" s="107">
        <f t="shared" si="119"/>
        <v>0</v>
      </c>
      <c r="H66" s="103"/>
      <c r="I66" s="104"/>
      <c r="J66" s="105"/>
      <c r="K66" s="106">
        <f t="shared" si="120"/>
        <v>0</v>
      </c>
      <c r="L66" s="108">
        <f t="shared" si="121"/>
        <v>0</v>
      </c>
      <c r="M66" s="97">
        <f t="shared" si="122"/>
        <v>0</v>
      </c>
      <c r="N66" s="109">
        <f t="shared" si="123"/>
        <v>0</v>
      </c>
      <c r="O66" s="107">
        <f t="shared" si="124"/>
        <v>0</v>
      </c>
      <c r="P66" s="110" t="str">
        <f t="shared" ref="P66:Q66" si="150">H66</f>
        <v/>
      </c>
      <c r="Q66" s="106" t="str">
        <f t="shared" si="150"/>
        <v/>
      </c>
      <c r="R66" s="106">
        <f t="shared" si="126"/>
        <v>0</v>
      </c>
      <c r="S66" s="108">
        <f t="shared" si="127"/>
        <v>0</v>
      </c>
      <c r="T66" s="153">
        <f t="shared" si="128"/>
        <v>0</v>
      </c>
      <c r="U66" s="154">
        <f t="shared" si="140"/>
        <v>0</v>
      </c>
      <c r="V66" s="86"/>
      <c r="W66" s="86"/>
      <c r="X66" s="86"/>
      <c r="Y66" s="86"/>
      <c r="Z66" s="86"/>
      <c r="AA66" s="86"/>
      <c r="AB66" s="86"/>
      <c r="AC66" s="86"/>
      <c r="AD66" s="86"/>
      <c r="AE66" s="86">
        <f t="shared" si="134"/>
        <v>25489</v>
      </c>
      <c r="AF66" s="86">
        <v>10.0</v>
      </c>
      <c r="AG66" s="155" t="str">
        <f t="shared" si="130"/>
        <v>2548910</v>
      </c>
      <c r="AH66" s="155" t="str">
        <f t="shared" si="131"/>
        <v> </v>
      </c>
      <c r="AI66" s="155" t="str">
        <f t="shared" ref="AI66:AK66" si="151">IF(H66="","",H66)</f>
        <v/>
      </c>
      <c r="AJ66" s="156" t="str">
        <f t="shared" si="151"/>
        <v/>
      </c>
      <c r="AK66" s="157" t="str">
        <f t="shared" si="151"/>
        <v/>
      </c>
      <c r="AL66" s="86" t="str">
        <f t="shared" si="136"/>
        <v>ADELMO</v>
      </c>
    </row>
    <row r="67" ht="25.5" customHeight="1">
      <c r="A67" s="149"/>
      <c r="B67" s="161"/>
      <c r="C67" s="104"/>
      <c r="D67" s="105"/>
      <c r="E67" s="106">
        <f>IF(B67="",0,F77/SUM(B57:B76))</f>
        <v>0</v>
      </c>
      <c r="F67" s="106">
        <f t="shared" si="118"/>
        <v>0</v>
      </c>
      <c r="G67" s="107">
        <f t="shared" si="119"/>
        <v>0</v>
      </c>
      <c r="H67" s="103"/>
      <c r="I67" s="104"/>
      <c r="J67" s="105"/>
      <c r="K67" s="106">
        <f t="shared" si="120"/>
        <v>0</v>
      </c>
      <c r="L67" s="108">
        <f t="shared" si="121"/>
        <v>0</v>
      </c>
      <c r="M67" s="97">
        <f t="shared" si="122"/>
        <v>0</v>
      </c>
      <c r="N67" s="109">
        <f t="shared" si="123"/>
        <v>0</v>
      </c>
      <c r="O67" s="107">
        <f t="shared" si="124"/>
        <v>0</v>
      </c>
      <c r="P67" s="110" t="str">
        <f t="shared" ref="P67:Q67" si="152">H67</f>
        <v/>
      </c>
      <c r="Q67" s="106" t="str">
        <f t="shared" si="152"/>
        <v/>
      </c>
      <c r="R67" s="106">
        <f t="shared" si="126"/>
        <v>0</v>
      </c>
      <c r="S67" s="108">
        <f t="shared" si="127"/>
        <v>0</v>
      </c>
      <c r="T67" s="153">
        <f t="shared" si="128"/>
        <v>0</v>
      </c>
      <c r="U67" s="154">
        <f t="shared" si="140"/>
        <v>0</v>
      </c>
      <c r="V67" s="86"/>
      <c r="W67" s="86"/>
      <c r="X67" s="86"/>
      <c r="Y67" s="86"/>
      <c r="Z67" s="86"/>
      <c r="AA67" s="86"/>
      <c r="AB67" s="86"/>
      <c r="AC67" s="86"/>
      <c r="AD67" s="86"/>
      <c r="AE67" s="86">
        <f t="shared" si="134"/>
        <v>25489</v>
      </c>
      <c r="AF67" s="86">
        <v>11.0</v>
      </c>
      <c r="AG67" s="155" t="str">
        <f t="shared" si="130"/>
        <v>2548911</v>
      </c>
      <c r="AH67" s="155" t="str">
        <f t="shared" si="131"/>
        <v> </v>
      </c>
      <c r="AI67" s="155" t="str">
        <f t="shared" ref="AI67:AK67" si="153">IF(H67="","",H67)</f>
        <v/>
      </c>
      <c r="AJ67" s="156" t="str">
        <f t="shared" si="153"/>
        <v/>
      </c>
      <c r="AK67" s="157" t="str">
        <f t="shared" si="153"/>
        <v/>
      </c>
      <c r="AL67" s="86" t="str">
        <f t="shared" si="136"/>
        <v>ADELMO</v>
      </c>
    </row>
    <row r="68" ht="25.5" customHeight="1">
      <c r="A68" s="149"/>
      <c r="B68" s="161"/>
      <c r="C68" s="104"/>
      <c r="D68" s="105"/>
      <c r="E68" s="106">
        <f>IF(B68="",0,F77/SUM(B57:B76))</f>
        <v>0</v>
      </c>
      <c r="F68" s="106">
        <f t="shared" si="118"/>
        <v>0</v>
      </c>
      <c r="G68" s="107">
        <f t="shared" si="119"/>
        <v>0</v>
      </c>
      <c r="H68" s="103"/>
      <c r="I68" s="104"/>
      <c r="J68" s="105"/>
      <c r="K68" s="106">
        <f t="shared" si="120"/>
        <v>0</v>
      </c>
      <c r="L68" s="108">
        <f t="shared" si="121"/>
        <v>0</v>
      </c>
      <c r="M68" s="97">
        <f t="shared" si="122"/>
        <v>0</v>
      </c>
      <c r="N68" s="109">
        <f t="shared" si="123"/>
        <v>0</v>
      </c>
      <c r="O68" s="107">
        <f t="shared" si="124"/>
        <v>0</v>
      </c>
      <c r="P68" s="110" t="str">
        <f t="shared" ref="P68:Q68" si="154">H68</f>
        <v/>
      </c>
      <c r="Q68" s="106" t="str">
        <f t="shared" si="154"/>
        <v/>
      </c>
      <c r="R68" s="106">
        <f t="shared" si="126"/>
        <v>0</v>
      </c>
      <c r="S68" s="108">
        <f t="shared" si="127"/>
        <v>0</v>
      </c>
      <c r="T68" s="153">
        <f t="shared" si="128"/>
        <v>0</v>
      </c>
      <c r="U68" s="154">
        <f t="shared" si="140"/>
        <v>0</v>
      </c>
      <c r="V68" s="86"/>
      <c r="W68" s="86"/>
      <c r="X68" s="86"/>
      <c r="Y68" s="86"/>
      <c r="Z68" s="86"/>
      <c r="AA68" s="86"/>
      <c r="AB68" s="86"/>
      <c r="AC68" s="86"/>
      <c r="AD68" s="86"/>
      <c r="AE68" s="86">
        <f t="shared" si="134"/>
        <v>25489</v>
      </c>
      <c r="AF68" s="86">
        <v>12.0</v>
      </c>
      <c r="AG68" s="155" t="str">
        <f t="shared" si="130"/>
        <v>2548912</v>
      </c>
      <c r="AH68" s="155" t="str">
        <f t="shared" si="131"/>
        <v> </v>
      </c>
      <c r="AI68" s="155" t="str">
        <f t="shared" ref="AI68:AK68" si="155">IF(H68="","",H68)</f>
        <v/>
      </c>
      <c r="AJ68" s="156" t="str">
        <f t="shared" si="155"/>
        <v/>
      </c>
      <c r="AK68" s="157" t="str">
        <f t="shared" si="155"/>
        <v/>
      </c>
      <c r="AL68" s="86" t="str">
        <f t="shared" si="136"/>
        <v>ADELMO</v>
      </c>
    </row>
    <row r="69" ht="25.5" customHeight="1">
      <c r="A69" s="149"/>
      <c r="B69" s="161"/>
      <c r="C69" s="104"/>
      <c r="D69" s="105"/>
      <c r="E69" s="106">
        <f>IF(B69="",0,F77/SUM(B57:B76))</f>
        <v>0</v>
      </c>
      <c r="F69" s="106">
        <f t="shared" si="118"/>
        <v>0</v>
      </c>
      <c r="G69" s="107">
        <f t="shared" si="119"/>
        <v>0</v>
      </c>
      <c r="H69" s="103"/>
      <c r="I69" s="104"/>
      <c r="J69" s="105"/>
      <c r="K69" s="106">
        <f t="shared" si="120"/>
        <v>0</v>
      </c>
      <c r="L69" s="108">
        <f t="shared" si="121"/>
        <v>0</v>
      </c>
      <c r="M69" s="97">
        <f t="shared" si="122"/>
        <v>0</v>
      </c>
      <c r="N69" s="109">
        <f t="shared" si="123"/>
        <v>0</v>
      </c>
      <c r="O69" s="107">
        <f t="shared" si="124"/>
        <v>0</v>
      </c>
      <c r="P69" s="110" t="str">
        <f t="shared" ref="P69:Q69" si="156">H69</f>
        <v/>
      </c>
      <c r="Q69" s="106" t="str">
        <f t="shared" si="156"/>
        <v/>
      </c>
      <c r="R69" s="106">
        <f t="shared" si="126"/>
        <v>0</v>
      </c>
      <c r="S69" s="108">
        <f t="shared" si="127"/>
        <v>0</v>
      </c>
      <c r="T69" s="153">
        <f t="shared" si="128"/>
        <v>0</v>
      </c>
      <c r="U69" s="154">
        <f t="shared" si="140"/>
        <v>0</v>
      </c>
      <c r="V69" s="86"/>
      <c r="W69" s="86"/>
      <c r="X69" s="86"/>
      <c r="Y69" s="86"/>
      <c r="Z69" s="86"/>
      <c r="AA69" s="86"/>
      <c r="AB69" s="86"/>
      <c r="AC69" s="86"/>
      <c r="AD69" s="86"/>
      <c r="AE69" s="86">
        <f t="shared" si="134"/>
        <v>25489</v>
      </c>
      <c r="AF69" s="86">
        <v>13.0</v>
      </c>
      <c r="AG69" s="155" t="str">
        <f t="shared" si="130"/>
        <v>2548913</v>
      </c>
      <c r="AH69" s="155" t="str">
        <f t="shared" si="131"/>
        <v> </v>
      </c>
      <c r="AI69" s="155" t="str">
        <f t="shared" ref="AI69:AK69" si="157">IF(H69="","",H69)</f>
        <v/>
      </c>
      <c r="AJ69" s="156" t="str">
        <f t="shared" si="157"/>
        <v/>
      </c>
      <c r="AK69" s="157" t="str">
        <f t="shared" si="157"/>
        <v/>
      </c>
      <c r="AL69" s="86" t="str">
        <f t="shared" si="136"/>
        <v>ADELMO</v>
      </c>
    </row>
    <row r="70" ht="25.5" customHeight="1">
      <c r="A70" s="149"/>
      <c r="B70" s="161"/>
      <c r="C70" s="104"/>
      <c r="D70" s="105"/>
      <c r="E70" s="106">
        <f>IF(B70="",0,F77/SUM(B57:B76))</f>
        <v>0</v>
      </c>
      <c r="F70" s="106">
        <f t="shared" si="118"/>
        <v>0</v>
      </c>
      <c r="G70" s="107">
        <f t="shared" si="119"/>
        <v>0</v>
      </c>
      <c r="H70" s="103"/>
      <c r="I70" s="104"/>
      <c r="J70" s="105"/>
      <c r="K70" s="106">
        <f t="shared" si="120"/>
        <v>0</v>
      </c>
      <c r="L70" s="108">
        <f t="shared" si="121"/>
        <v>0</v>
      </c>
      <c r="M70" s="97">
        <f t="shared" si="122"/>
        <v>0</v>
      </c>
      <c r="N70" s="109">
        <f t="shared" si="123"/>
        <v>0</v>
      </c>
      <c r="O70" s="107">
        <f t="shared" si="124"/>
        <v>0</v>
      </c>
      <c r="P70" s="110" t="str">
        <f t="shared" ref="P70:Q70" si="158">H70</f>
        <v/>
      </c>
      <c r="Q70" s="106" t="str">
        <f t="shared" si="158"/>
        <v/>
      </c>
      <c r="R70" s="106">
        <f t="shared" si="126"/>
        <v>0</v>
      </c>
      <c r="S70" s="108">
        <f t="shared" si="127"/>
        <v>0</v>
      </c>
      <c r="T70" s="153">
        <f t="shared" si="128"/>
        <v>0</v>
      </c>
      <c r="U70" s="154">
        <f t="shared" si="140"/>
        <v>0</v>
      </c>
      <c r="V70" s="86"/>
      <c r="W70" s="86"/>
      <c r="X70" s="86"/>
      <c r="Y70" s="86"/>
      <c r="Z70" s="86"/>
      <c r="AA70" s="86"/>
      <c r="AB70" s="86"/>
      <c r="AC70" s="86"/>
      <c r="AD70" s="86"/>
      <c r="AE70" s="86">
        <f t="shared" si="134"/>
        <v>25489</v>
      </c>
      <c r="AF70" s="86">
        <v>14.0</v>
      </c>
      <c r="AG70" s="155" t="str">
        <f t="shared" si="130"/>
        <v>2548914</v>
      </c>
      <c r="AH70" s="155" t="str">
        <f t="shared" si="131"/>
        <v> </v>
      </c>
      <c r="AI70" s="155" t="str">
        <f t="shared" ref="AI70:AK70" si="159">IF(H70="","",H70)</f>
        <v/>
      </c>
      <c r="AJ70" s="156" t="str">
        <f t="shared" si="159"/>
        <v/>
      </c>
      <c r="AK70" s="157" t="str">
        <f t="shared" si="159"/>
        <v/>
      </c>
      <c r="AL70" s="86" t="str">
        <f t="shared" si="136"/>
        <v>ADELMO</v>
      </c>
    </row>
    <row r="71" ht="25.5" customHeight="1">
      <c r="A71" s="149"/>
      <c r="B71" s="161"/>
      <c r="C71" s="104"/>
      <c r="D71" s="105"/>
      <c r="E71" s="106">
        <f>IF(B71="",0,F77/SUM(B57:B76))</f>
        <v>0</v>
      </c>
      <c r="F71" s="106">
        <f t="shared" si="118"/>
        <v>0</v>
      </c>
      <c r="G71" s="107">
        <f t="shared" si="119"/>
        <v>0</v>
      </c>
      <c r="H71" s="103"/>
      <c r="I71" s="104"/>
      <c r="J71" s="105"/>
      <c r="K71" s="106">
        <f t="shared" si="120"/>
        <v>0</v>
      </c>
      <c r="L71" s="108">
        <f t="shared" si="121"/>
        <v>0</v>
      </c>
      <c r="M71" s="97">
        <f t="shared" si="122"/>
        <v>0</v>
      </c>
      <c r="N71" s="109">
        <f t="shared" si="123"/>
        <v>0</v>
      </c>
      <c r="O71" s="107">
        <f t="shared" si="124"/>
        <v>0</v>
      </c>
      <c r="P71" s="110" t="str">
        <f t="shared" ref="P71:Q71" si="160">H71</f>
        <v/>
      </c>
      <c r="Q71" s="106" t="str">
        <f t="shared" si="160"/>
        <v/>
      </c>
      <c r="R71" s="106">
        <f t="shared" si="126"/>
        <v>0</v>
      </c>
      <c r="S71" s="108">
        <f t="shared" si="127"/>
        <v>0</v>
      </c>
      <c r="T71" s="153">
        <f t="shared" si="128"/>
        <v>0</v>
      </c>
      <c r="U71" s="154">
        <f t="shared" si="140"/>
        <v>0</v>
      </c>
      <c r="V71" s="86"/>
      <c r="W71" s="86"/>
      <c r="X71" s="86"/>
      <c r="Y71" s="86"/>
      <c r="Z71" s="86"/>
      <c r="AA71" s="86"/>
      <c r="AB71" s="86"/>
      <c r="AC71" s="86"/>
      <c r="AD71" s="86"/>
      <c r="AE71" s="86">
        <f t="shared" si="134"/>
        <v>25489</v>
      </c>
      <c r="AF71" s="86">
        <v>15.0</v>
      </c>
      <c r="AG71" s="155" t="str">
        <f t="shared" si="130"/>
        <v>2548915</v>
      </c>
      <c r="AH71" s="155" t="str">
        <f t="shared" si="131"/>
        <v> </v>
      </c>
      <c r="AI71" s="155" t="str">
        <f t="shared" ref="AI71:AK71" si="161">IF(H71="","",H71)</f>
        <v/>
      </c>
      <c r="AJ71" s="156" t="str">
        <f t="shared" si="161"/>
        <v/>
      </c>
      <c r="AK71" s="157" t="str">
        <f t="shared" si="161"/>
        <v/>
      </c>
      <c r="AL71" s="86" t="str">
        <f t="shared" si="136"/>
        <v>ADELMO</v>
      </c>
    </row>
    <row r="72" ht="25.5" customHeight="1">
      <c r="A72" s="149"/>
      <c r="B72" s="161"/>
      <c r="C72" s="104"/>
      <c r="D72" s="105"/>
      <c r="E72" s="106">
        <f>IF(B72="",0,F77/SUM(B57:B76))</f>
        <v>0</v>
      </c>
      <c r="F72" s="106">
        <f t="shared" si="118"/>
        <v>0</v>
      </c>
      <c r="G72" s="107">
        <f t="shared" si="119"/>
        <v>0</v>
      </c>
      <c r="H72" s="103"/>
      <c r="I72" s="104"/>
      <c r="J72" s="105"/>
      <c r="K72" s="106">
        <f t="shared" si="120"/>
        <v>0</v>
      </c>
      <c r="L72" s="108">
        <f t="shared" si="121"/>
        <v>0</v>
      </c>
      <c r="M72" s="97">
        <f t="shared" si="122"/>
        <v>0</v>
      </c>
      <c r="N72" s="109">
        <f t="shared" si="123"/>
        <v>0</v>
      </c>
      <c r="O72" s="107">
        <f t="shared" si="124"/>
        <v>0</v>
      </c>
      <c r="P72" s="110" t="str">
        <f t="shared" ref="P72:Q72" si="162">H72</f>
        <v/>
      </c>
      <c r="Q72" s="106" t="str">
        <f t="shared" si="162"/>
        <v/>
      </c>
      <c r="R72" s="106">
        <f t="shared" si="126"/>
        <v>0</v>
      </c>
      <c r="S72" s="108">
        <f t="shared" si="127"/>
        <v>0</v>
      </c>
      <c r="T72" s="153">
        <f t="shared" si="128"/>
        <v>0</v>
      </c>
      <c r="U72" s="154">
        <f t="shared" si="140"/>
        <v>0</v>
      </c>
      <c r="V72" s="86"/>
      <c r="W72" s="86"/>
      <c r="X72" s="86"/>
      <c r="Y72" s="86"/>
      <c r="Z72" s="86"/>
      <c r="AA72" s="86"/>
      <c r="AB72" s="86"/>
      <c r="AC72" s="86"/>
      <c r="AD72" s="86"/>
      <c r="AE72" s="86">
        <f t="shared" si="134"/>
        <v>25489</v>
      </c>
      <c r="AF72" s="86">
        <v>16.0</v>
      </c>
      <c r="AG72" s="155" t="str">
        <f t="shared" si="130"/>
        <v>2548916</v>
      </c>
      <c r="AH72" s="155" t="str">
        <f t="shared" si="131"/>
        <v> </v>
      </c>
      <c r="AI72" s="155" t="str">
        <f t="shared" ref="AI72:AK72" si="163">IF(H72="","",H72)</f>
        <v/>
      </c>
      <c r="AJ72" s="156" t="str">
        <f t="shared" si="163"/>
        <v/>
      </c>
      <c r="AK72" s="157" t="str">
        <f t="shared" si="163"/>
        <v/>
      </c>
      <c r="AL72" s="86" t="str">
        <f t="shared" si="136"/>
        <v>ADELMO</v>
      </c>
    </row>
    <row r="73" ht="25.5" customHeight="1">
      <c r="A73" s="149"/>
      <c r="B73" s="161"/>
      <c r="C73" s="104"/>
      <c r="D73" s="105"/>
      <c r="E73" s="106">
        <f>IF(B73="",0,F77/SUM(B57:B76))</f>
        <v>0</v>
      </c>
      <c r="F73" s="106">
        <f t="shared" si="118"/>
        <v>0</v>
      </c>
      <c r="G73" s="107">
        <f t="shared" si="119"/>
        <v>0</v>
      </c>
      <c r="H73" s="103"/>
      <c r="I73" s="104"/>
      <c r="J73" s="105"/>
      <c r="K73" s="106">
        <f t="shared" si="120"/>
        <v>0</v>
      </c>
      <c r="L73" s="108">
        <f t="shared" si="121"/>
        <v>0</v>
      </c>
      <c r="M73" s="97">
        <f t="shared" si="122"/>
        <v>0</v>
      </c>
      <c r="N73" s="109">
        <f t="shared" si="123"/>
        <v>0</v>
      </c>
      <c r="O73" s="107">
        <f t="shared" si="124"/>
        <v>0</v>
      </c>
      <c r="P73" s="110" t="str">
        <f t="shared" ref="P73:Q73" si="164">H73</f>
        <v/>
      </c>
      <c r="Q73" s="106" t="str">
        <f t="shared" si="164"/>
        <v/>
      </c>
      <c r="R73" s="106">
        <f t="shared" si="126"/>
        <v>0</v>
      </c>
      <c r="S73" s="108">
        <f t="shared" si="127"/>
        <v>0</v>
      </c>
      <c r="T73" s="153">
        <f t="shared" si="128"/>
        <v>0</v>
      </c>
      <c r="U73" s="154">
        <f t="shared" si="140"/>
        <v>0</v>
      </c>
      <c r="V73" s="86"/>
      <c r="W73" s="86"/>
      <c r="X73" s="86"/>
      <c r="Y73" s="86"/>
      <c r="Z73" s="86"/>
      <c r="AA73" s="86"/>
      <c r="AB73" s="86"/>
      <c r="AC73" s="86"/>
      <c r="AD73" s="86"/>
      <c r="AE73" s="86">
        <f t="shared" si="134"/>
        <v>25489</v>
      </c>
      <c r="AF73" s="86">
        <v>17.0</v>
      </c>
      <c r="AG73" s="155" t="str">
        <f t="shared" si="130"/>
        <v>2548917</v>
      </c>
      <c r="AH73" s="155" t="str">
        <f t="shared" si="131"/>
        <v> </v>
      </c>
      <c r="AI73" s="155" t="str">
        <f t="shared" ref="AI73:AK73" si="165">IF(H73="","",H73)</f>
        <v/>
      </c>
      <c r="AJ73" s="156" t="str">
        <f t="shared" si="165"/>
        <v/>
      </c>
      <c r="AK73" s="157" t="str">
        <f t="shared" si="165"/>
        <v/>
      </c>
      <c r="AL73" s="86" t="str">
        <f t="shared" si="136"/>
        <v>ADELMO</v>
      </c>
    </row>
    <row r="74" ht="25.5" customHeight="1">
      <c r="A74" s="149"/>
      <c r="B74" s="161"/>
      <c r="C74" s="104"/>
      <c r="D74" s="105"/>
      <c r="E74" s="106">
        <f>IF(B74="",0,F77/SUM(B57:B76))</f>
        <v>0</v>
      </c>
      <c r="F74" s="106">
        <f t="shared" si="118"/>
        <v>0</v>
      </c>
      <c r="G74" s="107">
        <f t="shared" si="119"/>
        <v>0</v>
      </c>
      <c r="H74" s="103"/>
      <c r="I74" s="104"/>
      <c r="J74" s="105"/>
      <c r="K74" s="106">
        <f t="shared" si="120"/>
        <v>0</v>
      </c>
      <c r="L74" s="108">
        <f t="shared" si="121"/>
        <v>0</v>
      </c>
      <c r="M74" s="97">
        <f t="shared" si="122"/>
        <v>0</v>
      </c>
      <c r="N74" s="109">
        <f t="shared" si="123"/>
        <v>0</v>
      </c>
      <c r="O74" s="107">
        <f t="shared" si="124"/>
        <v>0</v>
      </c>
      <c r="P74" s="110" t="str">
        <f t="shared" ref="P74:Q74" si="166">H74</f>
        <v/>
      </c>
      <c r="Q74" s="106" t="str">
        <f t="shared" si="166"/>
        <v/>
      </c>
      <c r="R74" s="106">
        <f t="shared" si="126"/>
        <v>0</v>
      </c>
      <c r="S74" s="108">
        <f t="shared" si="127"/>
        <v>0</v>
      </c>
      <c r="T74" s="153">
        <f t="shared" si="128"/>
        <v>0</v>
      </c>
      <c r="U74" s="154">
        <f t="shared" si="140"/>
        <v>0</v>
      </c>
      <c r="V74" s="86"/>
      <c r="W74" s="86"/>
      <c r="X74" s="86"/>
      <c r="Y74" s="86"/>
      <c r="Z74" s="86"/>
      <c r="AA74" s="86"/>
      <c r="AB74" s="86"/>
      <c r="AC74" s="86"/>
      <c r="AD74" s="86"/>
      <c r="AE74" s="86">
        <f t="shared" si="134"/>
        <v>25489</v>
      </c>
      <c r="AF74" s="86">
        <v>18.0</v>
      </c>
      <c r="AG74" s="155" t="str">
        <f t="shared" si="130"/>
        <v>2548918</v>
      </c>
      <c r="AH74" s="155" t="str">
        <f t="shared" si="131"/>
        <v> </v>
      </c>
      <c r="AI74" s="155" t="str">
        <f t="shared" ref="AI74:AK74" si="167">IF(H74="","",H74)</f>
        <v/>
      </c>
      <c r="AJ74" s="156" t="str">
        <f t="shared" si="167"/>
        <v/>
      </c>
      <c r="AK74" s="157" t="str">
        <f t="shared" si="167"/>
        <v/>
      </c>
      <c r="AL74" s="86" t="str">
        <f t="shared" si="136"/>
        <v>ADELMO</v>
      </c>
    </row>
    <row r="75" ht="25.5" customHeight="1">
      <c r="A75" s="149"/>
      <c r="B75" s="161"/>
      <c r="C75" s="104"/>
      <c r="D75" s="105"/>
      <c r="E75" s="106">
        <f>IF(B75="",0,F77/SUM(B57:B76))</f>
        <v>0</v>
      </c>
      <c r="F75" s="106">
        <f t="shared" si="118"/>
        <v>0</v>
      </c>
      <c r="G75" s="107">
        <f t="shared" si="119"/>
        <v>0</v>
      </c>
      <c r="H75" s="103"/>
      <c r="I75" s="104"/>
      <c r="J75" s="105"/>
      <c r="K75" s="106">
        <f t="shared" si="120"/>
        <v>0</v>
      </c>
      <c r="L75" s="108">
        <f t="shared" si="121"/>
        <v>0</v>
      </c>
      <c r="M75" s="97">
        <f t="shared" si="122"/>
        <v>0</v>
      </c>
      <c r="N75" s="109">
        <f t="shared" si="123"/>
        <v>0</v>
      </c>
      <c r="O75" s="107">
        <f t="shared" si="124"/>
        <v>0</v>
      </c>
      <c r="P75" s="110" t="str">
        <f t="shared" ref="P75:Q75" si="168">H75</f>
        <v/>
      </c>
      <c r="Q75" s="106" t="str">
        <f t="shared" si="168"/>
        <v/>
      </c>
      <c r="R75" s="106">
        <f t="shared" si="126"/>
        <v>0</v>
      </c>
      <c r="S75" s="108">
        <f t="shared" si="127"/>
        <v>0</v>
      </c>
      <c r="T75" s="153">
        <f t="shared" si="128"/>
        <v>0</v>
      </c>
      <c r="U75" s="154">
        <f t="shared" si="140"/>
        <v>0</v>
      </c>
      <c r="V75" s="86"/>
      <c r="W75" s="86"/>
      <c r="X75" s="86"/>
      <c r="Y75" s="86"/>
      <c r="Z75" s="86"/>
      <c r="AA75" s="86"/>
      <c r="AB75" s="86"/>
      <c r="AC75" s="86"/>
      <c r="AD75" s="86"/>
      <c r="AE75" s="86">
        <f t="shared" si="134"/>
        <v>25489</v>
      </c>
      <c r="AF75" s="86">
        <v>19.0</v>
      </c>
      <c r="AG75" s="155" t="str">
        <f t="shared" si="130"/>
        <v>2548919</v>
      </c>
      <c r="AH75" s="155" t="str">
        <f t="shared" si="131"/>
        <v> </v>
      </c>
      <c r="AI75" s="155" t="str">
        <f t="shared" ref="AI75:AK75" si="169">IF(H75="","",H75)</f>
        <v/>
      </c>
      <c r="AJ75" s="156" t="str">
        <f t="shared" si="169"/>
        <v/>
      </c>
      <c r="AK75" s="157" t="str">
        <f t="shared" si="169"/>
        <v/>
      </c>
      <c r="AL75" s="86" t="str">
        <f t="shared" si="136"/>
        <v>ADELMO</v>
      </c>
    </row>
    <row r="76" ht="25.5" customHeight="1">
      <c r="A76" s="149"/>
      <c r="B76" s="161"/>
      <c r="C76" s="104"/>
      <c r="D76" s="105"/>
      <c r="E76" s="106">
        <f>IF(B76="",0,F77/SUM(B57:B76))</f>
        <v>0</v>
      </c>
      <c r="F76" s="106">
        <f t="shared" si="118"/>
        <v>0</v>
      </c>
      <c r="G76" s="107">
        <f t="shared" si="119"/>
        <v>0</v>
      </c>
      <c r="H76" s="103"/>
      <c r="I76" s="104"/>
      <c r="J76" s="105"/>
      <c r="K76" s="106">
        <f t="shared" si="120"/>
        <v>0</v>
      </c>
      <c r="L76" s="108">
        <f t="shared" si="121"/>
        <v>0</v>
      </c>
      <c r="M76" s="97">
        <f t="shared" si="122"/>
        <v>0</v>
      </c>
      <c r="N76" s="109">
        <f t="shared" si="123"/>
        <v>0</v>
      </c>
      <c r="O76" s="107">
        <f t="shared" si="124"/>
        <v>0</v>
      </c>
      <c r="P76" s="110" t="str">
        <f t="shared" ref="P76:Q76" si="170">H76</f>
        <v/>
      </c>
      <c r="Q76" s="106" t="str">
        <f t="shared" si="170"/>
        <v/>
      </c>
      <c r="R76" s="106">
        <f t="shared" si="126"/>
        <v>0</v>
      </c>
      <c r="S76" s="108">
        <f t="shared" si="127"/>
        <v>0</v>
      </c>
      <c r="T76" s="153">
        <f t="shared" si="128"/>
        <v>0</v>
      </c>
      <c r="U76" s="154">
        <f t="shared" si="140"/>
        <v>0</v>
      </c>
      <c r="V76" s="86"/>
      <c r="W76" s="86"/>
      <c r="X76" s="86"/>
      <c r="Y76" s="86"/>
      <c r="Z76" s="86"/>
      <c r="AA76" s="86"/>
      <c r="AB76" s="86"/>
      <c r="AC76" s="86"/>
      <c r="AD76" s="86"/>
      <c r="AE76" s="86">
        <f t="shared" si="134"/>
        <v>25489</v>
      </c>
      <c r="AF76" s="86">
        <v>20.0</v>
      </c>
      <c r="AG76" s="155" t="str">
        <f t="shared" si="130"/>
        <v>2548920</v>
      </c>
      <c r="AH76" s="155" t="str">
        <f t="shared" si="131"/>
        <v> </v>
      </c>
      <c r="AI76" s="155" t="str">
        <f t="shared" ref="AI76:AK76" si="171">IF(H76="","",H76)</f>
        <v/>
      </c>
      <c r="AJ76" s="156" t="str">
        <f t="shared" si="171"/>
        <v/>
      </c>
      <c r="AK76" s="157" t="str">
        <f t="shared" si="171"/>
        <v/>
      </c>
      <c r="AL76" s="86" t="str">
        <f t="shared" si="136"/>
        <v>ADELMO</v>
      </c>
    </row>
    <row r="77" ht="25.5" customHeight="1">
      <c r="A77" s="86"/>
      <c r="B77" s="164">
        <f>SUM(B57:B76)</f>
        <v>38190</v>
      </c>
      <c r="C77" s="87" t="s">
        <v>34</v>
      </c>
      <c r="D77" s="95" t="s">
        <v>26</v>
      </c>
      <c r="E77" s="15"/>
      <c r="F77" s="104"/>
      <c r="G77" s="91"/>
      <c r="H77" s="164">
        <f>SUM(H57:H76)</f>
        <v>38190</v>
      </c>
      <c r="I77" s="87" t="s">
        <v>34</v>
      </c>
      <c r="J77" s="86"/>
      <c r="K77" s="86"/>
      <c r="L77" s="165">
        <f t="shared" si="121"/>
        <v>0</v>
      </c>
      <c r="M77" s="86"/>
      <c r="N77" s="166">
        <f t="shared" ref="N77:O77" si="172">SUM(N57:N64)</f>
        <v>255634.9986</v>
      </c>
      <c r="O77" s="166">
        <f t="shared" si="172"/>
        <v>356978.0478</v>
      </c>
      <c r="P77" s="86"/>
      <c r="Q77" s="86"/>
      <c r="R77" s="98">
        <f>SUM(R57:R64)</f>
        <v>453232</v>
      </c>
      <c r="S77" s="164" t="s">
        <v>28</v>
      </c>
      <c r="T77" s="164">
        <v>1.0</v>
      </c>
      <c r="U77" s="86"/>
      <c r="V77" s="86"/>
      <c r="W77" s="86"/>
      <c r="X77" s="86"/>
      <c r="Y77" s="104">
        <f>T77*R77</f>
        <v>453232</v>
      </c>
      <c r="Z77" s="104">
        <f>R77</f>
        <v>453232</v>
      </c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</row>
    <row r="78" ht="25.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</row>
    <row r="79" ht="25.5" customHeight="1">
      <c r="A79" s="137"/>
      <c r="B79" s="138" t="s">
        <v>1</v>
      </c>
      <c r="C79" s="139"/>
      <c r="D79" s="95" t="s">
        <v>2</v>
      </c>
      <c r="E79" s="15"/>
      <c r="F79" s="140"/>
      <c r="G79" s="17"/>
      <c r="H79" s="17"/>
      <c r="I79" s="15"/>
      <c r="J79" s="95" t="s">
        <v>3</v>
      </c>
      <c r="K79" s="17"/>
      <c r="L79" s="17"/>
      <c r="M79" s="15"/>
      <c r="N79" s="86"/>
      <c r="O79" s="86"/>
      <c r="P79" s="97">
        <f>IFERROR(O102/N102-1,0)</f>
        <v>0.264911559</v>
      </c>
      <c r="Q79" s="141" t="s">
        <v>4</v>
      </c>
      <c r="R79" s="20"/>
      <c r="S79" s="21"/>
      <c r="T79" s="142">
        <f>SUM(T82:T101)</f>
        <v>3750</v>
      </c>
      <c r="U79" s="143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</row>
    <row r="80" ht="25.5" customHeight="1">
      <c r="A80" s="144" t="s">
        <v>5</v>
      </c>
      <c r="B80" s="145" t="s">
        <v>6</v>
      </c>
      <c r="C80" s="17"/>
      <c r="D80" s="17"/>
      <c r="E80" s="17"/>
      <c r="F80" s="17"/>
      <c r="G80" s="26"/>
      <c r="H80" s="25" t="s">
        <v>7</v>
      </c>
      <c r="I80" s="17"/>
      <c r="J80" s="17"/>
      <c r="K80" s="17"/>
      <c r="L80" s="17"/>
      <c r="M80" s="26"/>
      <c r="N80" s="27" t="s">
        <v>8</v>
      </c>
      <c r="O80" s="28"/>
      <c r="P80" s="25" t="s">
        <v>9</v>
      </c>
      <c r="Q80" s="17"/>
      <c r="R80" s="17"/>
      <c r="S80" s="17"/>
      <c r="T80" s="2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</row>
    <row r="81" ht="25.5" customHeight="1">
      <c r="A81" s="146"/>
      <c r="B81" s="138" t="s">
        <v>10</v>
      </c>
      <c r="C81" s="93" t="s">
        <v>11</v>
      </c>
      <c r="D81" s="93" t="s">
        <v>12</v>
      </c>
      <c r="E81" s="93" t="s">
        <v>13</v>
      </c>
      <c r="F81" s="93" t="s">
        <v>14</v>
      </c>
      <c r="G81" s="101" t="s">
        <v>15</v>
      </c>
      <c r="H81" s="100" t="s">
        <v>10</v>
      </c>
      <c r="I81" s="93" t="s">
        <v>11</v>
      </c>
      <c r="J81" s="93" t="s">
        <v>12</v>
      </c>
      <c r="K81" s="93" t="s">
        <v>14</v>
      </c>
      <c r="L81" s="93" t="s">
        <v>16</v>
      </c>
      <c r="M81" s="101" t="s">
        <v>17</v>
      </c>
      <c r="N81" s="100" t="s">
        <v>18</v>
      </c>
      <c r="O81" s="101" t="s">
        <v>19</v>
      </c>
      <c r="P81" s="100" t="s">
        <v>20</v>
      </c>
      <c r="Q81" s="93" t="s">
        <v>21</v>
      </c>
      <c r="R81" s="93" t="s">
        <v>22</v>
      </c>
      <c r="S81" s="93" t="s">
        <v>23</v>
      </c>
      <c r="T81" s="147" t="s">
        <v>24</v>
      </c>
      <c r="U81" s="148" t="s">
        <v>32</v>
      </c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</row>
    <row r="82" ht="25.5" customHeight="1">
      <c r="A82" s="149"/>
      <c r="B82" s="162">
        <v>1.0</v>
      </c>
      <c r="C82" s="160">
        <v>106000.0</v>
      </c>
      <c r="D82" s="158">
        <v>0.12</v>
      </c>
      <c r="E82" s="106">
        <f>IF(B82="",0,F102/SUM(B82:B101))</f>
        <v>0</v>
      </c>
      <c r="F82" s="106">
        <f t="shared" ref="F82:F101" si="175">C82*(1-D82)*(1-9.25%)+E82</f>
        <v>84651.6</v>
      </c>
      <c r="G82" s="107">
        <f t="shared" ref="G82:G101" si="176">IFERROR(F82*B82/H82,0)</f>
        <v>84651.6</v>
      </c>
      <c r="H82" s="162">
        <v>1.0</v>
      </c>
      <c r="I82" s="160">
        <v>150000.0</v>
      </c>
      <c r="J82" s="158">
        <v>0.18</v>
      </c>
      <c r="K82" s="106">
        <f t="shared" ref="K82:K101" si="177">I82*(1-J82)*(1-9.25%)</f>
        <v>111622.5</v>
      </c>
      <c r="L82" s="108">
        <f t="shared" ref="L82:L102" si="178">IFERROR(H82/B82-1,0)</f>
        <v>0</v>
      </c>
      <c r="M82" s="97">
        <f t="shared" ref="M82:M101" si="179">IFERROR(K82/G82-1,0)</f>
        <v>0.3186106346</v>
      </c>
      <c r="N82" s="109">
        <f t="shared" ref="N82:N101" si="180">B82*F82</f>
        <v>84651.6</v>
      </c>
      <c r="O82" s="107">
        <f t="shared" ref="O82:O101" si="181">H82*K82</f>
        <v>111622.5</v>
      </c>
      <c r="P82" s="110">
        <f t="shared" ref="P82:Q82" si="173">H82</f>
        <v>1</v>
      </c>
      <c r="Q82" s="106">
        <f t="shared" si="173"/>
        <v>150000</v>
      </c>
      <c r="R82" s="106">
        <f t="shared" ref="R82:R101" si="183">Q82*P82</f>
        <v>150000</v>
      </c>
      <c r="S82" s="108">
        <f t="shared" ref="S82:S101" si="184">IF(M82="","",IF(M82&lt;20%,0,IF(M82&lt;30%,1%,IF(M82&lt;40%,1.5%,IF(M82&lt;50%,2.5%,IF(M82&lt;60%,3%,IF(M82&lt;80%,4%,IF(M82&lt;100%,5%,5%))))))))</f>
        <v>0.015</v>
      </c>
      <c r="T82" s="153">
        <f t="shared" ref="T82:T101" si="185">R82*S82</f>
        <v>2250</v>
      </c>
      <c r="U82" s="154">
        <f t="shared" ref="U82:U101" si="186">G82/(1-J82)/(1-9.25%)</f>
        <v>113756.0976</v>
      </c>
      <c r="V82" s="86"/>
      <c r="W82" s="86"/>
      <c r="X82" s="86"/>
      <c r="Y82" s="86"/>
      <c r="Z82" s="86"/>
      <c r="AA82" s="86"/>
      <c r="AB82" s="86"/>
      <c r="AC82" s="86"/>
      <c r="AD82" s="86"/>
      <c r="AE82" s="86" t="str">
        <f>C79</f>
        <v/>
      </c>
      <c r="AF82" s="86">
        <v>1.0</v>
      </c>
      <c r="AG82" s="155" t="str">
        <f t="shared" ref="AG82:AG101" si="187">CONCATENATE(AE82,AF82)</f>
        <v>1</v>
      </c>
      <c r="AH82" s="155" t="str">
        <f t="shared" ref="AH82:AH101" si="188">IF(A82=""," ",A82)</f>
        <v> </v>
      </c>
      <c r="AI82" s="155">
        <f t="shared" ref="AI82:AK82" si="174">IF(H82="","",H82)</f>
        <v>1</v>
      </c>
      <c r="AJ82" s="156">
        <f t="shared" si="174"/>
        <v>150000</v>
      </c>
      <c r="AK82" s="157">
        <f t="shared" si="174"/>
        <v>0.18</v>
      </c>
      <c r="AL82" s="86" t="str">
        <f>IF(F79="","",F79)</f>
        <v/>
      </c>
    </row>
    <row r="83" ht="25.5" customHeight="1">
      <c r="A83" s="149"/>
      <c r="B83" s="161">
        <v>1.0</v>
      </c>
      <c r="C83" s="104">
        <v>115000.0</v>
      </c>
      <c r="D83" s="105">
        <v>0.12</v>
      </c>
      <c r="E83" s="106">
        <f>IF(B83="",0,F102/SUM(B82:B101))</f>
        <v>0</v>
      </c>
      <c r="F83" s="106">
        <f t="shared" si="175"/>
        <v>91839</v>
      </c>
      <c r="G83" s="107">
        <f t="shared" si="176"/>
        <v>91839</v>
      </c>
      <c r="H83" s="161">
        <v>1.0</v>
      </c>
      <c r="I83" s="160">
        <v>150000.0</v>
      </c>
      <c r="J83" s="105">
        <v>0.18</v>
      </c>
      <c r="K83" s="106">
        <f t="shared" si="177"/>
        <v>111622.5</v>
      </c>
      <c r="L83" s="108">
        <f t="shared" si="178"/>
        <v>0</v>
      </c>
      <c r="M83" s="97">
        <f t="shared" si="179"/>
        <v>0.2154150198</v>
      </c>
      <c r="N83" s="109">
        <f t="shared" si="180"/>
        <v>91839</v>
      </c>
      <c r="O83" s="107">
        <f t="shared" si="181"/>
        <v>111622.5</v>
      </c>
      <c r="P83" s="110">
        <f t="shared" ref="P83:Q83" si="182">H83</f>
        <v>1</v>
      </c>
      <c r="Q83" s="106">
        <f t="shared" si="182"/>
        <v>150000</v>
      </c>
      <c r="R83" s="106">
        <f t="shared" si="183"/>
        <v>150000</v>
      </c>
      <c r="S83" s="108">
        <f t="shared" si="184"/>
        <v>0.01</v>
      </c>
      <c r="T83" s="153">
        <f t="shared" si="185"/>
        <v>1500</v>
      </c>
      <c r="U83" s="154">
        <f t="shared" si="186"/>
        <v>123414.6341</v>
      </c>
      <c r="V83" s="86"/>
      <c r="W83" s="86"/>
      <c r="X83" s="86"/>
      <c r="Y83" s="86"/>
      <c r="Z83" s="86"/>
      <c r="AA83" s="86"/>
      <c r="AB83" s="86"/>
      <c r="AC83" s="86"/>
      <c r="AD83" s="86"/>
      <c r="AE83" s="86" t="str">
        <f t="shared" ref="AE83:AE101" si="191">AE82</f>
        <v/>
      </c>
      <c r="AF83" s="86">
        <v>2.0</v>
      </c>
      <c r="AG83" s="155" t="str">
        <f t="shared" si="187"/>
        <v>2</v>
      </c>
      <c r="AH83" s="155" t="str">
        <f t="shared" si="188"/>
        <v> </v>
      </c>
      <c r="AI83" s="155">
        <f t="shared" ref="AI83:AK83" si="189">IF(H83="","",H83)</f>
        <v>1</v>
      </c>
      <c r="AJ83" s="156">
        <f t="shared" si="189"/>
        <v>150000</v>
      </c>
      <c r="AK83" s="157">
        <f t="shared" si="189"/>
        <v>0.18</v>
      </c>
      <c r="AL83" s="86" t="str">
        <f t="shared" ref="AL83:AL101" si="193">AL82</f>
        <v/>
      </c>
    </row>
    <row r="84" ht="25.5" customHeight="1">
      <c r="A84" s="149"/>
      <c r="B84" s="162"/>
      <c r="C84" s="160"/>
      <c r="D84" s="158"/>
      <c r="E84" s="106">
        <f>IF(B84="",0,F102/SUM(B82:B101))</f>
        <v>0</v>
      </c>
      <c r="F84" s="106">
        <f t="shared" si="175"/>
        <v>0</v>
      </c>
      <c r="G84" s="107">
        <f t="shared" si="176"/>
        <v>0</v>
      </c>
      <c r="H84" s="162"/>
      <c r="I84" s="160"/>
      <c r="J84" s="158"/>
      <c r="K84" s="106">
        <f t="shared" si="177"/>
        <v>0</v>
      </c>
      <c r="L84" s="108">
        <f t="shared" si="178"/>
        <v>0</v>
      </c>
      <c r="M84" s="97">
        <f t="shared" si="179"/>
        <v>0</v>
      </c>
      <c r="N84" s="109">
        <f t="shared" si="180"/>
        <v>0</v>
      </c>
      <c r="O84" s="107">
        <f t="shared" si="181"/>
        <v>0</v>
      </c>
      <c r="P84" s="110" t="str">
        <f t="shared" ref="P84:Q84" si="190">H84</f>
        <v/>
      </c>
      <c r="Q84" s="106" t="str">
        <f t="shared" si="190"/>
        <v/>
      </c>
      <c r="R84" s="106">
        <f t="shared" si="183"/>
        <v>0</v>
      </c>
      <c r="S84" s="108">
        <f t="shared" si="184"/>
        <v>0</v>
      </c>
      <c r="T84" s="153">
        <f t="shared" si="185"/>
        <v>0</v>
      </c>
      <c r="U84" s="154">
        <f t="shared" si="186"/>
        <v>0</v>
      </c>
      <c r="V84" s="86"/>
      <c r="W84" s="86"/>
      <c r="X84" s="86"/>
      <c r="Y84" s="86"/>
      <c r="Z84" s="86"/>
      <c r="AA84" s="86"/>
      <c r="AB84" s="86"/>
      <c r="AC84" s="86"/>
      <c r="AD84" s="86"/>
      <c r="AE84" s="86" t="str">
        <f t="shared" si="191"/>
        <v/>
      </c>
      <c r="AF84" s="86">
        <v>3.0</v>
      </c>
      <c r="AG84" s="155" t="str">
        <f t="shared" si="187"/>
        <v>3</v>
      </c>
      <c r="AH84" s="155" t="str">
        <f t="shared" si="188"/>
        <v> </v>
      </c>
      <c r="AI84" s="155" t="str">
        <f t="shared" ref="AI84:AK84" si="192">IF(H84="","",H84)</f>
        <v/>
      </c>
      <c r="AJ84" s="156" t="str">
        <f t="shared" si="192"/>
        <v/>
      </c>
      <c r="AK84" s="157" t="str">
        <f t="shared" si="192"/>
        <v/>
      </c>
      <c r="AL84" s="86" t="str">
        <f t="shared" si="193"/>
        <v/>
      </c>
    </row>
    <row r="85" ht="25.5" customHeight="1">
      <c r="A85" s="149"/>
      <c r="B85" s="161"/>
      <c r="C85" s="104"/>
      <c r="D85" s="105"/>
      <c r="E85" s="106">
        <f>IF(B85="",0,F102/SUM(B82:B101))</f>
        <v>0</v>
      </c>
      <c r="F85" s="106">
        <f t="shared" si="175"/>
        <v>0</v>
      </c>
      <c r="G85" s="107">
        <f t="shared" si="176"/>
        <v>0</v>
      </c>
      <c r="H85" s="161"/>
      <c r="I85" s="160"/>
      <c r="J85" s="105"/>
      <c r="K85" s="106">
        <f t="shared" si="177"/>
        <v>0</v>
      </c>
      <c r="L85" s="108">
        <f t="shared" si="178"/>
        <v>0</v>
      </c>
      <c r="M85" s="97">
        <f t="shared" si="179"/>
        <v>0</v>
      </c>
      <c r="N85" s="109">
        <f t="shared" si="180"/>
        <v>0</v>
      </c>
      <c r="O85" s="107">
        <f t="shared" si="181"/>
        <v>0</v>
      </c>
      <c r="P85" s="110" t="str">
        <f t="shared" ref="P85:Q85" si="194">H85</f>
        <v/>
      </c>
      <c r="Q85" s="106" t="str">
        <f t="shared" si="194"/>
        <v/>
      </c>
      <c r="R85" s="106">
        <f t="shared" si="183"/>
        <v>0</v>
      </c>
      <c r="S85" s="108">
        <f t="shared" si="184"/>
        <v>0</v>
      </c>
      <c r="T85" s="153">
        <f t="shared" si="185"/>
        <v>0</v>
      </c>
      <c r="U85" s="154">
        <f t="shared" si="186"/>
        <v>0</v>
      </c>
      <c r="V85" s="86"/>
      <c r="W85" s="86"/>
      <c r="X85" s="86"/>
      <c r="Y85" s="86"/>
      <c r="Z85" s="86"/>
      <c r="AA85" s="86"/>
      <c r="AB85" s="86"/>
      <c r="AC85" s="86"/>
      <c r="AD85" s="86"/>
      <c r="AE85" s="86" t="str">
        <f t="shared" si="191"/>
        <v/>
      </c>
      <c r="AF85" s="86">
        <v>4.0</v>
      </c>
      <c r="AG85" s="155" t="str">
        <f t="shared" si="187"/>
        <v>4</v>
      </c>
      <c r="AH85" s="155" t="str">
        <f t="shared" si="188"/>
        <v> </v>
      </c>
      <c r="AI85" s="155" t="str">
        <f t="shared" ref="AI85:AK85" si="195">IF(H85="","",H85)</f>
        <v/>
      </c>
      <c r="AJ85" s="156" t="str">
        <f t="shared" si="195"/>
        <v/>
      </c>
      <c r="AK85" s="157" t="str">
        <f t="shared" si="195"/>
        <v/>
      </c>
      <c r="AL85" s="86" t="str">
        <f t="shared" si="193"/>
        <v/>
      </c>
    </row>
    <row r="86" ht="25.5" customHeight="1">
      <c r="A86" s="149"/>
      <c r="B86" s="162"/>
      <c r="C86" s="160"/>
      <c r="D86" s="158"/>
      <c r="E86" s="106">
        <f>IF(B86="",0,F102/SUM(B82:B101))</f>
        <v>0</v>
      </c>
      <c r="F86" s="106">
        <f t="shared" si="175"/>
        <v>0</v>
      </c>
      <c r="G86" s="107">
        <f t="shared" si="176"/>
        <v>0</v>
      </c>
      <c r="H86" s="159"/>
      <c r="I86" s="104"/>
      <c r="J86" s="105"/>
      <c r="K86" s="106">
        <f t="shared" si="177"/>
        <v>0</v>
      </c>
      <c r="L86" s="108">
        <f t="shared" si="178"/>
        <v>0</v>
      </c>
      <c r="M86" s="97">
        <f t="shared" si="179"/>
        <v>0</v>
      </c>
      <c r="N86" s="109">
        <f t="shared" si="180"/>
        <v>0</v>
      </c>
      <c r="O86" s="107">
        <f t="shared" si="181"/>
        <v>0</v>
      </c>
      <c r="P86" s="110" t="str">
        <f t="shared" ref="P86:Q86" si="196">H86</f>
        <v/>
      </c>
      <c r="Q86" s="106" t="str">
        <f t="shared" si="196"/>
        <v/>
      </c>
      <c r="R86" s="106">
        <f t="shared" si="183"/>
        <v>0</v>
      </c>
      <c r="S86" s="108">
        <f t="shared" si="184"/>
        <v>0</v>
      </c>
      <c r="T86" s="153">
        <f t="shared" si="185"/>
        <v>0</v>
      </c>
      <c r="U86" s="154">
        <f t="shared" si="186"/>
        <v>0</v>
      </c>
      <c r="V86" s="86"/>
      <c r="W86" s="86"/>
      <c r="X86" s="86"/>
      <c r="Y86" s="86"/>
      <c r="Z86" s="86"/>
      <c r="AA86" s="86"/>
      <c r="AB86" s="86"/>
      <c r="AC86" s="86"/>
      <c r="AD86" s="86"/>
      <c r="AE86" s="86" t="str">
        <f t="shared" si="191"/>
        <v/>
      </c>
      <c r="AF86" s="86">
        <v>5.0</v>
      </c>
      <c r="AG86" s="155" t="str">
        <f t="shared" si="187"/>
        <v>5</v>
      </c>
      <c r="AH86" s="155" t="str">
        <f t="shared" si="188"/>
        <v> </v>
      </c>
      <c r="AI86" s="155" t="str">
        <f t="shared" ref="AI86:AK86" si="197">IF(H86="","",H86)</f>
        <v/>
      </c>
      <c r="AJ86" s="156" t="str">
        <f t="shared" si="197"/>
        <v/>
      </c>
      <c r="AK86" s="157" t="str">
        <f t="shared" si="197"/>
        <v/>
      </c>
      <c r="AL86" s="86" t="str">
        <f t="shared" si="193"/>
        <v/>
      </c>
    </row>
    <row r="87" ht="25.5" customHeight="1">
      <c r="A87" s="149"/>
      <c r="B87" s="161"/>
      <c r="C87" s="104"/>
      <c r="D87" s="105"/>
      <c r="E87" s="106">
        <f>IF(B87="",0,F102/SUM(B82:B101))</f>
        <v>0</v>
      </c>
      <c r="F87" s="106">
        <f t="shared" si="175"/>
        <v>0</v>
      </c>
      <c r="G87" s="107">
        <f t="shared" si="176"/>
        <v>0</v>
      </c>
      <c r="H87" s="161"/>
      <c r="I87" s="104"/>
      <c r="J87" s="105"/>
      <c r="K87" s="106">
        <f t="shared" si="177"/>
        <v>0</v>
      </c>
      <c r="L87" s="108">
        <f t="shared" si="178"/>
        <v>0</v>
      </c>
      <c r="M87" s="97">
        <f t="shared" si="179"/>
        <v>0</v>
      </c>
      <c r="N87" s="109">
        <f t="shared" si="180"/>
        <v>0</v>
      </c>
      <c r="O87" s="107">
        <f t="shared" si="181"/>
        <v>0</v>
      </c>
      <c r="P87" s="110" t="str">
        <f t="shared" ref="P87:Q87" si="198">H87</f>
        <v/>
      </c>
      <c r="Q87" s="106" t="str">
        <f t="shared" si="198"/>
        <v/>
      </c>
      <c r="R87" s="106">
        <f t="shared" si="183"/>
        <v>0</v>
      </c>
      <c r="S87" s="108">
        <f t="shared" si="184"/>
        <v>0</v>
      </c>
      <c r="T87" s="153">
        <f t="shared" si="185"/>
        <v>0</v>
      </c>
      <c r="U87" s="154">
        <f t="shared" si="186"/>
        <v>0</v>
      </c>
      <c r="V87" s="86"/>
      <c r="W87" s="86"/>
      <c r="X87" s="86"/>
      <c r="Y87" s="86"/>
      <c r="Z87" s="86"/>
      <c r="AA87" s="86"/>
      <c r="AB87" s="86"/>
      <c r="AC87" s="86"/>
      <c r="AD87" s="86"/>
      <c r="AE87" s="86" t="str">
        <f t="shared" si="191"/>
        <v/>
      </c>
      <c r="AF87" s="86">
        <v>6.0</v>
      </c>
      <c r="AG87" s="155" t="str">
        <f t="shared" si="187"/>
        <v>6</v>
      </c>
      <c r="AH87" s="155" t="str">
        <f t="shared" si="188"/>
        <v> </v>
      </c>
      <c r="AI87" s="155" t="str">
        <f t="shared" ref="AI87:AK87" si="199">IF(H87="","",H87)</f>
        <v/>
      </c>
      <c r="AJ87" s="156" t="str">
        <f t="shared" si="199"/>
        <v/>
      </c>
      <c r="AK87" s="157" t="str">
        <f t="shared" si="199"/>
        <v/>
      </c>
      <c r="AL87" s="86" t="str">
        <f t="shared" si="193"/>
        <v/>
      </c>
    </row>
    <row r="88" ht="25.5" customHeight="1">
      <c r="A88" s="149"/>
      <c r="B88" s="162"/>
      <c r="C88" s="160"/>
      <c r="D88" s="158"/>
      <c r="E88" s="106">
        <f>IF(B88="",0,F102/SUM(B82:B101))</f>
        <v>0</v>
      </c>
      <c r="F88" s="106">
        <f t="shared" si="175"/>
        <v>0</v>
      </c>
      <c r="G88" s="107">
        <f t="shared" si="176"/>
        <v>0</v>
      </c>
      <c r="H88" s="162"/>
      <c r="I88" s="104"/>
      <c r="J88" s="105"/>
      <c r="K88" s="106">
        <f t="shared" si="177"/>
        <v>0</v>
      </c>
      <c r="L88" s="108">
        <f t="shared" si="178"/>
        <v>0</v>
      </c>
      <c r="M88" s="97">
        <f t="shared" si="179"/>
        <v>0</v>
      </c>
      <c r="N88" s="109">
        <f t="shared" si="180"/>
        <v>0</v>
      </c>
      <c r="O88" s="107">
        <f t="shared" si="181"/>
        <v>0</v>
      </c>
      <c r="P88" s="110" t="str">
        <f t="shared" ref="P88:Q88" si="200">H88</f>
        <v/>
      </c>
      <c r="Q88" s="106" t="str">
        <f t="shared" si="200"/>
        <v/>
      </c>
      <c r="R88" s="106">
        <f t="shared" si="183"/>
        <v>0</v>
      </c>
      <c r="S88" s="108">
        <f t="shared" si="184"/>
        <v>0</v>
      </c>
      <c r="T88" s="153">
        <f t="shared" si="185"/>
        <v>0</v>
      </c>
      <c r="U88" s="154">
        <f t="shared" si="186"/>
        <v>0</v>
      </c>
      <c r="V88" s="86"/>
      <c r="W88" s="86"/>
      <c r="X88" s="86"/>
      <c r="Y88" s="86"/>
      <c r="Z88" s="86"/>
      <c r="AA88" s="86"/>
      <c r="AB88" s="86"/>
      <c r="AC88" s="86"/>
      <c r="AD88" s="86"/>
      <c r="AE88" s="86" t="str">
        <f t="shared" si="191"/>
        <v/>
      </c>
      <c r="AF88" s="86">
        <v>7.0</v>
      </c>
      <c r="AG88" s="155" t="str">
        <f t="shared" si="187"/>
        <v>7</v>
      </c>
      <c r="AH88" s="155" t="str">
        <f t="shared" si="188"/>
        <v> </v>
      </c>
      <c r="AI88" s="155" t="str">
        <f t="shared" ref="AI88:AK88" si="201">IF(H88="","",H88)</f>
        <v/>
      </c>
      <c r="AJ88" s="156" t="str">
        <f t="shared" si="201"/>
        <v/>
      </c>
      <c r="AK88" s="157" t="str">
        <f t="shared" si="201"/>
        <v/>
      </c>
      <c r="AL88" s="86" t="str">
        <f t="shared" si="193"/>
        <v/>
      </c>
    </row>
    <row r="89" ht="25.5" customHeight="1">
      <c r="A89" s="149"/>
      <c r="B89" s="161"/>
      <c r="C89" s="104"/>
      <c r="D89" s="105"/>
      <c r="E89" s="106">
        <f>IF(B89="",0,F102/SUM(B82:B101))</f>
        <v>0</v>
      </c>
      <c r="F89" s="106">
        <f t="shared" si="175"/>
        <v>0</v>
      </c>
      <c r="G89" s="107">
        <f t="shared" si="176"/>
        <v>0</v>
      </c>
      <c r="H89" s="161"/>
      <c r="I89" s="104"/>
      <c r="J89" s="105"/>
      <c r="K89" s="106">
        <f t="shared" si="177"/>
        <v>0</v>
      </c>
      <c r="L89" s="108">
        <f t="shared" si="178"/>
        <v>0</v>
      </c>
      <c r="M89" s="97">
        <f t="shared" si="179"/>
        <v>0</v>
      </c>
      <c r="N89" s="109">
        <f t="shared" si="180"/>
        <v>0</v>
      </c>
      <c r="O89" s="107">
        <f t="shared" si="181"/>
        <v>0</v>
      </c>
      <c r="P89" s="110" t="str">
        <f t="shared" ref="P89:Q89" si="202">H89</f>
        <v/>
      </c>
      <c r="Q89" s="106" t="str">
        <f t="shared" si="202"/>
        <v/>
      </c>
      <c r="R89" s="106">
        <f t="shared" si="183"/>
        <v>0</v>
      </c>
      <c r="S89" s="108">
        <f t="shared" si="184"/>
        <v>0</v>
      </c>
      <c r="T89" s="153">
        <f t="shared" si="185"/>
        <v>0</v>
      </c>
      <c r="U89" s="154">
        <f t="shared" si="186"/>
        <v>0</v>
      </c>
      <c r="V89" s="86"/>
      <c r="W89" s="86"/>
      <c r="X89" s="86"/>
      <c r="Y89" s="86"/>
      <c r="Z89" s="86"/>
      <c r="AA89" s="86"/>
      <c r="AB89" s="86"/>
      <c r="AC89" s="86"/>
      <c r="AD89" s="86"/>
      <c r="AE89" s="86" t="str">
        <f t="shared" si="191"/>
        <v/>
      </c>
      <c r="AF89" s="86">
        <v>8.0</v>
      </c>
      <c r="AG89" s="155" t="str">
        <f t="shared" si="187"/>
        <v>8</v>
      </c>
      <c r="AH89" s="155" t="str">
        <f t="shared" si="188"/>
        <v> </v>
      </c>
      <c r="AI89" s="155" t="str">
        <f t="shared" ref="AI89:AK89" si="203">IF(H89="","",H89)</f>
        <v/>
      </c>
      <c r="AJ89" s="156" t="str">
        <f t="shared" si="203"/>
        <v/>
      </c>
      <c r="AK89" s="157" t="str">
        <f t="shared" si="203"/>
        <v/>
      </c>
      <c r="AL89" s="86" t="str">
        <f t="shared" si="193"/>
        <v/>
      </c>
    </row>
    <row r="90" ht="25.5" customHeight="1">
      <c r="A90" s="149"/>
      <c r="B90" s="161"/>
      <c r="C90" s="104"/>
      <c r="D90" s="105"/>
      <c r="E90" s="106">
        <f>IF(B90="",0,F102/SUM(B82:B101))</f>
        <v>0</v>
      </c>
      <c r="F90" s="106">
        <f t="shared" si="175"/>
        <v>0</v>
      </c>
      <c r="G90" s="107">
        <f t="shared" si="176"/>
        <v>0</v>
      </c>
      <c r="H90" s="161"/>
      <c r="I90" s="104"/>
      <c r="J90" s="105"/>
      <c r="K90" s="106">
        <f t="shared" si="177"/>
        <v>0</v>
      </c>
      <c r="L90" s="108">
        <f t="shared" si="178"/>
        <v>0</v>
      </c>
      <c r="M90" s="97">
        <f t="shared" si="179"/>
        <v>0</v>
      </c>
      <c r="N90" s="109">
        <f t="shared" si="180"/>
        <v>0</v>
      </c>
      <c r="O90" s="107">
        <f t="shared" si="181"/>
        <v>0</v>
      </c>
      <c r="P90" s="110" t="str">
        <f t="shared" ref="P90:Q90" si="204">H90</f>
        <v/>
      </c>
      <c r="Q90" s="106" t="str">
        <f t="shared" si="204"/>
        <v/>
      </c>
      <c r="R90" s="106">
        <f t="shared" si="183"/>
        <v>0</v>
      </c>
      <c r="S90" s="108">
        <f t="shared" si="184"/>
        <v>0</v>
      </c>
      <c r="T90" s="153">
        <f t="shared" si="185"/>
        <v>0</v>
      </c>
      <c r="U90" s="154">
        <f t="shared" si="186"/>
        <v>0</v>
      </c>
      <c r="V90" s="86"/>
      <c r="W90" s="86"/>
      <c r="X90" s="86"/>
      <c r="Y90" s="86"/>
      <c r="Z90" s="86"/>
      <c r="AA90" s="86"/>
      <c r="AB90" s="86"/>
      <c r="AC90" s="86"/>
      <c r="AD90" s="86"/>
      <c r="AE90" s="86" t="str">
        <f t="shared" si="191"/>
        <v/>
      </c>
      <c r="AF90" s="86">
        <v>9.0</v>
      </c>
      <c r="AG90" s="155" t="str">
        <f t="shared" si="187"/>
        <v>9</v>
      </c>
      <c r="AH90" s="155" t="str">
        <f t="shared" si="188"/>
        <v> </v>
      </c>
      <c r="AI90" s="155" t="str">
        <f t="shared" ref="AI90:AK90" si="205">IF(H90="","",H90)</f>
        <v/>
      </c>
      <c r="AJ90" s="156" t="str">
        <f t="shared" si="205"/>
        <v/>
      </c>
      <c r="AK90" s="157" t="str">
        <f t="shared" si="205"/>
        <v/>
      </c>
      <c r="AL90" s="86" t="str">
        <f t="shared" si="193"/>
        <v/>
      </c>
    </row>
    <row r="91" ht="25.5" customHeight="1">
      <c r="A91" s="149"/>
      <c r="B91" s="161"/>
      <c r="C91" s="104"/>
      <c r="D91" s="105"/>
      <c r="E91" s="106">
        <f>IF(B91="",0,F102/SUM(B82:B101))</f>
        <v>0</v>
      </c>
      <c r="F91" s="106">
        <f t="shared" si="175"/>
        <v>0</v>
      </c>
      <c r="G91" s="107">
        <f t="shared" si="176"/>
        <v>0</v>
      </c>
      <c r="H91" s="161"/>
      <c r="I91" s="104"/>
      <c r="J91" s="105"/>
      <c r="K91" s="106">
        <f t="shared" si="177"/>
        <v>0</v>
      </c>
      <c r="L91" s="108">
        <f t="shared" si="178"/>
        <v>0</v>
      </c>
      <c r="M91" s="97">
        <f t="shared" si="179"/>
        <v>0</v>
      </c>
      <c r="N91" s="109">
        <f t="shared" si="180"/>
        <v>0</v>
      </c>
      <c r="O91" s="107">
        <f t="shared" si="181"/>
        <v>0</v>
      </c>
      <c r="P91" s="110" t="str">
        <f t="shared" ref="P91:Q91" si="206">H91</f>
        <v/>
      </c>
      <c r="Q91" s="106" t="str">
        <f t="shared" si="206"/>
        <v/>
      </c>
      <c r="R91" s="106">
        <f t="shared" si="183"/>
        <v>0</v>
      </c>
      <c r="S91" s="108">
        <f t="shared" si="184"/>
        <v>0</v>
      </c>
      <c r="T91" s="153">
        <f t="shared" si="185"/>
        <v>0</v>
      </c>
      <c r="U91" s="154">
        <f t="shared" si="186"/>
        <v>0</v>
      </c>
      <c r="V91" s="86"/>
      <c r="W91" s="86"/>
      <c r="X91" s="86"/>
      <c r="Y91" s="86"/>
      <c r="Z91" s="86"/>
      <c r="AA91" s="86"/>
      <c r="AB91" s="86"/>
      <c r="AC91" s="86"/>
      <c r="AD91" s="86"/>
      <c r="AE91" s="86" t="str">
        <f t="shared" si="191"/>
        <v/>
      </c>
      <c r="AF91" s="86">
        <v>10.0</v>
      </c>
      <c r="AG91" s="155" t="str">
        <f t="shared" si="187"/>
        <v>10</v>
      </c>
      <c r="AH91" s="155" t="str">
        <f t="shared" si="188"/>
        <v> </v>
      </c>
      <c r="AI91" s="155" t="str">
        <f t="shared" ref="AI91:AK91" si="207">IF(H91="","",H91)</f>
        <v/>
      </c>
      <c r="AJ91" s="156" t="str">
        <f t="shared" si="207"/>
        <v/>
      </c>
      <c r="AK91" s="157" t="str">
        <f t="shared" si="207"/>
        <v/>
      </c>
      <c r="AL91" s="86" t="str">
        <f t="shared" si="193"/>
        <v/>
      </c>
    </row>
    <row r="92" ht="25.5" customHeight="1">
      <c r="A92" s="149"/>
      <c r="B92" s="161"/>
      <c r="C92" s="104"/>
      <c r="D92" s="105"/>
      <c r="E92" s="106">
        <f>IF(B92="",0,F102/SUM(B82:B101))</f>
        <v>0</v>
      </c>
      <c r="F92" s="106">
        <f t="shared" si="175"/>
        <v>0</v>
      </c>
      <c r="G92" s="107">
        <f t="shared" si="176"/>
        <v>0</v>
      </c>
      <c r="H92" s="161"/>
      <c r="I92" s="104"/>
      <c r="J92" s="105"/>
      <c r="K92" s="106">
        <f t="shared" si="177"/>
        <v>0</v>
      </c>
      <c r="L92" s="108">
        <f t="shared" si="178"/>
        <v>0</v>
      </c>
      <c r="M92" s="97">
        <f t="shared" si="179"/>
        <v>0</v>
      </c>
      <c r="N92" s="109">
        <f t="shared" si="180"/>
        <v>0</v>
      </c>
      <c r="O92" s="107">
        <f t="shared" si="181"/>
        <v>0</v>
      </c>
      <c r="P92" s="110" t="str">
        <f t="shared" ref="P92:Q92" si="208">H92</f>
        <v/>
      </c>
      <c r="Q92" s="106" t="str">
        <f t="shared" si="208"/>
        <v/>
      </c>
      <c r="R92" s="106">
        <f t="shared" si="183"/>
        <v>0</v>
      </c>
      <c r="S92" s="108">
        <f t="shared" si="184"/>
        <v>0</v>
      </c>
      <c r="T92" s="153">
        <f t="shared" si="185"/>
        <v>0</v>
      </c>
      <c r="U92" s="154">
        <f t="shared" si="186"/>
        <v>0</v>
      </c>
      <c r="V92" s="86"/>
      <c r="W92" s="86"/>
      <c r="X92" s="86"/>
      <c r="Y92" s="86"/>
      <c r="Z92" s="86"/>
      <c r="AA92" s="86"/>
      <c r="AB92" s="86"/>
      <c r="AC92" s="86"/>
      <c r="AD92" s="86"/>
      <c r="AE92" s="86" t="str">
        <f t="shared" si="191"/>
        <v/>
      </c>
      <c r="AF92" s="86">
        <v>11.0</v>
      </c>
      <c r="AG92" s="155" t="str">
        <f t="shared" si="187"/>
        <v>11</v>
      </c>
      <c r="AH92" s="155" t="str">
        <f t="shared" si="188"/>
        <v> </v>
      </c>
      <c r="AI92" s="155" t="str">
        <f t="shared" ref="AI92:AK92" si="209">IF(H92="","",H92)</f>
        <v/>
      </c>
      <c r="AJ92" s="156" t="str">
        <f t="shared" si="209"/>
        <v/>
      </c>
      <c r="AK92" s="157" t="str">
        <f t="shared" si="209"/>
        <v/>
      </c>
      <c r="AL92" s="86" t="str">
        <f t="shared" si="193"/>
        <v/>
      </c>
    </row>
    <row r="93" ht="25.5" customHeight="1">
      <c r="A93" s="149"/>
      <c r="B93" s="162"/>
      <c r="C93" s="160"/>
      <c r="D93" s="158"/>
      <c r="E93" s="106">
        <f>IF(B93="",0,F102/SUM(B82:B101))</f>
        <v>0</v>
      </c>
      <c r="F93" s="106">
        <f t="shared" si="175"/>
        <v>0</v>
      </c>
      <c r="G93" s="107">
        <f t="shared" si="176"/>
        <v>0</v>
      </c>
      <c r="H93" s="103"/>
      <c r="I93" s="104"/>
      <c r="J93" s="105"/>
      <c r="K93" s="106">
        <f t="shared" si="177"/>
        <v>0</v>
      </c>
      <c r="L93" s="108">
        <f t="shared" si="178"/>
        <v>0</v>
      </c>
      <c r="M93" s="97">
        <f t="shared" si="179"/>
        <v>0</v>
      </c>
      <c r="N93" s="109">
        <f t="shared" si="180"/>
        <v>0</v>
      </c>
      <c r="O93" s="107">
        <f t="shared" si="181"/>
        <v>0</v>
      </c>
      <c r="P93" s="110" t="str">
        <f t="shared" ref="P93:Q93" si="210">H93</f>
        <v/>
      </c>
      <c r="Q93" s="106" t="str">
        <f t="shared" si="210"/>
        <v/>
      </c>
      <c r="R93" s="106">
        <f t="shared" si="183"/>
        <v>0</v>
      </c>
      <c r="S93" s="108">
        <f t="shared" si="184"/>
        <v>0</v>
      </c>
      <c r="T93" s="153">
        <f t="shared" si="185"/>
        <v>0</v>
      </c>
      <c r="U93" s="154">
        <f t="shared" si="186"/>
        <v>0</v>
      </c>
      <c r="V93" s="86"/>
      <c r="W93" s="86"/>
      <c r="X93" s="86"/>
      <c r="Y93" s="86"/>
      <c r="Z93" s="86"/>
      <c r="AA93" s="86"/>
      <c r="AB93" s="86"/>
      <c r="AC93" s="86"/>
      <c r="AD93" s="86"/>
      <c r="AE93" s="86" t="str">
        <f t="shared" si="191"/>
        <v/>
      </c>
      <c r="AF93" s="86">
        <v>12.0</v>
      </c>
      <c r="AG93" s="155" t="str">
        <f t="shared" si="187"/>
        <v>12</v>
      </c>
      <c r="AH93" s="155" t="str">
        <f t="shared" si="188"/>
        <v> </v>
      </c>
      <c r="AI93" s="155" t="str">
        <f t="shared" ref="AI93:AK93" si="211">IF(H93="","",H93)</f>
        <v/>
      </c>
      <c r="AJ93" s="156" t="str">
        <f t="shared" si="211"/>
        <v/>
      </c>
      <c r="AK93" s="157" t="str">
        <f t="shared" si="211"/>
        <v/>
      </c>
      <c r="AL93" s="86" t="str">
        <f t="shared" si="193"/>
        <v/>
      </c>
    </row>
    <row r="94" ht="25.5" customHeight="1">
      <c r="A94" s="149"/>
      <c r="B94" s="161"/>
      <c r="C94" s="104"/>
      <c r="D94" s="105"/>
      <c r="E94" s="106">
        <f>IF(B94="",0,F102/SUM(B82:B101))</f>
        <v>0</v>
      </c>
      <c r="F94" s="106">
        <f t="shared" si="175"/>
        <v>0</v>
      </c>
      <c r="G94" s="107">
        <f t="shared" si="176"/>
        <v>0</v>
      </c>
      <c r="H94" s="103"/>
      <c r="I94" s="104"/>
      <c r="J94" s="105"/>
      <c r="K94" s="106">
        <f t="shared" si="177"/>
        <v>0</v>
      </c>
      <c r="L94" s="108">
        <f t="shared" si="178"/>
        <v>0</v>
      </c>
      <c r="M94" s="97">
        <f t="shared" si="179"/>
        <v>0</v>
      </c>
      <c r="N94" s="109">
        <f t="shared" si="180"/>
        <v>0</v>
      </c>
      <c r="O94" s="107">
        <f t="shared" si="181"/>
        <v>0</v>
      </c>
      <c r="P94" s="110" t="str">
        <f t="shared" ref="P94:Q94" si="212">H94</f>
        <v/>
      </c>
      <c r="Q94" s="106" t="str">
        <f t="shared" si="212"/>
        <v/>
      </c>
      <c r="R94" s="106">
        <f t="shared" si="183"/>
        <v>0</v>
      </c>
      <c r="S94" s="108">
        <f t="shared" si="184"/>
        <v>0</v>
      </c>
      <c r="T94" s="153">
        <f t="shared" si="185"/>
        <v>0</v>
      </c>
      <c r="U94" s="154">
        <f t="shared" si="186"/>
        <v>0</v>
      </c>
      <c r="V94" s="86"/>
      <c r="W94" s="86"/>
      <c r="X94" s="86"/>
      <c r="Y94" s="86"/>
      <c r="Z94" s="86"/>
      <c r="AA94" s="86"/>
      <c r="AB94" s="86"/>
      <c r="AC94" s="86"/>
      <c r="AD94" s="86"/>
      <c r="AE94" s="86" t="str">
        <f t="shared" si="191"/>
        <v/>
      </c>
      <c r="AF94" s="86">
        <v>13.0</v>
      </c>
      <c r="AG94" s="155" t="str">
        <f t="shared" si="187"/>
        <v>13</v>
      </c>
      <c r="AH94" s="155" t="str">
        <f t="shared" si="188"/>
        <v> </v>
      </c>
      <c r="AI94" s="155" t="str">
        <f t="shared" ref="AI94:AK94" si="213">IF(H94="","",H94)</f>
        <v/>
      </c>
      <c r="AJ94" s="156" t="str">
        <f t="shared" si="213"/>
        <v/>
      </c>
      <c r="AK94" s="157" t="str">
        <f t="shared" si="213"/>
        <v/>
      </c>
      <c r="AL94" s="86" t="str">
        <f t="shared" si="193"/>
        <v/>
      </c>
    </row>
    <row r="95" ht="25.5" customHeight="1">
      <c r="A95" s="149"/>
      <c r="B95" s="161"/>
      <c r="C95" s="104"/>
      <c r="D95" s="105"/>
      <c r="E95" s="106">
        <f>IF(B95="",0,F102/SUM(B82:B101))</f>
        <v>0</v>
      </c>
      <c r="F95" s="106">
        <f t="shared" si="175"/>
        <v>0</v>
      </c>
      <c r="G95" s="107">
        <f t="shared" si="176"/>
        <v>0</v>
      </c>
      <c r="H95" s="103"/>
      <c r="I95" s="104"/>
      <c r="J95" s="105"/>
      <c r="K95" s="106">
        <f t="shared" si="177"/>
        <v>0</v>
      </c>
      <c r="L95" s="108">
        <f t="shared" si="178"/>
        <v>0</v>
      </c>
      <c r="M95" s="97">
        <f t="shared" si="179"/>
        <v>0</v>
      </c>
      <c r="N95" s="109">
        <f t="shared" si="180"/>
        <v>0</v>
      </c>
      <c r="O95" s="107">
        <f t="shared" si="181"/>
        <v>0</v>
      </c>
      <c r="P95" s="110" t="str">
        <f t="shared" ref="P95:Q95" si="214">H95</f>
        <v/>
      </c>
      <c r="Q95" s="106" t="str">
        <f t="shared" si="214"/>
        <v/>
      </c>
      <c r="R95" s="106">
        <f t="shared" si="183"/>
        <v>0</v>
      </c>
      <c r="S95" s="108">
        <f t="shared" si="184"/>
        <v>0</v>
      </c>
      <c r="T95" s="153">
        <f t="shared" si="185"/>
        <v>0</v>
      </c>
      <c r="U95" s="154">
        <f t="shared" si="186"/>
        <v>0</v>
      </c>
      <c r="V95" s="86"/>
      <c r="W95" s="86"/>
      <c r="X95" s="86"/>
      <c r="Y95" s="86"/>
      <c r="Z95" s="86"/>
      <c r="AA95" s="86"/>
      <c r="AB95" s="86"/>
      <c r="AC95" s="86"/>
      <c r="AD95" s="86"/>
      <c r="AE95" s="86" t="str">
        <f t="shared" si="191"/>
        <v/>
      </c>
      <c r="AF95" s="86">
        <v>14.0</v>
      </c>
      <c r="AG95" s="155" t="str">
        <f t="shared" si="187"/>
        <v>14</v>
      </c>
      <c r="AH95" s="155" t="str">
        <f t="shared" si="188"/>
        <v> </v>
      </c>
      <c r="AI95" s="155" t="str">
        <f t="shared" ref="AI95:AK95" si="215">IF(H95="","",H95)</f>
        <v/>
      </c>
      <c r="AJ95" s="156" t="str">
        <f t="shared" si="215"/>
        <v/>
      </c>
      <c r="AK95" s="157" t="str">
        <f t="shared" si="215"/>
        <v/>
      </c>
      <c r="AL95" s="86" t="str">
        <f t="shared" si="193"/>
        <v/>
      </c>
    </row>
    <row r="96" ht="25.5" customHeight="1">
      <c r="A96" s="149"/>
      <c r="B96" s="161"/>
      <c r="C96" s="104"/>
      <c r="D96" s="105"/>
      <c r="E96" s="106">
        <f>IF(B96="",0,F102/SUM(B82:B101))</f>
        <v>0</v>
      </c>
      <c r="F96" s="106">
        <f t="shared" si="175"/>
        <v>0</v>
      </c>
      <c r="G96" s="107">
        <f t="shared" si="176"/>
        <v>0</v>
      </c>
      <c r="H96" s="103"/>
      <c r="I96" s="104"/>
      <c r="J96" s="105"/>
      <c r="K96" s="106">
        <f t="shared" si="177"/>
        <v>0</v>
      </c>
      <c r="L96" s="108">
        <f t="shared" si="178"/>
        <v>0</v>
      </c>
      <c r="M96" s="97">
        <f t="shared" si="179"/>
        <v>0</v>
      </c>
      <c r="N96" s="109">
        <f t="shared" si="180"/>
        <v>0</v>
      </c>
      <c r="O96" s="107">
        <f t="shared" si="181"/>
        <v>0</v>
      </c>
      <c r="P96" s="110" t="str">
        <f t="shared" ref="P96:Q96" si="216">H96</f>
        <v/>
      </c>
      <c r="Q96" s="106" t="str">
        <f t="shared" si="216"/>
        <v/>
      </c>
      <c r="R96" s="106">
        <f t="shared" si="183"/>
        <v>0</v>
      </c>
      <c r="S96" s="108">
        <f t="shared" si="184"/>
        <v>0</v>
      </c>
      <c r="T96" s="153">
        <f t="shared" si="185"/>
        <v>0</v>
      </c>
      <c r="U96" s="154">
        <f t="shared" si="186"/>
        <v>0</v>
      </c>
      <c r="V96" s="86"/>
      <c r="W96" s="86"/>
      <c r="X96" s="86"/>
      <c r="Y96" s="86"/>
      <c r="Z96" s="86"/>
      <c r="AA96" s="86"/>
      <c r="AB96" s="86"/>
      <c r="AC96" s="86"/>
      <c r="AD96" s="86"/>
      <c r="AE96" s="86" t="str">
        <f t="shared" si="191"/>
        <v/>
      </c>
      <c r="AF96" s="86">
        <v>15.0</v>
      </c>
      <c r="AG96" s="155" t="str">
        <f t="shared" si="187"/>
        <v>15</v>
      </c>
      <c r="AH96" s="155" t="str">
        <f t="shared" si="188"/>
        <v> </v>
      </c>
      <c r="AI96" s="155" t="str">
        <f t="shared" ref="AI96:AK96" si="217">IF(H96="","",H96)</f>
        <v/>
      </c>
      <c r="AJ96" s="156" t="str">
        <f t="shared" si="217"/>
        <v/>
      </c>
      <c r="AK96" s="157" t="str">
        <f t="shared" si="217"/>
        <v/>
      </c>
      <c r="AL96" s="86" t="str">
        <f t="shared" si="193"/>
        <v/>
      </c>
    </row>
    <row r="97" ht="25.5" customHeight="1">
      <c r="A97" s="149"/>
      <c r="B97" s="161"/>
      <c r="C97" s="104"/>
      <c r="D97" s="105"/>
      <c r="E97" s="106">
        <f>IF(B97="",0,F102/SUM(B82:B101))</f>
        <v>0</v>
      </c>
      <c r="F97" s="106">
        <f t="shared" si="175"/>
        <v>0</v>
      </c>
      <c r="G97" s="107">
        <f t="shared" si="176"/>
        <v>0</v>
      </c>
      <c r="H97" s="103"/>
      <c r="I97" s="104"/>
      <c r="J97" s="105"/>
      <c r="K97" s="106">
        <f t="shared" si="177"/>
        <v>0</v>
      </c>
      <c r="L97" s="108">
        <f t="shared" si="178"/>
        <v>0</v>
      </c>
      <c r="M97" s="97">
        <f t="shared" si="179"/>
        <v>0</v>
      </c>
      <c r="N97" s="109">
        <f t="shared" si="180"/>
        <v>0</v>
      </c>
      <c r="O97" s="107">
        <f t="shared" si="181"/>
        <v>0</v>
      </c>
      <c r="P97" s="110" t="str">
        <f t="shared" ref="P97:Q97" si="218">H97</f>
        <v/>
      </c>
      <c r="Q97" s="106" t="str">
        <f t="shared" si="218"/>
        <v/>
      </c>
      <c r="R97" s="106">
        <f t="shared" si="183"/>
        <v>0</v>
      </c>
      <c r="S97" s="108">
        <f t="shared" si="184"/>
        <v>0</v>
      </c>
      <c r="T97" s="153">
        <f t="shared" si="185"/>
        <v>0</v>
      </c>
      <c r="U97" s="154">
        <f t="shared" si="186"/>
        <v>0</v>
      </c>
      <c r="V97" s="86"/>
      <c r="W97" s="86"/>
      <c r="X97" s="86"/>
      <c r="Y97" s="86"/>
      <c r="Z97" s="86"/>
      <c r="AA97" s="86"/>
      <c r="AB97" s="86"/>
      <c r="AC97" s="86"/>
      <c r="AD97" s="86"/>
      <c r="AE97" s="86" t="str">
        <f t="shared" si="191"/>
        <v/>
      </c>
      <c r="AF97" s="86">
        <v>16.0</v>
      </c>
      <c r="AG97" s="155" t="str">
        <f t="shared" si="187"/>
        <v>16</v>
      </c>
      <c r="AH97" s="155" t="str">
        <f t="shared" si="188"/>
        <v> </v>
      </c>
      <c r="AI97" s="155" t="str">
        <f t="shared" ref="AI97:AK97" si="219">IF(H97="","",H97)</f>
        <v/>
      </c>
      <c r="AJ97" s="156" t="str">
        <f t="shared" si="219"/>
        <v/>
      </c>
      <c r="AK97" s="157" t="str">
        <f t="shared" si="219"/>
        <v/>
      </c>
      <c r="AL97" s="86" t="str">
        <f t="shared" si="193"/>
        <v/>
      </c>
    </row>
    <row r="98" ht="25.5" customHeight="1">
      <c r="A98" s="149"/>
      <c r="B98" s="161"/>
      <c r="C98" s="104"/>
      <c r="D98" s="105"/>
      <c r="E98" s="106">
        <f>IF(B98="",0,F102/SUM(B82:B101))</f>
        <v>0</v>
      </c>
      <c r="F98" s="106">
        <f t="shared" si="175"/>
        <v>0</v>
      </c>
      <c r="G98" s="107">
        <f t="shared" si="176"/>
        <v>0</v>
      </c>
      <c r="H98" s="103"/>
      <c r="I98" s="104"/>
      <c r="J98" s="105"/>
      <c r="K98" s="106">
        <f t="shared" si="177"/>
        <v>0</v>
      </c>
      <c r="L98" s="108">
        <f t="shared" si="178"/>
        <v>0</v>
      </c>
      <c r="M98" s="97">
        <f t="shared" si="179"/>
        <v>0</v>
      </c>
      <c r="N98" s="109">
        <f t="shared" si="180"/>
        <v>0</v>
      </c>
      <c r="O98" s="107">
        <f t="shared" si="181"/>
        <v>0</v>
      </c>
      <c r="P98" s="110" t="str">
        <f t="shared" ref="P98:Q98" si="220">H98</f>
        <v/>
      </c>
      <c r="Q98" s="106" t="str">
        <f t="shared" si="220"/>
        <v/>
      </c>
      <c r="R98" s="106">
        <f t="shared" si="183"/>
        <v>0</v>
      </c>
      <c r="S98" s="108">
        <f t="shared" si="184"/>
        <v>0</v>
      </c>
      <c r="T98" s="153">
        <f t="shared" si="185"/>
        <v>0</v>
      </c>
      <c r="U98" s="154">
        <f t="shared" si="186"/>
        <v>0</v>
      </c>
      <c r="V98" s="86"/>
      <c r="W98" s="86"/>
      <c r="X98" s="86"/>
      <c r="Y98" s="86"/>
      <c r="Z98" s="86"/>
      <c r="AA98" s="86"/>
      <c r="AB98" s="86"/>
      <c r="AC98" s="86"/>
      <c r="AD98" s="86"/>
      <c r="AE98" s="86" t="str">
        <f t="shared" si="191"/>
        <v/>
      </c>
      <c r="AF98" s="86">
        <v>17.0</v>
      </c>
      <c r="AG98" s="155" t="str">
        <f t="shared" si="187"/>
        <v>17</v>
      </c>
      <c r="AH98" s="155" t="str">
        <f t="shared" si="188"/>
        <v> </v>
      </c>
      <c r="AI98" s="155" t="str">
        <f t="shared" ref="AI98:AK98" si="221">IF(H98="","",H98)</f>
        <v/>
      </c>
      <c r="AJ98" s="156" t="str">
        <f t="shared" si="221"/>
        <v/>
      </c>
      <c r="AK98" s="157" t="str">
        <f t="shared" si="221"/>
        <v/>
      </c>
      <c r="AL98" s="86" t="str">
        <f t="shared" si="193"/>
        <v/>
      </c>
    </row>
    <row r="99" ht="25.5" customHeight="1">
      <c r="A99" s="149"/>
      <c r="B99" s="161"/>
      <c r="C99" s="104"/>
      <c r="D99" s="105"/>
      <c r="E99" s="106">
        <f>IF(B99="",0,F102/SUM(B82:B101))</f>
        <v>0</v>
      </c>
      <c r="F99" s="106">
        <f t="shared" si="175"/>
        <v>0</v>
      </c>
      <c r="G99" s="107">
        <f t="shared" si="176"/>
        <v>0</v>
      </c>
      <c r="H99" s="103"/>
      <c r="I99" s="104"/>
      <c r="J99" s="105"/>
      <c r="K99" s="106">
        <f t="shared" si="177"/>
        <v>0</v>
      </c>
      <c r="L99" s="108">
        <f t="shared" si="178"/>
        <v>0</v>
      </c>
      <c r="M99" s="97">
        <f t="shared" si="179"/>
        <v>0</v>
      </c>
      <c r="N99" s="109">
        <f t="shared" si="180"/>
        <v>0</v>
      </c>
      <c r="O99" s="107">
        <f t="shared" si="181"/>
        <v>0</v>
      </c>
      <c r="P99" s="110" t="str">
        <f t="shared" ref="P99:Q99" si="222">H99</f>
        <v/>
      </c>
      <c r="Q99" s="106" t="str">
        <f t="shared" si="222"/>
        <v/>
      </c>
      <c r="R99" s="106">
        <f t="shared" si="183"/>
        <v>0</v>
      </c>
      <c r="S99" s="108">
        <f t="shared" si="184"/>
        <v>0</v>
      </c>
      <c r="T99" s="153">
        <f t="shared" si="185"/>
        <v>0</v>
      </c>
      <c r="U99" s="154">
        <f t="shared" si="186"/>
        <v>0</v>
      </c>
      <c r="V99" s="86"/>
      <c r="W99" s="86"/>
      <c r="X99" s="86"/>
      <c r="Y99" s="86"/>
      <c r="Z99" s="86"/>
      <c r="AA99" s="86"/>
      <c r="AB99" s="86"/>
      <c r="AC99" s="86"/>
      <c r="AD99" s="86"/>
      <c r="AE99" s="86" t="str">
        <f t="shared" si="191"/>
        <v/>
      </c>
      <c r="AF99" s="86">
        <v>18.0</v>
      </c>
      <c r="AG99" s="155" t="str">
        <f t="shared" si="187"/>
        <v>18</v>
      </c>
      <c r="AH99" s="155" t="str">
        <f t="shared" si="188"/>
        <v> </v>
      </c>
      <c r="AI99" s="155" t="str">
        <f t="shared" ref="AI99:AK99" si="223">IF(H99="","",H99)</f>
        <v/>
      </c>
      <c r="AJ99" s="156" t="str">
        <f t="shared" si="223"/>
        <v/>
      </c>
      <c r="AK99" s="157" t="str">
        <f t="shared" si="223"/>
        <v/>
      </c>
      <c r="AL99" s="86" t="str">
        <f t="shared" si="193"/>
        <v/>
      </c>
    </row>
    <row r="100" ht="25.5" customHeight="1">
      <c r="A100" s="149"/>
      <c r="B100" s="161"/>
      <c r="C100" s="104"/>
      <c r="D100" s="105"/>
      <c r="E100" s="106">
        <f>IF(B100="",0,F102/SUM(B82:B101))</f>
        <v>0</v>
      </c>
      <c r="F100" s="106">
        <f t="shared" si="175"/>
        <v>0</v>
      </c>
      <c r="G100" s="107">
        <f t="shared" si="176"/>
        <v>0</v>
      </c>
      <c r="H100" s="103"/>
      <c r="I100" s="104"/>
      <c r="J100" s="105"/>
      <c r="K100" s="106">
        <f t="shared" si="177"/>
        <v>0</v>
      </c>
      <c r="L100" s="108">
        <f t="shared" si="178"/>
        <v>0</v>
      </c>
      <c r="M100" s="97">
        <f t="shared" si="179"/>
        <v>0</v>
      </c>
      <c r="N100" s="109">
        <f t="shared" si="180"/>
        <v>0</v>
      </c>
      <c r="O100" s="107">
        <f t="shared" si="181"/>
        <v>0</v>
      </c>
      <c r="P100" s="110" t="str">
        <f t="shared" ref="P100:Q100" si="224">H100</f>
        <v/>
      </c>
      <c r="Q100" s="106" t="str">
        <f t="shared" si="224"/>
        <v/>
      </c>
      <c r="R100" s="106">
        <f t="shared" si="183"/>
        <v>0</v>
      </c>
      <c r="S100" s="108">
        <f t="shared" si="184"/>
        <v>0</v>
      </c>
      <c r="T100" s="153">
        <f t="shared" si="185"/>
        <v>0</v>
      </c>
      <c r="U100" s="154">
        <f t="shared" si="186"/>
        <v>0</v>
      </c>
      <c r="V100" s="86"/>
      <c r="W100" s="86"/>
      <c r="X100" s="86"/>
      <c r="Y100" s="86"/>
      <c r="Z100" s="86"/>
      <c r="AA100" s="86"/>
      <c r="AB100" s="86"/>
      <c r="AC100" s="86"/>
      <c r="AD100" s="86"/>
      <c r="AE100" s="86" t="str">
        <f t="shared" si="191"/>
        <v/>
      </c>
      <c r="AF100" s="86">
        <v>19.0</v>
      </c>
      <c r="AG100" s="155" t="str">
        <f t="shared" si="187"/>
        <v>19</v>
      </c>
      <c r="AH100" s="155" t="str">
        <f t="shared" si="188"/>
        <v> </v>
      </c>
      <c r="AI100" s="155" t="str">
        <f t="shared" ref="AI100:AK100" si="225">IF(H100="","",H100)</f>
        <v/>
      </c>
      <c r="AJ100" s="156" t="str">
        <f t="shared" si="225"/>
        <v/>
      </c>
      <c r="AK100" s="157" t="str">
        <f t="shared" si="225"/>
        <v/>
      </c>
      <c r="AL100" s="86" t="str">
        <f t="shared" si="193"/>
        <v/>
      </c>
    </row>
    <row r="101" ht="25.5" customHeight="1">
      <c r="A101" s="149"/>
      <c r="B101" s="161"/>
      <c r="C101" s="104"/>
      <c r="D101" s="105"/>
      <c r="E101" s="106">
        <f>IF(B101="",0,F102/SUM(B82:B101))</f>
        <v>0</v>
      </c>
      <c r="F101" s="106">
        <f t="shared" si="175"/>
        <v>0</v>
      </c>
      <c r="G101" s="107">
        <f t="shared" si="176"/>
        <v>0</v>
      </c>
      <c r="H101" s="103"/>
      <c r="I101" s="104"/>
      <c r="J101" s="105"/>
      <c r="K101" s="106">
        <f t="shared" si="177"/>
        <v>0</v>
      </c>
      <c r="L101" s="108">
        <f t="shared" si="178"/>
        <v>0</v>
      </c>
      <c r="M101" s="97">
        <f t="shared" si="179"/>
        <v>0</v>
      </c>
      <c r="N101" s="109">
        <f t="shared" si="180"/>
        <v>0</v>
      </c>
      <c r="O101" s="107">
        <f t="shared" si="181"/>
        <v>0</v>
      </c>
      <c r="P101" s="110" t="str">
        <f t="shared" ref="P101:Q101" si="226">H101</f>
        <v/>
      </c>
      <c r="Q101" s="106" t="str">
        <f t="shared" si="226"/>
        <v/>
      </c>
      <c r="R101" s="106">
        <f t="shared" si="183"/>
        <v>0</v>
      </c>
      <c r="S101" s="108">
        <f t="shared" si="184"/>
        <v>0</v>
      </c>
      <c r="T101" s="153">
        <f t="shared" si="185"/>
        <v>0</v>
      </c>
      <c r="U101" s="154">
        <f t="shared" si="186"/>
        <v>0</v>
      </c>
      <c r="V101" s="86"/>
      <c r="W101" s="86"/>
      <c r="X101" s="86"/>
      <c r="Y101" s="86"/>
      <c r="Z101" s="86"/>
      <c r="AA101" s="86"/>
      <c r="AB101" s="86"/>
      <c r="AC101" s="86"/>
      <c r="AD101" s="86"/>
      <c r="AE101" s="86" t="str">
        <f t="shared" si="191"/>
        <v/>
      </c>
      <c r="AF101" s="86">
        <v>20.0</v>
      </c>
      <c r="AG101" s="155" t="str">
        <f t="shared" si="187"/>
        <v>20</v>
      </c>
      <c r="AH101" s="155" t="str">
        <f t="shared" si="188"/>
        <v> </v>
      </c>
      <c r="AI101" s="155" t="str">
        <f t="shared" ref="AI101:AK101" si="227">IF(H101="","",H101)</f>
        <v/>
      </c>
      <c r="AJ101" s="156" t="str">
        <f t="shared" si="227"/>
        <v/>
      </c>
      <c r="AK101" s="157" t="str">
        <f t="shared" si="227"/>
        <v/>
      </c>
      <c r="AL101" s="86" t="str">
        <f t="shared" si="193"/>
        <v/>
      </c>
    </row>
    <row r="102" ht="25.5" customHeight="1">
      <c r="A102" s="86"/>
      <c r="B102" s="164">
        <f>SUM(B82:B101)</f>
        <v>2</v>
      </c>
      <c r="C102" s="87" t="s">
        <v>34</v>
      </c>
      <c r="D102" s="95" t="s">
        <v>26</v>
      </c>
      <c r="E102" s="15"/>
      <c r="F102" s="104"/>
      <c r="G102" s="91"/>
      <c r="H102" s="164">
        <f>SUM(H82:H101)</f>
        <v>2</v>
      </c>
      <c r="I102" s="87" t="s">
        <v>34</v>
      </c>
      <c r="J102" s="86"/>
      <c r="K102" s="86"/>
      <c r="L102" s="165">
        <f t="shared" si="178"/>
        <v>0</v>
      </c>
      <c r="M102" s="86"/>
      <c r="N102" s="166">
        <f t="shared" ref="N102:O102" si="228">SUM(N82:N89)</f>
        <v>176490.6</v>
      </c>
      <c r="O102" s="166">
        <f t="shared" si="228"/>
        <v>223245</v>
      </c>
      <c r="P102" s="86"/>
      <c r="Q102" s="86"/>
      <c r="R102" s="98">
        <f>SUM(R82:R98)</f>
        <v>300000</v>
      </c>
      <c r="S102" s="164" t="s">
        <v>28</v>
      </c>
      <c r="T102" s="164">
        <v>45.0</v>
      </c>
      <c r="U102" s="86"/>
      <c r="V102" s="86"/>
      <c r="W102" s="86"/>
      <c r="X102" s="86"/>
      <c r="Y102" s="104">
        <f>T102*R102</f>
        <v>13500000</v>
      </c>
      <c r="Z102" s="104">
        <f>R102</f>
        <v>300000</v>
      </c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</row>
    <row r="103" ht="25.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</row>
    <row r="104" ht="25.5" customHeight="1">
      <c r="A104" s="137"/>
      <c r="B104" s="138" t="s">
        <v>1</v>
      </c>
      <c r="C104" s="139"/>
      <c r="D104" s="95" t="s">
        <v>2</v>
      </c>
      <c r="E104" s="15"/>
      <c r="F104" s="140" t="s">
        <v>42</v>
      </c>
      <c r="G104" s="17"/>
      <c r="H104" s="17"/>
      <c r="I104" s="15"/>
      <c r="J104" s="95" t="s">
        <v>3</v>
      </c>
      <c r="K104" s="17"/>
      <c r="L104" s="17"/>
      <c r="M104" s="15"/>
      <c r="N104" s="86"/>
      <c r="O104" s="86"/>
      <c r="P104" s="97">
        <f>IFERROR(O127/N127-1,0)</f>
        <v>0.3011237733</v>
      </c>
      <c r="Q104" s="141" t="s">
        <v>4</v>
      </c>
      <c r="R104" s="20"/>
      <c r="S104" s="21"/>
      <c r="T104" s="142">
        <f>SUM(T107:T126)</f>
        <v>0.2406</v>
      </c>
      <c r="U104" s="143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</row>
    <row r="105" ht="25.5" customHeight="1">
      <c r="A105" s="144" t="s">
        <v>5</v>
      </c>
      <c r="B105" s="145" t="s">
        <v>6</v>
      </c>
      <c r="C105" s="17"/>
      <c r="D105" s="17"/>
      <c r="E105" s="17"/>
      <c r="F105" s="17"/>
      <c r="G105" s="26"/>
      <c r="H105" s="25" t="s">
        <v>7</v>
      </c>
      <c r="I105" s="17"/>
      <c r="J105" s="17"/>
      <c r="K105" s="17"/>
      <c r="L105" s="17"/>
      <c r="M105" s="26"/>
      <c r="N105" s="27" t="s">
        <v>8</v>
      </c>
      <c r="O105" s="28"/>
      <c r="P105" s="25" t="s">
        <v>9</v>
      </c>
      <c r="Q105" s="17"/>
      <c r="R105" s="17"/>
      <c r="S105" s="17"/>
      <c r="T105" s="2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</row>
    <row r="106" ht="25.5" customHeight="1">
      <c r="A106" s="146"/>
      <c r="B106" s="138" t="s">
        <v>10</v>
      </c>
      <c r="C106" s="93" t="s">
        <v>11</v>
      </c>
      <c r="D106" s="93" t="s">
        <v>12</v>
      </c>
      <c r="E106" s="93" t="s">
        <v>13</v>
      </c>
      <c r="F106" s="93" t="s">
        <v>14</v>
      </c>
      <c r="G106" s="101" t="s">
        <v>15</v>
      </c>
      <c r="H106" s="100" t="s">
        <v>10</v>
      </c>
      <c r="I106" s="93" t="s">
        <v>11</v>
      </c>
      <c r="J106" s="93" t="s">
        <v>12</v>
      </c>
      <c r="K106" s="93" t="s">
        <v>14</v>
      </c>
      <c r="L106" s="93" t="s">
        <v>16</v>
      </c>
      <c r="M106" s="101" t="s">
        <v>17</v>
      </c>
      <c r="N106" s="100" t="s">
        <v>18</v>
      </c>
      <c r="O106" s="101" t="s">
        <v>19</v>
      </c>
      <c r="P106" s="100" t="s">
        <v>20</v>
      </c>
      <c r="Q106" s="93" t="s">
        <v>21</v>
      </c>
      <c r="R106" s="93" t="s">
        <v>22</v>
      </c>
      <c r="S106" s="93" t="s">
        <v>23</v>
      </c>
      <c r="T106" s="147" t="s">
        <v>24</v>
      </c>
      <c r="U106" s="148" t="s">
        <v>32</v>
      </c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</row>
    <row r="107" ht="25.5" customHeight="1">
      <c r="A107" s="149"/>
      <c r="B107" s="161">
        <v>1.0</v>
      </c>
      <c r="C107" s="160">
        <v>10.53</v>
      </c>
      <c r="D107" s="158">
        <v>0.04</v>
      </c>
      <c r="E107" s="106">
        <f>IF(B107="",0,F127/SUM(B107:B126))</f>
        <v>0</v>
      </c>
      <c r="F107" s="106">
        <f t="shared" ref="F107:F126" si="231">C107*(1-D107)*(1-9.25%)+E107</f>
        <v>9.173736</v>
      </c>
      <c r="G107" s="107">
        <f t="shared" ref="G107:G126" si="232">IFERROR(F107*B107/H107,0)</f>
        <v>9.173736</v>
      </c>
      <c r="H107" s="161">
        <v>1.0</v>
      </c>
      <c r="I107" s="104">
        <v>16.04</v>
      </c>
      <c r="J107" s="105">
        <v>0.18</v>
      </c>
      <c r="K107" s="106">
        <f t="shared" ref="K107:K126" si="233">I107*(1-J107)*(1-9.25%)</f>
        <v>11.936166</v>
      </c>
      <c r="L107" s="108">
        <f t="shared" ref="L107:L127" si="234">IFERROR(H107/B107-1,0)</f>
        <v>0</v>
      </c>
      <c r="M107" s="97">
        <f t="shared" ref="M107:M126" si="235">IFERROR(K107/G107-1,0)</f>
        <v>0.3011237733</v>
      </c>
      <c r="N107" s="109">
        <f t="shared" ref="N107:N126" si="236">B107*F107</f>
        <v>9.173736</v>
      </c>
      <c r="O107" s="107">
        <f t="shared" ref="O107:O126" si="237">H107*K107</f>
        <v>11.936166</v>
      </c>
      <c r="P107" s="110">
        <f t="shared" ref="P107:Q107" si="229">H107</f>
        <v>1</v>
      </c>
      <c r="Q107" s="106">
        <f t="shared" si="229"/>
        <v>16.04</v>
      </c>
      <c r="R107" s="106">
        <f t="shared" ref="R107:R126" si="239">Q107*P107</f>
        <v>16.04</v>
      </c>
      <c r="S107" s="108">
        <f t="shared" ref="S107:S126" si="240">IF(M107="","",IF(M107&lt;20%,0,IF(M107&lt;30%,1%,IF(M107&lt;40%,1.5%,IF(M107&lt;50%,2.5%,IF(M107&lt;60%,3%,IF(M107&lt;80%,4%,IF(M107&lt;100%,5%,5%))))))))</f>
        <v>0.015</v>
      </c>
      <c r="T107" s="153">
        <f t="shared" ref="T107:T126" si="241">R107*S107</f>
        <v>0.2406</v>
      </c>
      <c r="U107" s="154">
        <f t="shared" ref="U107:U126" si="242">G107/(1-J107)/(1-9.25%)</f>
        <v>12.32780488</v>
      </c>
      <c r="V107" s="86"/>
      <c r="W107" s="86"/>
      <c r="X107" s="86"/>
      <c r="Y107" s="86"/>
      <c r="Z107" s="86"/>
      <c r="AA107" s="86"/>
      <c r="AB107" s="86"/>
      <c r="AC107" s="86"/>
      <c r="AD107" s="86"/>
      <c r="AE107" s="86" t="str">
        <f>C104</f>
        <v/>
      </c>
      <c r="AF107" s="86">
        <v>1.0</v>
      </c>
      <c r="AG107" s="155" t="str">
        <f t="shared" ref="AG107:AG126" si="243">CONCATENATE(AE107,AF107)</f>
        <v>1</v>
      </c>
      <c r="AH107" s="155" t="str">
        <f t="shared" ref="AH107:AH126" si="244">IF(A107=""," ",A107)</f>
        <v> </v>
      </c>
      <c r="AI107" s="155">
        <f t="shared" ref="AI107:AK107" si="230">IF(H107="","",H107)</f>
        <v>1</v>
      </c>
      <c r="AJ107" s="156">
        <f t="shared" si="230"/>
        <v>16.04</v>
      </c>
      <c r="AK107" s="157">
        <f t="shared" si="230"/>
        <v>0.18</v>
      </c>
      <c r="AL107" s="86" t="str">
        <f>IF(F104="","",F104)</f>
        <v>DOMU</v>
      </c>
    </row>
    <row r="108" ht="25.5" customHeight="1">
      <c r="A108" s="149"/>
      <c r="B108" s="162"/>
      <c r="C108" s="160"/>
      <c r="D108" s="158"/>
      <c r="E108" s="106">
        <f>IF(B108="",0,F127/SUM(B107:B126))</f>
        <v>0</v>
      </c>
      <c r="F108" s="106">
        <f t="shared" si="231"/>
        <v>0</v>
      </c>
      <c r="G108" s="107">
        <f t="shared" si="232"/>
        <v>0</v>
      </c>
      <c r="H108" s="162"/>
      <c r="I108" s="160"/>
      <c r="J108" s="105"/>
      <c r="K108" s="106">
        <f t="shared" si="233"/>
        <v>0</v>
      </c>
      <c r="L108" s="108">
        <f t="shared" si="234"/>
        <v>0</v>
      </c>
      <c r="M108" s="97">
        <f t="shared" si="235"/>
        <v>0</v>
      </c>
      <c r="N108" s="109">
        <f t="shared" si="236"/>
        <v>0</v>
      </c>
      <c r="O108" s="107">
        <f t="shared" si="237"/>
        <v>0</v>
      </c>
      <c r="P108" s="110" t="str">
        <f t="shared" ref="P108:Q108" si="238">H108</f>
        <v/>
      </c>
      <c r="Q108" s="106" t="str">
        <f t="shared" si="238"/>
        <v/>
      </c>
      <c r="R108" s="106">
        <f t="shared" si="239"/>
        <v>0</v>
      </c>
      <c r="S108" s="108">
        <f t="shared" si="240"/>
        <v>0</v>
      </c>
      <c r="T108" s="153">
        <f t="shared" si="241"/>
        <v>0</v>
      </c>
      <c r="U108" s="154">
        <f t="shared" si="242"/>
        <v>0</v>
      </c>
      <c r="V108" s="86"/>
      <c r="W108" s="86"/>
      <c r="X108" s="86"/>
      <c r="Y108" s="86"/>
      <c r="Z108" s="86"/>
      <c r="AA108" s="86"/>
      <c r="AB108" s="86"/>
      <c r="AC108" s="86"/>
      <c r="AD108" s="86"/>
      <c r="AE108" s="86" t="str">
        <f t="shared" ref="AE108:AE126" si="247">AE107</f>
        <v/>
      </c>
      <c r="AF108" s="86">
        <v>2.0</v>
      </c>
      <c r="AG108" s="155" t="str">
        <f t="shared" si="243"/>
        <v>2</v>
      </c>
      <c r="AH108" s="155" t="str">
        <f t="shared" si="244"/>
        <v> </v>
      </c>
      <c r="AI108" s="155" t="str">
        <f t="shared" ref="AI108:AK108" si="245">IF(H108="","",H108)</f>
        <v/>
      </c>
      <c r="AJ108" s="156" t="str">
        <f t="shared" si="245"/>
        <v/>
      </c>
      <c r="AK108" s="157" t="str">
        <f t="shared" si="245"/>
        <v/>
      </c>
      <c r="AL108" s="86" t="str">
        <f t="shared" ref="AL108:AL126" si="249">AL107</f>
        <v>DOMU</v>
      </c>
    </row>
    <row r="109" ht="25.5" customHeight="1">
      <c r="A109" s="149"/>
      <c r="B109" s="161"/>
      <c r="C109" s="160"/>
      <c r="D109" s="158"/>
      <c r="E109" s="106">
        <f>IF(B109="",0,F127/SUM(B107:B126))</f>
        <v>0</v>
      </c>
      <c r="F109" s="106">
        <f t="shared" si="231"/>
        <v>0</v>
      </c>
      <c r="G109" s="107">
        <f t="shared" si="232"/>
        <v>0</v>
      </c>
      <c r="H109" s="161"/>
      <c r="I109" s="160"/>
      <c r="J109" s="105"/>
      <c r="K109" s="106">
        <f t="shared" si="233"/>
        <v>0</v>
      </c>
      <c r="L109" s="108">
        <f t="shared" si="234"/>
        <v>0</v>
      </c>
      <c r="M109" s="97">
        <f t="shared" si="235"/>
        <v>0</v>
      </c>
      <c r="N109" s="109">
        <f t="shared" si="236"/>
        <v>0</v>
      </c>
      <c r="O109" s="107">
        <f t="shared" si="237"/>
        <v>0</v>
      </c>
      <c r="P109" s="110" t="str">
        <f t="shared" ref="P109:Q109" si="246">H109</f>
        <v/>
      </c>
      <c r="Q109" s="106" t="str">
        <f t="shared" si="246"/>
        <v/>
      </c>
      <c r="R109" s="106">
        <f t="shared" si="239"/>
        <v>0</v>
      </c>
      <c r="S109" s="108">
        <f t="shared" si="240"/>
        <v>0</v>
      </c>
      <c r="T109" s="153">
        <f t="shared" si="241"/>
        <v>0</v>
      </c>
      <c r="U109" s="154">
        <f t="shared" si="242"/>
        <v>0</v>
      </c>
      <c r="V109" s="86"/>
      <c r="W109" s="86"/>
      <c r="X109" s="86"/>
      <c r="Y109" s="86"/>
      <c r="Z109" s="86"/>
      <c r="AA109" s="86"/>
      <c r="AB109" s="86"/>
      <c r="AC109" s="86"/>
      <c r="AD109" s="86"/>
      <c r="AE109" s="86" t="str">
        <f t="shared" si="247"/>
        <v/>
      </c>
      <c r="AF109" s="86">
        <v>3.0</v>
      </c>
      <c r="AG109" s="155" t="str">
        <f t="shared" si="243"/>
        <v>3</v>
      </c>
      <c r="AH109" s="155" t="str">
        <f t="shared" si="244"/>
        <v> </v>
      </c>
      <c r="AI109" s="155" t="str">
        <f t="shared" ref="AI109:AK109" si="248">IF(H109="","",H109)</f>
        <v/>
      </c>
      <c r="AJ109" s="156" t="str">
        <f t="shared" si="248"/>
        <v/>
      </c>
      <c r="AK109" s="157" t="str">
        <f t="shared" si="248"/>
        <v/>
      </c>
      <c r="AL109" s="86" t="str">
        <f t="shared" si="249"/>
        <v>DOMU</v>
      </c>
    </row>
    <row r="110" ht="25.5" customHeight="1">
      <c r="A110" s="149"/>
      <c r="B110" s="162"/>
      <c r="C110" s="160"/>
      <c r="D110" s="158"/>
      <c r="E110" s="106">
        <f>IF(B110="",0,F127/SUM(B107:B126))</f>
        <v>0</v>
      </c>
      <c r="F110" s="106">
        <f t="shared" si="231"/>
        <v>0</v>
      </c>
      <c r="G110" s="107">
        <f t="shared" si="232"/>
        <v>0</v>
      </c>
      <c r="H110" s="162"/>
      <c r="I110" s="160"/>
      <c r="J110" s="105"/>
      <c r="K110" s="106">
        <f t="shared" si="233"/>
        <v>0</v>
      </c>
      <c r="L110" s="108">
        <f t="shared" si="234"/>
        <v>0</v>
      </c>
      <c r="M110" s="97">
        <f t="shared" si="235"/>
        <v>0</v>
      </c>
      <c r="N110" s="109">
        <f t="shared" si="236"/>
        <v>0</v>
      </c>
      <c r="O110" s="107">
        <f t="shared" si="237"/>
        <v>0</v>
      </c>
      <c r="P110" s="110" t="str">
        <f t="shared" ref="P110:Q110" si="250">H110</f>
        <v/>
      </c>
      <c r="Q110" s="106" t="str">
        <f t="shared" si="250"/>
        <v/>
      </c>
      <c r="R110" s="106">
        <f t="shared" si="239"/>
        <v>0</v>
      </c>
      <c r="S110" s="108">
        <f t="shared" si="240"/>
        <v>0</v>
      </c>
      <c r="T110" s="153">
        <f t="shared" si="241"/>
        <v>0</v>
      </c>
      <c r="U110" s="154">
        <f t="shared" si="242"/>
        <v>0</v>
      </c>
      <c r="V110" s="86"/>
      <c r="W110" s="86"/>
      <c r="X110" s="86"/>
      <c r="Y110" s="86"/>
      <c r="Z110" s="86"/>
      <c r="AA110" s="86"/>
      <c r="AB110" s="86"/>
      <c r="AC110" s="86"/>
      <c r="AD110" s="86"/>
      <c r="AE110" s="86" t="str">
        <f t="shared" si="247"/>
        <v/>
      </c>
      <c r="AF110" s="86">
        <v>4.0</v>
      </c>
      <c r="AG110" s="155" t="str">
        <f t="shared" si="243"/>
        <v>4</v>
      </c>
      <c r="AH110" s="155" t="str">
        <f t="shared" si="244"/>
        <v> </v>
      </c>
      <c r="AI110" s="155" t="str">
        <f t="shared" ref="AI110:AK110" si="251">IF(H110="","",H110)</f>
        <v/>
      </c>
      <c r="AJ110" s="156" t="str">
        <f t="shared" si="251"/>
        <v/>
      </c>
      <c r="AK110" s="157" t="str">
        <f t="shared" si="251"/>
        <v/>
      </c>
      <c r="AL110" s="86" t="str">
        <f t="shared" si="249"/>
        <v>DOMU</v>
      </c>
    </row>
    <row r="111" ht="25.5" customHeight="1">
      <c r="A111" s="149"/>
      <c r="B111" s="161"/>
      <c r="C111" s="104"/>
      <c r="D111" s="105"/>
      <c r="E111" s="106">
        <f>IF(B111="",0,F127/SUM(B107:B126))</f>
        <v>0</v>
      </c>
      <c r="F111" s="106">
        <f t="shared" si="231"/>
        <v>0</v>
      </c>
      <c r="G111" s="107">
        <f t="shared" si="232"/>
        <v>0</v>
      </c>
      <c r="H111" s="161"/>
      <c r="I111" s="104"/>
      <c r="J111" s="105"/>
      <c r="K111" s="106">
        <f t="shared" si="233"/>
        <v>0</v>
      </c>
      <c r="L111" s="108">
        <f t="shared" si="234"/>
        <v>0</v>
      </c>
      <c r="M111" s="97">
        <f t="shared" si="235"/>
        <v>0</v>
      </c>
      <c r="N111" s="109">
        <f t="shared" si="236"/>
        <v>0</v>
      </c>
      <c r="O111" s="107">
        <f t="shared" si="237"/>
        <v>0</v>
      </c>
      <c r="P111" s="110" t="str">
        <f t="shared" ref="P111:Q111" si="252">H111</f>
        <v/>
      </c>
      <c r="Q111" s="106" t="str">
        <f t="shared" si="252"/>
        <v/>
      </c>
      <c r="R111" s="106">
        <f t="shared" si="239"/>
        <v>0</v>
      </c>
      <c r="S111" s="108">
        <f t="shared" si="240"/>
        <v>0</v>
      </c>
      <c r="T111" s="153">
        <f t="shared" si="241"/>
        <v>0</v>
      </c>
      <c r="U111" s="154">
        <f t="shared" si="242"/>
        <v>0</v>
      </c>
      <c r="V111" s="86"/>
      <c r="W111" s="86"/>
      <c r="X111" s="86"/>
      <c r="Y111" s="86"/>
      <c r="Z111" s="86"/>
      <c r="AA111" s="86"/>
      <c r="AB111" s="86"/>
      <c r="AC111" s="86"/>
      <c r="AD111" s="86"/>
      <c r="AE111" s="86" t="str">
        <f t="shared" si="247"/>
        <v/>
      </c>
      <c r="AF111" s="86">
        <v>5.0</v>
      </c>
      <c r="AG111" s="155" t="str">
        <f t="shared" si="243"/>
        <v>5</v>
      </c>
      <c r="AH111" s="155" t="str">
        <f t="shared" si="244"/>
        <v> </v>
      </c>
      <c r="AI111" s="155" t="str">
        <f t="shared" ref="AI111:AK111" si="253">IF(H111="","",H111)</f>
        <v/>
      </c>
      <c r="AJ111" s="156" t="str">
        <f t="shared" si="253"/>
        <v/>
      </c>
      <c r="AK111" s="157" t="str">
        <f t="shared" si="253"/>
        <v/>
      </c>
      <c r="AL111" s="86" t="str">
        <f t="shared" si="249"/>
        <v>DOMU</v>
      </c>
    </row>
    <row r="112" ht="25.5" customHeight="1">
      <c r="A112" s="149"/>
      <c r="B112" s="162"/>
      <c r="C112" s="160"/>
      <c r="D112" s="158"/>
      <c r="E112" s="106">
        <f>IF(B112="",0,F127/SUM(B107:B126))</f>
        <v>0</v>
      </c>
      <c r="F112" s="106">
        <f t="shared" si="231"/>
        <v>0</v>
      </c>
      <c r="G112" s="107">
        <f t="shared" si="232"/>
        <v>0</v>
      </c>
      <c r="H112" s="162"/>
      <c r="I112" s="104"/>
      <c r="J112" s="105"/>
      <c r="K112" s="106">
        <f t="shared" si="233"/>
        <v>0</v>
      </c>
      <c r="L112" s="108">
        <f t="shared" si="234"/>
        <v>0</v>
      </c>
      <c r="M112" s="97">
        <f t="shared" si="235"/>
        <v>0</v>
      </c>
      <c r="N112" s="109">
        <f t="shared" si="236"/>
        <v>0</v>
      </c>
      <c r="O112" s="107">
        <f t="shared" si="237"/>
        <v>0</v>
      </c>
      <c r="P112" s="110" t="str">
        <f t="shared" ref="P112:Q112" si="254">H112</f>
        <v/>
      </c>
      <c r="Q112" s="106" t="str">
        <f t="shared" si="254"/>
        <v/>
      </c>
      <c r="R112" s="106">
        <f t="shared" si="239"/>
        <v>0</v>
      </c>
      <c r="S112" s="108">
        <f t="shared" si="240"/>
        <v>0</v>
      </c>
      <c r="T112" s="153">
        <f t="shared" si="241"/>
        <v>0</v>
      </c>
      <c r="U112" s="154">
        <f t="shared" si="242"/>
        <v>0</v>
      </c>
      <c r="V112" s="86"/>
      <c r="W112" s="86"/>
      <c r="X112" s="86"/>
      <c r="Y112" s="86"/>
      <c r="Z112" s="86"/>
      <c r="AA112" s="86"/>
      <c r="AB112" s="86"/>
      <c r="AC112" s="86"/>
      <c r="AD112" s="86"/>
      <c r="AE112" s="86" t="str">
        <f t="shared" si="247"/>
        <v/>
      </c>
      <c r="AF112" s="86">
        <v>6.0</v>
      </c>
      <c r="AG112" s="155" t="str">
        <f t="shared" si="243"/>
        <v>6</v>
      </c>
      <c r="AH112" s="155" t="str">
        <f t="shared" si="244"/>
        <v> </v>
      </c>
      <c r="AI112" s="155" t="str">
        <f t="shared" ref="AI112:AK112" si="255">IF(H112="","",H112)</f>
        <v/>
      </c>
      <c r="AJ112" s="156" t="str">
        <f t="shared" si="255"/>
        <v/>
      </c>
      <c r="AK112" s="157" t="str">
        <f t="shared" si="255"/>
        <v/>
      </c>
      <c r="AL112" s="86" t="str">
        <f t="shared" si="249"/>
        <v>DOMU</v>
      </c>
    </row>
    <row r="113" ht="25.5" customHeight="1">
      <c r="A113" s="149"/>
      <c r="B113" s="161"/>
      <c r="C113" s="104"/>
      <c r="D113" s="105"/>
      <c r="E113" s="106">
        <f>IF(B113="",0,F127/SUM(B107:B126))</f>
        <v>0</v>
      </c>
      <c r="F113" s="106">
        <f t="shared" si="231"/>
        <v>0</v>
      </c>
      <c r="G113" s="107">
        <f t="shared" si="232"/>
        <v>0</v>
      </c>
      <c r="H113" s="161"/>
      <c r="I113" s="104"/>
      <c r="J113" s="105"/>
      <c r="K113" s="106">
        <f t="shared" si="233"/>
        <v>0</v>
      </c>
      <c r="L113" s="108">
        <f t="shared" si="234"/>
        <v>0</v>
      </c>
      <c r="M113" s="97">
        <f t="shared" si="235"/>
        <v>0</v>
      </c>
      <c r="N113" s="109">
        <f t="shared" si="236"/>
        <v>0</v>
      </c>
      <c r="O113" s="107">
        <f t="shared" si="237"/>
        <v>0</v>
      </c>
      <c r="P113" s="110" t="str">
        <f t="shared" ref="P113:Q113" si="256">H113</f>
        <v/>
      </c>
      <c r="Q113" s="106" t="str">
        <f t="shared" si="256"/>
        <v/>
      </c>
      <c r="R113" s="106">
        <f t="shared" si="239"/>
        <v>0</v>
      </c>
      <c r="S113" s="108">
        <f t="shared" si="240"/>
        <v>0</v>
      </c>
      <c r="T113" s="153">
        <f t="shared" si="241"/>
        <v>0</v>
      </c>
      <c r="U113" s="154">
        <f t="shared" si="242"/>
        <v>0</v>
      </c>
      <c r="V113" s="86"/>
      <c r="W113" s="86"/>
      <c r="X113" s="86"/>
      <c r="Y113" s="86"/>
      <c r="Z113" s="86"/>
      <c r="AA113" s="86"/>
      <c r="AB113" s="86"/>
      <c r="AC113" s="86"/>
      <c r="AD113" s="86"/>
      <c r="AE113" s="86" t="str">
        <f t="shared" si="247"/>
        <v/>
      </c>
      <c r="AF113" s="86">
        <v>7.0</v>
      </c>
      <c r="AG113" s="155" t="str">
        <f t="shared" si="243"/>
        <v>7</v>
      </c>
      <c r="AH113" s="155" t="str">
        <f t="shared" si="244"/>
        <v> </v>
      </c>
      <c r="AI113" s="155" t="str">
        <f t="shared" ref="AI113:AK113" si="257">IF(H113="","",H113)</f>
        <v/>
      </c>
      <c r="AJ113" s="156" t="str">
        <f t="shared" si="257"/>
        <v/>
      </c>
      <c r="AK113" s="157" t="str">
        <f t="shared" si="257"/>
        <v/>
      </c>
      <c r="AL113" s="86" t="str">
        <f t="shared" si="249"/>
        <v>DOMU</v>
      </c>
    </row>
    <row r="114" ht="25.5" customHeight="1">
      <c r="A114" s="149"/>
      <c r="B114" s="161"/>
      <c r="C114" s="104"/>
      <c r="D114" s="105"/>
      <c r="E114" s="106">
        <f>IF(B114="",0,F127/SUM(B107:B126))</f>
        <v>0</v>
      </c>
      <c r="F114" s="106">
        <f t="shared" si="231"/>
        <v>0</v>
      </c>
      <c r="G114" s="107">
        <f t="shared" si="232"/>
        <v>0</v>
      </c>
      <c r="H114" s="161"/>
      <c r="I114" s="104"/>
      <c r="J114" s="105"/>
      <c r="K114" s="106">
        <f t="shared" si="233"/>
        <v>0</v>
      </c>
      <c r="L114" s="108">
        <f t="shared" si="234"/>
        <v>0</v>
      </c>
      <c r="M114" s="97">
        <f t="shared" si="235"/>
        <v>0</v>
      </c>
      <c r="N114" s="109">
        <f t="shared" si="236"/>
        <v>0</v>
      </c>
      <c r="O114" s="107">
        <f t="shared" si="237"/>
        <v>0</v>
      </c>
      <c r="P114" s="110" t="str">
        <f t="shared" ref="P114:Q114" si="258">H114</f>
        <v/>
      </c>
      <c r="Q114" s="106" t="str">
        <f t="shared" si="258"/>
        <v/>
      </c>
      <c r="R114" s="106">
        <f t="shared" si="239"/>
        <v>0</v>
      </c>
      <c r="S114" s="108">
        <f t="shared" si="240"/>
        <v>0</v>
      </c>
      <c r="T114" s="153">
        <f t="shared" si="241"/>
        <v>0</v>
      </c>
      <c r="U114" s="154">
        <f t="shared" si="242"/>
        <v>0</v>
      </c>
      <c r="V114" s="86"/>
      <c r="W114" s="86"/>
      <c r="X114" s="86"/>
      <c r="Y114" s="86"/>
      <c r="Z114" s="86"/>
      <c r="AA114" s="86"/>
      <c r="AB114" s="86"/>
      <c r="AC114" s="86"/>
      <c r="AD114" s="86"/>
      <c r="AE114" s="86" t="str">
        <f t="shared" si="247"/>
        <v/>
      </c>
      <c r="AF114" s="86">
        <v>8.0</v>
      </c>
      <c r="AG114" s="155" t="str">
        <f t="shared" si="243"/>
        <v>8</v>
      </c>
      <c r="AH114" s="155" t="str">
        <f t="shared" si="244"/>
        <v> </v>
      </c>
      <c r="AI114" s="155" t="str">
        <f t="shared" ref="AI114:AK114" si="259">IF(H114="","",H114)</f>
        <v/>
      </c>
      <c r="AJ114" s="156" t="str">
        <f t="shared" si="259"/>
        <v/>
      </c>
      <c r="AK114" s="157" t="str">
        <f t="shared" si="259"/>
        <v/>
      </c>
      <c r="AL114" s="86" t="str">
        <f t="shared" si="249"/>
        <v>DOMU</v>
      </c>
    </row>
    <row r="115" ht="25.5" customHeight="1">
      <c r="A115" s="149"/>
      <c r="B115" s="161"/>
      <c r="C115" s="104"/>
      <c r="D115" s="105"/>
      <c r="E115" s="106">
        <f>IF(B115="",0,F127/SUM(B107:B126))</f>
        <v>0</v>
      </c>
      <c r="F115" s="106">
        <f t="shared" si="231"/>
        <v>0</v>
      </c>
      <c r="G115" s="107">
        <f t="shared" si="232"/>
        <v>0</v>
      </c>
      <c r="H115" s="161"/>
      <c r="I115" s="104"/>
      <c r="J115" s="105"/>
      <c r="K115" s="106">
        <f t="shared" si="233"/>
        <v>0</v>
      </c>
      <c r="L115" s="108">
        <f t="shared" si="234"/>
        <v>0</v>
      </c>
      <c r="M115" s="97">
        <f t="shared" si="235"/>
        <v>0</v>
      </c>
      <c r="N115" s="109">
        <f t="shared" si="236"/>
        <v>0</v>
      </c>
      <c r="O115" s="107">
        <f t="shared" si="237"/>
        <v>0</v>
      </c>
      <c r="P115" s="110" t="str">
        <f t="shared" ref="P115:Q115" si="260">H115</f>
        <v/>
      </c>
      <c r="Q115" s="106" t="str">
        <f t="shared" si="260"/>
        <v/>
      </c>
      <c r="R115" s="106">
        <f t="shared" si="239"/>
        <v>0</v>
      </c>
      <c r="S115" s="108">
        <f t="shared" si="240"/>
        <v>0</v>
      </c>
      <c r="T115" s="153">
        <f t="shared" si="241"/>
        <v>0</v>
      </c>
      <c r="U115" s="154">
        <f t="shared" si="242"/>
        <v>0</v>
      </c>
      <c r="V115" s="86"/>
      <c r="W115" s="86"/>
      <c r="X115" s="86"/>
      <c r="Y115" s="86"/>
      <c r="Z115" s="86"/>
      <c r="AA115" s="86"/>
      <c r="AB115" s="86"/>
      <c r="AC115" s="86"/>
      <c r="AD115" s="86"/>
      <c r="AE115" s="86" t="str">
        <f t="shared" si="247"/>
        <v/>
      </c>
      <c r="AF115" s="86">
        <v>9.0</v>
      </c>
      <c r="AG115" s="155" t="str">
        <f t="shared" si="243"/>
        <v>9</v>
      </c>
      <c r="AH115" s="155" t="str">
        <f t="shared" si="244"/>
        <v> </v>
      </c>
      <c r="AI115" s="155" t="str">
        <f t="shared" ref="AI115:AK115" si="261">IF(H115="","",H115)</f>
        <v/>
      </c>
      <c r="AJ115" s="156" t="str">
        <f t="shared" si="261"/>
        <v/>
      </c>
      <c r="AK115" s="157" t="str">
        <f t="shared" si="261"/>
        <v/>
      </c>
      <c r="AL115" s="86" t="str">
        <f t="shared" si="249"/>
        <v>DOMU</v>
      </c>
    </row>
    <row r="116" ht="25.5" customHeight="1">
      <c r="A116" s="149"/>
      <c r="B116" s="161"/>
      <c r="C116" s="104"/>
      <c r="D116" s="105"/>
      <c r="E116" s="106">
        <f>IF(B116="",0,F127/SUM(B107:B126))</f>
        <v>0</v>
      </c>
      <c r="F116" s="106">
        <f t="shared" si="231"/>
        <v>0</v>
      </c>
      <c r="G116" s="107">
        <f t="shared" si="232"/>
        <v>0</v>
      </c>
      <c r="H116" s="161"/>
      <c r="I116" s="104"/>
      <c r="J116" s="105"/>
      <c r="K116" s="106">
        <f t="shared" si="233"/>
        <v>0</v>
      </c>
      <c r="L116" s="108">
        <f t="shared" si="234"/>
        <v>0</v>
      </c>
      <c r="M116" s="97">
        <f t="shared" si="235"/>
        <v>0</v>
      </c>
      <c r="N116" s="109">
        <f t="shared" si="236"/>
        <v>0</v>
      </c>
      <c r="O116" s="107">
        <f t="shared" si="237"/>
        <v>0</v>
      </c>
      <c r="P116" s="110" t="str">
        <f t="shared" ref="P116:Q116" si="262">H116</f>
        <v/>
      </c>
      <c r="Q116" s="106" t="str">
        <f t="shared" si="262"/>
        <v/>
      </c>
      <c r="R116" s="106">
        <f t="shared" si="239"/>
        <v>0</v>
      </c>
      <c r="S116" s="108">
        <f t="shared" si="240"/>
        <v>0</v>
      </c>
      <c r="T116" s="153">
        <f t="shared" si="241"/>
        <v>0</v>
      </c>
      <c r="U116" s="154">
        <f t="shared" si="242"/>
        <v>0</v>
      </c>
      <c r="V116" s="86"/>
      <c r="W116" s="86"/>
      <c r="X116" s="86"/>
      <c r="Y116" s="86"/>
      <c r="Z116" s="86"/>
      <c r="AA116" s="86"/>
      <c r="AB116" s="86"/>
      <c r="AC116" s="86"/>
      <c r="AD116" s="86"/>
      <c r="AE116" s="86" t="str">
        <f t="shared" si="247"/>
        <v/>
      </c>
      <c r="AF116" s="86">
        <v>10.0</v>
      </c>
      <c r="AG116" s="155" t="str">
        <f t="shared" si="243"/>
        <v>10</v>
      </c>
      <c r="AH116" s="155" t="str">
        <f t="shared" si="244"/>
        <v> </v>
      </c>
      <c r="AI116" s="155" t="str">
        <f t="shared" ref="AI116:AK116" si="263">IF(H116="","",H116)</f>
        <v/>
      </c>
      <c r="AJ116" s="156" t="str">
        <f t="shared" si="263"/>
        <v/>
      </c>
      <c r="AK116" s="157" t="str">
        <f t="shared" si="263"/>
        <v/>
      </c>
      <c r="AL116" s="86" t="str">
        <f t="shared" si="249"/>
        <v>DOMU</v>
      </c>
    </row>
    <row r="117" ht="25.5" customHeight="1">
      <c r="A117" s="149"/>
      <c r="B117" s="161"/>
      <c r="C117" s="104"/>
      <c r="D117" s="105"/>
      <c r="E117" s="106">
        <f>IF(B117="",0,F127/SUM(B107:B126))</f>
        <v>0</v>
      </c>
      <c r="F117" s="106">
        <f t="shared" si="231"/>
        <v>0</v>
      </c>
      <c r="G117" s="107">
        <f t="shared" si="232"/>
        <v>0</v>
      </c>
      <c r="H117" s="161"/>
      <c r="I117" s="104"/>
      <c r="J117" s="105"/>
      <c r="K117" s="106">
        <f t="shared" si="233"/>
        <v>0</v>
      </c>
      <c r="L117" s="108">
        <f t="shared" si="234"/>
        <v>0</v>
      </c>
      <c r="M117" s="97">
        <f t="shared" si="235"/>
        <v>0</v>
      </c>
      <c r="N117" s="109">
        <f t="shared" si="236"/>
        <v>0</v>
      </c>
      <c r="O117" s="107">
        <f t="shared" si="237"/>
        <v>0</v>
      </c>
      <c r="P117" s="110" t="str">
        <f t="shared" ref="P117:Q117" si="264">H117</f>
        <v/>
      </c>
      <c r="Q117" s="106" t="str">
        <f t="shared" si="264"/>
        <v/>
      </c>
      <c r="R117" s="106">
        <f t="shared" si="239"/>
        <v>0</v>
      </c>
      <c r="S117" s="108">
        <f t="shared" si="240"/>
        <v>0</v>
      </c>
      <c r="T117" s="153">
        <f t="shared" si="241"/>
        <v>0</v>
      </c>
      <c r="U117" s="154">
        <f t="shared" si="242"/>
        <v>0</v>
      </c>
      <c r="V117" s="86"/>
      <c r="W117" s="86"/>
      <c r="X117" s="86"/>
      <c r="Y117" s="86"/>
      <c r="Z117" s="86"/>
      <c r="AA117" s="86"/>
      <c r="AB117" s="86"/>
      <c r="AC117" s="86"/>
      <c r="AD117" s="86"/>
      <c r="AE117" s="86" t="str">
        <f t="shared" si="247"/>
        <v/>
      </c>
      <c r="AF117" s="86">
        <v>11.0</v>
      </c>
      <c r="AG117" s="155" t="str">
        <f t="shared" si="243"/>
        <v>11</v>
      </c>
      <c r="AH117" s="155" t="str">
        <f t="shared" si="244"/>
        <v> </v>
      </c>
      <c r="AI117" s="155" t="str">
        <f t="shared" ref="AI117:AK117" si="265">IF(H117="","",H117)</f>
        <v/>
      </c>
      <c r="AJ117" s="156" t="str">
        <f t="shared" si="265"/>
        <v/>
      </c>
      <c r="AK117" s="157" t="str">
        <f t="shared" si="265"/>
        <v/>
      </c>
      <c r="AL117" s="86" t="str">
        <f t="shared" si="249"/>
        <v>DOMU</v>
      </c>
    </row>
    <row r="118" ht="25.5" customHeight="1">
      <c r="A118" s="149"/>
      <c r="B118" s="161"/>
      <c r="C118" s="104"/>
      <c r="D118" s="105"/>
      <c r="E118" s="106">
        <f>IF(B118="",0,F127/SUM(B107:B126))</f>
        <v>0</v>
      </c>
      <c r="F118" s="106">
        <f t="shared" si="231"/>
        <v>0</v>
      </c>
      <c r="G118" s="107">
        <f t="shared" si="232"/>
        <v>0</v>
      </c>
      <c r="H118" s="161"/>
      <c r="I118" s="104"/>
      <c r="J118" s="105"/>
      <c r="K118" s="106">
        <f t="shared" si="233"/>
        <v>0</v>
      </c>
      <c r="L118" s="108">
        <f t="shared" si="234"/>
        <v>0</v>
      </c>
      <c r="M118" s="97">
        <f t="shared" si="235"/>
        <v>0</v>
      </c>
      <c r="N118" s="109">
        <f t="shared" si="236"/>
        <v>0</v>
      </c>
      <c r="O118" s="107">
        <f t="shared" si="237"/>
        <v>0</v>
      </c>
      <c r="P118" s="110" t="str">
        <f t="shared" ref="P118:Q118" si="266">H118</f>
        <v/>
      </c>
      <c r="Q118" s="106" t="str">
        <f t="shared" si="266"/>
        <v/>
      </c>
      <c r="R118" s="106">
        <f t="shared" si="239"/>
        <v>0</v>
      </c>
      <c r="S118" s="108">
        <f t="shared" si="240"/>
        <v>0</v>
      </c>
      <c r="T118" s="153">
        <f t="shared" si="241"/>
        <v>0</v>
      </c>
      <c r="U118" s="154">
        <f t="shared" si="242"/>
        <v>0</v>
      </c>
      <c r="V118" s="86"/>
      <c r="W118" s="86"/>
      <c r="X118" s="86"/>
      <c r="Y118" s="86"/>
      <c r="Z118" s="86"/>
      <c r="AA118" s="86"/>
      <c r="AB118" s="86"/>
      <c r="AC118" s="86"/>
      <c r="AD118" s="86"/>
      <c r="AE118" s="86" t="str">
        <f t="shared" si="247"/>
        <v/>
      </c>
      <c r="AF118" s="86">
        <v>12.0</v>
      </c>
      <c r="AG118" s="155" t="str">
        <f t="shared" si="243"/>
        <v>12</v>
      </c>
      <c r="AH118" s="155" t="str">
        <f t="shared" si="244"/>
        <v> </v>
      </c>
      <c r="AI118" s="155" t="str">
        <f t="shared" ref="AI118:AK118" si="267">IF(H118="","",H118)</f>
        <v/>
      </c>
      <c r="AJ118" s="156" t="str">
        <f t="shared" si="267"/>
        <v/>
      </c>
      <c r="AK118" s="157" t="str">
        <f t="shared" si="267"/>
        <v/>
      </c>
      <c r="AL118" s="86" t="str">
        <f t="shared" si="249"/>
        <v>DOMU</v>
      </c>
    </row>
    <row r="119" ht="25.5" customHeight="1">
      <c r="A119" s="149"/>
      <c r="B119" s="161"/>
      <c r="C119" s="104"/>
      <c r="D119" s="105"/>
      <c r="E119" s="106">
        <f>IF(B119="",0,F127/SUM(B107:B126))</f>
        <v>0</v>
      </c>
      <c r="F119" s="106">
        <f t="shared" si="231"/>
        <v>0</v>
      </c>
      <c r="G119" s="107">
        <f t="shared" si="232"/>
        <v>0</v>
      </c>
      <c r="H119" s="161"/>
      <c r="I119" s="104"/>
      <c r="J119" s="105"/>
      <c r="K119" s="106">
        <f t="shared" si="233"/>
        <v>0</v>
      </c>
      <c r="L119" s="108">
        <f t="shared" si="234"/>
        <v>0</v>
      </c>
      <c r="M119" s="97">
        <f t="shared" si="235"/>
        <v>0</v>
      </c>
      <c r="N119" s="109">
        <f t="shared" si="236"/>
        <v>0</v>
      </c>
      <c r="O119" s="107">
        <f t="shared" si="237"/>
        <v>0</v>
      </c>
      <c r="P119" s="110" t="str">
        <f t="shared" ref="P119:Q119" si="268">H119</f>
        <v/>
      </c>
      <c r="Q119" s="106" t="str">
        <f t="shared" si="268"/>
        <v/>
      </c>
      <c r="R119" s="106">
        <f t="shared" si="239"/>
        <v>0</v>
      </c>
      <c r="S119" s="108">
        <f t="shared" si="240"/>
        <v>0</v>
      </c>
      <c r="T119" s="153">
        <f t="shared" si="241"/>
        <v>0</v>
      </c>
      <c r="U119" s="154">
        <f t="shared" si="242"/>
        <v>0</v>
      </c>
      <c r="V119" s="86"/>
      <c r="W119" s="86"/>
      <c r="X119" s="86"/>
      <c r="Y119" s="86"/>
      <c r="Z119" s="86"/>
      <c r="AA119" s="86"/>
      <c r="AB119" s="86"/>
      <c r="AC119" s="86"/>
      <c r="AD119" s="86"/>
      <c r="AE119" s="86" t="str">
        <f t="shared" si="247"/>
        <v/>
      </c>
      <c r="AF119" s="86">
        <v>13.0</v>
      </c>
      <c r="AG119" s="155" t="str">
        <f t="shared" si="243"/>
        <v>13</v>
      </c>
      <c r="AH119" s="155" t="str">
        <f t="shared" si="244"/>
        <v> </v>
      </c>
      <c r="AI119" s="155" t="str">
        <f t="shared" ref="AI119:AK119" si="269">IF(H119="","",H119)</f>
        <v/>
      </c>
      <c r="AJ119" s="156" t="str">
        <f t="shared" si="269"/>
        <v/>
      </c>
      <c r="AK119" s="157" t="str">
        <f t="shared" si="269"/>
        <v/>
      </c>
      <c r="AL119" s="86" t="str">
        <f t="shared" si="249"/>
        <v>DOMU</v>
      </c>
    </row>
    <row r="120" ht="25.5" customHeight="1">
      <c r="A120" s="149"/>
      <c r="B120" s="161"/>
      <c r="C120" s="104"/>
      <c r="D120" s="105"/>
      <c r="E120" s="106">
        <f>IF(B120="",0,F127/SUM(B107:B126))</f>
        <v>0</v>
      </c>
      <c r="F120" s="106">
        <f t="shared" si="231"/>
        <v>0</v>
      </c>
      <c r="G120" s="107">
        <f t="shared" si="232"/>
        <v>0</v>
      </c>
      <c r="H120" s="161"/>
      <c r="I120" s="104"/>
      <c r="J120" s="105"/>
      <c r="K120" s="106">
        <f t="shared" si="233"/>
        <v>0</v>
      </c>
      <c r="L120" s="108">
        <f t="shared" si="234"/>
        <v>0</v>
      </c>
      <c r="M120" s="97">
        <f t="shared" si="235"/>
        <v>0</v>
      </c>
      <c r="N120" s="109">
        <f t="shared" si="236"/>
        <v>0</v>
      </c>
      <c r="O120" s="107">
        <f t="shared" si="237"/>
        <v>0</v>
      </c>
      <c r="P120" s="110" t="str">
        <f t="shared" ref="P120:Q120" si="270">H120</f>
        <v/>
      </c>
      <c r="Q120" s="106" t="str">
        <f t="shared" si="270"/>
        <v/>
      </c>
      <c r="R120" s="106">
        <f t="shared" si="239"/>
        <v>0</v>
      </c>
      <c r="S120" s="108">
        <f t="shared" si="240"/>
        <v>0</v>
      </c>
      <c r="T120" s="153">
        <f t="shared" si="241"/>
        <v>0</v>
      </c>
      <c r="U120" s="154">
        <f t="shared" si="242"/>
        <v>0</v>
      </c>
      <c r="V120" s="86"/>
      <c r="W120" s="86"/>
      <c r="X120" s="86"/>
      <c r="Y120" s="86"/>
      <c r="Z120" s="86"/>
      <c r="AA120" s="86"/>
      <c r="AB120" s="86"/>
      <c r="AC120" s="86"/>
      <c r="AD120" s="86"/>
      <c r="AE120" s="86" t="str">
        <f t="shared" si="247"/>
        <v/>
      </c>
      <c r="AF120" s="86">
        <v>14.0</v>
      </c>
      <c r="AG120" s="155" t="str">
        <f t="shared" si="243"/>
        <v>14</v>
      </c>
      <c r="AH120" s="155" t="str">
        <f t="shared" si="244"/>
        <v> </v>
      </c>
      <c r="AI120" s="155" t="str">
        <f t="shared" ref="AI120:AK120" si="271">IF(H120="","",H120)</f>
        <v/>
      </c>
      <c r="AJ120" s="156" t="str">
        <f t="shared" si="271"/>
        <v/>
      </c>
      <c r="AK120" s="157" t="str">
        <f t="shared" si="271"/>
        <v/>
      </c>
      <c r="AL120" s="86" t="str">
        <f t="shared" si="249"/>
        <v>DOMU</v>
      </c>
    </row>
    <row r="121" ht="25.5" customHeight="1">
      <c r="A121" s="149"/>
      <c r="B121" s="161"/>
      <c r="C121" s="104"/>
      <c r="D121" s="105"/>
      <c r="E121" s="106">
        <f>IF(B121="",0,F127/SUM(B107:B126))</f>
        <v>0</v>
      </c>
      <c r="F121" s="106">
        <f t="shared" si="231"/>
        <v>0</v>
      </c>
      <c r="G121" s="107">
        <f t="shared" si="232"/>
        <v>0</v>
      </c>
      <c r="H121" s="161"/>
      <c r="I121" s="104"/>
      <c r="J121" s="105"/>
      <c r="K121" s="106">
        <f t="shared" si="233"/>
        <v>0</v>
      </c>
      <c r="L121" s="108">
        <f t="shared" si="234"/>
        <v>0</v>
      </c>
      <c r="M121" s="97">
        <f t="shared" si="235"/>
        <v>0</v>
      </c>
      <c r="N121" s="109">
        <f t="shared" si="236"/>
        <v>0</v>
      </c>
      <c r="O121" s="107">
        <f t="shared" si="237"/>
        <v>0</v>
      </c>
      <c r="P121" s="110" t="str">
        <f t="shared" ref="P121:Q121" si="272">H121</f>
        <v/>
      </c>
      <c r="Q121" s="106" t="str">
        <f t="shared" si="272"/>
        <v/>
      </c>
      <c r="R121" s="106">
        <f t="shared" si="239"/>
        <v>0</v>
      </c>
      <c r="S121" s="108">
        <f t="shared" si="240"/>
        <v>0</v>
      </c>
      <c r="T121" s="153">
        <f t="shared" si="241"/>
        <v>0</v>
      </c>
      <c r="U121" s="154">
        <f t="shared" si="242"/>
        <v>0</v>
      </c>
      <c r="V121" s="86"/>
      <c r="W121" s="86"/>
      <c r="X121" s="86"/>
      <c r="Y121" s="86"/>
      <c r="Z121" s="86"/>
      <c r="AA121" s="86"/>
      <c r="AB121" s="86"/>
      <c r="AC121" s="86"/>
      <c r="AD121" s="86"/>
      <c r="AE121" s="86" t="str">
        <f t="shared" si="247"/>
        <v/>
      </c>
      <c r="AF121" s="86">
        <v>15.0</v>
      </c>
      <c r="AG121" s="155" t="str">
        <f t="shared" si="243"/>
        <v>15</v>
      </c>
      <c r="AH121" s="155" t="str">
        <f t="shared" si="244"/>
        <v> </v>
      </c>
      <c r="AI121" s="155" t="str">
        <f t="shared" ref="AI121:AK121" si="273">IF(H121="","",H121)</f>
        <v/>
      </c>
      <c r="AJ121" s="156" t="str">
        <f t="shared" si="273"/>
        <v/>
      </c>
      <c r="AK121" s="157" t="str">
        <f t="shared" si="273"/>
        <v/>
      </c>
      <c r="AL121" s="86" t="str">
        <f t="shared" si="249"/>
        <v>DOMU</v>
      </c>
    </row>
    <row r="122" ht="25.5" customHeight="1">
      <c r="A122" s="149"/>
      <c r="B122" s="161"/>
      <c r="C122" s="104"/>
      <c r="D122" s="105"/>
      <c r="E122" s="106">
        <f>IF(B122="",0,F127/SUM(B107:B126))</f>
        <v>0</v>
      </c>
      <c r="F122" s="106">
        <f t="shared" si="231"/>
        <v>0</v>
      </c>
      <c r="G122" s="107">
        <f t="shared" si="232"/>
        <v>0</v>
      </c>
      <c r="H122" s="161"/>
      <c r="I122" s="104"/>
      <c r="J122" s="105"/>
      <c r="K122" s="106">
        <f t="shared" si="233"/>
        <v>0</v>
      </c>
      <c r="L122" s="108">
        <f t="shared" si="234"/>
        <v>0</v>
      </c>
      <c r="M122" s="97">
        <f t="shared" si="235"/>
        <v>0</v>
      </c>
      <c r="N122" s="109">
        <f t="shared" si="236"/>
        <v>0</v>
      </c>
      <c r="O122" s="107">
        <f t="shared" si="237"/>
        <v>0</v>
      </c>
      <c r="P122" s="110" t="str">
        <f t="shared" ref="P122:Q122" si="274">H122</f>
        <v/>
      </c>
      <c r="Q122" s="106" t="str">
        <f t="shared" si="274"/>
        <v/>
      </c>
      <c r="R122" s="106">
        <f t="shared" si="239"/>
        <v>0</v>
      </c>
      <c r="S122" s="108">
        <f t="shared" si="240"/>
        <v>0</v>
      </c>
      <c r="T122" s="153">
        <f t="shared" si="241"/>
        <v>0</v>
      </c>
      <c r="U122" s="154">
        <f t="shared" si="242"/>
        <v>0</v>
      </c>
      <c r="V122" s="86"/>
      <c r="W122" s="86"/>
      <c r="X122" s="86"/>
      <c r="Y122" s="86"/>
      <c r="Z122" s="86"/>
      <c r="AA122" s="86"/>
      <c r="AB122" s="86"/>
      <c r="AC122" s="86"/>
      <c r="AD122" s="86"/>
      <c r="AE122" s="86" t="str">
        <f t="shared" si="247"/>
        <v/>
      </c>
      <c r="AF122" s="86">
        <v>16.0</v>
      </c>
      <c r="AG122" s="155" t="str">
        <f t="shared" si="243"/>
        <v>16</v>
      </c>
      <c r="AH122" s="155" t="str">
        <f t="shared" si="244"/>
        <v> </v>
      </c>
      <c r="AI122" s="155" t="str">
        <f t="shared" ref="AI122:AK122" si="275">IF(H122="","",H122)</f>
        <v/>
      </c>
      <c r="AJ122" s="156" t="str">
        <f t="shared" si="275"/>
        <v/>
      </c>
      <c r="AK122" s="157" t="str">
        <f t="shared" si="275"/>
        <v/>
      </c>
      <c r="AL122" s="86" t="str">
        <f t="shared" si="249"/>
        <v>DOMU</v>
      </c>
    </row>
    <row r="123" ht="25.5" customHeight="1">
      <c r="A123" s="149"/>
      <c r="B123" s="161"/>
      <c r="C123" s="104"/>
      <c r="D123" s="105"/>
      <c r="E123" s="106">
        <f>IF(B123="",0,F127/SUM(B107:B126))</f>
        <v>0</v>
      </c>
      <c r="F123" s="106">
        <f t="shared" si="231"/>
        <v>0</v>
      </c>
      <c r="G123" s="107">
        <f t="shared" si="232"/>
        <v>0</v>
      </c>
      <c r="H123" s="161"/>
      <c r="I123" s="104"/>
      <c r="J123" s="105"/>
      <c r="K123" s="106">
        <f t="shared" si="233"/>
        <v>0</v>
      </c>
      <c r="L123" s="108">
        <f t="shared" si="234"/>
        <v>0</v>
      </c>
      <c r="M123" s="97">
        <f t="shared" si="235"/>
        <v>0</v>
      </c>
      <c r="N123" s="109">
        <f t="shared" si="236"/>
        <v>0</v>
      </c>
      <c r="O123" s="107">
        <f t="shared" si="237"/>
        <v>0</v>
      </c>
      <c r="P123" s="110" t="str">
        <f t="shared" ref="P123:Q123" si="276">H123</f>
        <v/>
      </c>
      <c r="Q123" s="106" t="str">
        <f t="shared" si="276"/>
        <v/>
      </c>
      <c r="R123" s="106">
        <f t="shared" si="239"/>
        <v>0</v>
      </c>
      <c r="S123" s="108">
        <f t="shared" si="240"/>
        <v>0</v>
      </c>
      <c r="T123" s="153">
        <f t="shared" si="241"/>
        <v>0</v>
      </c>
      <c r="U123" s="154">
        <f t="shared" si="242"/>
        <v>0</v>
      </c>
      <c r="V123" s="86"/>
      <c r="W123" s="86"/>
      <c r="X123" s="86"/>
      <c r="Y123" s="86"/>
      <c r="Z123" s="86"/>
      <c r="AA123" s="86"/>
      <c r="AB123" s="86"/>
      <c r="AC123" s="86"/>
      <c r="AD123" s="86"/>
      <c r="AE123" s="86" t="str">
        <f t="shared" si="247"/>
        <v/>
      </c>
      <c r="AF123" s="86">
        <v>17.0</v>
      </c>
      <c r="AG123" s="155" t="str">
        <f t="shared" si="243"/>
        <v>17</v>
      </c>
      <c r="AH123" s="155" t="str">
        <f t="shared" si="244"/>
        <v> </v>
      </c>
      <c r="AI123" s="155" t="str">
        <f t="shared" ref="AI123:AK123" si="277">IF(H123="","",H123)</f>
        <v/>
      </c>
      <c r="AJ123" s="156" t="str">
        <f t="shared" si="277"/>
        <v/>
      </c>
      <c r="AK123" s="157" t="str">
        <f t="shared" si="277"/>
        <v/>
      </c>
      <c r="AL123" s="86" t="str">
        <f t="shared" si="249"/>
        <v>DOMU</v>
      </c>
    </row>
    <row r="124" ht="25.5" customHeight="1">
      <c r="A124" s="149"/>
      <c r="B124" s="161"/>
      <c r="C124" s="104"/>
      <c r="D124" s="105"/>
      <c r="E124" s="106">
        <f>IF(B124="",0,F127/SUM(B107:B126))</f>
        <v>0</v>
      </c>
      <c r="F124" s="106">
        <f t="shared" si="231"/>
        <v>0</v>
      </c>
      <c r="G124" s="107">
        <f t="shared" si="232"/>
        <v>0</v>
      </c>
      <c r="H124" s="161"/>
      <c r="I124" s="104"/>
      <c r="J124" s="105"/>
      <c r="K124" s="106">
        <f t="shared" si="233"/>
        <v>0</v>
      </c>
      <c r="L124" s="108">
        <f t="shared" si="234"/>
        <v>0</v>
      </c>
      <c r="M124" s="97">
        <f t="shared" si="235"/>
        <v>0</v>
      </c>
      <c r="N124" s="109">
        <f t="shared" si="236"/>
        <v>0</v>
      </c>
      <c r="O124" s="107">
        <f t="shared" si="237"/>
        <v>0</v>
      </c>
      <c r="P124" s="110" t="str">
        <f t="shared" ref="P124:Q124" si="278">H124</f>
        <v/>
      </c>
      <c r="Q124" s="106" t="str">
        <f t="shared" si="278"/>
        <v/>
      </c>
      <c r="R124" s="106">
        <f t="shared" si="239"/>
        <v>0</v>
      </c>
      <c r="S124" s="108">
        <f t="shared" si="240"/>
        <v>0</v>
      </c>
      <c r="T124" s="153">
        <f t="shared" si="241"/>
        <v>0</v>
      </c>
      <c r="U124" s="154">
        <f t="shared" si="242"/>
        <v>0</v>
      </c>
      <c r="V124" s="86"/>
      <c r="W124" s="86"/>
      <c r="X124" s="86"/>
      <c r="Y124" s="86"/>
      <c r="Z124" s="86"/>
      <c r="AA124" s="86"/>
      <c r="AB124" s="86"/>
      <c r="AC124" s="86"/>
      <c r="AD124" s="86"/>
      <c r="AE124" s="86" t="str">
        <f t="shared" si="247"/>
        <v/>
      </c>
      <c r="AF124" s="86">
        <v>18.0</v>
      </c>
      <c r="AG124" s="155" t="str">
        <f t="shared" si="243"/>
        <v>18</v>
      </c>
      <c r="AH124" s="155" t="str">
        <f t="shared" si="244"/>
        <v> </v>
      </c>
      <c r="AI124" s="155" t="str">
        <f t="shared" ref="AI124:AK124" si="279">IF(H124="","",H124)</f>
        <v/>
      </c>
      <c r="AJ124" s="156" t="str">
        <f t="shared" si="279"/>
        <v/>
      </c>
      <c r="AK124" s="157" t="str">
        <f t="shared" si="279"/>
        <v/>
      </c>
      <c r="AL124" s="86" t="str">
        <f t="shared" si="249"/>
        <v>DOMU</v>
      </c>
    </row>
    <row r="125" ht="25.5" customHeight="1">
      <c r="A125" s="149"/>
      <c r="B125" s="161"/>
      <c r="C125" s="104"/>
      <c r="D125" s="105"/>
      <c r="E125" s="106">
        <f>IF(B125="",0,F127/SUM(B107:B126))</f>
        <v>0</v>
      </c>
      <c r="F125" s="106">
        <f t="shared" si="231"/>
        <v>0</v>
      </c>
      <c r="G125" s="107">
        <f t="shared" si="232"/>
        <v>0</v>
      </c>
      <c r="H125" s="161"/>
      <c r="I125" s="104"/>
      <c r="J125" s="105"/>
      <c r="K125" s="106">
        <f t="shared" si="233"/>
        <v>0</v>
      </c>
      <c r="L125" s="108">
        <f t="shared" si="234"/>
        <v>0</v>
      </c>
      <c r="M125" s="97">
        <f t="shared" si="235"/>
        <v>0</v>
      </c>
      <c r="N125" s="109">
        <f t="shared" si="236"/>
        <v>0</v>
      </c>
      <c r="O125" s="107">
        <f t="shared" si="237"/>
        <v>0</v>
      </c>
      <c r="P125" s="110" t="str">
        <f t="shared" ref="P125:Q125" si="280">H125</f>
        <v/>
      </c>
      <c r="Q125" s="106" t="str">
        <f t="shared" si="280"/>
        <v/>
      </c>
      <c r="R125" s="106">
        <f t="shared" si="239"/>
        <v>0</v>
      </c>
      <c r="S125" s="108">
        <f t="shared" si="240"/>
        <v>0</v>
      </c>
      <c r="T125" s="153">
        <f t="shared" si="241"/>
        <v>0</v>
      </c>
      <c r="U125" s="154">
        <f t="shared" si="242"/>
        <v>0</v>
      </c>
      <c r="V125" s="86"/>
      <c r="W125" s="86"/>
      <c r="X125" s="86"/>
      <c r="Y125" s="86"/>
      <c r="Z125" s="86"/>
      <c r="AA125" s="86"/>
      <c r="AB125" s="86"/>
      <c r="AC125" s="86"/>
      <c r="AD125" s="86"/>
      <c r="AE125" s="86" t="str">
        <f t="shared" si="247"/>
        <v/>
      </c>
      <c r="AF125" s="86">
        <v>19.0</v>
      </c>
      <c r="AG125" s="155" t="str">
        <f t="shared" si="243"/>
        <v>19</v>
      </c>
      <c r="AH125" s="155" t="str">
        <f t="shared" si="244"/>
        <v> </v>
      </c>
      <c r="AI125" s="155" t="str">
        <f t="shared" ref="AI125:AK125" si="281">IF(H125="","",H125)</f>
        <v/>
      </c>
      <c r="AJ125" s="156" t="str">
        <f t="shared" si="281"/>
        <v/>
      </c>
      <c r="AK125" s="157" t="str">
        <f t="shared" si="281"/>
        <v/>
      </c>
      <c r="AL125" s="86" t="str">
        <f t="shared" si="249"/>
        <v>DOMU</v>
      </c>
    </row>
    <row r="126" ht="25.5" customHeight="1">
      <c r="A126" s="149"/>
      <c r="B126" s="161"/>
      <c r="C126" s="104"/>
      <c r="D126" s="105"/>
      <c r="E126" s="106">
        <f>IF(B126="",0,F127/SUM(B107:B126))</f>
        <v>0</v>
      </c>
      <c r="F126" s="106">
        <f t="shared" si="231"/>
        <v>0</v>
      </c>
      <c r="G126" s="107">
        <f t="shared" si="232"/>
        <v>0</v>
      </c>
      <c r="H126" s="103"/>
      <c r="I126" s="104"/>
      <c r="J126" s="105"/>
      <c r="K126" s="106">
        <f t="shared" si="233"/>
        <v>0</v>
      </c>
      <c r="L126" s="108">
        <f t="shared" si="234"/>
        <v>0</v>
      </c>
      <c r="M126" s="97">
        <f t="shared" si="235"/>
        <v>0</v>
      </c>
      <c r="N126" s="109">
        <f t="shared" si="236"/>
        <v>0</v>
      </c>
      <c r="O126" s="107">
        <f t="shared" si="237"/>
        <v>0</v>
      </c>
      <c r="P126" s="110" t="str">
        <f t="shared" ref="P126:Q126" si="282">H126</f>
        <v/>
      </c>
      <c r="Q126" s="106" t="str">
        <f t="shared" si="282"/>
        <v/>
      </c>
      <c r="R126" s="106">
        <f t="shared" si="239"/>
        <v>0</v>
      </c>
      <c r="S126" s="108">
        <f t="shared" si="240"/>
        <v>0</v>
      </c>
      <c r="T126" s="153">
        <f t="shared" si="241"/>
        <v>0</v>
      </c>
      <c r="U126" s="154">
        <f t="shared" si="242"/>
        <v>0</v>
      </c>
      <c r="V126" s="86"/>
      <c r="W126" s="86"/>
      <c r="X126" s="86"/>
      <c r="Y126" s="86"/>
      <c r="Z126" s="86"/>
      <c r="AA126" s="86"/>
      <c r="AB126" s="86"/>
      <c r="AC126" s="86"/>
      <c r="AD126" s="86"/>
      <c r="AE126" s="86" t="str">
        <f t="shared" si="247"/>
        <v/>
      </c>
      <c r="AF126" s="86">
        <v>20.0</v>
      </c>
      <c r="AG126" s="155" t="str">
        <f t="shared" si="243"/>
        <v>20</v>
      </c>
      <c r="AH126" s="155" t="str">
        <f t="shared" si="244"/>
        <v> </v>
      </c>
      <c r="AI126" s="155" t="str">
        <f t="shared" ref="AI126:AK126" si="283">IF(H126="","",H126)</f>
        <v/>
      </c>
      <c r="AJ126" s="156" t="str">
        <f t="shared" si="283"/>
        <v/>
      </c>
      <c r="AK126" s="157" t="str">
        <f t="shared" si="283"/>
        <v/>
      </c>
      <c r="AL126" s="86" t="str">
        <f t="shared" si="249"/>
        <v>DOMU</v>
      </c>
    </row>
    <row r="127" ht="25.5" customHeight="1">
      <c r="A127" s="86"/>
      <c r="B127" s="164">
        <f>SUM(B107:B126)</f>
        <v>1</v>
      </c>
      <c r="C127" s="87" t="s">
        <v>34</v>
      </c>
      <c r="D127" s="95" t="s">
        <v>26</v>
      </c>
      <c r="E127" s="15"/>
      <c r="F127" s="104"/>
      <c r="G127" s="91"/>
      <c r="H127" s="164">
        <f>SUM(H107:H126)</f>
        <v>1</v>
      </c>
      <c r="I127" s="87" t="s">
        <v>34</v>
      </c>
      <c r="J127" s="86"/>
      <c r="K127" s="86"/>
      <c r="L127" s="165">
        <f t="shared" si="234"/>
        <v>0</v>
      </c>
      <c r="M127" s="86"/>
      <c r="N127" s="166">
        <f t="shared" ref="N127:O127" si="284">SUM(N107:N114)</f>
        <v>9.173736</v>
      </c>
      <c r="O127" s="166">
        <f t="shared" si="284"/>
        <v>11.936166</v>
      </c>
      <c r="P127" s="86"/>
      <c r="Q127" s="86"/>
      <c r="R127" s="98">
        <f>SUM(R107:R114)</f>
        <v>16.04</v>
      </c>
      <c r="S127" s="164" t="s">
        <v>28</v>
      </c>
      <c r="T127" s="164">
        <v>28.0</v>
      </c>
      <c r="U127" s="86"/>
      <c r="V127" s="86"/>
      <c r="W127" s="86"/>
      <c r="X127" s="86"/>
      <c r="Y127" s="104">
        <f>T127*R127</f>
        <v>449.12</v>
      </c>
      <c r="Z127" s="104">
        <f>R127</f>
        <v>16.04</v>
      </c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</row>
    <row r="128" ht="25.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</row>
    <row r="129" ht="25.5" customHeight="1">
      <c r="A129" s="137"/>
      <c r="B129" s="138" t="s">
        <v>1</v>
      </c>
      <c r="C129" s="139">
        <v>245.0</v>
      </c>
      <c r="D129" s="95" t="s">
        <v>2</v>
      </c>
      <c r="E129" s="15"/>
      <c r="F129" s="140" t="s">
        <v>42</v>
      </c>
      <c r="G129" s="17"/>
      <c r="H129" s="17"/>
      <c r="I129" s="15"/>
      <c r="J129" s="95" t="s">
        <v>3</v>
      </c>
      <c r="K129" s="17"/>
      <c r="L129" s="17"/>
      <c r="M129" s="15"/>
      <c r="N129" s="86"/>
      <c r="O129" s="86"/>
      <c r="P129" s="97">
        <f>IFERROR(O152/N152-1,0)</f>
        <v>0.3037220511</v>
      </c>
      <c r="Q129" s="141" t="s">
        <v>4</v>
      </c>
      <c r="R129" s="20"/>
      <c r="S129" s="21"/>
      <c r="T129" s="142">
        <f>SUM(T132:T151)</f>
        <v>17.8125</v>
      </c>
      <c r="U129" s="143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</row>
    <row r="130" ht="25.5" customHeight="1">
      <c r="A130" s="144" t="s">
        <v>5</v>
      </c>
      <c r="B130" s="145" t="s">
        <v>6</v>
      </c>
      <c r="C130" s="17"/>
      <c r="D130" s="17"/>
      <c r="E130" s="17"/>
      <c r="F130" s="17"/>
      <c r="G130" s="26"/>
      <c r="H130" s="25" t="s">
        <v>7</v>
      </c>
      <c r="I130" s="17"/>
      <c r="J130" s="17"/>
      <c r="K130" s="17"/>
      <c r="L130" s="17"/>
      <c r="M130" s="26"/>
      <c r="N130" s="27" t="s">
        <v>8</v>
      </c>
      <c r="O130" s="28"/>
      <c r="P130" s="25" t="s">
        <v>9</v>
      </c>
      <c r="Q130" s="17"/>
      <c r="R130" s="17"/>
      <c r="S130" s="17"/>
      <c r="T130" s="2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</row>
    <row r="131" ht="25.5" customHeight="1">
      <c r="A131" s="146"/>
      <c r="B131" s="138" t="s">
        <v>10</v>
      </c>
      <c r="C131" s="93" t="s">
        <v>11</v>
      </c>
      <c r="D131" s="93" t="s">
        <v>12</v>
      </c>
      <c r="E131" s="93" t="s">
        <v>13</v>
      </c>
      <c r="F131" s="93" t="s">
        <v>14</v>
      </c>
      <c r="G131" s="101" t="s">
        <v>15</v>
      </c>
      <c r="H131" s="100" t="s">
        <v>10</v>
      </c>
      <c r="I131" s="93" t="s">
        <v>11</v>
      </c>
      <c r="J131" s="93" t="s">
        <v>12</v>
      </c>
      <c r="K131" s="93" t="s">
        <v>14</v>
      </c>
      <c r="L131" s="93" t="s">
        <v>16</v>
      </c>
      <c r="M131" s="101" t="s">
        <v>17</v>
      </c>
      <c r="N131" s="100" t="s">
        <v>18</v>
      </c>
      <c r="O131" s="101" t="s">
        <v>19</v>
      </c>
      <c r="P131" s="100" t="s">
        <v>20</v>
      </c>
      <c r="Q131" s="93" t="s">
        <v>21</v>
      </c>
      <c r="R131" s="93" t="s">
        <v>22</v>
      </c>
      <c r="S131" s="93" t="s">
        <v>23</v>
      </c>
      <c r="T131" s="147" t="s">
        <v>24</v>
      </c>
      <c r="U131" s="148" t="s">
        <v>32</v>
      </c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</row>
    <row r="132" ht="25.5" customHeight="1">
      <c r="A132" s="149" t="s">
        <v>43</v>
      </c>
      <c r="B132" s="159">
        <v>125.0</v>
      </c>
      <c r="C132" s="160">
        <v>6.79</v>
      </c>
      <c r="D132" s="158">
        <v>0.12</v>
      </c>
      <c r="E132" s="106">
        <f>IF(B132="",0,F152/SUM(B132:B151))</f>
        <v>0</v>
      </c>
      <c r="F132" s="106">
        <f t="shared" ref="F132:F151" si="287">C132*(1-D132)*(1-9.25%)+E132</f>
        <v>5.422494</v>
      </c>
      <c r="G132" s="107">
        <f t="shared" ref="G132:G151" si="288">IFERROR(F132*B132/H132,0)</f>
        <v>5.422494</v>
      </c>
      <c r="H132" s="159">
        <v>125.0</v>
      </c>
      <c r="I132" s="160">
        <v>9.5</v>
      </c>
      <c r="J132" s="158">
        <v>0.18</v>
      </c>
      <c r="K132" s="106">
        <f t="shared" ref="K132:K151" si="289">I132*(1-J132)*(1-9.25%)</f>
        <v>7.069425</v>
      </c>
      <c r="L132" s="108">
        <f t="shared" ref="L132:L152" si="290">IFERROR(H132/B132-1,0)</f>
        <v>0</v>
      </c>
      <c r="M132" s="97">
        <f t="shared" ref="M132:M151" si="291">IFERROR(K132/G132-1,0)</f>
        <v>0.3037220511</v>
      </c>
      <c r="N132" s="109">
        <f t="shared" ref="N132:N151" si="292">B132*F132</f>
        <v>677.81175</v>
      </c>
      <c r="O132" s="107">
        <f t="shared" ref="O132:O151" si="293">H132*K132</f>
        <v>883.678125</v>
      </c>
      <c r="P132" s="110">
        <f t="shared" ref="P132:Q132" si="285">H132</f>
        <v>125</v>
      </c>
      <c r="Q132" s="106">
        <f t="shared" si="285"/>
        <v>9.5</v>
      </c>
      <c r="R132" s="106">
        <f t="shared" ref="R132:R151" si="295">Q132*P132</f>
        <v>1187.5</v>
      </c>
      <c r="S132" s="108">
        <f t="shared" ref="S132:S151" si="296">IF(M132="","",IF(M132&lt;20%,0,IF(M132&lt;30%,1%,IF(M132&lt;40%,1.5%,IF(M132&lt;50%,2.5%,IF(M132&lt;60%,3%,IF(M132&lt;80%,4%,IF(M132&lt;100%,5%,5%))))))))</f>
        <v>0.015</v>
      </c>
      <c r="T132" s="153">
        <f t="shared" ref="T132:T151" si="297">R132*S132</f>
        <v>17.8125</v>
      </c>
      <c r="U132" s="154">
        <f t="shared" ref="U132:U151" si="298">G132/(1-J132)/(1-9.25%)</f>
        <v>7.286829268</v>
      </c>
      <c r="V132" s="86"/>
      <c r="W132" s="86"/>
      <c r="X132" s="86"/>
      <c r="Y132" s="86"/>
      <c r="Z132" s="86"/>
      <c r="AA132" s="86"/>
      <c r="AB132" s="86"/>
      <c r="AC132" s="86"/>
      <c r="AD132" s="86"/>
      <c r="AE132" s="86">
        <f>C129</f>
        <v>245</v>
      </c>
      <c r="AF132" s="86">
        <v>1.0</v>
      </c>
      <c r="AG132" s="155" t="str">
        <f t="shared" ref="AG132:AG151" si="299">CONCATENATE(AE132,AF132)</f>
        <v>2451</v>
      </c>
      <c r="AH132" s="155" t="str">
        <f t="shared" ref="AH132:AH151" si="300">IF(A132=""," ",A132)</f>
        <v>TB RET. 40 X 10 X 1,20 - 23 BRS </v>
      </c>
      <c r="AI132" s="155">
        <f t="shared" ref="AI132:AK132" si="286">IF(H132="","",H132)</f>
        <v>125</v>
      </c>
      <c r="AJ132" s="156">
        <f t="shared" si="286"/>
        <v>9.5</v>
      </c>
      <c r="AK132" s="157">
        <f t="shared" si="286"/>
        <v>0.18</v>
      </c>
      <c r="AL132" s="86" t="str">
        <f>IF(F129="","",F129)</f>
        <v>DOMU</v>
      </c>
    </row>
    <row r="133" ht="25.5" customHeight="1">
      <c r="A133" s="149"/>
      <c r="B133" s="103"/>
      <c r="C133" s="104"/>
      <c r="D133" s="158"/>
      <c r="E133" s="106">
        <f>IF(B133="",0,F152/SUM(B132:B151))</f>
        <v>0</v>
      </c>
      <c r="F133" s="106">
        <f t="shared" si="287"/>
        <v>0</v>
      </c>
      <c r="G133" s="107">
        <f t="shared" si="288"/>
        <v>0</v>
      </c>
      <c r="H133" s="103"/>
      <c r="I133" s="104"/>
      <c r="J133" s="158"/>
      <c r="K133" s="106">
        <f t="shared" si="289"/>
        <v>0</v>
      </c>
      <c r="L133" s="108">
        <f t="shared" si="290"/>
        <v>0</v>
      </c>
      <c r="M133" s="97">
        <f t="shared" si="291"/>
        <v>0</v>
      </c>
      <c r="N133" s="109">
        <f t="shared" si="292"/>
        <v>0</v>
      </c>
      <c r="O133" s="107">
        <f t="shared" si="293"/>
        <v>0</v>
      </c>
      <c r="P133" s="110" t="str">
        <f t="shared" ref="P133:Q133" si="294">H133</f>
        <v/>
      </c>
      <c r="Q133" s="106" t="str">
        <f t="shared" si="294"/>
        <v/>
      </c>
      <c r="R133" s="106">
        <f t="shared" si="295"/>
        <v>0</v>
      </c>
      <c r="S133" s="108">
        <f t="shared" si="296"/>
        <v>0</v>
      </c>
      <c r="T133" s="153">
        <f t="shared" si="297"/>
        <v>0</v>
      </c>
      <c r="U133" s="154">
        <f t="shared" si="298"/>
        <v>0</v>
      </c>
      <c r="V133" s="86"/>
      <c r="W133" s="86"/>
      <c r="X133" s="86"/>
      <c r="Y133" s="86"/>
      <c r="Z133" s="86"/>
      <c r="AA133" s="86"/>
      <c r="AB133" s="86"/>
      <c r="AC133" s="86"/>
      <c r="AD133" s="86"/>
      <c r="AE133" s="86">
        <f t="shared" ref="AE133:AE151" si="303">AE132</f>
        <v>245</v>
      </c>
      <c r="AF133" s="86">
        <v>2.0</v>
      </c>
      <c r="AG133" s="155" t="str">
        <f t="shared" si="299"/>
        <v>2452</v>
      </c>
      <c r="AH133" s="155" t="str">
        <f t="shared" si="300"/>
        <v> </v>
      </c>
      <c r="AI133" s="155" t="str">
        <f t="shared" ref="AI133:AK133" si="301">IF(H133="","",H133)</f>
        <v/>
      </c>
      <c r="AJ133" s="156" t="str">
        <f t="shared" si="301"/>
        <v/>
      </c>
      <c r="AK133" s="157" t="str">
        <f t="shared" si="301"/>
        <v/>
      </c>
      <c r="AL133" s="86" t="str">
        <f t="shared" ref="AL133:AL151" si="305">AL132</f>
        <v>DOMU</v>
      </c>
    </row>
    <row r="134" ht="25.5" customHeight="1">
      <c r="A134" s="149"/>
      <c r="B134" s="162"/>
      <c r="C134" s="160"/>
      <c r="D134" s="105"/>
      <c r="E134" s="106">
        <f>IF(B134="",0,F152/SUM(B132:B151))</f>
        <v>0</v>
      </c>
      <c r="F134" s="106">
        <f t="shared" si="287"/>
        <v>0</v>
      </c>
      <c r="G134" s="107">
        <f t="shared" si="288"/>
        <v>0</v>
      </c>
      <c r="H134" s="162"/>
      <c r="I134" s="160"/>
      <c r="J134" s="105"/>
      <c r="K134" s="106">
        <f t="shared" si="289"/>
        <v>0</v>
      </c>
      <c r="L134" s="108">
        <f t="shared" si="290"/>
        <v>0</v>
      </c>
      <c r="M134" s="97">
        <f t="shared" si="291"/>
        <v>0</v>
      </c>
      <c r="N134" s="109">
        <f t="shared" si="292"/>
        <v>0</v>
      </c>
      <c r="O134" s="107">
        <f t="shared" si="293"/>
        <v>0</v>
      </c>
      <c r="P134" s="110" t="str">
        <f t="shared" ref="P134:Q134" si="302">H134</f>
        <v/>
      </c>
      <c r="Q134" s="106" t="str">
        <f t="shared" si="302"/>
        <v/>
      </c>
      <c r="R134" s="106">
        <f t="shared" si="295"/>
        <v>0</v>
      </c>
      <c r="S134" s="108">
        <f t="shared" si="296"/>
        <v>0</v>
      </c>
      <c r="T134" s="153">
        <f t="shared" si="297"/>
        <v>0</v>
      </c>
      <c r="U134" s="154">
        <f t="shared" si="298"/>
        <v>0</v>
      </c>
      <c r="V134" s="86"/>
      <c r="W134" s="86"/>
      <c r="X134" s="86"/>
      <c r="Y134" s="86"/>
      <c r="Z134" s="86"/>
      <c r="AA134" s="86"/>
      <c r="AB134" s="86"/>
      <c r="AC134" s="86"/>
      <c r="AD134" s="86"/>
      <c r="AE134" s="86">
        <f t="shared" si="303"/>
        <v>245</v>
      </c>
      <c r="AF134" s="86">
        <v>3.0</v>
      </c>
      <c r="AG134" s="155" t="str">
        <f t="shared" si="299"/>
        <v>2453</v>
      </c>
      <c r="AH134" s="155" t="str">
        <f t="shared" si="300"/>
        <v> </v>
      </c>
      <c r="AI134" s="155" t="str">
        <f t="shared" ref="AI134:AK134" si="304">IF(H134="","",H134)</f>
        <v/>
      </c>
      <c r="AJ134" s="156" t="str">
        <f t="shared" si="304"/>
        <v/>
      </c>
      <c r="AK134" s="157" t="str">
        <f t="shared" si="304"/>
        <v/>
      </c>
      <c r="AL134" s="86" t="str">
        <f t="shared" si="305"/>
        <v>DOMU</v>
      </c>
    </row>
    <row r="135" ht="25.5" customHeight="1">
      <c r="A135" s="149"/>
      <c r="B135" s="161"/>
      <c r="C135" s="104"/>
      <c r="D135" s="105"/>
      <c r="E135" s="106">
        <f>IF(B135="",0,F152/SUM(B132:B151))</f>
        <v>0</v>
      </c>
      <c r="F135" s="106">
        <f t="shared" si="287"/>
        <v>0</v>
      </c>
      <c r="G135" s="107">
        <f t="shared" si="288"/>
        <v>0</v>
      </c>
      <c r="H135" s="161"/>
      <c r="I135" s="104"/>
      <c r="J135" s="105"/>
      <c r="K135" s="106">
        <f t="shared" si="289"/>
        <v>0</v>
      </c>
      <c r="L135" s="108">
        <f t="shared" si="290"/>
        <v>0</v>
      </c>
      <c r="M135" s="97">
        <f t="shared" si="291"/>
        <v>0</v>
      </c>
      <c r="N135" s="109">
        <f t="shared" si="292"/>
        <v>0</v>
      </c>
      <c r="O135" s="107">
        <f t="shared" si="293"/>
        <v>0</v>
      </c>
      <c r="P135" s="110" t="str">
        <f t="shared" ref="P135:Q135" si="306">H135</f>
        <v/>
      </c>
      <c r="Q135" s="106" t="str">
        <f t="shared" si="306"/>
        <v/>
      </c>
      <c r="R135" s="106">
        <f t="shared" si="295"/>
        <v>0</v>
      </c>
      <c r="S135" s="108">
        <f t="shared" si="296"/>
        <v>0</v>
      </c>
      <c r="T135" s="153">
        <f t="shared" si="297"/>
        <v>0</v>
      </c>
      <c r="U135" s="154">
        <f t="shared" si="298"/>
        <v>0</v>
      </c>
      <c r="V135" s="86"/>
      <c r="W135" s="86"/>
      <c r="X135" s="86"/>
      <c r="Y135" s="86"/>
      <c r="Z135" s="86"/>
      <c r="AA135" s="86"/>
      <c r="AB135" s="86"/>
      <c r="AC135" s="86"/>
      <c r="AD135" s="86"/>
      <c r="AE135" s="86">
        <f t="shared" si="303"/>
        <v>245</v>
      </c>
      <c r="AF135" s="86">
        <v>4.0</v>
      </c>
      <c r="AG135" s="155" t="str">
        <f t="shared" si="299"/>
        <v>2454</v>
      </c>
      <c r="AH135" s="155" t="str">
        <f t="shared" si="300"/>
        <v> </v>
      </c>
      <c r="AI135" s="155" t="str">
        <f t="shared" ref="AI135:AK135" si="307">IF(H135="","",H135)</f>
        <v/>
      </c>
      <c r="AJ135" s="156" t="str">
        <f t="shared" si="307"/>
        <v/>
      </c>
      <c r="AK135" s="157" t="str">
        <f t="shared" si="307"/>
        <v/>
      </c>
      <c r="AL135" s="86" t="str">
        <f t="shared" si="305"/>
        <v>DOMU</v>
      </c>
    </row>
    <row r="136" ht="25.5" customHeight="1">
      <c r="A136" s="149"/>
      <c r="B136" s="162"/>
      <c r="C136" s="160"/>
      <c r="D136" s="105"/>
      <c r="E136" s="106">
        <f>IF(B136="",0,F152/SUM(B132:B151))</f>
        <v>0</v>
      </c>
      <c r="F136" s="106">
        <f t="shared" si="287"/>
        <v>0</v>
      </c>
      <c r="G136" s="107">
        <f t="shared" si="288"/>
        <v>0</v>
      </c>
      <c r="H136" s="162"/>
      <c r="I136" s="160"/>
      <c r="J136" s="105"/>
      <c r="K136" s="106">
        <f t="shared" si="289"/>
        <v>0</v>
      </c>
      <c r="L136" s="108">
        <f t="shared" si="290"/>
        <v>0</v>
      </c>
      <c r="M136" s="97">
        <f t="shared" si="291"/>
        <v>0</v>
      </c>
      <c r="N136" s="109">
        <f t="shared" si="292"/>
        <v>0</v>
      </c>
      <c r="O136" s="107">
        <f t="shared" si="293"/>
        <v>0</v>
      </c>
      <c r="P136" s="110" t="str">
        <f t="shared" ref="P136:Q136" si="308">H136</f>
        <v/>
      </c>
      <c r="Q136" s="106" t="str">
        <f t="shared" si="308"/>
        <v/>
      </c>
      <c r="R136" s="106">
        <f t="shared" si="295"/>
        <v>0</v>
      </c>
      <c r="S136" s="108">
        <f t="shared" si="296"/>
        <v>0</v>
      </c>
      <c r="T136" s="153">
        <f t="shared" si="297"/>
        <v>0</v>
      </c>
      <c r="U136" s="154">
        <f t="shared" si="298"/>
        <v>0</v>
      </c>
      <c r="V136" s="86"/>
      <c r="W136" s="86"/>
      <c r="X136" s="86"/>
      <c r="Y136" s="86"/>
      <c r="Z136" s="86"/>
      <c r="AA136" s="86"/>
      <c r="AB136" s="86"/>
      <c r="AC136" s="86"/>
      <c r="AD136" s="86"/>
      <c r="AE136" s="86">
        <f t="shared" si="303"/>
        <v>245</v>
      </c>
      <c r="AF136" s="86">
        <v>5.0</v>
      </c>
      <c r="AG136" s="155" t="str">
        <f t="shared" si="299"/>
        <v>2455</v>
      </c>
      <c r="AH136" s="155" t="str">
        <f t="shared" si="300"/>
        <v> </v>
      </c>
      <c r="AI136" s="155" t="str">
        <f t="shared" ref="AI136:AK136" si="309">IF(H136="","",H136)</f>
        <v/>
      </c>
      <c r="AJ136" s="156" t="str">
        <f t="shared" si="309"/>
        <v/>
      </c>
      <c r="AK136" s="157" t="str">
        <f t="shared" si="309"/>
        <v/>
      </c>
      <c r="AL136" s="86" t="str">
        <f t="shared" si="305"/>
        <v>DOMU</v>
      </c>
    </row>
    <row r="137" ht="25.5" customHeight="1">
      <c r="A137" s="149"/>
      <c r="B137" s="161"/>
      <c r="C137" s="104"/>
      <c r="D137" s="105"/>
      <c r="E137" s="106">
        <f>IF(B137="",0,F152/SUM(B132:B151))</f>
        <v>0</v>
      </c>
      <c r="F137" s="106">
        <f t="shared" si="287"/>
        <v>0</v>
      </c>
      <c r="G137" s="107">
        <f t="shared" si="288"/>
        <v>0</v>
      </c>
      <c r="H137" s="161"/>
      <c r="I137" s="104"/>
      <c r="J137" s="105"/>
      <c r="K137" s="106">
        <f t="shared" si="289"/>
        <v>0</v>
      </c>
      <c r="L137" s="108">
        <f t="shared" si="290"/>
        <v>0</v>
      </c>
      <c r="M137" s="97">
        <f t="shared" si="291"/>
        <v>0</v>
      </c>
      <c r="N137" s="109">
        <f t="shared" si="292"/>
        <v>0</v>
      </c>
      <c r="O137" s="107">
        <f t="shared" si="293"/>
        <v>0</v>
      </c>
      <c r="P137" s="110" t="str">
        <f t="shared" ref="P137:Q137" si="310">H137</f>
        <v/>
      </c>
      <c r="Q137" s="106" t="str">
        <f t="shared" si="310"/>
        <v/>
      </c>
      <c r="R137" s="106">
        <f t="shared" si="295"/>
        <v>0</v>
      </c>
      <c r="S137" s="108">
        <f t="shared" si="296"/>
        <v>0</v>
      </c>
      <c r="T137" s="153">
        <f t="shared" si="297"/>
        <v>0</v>
      </c>
      <c r="U137" s="154">
        <f t="shared" si="298"/>
        <v>0</v>
      </c>
      <c r="V137" s="86"/>
      <c r="W137" s="86"/>
      <c r="X137" s="86"/>
      <c r="Y137" s="86"/>
      <c r="Z137" s="86"/>
      <c r="AA137" s="86"/>
      <c r="AB137" s="86"/>
      <c r="AC137" s="86"/>
      <c r="AD137" s="86"/>
      <c r="AE137" s="86">
        <f t="shared" si="303"/>
        <v>245</v>
      </c>
      <c r="AF137" s="86">
        <v>6.0</v>
      </c>
      <c r="AG137" s="155" t="str">
        <f t="shared" si="299"/>
        <v>2456</v>
      </c>
      <c r="AH137" s="155" t="str">
        <f t="shared" si="300"/>
        <v> </v>
      </c>
      <c r="AI137" s="155" t="str">
        <f t="shared" ref="AI137:AK137" si="311">IF(H137="","",H137)</f>
        <v/>
      </c>
      <c r="AJ137" s="156" t="str">
        <f t="shared" si="311"/>
        <v/>
      </c>
      <c r="AK137" s="157" t="str">
        <f t="shared" si="311"/>
        <v/>
      </c>
      <c r="AL137" s="86" t="str">
        <f t="shared" si="305"/>
        <v>DOMU</v>
      </c>
    </row>
    <row r="138" ht="25.5" customHeight="1">
      <c r="A138" s="149"/>
      <c r="B138" s="162"/>
      <c r="C138" s="160"/>
      <c r="D138" s="158"/>
      <c r="E138" s="106">
        <f>IF(B138="",0,F152/SUM(B132:B151))</f>
        <v>0</v>
      </c>
      <c r="F138" s="106">
        <f t="shared" si="287"/>
        <v>0</v>
      </c>
      <c r="G138" s="107">
        <f t="shared" si="288"/>
        <v>0</v>
      </c>
      <c r="H138" s="162"/>
      <c r="I138" s="160"/>
      <c r="J138" s="158"/>
      <c r="K138" s="106">
        <f t="shared" si="289"/>
        <v>0</v>
      </c>
      <c r="L138" s="108">
        <f t="shared" si="290"/>
        <v>0</v>
      </c>
      <c r="M138" s="97">
        <f t="shared" si="291"/>
        <v>0</v>
      </c>
      <c r="N138" s="109">
        <f t="shared" si="292"/>
        <v>0</v>
      </c>
      <c r="O138" s="107">
        <f t="shared" si="293"/>
        <v>0</v>
      </c>
      <c r="P138" s="110" t="str">
        <f t="shared" ref="P138:Q138" si="312">H138</f>
        <v/>
      </c>
      <c r="Q138" s="106" t="str">
        <f t="shared" si="312"/>
        <v/>
      </c>
      <c r="R138" s="106">
        <f t="shared" si="295"/>
        <v>0</v>
      </c>
      <c r="S138" s="108">
        <f t="shared" si="296"/>
        <v>0</v>
      </c>
      <c r="T138" s="153">
        <f t="shared" si="297"/>
        <v>0</v>
      </c>
      <c r="U138" s="154">
        <f t="shared" si="298"/>
        <v>0</v>
      </c>
      <c r="V138" s="86"/>
      <c r="W138" s="86"/>
      <c r="X138" s="86"/>
      <c r="Y138" s="86"/>
      <c r="Z138" s="86"/>
      <c r="AA138" s="86"/>
      <c r="AB138" s="86"/>
      <c r="AC138" s="86"/>
      <c r="AD138" s="86"/>
      <c r="AE138" s="86">
        <f t="shared" si="303"/>
        <v>245</v>
      </c>
      <c r="AF138" s="86">
        <v>7.0</v>
      </c>
      <c r="AG138" s="155" t="str">
        <f t="shared" si="299"/>
        <v>2457</v>
      </c>
      <c r="AH138" s="155" t="str">
        <f t="shared" si="300"/>
        <v> </v>
      </c>
      <c r="AI138" s="155" t="str">
        <f t="shared" ref="AI138:AK138" si="313">IF(H138="","",H138)</f>
        <v/>
      </c>
      <c r="AJ138" s="156" t="str">
        <f t="shared" si="313"/>
        <v/>
      </c>
      <c r="AK138" s="157" t="str">
        <f t="shared" si="313"/>
        <v/>
      </c>
      <c r="AL138" s="86" t="str">
        <f t="shared" si="305"/>
        <v>DOMU</v>
      </c>
    </row>
    <row r="139" ht="25.5" customHeight="1">
      <c r="A139" s="149"/>
      <c r="B139" s="161"/>
      <c r="C139" s="104"/>
      <c r="D139" s="105"/>
      <c r="E139" s="106">
        <f>IF(B139="",0,F152/SUM(B132:B151))</f>
        <v>0</v>
      </c>
      <c r="F139" s="106">
        <f t="shared" si="287"/>
        <v>0</v>
      </c>
      <c r="G139" s="107">
        <f t="shared" si="288"/>
        <v>0</v>
      </c>
      <c r="H139" s="161"/>
      <c r="I139" s="104"/>
      <c r="J139" s="105"/>
      <c r="K139" s="106">
        <f t="shared" si="289"/>
        <v>0</v>
      </c>
      <c r="L139" s="108">
        <f t="shared" si="290"/>
        <v>0</v>
      </c>
      <c r="M139" s="97">
        <f t="shared" si="291"/>
        <v>0</v>
      </c>
      <c r="N139" s="109">
        <f t="shared" si="292"/>
        <v>0</v>
      </c>
      <c r="O139" s="107">
        <f t="shared" si="293"/>
        <v>0</v>
      </c>
      <c r="P139" s="110" t="str">
        <f t="shared" ref="P139:Q139" si="314">H139</f>
        <v/>
      </c>
      <c r="Q139" s="106" t="str">
        <f t="shared" si="314"/>
        <v/>
      </c>
      <c r="R139" s="106">
        <f t="shared" si="295"/>
        <v>0</v>
      </c>
      <c r="S139" s="108">
        <f t="shared" si="296"/>
        <v>0</v>
      </c>
      <c r="T139" s="153">
        <f t="shared" si="297"/>
        <v>0</v>
      </c>
      <c r="U139" s="154">
        <f t="shared" si="298"/>
        <v>0</v>
      </c>
      <c r="V139" s="86"/>
      <c r="W139" s="86"/>
      <c r="X139" s="86"/>
      <c r="Y139" s="86"/>
      <c r="Z139" s="86"/>
      <c r="AA139" s="86"/>
      <c r="AB139" s="86"/>
      <c r="AC139" s="86"/>
      <c r="AD139" s="86"/>
      <c r="AE139" s="86">
        <f t="shared" si="303"/>
        <v>245</v>
      </c>
      <c r="AF139" s="86">
        <v>8.0</v>
      </c>
      <c r="AG139" s="155" t="str">
        <f t="shared" si="299"/>
        <v>2458</v>
      </c>
      <c r="AH139" s="155" t="str">
        <f t="shared" si="300"/>
        <v> </v>
      </c>
      <c r="AI139" s="155" t="str">
        <f t="shared" ref="AI139:AK139" si="315">IF(H139="","",H139)</f>
        <v/>
      </c>
      <c r="AJ139" s="156" t="str">
        <f t="shared" si="315"/>
        <v/>
      </c>
      <c r="AK139" s="157" t="str">
        <f t="shared" si="315"/>
        <v/>
      </c>
      <c r="AL139" s="86" t="str">
        <f t="shared" si="305"/>
        <v>DOMU</v>
      </c>
    </row>
    <row r="140" ht="25.5" customHeight="1">
      <c r="A140" s="149"/>
      <c r="B140" s="161"/>
      <c r="C140" s="104"/>
      <c r="D140" s="105"/>
      <c r="E140" s="106">
        <f>IF(B140="",0,F152/SUM(B132:B151))</f>
        <v>0</v>
      </c>
      <c r="F140" s="106">
        <f t="shared" si="287"/>
        <v>0</v>
      </c>
      <c r="G140" s="107">
        <f t="shared" si="288"/>
        <v>0</v>
      </c>
      <c r="H140" s="103"/>
      <c r="I140" s="104"/>
      <c r="J140" s="105"/>
      <c r="K140" s="106">
        <f t="shared" si="289"/>
        <v>0</v>
      </c>
      <c r="L140" s="108">
        <f t="shared" si="290"/>
        <v>0</v>
      </c>
      <c r="M140" s="97">
        <f t="shared" si="291"/>
        <v>0</v>
      </c>
      <c r="N140" s="109">
        <f t="shared" si="292"/>
        <v>0</v>
      </c>
      <c r="O140" s="107">
        <f t="shared" si="293"/>
        <v>0</v>
      </c>
      <c r="P140" s="110" t="str">
        <f t="shared" ref="P140:Q140" si="316">H140</f>
        <v/>
      </c>
      <c r="Q140" s="106" t="str">
        <f t="shared" si="316"/>
        <v/>
      </c>
      <c r="R140" s="106">
        <f t="shared" si="295"/>
        <v>0</v>
      </c>
      <c r="S140" s="108">
        <f t="shared" si="296"/>
        <v>0</v>
      </c>
      <c r="T140" s="153">
        <f t="shared" si="297"/>
        <v>0</v>
      </c>
      <c r="U140" s="154">
        <f t="shared" si="298"/>
        <v>0</v>
      </c>
      <c r="V140" s="86"/>
      <c r="W140" s="86"/>
      <c r="X140" s="86"/>
      <c r="Y140" s="86"/>
      <c r="Z140" s="86"/>
      <c r="AA140" s="86"/>
      <c r="AB140" s="86"/>
      <c r="AC140" s="86"/>
      <c r="AD140" s="86"/>
      <c r="AE140" s="86">
        <f t="shared" si="303"/>
        <v>245</v>
      </c>
      <c r="AF140" s="86">
        <v>9.0</v>
      </c>
      <c r="AG140" s="155" t="str">
        <f t="shared" si="299"/>
        <v>2459</v>
      </c>
      <c r="AH140" s="155" t="str">
        <f t="shared" si="300"/>
        <v> </v>
      </c>
      <c r="AI140" s="155" t="str">
        <f t="shared" ref="AI140:AK140" si="317">IF(H140="","",H140)</f>
        <v/>
      </c>
      <c r="AJ140" s="156" t="str">
        <f t="shared" si="317"/>
        <v/>
      </c>
      <c r="AK140" s="157" t="str">
        <f t="shared" si="317"/>
        <v/>
      </c>
      <c r="AL140" s="86" t="str">
        <f t="shared" si="305"/>
        <v>DOMU</v>
      </c>
    </row>
    <row r="141" ht="25.5" customHeight="1">
      <c r="A141" s="149"/>
      <c r="B141" s="159"/>
      <c r="C141" s="160"/>
      <c r="D141" s="158"/>
      <c r="E141" s="106">
        <f>IF(B141="",0,F152/SUM(B132:B151))</f>
        <v>0</v>
      </c>
      <c r="F141" s="106">
        <f t="shared" si="287"/>
        <v>0</v>
      </c>
      <c r="G141" s="107">
        <f t="shared" si="288"/>
        <v>0</v>
      </c>
      <c r="H141" s="159"/>
      <c r="I141" s="160"/>
      <c r="J141" s="105"/>
      <c r="K141" s="106">
        <f t="shared" si="289"/>
        <v>0</v>
      </c>
      <c r="L141" s="108">
        <f t="shared" si="290"/>
        <v>0</v>
      </c>
      <c r="M141" s="97">
        <f t="shared" si="291"/>
        <v>0</v>
      </c>
      <c r="N141" s="109">
        <f t="shared" si="292"/>
        <v>0</v>
      </c>
      <c r="O141" s="107">
        <f t="shared" si="293"/>
        <v>0</v>
      </c>
      <c r="P141" s="110" t="str">
        <f t="shared" ref="P141:Q141" si="318">H141</f>
        <v/>
      </c>
      <c r="Q141" s="106" t="str">
        <f t="shared" si="318"/>
        <v/>
      </c>
      <c r="R141" s="106">
        <f t="shared" si="295"/>
        <v>0</v>
      </c>
      <c r="S141" s="108">
        <f t="shared" si="296"/>
        <v>0</v>
      </c>
      <c r="T141" s="153">
        <f t="shared" si="297"/>
        <v>0</v>
      </c>
      <c r="U141" s="154">
        <f t="shared" si="298"/>
        <v>0</v>
      </c>
      <c r="V141" s="86"/>
      <c r="W141" s="86"/>
      <c r="X141" s="86"/>
      <c r="Y141" s="86"/>
      <c r="Z141" s="86"/>
      <c r="AA141" s="86"/>
      <c r="AB141" s="86"/>
      <c r="AC141" s="86"/>
      <c r="AD141" s="86"/>
      <c r="AE141" s="86">
        <f t="shared" si="303"/>
        <v>245</v>
      </c>
      <c r="AF141" s="86">
        <v>10.0</v>
      </c>
      <c r="AG141" s="155" t="str">
        <f t="shared" si="299"/>
        <v>24510</v>
      </c>
      <c r="AH141" s="155" t="str">
        <f t="shared" si="300"/>
        <v> </v>
      </c>
      <c r="AI141" s="155" t="str">
        <f t="shared" ref="AI141:AK141" si="319">IF(H141="","",H141)</f>
        <v/>
      </c>
      <c r="AJ141" s="156" t="str">
        <f t="shared" si="319"/>
        <v/>
      </c>
      <c r="AK141" s="157" t="str">
        <f t="shared" si="319"/>
        <v/>
      </c>
      <c r="AL141" s="86" t="str">
        <f t="shared" si="305"/>
        <v>DOMU</v>
      </c>
    </row>
    <row r="142" ht="25.5" customHeight="1">
      <c r="A142" s="149"/>
      <c r="B142" s="103"/>
      <c r="C142" s="104"/>
      <c r="D142" s="158"/>
      <c r="E142" s="106">
        <f>IF(B142="",0,F152/SUM(B132:B151))</f>
        <v>0</v>
      </c>
      <c r="F142" s="106">
        <f t="shared" si="287"/>
        <v>0</v>
      </c>
      <c r="G142" s="107">
        <f t="shared" si="288"/>
        <v>0</v>
      </c>
      <c r="H142" s="103"/>
      <c r="I142" s="104"/>
      <c r="J142" s="105"/>
      <c r="K142" s="106">
        <f t="shared" si="289"/>
        <v>0</v>
      </c>
      <c r="L142" s="108">
        <f t="shared" si="290"/>
        <v>0</v>
      </c>
      <c r="M142" s="97">
        <f t="shared" si="291"/>
        <v>0</v>
      </c>
      <c r="N142" s="109">
        <f t="shared" si="292"/>
        <v>0</v>
      </c>
      <c r="O142" s="107">
        <f t="shared" si="293"/>
        <v>0</v>
      </c>
      <c r="P142" s="110" t="str">
        <f t="shared" ref="P142:Q142" si="320">H142</f>
        <v/>
      </c>
      <c r="Q142" s="106" t="str">
        <f t="shared" si="320"/>
        <v/>
      </c>
      <c r="R142" s="106">
        <f t="shared" si="295"/>
        <v>0</v>
      </c>
      <c r="S142" s="108">
        <f t="shared" si="296"/>
        <v>0</v>
      </c>
      <c r="T142" s="153">
        <f t="shared" si="297"/>
        <v>0</v>
      </c>
      <c r="U142" s="154">
        <f t="shared" si="298"/>
        <v>0</v>
      </c>
      <c r="V142" s="86"/>
      <c r="W142" s="86"/>
      <c r="X142" s="86"/>
      <c r="Y142" s="86"/>
      <c r="Z142" s="86"/>
      <c r="AA142" s="86"/>
      <c r="AB142" s="86"/>
      <c r="AC142" s="86"/>
      <c r="AD142" s="86"/>
      <c r="AE142" s="86">
        <f t="shared" si="303"/>
        <v>245</v>
      </c>
      <c r="AF142" s="86">
        <v>11.0</v>
      </c>
      <c r="AG142" s="155" t="str">
        <f t="shared" si="299"/>
        <v>24511</v>
      </c>
      <c r="AH142" s="155" t="str">
        <f t="shared" si="300"/>
        <v> </v>
      </c>
      <c r="AI142" s="155" t="str">
        <f t="shared" ref="AI142:AK142" si="321">IF(H142="","",H142)</f>
        <v/>
      </c>
      <c r="AJ142" s="156" t="str">
        <f t="shared" si="321"/>
        <v/>
      </c>
      <c r="AK142" s="157" t="str">
        <f t="shared" si="321"/>
        <v/>
      </c>
      <c r="AL142" s="86" t="str">
        <f t="shared" si="305"/>
        <v>DOMU</v>
      </c>
    </row>
    <row r="143" ht="25.5" customHeight="1">
      <c r="A143" s="149"/>
      <c r="B143" s="162"/>
      <c r="C143" s="160"/>
      <c r="D143" s="105"/>
      <c r="E143" s="106">
        <f>IF(B143="",0,F152/SUM(B132:B151))</f>
        <v>0</v>
      </c>
      <c r="F143" s="106">
        <f t="shared" si="287"/>
        <v>0</v>
      </c>
      <c r="G143" s="107">
        <f t="shared" si="288"/>
        <v>0</v>
      </c>
      <c r="H143" s="162"/>
      <c r="I143" s="160"/>
      <c r="J143" s="105"/>
      <c r="K143" s="106">
        <f t="shared" si="289"/>
        <v>0</v>
      </c>
      <c r="L143" s="108">
        <f t="shared" si="290"/>
        <v>0</v>
      </c>
      <c r="M143" s="97">
        <f t="shared" si="291"/>
        <v>0</v>
      </c>
      <c r="N143" s="109">
        <f t="shared" si="292"/>
        <v>0</v>
      </c>
      <c r="O143" s="107">
        <f t="shared" si="293"/>
        <v>0</v>
      </c>
      <c r="P143" s="110" t="str">
        <f t="shared" ref="P143:Q143" si="322">H143</f>
        <v/>
      </c>
      <c r="Q143" s="106" t="str">
        <f t="shared" si="322"/>
        <v/>
      </c>
      <c r="R143" s="106">
        <f t="shared" si="295"/>
        <v>0</v>
      </c>
      <c r="S143" s="108">
        <f t="shared" si="296"/>
        <v>0</v>
      </c>
      <c r="T143" s="153">
        <f t="shared" si="297"/>
        <v>0</v>
      </c>
      <c r="U143" s="154">
        <f t="shared" si="298"/>
        <v>0</v>
      </c>
      <c r="V143" s="86"/>
      <c r="W143" s="86"/>
      <c r="X143" s="86"/>
      <c r="Y143" s="86"/>
      <c r="Z143" s="86"/>
      <c r="AA143" s="86"/>
      <c r="AB143" s="86"/>
      <c r="AC143" s="86"/>
      <c r="AD143" s="86"/>
      <c r="AE143" s="86">
        <f t="shared" si="303"/>
        <v>245</v>
      </c>
      <c r="AF143" s="86">
        <v>12.0</v>
      </c>
      <c r="AG143" s="155" t="str">
        <f t="shared" si="299"/>
        <v>24512</v>
      </c>
      <c r="AH143" s="155" t="str">
        <f t="shared" si="300"/>
        <v> </v>
      </c>
      <c r="AI143" s="155" t="str">
        <f t="shared" ref="AI143:AK143" si="323">IF(H143="","",H143)</f>
        <v/>
      </c>
      <c r="AJ143" s="156" t="str">
        <f t="shared" si="323"/>
        <v/>
      </c>
      <c r="AK143" s="157" t="str">
        <f t="shared" si="323"/>
        <v/>
      </c>
      <c r="AL143" s="86" t="str">
        <f t="shared" si="305"/>
        <v>DOMU</v>
      </c>
    </row>
    <row r="144" ht="25.5" customHeight="1">
      <c r="A144" s="149"/>
      <c r="B144" s="161"/>
      <c r="C144" s="104"/>
      <c r="D144" s="105"/>
      <c r="E144" s="106">
        <f>IF(B144="",0,F152/SUM(B132:B151))</f>
        <v>0</v>
      </c>
      <c r="F144" s="106">
        <f t="shared" si="287"/>
        <v>0</v>
      </c>
      <c r="G144" s="107">
        <f t="shared" si="288"/>
        <v>0</v>
      </c>
      <c r="H144" s="161"/>
      <c r="I144" s="104"/>
      <c r="J144" s="105"/>
      <c r="K144" s="106">
        <f t="shared" si="289"/>
        <v>0</v>
      </c>
      <c r="L144" s="108">
        <f t="shared" si="290"/>
        <v>0</v>
      </c>
      <c r="M144" s="97">
        <f t="shared" si="291"/>
        <v>0</v>
      </c>
      <c r="N144" s="109">
        <f t="shared" si="292"/>
        <v>0</v>
      </c>
      <c r="O144" s="107">
        <f t="shared" si="293"/>
        <v>0</v>
      </c>
      <c r="P144" s="110" t="str">
        <f t="shared" ref="P144:Q144" si="324">H144</f>
        <v/>
      </c>
      <c r="Q144" s="106" t="str">
        <f t="shared" si="324"/>
        <v/>
      </c>
      <c r="R144" s="106">
        <f t="shared" si="295"/>
        <v>0</v>
      </c>
      <c r="S144" s="108">
        <f t="shared" si="296"/>
        <v>0</v>
      </c>
      <c r="T144" s="153">
        <f t="shared" si="297"/>
        <v>0</v>
      </c>
      <c r="U144" s="154">
        <f t="shared" si="298"/>
        <v>0</v>
      </c>
      <c r="V144" s="86"/>
      <c r="W144" s="86"/>
      <c r="X144" s="86"/>
      <c r="Y144" s="86"/>
      <c r="Z144" s="86"/>
      <c r="AA144" s="86"/>
      <c r="AB144" s="86"/>
      <c r="AC144" s="86"/>
      <c r="AD144" s="86"/>
      <c r="AE144" s="86">
        <f t="shared" si="303"/>
        <v>245</v>
      </c>
      <c r="AF144" s="86">
        <v>13.0</v>
      </c>
      <c r="AG144" s="155" t="str">
        <f t="shared" si="299"/>
        <v>24513</v>
      </c>
      <c r="AH144" s="155" t="str">
        <f t="shared" si="300"/>
        <v> </v>
      </c>
      <c r="AI144" s="155" t="str">
        <f t="shared" ref="AI144:AK144" si="325">IF(H144="","",H144)</f>
        <v/>
      </c>
      <c r="AJ144" s="156" t="str">
        <f t="shared" si="325"/>
        <v/>
      </c>
      <c r="AK144" s="157" t="str">
        <f t="shared" si="325"/>
        <v/>
      </c>
      <c r="AL144" s="86" t="str">
        <f t="shared" si="305"/>
        <v>DOMU</v>
      </c>
    </row>
    <row r="145" ht="25.5" customHeight="1">
      <c r="A145" s="149"/>
      <c r="B145" s="161"/>
      <c r="C145" s="104"/>
      <c r="D145" s="105"/>
      <c r="E145" s="106">
        <f>IF(B145="",0,F152/SUM(B132:B151))</f>
        <v>0</v>
      </c>
      <c r="F145" s="106">
        <f t="shared" si="287"/>
        <v>0</v>
      </c>
      <c r="G145" s="107">
        <f t="shared" si="288"/>
        <v>0</v>
      </c>
      <c r="H145" s="162"/>
      <c r="I145" s="160"/>
      <c r="J145" s="105"/>
      <c r="K145" s="106">
        <f t="shared" si="289"/>
        <v>0</v>
      </c>
      <c r="L145" s="108">
        <f t="shared" si="290"/>
        <v>0</v>
      </c>
      <c r="M145" s="97">
        <f t="shared" si="291"/>
        <v>0</v>
      </c>
      <c r="N145" s="109">
        <f t="shared" si="292"/>
        <v>0</v>
      </c>
      <c r="O145" s="107">
        <f t="shared" si="293"/>
        <v>0</v>
      </c>
      <c r="P145" s="110" t="str">
        <f t="shared" ref="P145:Q145" si="326">H145</f>
        <v/>
      </c>
      <c r="Q145" s="106" t="str">
        <f t="shared" si="326"/>
        <v/>
      </c>
      <c r="R145" s="106">
        <f t="shared" si="295"/>
        <v>0</v>
      </c>
      <c r="S145" s="108">
        <f t="shared" si="296"/>
        <v>0</v>
      </c>
      <c r="T145" s="153">
        <f t="shared" si="297"/>
        <v>0</v>
      </c>
      <c r="U145" s="154">
        <f t="shared" si="298"/>
        <v>0</v>
      </c>
      <c r="V145" s="86"/>
      <c r="W145" s="86"/>
      <c r="X145" s="86"/>
      <c r="Y145" s="86"/>
      <c r="Z145" s="86"/>
      <c r="AA145" s="86"/>
      <c r="AB145" s="86"/>
      <c r="AC145" s="86"/>
      <c r="AD145" s="86"/>
      <c r="AE145" s="86">
        <f t="shared" si="303"/>
        <v>245</v>
      </c>
      <c r="AF145" s="86">
        <v>14.0</v>
      </c>
      <c r="AG145" s="155" t="str">
        <f t="shared" si="299"/>
        <v>24514</v>
      </c>
      <c r="AH145" s="155" t="str">
        <f t="shared" si="300"/>
        <v> </v>
      </c>
      <c r="AI145" s="155" t="str">
        <f t="shared" ref="AI145:AK145" si="327">IF(H145="","",H145)</f>
        <v/>
      </c>
      <c r="AJ145" s="156" t="str">
        <f t="shared" si="327"/>
        <v/>
      </c>
      <c r="AK145" s="157" t="str">
        <f t="shared" si="327"/>
        <v/>
      </c>
      <c r="AL145" s="86" t="str">
        <f t="shared" si="305"/>
        <v>DOMU</v>
      </c>
    </row>
    <row r="146" ht="25.5" customHeight="1">
      <c r="A146" s="149"/>
      <c r="B146" s="161"/>
      <c r="C146" s="104"/>
      <c r="D146" s="105"/>
      <c r="E146" s="106">
        <f>IF(B146="",0,F152/SUM(B132:B151))</f>
        <v>0</v>
      </c>
      <c r="F146" s="106">
        <f t="shared" si="287"/>
        <v>0</v>
      </c>
      <c r="G146" s="107">
        <f t="shared" si="288"/>
        <v>0</v>
      </c>
      <c r="H146" s="103"/>
      <c r="I146" s="104"/>
      <c r="J146" s="105"/>
      <c r="K146" s="106">
        <f t="shared" si="289"/>
        <v>0</v>
      </c>
      <c r="L146" s="108">
        <f t="shared" si="290"/>
        <v>0</v>
      </c>
      <c r="M146" s="97">
        <f t="shared" si="291"/>
        <v>0</v>
      </c>
      <c r="N146" s="109">
        <f t="shared" si="292"/>
        <v>0</v>
      </c>
      <c r="O146" s="107">
        <f t="shared" si="293"/>
        <v>0</v>
      </c>
      <c r="P146" s="110" t="str">
        <f t="shared" ref="P146:Q146" si="328">H146</f>
        <v/>
      </c>
      <c r="Q146" s="106" t="str">
        <f t="shared" si="328"/>
        <v/>
      </c>
      <c r="R146" s="106">
        <f t="shared" si="295"/>
        <v>0</v>
      </c>
      <c r="S146" s="108">
        <f t="shared" si="296"/>
        <v>0</v>
      </c>
      <c r="T146" s="153">
        <f t="shared" si="297"/>
        <v>0</v>
      </c>
      <c r="U146" s="154">
        <f t="shared" si="298"/>
        <v>0</v>
      </c>
      <c r="V146" s="86"/>
      <c r="W146" s="86"/>
      <c r="X146" s="86"/>
      <c r="Y146" s="86"/>
      <c r="Z146" s="86"/>
      <c r="AA146" s="86"/>
      <c r="AB146" s="86"/>
      <c r="AC146" s="86"/>
      <c r="AD146" s="86"/>
      <c r="AE146" s="86">
        <f t="shared" si="303"/>
        <v>245</v>
      </c>
      <c r="AF146" s="86">
        <v>15.0</v>
      </c>
      <c r="AG146" s="155" t="str">
        <f t="shared" si="299"/>
        <v>24515</v>
      </c>
      <c r="AH146" s="155" t="str">
        <f t="shared" si="300"/>
        <v> </v>
      </c>
      <c r="AI146" s="155" t="str">
        <f t="shared" ref="AI146:AK146" si="329">IF(H146="","",H146)</f>
        <v/>
      </c>
      <c r="AJ146" s="156" t="str">
        <f t="shared" si="329"/>
        <v/>
      </c>
      <c r="AK146" s="157" t="str">
        <f t="shared" si="329"/>
        <v/>
      </c>
      <c r="AL146" s="86" t="str">
        <f t="shared" si="305"/>
        <v>DOMU</v>
      </c>
    </row>
    <row r="147" ht="25.5" customHeight="1">
      <c r="A147" s="149"/>
      <c r="B147" s="161"/>
      <c r="C147" s="104"/>
      <c r="D147" s="105"/>
      <c r="E147" s="106">
        <f>IF(B147="",0,F152/SUM(B132:B151))</f>
        <v>0</v>
      </c>
      <c r="F147" s="106">
        <f t="shared" si="287"/>
        <v>0</v>
      </c>
      <c r="G147" s="107">
        <f t="shared" si="288"/>
        <v>0</v>
      </c>
      <c r="H147" s="103"/>
      <c r="I147" s="104"/>
      <c r="J147" s="105"/>
      <c r="K147" s="106">
        <f t="shared" si="289"/>
        <v>0</v>
      </c>
      <c r="L147" s="108">
        <f t="shared" si="290"/>
        <v>0</v>
      </c>
      <c r="M147" s="97">
        <f t="shared" si="291"/>
        <v>0</v>
      </c>
      <c r="N147" s="109">
        <f t="shared" si="292"/>
        <v>0</v>
      </c>
      <c r="O147" s="107">
        <f t="shared" si="293"/>
        <v>0</v>
      </c>
      <c r="P147" s="110" t="str">
        <f t="shared" ref="P147:Q147" si="330">H147</f>
        <v/>
      </c>
      <c r="Q147" s="106" t="str">
        <f t="shared" si="330"/>
        <v/>
      </c>
      <c r="R147" s="106">
        <f t="shared" si="295"/>
        <v>0</v>
      </c>
      <c r="S147" s="108">
        <f t="shared" si="296"/>
        <v>0</v>
      </c>
      <c r="T147" s="153">
        <f t="shared" si="297"/>
        <v>0</v>
      </c>
      <c r="U147" s="154">
        <f t="shared" si="298"/>
        <v>0</v>
      </c>
      <c r="V147" s="86"/>
      <c r="W147" s="86"/>
      <c r="X147" s="86"/>
      <c r="Y147" s="86"/>
      <c r="Z147" s="86"/>
      <c r="AA147" s="86"/>
      <c r="AB147" s="86"/>
      <c r="AC147" s="86"/>
      <c r="AD147" s="86"/>
      <c r="AE147" s="86">
        <f t="shared" si="303"/>
        <v>245</v>
      </c>
      <c r="AF147" s="86">
        <v>16.0</v>
      </c>
      <c r="AG147" s="155" t="str">
        <f t="shared" si="299"/>
        <v>24516</v>
      </c>
      <c r="AH147" s="155" t="str">
        <f t="shared" si="300"/>
        <v> </v>
      </c>
      <c r="AI147" s="155" t="str">
        <f t="shared" ref="AI147:AK147" si="331">IF(H147="","",H147)</f>
        <v/>
      </c>
      <c r="AJ147" s="156" t="str">
        <f t="shared" si="331"/>
        <v/>
      </c>
      <c r="AK147" s="157" t="str">
        <f t="shared" si="331"/>
        <v/>
      </c>
      <c r="AL147" s="86" t="str">
        <f t="shared" si="305"/>
        <v>DOMU</v>
      </c>
    </row>
    <row r="148" ht="25.5" customHeight="1">
      <c r="A148" s="149"/>
      <c r="B148" s="161"/>
      <c r="C148" s="104"/>
      <c r="D148" s="105"/>
      <c r="E148" s="106">
        <f>IF(B148="",0,F152/SUM(B132:B151))</f>
        <v>0</v>
      </c>
      <c r="F148" s="106">
        <f t="shared" si="287"/>
        <v>0</v>
      </c>
      <c r="G148" s="107">
        <f t="shared" si="288"/>
        <v>0</v>
      </c>
      <c r="H148" s="103"/>
      <c r="I148" s="104"/>
      <c r="J148" s="105"/>
      <c r="K148" s="106">
        <f t="shared" si="289"/>
        <v>0</v>
      </c>
      <c r="L148" s="108">
        <f t="shared" si="290"/>
        <v>0</v>
      </c>
      <c r="M148" s="97">
        <f t="shared" si="291"/>
        <v>0</v>
      </c>
      <c r="N148" s="109">
        <f t="shared" si="292"/>
        <v>0</v>
      </c>
      <c r="O148" s="107">
        <f t="shared" si="293"/>
        <v>0</v>
      </c>
      <c r="P148" s="110" t="str">
        <f t="shared" ref="P148:Q148" si="332">H148</f>
        <v/>
      </c>
      <c r="Q148" s="106" t="str">
        <f t="shared" si="332"/>
        <v/>
      </c>
      <c r="R148" s="106">
        <f t="shared" si="295"/>
        <v>0</v>
      </c>
      <c r="S148" s="108">
        <f t="shared" si="296"/>
        <v>0</v>
      </c>
      <c r="T148" s="153">
        <f t="shared" si="297"/>
        <v>0</v>
      </c>
      <c r="U148" s="154">
        <f t="shared" si="298"/>
        <v>0</v>
      </c>
      <c r="V148" s="86"/>
      <c r="W148" s="86"/>
      <c r="X148" s="86"/>
      <c r="Y148" s="86"/>
      <c r="Z148" s="86"/>
      <c r="AA148" s="86"/>
      <c r="AB148" s="86"/>
      <c r="AC148" s="86"/>
      <c r="AD148" s="86"/>
      <c r="AE148" s="86">
        <f t="shared" si="303"/>
        <v>245</v>
      </c>
      <c r="AF148" s="86">
        <v>17.0</v>
      </c>
      <c r="AG148" s="155" t="str">
        <f t="shared" si="299"/>
        <v>24517</v>
      </c>
      <c r="AH148" s="155" t="str">
        <f t="shared" si="300"/>
        <v> </v>
      </c>
      <c r="AI148" s="155" t="str">
        <f t="shared" ref="AI148:AK148" si="333">IF(H148="","",H148)</f>
        <v/>
      </c>
      <c r="AJ148" s="156" t="str">
        <f t="shared" si="333"/>
        <v/>
      </c>
      <c r="AK148" s="157" t="str">
        <f t="shared" si="333"/>
        <v/>
      </c>
      <c r="AL148" s="86" t="str">
        <f t="shared" si="305"/>
        <v>DOMU</v>
      </c>
    </row>
    <row r="149" ht="25.5" customHeight="1">
      <c r="A149" s="149"/>
      <c r="B149" s="161"/>
      <c r="C149" s="104"/>
      <c r="D149" s="105"/>
      <c r="E149" s="106">
        <f>IF(B149="",0,F152/SUM(B132:B151))</f>
        <v>0</v>
      </c>
      <c r="F149" s="106">
        <f t="shared" si="287"/>
        <v>0</v>
      </c>
      <c r="G149" s="107">
        <f t="shared" si="288"/>
        <v>0</v>
      </c>
      <c r="H149" s="103"/>
      <c r="I149" s="104"/>
      <c r="J149" s="105"/>
      <c r="K149" s="106">
        <f t="shared" si="289"/>
        <v>0</v>
      </c>
      <c r="L149" s="108">
        <f t="shared" si="290"/>
        <v>0</v>
      </c>
      <c r="M149" s="97">
        <f t="shared" si="291"/>
        <v>0</v>
      </c>
      <c r="N149" s="109">
        <f t="shared" si="292"/>
        <v>0</v>
      </c>
      <c r="O149" s="107">
        <f t="shared" si="293"/>
        <v>0</v>
      </c>
      <c r="P149" s="110" t="str">
        <f t="shared" ref="P149:Q149" si="334">H149</f>
        <v/>
      </c>
      <c r="Q149" s="106" t="str">
        <f t="shared" si="334"/>
        <v/>
      </c>
      <c r="R149" s="106">
        <f t="shared" si="295"/>
        <v>0</v>
      </c>
      <c r="S149" s="108">
        <f t="shared" si="296"/>
        <v>0</v>
      </c>
      <c r="T149" s="153">
        <f t="shared" si="297"/>
        <v>0</v>
      </c>
      <c r="U149" s="154">
        <f t="shared" si="298"/>
        <v>0</v>
      </c>
      <c r="V149" s="86"/>
      <c r="W149" s="86"/>
      <c r="X149" s="86"/>
      <c r="Y149" s="86"/>
      <c r="Z149" s="86"/>
      <c r="AA149" s="86"/>
      <c r="AB149" s="86"/>
      <c r="AC149" s="86"/>
      <c r="AD149" s="86"/>
      <c r="AE149" s="86">
        <f t="shared" si="303"/>
        <v>245</v>
      </c>
      <c r="AF149" s="86">
        <v>18.0</v>
      </c>
      <c r="AG149" s="155" t="str">
        <f t="shared" si="299"/>
        <v>24518</v>
      </c>
      <c r="AH149" s="155" t="str">
        <f t="shared" si="300"/>
        <v> </v>
      </c>
      <c r="AI149" s="155" t="str">
        <f t="shared" ref="AI149:AK149" si="335">IF(H149="","",H149)</f>
        <v/>
      </c>
      <c r="AJ149" s="156" t="str">
        <f t="shared" si="335"/>
        <v/>
      </c>
      <c r="AK149" s="157" t="str">
        <f t="shared" si="335"/>
        <v/>
      </c>
      <c r="AL149" s="86" t="str">
        <f t="shared" si="305"/>
        <v>DOMU</v>
      </c>
    </row>
    <row r="150" ht="25.5" customHeight="1">
      <c r="A150" s="149"/>
      <c r="B150" s="161"/>
      <c r="C150" s="104"/>
      <c r="D150" s="105"/>
      <c r="E150" s="106">
        <f>IF(B150="",0,F152/SUM(B132:B151))</f>
        <v>0</v>
      </c>
      <c r="F150" s="106">
        <f t="shared" si="287"/>
        <v>0</v>
      </c>
      <c r="G150" s="107">
        <f t="shared" si="288"/>
        <v>0</v>
      </c>
      <c r="H150" s="103"/>
      <c r="I150" s="104"/>
      <c r="J150" s="105"/>
      <c r="K150" s="106">
        <f t="shared" si="289"/>
        <v>0</v>
      </c>
      <c r="L150" s="108">
        <f t="shared" si="290"/>
        <v>0</v>
      </c>
      <c r="M150" s="97">
        <f t="shared" si="291"/>
        <v>0</v>
      </c>
      <c r="N150" s="109">
        <f t="shared" si="292"/>
        <v>0</v>
      </c>
      <c r="O150" s="107">
        <f t="shared" si="293"/>
        <v>0</v>
      </c>
      <c r="P150" s="110" t="str">
        <f t="shared" ref="P150:Q150" si="336">H150</f>
        <v/>
      </c>
      <c r="Q150" s="106" t="str">
        <f t="shared" si="336"/>
        <v/>
      </c>
      <c r="R150" s="106">
        <f t="shared" si="295"/>
        <v>0</v>
      </c>
      <c r="S150" s="108">
        <f t="shared" si="296"/>
        <v>0</v>
      </c>
      <c r="T150" s="153">
        <f t="shared" si="297"/>
        <v>0</v>
      </c>
      <c r="U150" s="154">
        <f t="shared" si="298"/>
        <v>0</v>
      </c>
      <c r="V150" s="86"/>
      <c r="W150" s="86"/>
      <c r="X150" s="86"/>
      <c r="Y150" s="86"/>
      <c r="Z150" s="86"/>
      <c r="AA150" s="86"/>
      <c r="AB150" s="86"/>
      <c r="AC150" s="86"/>
      <c r="AD150" s="86"/>
      <c r="AE150" s="86">
        <f t="shared" si="303"/>
        <v>245</v>
      </c>
      <c r="AF150" s="86">
        <v>19.0</v>
      </c>
      <c r="AG150" s="155" t="str">
        <f t="shared" si="299"/>
        <v>24519</v>
      </c>
      <c r="AH150" s="155" t="str">
        <f t="shared" si="300"/>
        <v> </v>
      </c>
      <c r="AI150" s="155" t="str">
        <f t="shared" ref="AI150:AK150" si="337">IF(H150="","",H150)</f>
        <v/>
      </c>
      <c r="AJ150" s="156" t="str">
        <f t="shared" si="337"/>
        <v/>
      </c>
      <c r="AK150" s="157" t="str">
        <f t="shared" si="337"/>
        <v/>
      </c>
      <c r="AL150" s="86" t="str">
        <f t="shared" si="305"/>
        <v>DOMU</v>
      </c>
    </row>
    <row r="151" ht="25.5" customHeight="1">
      <c r="A151" s="149"/>
      <c r="B151" s="161"/>
      <c r="C151" s="104"/>
      <c r="D151" s="105"/>
      <c r="E151" s="106">
        <f>IF(B151="",0,F152/SUM(B132:B151))</f>
        <v>0</v>
      </c>
      <c r="F151" s="106">
        <f t="shared" si="287"/>
        <v>0</v>
      </c>
      <c r="G151" s="107">
        <f t="shared" si="288"/>
        <v>0</v>
      </c>
      <c r="H151" s="103"/>
      <c r="I151" s="104"/>
      <c r="J151" s="105"/>
      <c r="K151" s="106">
        <f t="shared" si="289"/>
        <v>0</v>
      </c>
      <c r="L151" s="108">
        <f t="shared" si="290"/>
        <v>0</v>
      </c>
      <c r="M151" s="97">
        <f t="shared" si="291"/>
        <v>0</v>
      </c>
      <c r="N151" s="109">
        <f t="shared" si="292"/>
        <v>0</v>
      </c>
      <c r="O151" s="107">
        <f t="shared" si="293"/>
        <v>0</v>
      </c>
      <c r="P151" s="110" t="str">
        <f t="shared" ref="P151:Q151" si="338">H151</f>
        <v/>
      </c>
      <c r="Q151" s="106" t="str">
        <f t="shared" si="338"/>
        <v/>
      </c>
      <c r="R151" s="106">
        <f t="shared" si="295"/>
        <v>0</v>
      </c>
      <c r="S151" s="108">
        <f t="shared" si="296"/>
        <v>0</v>
      </c>
      <c r="T151" s="153">
        <f t="shared" si="297"/>
        <v>0</v>
      </c>
      <c r="U151" s="154">
        <f t="shared" si="298"/>
        <v>0</v>
      </c>
      <c r="V151" s="86"/>
      <c r="W151" s="86"/>
      <c r="X151" s="86"/>
      <c r="Y151" s="86"/>
      <c r="Z151" s="86"/>
      <c r="AA151" s="86"/>
      <c r="AB151" s="86"/>
      <c r="AC151" s="86"/>
      <c r="AD151" s="86"/>
      <c r="AE151" s="86">
        <f t="shared" si="303"/>
        <v>245</v>
      </c>
      <c r="AF151" s="86">
        <v>20.0</v>
      </c>
      <c r="AG151" s="155" t="str">
        <f t="shared" si="299"/>
        <v>24520</v>
      </c>
      <c r="AH151" s="155" t="str">
        <f t="shared" si="300"/>
        <v> </v>
      </c>
      <c r="AI151" s="155" t="str">
        <f t="shared" ref="AI151:AK151" si="339">IF(H151="","",H151)</f>
        <v/>
      </c>
      <c r="AJ151" s="156" t="str">
        <f t="shared" si="339"/>
        <v/>
      </c>
      <c r="AK151" s="157" t="str">
        <f t="shared" si="339"/>
        <v/>
      </c>
      <c r="AL151" s="86" t="str">
        <f t="shared" si="305"/>
        <v>DOMU</v>
      </c>
    </row>
    <row r="152" ht="25.5" customHeight="1">
      <c r="A152" s="86"/>
      <c r="B152" s="164">
        <f>SUM(B132:B151)</f>
        <v>125</v>
      </c>
      <c r="C152" s="87" t="s">
        <v>34</v>
      </c>
      <c r="D152" s="95" t="s">
        <v>26</v>
      </c>
      <c r="E152" s="15"/>
      <c r="F152" s="104"/>
      <c r="G152" s="91"/>
      <c r="H152" s="164">
        <f>SUM(H132:H151)</f>
        <v>125</v>
      </c>
      <c r="I152" s="87" t="s">
        <v>34</v>
      </c>
      <c r="J152" s="86"/>
      <c r="K152" s="86"/>
      <c r="L152" s="165">
        <f t="shared" si="290"/>
        <v>0</v>
      </c>
      <c r="M152" s="86"/>
      <c r="N152" s="166">
        <f t="shared" ref="N152:O152" si="340">SUM(N132:N139)</f>
        <v>677.81175</v>
      </c>
      <c r="O152" s="166">
        <f t="shared" si="340"/>
        <v>883.678125</v>
      </c>
      <c r="P152" s="86"/>
      <c r="Q152" s="86"/>
      <c r="R152" s="98">
        <f>SUM(R132:R149)</f>
        <v>1187.5</v>
      </c>
      <c r="S152" s="164" t="s">
        <v>28</v>
      </c>
      <c r="T152" s="164">
        <v>45.0</v>
      </c>
      <c r="U152" s="86"/>
      <c r="V152" s="86"/>
      <c r="W152" s="86"/>
      <c r="X152" s="86"/>
      <c r="Y152" s="104">
        <f>T152*R152</f>
        <v>53437.5</v>
      </c>
      <c r="Z152" s="104">
        <f>R152</f>
        <v>1187.5</v>
      </c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</row>
    <row r="153" ht="25.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</row>
    <row r="154" ht="25.5" customHeight="1">
      <c r="A154" s="137"/>
      <c r="B154" s="138" t="s">
        <v>1</v>
      </c>
      <c r="C154" s="139"/>
      <c r="D154" s="95" t="s">
        <v>2</v>
      </c>
      <c r="E154" s="15"/>
      <c r="F154" s="140"/>
      <c r="G154" s="17"/>
      <c r="H154" s="17"/>
      <c r="I154" s="15"/>
      <c r="J154" s="95" t="s">
        <v>3</v>
      </c>
      <c r="K154" s="17"/>
      <c r="L154" s="17"/>
      <c r="M154" s="15"/>
      <c r="N154" s="86"/>
      <c r="O154" s="86"/>
      <c r="P154" s="97">
        <f>IFERROR(O177/N177-1,0)</f>
        <v>0.2857142857</v>
      </c>
      <c r="Q154" s="141" t="s">
        <v>4</v>
      </c>
      <c r="R154" s="20"/>
      <c r="S154" s="21"/>
      <c r="T154" s="142">
        <f>SUM(T157:T176)</f>
        <v>4350</v>
      </c>
      <c r="U154" s="143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</row>
    <row r="155" ht="25.5" customHeight="1">
      <c r="A155" s="144" t="s">
        <v>5</v>
      </c>
      <c r="B155" s="145" t="s">
        <v>6</v>
      </c>
      <c r="C155" s="17"/>
      <c r="D155" s="17"/>
      <c r="E155" s="17"/>
      <c r="F155" s="17"/>
      <c r="G155" s="26"/>
      <c r="H155" s="25" t="s">
        <v>7</v>
      </c>
      <c r="I155" s="17"/>
      <c r="J155" s="17"/>
      <c r="K155" s="17"/>
      <c r="L155" s="17"/>
      <c r="M155" s="26"/>
      <c r="N155" s="27" t="s">
        <v>8</v>
      </c>
      <c r="O155" s="28"/>
      <c r="P155" s="25" t="s">
        <v>9</v>
      </c>
      <c r="Q155" s="17"/>
      <c r="R155" s="17"/>
      <c r="S155" s="17"/>
      <c r="T155" s="2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</row>
    <row r="156" ht="25.5" customHeight="1">
      <c r="A156" s="146"/>
      <c r="B156" s="138" t="s">
        <v>10</v>
      </c>
      <c r="C156" s="93" t="s">
        <v>11</v>
      </c>
      <c r="D156" s="93" t="s">
        <v>12</v>
      </c>
      <c r="E156" s="93" t="s">
        <v>13</v>
      </c>
      <c r="F156" s="93" t="s">
        <v>14</v>
      </c>
      <c r="G156" s="101" t="s">
        <v>15</v>
      </c>
      <c r="H156" s="100" t="s">
        <v>10</v>
      </c>
      <c r="I156" s="93" t="s">
        <v>11</v>
      </c>
      <c r="J156" s="93" t="s">
        <v>12</v>
      </c>
      <c r="K156" s="93" t="s">
        <v>14</v>
      </c>
      <c r="L156" s="93" t="s">
        <v>16</v>
      </c>
      <c r="M156" s="101" t="s">
        <v>17</v>
      </c>
      <c r="N156" s="100" t="s">
        <v>18</v>
      </c>
      <c r="O156" s="101" t="s">
        <v>19</v>
      </c>
      <c r="P156" s="100" t="s">
        <v>20</v>
      </c>
      <c r="Q156" s="93" t="s">
        <v>21</v>
      </c>
      <c r="R156" s="93" t="s">
        <v>22</v>
      </c>
      <c r="S156" s="93" t="s">
        <v>23</v>
      </c>
      <c r="T156" s="147" t="s">
        <v>24</v>
      </c>
      <c r="U156" s="148" t="s">
        <v>32</v>
      </c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</row>
    <row r="157" ht="25.5" customHeight="1">
      <c r="A157" s="149"/>
      <c r="B157" s="161">
        <v>1.0</v>
      </c>
      <c r="C157" s="160">
        <v>170000.0</v>
      </c>
      <c r="D157" s="158">
        <v>0.18</v>
      </c>
      <c r="E157" s="106">
        <f>IF(B157="",0,F177/SUM(B157:B176))</f>
        <v>0</v>
      </c>
      <c r="F157" s="106">
        <f t="shared" ref="F157:F176" si="343">C157*(1-D157)*(1-9.25%)+E157</f>
        <v>126505.5</v>
      </c>
      <c r="G157" s="107">
        <f t="shared" ref="G157:G176" si="344">IFERROR(F157*B157/H157,0)</f>
        <v>126505.5</v>
      </c>
      <c r="H157" s="161">
        <v>1.0</v>
      </c>
      <c r="I157" s="104">
        <v>210000.0</v>
      </c>
      <c r="J157" s="105">
        <v>0.18</v>
      </c>
      <c r="K157" s="106">
        <f t="shared" ref="K157:K176" si="345">I157*(1-J157)*(1-9.25%)</f>
        <v>156271.5</v>
      </c>
      <c r="L157" s="108">
        <f t="shared" ref="L157:L177" si="346">IFERROR(H157/B157-1,0)</f>
        <v>0</v>
      </c>
      <c r="M157" s="97">
        <f t="shared" ref="M157:M176" si="347">IFERROR(K157/G157-1,0)</f>
        <v>0.2352941176</v>
      </c>
      <c r="N157" s="109">
        <f t="shared" ref="N157:N176" si="348">B157*F157</f>
        <v>126505.5</v>
      </c>
      <c r="O157" s="107">
        <f t="shared" ref="O157:O176" si="349">H157*K157</f>
        <v>156271.5</v>
      </c>
      <c r="P157" s="110">
        <f t="shared" ref="P157:Q157" si="341">H157</f>
        <v>1</v>
      </c>
      <c r="Q157" s="106">
        <f t="shared" si="341"/>
        <v>210000</v>
      </c>
      <c r="R157" s="106">
        <f t="shared" ref="R157:R176" si="351">Q157*P157</f>
        <v>210000</v>
      </c>
      <c r="S157" s="108">
        <f t="shared" ref="S157:S176" si="352">IF(M157="","",IF(M157&lt;20%,0,IF(M157&lt;30%,1%,IF(M157&lt;40%,1.5%,IF(M157&lt;50%,2.5%,IF(M157&lt;60%,3%,IF(M157&lt;80%,4%,IF(M157&lt;100%,5%,5%))))))))</f>
        <v>0.01</v>
      </c>
      <c r="T157" s="153">
        <f t="shared" ref="T157:T176" si="353">R157*S157</f>
        <v>2100</v>
      </c>
      <c r="U157" s="154">
        <f t="shared" ref="U157:U176" si="354">G157/(1-J157)/(1-9.25%)</f>
        <v>170000</v>
      </c>
      <c r="V157" s="86"/>
      <c r="W157" s="86"/>
      <c r="X157" s="86"/>
      <c r="Y157" s="86"/>
      <c r="Z157" s="86"/>
      <c r="AA157" s="86"/>
      <c r="AB157" s="86"/>
      <c r="AC157" s="86"/>
      <c r="AD157" s="86"/>
      <c r="AE157" s="86" t="str">
        <f>C154</f>
        <v/>
      </c>
      <c r="AF157" s="86">
        <v>1.0</v>
      </c>
      <c r="AG157" s="155" t="str">
        <f t="shared" ref="AG157:AG176" si="355">CONCATENATE(AE157,AF157)</f>
        <v>1</v>
      </c>
      <c r="AH157" s="155" t="str">
        <f t="shared" ref="AH157:AH176" si="356">IF(A157=""," ",A157)</f>
        <v> </v>
      </c>
      <c r="AI157" s="155">
        <f t="shared" ref="AI157:AK157" si="342">IF(H157="","",H157)</f>
        <v>1</v>
      </c>
      <c r="AJ157" s="156">
        <f t="shared" si="342"/>
        <v>210000</v>
      </c>
      <c r="AK157" s="157">
        <f t="shared" si="342"/>
        <v>0.18</v>
      </c>
      <c r="AL157" s="86" t="str">
        <f>IF(F154="","",F154)</f>
        <v/>
      </c>
    </row>
    <row r="158" ht="25.5" customHeight="1">
      <c r="A158" s="149"/>
      <c r="B158" s="161">
        <v>1.0</v>
      </c>
      <c r="C158" s="160">
        <v>110000.0</v>
      </c>
      <c r="D158" s="158">
        <v>0.18</v>
      </c>
      <c r="E158" s="106">
        <f>IF(B158="",0,F177/SUM(B157:B176))</f>
        <v>0</v>
      </c>
      <c r="F158" s="106">
        <f t="shared" si="343"/>
        <v>81856.5</v>
      </c>
      <c r="G158" s="107">
        <f t="shared" si="344"/>
        <v>81856.5</v>
      </c>
      <c r="H158" s="161">
        <v>1.0</v>
      </c>
      <c r="I158" s="104">
        <v>150000.0</v>
      </c>
      <c r="J158" s="105">
        <v>0.18</v>
      </c>
      <c r="K158" s="106">
        <f t="shared" si="345"/>
        <v>111622.5</v>
      </c>
      <c r="L158" s="108">
        <f t="shared" si="346"/>
        <v>0</v>
      </c>
      <c r="M158" s="97">
        <f t="shared" si="347"/>
        <v>0.3636363636</v>
      </c>
      <c r="N158" s="109">
        <f t="shared" si="348"/>
        <v>81856.5</v>
      </c>
      <c r="O158" s="107">
        <f t="shared" si="349"/>
        <v>111622.5</v>
      </c>
      <c r="P158" s="110">
        <f t="shared" ref="P158:Q158" si="350">H158</f>
        <v>1</v>
      </c>
      <c r="Q158" s="106">
        <f t="shared" si="350"/>
        <v>150000</v>
      </c>
      <c r="R158" s="106">
        <f t="shared" si="351"/>
        <v>150000</v>
      </c>
      <c r="S158" s="108">
        <f t="shared" si="352"/>
        <v>0.015</v>
      </c>
      <c r="T158" s="153">
        <f t="shared" si="353"/>
        <v>2250</v>
      </c>
      <c r="U158" s="154">
        <f t="shared" si="354"/>
        <v>110000</v>
      </c>
      <c r="V158" s="86"/>
      <c r="W158" s="86"/>
      <c r="X158" s="86"/>
      <c r="Y158" s="86"/>
      <c r="Z158" s="86"/>
      <c r="AA158" s="86"/>
      <c r="AB158" s="86"/>
      <c r="AC158" s="86"/>
      <c r="AD158" s="86"/>
      <c r="AE158" s="86" t="str">
        <f t="shared" ref="AE158:AE176" si="359">AE157</f>
        <v/>
      </c>
      <c r="AF158" s="86">
        <v>2.0</v>
      </c>
      <c r="AG158" s="155" t="str">
        <f t="shared" si="355"/>
        <v>2</v>
      </c>
      <c r="AH158" s="155" t="str">
        <f t="shared" si="356"/>
        <v> </v>
      </c>
      <c r="AI158" s="155">
        <f t="shared" ref="AI158:AK158" si="357">IF(H158="","",H158)</f>
        <v>1</v>
      </c>
      <c r="AJ158" s="156">
        <f t="shared" si="357"/>
        <v>150000</v>
      </c>
      <c r="AK158" s="157">
        <f t="shared" si="357"/>
        <v>0.18</v>
      </c>
      <c r="AL158" s="86" t="str">
        <f t="shared" ref="AL158:AL176" si="361">AL157</f>
        <v/>
      </c>
    </row>
    <row r="159" ht="25.5" customHeight="1">
      <c r="A159" s="149"/>
      <c r="B159" s="162"/>
      <c r="C159" s="160"/>
      <c r="D159" s="158"/>
      <c r="E159" s="106">
        <f>IF(B159="",0,F177/SUM(B157:B176))</f>
        <v>0</v>
      </c>
      <c r="F159" s="106">
        <f t="shared" si="343"/>
        <v>0</v>
      </c>
      <c r="G159" s="107">
        <f t="shared" si="344"/>
        <v>0</v>
      </c>
      <c r="H159" s="162"/>
      <c r="I159" s="104"/>
      <c r="J159" s="105"/>
      <c r="K159" s="106">
        <f t="shared" si="345"/>
        <v>0</v>
      </c>
      <c r="L159" s="108">
        <f t="shared" si="346"/>
        <v>0</v>
      </c>
      <c r="M159" s="97">
        <f t="shared" si="347"/>
        <v>0</v>
      </c>
      <c r="N159" s="109">
        <f t="shared" si="348"/>
        <v>0</v>
      </c>
      <c r="O159" s="107">
        <f t="shared" si="349"/>
        <v>0</v>
      </c>
      <c r="P159" s="110" t="str">
        <f t="shared" ref="P159:Q159" si="358">H159</f>
        <v/>
      </c>
      <c r="Q159" s="106" t="str">
        <f t="shared" si="358"/>
        <v/>
      </c>
      <c r="R159" s="106">
        <f t="shared" si="351"/>
        <v>0</v>
      </c>
      <c r="S159" s="108">
        <f t="shared" si="352"/>
        <v>0</v>
      </c>
      <c r="T159" s="153">
        <f t="shared" si="353"/>
        <v>0</v>
      </c>
      <c r="U159" s="154">
        <f t="shared" si="354"/>
        <v>0</v>
      </c>
      <c r="V159" s="86"/>
      <c r="W159" s="86"/>
      <c r="X159" s="86"/>
      <c r="Y159" s="86"/>
      <c r="Z159" s="86"/>
      <c r="AA159" s="86"/>
      <c r="AB159" s="86"/>
      <c r="AC159" s="86"/>
      <c r="AD159" s="86"/>
      <c r="AE159" s="86" t="str">
        <f t="shared" si="359"/>
        <v/>
      </c>
      <c r="AF159" s="86">
        <v>3.0</v>
      </c>
      <c r="AG159" s="155" t="str">
        <f t="shared" si="355"/>
        <v>3</v>
      </c>
      <c r="AH159" s="155" t="str">
        <f t="shared" si="356"/>
        <v> </v>
      </c>
      <c r="AI159" s="155" t="str">
        <f t="shared" ref="AI159:AK159" si="360">IF(H159="","",H159)</f>
        <v/>
      </c>
      <c r="AJ159" s="156" t="str">
        <f t="shared" si="360"/>
        <v/>
      </c>
      <c r="AK159" s="157" t="str">
        <f t="shared" si="360"/>
        <v/>
      </c>
      <c r="AL159" s="86" t="str">
        <f t="shared" si="361"/>
        <v/>
      </c>
    </row>
    <row r="160" ht="25.5" customHeight="1">
      <c r="A160" s="149"/>
      <c r="B160" s="161"/>
      <c r="C160" s="104"/>
      <c r="D160" s="105"/>
      <c r="E160" s="106">
        <f>IF(B160="",0,F177/SUM(B157:B176))</f>
        <v>0</v>
      </c>
      <c r="F160" s="106">
        <f t="shared" si="343"/>
        <v>0</v>
      </c>
      <c r="G160" s="107">
        <f t="shared" si="344"/>
        <v>0</v>
      </c>
      <c r="H160" s="161"/>
      <c r="I160" s="104"/>
      <c r="J160" s="105"/>
      <c r="K160" s="106">
        <f t="shared" si="345"/>
        <v>0</v>
      </c>
      <c r="L160" s="108">
        <f t="shared" si="346"/>
        <v>0</v>
      </c>
      <c r="M160" s="97">
        <f t="shared" si="347"/>
        <v>0</v>
      </c>
      <c r="N160" s="109">
        <f t="shared" si="348"/>
        <v>0</v>
      </c>
      <c r="O160" s="107">
        <f t="shared" si="349"/>
        <v>0</v>
      </c>
      <c r="P160" s="110" t="str">
        <f t="shared" ref="P160:Q160" si="362">H160</f>
        <v/>
      </c>
      <c r="Q160" s="106" t="str">
        <f t="shared" si="362"/>
        <v/>
      </c>
      <c r="R160" s="106">
        <f t="shared" si="351"/>
        <v>0</v>
      </c>
      <c r="S160" s="108">
        <f t="shared" si="352"/>
        <v>0</v>
      </c>
      <c r="T160" s="153">
        <f t="shared" si="353"/>
        <v>0</v>
      </c>
      <c r="U160" s="154">
        <f t="shared" si="354"/>
        <v>0</v>
      </c>
      <c r="V160" s="86"/>
      <c r="W160" s="86"/>
      <c r="X160" s="86"/>
      <c r="Y160" s="86"/>
      <c r="Z160" s="86"/>
      <c r="AA160" s="86"/>
      <c r="AB160" s="86"/>
      <c r="AC160" s="86"/>
      <c r="AD160" s="86"/>
      <c r="AE160" s="86" t="str">
        <f t="shared" si="359"/>
        <v/>
      </c>
      <c r="AF160" s="86">
        <v>4.0</v>
      </c>
      <c r="AG160" s="155" t="str">
        <f t="shared" si="355"/>
        <v>4</v>
      </c>
      <c r="AH160" s="155" t="str">
        <f t="shared" si="356"/>
        <v> </v>
      </c>
      <c r="AI160" s="155" t="str">
        <f t="shared" ref="AI160:AK160" si="363">IF(H160="","",H160)</f>
        <v/>
      </c>
      <c r="AJ160" s="156" t="str">
        <f t="shared" si="363"/>
        <v/>
      </c>
      <c r="AK160" s="157" t="str">
        <f t="shared" si="363"/>
        <v/>
      </c>
      <c r="AL160" s="86" t="str">
        <f t="shared" si="361"/>
        <v/>
      </c>
    </row>
    <row r="161" ht="25.5" customHeight="1">
      <c r="A161" s="149"/>
      <c r="B161" s="162"/>
      <c r="C161" s="160"/>
      <c r="D161" s="158"/>
      <c r="E161" s="106">
        <f>IF(B161="",0,F177/SUM(B157:B176))</f>
        <v>0</v>
      </c>
      <c r="F161" s="106">
        <f t="shared" si="343"/>
        <v>0</v>
      </c>
      <c r="G161" s="107">
        <f t="shared" si="344"/>
        <v>0</v>
      </c>
      <c r="H161" s="162"/>
      <c r="I161" s="104"/>
      <c r="J161" s="105"/>
      <c r="K161" s="106">
        <f t="shared" si="345"/>
        <v>0</v>
      </c>
      <c r="L161" s="108">
        <f t="shared" si="346"/>
        <v>0</v>
      </c>
      <c r="M161" s="97">
        <f t="shared" si="347"/>
        <v>0</v>
      </c>
      <c r="N161" s="109">
        <f t="shared" si="348"/>
        <v>0</v>
      </c>
      <c r="O161" s="107">
        <f t="shared" si="349"/>
        <v>0</v>
      </c>
      <c r="P161" s="110" t="str">
        <f t="shared" ref="P161:Q161" si="364">H161</f>
        <v/>
      </c>
      <c r="Q161" s="106" t="str">
        <f t="shared" si="364"/>
        <v/>
      </c>
      <c r="R161" s="106">
        <f t="shared" si="351"/>
        <v>0</v>
      </c>
      <c r="S161" s="108">
        <f t="shared" si="352"/>
        <v>0</v>
      </c>
      <c r="T161" s="153">
        <f t="shared" si="353"/>
        <v>0</v>
      </c>
      <c r="U161" s="154">
        <f t="shared" si="354"/>
        <v>0</v>
      </c>
      <c r="V161" s="86"/>
      <c r="W161" s="86"/>
      <c r="X161" s="86"/>
      <c r="Y161" s="86"/>
      <c r="Z161" s="86"/>
      <c r="AA161" s="86"/>
      <c r="AB161" s="86"/>
      <c r="AC161" s="86"/>
      <c r="AD161" s="86"/>
      <c r="AE161" s="86" t="str">
        <f t="shared" si="359"/>
        <v/>
      </c>
      <c r="AF161" s="86">
        <v>5.0</v>
      </c>
      <c r="AG161" s="155" t="str">
        <f t="shared" si="355"/>
        <v>5</v>
      </c>
      <c r="AH161" s="155" t="str">
        <f t="shared" si="356"/>
        <v> </v>
      </c>
      <c r="AI161" s="155" t="str">
        <f t="shared" ref="AI161:AK161" si="365">IF(H161="","",H161)</f>
        <v/>
      </c>
      <c r="AJ161" s="156" t="str">
        <f t="shared" si="365"/>
        <v/>
      </c>
      <c r="AK161" s="157" t="str">
        <f t="shared" si="365"/>
        <v/>
      </c>
      <c r="AL161" s="86" t="str">
        <f t="shared" si="361"/>
        <v/>
      </c>
    </row>
    <row r="162" ht="25.5" customHeight="1">
      <c r="A162" s="149"/>
      <c r="B162" s="161"/>
      <c r="C162" s="104"/>
      <c r="D162" s="105"/>
      <c r="E162" s="106">
        <f>IF(B162="",0,F177/SUM(B157:B176))</f>
        <v>0</v>
      </c>
      <c r="F162" s="106">
        <f t="shared" si="343"/>
        <v>0</v>
      </c>
      <c r="G162" s="107">
        <f t="shared" si="344"/>
        <v>0</v>
      </c>
      <c r="H162" s="161"/>
      <c r="I162" s="104"/>
      <c r="J162" s="105"/>
      <c r="K162" s="106">
        <f t="shared" si="345"/>
        <v>0</v>
      </c>
      <c r="L162" s="108">
        <f t="shared" si="346"/>
        <v>0</v>
      </c>
      <c r="M162" s="97">
        <f t="shared" si="347"/>
        <v>0</v>
      </c>
      <c r="N162" s="109">
        <f t="shared" si="348"/>
        <v>0</v>
      </c>
      <c r="O162" s="107">
        <f t="shared" si="349"/>
        <v>0</v>
      </c>
      <c r="P162" s="110" t="str">
        <f t="shared" ref="P162:Q162" si="366">H162</f>
        <v/>
      </c>
      <c r="Q162" s="106" t="str">
        <f t="shared" si="366"/>
        <v/>
      </c>
      <c r="R162" s="106">
        <f t="shared" si="351"/>
        <v>0</v>
      </c>
      <c r="S162" s="108">
        <f t="shared" si="352"/>
        <v>0</v>
      </c>
      <c r="T162" s="153">
        <f t="shared" si="353"/>
        <v>0</v>
      </c>
      <c r="U162" s="154">
        <f t="shared" si="354"/>
        <v>0</v>
      </c>
      <c r="V162" s="86"/>
      <c r="W162" s="86"/>
      <c r="X162" s="86"/>
      <c r="Y162" s="86"/>
      <c r="Z162" s="86"/>
      <c r="AA162" s="86"/>
      <c r="AB162" s="86"/>
      <c r="AC162" s="86"/>
      <c r="AD162" s="86"/>
      <c r="AE162" s="86" t="str">
        <f t="shared" si="359"/>
        <v/>
      </c>
      <c r="AF162" s="86">
        <v>6.0</v>
      </c>
      <c r="AG162" s="155" t="str">
        <f t="shared" si="355"/>
        <v>6</v>
      </c>
      <c r="AH162" s="155" t="str">
        <f t="shared" si="356"/>
        <v> </v>
      </c>
      <c r="AI162" s="155" t="str">
        <f t="shared" ref="AI162:AK162" si="367">IF(H162="","",H162)</f>
        <v/>
      </c>
      <c r="AJ162" s="156" t="str">
        <f t="shared" si="367"/>
        <v/>
      </c>
      <c r="AK162" s="157" t="str">
        <f t="shared" si="367"/>
        <v/>
      </c>
      <c r="AL162" s="86" t="str">
        <f t="shared" si="361"/>
        <v/>
      </c>
    </row>
    <row r="163" ht="25.5" customHeight="1">
      <c r="A163" s="149"/>
      <c r="B163" s="161"/>
      <c r="C163" s="104"/>
      <c r="D163" s="105"/>
      <c r="E163" s="106">
        <f>IF(B163="",0,F177/SUM(B157:B176))</f>
        <v>0</v>
      </c>
      <c r="F163" s="106">
        <f t="shared" si="343"/>
        <v>0</v>
      </c>
      <c r="G163" s="107">
        <f t="shared" si="344"/>
        <v>0</v>
      </c>
      <c r="H163" s="161"/>
      <c r="I163" s="104"/>
      <c r="J163" s="105"/>
      <c r="K163" s="106">
        <f t="shared" si="345"/>
        <v>0</v>
      </c>
      <c r="L163" s="108">
        <f t="shared" si="346"/>
        <v>0</v>
      </c>
      <c r="M163" s="97">
        <f t="shared" si="347"/>
        <v>0</v>
      </c>
      <c r="N163" s="109">
        <f t="shared" si="348"/>
        <v>0</v>
      </c>
      <c r="O163" s="107">
        <f t="shared" si="349"/>
        <v>0</v>
      </c>
      <c r="P163" s="110" t="str">
        <f t="shared" ref="P163:Q163" si="368">H163</f>
        <v/>
      </c>
      <c r="Q163" s="106" t="str">
        <f t="shared" si="368"/>
        <v/>
      </c>
      <c r="R163" s="106">
        <f t="shared" si="351"/>
        <v>0</v>
      </c>
      <c r="S163" s="108">
        <f t="shared" si="352"/>
        <v>0</v>
      </c>
      <c r="T163" s="153">
        <f t="shared" si="353"/>
        <v>0</v>
      </c>
      <c r="U163" s="154">
        <f t="shared" si="354"/>
        <v>0</v>
      </c>
      <c r="V163" s="86"/>
      <c r="W163" s="86"/>
      <c r="X163" s="86"/>
      <c r="Y163" s="86"/>
      <c r="Z163" s="86"/>
      <c r="AA163" s="86"/>
      <c r="AB163" s="86"/>
      <c r="AC163" s="86"/>
      <c r="AD163" s="86"/>
      <c r="AE163" s="86" t="str">
        <f t="shared" si="359"/>
        <v/>
      </c>
      <c r="AF163" s="86">
        <v>7.0</v>
      </c>
      <c r="AG163" s="155" t="str">
        <f t="shared" si="355"/>
        <v>7</v>
      </c>
      <c r="AH163" s="155" t="str">
        <f t="shared" si="356"/>
        <v> </v>
      </c>
      <c r="AI163" s="155" t="str">
        <f t="shared" ref="AI163:AK163" si="369">IF(H163="","",H163)</f>
        <v/>
      </c>
      <c r="AJ163" s="156" t="str">
        <f t="shared" si="369"/>
        <v/>
      </c>
      <c r="AK163" s="157" t="str">
        <f t="shared" si="369"/>
        <v/>
      </c>
      <c r="AL163" s="86" t="str">
        <f t="shared" si="361"/>
        <v/>
      </c>
    </row>
    <row r="164" ht="25.5" customHeight="1">
      <c r="A164" s="149"/>
      <c r="B164" s="161"/>
      <c r="C164" s="104"/>
      <c r="D164" s="105"/>
      <c r="E164" s="106">
        <f>IF(B164="",0,F177/SUM(B157:B176))</f>
        <v>0</v>
      </c>
      <c r="F164" s="106">
        <f t="shared" si="343"/>
        <v>0</v>
      </c>
      <c r="G164" s="107">
        <f t="shared" si="344"/>
        <v>0</v>
      </c>
      <c r="H164" s="161"/>
      <c r="I164" s="104"/>
      <c r="J164" s="105"/>
      <c r="K164" s="106">
        <f t="shared" si="345"/>
        <v>0</v>
      </c>
      <c r="L164" s="108">
        <f t="shared" si="346"/>
        <v>0</v>
      </c>
      <c r="M164" s="97">
        <f t="shared" si="347"/>
        <v>0</v>
      </c>
      <c r="N164" s="109">
        <f t="shared" si="348"/>
        <v>0</v>
      </c>
      <c r="O164" s="107">
        <f t="shared" si="349"/>
        <v>0</v>
      </c>
      <c r="P164" s="110" t="str">
        <f t="shared" ref="P164:Q164" si="370">H164</f>
        <v/>
      </c>
      <c r="Q164" s="106" t="str">
        <f t="shared" si="370"/>
        <v/>
      </c>
      <c r="R164" s="106">
        <f t="shared" si="351"/>
        <v>0</v>
      </c>
      <c r="S164" s="108">
        <f t="shared" si="352"/>
        <v>0</v>
      </c>
      <c r="T164" s="153">
        <f t="shared" si="353"/>
        <v>0</v>
      </c>
      <c r="U164" s="154">
        <f t="shared" si="354"/>
        <v>0</v>
      </c>
      <c r="V164" s="86"/>
      <c r="W164" s="86"/>
      <c r="X164" s="86"/>
      <c r="Y164" s="86"/>
      <c r="Z164" s="86"/>
      <c r="AA164" s="86"/>
      <c r="AB164" s="86"/>
      <c r="AC164" s="86"/>
      <c r="AD164" s="86"/>
      <c r="AE164" s="86" t="str">
        <f t="shared" si="359"/>
        <v/>
      </c>
      <c r="AF164" s="86">
        <v>8.0</v>
      </c>
      <c r="AG164" s="155" t="str">
        <f t="shared" si="355"/>
        <v>8</v>
      </c>
      <c r="AH164" s="155" t="str">
        <f t="shared" si="356"/>
        <v> </v>
      </c>
      <c r="AI164" s="155" t="str">
        <f t="shared" ref="AI164:AK164" si="371">IF(H164="","",H164)</f>
        <v/>
      </c>
      <c r="AJ164" s="156" t="str">
        <f t="shared" si="371"/>
        <v/>
      </c>
      <c r="AK164" s="157" t="str">
        <f t="shared" si="371"/>
        <v/>
      </c>
      <c r="AL164" s="86" t="str">
        <f t="shared" si="361"/>
        <v/>
      </c>
    </row>
    <row r="165" ht="25.5" customHeight="1">
      <c r="A165" s="149"/>
      <c r="B165" s="161"/>
      <c r="C165" s="104"/>
      <c r="D165" s="105"/>
      <c r="E165" s="106">
        <f>IF(B165="",0,F177/SUM(B157:B176))</f>
        <v>0</v>
      </c>
      <c r="F165" s="106">
        <f t="shared" si="343"/>
        <v>0</v>
      </c>
      <c r="G165" s="107">
        <f t="shared" si="344"/>
        <v>0</v>
      </c>
      <c r="H165" s="161"/>
      <c r="I165" s="104"/>
      <c r="J165" s="105"/>
      <c r="K165" s="106">
        <f t="shared" si="345"/>
        <v>0</v>
      </c>
      <c r="L165" s="108">
        <f t="shared" si="346"/>
        <v>0</v>
      </c>
      <c r="M165" s="97">
        <f t="shared" si="347"/>
        <v>0</v>
      </c>
      <c r="N165" s="109">
        <f t="shared" si="348"/>
        <v>0</v>
      </c>
      <c r="O165" s="107">
        <f t="shared" si="349"/>
        <v>0</v>
      </c>
      <c r="P165" s="110" t="str">
        <f t="shared" ref="P165:Q165" si="372">H165</f>
        <v/>
      </c>
      <c r="Q165" s="106" t="str">
        <f t="shared" si="372"/>
        <v/>
      </c>
      <c r="R165" s="106">
        <f t="shared" si="351"/>
        <v>0</v>
      </c>
      <c r="S165" s="108">
        <f t="shared" si="352"/>
        <v>0</v>
      </c>
      <c r="T165" s="153">
        <f t="shared" si="353"/>
        <v>0</v>
      </c>
      <c r="U165" s="154">
        <f t="shared" si="354"/>
        <v>0</v>
      </c>
      <c r="V165" s="86"/>
      <c r="W165" s="86"/>
      <c r="X165" s="86"/>
      <c r="Y165" s="86"/>
      <c r="Z165" s="86"/>
      <c r="AA165" s="86"/>
      <c r="AB165" s="86"/>
      <c r="AC165" s="86"/>
      <c r="AD165" s="86"/>
      <c r="AE165" s="86" t="str">
        <f t="shared" si="359"/>
        <v/>
      </c>
      <c r="AF165" s="86">
        <v>9.0</v>
      </c>
      <c r="AG165" s="155" t="str">
        <f t="shared" si="355"/>
        <v>9</v>
      </c>
      <c r="AH165" s="155" t="str">
        <f t="shared" si="356"/>
        <v> </v>
      </c>
      <c r="AI165" s="155" t="str">
        <f t="shared" ref="AI165:AK165" si="373">IF(H165="","",H165)</f>
        <v/>
      </c>
      <c r="AJ165" s="156" t="str">
        <f t="shared" si="373"/>
        <v/>
      </c>
      <c r="AK165" s="157" t="str">
        <f t="shared" si="373"/>
        <v/>
      </c>
      <c r="AL165" s="86" t="str">
        <f t="shared" si="361"/>
        <v/>
      </c>
    </row>
    <row r="166" ht="25.5" customHeight="1">
      <c r="A166" s="149"/>
      <c r="B166" s="161"/>
      <c r="C166" s="104"/>
      <c r="D166" s="105"/>
      <c r="E166" s="106">
        <f>IF(B166="",0,F177/SUM(B157:B176))</f>
        <v>0</v>
      </c>
      <c r="F166" s="106">
        <f t="shared" si="343"/>
        <v>0</v>
      </c>
      <c r="G166" s="107">
        <f t="shared" si="344"/>
        <v>0</v>
      </c>
      <c r="H166" s="161"/>
      <c r="I166" s="104"/>
      <c r="J166" s="105"/>
      <c r="K166" s="106">
        <f t="shared" si="345"/>
        <v>0</v>
      </c>
      <c r="L166" s="108">
        <f t="shared" si="346"/>
        <v>0</v>
      </c>
      <c r="M166" s="97">
        <f t="shared" si="347"/>
        <v>0</v>
      </c>
      <c r="N166" s="109">
        <f t="shared" si="348"/>
        <v>0</v>
      </c>
      <c r="O166" s="107">
        <f t="shared" si="349"/>
        <v>0</v>
      </c>
      <c r="P166" s="110" t="str">
        <f t="shared" ref="P166:Q166" si="374">H166</f>
        <v/>
      </c>
      <c r="Q166" s="106" t="str">
        <f t="shared" si="374"/>
        <v/>
      </c>
      <c r="R166" s="106">
        <f t="shared" si="351"/>
        <v>0</v>
      </c>
      <c r="S166" s="108">
        <f t="shared" si="352"/>
        <v>0</v>
      </c>
      <c r="T166" s="153">
        <f t="shared" si="353"/>
        <v>0</v>
      </c>
      <c r="U166" s="154">
        <f t="shared" si="354"/>
        <v>0</v>
      </c>
      <c r="V166" s="86"/>
      <c r="W166" s="86"/>
      <c r="X166" s="86"/>
      <c r="Y166" s="86"/>
      <c r="Z166" s="86"/>
      <c r="AA166" s="86"/>
      <c r="AB166" s="86"/>
      <c r="AC166" s="86"/>
      <c r="AD166" s="86"/>
      <c r="AE166" s="86" t="str">
        <f t="shared" si="359"/>
        <v/>
      </c>
      <c r="AF166" s="86">
        <v>10.0</v>
      </c>
      <c r="AG166" s="155" t="str">
        <f t="shared" si="355"/>
        <v>10</v>
      </c>
      <c r="AH166" s="155" t="str">
        <f t="shared" si="356"/>
        <v> </v>
      </c>
      <c r="AI166" s="155" t="str">
        <f t="shared" ref="AI166:AK166" si="375">IF(H166="","",H166)</f>
        <v/>
      </c>
      <c r="AJ166" s="156" t="str">
        <f t="shared" si="375"/>
        <v/>
      </c>
      <c r="AK166" s="157" t="str">
        <f t="shared" si="375"/>
        <v/>
      </c>
      <c r="AL166" s="86" t="str">
        <f t="shared" si="361"/>
        <v/>
      </c>
    </row>
    <row r="167" ht="25.5" customHeight="1">
      <c r="A167" s="149"/>
      <c r="B167" s="161"/>
      <c r="C167" s="104"/>
      <c r="D167" s="105"/>
      <c r="E167" s="106">
        <f>IF(B167="",0,F177/SUM(B157:B176))</f>
        <v>0</v>
      </c>
      <c r="F167" s="106">
        <f t="shared" si="343"/>
        <v>0</v>
      </c>
      <c r="G167" s="107">
        <f t="shared" si="344"/>
        <v>0</v>
      </c>
      <c r="H167" s="103"/>
      <c r="I167" s="104"/>
      <c r="J167" s="105"/>
      <c r="K167" s="106">
        <f t="shared" si="345"/>
        <v>0</v>
      </c>
      <c r="L167" s="108">
        <f t="shared" si="346"/>
        <v>0</v>
      </c>
      <c r="M167" s="97">
        <f t="shared" si="347"/>
        <v>0</v>
      </c>
      <c r="N167" s="109">
        <f t="shared" si="348"/>
        <v>0</v>
      </c>
      <c r="O167" s="107">
        <f t="shared" si="349"/>
        <v>0</v>
      </c>
      <c r="P167" s="110" t="str">
        <f t="shared" ref="P167:Q167" si="376">H167</f>
        <v/>
      </c>
      <c r="Q167" s="106" t="str">
        <f t="shared" si="376"/>
        <v/>
      </c>
      <c r="R167" s="106">
        <f t="shared" si="351"/>
        <v>0</v>
      </c>
      <c r="S167" s="108">
        <f t="shared" si="352"/>
        <v>0</v>
      </c>
      <c r="T167" s="153">
        <f t="shared" si="353"/>
        <v>0</v>
      </c>
      <c r="U167" s="154">
        <f t="shared" si="354"/>
        <v>0</v>
      </c>
      <c r="V167" s="86"/>
      <c r="W167" s="86"/>
      <c r="X167" s="86"/>
      <c r="Y167" s="86"/>
      <c r="Z167" s="86"/>
      <c r="AA167" s="86"/>
      <c r="AB167" s="86"/>
      <c r="AC167" s="86"/>
      <c r="AD167" s="86"/>
      <c r="AE167" s="86" t="str">
        <f t="shared" si="359"/>
        <v/>
      </c>
      <c r="AF167" s="86">
        <v>11.0</v>
      </c>
      <c r="AG167" s="155" t="str">
        <f t="shared" si="355"/>
        <v>11</v>
      </c>
      <c r="AH167" s="155" t="str">
        <f t="shared" si="356"/>
        <v> </v>
      </c>
      <c r="AI167" s="155" t="str">
        <f t="shared" ref="AI167:AK167" si="377">IF(H167="","",H167)</f>
        <v/>
      </c>
      <c r="AJ167" s="156" t="str">
        <f t="shared" si="377"/>
        <v/>
      </c>
      <c r="AK167" s="157" t="str">
        <f t="shared" si="377"/>
        <v/>
      </c>
      <c r="AL167" s="86" t="str">
        <f t="shared" si="361"/>
        <v/>
      </c>
    </row>
    <row r="168" ht="25.5" customHeight="1">
      <c r="A168" s="149"/>
      <c r="B168" s="161"/>
      <c r="C168" s="104"/>
      <c r="D168" s="105"/>
      <c r="E168" s="106">
        <f>IF(B168="",0,F177/SUM(B157:B176))</f>
        <v>0</v>
      </c>
      <c r="F168" s="106">
        <f t="shared" si="343"/>
        <v>0</v>
      </c>
      <c r="G168" s="107">
        <f t="shared" si="344"/>
        <v>0</v>
      </c>
      <c r="H168" s="103"/>
      <c r="I168" s="104"/>
      <c r="J168" s="105"/>
      <c r="K168" s="106">
        <f t="shared" si="345"/>
        <v>0</v>
      </c>
      <c r="L168" s="108">
        <f t="shared" si="346"/>
        <v>0</v>
      </c>
      <c r="M168" s="97">
        <f t="shared" si="347"/>
        <v>0</v>
      </c>
      <c r="N168" s="109">
        <f t="shared" si="348"/>
        <v>0</v>
      </c>
      <c r="O168" s="107">
        <f t="shared" si="349"/>
        <v>0</v>
      </c>
      <c r="P168" s="110" t="str">
        <f t="shared" ref="P168:Q168" si="378">H168</f>
        <v/>
      </c>
      <c r="Q168" s="106" t="str">
        <f t="shared" si="378"/>
        <v/>
      </c>
      <c r="R168" s="106">
        <f t="shared" si="351"/>
        <v>0</v>
      </c>
      <c r="S168" s="108">
        <f t="shared" si="352"/>
        <v>0</v>
      </c>
      <c r="T168" s="153">
        <f t="shared" si="353"/>
        <v>0</v>
      </c>
      <c r="U168" s="154">
        <f t="shared" si="354"/>
        <v>0</v>
      </c>
      <c r="V168" s="86"/>
      <c r="W168" s="86"/>
      <c r="X168" s="86"/>
      <c r="Y168" s="86"/>
      <c r="Z168" s="86"/>
      <c r="AA168" s="86"/>
      <c r="AB168" s="86"/>
      <c r="AC168" s="86"/>
      <c r="AD168" s="86"/>
      <c r="AE168" s="86" t="str">
        <f t="shared" si="359"/>
        <v/>
      </c>
      <c r="AF168" s="86">
        <v>12.0</v>
      </c>
      <c r="AG168" s="155" t="str">
        <f t="shared" si="355"/>
        <v>12</v>
      </c>
      <c r="AH168" s="155" t="str">
        <f t="shared" si="356"/>
        <v> </v>
      </c>
      <c r="AI168" s="155" t="str">
        <f t="shared" ref="AI168:AK168" si="379">IF(H168="","",H168)</f>
        <v/>
      </c>
      <c r="AJ168" s="156" t="str">
        <f t="shared" si="379"/>
        <v/>
      </c>
      <c r="AK168" s="157" t="str">
        <f t="shared" si="379"/>
        <v/>
      </c>
      <c r="AL168" s="86" t="str">
        <f t="shared" si="361"/>
        <v/>
      </c>
    </row>
    <row r="169" ht="25.5" customHeight="1">
      <c r="A169" s="149"/>
      <c r="B169" s="161"/>
      <c r="C169" s="104"/>
      <c r="D169" s="105"/>
      <c r="E169" s="106">
        <f>IF(B169="",0,F177/SUM(B157:B176))</f>
        <v>0</v>
      </c>
      <c r="F169" s="106">
        <f t="shared" si="343"/>
        <v>0</v>
      </c>
      <c r="G169" s="107">
        <f t="shared" si="344"/>
        <v>0</v>
      </c>
      <c r="H169" s="103"/>
      <c r="I169" s="104"/>
      <c r="J169" s="105"/>
      <c r="K169" s="106">
        <f t="shared" si="345"/>
        <v>0</v>
      </c>
      <c r="L169" s="108">
        <f t="shared" si="346"/>
        <v>0</v>
      </c>
      <c r="M169" s="97">
        <f t="shared" si="347"/>
        <v>0</v>
      </c>
      <c r="N169" s="109">
        <f t="shared" si="348"/>
        <v>0</v>
      </c>
      <c r="O169" s="107">
        <f t="shared" si="349"/>
        <v>0</v>
      </c>
      <c r="P169" s="110" t="str">
        <f t="shared" ref="P169:Q169" si="380">H169</f>
        <v/>
      </c>
      <c r="Q169" s="106" t="str">
        <f t="shared" si="380"/>
        <v/>
      </c>
      <c r="R169" s="106">
        <f t="shared" si="351"/>
        <v>0</v>
      </c>
      <c r="S169" s="108">
        <f t="shared" si="352"/>
        <v>0</v>
      </c>
      <c r="T169" s="153">
        <f t="shared" si="353"/>
        <v>0</v>
      </c>
      <c r="U169" s="154">
        <f t="shared" si="354"/>
        <v>0</v>
      </c>
      <c r="V169" s="86"/>
      <c r="W169" s="86"/>
      <c r="X169" s="86"/>
      <c r="Y169" s="86"/>
      <c r="Z169" s="86"/>
      <c r="AA169" s="86"/>
      <c r="AB169" s="86"/>
      <c r="AC169" s="86"/>
      <c r="AD169" s="86"/>
      <c r="AE169" s="86" t="str">
        <f t="shared" si="359"/>
        <v/>
      </c>
      <c r="AF169" s="86">
        <v>13.0</v>
      </c>
      <c r="AG169" s="155" t="str">
        <f t="shared" si="355"/>
        <v>13</v>
      </c>
      <c r="AH169" s="155" t="str">
        <f t="shared" si="356"/>
        <v> </v>
      </c>
      <c r="AI169" s="155" t="str">
        <f t="shared" ref="AI169:AK169" si="381">IF(H169="","",H169)</f>
        <v/>
      </c>
      <c r="AJ169" s="156" t="str">
        <f t="shared" si="381"/>
        <v/>
      </c>
      <c r="AK169" s="157" t="str">
        <f t="shared" si="381"/>
        <v/>
      </c>
      <c r="AL169" s="86" t="str">
        <f t="shared" si="361"/>
        <v/>
      </c>
    </row>
    <row r="170" ht="25.5" customHeight="1">
      <c r="A170" s="149"/>
      <c r="B170" s="161"/>
      <c r="C170" s="104"/>
      <c r="D170" s="105"/>
      <c r="E170" s="106">
        <f>IF(B170="",0,F177/SUM(B157:B176))</f>
        <v>0</v>
      </c>
      <c r="F170" s="106">
        <f t="shared" si="343"/>
        <v>0</v>
      </c>
      <c r="G170" s="107">
        <f t="shared" si="344"/>
        <v>0</v>
      </c>
      <c r="H170" s="103"/>
      <c r="I170" s="104"/>
      <c r="J170" s="105"/>
      <c r="K170" s="106">
        <f t="shared" si="345"/>
        <v>0</v>
      </c>
      <c r="L170" s="108">
        <f t="shared" si="346"/>
        <v>0</v>
      </c>
      <c r="M170" s="97">
        <f t="shared" si="347"/>
        <v>0</v>
      </c>
      <c r="N170" s="109">
        <f t="shared" si="348"/>
        <v>0</v>
      </c>
      <c r="O170" s="107">
        <f t="shared" si="349"/>
        <v>0</v>
      </c>
      <c r="P170" s="110" t="str">
        <f t="shared" ref="P170:Q170" si="382">H170</f>
        <v/>
      </c>
      <c r="Q170" s="106" t="str">
        <f t="shared" si="382"/>
        <v/>
      </c>
      <c r="R170" s="106">
        <f t="shared" si="351"/>
        <v>0</v>
      </c>
      <c r="S170" s="108">
        <f t="shared" si="352"/>
        <v>0</v>
      </c>
      <c r="T170" s="153">
        <f t="shared" si="353"/>
        <v>0</v>
      </c>
      <c r="U170" s="154">
        <f t="shared" si="354"/>
        <v>0</v>
      </c>
      <c r="V170" s="86"/>
      <c r="W170" s="86"/>
      <c r="X170" s="86"/>
      <c r="Y170" s="86"/>
      <c r="Z170" s="86"/>
      <c r="AA170" s="86"/>
      <c r="AB170" s="86"/>
      <c r="AC170" s="86"/>
      <c r="AD170" s="86"/>
      <c r="AE170" s="86" t="str">
        <f t="shared" si="359"/>
        <v/>
      </c>
      <c r="AF170" s="86">
        <v>14.0</v>
      </c>
      <c r="AG170" s="155" t="str">
        <f t="shared" si="355"/>
        <v>14</v>
      </c>
      <c r="AH170" s="155" t="str">
        <f t="shared" si="356"/>
        <v> </v>
      </c>
      <c r="AI170" s="155" t="str">
        <f t="shared" ref="AI170:AK170" si="383">IF(H170="","",H170)</f>
        <v/>
      </c>
      <c r="AJ170" s="156" t="str">
        <f t="shared" si="383"/>
        <v/>
      </c>
      <c r="AK170" s="157" t="str">
        <f t="shared" si="383"/>
        <v/>
      </c>
      <c r="AL170" s="86" t="str">
        <f t="shared" si="361"/>
        <v/>
      </c>
    </row>
    <row r="171" ht="25.5" customHeight="1">
      <c r="A171" s="149"/>
      <c r="B171" s="161"/>
      <c r="C171" s="104"/>
      <c r="D171" s="105"/>
      <c r="E171" s="106">
        <f>IF(B171="",0,F177/SUM(B157:B176))</f>
        <v>0</v>
      </c>
      <c r="F171" s="106">
        <f t="shared" si="343"/>
        <v>0</v>
      </c>
      <c r="G171" s="107">
        <f t="shared" si="344"/>
        <v>0</v>
      </c>
      <c r="H171" s="103"/>
      <c r="I171" s="104"/>
      <c r="J171" s="105"/>
      <c r="K171" s="106">
        <f t="shared" si="345"/>
        <v>0</v>
      </c>
      <c r="L171" s="108">
        <f t="shared" si="346"/>
        <v>0</v>
      </c>
      <c r="M171" s="97">
        <f t="shared" si="347"/>
        <v>0</v>
      </c>
      <c r="N171" s="109">
        <f t="shared" si="348"/>
        <v>0</v>
      </c>
      <c r="O171" s="107">
        <f t="shared" si="349"/>
        <v>0</v>
      </c>
      <c r="P171" s="110" t="str">
        <f t="shared" ref="P171:Q171" si="384">H171</f>
        <v/>
      </c>
      <c r="Q171" s="106" t="str">
        <f t="shared" si="384"/>
        <v/>
      </c>
      <c r="R171" s="106">
        <f t="shared" si="351"/>
        <v>0</v>
      </c>
      <c r="S171" s="108">
        <f t="shared" si="352"/>
        <v>0</v>
      </c>
      <c r="T171" s="153">
        <f t="shared" si="353"/>
        <v>0</v>
      </c>
      <c r="U171" s="154">
        <f t="shared" si="354"/>
        <v>0</v>
      </c>
      <c r="V171" s="86"/>
      <c r="W171" s="86"/>
      <c r="X171" s="86"/>
      <c r="Y171" s="86"/>
      <c r="Z171" s="86"/>
      <c r="AA171" s="86"/>
      <c r="AB171" s="86"/>
      <c r="AC171" s="86"/>
      <c r="AD171" s="86"/>
      <c r="AE171" s="86" t="str">
        <f t="shared" si="359"/>
        <v/>
      </c>
      <c r="AF171" s="86">
        <v>15.0</v>
      </c>
      <c r="AG171" s="155" t="str">
        <f t="shared" si="355"/>
        <v>15</v>
      </c>
      <c r="AH171" s="155" t="str">
        <f t="shared" si="356"/>
        <v> </v>
      </c>
      <c r="AI171" s="155" t="str">
        <f t="shared" ref="AI171:AK171" si="385">IF(H171="","",H171)</f>
        <v/>
      </c>
      <c r="AJ171" s="156" t="str">
        <f t="shared" si="385"/>
        <v/>
      </c>
      <c r="AK171" s="157" t="str">
        <f t="shared" si="385"/>
        <v/>
      </c>
      <c r="AL171" s="86" t="str">
        <f t="shared" si="361"/>
        <v/>
      </c>
    </row>
    <row r="172" ht="25.5" customHeight="1">
      <c r="A172" s="149"/>
      <c r="B172" s="161"/>
      <c r="C172" s="104"/>
      <c r="D172" s="105"/>
      <c r="E172" s="106">
        <f>IF(B172="",0,F177/SUM(B157:B176))</f>
        <v>0</v>
      </c>
      <c r="F172" s="106">
        <f t="shared" si="343"/>
        <v>0</v>
      </c>
      <c r="G172" s="107">
        <f t="shared" si="344"/>
        <v>0</v>
      </c>
      <c r="H172" s="103"/>
      <c r="I172" s="104"/>
      <c r="J172" s="105"/>
      <c r="K172" s="106">
        <f t="shared" si="345"/>
        <v>0</v>
      </c>
      <c r="L172" s="108">
        <f t="shared" si="346"/>
        <v>0</v>
      </c>
      <c r="M172" s="97">
        <f t="shared" si="347"/>
        <v>0</v>
      </c>
      <c r="N172" s="109">
        <f t="shared" si="348"/>
        <v>0</v>
      </c>
      <c r="O172" s="107">
        <f t="shared" si="349"/>
        <v>0</v>
      </c>
      <c r="P172" s="110" t="str">
        <f t="shared" ref="P172:Q172" si="386">H172</f>
        <v/>
      </c>
      <c r="Q172" s="106" t="str">
        <f t="shared" si="386"/>
        <v/>
      </c>
      <c r="R172" s="106">
        <f t="shared" si="351"/>
        <v>0</v>
      </c>
      <c r="S172" s="108">
        <f t="shared" si="352"/>
        <v>0</v>
      </c>
      <c r="T172" s="153">
        <f t="shared" si="353"/>
        <v>0</v>
      </c>
      <c r="U172" s="154">
        <f t="shared" si="354"/>
        <v>0</v>
      </c>
      <c r="V172" s="86"/>
      <c r="W172" s="86"/>
      <c r="X172" s="86"/>
      <c r="Y172" s="86"/>
      <c r="Z172" s="86"/>
      <c r="AA172" s="86"/>
      <c r="AB172" s="86"/>
      <c r="AC172" s="86"/>
      <c r="AD172" s="86"/>
      <c r="AE172" s="86" t="str">
        <f t="shared" si="359"/>
        <v/>
      </c>
      <c r="AF172" s="86">
        <v>16.0</v>
      </c>
      <c r="AG172" s="155" t="str">
        <f t="shared" si="355"/>
        <v>16</v>
      </c>
      <c r="AH172" s="155" t="str">
        <f t="shared" si="356"/>
        <v> </v>
      </c>
      <c r="AI172" s="155" t="str">
        <f t="shared" ref="AI172:AK172" si="387">IF(H172="","",H172)</f>
        <v/>
      </c>
      <c r="AJ172" s="156" t="str">
        <f t="shared" si="387"/>
        <v/>
      </c>
      <c r="AK172" s="157" t="str">
        <f t="shared" si="387"/>
        <v/>
      </c>
      <c r="AL172" s="86" t="str">
        <f t="shared" si="361"/>
        <v/>
      </c>
    </row>
    <row r="173" ht="25.5" customHeight="1">
      <c r="A173" s="149"/>
      <c r="B173" s="161"/>
      <c r="C173" s="104"/>
      <c r="D173" s="105"/>
      <c r="E173" s="106">
        <f>IF(B173="",0,F177/SUM(B157:B176))</f>
        <v>0</v>
      </c>
      <c r="F173" s="106">
        <f t="shared" si="343"/>
        <v>0</v>
      </c>
      <c r="G173" s="107">
        <f t="shared" si="344"/>
        <v>0</v>
      </c>
      <c r="H173" s="103"/>
      <c r="I173" s="104"/>
      <c r="J173" s="105"/>
      <c r="K173" s="106">
        <f t="shared" si="345"/>
        <v>0</v>
      </c>
      <c r="L173" s="108">
        <f t="shared" si="346"/>
        <v>0</v>
      </c>
      <c r="M173" s="97">
        <f t="shared" si="347"/>
        <v>0</v>
      </c>
      <c r="N173" s="109">
        <f t="shared" si="348"/>
        <v>0</v>
      </c>
      <c r="O173" s="107">
        <f t="shared" si="349"/>
        <v>0</v>
      </c>
      <c r="P173" s="110" t="str">
        <f t="shared" ref="P173:Q173" si="388">H173</f>
        <v/>
      </c>
      <c r="Q173" s="106" t="str">
        <f t="shared" si="388"/>
        <v/>
      </c>
      <c r="R173" s="106">
        <f t="shared" si="351"/>
        <v>0</v>
      </c>
      <c r="S173" s="108">
        <f t="shared" si="352"/>
        <v>0</v>
      </c>
      <c r="T173" s="153">
        <f t="shared" si="353"/>
        <v>0</v>
      </c>
      <c r="U173" s="154">
        <f t="shared" si="354"/>
        <v>0</v>
      </c>
      <c r="V173" s="86"/>
      <c r="W173" s="86"/>
      <c r="X173" s="86"/>
      <c r="Y173" s="86"/>
      <c r="Z173" s="86"/>
      <c r="AA173" s="86"/>
      <c r="AB173" s="86"/>
      <c r="AC173" s="86"/>
      <c r="AD173" s="86"/>
      <c r="AE173" s="86" t="str">
        <f t="shared" si="359"/>
        <v/>
      </c>
      <c r="AF173" s="86">
        <v>17.0</v>
      </c>
      <c r="AG173" s="155" t="str">
        <f t="shared" si="355"/>
        <v>17</v>
      </c>
      <c r="AH173" s="155" t="str">
        <f t="shared" si="356"/>
        <v> </v>
      </c>
      <c r="AI173" s="155" t="str">
        <f t="shared" ref="AI173:AK173" si="389">IF(H173="","",H173)</f>
        <v/>
      </c>
      <c r="AJ173" s="156" t="str">
        <f t="shared" si="389"/>
        <v/>
      </c>
      <c r="AK173" s="157" t="str">
        <f t="shared" si="389"/>
        <v/>
      </c>
      <c r="AL173" s="86" t="str">
        <f t="shared" si="361"/>
        <v/>
      </c>
    </row>
    <row r="174" ht="25.5" customHeight="1">
      <c r="A174" s="149"/>
      <c r="B174" s="161"/>
      <c r="C174" s="104"/>
      <c r="D174" s="105"/>
      <c r="E174" s="106">
        <f>IF(B174="",0,F177/SUM(B157:B176))</f>
        <v>0</v>
      </c>
      <c r="F174" s="106">
        <f t="shared" si="343"/>
        <v>0</v>
      </c>
      <c r="G174" s="107">
        <f t="shared" si="344"/>
        <v>0</v>
      </c>
      <c r="H174" s="103"/>
      <c r="I174" s="104"/>
      <c r="J174" s="105"/>
      <c r="K174" s="106">
        <f t="shared" si="345"/>
        <v>0</v>
      </c>
      <c r="L174" s="108">
        <f t="shared" si="346"/>
        <v>0</v>
      </c>
      <c r="M174" s="97">
        <f t="shared" si="347"/>
        <v>0</v>
      </c>
      <c r="N174" s="109">
        <f t="shared" si="348"/>
        <v>0</v>
      </c>
      <c r="O174" s="107">
        <f t="shared" si="349"/>
        <v>0</v>
      </c>
      <c r="P174" s="110" t="str">
        <f t="shared" ref="P174:Q174" si="390">H174</f>
        <v/>
      </c>
      <c r="Q174" s="106" t="str">
        <f t="shared" si="390"/>
        <v/>
      </c>
      <c r="R174" s="106">
        <f t="shared" si="351"/>
        <v>0</v>
      </c>
      <c r="S174" s="108">
        <f t="shared" si="352"/>
        <v>0</v>
      </c>
      <c r="T174" s="153">
        <f t="shared" si="353"/>
        <v>0</v>
      </c>
      <c r="U174" s="154">
        <f t="shared" si="354"/>
        <v>0</v>
      </c>
      <c r="V174" s="86"/>
      <c r="W174" s="86"/>
      <c r="X174" s="86"/>
      <c r="Y174" s="86"/>
      <c r="Z174" s="86"/>
      <c r="AA174" s="86"/>
      <c r="AB174" s="86"/>
      <c r="AC174" s="86"/>
      <c r="AD174" s="86"/>
      <c r="AE174" s="86" t="str">
        <f t="shared" si="359"/>
        <v/>
      </c>
      <c r="AF174" s="86">
        <v>18.0</v>
      </c>
      <c r="AG174" s="155" t="str">
        <f t="shared" si="355"/>
        <v>18</v>
      </c>
      <c r="AH174" s="155" t="str">
        <f t="shared" si="356"/>
        <v> </v>
      </c>
      <c r="AI174" s="155" t="str">
        <f t="shared" ref="AI174:AK174" si="391">IF(H174="","",H174)</f>
        <v/>
      </c>
      <c r="AJ174" s="156" t="str">
        <f t="shared" si="391"/>
        <v/>
      </c>
      <c r="AK174" s="157" t="str">
        <f t="shared" si="391"/>
        <v/>
      </c>
      <c r="AL174" s="86" t="str">
        <f t="shared" si="361"/>
        <v/>
      </c>
    </row>
    <row r="175" ht="25.5" customHeight="1">
      <c r="A175" s="149"/>
      <c r="B175" s="161"/>
      <c r="C175" s="104"/>
      <c r="D175" s="105"/>
      <c r="E175" s="106">
        <f>IF(B175="",0,F177/SUM(B157:B176))</f>
        <v>0</v>
      </c>
      <c r="F175" s="106">
        <f t="shared" si="343"/>
        <v>0</v>
      </c>
      <c r="G175" s="107">
        <f t="shared" si="344"/>
        <v>0</v>
      </c>
      <c r="H175" s="103"/>
      <c r="I175" s="104"/>
      <c r="J175" s="105"/>
      <c r="K175" s="106">
        <f t="shared" si="345"/>
        <v>0</v>
      </c>
      <c r="L175" s="108">
        <f t="shared" si="346"/>
        <v>0</v>
      </c>
      <c r="M175" s="97">
        <f t="shared" si="347"/>
        <v>0</v>
      </c>
      <c r="N175" s="109">
        <f t="shared" si="348"/>
        <v>0</v>
      </c>
      <c r="O175" s="107">
        <f t="shared" si="349"/>
        <v>0</v>
      </c>
      <c r="P175" s="110" t="str">
        <f t="shared" ref="P175:Q175" si="392">H175</f>
        <v/>
      </c>
      <c r="Q175" s="106" t="str">
        <f t="shared" si="392"/>
        <v/>
      </c>
      <c r="R175" s="106">
        <f t="shared" si="351"/>
        <v>0</v>
      </c>
      <c r="S175" s="108">
        <f t="shared" si="352"/>
        <v>0</v>
      </c>
      <c r="T175" s="153">
        <f t="shared" si="353"/>
        <v>0</v>
      </c>
      <c r="U175" s="154">
        <f t="shared" si="354"/>
        <v>0</v>
      </c>
      <c r="V175" s="86"/>
      <c r="W175" s="86"/>
      <c r="X175" s="86"/>
      <c r="Y175" s="86"/>
      <c r="Z175" s="86"/>
      <c r="AA175" s="86"/>
      <c r="AB175" s="86"/>
      <c r="AC175" s="86"/>
      <c r="AD175" s="86"/>
      <c r="AE175" s="86" t="str">
        <f t="shared" si="359"/>
        <v/>
      </c>
      <c r="AF175" s="86">
        <v>19.0</v>
      </c>
      <c r="AG175" s="155" t="str">
        <f t="shared" si="355"/>
        <v>19</v>
      </c>
      <c r="AH175" s="155" t="str">
        <f t="shared" si="356"/>
        <v> </v>
      </c>
      <c r="AI175" s="155" t="str">
        <f t="shared" ref="AI175:AK175" si="393">IF(H175="","",H175)</f>
        <v/>
      </c>
      <c r="AJ175" s="156" t="str">
        <f t="shared" si="393"/>
        <v/>
      </c>
      <c r="AK175" s="157" t="str">
        <f t="shared" si="393"/>
        <v/>
      </c>
      <c r="AL175" s="86" t="str">
        <f t="shared" si="361"/>
        <v/>
      </c>
    </row>
    <row r="176" ht="25.5" customHeight="1">
      <c r="A176" s="149"/>
      <c r="B176" s="161"/>
      <c r="C176" s="104"/>
      <c r="D176" s="105"/>
      <c r="E176" s="106">
        <f>IF(B176="",0,F177/SUM(B157:B176))</f>
        <v>0</v>
      </c>
      <c r="F176" s="106">
        <f t="shared" si="343"/>
        <v>0</v>
      </c>
      <c r="G176" s="107">
        <f t="shared" si="344"/>
        <v>0</v>
      </c>
      <c r="H176" s="103"/>
      <c r="I176" s="104"/>
      <c r="J176" s="105"/>
      <c r="K176" s="106">
        <f t="shared" si="345"/>
        <v>0</v>
      </c>
      <c r="L176" s="108">
        <f t="shared" si="346"/>
        <v>0</v>
      </c>
      <c r="M176" s="97">
        <f t="shared" si="347"/>
        <v>0</v>
      </c>
      <c r="N176" s="109">
        <f t="shared" si="348"/>
        <v>0</v>
      </c>
      <c r="O176" s="107">
        <f t="shared" si="349"/>
        <v>0</v>
      </c>
      <c r="P176" s="110" t="str">
        <f t="shared" ref="P176:Q176" si="394">H176</f>
        <v/>
      </c>
      <c r="Q176" s="106" t="str">
        <f t="shared" si="394"/>
        <v/>
      </c>
      <c r="R176" s="106">
        <f t="shared" si="351"/>
        <v>0</v>
      </c>
      <c r="S176" s="108">
        <f t="shared" si="352"/>
        <v>0</v>
      </c>
      <c r="T176" s="153">
        <f t="shared" si="353"/>
        <v>0</v>
      </c>
      <c r="U176" s="154">
        <f t="shared" si="354"/>
        <v>0</v>
      </c>
      <c r="V176" s="86"/>
      <c r="W176" s="86"/>
      <c r="X176" s="86"/>
      <c r="Y176" s="86"/>
      <c r="Z176" s="86"/>
      <c r="AA176" s="86"/>
      <c r="AB176" s="86"/>
      <c r="AC176" s="86"/>
      <c r="AD176" s="86"/>
      <c r="AE176" s="86" t="str">
        <f t="shared" si="359"/>
        <v/>
      </c>
      <c r="AF176" s="86">
        <v>20.0</v>
      </c>
      <c r="AG176" s="155" t="str">
        <f t="shared" si="355"/>
        <v>20</v>
      </c>
      <c r="AH176" s="155" t="str">
        <f t="shared" si="356"/>
        <v> </v>
      </c>
      <c r="AI176" s="155" t="str">
        <f t="shared" ref="AI176:AK176" si="395">IF(H176="","",H176)</f>
        <v/>
      </c>
      <c r="AJ176" s="156" t="str">
        <f t="shared" si="395"/>
        <v/>
      </c>
      <c r="AK176" s="157" t="str">
        <f t="shared" si="395"/>
        <v/>
      </c>
      <c r="AL176" s="86" t="str">
        <f t="shared" si="361"/>
        <v/>
      </c>
    </row>
    <row r="177" ht="25.5" customHeight="1">
      <c r="A177" s="86"/>
      <c r="B177" s="164">
        <f>SUM(B157:B176)</f>
        <v>2</v>
      </c>
      <c r="C177" s="87" t="s">
        <v>34</v>
      </c>
      <c r="D177" s="95" t="s">
        <v>26</v>
      </c>
      <c r="E177" s="15"/>
      <c r="F177" s="104"/>
      <c r="G177" s="91"/>
      <c r="H177" s="164">
        <f>SUM(H157:H176)</f>
        <v>2</v>
      </c>
      <c r="I177" s="87" t="s">
        <v>34</v>
      </c>
      <c r="J177" s="86"/>
      <c r="K177" s="86"/>
      <c r="L177" s="165">
        <f t="shared" si="346"/>
        <v>0</v>
      </c>
      <c r="M177" s="86"/>
      <c r="N177" s="166">
        <f>SUM(N157:N175)</f>
        <v>208362</v>
      </c>
      <c r="O177" s="166">
        <f>SUM(O157:O176)</f>
        <v>267894</v>
      </c>
      <c r="P177" s="86"/>
      <c r="Q177" s="86"/>
      <c r="R177" s="98">
        <f>SUM(R157:R173)</f>
        <v>360000</v>
      </c>
      <c r="S177" s="164" t="s">
        <v>28</v>
      </c>
      <c r="T177" s="164"/>
      <c r="U177" s="86"/>
      <c r="V177" s="86"/>
      <c r="W177" s="86"/>
      <c r="X177" s="86"/>
      <c r="Y177" s="104">
        <f>T177*R177</f>
        <v>0</v>
      </c>
      <c r="Z177" s="104">
        <f>R177</f>
        <v>360000</v>
      </c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</row>
    <row r="178" ht="25.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</row>
    <row r="179" ht="25.5" customHeight="1">
      <c r="A179" s="137"/>
      <c r="B179" s="138" t="s">
        <v>1</v>
      </c>
      <c r="C179" s="139"/>
      <c r="D179" s="95" t="s">
        <v>2</v>
      </c>
      <c r="E179" s="15"/>
      <c r="F179" s="140"/>
      <c r="G179" s="17"/>
      <c r="H179" s="17"/>
      <c r="I179" s="15"/>
      <c r="J179" s="95" t="s">
        <v>3</v>
      </c>
      <c r="K179" s="17"/>
      <c r="L179" s="17"/>
      <c r="M179" s="15"/>
      <c r="N179" s="86"/>
      <c r="O179" s="86"/>
      <c r="P179" s="97">
        <f>IFERROR(O202/N202-1,0)</f>
        <v>0</v>
      </c>
      <c r="Q179" s="141" t="s">
        <v>4</v>
      </c>
      <c r="R179" s="20"/>
      <c r="S179" s="21"/>
      <c r="T179" s="142">
        <f>SUM(T182:T201)</f>
        <v>0</v>
      </c>
      <c r="U179" s="143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</row>
    <row r="180" ht="25.5" customHeight="1">
      <c r="A180" s="144" t="s">
        <v>5</v>
      </c>
      <c r="B180" s="145" t="s">
        <v>6</v>
      </c>
      <c r="C180" s="17"/>
      <c r="D180" s="17"/>
      <c r="E180" s="17"/>
      <c r="F180" s="17"/>
      <c r="G180" s="26"/>
      <c r="H180" s="25" t="s">
        <v>7</v>
      </c>
      <c r="I180" s="17"/>
      <c r="J180" s="17"/>
      <c r="K180" s="17"/>
      <c r="L180" s="17"/>
      <c r="M180" s="26"/>
      <c r="N180" s="27" t="s">
        <v>8</v>
      </c>
      <c r="O180" s="28"/>
      <c r="P180" s="25" t="s">
        <v>9</v>
      </c>
      <c r="Q180" s="17"/>
      <c r="R180" s="17"/>
      <c r="S180" s="17"/>
      <c r="T180" s="2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</row>
    <row r="181" ht="25.5" customHeight="1">
      <c r="A181" s="146"/>
      <c r="B181" s="138" t="s">
        <v>10</v>
      </c>
      <c r="C181" s="93" t="s">
        <v>11</v>
      </c>
      <c r="D181" s="93" t="s">
        <v>12</v>
      </c>
      <c r="E181" s="93" t="s">
        <v>13</v>
      </c>
      <c r="F181" s="93" t="s">
        <v>14</v>
      </c>
      <c r="G181" s="101" t="s">
        <v>15</v>
      </c>
      <c r="H181" s="100" t="s">
        <v>10</v>
      </c>
      <c r="I181" s="93" t="s">
        <v>11</v>
      </c>
      <c r="J181" s="93" t="s">
        <v>12</v>
      </c>
      <c r="K181" s="93" t="s">
        <v>14</v>
      </c>
      <c r="L181" s="93" t="s">
        <v>16</v>
      </c>
      <c r="M181" s="101" t="s">
        <v>17</v>
      </c>
      <c r="N181" s="100" t="s">
        <v>18</v>
      </c>
      <c r="O181" s="101" t="s">
        <v>19</v>
      </c>
      <c r="P181" s="100" t="s">
        <v>20</v>
      </c>
      <c r="Q181" s="93" t="s">
        <v>21</v>
      </c>
      <c r="R181" s="93" t="s">
        <v>22</v>
      </c>
      <c r="S181" s="93" t="s">
        <v>23</v>
      </c>
      <c r="T181" s="147" t="s">
        <v>24</v>
      </c>
      <c r="U181" s="148" t="s">
        <v>32</v>
      </c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</row>
    <row r="182" ht="25.5" customHeight="1">
      <c r="A182" s="149"/>
      <c r="B182" s="159"/>
      <c r="C182" s="160"/>
      <c r="D182" s="158"/>
      <c r="E182" s="106">
        <f>IF(B182="",0,F202/SUM(B182:B201))</f>
        <v>0</v>
      </c>
      <c r="F182" s="106">
        <f t="shared" ref="F182:F201" si="398">C182*(1-D182)*(1-9.25%)+E182</f>
        <v>0</v>
      </c>
      <c r="G182" s="107">
        <f t="shared" ref="G182:G201" si="399">IFERROR(F182*B182/H182,0)</f>
        <v>0</v>
      </c>
      <c r="H182" s="159"/>
      <c r="I182" s="160"/>
      <c r="J182" s="158"/>
      <c r="K182" s="106">
        <f t="shared" ref="K182:K201" si="400">I182*(1-J182)*(1-9.25%)</f>
        <v>0</v>
      </c>
      <c r="L182" s="108">
        <f t="shared" ref="L182:L202" si="401">IFERROR(H182/B182-1,0)</f>
        <v>0</v>
      </c>
      <c r="M182" s="97">
        <f t="shared" ref="M182:M201" si="402">IFERROR(K182/G182-1,0)</f>
        <v>0</v>
      </c>
      <c r="N182" s="109">
        <f t="shared" ref="N182:N201" si="403">B182*F182</f>
        <v>0</v>
      </c>
      <c r="O182" s="107">
        <f t="shared" ref="O182:O201" si="404">H182*K182</f>
        <v>0</v>
      </c>
      <c r="P182" s="110" t="str">
        <f t="shared" ref="P182:Q182" si="396">H182</f>
        <v/>
      </c>
      <c r="Q182" s="106" t="str">
        <f t="shared" si="396"/>
        <v/>
      </c>
      <c r="R182" s="106">
        <f t="shared" ref="R182:R201" si="406">Q182*P182</f>
        <v>0</v>
      </c>
      <c r="S182" s="108">
        <f t="shared" ref="S182:S201" si="407">IF(M182="","",IF(M182&lt;20%,0,IF(M182&lt;30%,1%,IF(M182&lt;40%,1.5%,IF(M182&lt;50%,2.5%,IF(M182&lt;60%,3%,IF(M182&lt;80%,4%,IF(M182&lt;100%,5%,5%))))))))</f>
        <v>0</v>
      </c>
      <c r="T182" s="153">
        <f t="shared" ref="T182:T201" si="408">R182*S182</f>
        <v>0</v>
      </c>
      <c r="U182" s="154">
        <f t="shared" ref="U182:U201" si="409">G182/(1-J182)/(1-9.25%)</f>
        <v>0</v>
      </c>
      <c r="V182" s="86"/>
      <c r="W182" s="86"/>
      <c r="X182" s="86"/>
      <c r="Y182" s="86"/>
      <c r="Z182" s="86"/>
      <c r="AA182" s="86"/>
      <c r="AB182" s="86"/>
      <c r="AC182" s="86"/>
      <c r="AD182" s="86"/>
      <c r="AE182" s="86" t="str">
        <f>C179</f>
        <v/>
      </c>
      <c r="AF182" s="86">
        <v>1.0</v>
      </c>
      <c r="AG182" s="155" t="str">
        <f t="shared" ref="AG182:AG201" si="410">CONCATENATE(AE182,AF182)</f>
        <v>1</v>
      </c>
      <c r="AH182" s="155" t="str">
        <f t="shared" ref="AH182:AH201" si="411">IF(A182=""," ",A182)</f>
        <v> </v>
      </c>
      <c r="AI182" s="155" t="str">
        <f t="shared" ref="AI182:AK182" si="397">IF(H182="","",H182)</f>
        <v/>
      </c>
      <c r="AJ182" s="156" t="str">
        <f t="shared" si="397"/>
        <v/>
      </c>
      <c r="AK182" s="157" t="str">
        <f t="shared" si="397"/>
        <v/>
      </c>
      <c r="AL182" s="86" t="str">
        <f>IF(F179="","",F179)</f>
        <v/>
      </c>
    </row>
    <row r="183" ht="25.5" customHeight="1">
      <c r="A183" s="149"/>
      <c r="B183" s="103"/>
      <c r="C183" s="104"/>
      <c r="D183" s="158"/>
      <c r="E183" s="106">
        <f>IF(B183="",0,F202/SUM(B182:B201))</f>
        <v>0</v>
      </c>
      <c r="F183" s="106">
        <f t="shared" si="398"/>
        <v>0</v>
      </c>
      <c r="G183" s="107">
        <f t="shared" si="399"/>
        <v>0</v>
      </c>
      <c r="H183" s="103"/>
      <c r="I183" s="104"/>
      <c r="J183" s="158"/>
      <c r="K183" s="106">
        <f t="shared" si="400"/>
        <v>0</v>
      </c>
      <c r="L183" s="108">
        <f t="shared" si="401"/>
        <v>0</v>
      </c>
      <c r="M183" s="97">
        <f t="shared" si="402"/>
        <v>0</v>
      </c>
      <c r="N183" s="109">
        <f t="shared" si="403"/>
        <v>0</v>
      </c>
      <c r="O183" s="107">
        <f t="shared" si="404"/>
        <v>0</v>
      </c>
      <c r="P183" s="110" t="str">
        <f t="shared" ref="P183:Q183" si="405">H183</f>
        <v/>
      </c>
      <c r="Q183" s="106" t="str">
        <f t="shared" si="405"/>
        <v/>
      </c>
      <c r="R183" s="106">
        <f t="shared" si="406"/>
        <v>0</v>
      </c>
      <c r="S183" s="108">
        <f t="shared" si="407"/>
        <v>0</v>
      </c>
      <c r="T183" s="153">
        <f t="shared" si="408"/>
        <v>0</v>
      </c>
      <c r="U183" s="154">
        <f t="shared" si="409"/>
        <v>0</v>
      </c>
      <c r="V183" s="86"/>
      <c r="W183" s="86"/>
      <c r="X183" s="86"/>
      <c r="Y183" s="86"/>
      <c r="Z183" s="86"/>
      <c r="AA183" s="86"/>
      <c r="AB183" s="86"/>
      <c r="AC183" s="86"/>
      <c r="AD183" s="86"/>
      <c r="AE183" s="86" t="str">
        <f t="shared" ref="AE183:AE201" si="414">AE182</f>
        <v/>
      </c>
      <c r="AF183" s="86">
        <v>2.0</v>
      </c>
      <c r="AG183" s="155" t="str">
        <f t="shared" si="410"/>
        <v>2</v>
      </c>
      <c r="AH183" s="155" t="str">
        <f t="shared" si="411"/>
        <v> </v>
      </c>
      <c r="AI183" s="155" t="str">
        <f t="shared" ref="AI183:AK183" si="412">IF(H183="","",H183)</f>
        <v/>
      </c>
      <c r="AJ183" s="156" t="str">
        <f t="shared" si="412"/>
        <v/>
      </c>
      <c r="AK183" s="157" t="str">
        <f t="shared" si="412"/>
        <v/>
      </c>
      <c r="AL183" s="86" t="str">
        <f t="shared" ref="AL183:AL201" si="416">AL182</f>
        <v/>
      </c>
    </row>
    <row r="184" ht="25.5" customHeight="1">
      <c r="A184" s="149"/>
      <c r="B184" s="161"/>
      <c r="C184" s="104"/>
      <c r="D184" s="105"/>
      <c r="E184" s="106">
        <f>IF(B184="",0,F202/SUM(B182:B201))</f>
        <v>0</v>
      </c>
      <c r="F184" s="106">
        <f t="shared" si="398"/>
        <v>0</v>
      </c>
      <c r="G184" s="107">
        <f t="shared" si="399"/>
        <v>0</v>
      </c>
      <c r="H184" s="161"/>
      <c r="I184" s="104"/>
      <c r="J184" s="158"/>
      <c r="K184" s="106">
        <f t="shared" si="400"/>
        <v>0</v>
      </c>
      <c r="L184" s="108">
        <f t="shared" si="401"/>
        <v>0</v>
      </c>
      <c r="M184" s="97">
        <f t="shared" si="402"/>
        <v>0</v>
      </c>
      <c r="N184" s="109">
        <f t="shared" si="403"/>
        <v>0</v>
      </c>
      <c r="O184" s="107">
        <f t="shared" si="404"/>
        <v>0</v>
      </c>
      <c r="P184" s="110" t="str">
        <f t="shared" ref="P184:Q184" si="413">H184</f>
        <v/>
      </c>
      <c r="Q184" s="106" t="str">
        <f t="shared" si="413"/>
        <v/>
      </c>
      <c r="R184" s="106">
        <f t="shared" si="406"/>
        <v>0</v>
      </c>
      <c r="S184" s="108">
        <f t="shared" si="407"/>
        <v>0</v>
      </c>
      <c r="T184" s="153">
        <f t="shared" si="408"/>
        <v>0</v>
      </c>
      <c r="U184" s="154">
        <f t="shared" si="409"/>
        <v>0</v>
      </c>
      <c r="V184" s="86"/>
      <c r="W184" s="86"/>
      <c r="X184" s="86"/>
      <c r="Y184" s="86"/>
      <c r="Z184" s="86"/>
      <c r="AA184" s="86"/>
      <c r="AB184" s="86"/>
      <c r="AC184" s="86"/>
      <c r="AD184" s="86"/>
      <c r="AE184" s="86" t="str">
        <f t="shared" si="414"/>
        <v/>
      </c>
      <c r="AF184" s="86">
        <v>3.0</v>
      </c>
      <c r="AG184" s="155" t="str">
        <f t="shared" si="410"/>
        <v>3</v>
      </c>
      <c r="AH184" s="155" t="str">
        <f t="shared" si="411"/>
        <v> </v>
      </c>
      <c r="AI184" s="155" t="str">
        <f t="shared" ref="AI184:AK184" si="415">IF(H184="","",H184)</f>
        <v/>
      </c>
      <c r="AJ184" s="156" t="str">
        <f t="shared" si="415"/>
        <v/>
      </c>
      <c r="AK184" s="157" t="str">
        <f t="shared" si="415"/>
        <v/>
      </c>
      <c r="AL184" s="86" t="str">
        <f t="shared" si="416"/>
        <v/>
      </c>
    </row>
    <row r="185" ht="25.5" customHeight="1">
      <c r="A185" s="149"/>
      <c r="B185" s="161"/>
      <c r="C185" s="104"/>
      <c r="D185" s="105"/>
      <c r="E185" s="106">
        <f>IF(B185="",0,F202/SUM(B182:B201))</f>
        <v>0</v>
      </c>
      <c r="F185" s="106">
        <f t="shared" si="398"/>
        <v>0</v>
      </c>
      <c r="G185" s="107">
        <f t="shared" si="399"/>
        <v>0</v>
      </c>
      <c r="H185" s="103"/>
      <c r="I185" s="104"/>
      <c r="J185" s="105"/>
      <c r="K185" s="106">
        <f t="shared" si="400"/>
        <v>0</v>
      </c>
      <c r="L185" s="108">
        <f t="shared" si="401"/>
        <v>0</v>
      </c>
      <c r="M185" s="97">
        <f t="shared" si="402"/>
        <v>0</v>
      </c>
      <c r="N185" s="109">
        <f t="shared" si="403"/>
        <v>0</v>
      </c>
      <c r="O185" s="107">
        <f t="shared" si="404"/>
        <v>0</v>
      </c>
      <c r="P185" s="110" t="str">
        <f t="shared" ref="P185:Q185" si="417">H185</f>
        <v/>
      </c>
      <c r="Q185" s="106" t="str">
        <f t="shared" si="417"/>
        <v/>
      </c>
      <c r="R185" s="106">
        <f t="shared" si="406"/>
        <v>0</v>
      </c>
      <c r="S185" s="108">
        <f t="shared" si="407"/>
        <v>0</v>
      </c>
      <c r="T185" s="153">
        <f t="shared" si="408"/>
        <v>0</v>
      </c>
      <c r="U185" s="154">
        <f t="shared" si="409"/>
        <v>0</v>
      </c>
      <c r="V185" s="86"/>
      <c r="W185" s="86"/>
      <c r="X185" s="86"/>
      <c r="Y185" s="86"/>
      <c r="Z185" s="86"/>
      <c r="AA185" s="86"/>
      <c r="AB185" s="86"/>
      <c r="AC185" s="86"/>
      <c r="AD185" s="86"/>
      <c r="AE185" s="86" t="str">
        <f t="shared" si="414"/>
        <v/>
      </c>
      <c r="AF185" s="86">
        <v>4.0</v>
      </c>
      <c r="AG185" s="155" t="str">
        <f t="shared" si="410"/>
        <v>4</v>
      </c>
      <c r="AH185" s="155" t="str">
        <f t="shared" si="411"/>
        <v> </v>
      </c>
      <c r="AI185" s="155" t="str">
        <f t="shared" ref="AI185:AK185" si="418">IF(H185="","",H185)</f>
        <v/>
      </c>
      <c r="AJ185" s="156" t="str">
        <f t="shared" si="418"/>
        <v/>
      </c>
      <c r="AK185" s="157" t="str">
        <f t="shared" si="418"/>
        <v/>
      </c>
      <c r="AL185" s="86" t="str">
        <f t="shared" si="416"/>
        <v/>
      </c>
    </row>
    <row r="186" ht="25.5" customHeight="1">
      <c r="A186" s="149"/>
      <c r="B186" s="162"/>
      <c r="C186" s="160"/>
      <c r="D186" s="158"/>
      <c r="E186" s="106">
        <f>IF(B186="",0,F202/SUM(B182:B201))</f>
        <v>0</v>
      </c>
      <c r="F186" s="106">
        <f t="shared" si="398"/>
        <v>0</v>
      </c>
      <c r="G186" s="107">
        <f t="shared" si="399"/>
        <v>0</v>
      </c>
      <c r="H186" s="159"/>
      <c r="I186" s="104"/>
      <c r="J186" s="105"/>
      <c r="K186" s="106">
        <f t="shared" si="400"/>
        <v>0</v>
      </c>
      <c r="L186" s="108">
        <f t="shared" si="401"/>
        <v>0</v>
      </c>
      <c r="M186" s="97">
        <f t="shared" si="402"/>
        <v>0</v>
      </c>
      <c r="N186" s="109">
        <f t="shared" si="403"/>
        <v>0</v>
      </c>
      <c r="O186" s="107">
        <f t="shared" si="404"/>
        <v>0</v>
      </c>
      <c r="P186" s="110" t="str">
        <f t="shared" ref="P186:Q186" si="419">H186</f>
        <v/>
      </c>
      <c r="Q186" s="106" t="str">
        <f t="shared" si="419"/>
        <v/>
      </c>
      <c r="R186" s="106">
        <f t="shared" si="406"/>
        <v>0</v>
      </c>
      <c r="S186" s="108">
        <f t="shared" si="407"/>
        <v>0</v>
      </c>
      <c r="T186" s="153">
        <f t="shared" si="408"/>
        <v>0</v>
      </c>
      <c r="U186" s="154">
        <f t="shared" si="409"/>
        <v>0</v>
      </c>
      <c r="V186" s="86"/>
      <c r="W186" s="86"/>
      <c r="X186" s="86"/>
      <c r="Y186" s="86"/>
      <c r="Z186" s="86"/>
      <c r="AA186" s="86"/>
      <c r="AB186" s="86"/>
      <c r="AC186" s="86"/>
      <c r="AD186" s="86"/>
      <c r="AE186" s="86" t="str">
        <f t="shared" si="414"/>
        <v/>
      </c>
      <c r="AF186" s="86">
        <v>5.0</v>
      </c>
      <c r="AG186" s="155" t="str">
        <f t="shared" si="410"/>
        <v>5</v>
      </c>
      <c r="AH186" s="155" t="str">
        <f t="shared" si="411"/>
        <v> </v>
      </c>
      <c r="AI186" s="155" t="str">
        <f t="shared" ref="AI186:AK186" si="420">IF(H186="","",H186)</f>
        <v/>
      </c>
      <c r="AJ186" s="156" t="str">
        <f t="shared" si="420"/>
        <v/>
      </c>
      <c r="AK186" s="157" t="str">
        <f t="shared" si="420"/>
        <v/>
      </c>
      <c r="AL186" s="86" t="str">
        <f t="shared" si="416"/>
        <v/>
      </c>
    </row>
    <row r="187" ht="25.5" customHeight="1">
      <c r="A187" s="149"/>
      <c r="B187" s="161"/>
      <c r="C187" s="104"/>
      <c r="D187" s="105"/>
      <c r="E187" s="106">
        <f>IF(B187="",0,F202/SUM(B182:B201))</f>
        <v>0</v>
      </c>
      <c r="F187" s="106">
        <f t="shared" si="398"/>
        <v>0</v>
      </c>
      <c r="G187" s="107">
        <f t="shared" si="399"/>
        <v>0</v>
      </c>
      <c r="H187" s="103"/>
      <c r="I187" s="104"/>
      <c r="J187" s="105"/>
      <c r="K187" s="106">
        <f t="shared" si="400"/>
        <v>0</v>
      </c>
      <c r="L187" s="108">
        <f t="shared" si="401"/>
        <v>0</v>
      </c>
      <c r="M187" s="97">
        <f t="shared" si="402"/>
        <v>0</v>
      </c>
      <c r="N187" s="109">
        <f t="shared" si="403"/>
        <v>0</v>
      </c>
      <c r="O187" s="107">
        <f t="shared" si="404"/>
        <v>0</v>
      </c>
      <c r="P187" s="110" t="str">
        <f t="shared" ref="P187:Q187" si="421">H187</f>
        <v/>
      </c>
      <c r="Q187" s="106" t="str">
        <f t="shared" si="421"/>
        <v/>
      </c>
      <c r="R187" s="106">
        <f t="shared" si="406"/>
        <v>0</v>
      </c>
      <c r="S187" s="108">
        <f t="shared" si="407"/>
        <v>0</v>
      </c>
      <c r="T187" s="153">
        <f t="shared" si="408"/>
        <v>0</v>
      </c>
      <c r="U187" s="154">
        <f t="shared" si="409"/>
        <v>0</v>
      </c>
      <c r="V187" s="86"/>
      <c r="W187" s="86"/>
      <c r="X187" s="86"/>
      <c r="Y187" s="86"/>
      <c r="Z187" s="86"/>
      <c r="AA187" s="86"/>
      <c r="AB187" s="86"/>
      <c r="AC187" s="86"/>
      <c r="AD187" s="86"/>
      <c r="AE187" s="86" t="str">
        <f t="shared" si="414"/>
        <v/>
      </c>
      <c r="AF187" s="86">
        <v>6.0</v>
      </c>
      <c r="AG187" s="155" t="str">
        <f t="shared" si="410"/>
        <v>6</v>
      </c>
      <c r="AH187" s="155" t="str">
        <f t="shared" si="411"/>
        <v> </v>
      </c>
      <c r="AI187" s="155" t="str">
        <f t="shared" ref="AI187:AK187" si="422">IF(H187="","",H187)</f>
        <v/>
      </c>
      <c r="AJ187" s="156" t="str">
        <f t="shared" si="422"/>
        <v/>
      </c>
      <c r="AK187" s="157" t="str">
        <f t="shared" si="422"/>
        <v/>
      </c>
      <c r="AL187" s="86" t="str">
        <f t="shared" si="416"/>
        <v/>
      </c>
    </row>
    <row r="188" ht="25.5" customHeight="1">
      <c r="A188" s="149"/>
      <c r="B188" s="162"/>
      <c r="C188" s="160"/>
      <c r="D188" s="158"/>
      <c r="E188" s="106">
        <f>IF(B188="",0,F202/SUM(B182:B201))</f>
        <v>0</v>
      </c>
      <c r="F188" s="106">
        <f t="shared" si="398"/>
        <v>0</v>
      </c>
      <c r="G188" s="107">
        <f t="shared" si="399"/>
        <v>0</v>
      </c>
      <c r="H188" s="159"/>
      <c r="I188" s="104"/>
      <c r="J188" s="105"/>
      <c r="K188" s="106">
        <f t="shared" si="400"/>
        <v>0</v>
      </c>
      <c r="L188" s="108">
        <f t="shared" si="401"/>
        <v>0</v>
      </c>
      <c r="M188" s="97">
        <f t="shared" si="402"/>
        <v>0</v>
      </c>
      <c r="N188" s="109">
        <f t="shared" si="403"/>
        <v>0</v>
      </c>
      <c r="O188" s="107">
        <f t="shared" si="404"/>
        <v>0</v>
      </c>
      <c r="P188" s="110" t="str">
        <f t="shared" ref="P188:Q188" si="423">H188</f>
        <v/>
      </c>
      <c r="Q188" s="106" t="str">
        <f t="shared" si="423"/>
        <v/>
      </c>
      <c r="R188" s="106">
        <f t="shared" si="406"/>
        <v>0</v>
      </c>
      <c r="S188" s="108">
        <f t="shared" si="407"/>
        <v>0</v>
      </c>
      <c r="T188" s="153">
        <f t="shared" si="408"/>
        <v>0</v>
      </c>
      <c r="U188" s="154">
        <f t="shared" si="409"/>
        <v>0</v>
      </c>
      <c r="V188" s="86"/>
      <c r="W188" s="86"/>
      <c r="X188" s="86"/>
      <c r="Y188" s="86"/>
      <c r="Z188" s="86"/>
      <c r="AA188" s="86"/>
      <c r="AB188" s="86"/>
      <c r="AC188" s="86"/>
      <c r="AD188" s="86"/>
      <c r="AE188" s="86" t="str">
        <f t="shared" si="414"/>
        <v/>
      </c>
      <c r="AF188" s="86">
        <v>7.0</v>
      </c>
      <c r="AG188" s="155" t="str">
        <f t="shared" si="410"/>
        <v>7</v>
      </c>
      <c r="AH188" s="155" t="str">
        <f t="shared" si="411"/>
        <v> </v>
      </c>
      <c r="AI188" s="155" t="str">
        <f t="shared" ref="AI188:AK188" si="424">IF(H188="","",H188)</f>
        <v/>
      </c>
      <c r="AJ188" s="156" t="str">
        <f t="shared" si="424"/>
        <v/>
      </c>
      <c r="AK188" s="157" t="str">
        <f t="shared" si="424"/>
        <v/>
      </c>
      <c r="AL188" s="86" t="str">
        <f t="shared" si="416"/>
        <v/>
      </c>
    </row>
    <row r="189" ht="25.5" customHeight="1">
      <c r="A189" s="149"/>
      <c r="B189" s="161"/>
      <c r="C189" s="104"/>
      <c r="D189" s="105"/>
      <c r="E189" s="106">
        <f>IF(B189="",0,F202/SUM(B182:B201))</f>
        <v>0</v>
      </c>
      <c r="F189" s="106">
        <f t="shared" si="398"/>
        <v>0</v>
      </c>
      <c r="G189" s="107">
        <f t="shared" si="399"/>
        <v>0</v>
      </c>
      <c r="H189" s="103"/>
      <c r="I189" s="104"/>
      <c r="J189" s="105"/>
      <c r="K189" s="106">
        <f t="shared" si="400"/>
        <v>0</v>
      </c>
      <c r="L189" s="108">
        <f t="shared" si="401"/>
        <v>0</v>
      </c>
      <c r="M189" s="97">
        <f t="shared" si="402"/>
        <v>0</v>
      </c>
      <c r="N189" s="109">
        <f t="shared" si="403"/>
        <v>0</v>
      </c>
      <c r="O189" s="107">
        <f t="shared" si="404"/>
        <v>0</v>
      </c>
      <c r="P189" s="110" t="str">
        <f t="shared" ref="P189:Q189" si="425">H189</f>
        <v/>
      </c>
      <c r="Q189" s="106" t="str">
        <f t="shared" si="425"/>
        <v/>
      </c>
      <c r="R189" s="106">
        <f t="shared" si="406"/>
        <v>0</v>
      </c>
      <c r="S189" s="108">
        <f t="shared" si="407"/>
        <v>0</v>
      </c>
      <c r="T189" s="153">
        <f t="shared" si="408"/>
        <v>0</v>
      </c>
      <c r="U189" s="154">
        <f t="shared" si="409"/>
        <v>0</v>
      </c>
      <c r="V189" s="86"/>
      <c r="W189" s="86"/>
      <c r="X189" s="86"/>
      <c r="Y189" s="86"/>
      <c r="Z189" s="86"/>
      <c r="AA189" s="86"/>
      <c r="AB189" s="86"/>
      <c r="AC189" s="86"/>
      <c r="AD189" s="86"/>
      <c r="AE189" s="86" t="str">
        <f t="shared" si="414"/>
        <v/>
      </c>
      <c r="AF189" s="86">
        <v>8.0</v>
      </c>
      <c r="AG189" s="155" t="str">
        <f t="shared" si="410"/>
        <v>8</v>
      </c>
      <c r="AH189" s="155" t="str">
        <f t="shared" si="411"/>
        <v> </v>
      </c>
      <c r="AI189" s="155" t="str">
        <f t="shared" ref="AI189:AK189" si="426">IF(H189="","",H189)</f>
        <v/>
      </c>
      <c r="AJ189" s="156" t="str">
        <f t="shared" si="426"/>
        <v/>
      </c>
      <c r="AK189" s="157" t="str">
        <f t="shared" si="426"/>
        <v/>
      </c>
      <c r="AL189" s="86" t="str">
        <f t="shared" si="416"/>
        <v/>
      </c>
    </row>
    <row r="190" ht="25.5" customHeight="1">
      <c r="A190" s="149"/>
      <c r="B190" s="161"/>
      <c r="C190" s="104"/>
      <c r="D190" s="105"/>
      <c r="E190" s="106">
        <f>IF(B190="",0,F202/SUM(B182:B201))</f>
        <v>0</v>
      </c>
      <c r="F190" s="106">
        <f t="shared" si="398"/>
        <v>0</v>
      </c>
      <c r="G190" s="107">
        <f t="shared" si="399"/>
        <v>0</v>
      </c>
      <c r="H190" s="103"/>
      <c r="I190" s="104"/>
      <c r="J190" s="105"/>
      <c r="K190" s="106">
        <f t="shared" si="400"/>
        <v>0</v>
      </c>
      <c r="L190" s="108">
        <f t="shared" si="401"/>
        <v>0</v>
      </c>
      <c r="M190" s="97">
        <f t="shared" si="402"/>
        <v>0</v>
      </c>
      <c r="N190" s="109">
        <f t="shared" si="403"/>
        <v>0</v>
      </c>
      <c r="O190" s="107">
        <f t="shared" si="404"/>
        <v>0</v>
      </c>
      <c r="P190" s="110" t="str">
        <f t="shared" ref="P190:Q190" si="427">H190</f>
        <v/>
      </c>
      <c r="Q190" s="106" t="str">
        <f t="shared" si="427"/>
        <v/>
      </c>
      <c r="R190" s="106">
        <f t="shared" si="406"/>
        <v>0</v>
      </c>
      <c r="S190" s="108">
        <f t="shared" si="407"/>
        <v>0</v>
      </c>
      <c r="T190" s="153">
        <f t="shared" si="408"/>
        <v>0</v>
      </c>
      <c r="U190" s="154">
        <f t="shared" si="409"/>
        <v>0</v>
      </c>
      <c r="V190" s="86"/>
      <c r="W190" s="86"/>
      <c r="X190" s="86"/>
      <c r="Y190" s="86"/>
      <c r="Z190" s="86"/>
      <c r="AA190" s="86"/>
      <c r="AB190" s="86"/>
      <c r="AC190" s="86"/>
      <c r="AD190" s="86"/>
      <c r="AE190" s="86" t="str">
        <f t="shared" si="414"/>
        <v/>
      </c>
      <c r="AF190" s="86">
        <v>9.0</v>
      </c>
      <c r="AG190" s="155" t="str">
        <f t="shared" si="410"/>
        <v>9</v>
      </c>
      <c r="AH190" s="155" t="str">
        <f t="shared" si="411"/>
        <v> </v>
      </c>
      <c r="AI190" s="155" t="str">
        <f t="shared" ref="AI190:AK190" si="428">IF(H190="","",H190)</f>
        <v/>
      </c>
      <c r="AJ190" s="156" t="str">
        <f t="shared" si="428"/>
        <v/>
      </c>
      <c r="AK190" s="157" t="str">
        <f t="shared" si="428"/>
        <v/>
      </c>
      <c r="AL190" s="86" t="str">
        <f t="shared" si="416"/>
        <v/>
      </c>
    </row>
    <row r="191" ht="25.5" customHeight="1">
      <c r="A191" s="149"/>
      <c r="B191" s="161"/>
      <c r="C191" s="104"/>
      <c r="D191" s="105"/>
      <c r="E191" s="106">
        <f>IF(B191="",0,F202/SUM(B182:B201))</f>
        <v>0</v>
      </c>
      <c r="F191" s="106">
        <f t="shared" si="398"/>
        <v>0</v>
      </c>
      <c r="G191" s="107">
        <f t="shared" si="399"/>
        <v>0</v>
      </c>
      <c r="H191" s="103"/>
      <c r="I191" s="104"/>
      <c r="J191" s="105"/>
      <c r="K191" s="106">
        <f t="shared" si="400"/>
        <v>0</v>
      </c>
      <c r="L191" s="108">
        <f t="shared" si="401"/>
        <v>0</v>
      </c>
      <c r="M191" s="97">
        <f t="shared" si="402"/>
        <v>0</v>
      </c>
      <c r="N191" s="109">
        <f t="shared" si="403"/>
        <v>0</v>
      </c>
      <c r="O191" s="107">
        <f t="shared" si="404"/>
        <v>0</v>
      </c>
      <c r="P191" s="110" t="str">
        <f t="shared" ref="P191:Q191" si="429">H191</f>
        <v/>
      </c>
      <c r="Q191" s="106" t="str">
        <f t="shared" si="429"/>
        <v/>
      </c>
      <c r="R191" s="106">
        <f t="shared" si="406"/>
        <v>0</v>
      </c>
      <c r="S191" s="108">
        <f t="shared" si="407"/>
        <v>0</v>
      </c>
      <c r="T191" s="153">
        <f t="shared" si="408"/>
        <v>0</v>
      </c>
      <c r="U191" s="154">
        <f t="shared" si="409"/>
        <v>0</v>
      </c>
      <c r="V191" s="86"/>
      <c r="W191" s="86"/>
      <c r="X191" s="86"/>
      <c r="Y191" s="86"/>
      <c r="Z191" s="86"/>
      <c r="AA191" s="86"/>
      <c r="AB191" s="86"/>
      <c r="AC191" s="86"/>
      <c r="AD191" s="86"/>
      <c r="AE191" s="86" t="str">
        <f t="shared" si="414"/>
        <v/>
      </c>
      <c r="AF191" s="86">
        <v>10.0</v>
      </c>
      <c r="AG191" s="155" t="str">
        <f t="shared" si="410"/>
        <v>10</v>
      </c>
      <c r="AH191" s="155" t="str">
        <f t="shared" si="411"/>
        <v> </v>
      </c>
      <c r="AI191" s="155" t="str">
        <f t="shared" ref="AI191:AK191" si="430">IF(H191="","",H191)</f>
        <v/>
      </c>
      <c r="AJ191" s="156" t="str">
        <f t="shared" si="430"/>
        <v/>
      </c>
      <c r="AK191" s="157" t="str">
        <f t="shared" si="430"/>
        <v/>
      </c>
      <c r="AL191" s="86" t="str">
        <f t="shared" si="416"/>
        <v/>
      </c>
    </row>
    <row r="192" ht="25.5" customHeight="1">
      <c r="A192" s="149"/>
      <c r="B192" s="161"/>
      <c r="C192" s="104"/>
      <c r="D192" s="105"/>
      <c r="E192" s="106">
        <f>IF(B192="",0,F202/SUM(B182:B201))</f>
        <v>0</v>
      </c>
      <c r="F192" s="106">
        <f t="shared" si="398"/>
        <v>0</v>
      </c>
      <c r="G192" s="107">
        <f t="shared" si="399"/>
        <v>0</v>
      </c>
      <c r="H192" s="103"/>
      <c r="I192" s="104"/>
      <c r="J192" s="105"/>
      <c r="K192" s="106">
        <f t="shared" si="400"/>
        <v>0</v>
      </c>
      <c r="L192" s="108">
        <f t="shared" si="401"/>
        <v>0</v>
      </c>
      <c r="M192" s="97">
        <f t="shared" si="402"/>
        <v>0</v>
      </c>
      <c r="N192" s="109">
        <f t="shared" si="403"/>
        <v>0</v>
      </c>
      <c r="O192" s="107">
        <f t="shared" si="404"/>
        <v>0</v>
      </c>
      <c r="P192" s="110" t="str">
        <f t="shared" ref="P192:Q192" si="431">H192</f>
        <v/>
      </c>
      <c r="Q192" s="106" t="str">
        <f t="shared" si="431"/>
        <v/>
      </c>
      <c r="R192" s="106">
        <f t="shared" si="406"/>
        <v>0</v>
      </c>
      <c r="S192" s="108">
        <f t="shared" si="407"/>
        <v>0</v>
      </c>
      <c r="T192" s="153">
        <f t="shared" si="408"/>
        <v>0</v>
      </c>
      <c r="U192" s="154">
        <f t="shared" si="409"/>
        <v>0</v>
      </c>
      <c r="V192" s="86"/>
      <c r="W192" s="86"/>
      <c r="X192" s="86"/>
      <c r="Y192" s="86"/>
      <c r="Z192" s="86"/>
      <c r="AA192" s="86"/>
      <c r="AB192" s="86"/>
      <c r="AC192" s="86"/>
      <c r="AD192" s="86"/>
      <c r="AE192" s="86" t="str">
        <f t="shared" si="414"/>
        <v/>
      </c>
      <c r="AF192" s="86">
        <v>11.0</v>
      </c>
      <c r="AG192" s="155" t="str">
        <f t="shared" si="410"/>
        <v>11</v>
      </c>
      <c r="AH192" s="155" t="str">
        <f t="shared" si="411"/>
        <v> </v>
      </c>
      <c r="AI192" s="155" t="str">
        <f t="shared" ref="AI192:AK192" si="432">IF(H192="","",H192)</f>
        <v/>
      </c>
      <c r="AJ192" s="156" t="str">
        <f t="shared" si="432"/>
        <v/>
      </c>
      <c r="AK192" s="157" t="str">
        <f t="shared" si="432"/>
        <v/>
      </c>
      <c r="AL192" s="86" t="str">
        <f t="shared" si="416"/>
        <v/>
      </c>
    </row>
    <row r="193" ht="25.5" customHeight="1">
      <c r="A193" s="149"/>
      <c r="B193" s="161"/>
      <c r="C193" s="104"/>
      <c r="D193" s="105"/>
      <c r="E193" s="106">
        <f>IF(B193="",0,F202/SUM(B182:B201))</f>
        <v>0</v>
      </c>
      <c r="F193" s="106">
        <f t="shared" si="398"/>
        <v>0</v>
      </c>
      <c r="G193" s="107">
        <f t="shared" si="399"/>
        <v>0</v>
      </c>
      <c r="H193" s="103"/>
      <c r="I193" s="104"/>
      <c r="J193" s="105"/>
      <c r="K193" s="106">
        <f t="shared" si="400"/>
        <v>0</v>
      </c>
      <c r="L193" s="108">
        <f t="shared" si="401"/>
        <v>0</v>
      </c>
      <c r="M193" s="97">
        <f t="shared" si="402"/>
        <v>0</v>
      </c>
      <c r="N193" s="109">
        <f t="shared" si="403"/>
        <v>0</v>
      </c>
      <c r="O193" s="107">
        <f t="shared" si="404"/>
        <v>0</v>
      </c>
      <c r="P193" s="110" t="str">
        <f t="shared" ref="P193:Q193" si="433">H193</f>
        <v/>
      </c>
      <c r="Q193" s="106" t="str">
        <f t="shared" si="433"/>
        <v/>
      </c>
      <c r="R193" s="106">
        <f t="shared" si="406"/>
        <v>0</v>
      </c>
      <c r="S193" s="108">
        <f t="shared" si="407"/>
        <v>0</v>
      </c>
      <c r="T193" s="153">
        <f t="shared" si="408"/>
        <v>0</v>
      </c>
      <c r="U193" s="154">
        <f t="shared" si="409"/>
        <v>0</v>
      </c>
      <c r="V193" s="86"/>
      <c r="W193" s="86"/>
      <c r="X193" s="86"/>
      <c r="Y193" s="86"/>
      <c r="Z193" s="86"/>
      <c r="AA193" s="86"/>
      <c r="AB193" s="86"/>
      <c r="AC193" s="86"/>
      <c r="AD193" s="86"/>
      <c r="AE193" s="86" t="str">
        <f t="shared" si="414"/>
        <v/>
      </c>
      <c r="AF193" s="86">
        <v>12.0</v>
      </c>
      <c r="AG193" s="155" t="str">
        <f t="shared" si="410"/>
        <v>12</v>
      </c>
      <c r="AH193" s="155" t="str">
        <f t="shared" si="411"/>
        <v> </v>
      </c>
      <c r="AI193" s="155" t="str">
        <f t="shared" ref="AI193:AK193" si="434">IF(H193="","",H193)</f>
        <v/>
      </c>
      <c r="AJ193" s="156" t="str">
        <f t="shared" si="434"/>
        <v/>
      </c>
      <c r="AK193" s="157" t="str">
        <f t="shared" si="434"/>
        <v/>
      </c>
      <c r="AL193" s="86" t="str">
        <f t="shared" si="416"/>
        <v/>
      </c>
    </row>
    <row r="194" ht="25.5" customHeight="1">
      <c r="A194" s="149"/>
      <c r="B194" s="161"/>
      <c r="C194" s="104"/>
      <c r="D194" s="105"/>
      <c r="E194" s="106">
        <f>IF(B194="",0,F202/SUM(B182:B201))</f>
        <v>0</v>
      </c>
      <c r="F194" s="106">
        <f t="shared" si="398"/>
        <v>0</v>
      </c>
      <c r="G194" s="107">
        <f t="shared" si="399"/>
        <v>0</v>
      </c>
      <c r="H194" s="103"/>
      <c r="I194" s="104"/>
      <c r="J194" s="105"/>
      <c r="K194" s="106">
        <f t="shared" si="400"/>
        <v>0</v>
      </c>
      <c r="L194" s="108">
        <f t="shared" si="401"/>
        <v>0</v>
      </c>
      <c r="M194" s="97">
        <f t="shared" si="402"/>
        <v>0</v>
      </c>
      <c r="N194" s="109">
        <f t="shared" si="403"/>
        <v>0</v>
      </c>
      <c r="O194" s="107">
        <f t="shared" si="404"/>
        <v>0</v>
      </c>
      <c r="P194" s="110" t="str">
        <f t="shared" ref="P194:Q194" si="435">H194</f>
        <v/>
      </c>
      <c r="Q194" s="106" t="str">
        <f t="shared" si="435"/>
        <v/>
      </c>
      <c r="R194" s="106">
        <f t="shared" si="406"/>
        <v>0</v>
      </c>
      <c r="S194" s="108">
        <f t="shared" si="407"/>
        <v>0</v>
      </c>
      <c r="T194" s="153">
        <f t="shared" si="408"/>
        <v>0</v>
      </c>
      <c r="U194" s="154">
        <f t="shared" si="409"/>
        <v>0</v>
      </c>
      <c r="V194" s="86"/>
      <c r="W194" s="86"/>
      <c r="X194" s="86"/>
      <c r="Y194" s="86"/>
      <c r="Z194" s="86"/>
      <c r="AA194" s="86"/>
      <c r="AB194" s="86"/>
      <c r="AC194" s="86"/>
      <c r="AD194" s="86"/>
      <c r="AE194" s="86" t="str">
        <f t="shared" si="414"/>
        <v/>
      </c>
      <c r="AF194" s="86">
        <v>13.0</v>
      </c>
      <c r="AG194" s="155" t="str">
        <f t="shared" si="410"/>
        <v>13</v>
      </c>
      <c r="AH194" s="155" t="str">
        <f t="shared" si="411"/>
        <v> </v>
      </c>
      <c r="AI194" s="155" t="str">
        <f t="shared" ref="AI194:AK194" si="436">IF(H194="","",H194)</f>
        <v/>
      </c>
      <c r="AJ194" s="156" t="str">
        <f t="shared" si="436"/>
        <v/>
      </c>
      <c r="AK194" s="157" t="str">
        <f t="shared" si="436"/>
        <v/>
      </c>
      <c r="AL194" s="86" t="str">
        <f t="shared" si="416"/>
        <v/>
      </c>
    </row>
    <row r="195" ht="25.5" customHeight="1">
      <c r="A195" s="149"/>
      <c r="B195" s="161"/>
      <c r="C195" s="104"/>
      <c r="D195" s="105"/>
      <c r="E195" s="106">
        <f>IF(B195="",0,F202/SUM(B182:B201))</f>
        <v>0</v>
      </c>
      <c r="F195" s="106">
        <f t="shared" si="398"/>
        <v>0</v>
      </c>
      <c r="G195" s="107">
        <f t="shared" si="399"/>
        <v>0</v>
      </c>
      <c r="H195" s="103"/>
      <c r="I195" s="104"/>
      <c r="J195" s="105"/>
      <c r="K195" s="106">
        <f t="shared" si="400"/>
        <v>0</v>
      </c>
      <c r="L195" s="108">
        <f t="shared" si="401"/>
        <v>0</v>
      </c>
      <c r="M195" s="97">
        <f t="shared" si="402"/>
        <v>0</v>
      </c>
      <c r="N195" s="109">
        <f t="shared" si="403"/>
        <v>0</v>
      </c>
      <c r="O195" s="107">
        <f t="shared" si="404"/>
        <v>0</v>
      </c>
      <c r="P195" s="110" t="str">
        <f t="shared" ref="P195:Q195" si="437">H195</f>
        <v/>
      </c>
      <c r="Q195" s="106" t="str">
        <f t="shared" si="437"/>
        <v/>
      </c>
      <c r="R195" s="106">
        <f t="shared" si="406"/>
        <v>0</v>
      </c>
      <c r="S195" s="108">
        <f t="shared" si="407"/>
        <v>0</v>
      </c>
      <c r="T195" s="153">
        <f t="shared" si="408"/>
        <v>0</v>
      </c>
      <c r="U195" s="154">
        <f t="shared" si="409"/>
        <v>0</v>
      </c>
      <c r="V195" s="86"/>
      <c r="W195" s="86"/>
      <c r="X195" s="86"/>
      <c r="Y195" s="86"/>
      <c r="Z195" s="86"/>
      <c r="AA195" s="86"/>
      <c r="AB195" s="86"/>
      <c r="AC195" s="86"/>
      <c r="AD195" s="86"/>
      <c r="AE195" s="86" t="str">
        <f t="shared" si="414"/>
        <v/>
      </c>
      <c r="AF195" s="86">
        <v>14.0</v>
      </c>
      <c r="AG195" s="155" t="str">
        <f t="shared" si="410"/>
        <v>14</v>
      </c>
      <c r="AH195" s="155" t="str">
        <f t="shared" si="411"/>
        <v> </v>
      </c>
      <c r="AI195" s="155" t="str">
        <f t="shared" ref="AI195:AK195" si="438">IF(H195="","",H195)</f>
        <v/>
      </c>
      <c r="AJ195" s="156" t="str">
        <f t="shared" si="438"/>
        <v/>
      </c>
      <c r="AK195" s="157" t="str">
        <f t="shared" si="438"/>
        <v/>
      </c>
      <c r="AL195" s="86" t="str">
        <f t="shared" si="416"/>
        <v/>
      </c>
    </row>
    <row r="196" ht="25.5" customHeight="1">
      <c r="A196" s="149"/>
      <c r="B196" s="161"/>
      <c r="C196" s="104"/>
      <c r="D196" s="105"/>
      <c r="E196" s="106">
        <f>IF(B196="",0,F202/SUM(B182:B201))</f>
        <v>0</v>
      </c>
      <c r="F196" s="106">
        <f t="shared" si="398"/>
        <v>0</v>
      </c>
      <c r="G196" s="107">
        <f t="shared" si="399"/>
        <v>0</v>
      </c>
      <c r="H196" s="103"/>
      <c r="I196" s="104"/>
      <c r="J196" s="105"/>
      <c r="K196" s="106">
        <f t="shared" si="400"/>
        <v>0</v>
      </c>
      <c r="L196" s="108">
        <f t="shared" si="401"/>
        <v>0</v>
      </c>
      <c r="M196" s="97">
        <f t="shared" si="402"/>
        <v>0</v>
      </c>
      <c r="N196" s="109">
        <f t="shared" si="403"/>
        <v>0</v>
      </c>
      <c r="O196" s="107">
        <f t="shared" si="404"/>
        <v>0</v>
      </c>
      <c r="P196" s="110" t="str">
        <f t="shared" ref="P196:Q196" si="439">H196</f>
        <v/>
      </c>
      <c r="Q196" s="106" t="str">
        <f t="shared" si="439"/>
        <v/>
      </c>
      <c r="R196" s="106">
        <f t="shared" si="406"/>
        <v>0</v>
      </c>
      <c r="S196" s="108">
        <f t="shared" si="407"/>
        <v>0</v>
      </c>
      <c r="T196" s="153">
        <f t="shared" si="408"/>
        <v>0</v>
      </c>
      <c r="U196" s="154">
        <f t="shared" si="409"/>
        <v>0</v>
      </c>
      <c r="V196" s="86"/>
      <c r="W196" s="86"/>
      <c r="X196" s="86"/>
      <c r="Y196" s="86"/>
      <c r="Z196" s="86"/>
      <c r="AA196" s="86"/>
      <c r="AB196" s="86"/>
      <c r="AC196" s="86"/>
      <c r="AD196" s="86"/>
      <c r="AE196" s="86" t="str">
        <f t="shared" si="414"/>
        <v/>
      </c>
      <c r="AF196" s="86">
        <v>15.0</v>
      </c>
      <c r="AG196" s="155" t="str">
        <f t="shared" si="410"/>
        <v>15</v>
      </c>
      <c r="AH196" s="155" t="str">
        <f t="shared" si="411"/>
        <v> </v>
      </c>
      <c r="AI196" s="155" t="str">
        <f t="shared" ref="AI196:AK196" si="440">IF(H196="","",H196)</f>
        <v/>
      </c>
      <c r="AJ196" s="156" t="str">
        <f t="shared" si="440"/>
        <v/>
      </c>
      <c r="AK196" s="157" t="str">
        <f t="shared" si="440"/>
        <v/>
      </c>
      <c r="AL196" s="86" t="str">
        <f t="shared" si="416"/>
        <v/>
      </c>
    </row>
    <row r="197" ht="25.5" customHeight="1">
      <c r="A197" s="149"/>
      <c r="B197" s="161"/>
      <c r="C197" s="104"/>
      <c r="D197" s="105"/>
      <c r="E197" s="106">
        <f>IF(B197="",0,F202/SUM(B182:B201))</f>
        <v>0</v>
      </c>
      <c r="F197" s="106">
        <f t="shared" si="398"/>
        <v>0</v>
      </c>
      <c r="G197" s="107">
        <f t="shared" si="399"/>
        <v>0</v>
      </c>
      <c r="H197" s="103"/>
      <c r="I197" s="104"/>
      <c r="J197" s="105"/>
      <c r="K197" s="106">
        <f t="shared" si="400"/>
        <v>0</v>
      </c>
      <c r="L197" s="108">
        <f t="shared" si="401"/>
        <v>0</v>
      </c>
      <c r="M197" s="97">
        <f t="shared" si="402"/>
        <v>0</v>
      </c>
      <c r="N197" s="109">
        <f t="shared" si="403"/>
        <v>0</v>
      </c>
      <c r="O197" s="107">
        <f t="shared" si="404"/>
        <v>0</v>
      </c>
      <c r="P197" s="110" t="str">
        <f t="shared" ref="P197:Q197" si="441">H197</f>
        <v/>
      </c>
      <c r="Q197" s="106" t="str">
        <f t="shared" si="441"/>
        <v/>
      </c>
      <c r="R197" s="106">
        <f t="shared" si="406"/>
        <v>0</v>
      </c>
      <c r="S197" s="108">
        <f t="shared" si="407"/>
        <v>0</v>
      </c>
      <c r="T197" s="153">
        <f t="shared" si="408"/>
        <v>0</v>
      </c>
      <c r="U197" s="154">
        <f t="shared" si="409"/>
        <v>0</v>
      </c>
      <c r="V197" s="86"/>
      <c r="W197" s="86"/>
      <c r="X197" s="86"/>
      <c r="Y197" s="86"/>
      <c r="Z197" s="86"/>
      <c r="AA197" s="86"/>
      <c r="AB197" s="86"/>
      <c r="AC197" s="86"/>
      <c r="AD197" s="86"/>
      <c r="AE197" s="86" t="str">
        <f t="shared" si="414"/>
        <v/>
      </c>
      <c r="AF197" s="86">
        <v>16.0</v>
      </c>
      <c r="AG197" s="155" t="str">
        <f t="shared" si="410"/>
        <v>16</v>
      </c>
      <c r="AH197" s="155" t="str">
        <f t="shared" si="411"/>
        <v> </v>
      </c>
      <c r="AI197" s="155" t="str">
        <f t="shared" ref="AI197:AK197" si="442">IF(H197="","",H197)</f>
        <v/>
      </c>
      <c r="AJ197" s="156" t="str">
        <f t="shared" si="442"/>
        <v/>
      </c>
      <c r="AK197" s="157" t="str">
        <f t="shared" si="442"/>
        <v/>
      </c>
      <c r="AL197" s="86" t="str">
        <f t="shared" si="416"/>
        <v/>
      </c>
    </row>
    <row r="198" ht="25.5" customHeight="1">
      <c r="A198" s="149"/>
      <c r="B198" s="161"/>
      <c r="C198" s="104"/>
      <c r="D198" s="105"/>
      <c r="E198" s="106">
        <f>IF(B198="",0,F202/SUM(B182:B201))</f>
        <v>0</v>
      </c>
      <c r="F198" s="106">
        <f t="shared" si="398"/>
        <v>0</v>
      </c>
      <c r="G198" s="107">
        <f t="shared" si="399"/>
        <v>0</v>
      </c>
      <c r="H198" s="103"/>
      <c r="I198" s="104"/>
      <c r="J198" s="105"/>
      <c r="K198" s="106">
        <f t="shared" si="400"/>
        <v>0</v>
      </c>
      <c r="L198" s="108">
        <f t="shared" si="401"/>
        <v>0</v>
      </c>
      <c r="M198" s="97">
        <f t="shared" si="402"/>
        <v>0</v>
      </c>
      <c r="N198" s="109">
        <f t="shared" si="403"/>
        <v>0</v>
      </c>
      <c r="O198" s="107">
        <f t="shared" si="404"/>
        <v>0</v>
      </c>
      <c r="P198" s="110" t="str">
        <f t="shared" ref="P198:Q198" si="443">H198</f>
        <v/>
      </c>
      <c r="Q198" s="106" t="str">
        <f t="shared" si="443"/>
        <v/>
      </c>
      <c r="R198" s="106">
        <f t="shared" si="406"/>
        <v>0</v>
      </c>
      <c r="S198" s="108">
        <f t="shared" si="407"/>
        <v>0</v>
      </c>
      <c r="T198" s="153">
        <f t="shared" si="408"/>
        <v>0</v>
      </c>
      <c r="U198" s="154">
        <f t="shared" si="409"/>
        <v>0</v>
      </c>
      <c r="V198" s="86"/>
      <c r="W198" s="86"/>
      <c r="X198" s="86"/>
      <c r="Y198" s="86"/>
      <c r="Z198" s="86"/>
      <c r="AA198" s="86"/>
      <c r="AB198" s="86"/>
      <c r="AC198" s="86"/>
      <c r="AD198" s="86"/>
      <c r="AE198" s="86" t="str">
        <f t="shared" si="414"/>
        <v/>
      </c>
      <c r="AF198" s="86">
        <v>17.0</v>
      </c>
      <c r="AG198" s="155" t="str">
        <f t="shared" si="410"/>
        <v>17</v>
      </c>
      <c r="AH198" s="155" t="str">
        <f t="shared" si="411"/>
        <v> </v>
      </c>
      <c r="AI198" s="155" t="str">
        <f t="shared" ref="AI198:AK198" si="444">IF(H198="","",H198)</f>
        <v/>
      </c>
      <c r="AJ198" s="156" t="str">
        <f t="shared" si="444"/>
        <v/>
      </c>
      <c r="AK198" s="157" t="str">
        <f t="shared" si="444"/>
        <v/>
      </c>
      <c r="AL198" s="86" t="str">
        <f t="shared" si="416"/>
        <v/>
      </c>
    </row>
    <row r="199" ht="25.5" customHeight="1">
      <c r="A199" s="149"/>
      <c r="B199" s="161"/>
      <c r="C199" s="104"/>
      <c r="D199" s="105"/>
      <c r="E199" s="106">
        <f>IF(B199="",0,F202/SUM(B182:B201))</f>
        <v>0</v>
      </c>
      <c r="F199" s="106">
        <f t="shared" si="398"/>
        <v>0</v>
      </c>
      <c r="G199" s="107">
        <f t="shared" si="399"/>
        <v>0</v>
      </c>
      <c r="H199" s="103"/>
      <c r="I199" s="104"/>
      <c r="J199" s="105"/>
      <c r="K199" s="106">
        <f t="shared" si="400"/>
        <v>0</v>
      </c>
      <c r="L199" s="108">
        <f t="shared" si="401"/>
        <v>0</v>
      </c>
      <c r="M199" s="97">
        <f t="shared" si="402"/>
        <v>0</v>
      </c>
      <c r="N199" s="109">
        <f t="shared" si="403"/>
        <v>0</v>
      </c>
      <c r="O199" s="107">
        <f t="shared" si="404"/>
        <v>0</v>
      </c>
      <c r="P199" s="110" t="str">
        <f t="shared" ref="P199:Q199" si="445">H199</f>
        <v/>
      </c>
      <c r="Q199" s="106" t="str">
        <f t="shared" si="445"/>
        <v/>
      </c>
      <c r="R199" s="106">
        <f t="shared" si="406"/>
        <v>0</v>
      </c>
      <c r="S199" s="108">
        <f t="shared" si="407"/>
        <v>0</v>
      </c>
      <c r="T199" s="153">
        <f t="shared" si="408"/>
        <v>0</v>
      </c>
      <c r="U199" s="154">
        <f t="shared" si="409"/>
        <v>0</v>
      </c>
      <c r="V199" s="86"/>
      <c r="W199" s="86"/>
      <c r="X199" s="86"/>
      <c r="Y199" s="86"/>
      <c r="Z199" s="86"/>
      <c r="AA199" s="86"/>
      <c r="AB199" s="86"/>
      <c r="AC199" s="86"/>
      <c r="AD199" s="86"/>
      <c r="AE199" s="86" t="str">
        <f t="shared" si="414"/>
        <v/>
      </c>
      <c r="AF199" s="86">
        <v>18.0</v>
      </c>
      <c r="AG199" s="155" t="str">
        <f t="shared" si="410"/>
        <v>18</v>
      </c>
      <c r="AH199" s="155" t="str">
        <f t="shared" si="411"/>
        <v> </v>
      </c>
      <c r="AI199" s="155" t="str">
        <f t="shared" ref="AI199:AK199" si="446">IF(H199="","",H199)</f>
        <v/>
      </c>
      <c r="AJ199" s="156" t="str">
        <f t="shared" si="446"/>
        <v/>
      </c>
      <c r="AK199" s="157" t="str">
        <f t="shared" si="446"/>
        <v/>
      </c>
      <c r="AL199" s="86" t="str">
        <f t="shared" si="416"/>
        <v/>
      </c>
    </row>
    <row r="200" ht="25.5" customHeight="1">
      <c r="A200" s="149"/>
      <c r="B200" s="161"/>
      <c r="C200" s="104"/>
      <c r="D200" s="105"/>
      <c r="E200" s="106">
        <f>IF(B200="",0,F202/SUM(B182:B201))</f>
        <v>0</v>
      </c>
      <c r="F200" s="106">
        <f t="shared" si="398"/>
        <v>0</v>
      </c>
      <c r="G200" s="107">
        <f t="shared" si="399"/>
        <v>0</v>
      </c>
      <c r="H200" s="103"/>
      <c r="I200" s="104"/>
      <c r="J200" s="105"/>
      <c r="K200" s="106">
        <f t="shared" si="400"/>
        <v>0</v>
      </c>
      <c r="L200" s="108">
        <f t="shared" si="401"/>
        <v>0</v>
      </c>
      <c r="M200" s="97">
        <f t="shared" si="402"/>
        <v>0</v>
      </c>
      <c r="N200" s="109">
        <f t="shared" si="403"/>
        <v>0</v>
      </c>
      <c r="O200" s="107">
        <f t="shared" si="404"/>
        <v>0</v>
      </c>
      <c r="P200" s="110" t="str">
        <f t="shared" ref="P200:Q200" si="447">H200</f>
        <v/>
      </c>
      <c r="Q200" s="106" t="str">
        <f t="shared" si="447"/>
        <v/>
      </c>
      <c r="R200" s="106">
        <f t="shared" si="406"/>
        <v>0</v>
      </c>
      <c r="S200" s="108">
        <f t="shared" si="407"/>
        <v>0</v>
      </c>
      <c r="T200" s="153">
        <f t="shared" si="408"/>
        <v>0</v>
      </c>
      <c r="U200" s="154">
        <f t="shared" si="409"/>
        <v>0</v>
      </c>
      <c r="V200" s="86"/>
      <c r="W200" s="86"/>
      <c r="X200" s="86"/>
      <c r="Y200" s="86"/>
      <c r="Z200" s="86"/>
      <c r="AA200" s="86"/>
      <c r="AB200" s="86"/>
      <c r="AC200" s="86"/>
      <c r="AD200" s="86"/>
      <c r="AE200" s="86" t="str">
        <f t="shared" si="414"/>
        <v/>
      </c>
      <c r="AF200" s="86">
        <v>19.0</v>
      </c>
      <c r="AG200" s="155" t="str">
        <f t="shared" si="410"/>
        <v>19</v>
      </c>
      <c r="AH200" s="155" t="str">
        <f t="shared" si="411"/>
        <v> </v>
      </c>
      <c r="AI200" s="155" t="str">
        <f t="shared" ref="AI200:AK200" si="448">IF(H200="","",H200)</f>
        <v/>
      </c>
      <c r="AJ200" s="156" t="str">
        <f t="shared" si="448"/>
        <v/>
      </c>
      <c r="AK200" s="157" t="str">
        <f t="shared" si="448"/>
        <v/>
      </c>
      <c r="AL200" s="86" t="str">
        <f t="shared" si="416"/>
        <v/>
      </c>
    </row>
    <row r="201" ht="25.5" customHeight="1">
      <c r="A201" s="149"/>
      <c r="B201" s="161"/>
      <c r="C201" s="104"/>
      <c r="D201" s="105"/>
      <c r="E201" s="106">
        <f>IF(B201="",0,F202/SUM(B182:B201))</f>
        <v>0</v>
      </c>
      <c r="F201" s="106">
        <f t="shared" si="398"/>
        <v>0</v>
      </c>
      <c r="G201" s="107">
        <f t="shared" si="399"/>
        <v>0</v>
      </c>
      <c r="H201" s="103"/>
      <c r="I201" s="104"/>
      <c r="J201" s="105"/>
      <c r="K201" s="106">
        <f t="shared" si="400"/>
        <v>0</v>
      </c>
      <c r="L201" s="108">
        <f t="shared" si="401"/>
        <v>0</v>
      </c>
      <c r="M201" s="97">
        <f t="shared" si="402"/>
        <v>0</v>
      </c>
      <c r="N201" s="109">
        <f t="shared" si="403"/>
        <v>0</v>
      </c>
      <c r="O201" s="107">
        <f t="shared" si="404"/>
        <v>0</v>
      </c>
      <c r="P201" s="110" t="str">
        <f t="shared" ref="P201:Q201" si="449">H201</f>
        <v/>
      </c>
      <c r="Q201" s="106" t="str">
        <f t="shared" si="449"/>
        <v/>
      </c>
      <c r="R201" s="106">
        <f t="shared" si="406"/>
        <v>0</v>
      </c>
      <c r="S201" s="108">
        <f t="shared" si="407"/>
        <v>0</v>
      </c>
      <c r="T201" s="153">
        <f t="shared" si="408"/>
        <v>0</v>
      </c>
      <c r="U201" s="154">
        <f t="shared" si="409"/>
        <v>0</v>
      </c>
      <c r="V201" s="86"/>
      <c r="W201" s="86"/>
      <c r="X201" s="86"/>
      <c r="Y201" s="86"/>
      <c r="Z201" s="86"/>
      <c r="AA201" s="86"/>
      <c r="AB201" s="86"/>
      <c r="AC201" s="86"/>
      <c r="AD201" s="86"/>
      <c r="AE201" s="86" t="str">
        <f t="shared" si="414"/>
        <v/>
      </c>
      <c r="AF201" s="86">
        <v>20.0</v>
      </c>
      <c r="AG201" s="155" t="str">
        <f t="shared" si="410"/>
        <v>20</v>
      </c>
      <c r="AH201" s="155" t="str">
        <f t="shared" si="411"/>
        <v> </v>
      </c>
      <c r="AI201" s="155" t="str">
        <f t="shared" ref="AI201:AK201" si="450">IF(H201="","",H201)</f>
        <v/>
      </c>
      <c r="AJ201" s="156" t="str">
        <f t="shared" si="450"/>
        <v/>
      </c>
      <c r="AK201" s="157" t="str">
        <f t="shared" si="450"/>
        <v/>
      </c>
      <c r="AL201" s="86" t="str">
        <f t="shared" si="416"/>
        <v/>
      </c>
    </row>
    <row r="202" ht="25.5" customHeight="1">
      <c r="A202" s="86"/>
      <c r="B202" s="164">
        <f>SUM(B182:B201)</f>
        <v>0</v>
      </c>
      <c r="C202" s="87" t="s">
        <v>34</v>
      </c>
      <c r="D202" s="95" t="s">
        <v>26</v>
      </c>
      <c r="E202" s="15"/>
      <c r="F202" s="104"/>
      <c r="G202" s="91"/>
      <c r="H202" s="164">
        <f>SUM(H182:H201)</f>
        <v>0</v>
      </c>
      <c r="I202" s="87" t="s">
        <v>34</v>
      </c>
      <c r="J202" s="86"/>
      <c r="K202" s="86"/>
      <c r="L202" s="165">
        <f t="shared" si="401"/>
        <v>0</v>
      </c>
      <c r="M202" s="86"/>
      <c r="N202" s="166">
        <f t="shared" ref="N202:O202" si="451">SUM(N182:N189)</f>
        <v>0</v>
      </c>
      <c r="O202" s="166">
        <f t="shared" si="451"/>
        <v>0</v>
      </c>
      <c r="P202" s="86"/>
      <c r="Q202" s="86"/>
      <c r="R202" s="98">
        <f>SUM(R182:R189)</f>
        <v>0</v>
      </c>
      <c r="S202" s="164" t="s">
        <v>28</v>
      </c>
      <c r="T202" s="164"/>
      <c r="U202" s="86"/>
      <c r="V202" s="86"/>
      <c r="W202" s="86"/>
      <c r="X202" s="86"/>
      <c r="Y202" s="104">
        <f>T202*R202</f>
        <v>0</v>
      </c>
      <c r="Z202" s="104">
        <f>R202</f>
        <v>0</v>
      </c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</row>
    <row r="203" ht="25.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</row>
    <row r="204" ht="25.5" customHeight="1">
      <c r="A204" s="137"/>
      <c r="B204" s="138" t="s">
        <v>1</v>
      </c>
      <c r="C204" s="139">
        <v>30854.0</v>
      </c>
      <c r="D204" s="95" t="s">
        <v>2</v>
      </c>
      <c r="E204" s="15"/>
      <c r="F204" s="140"/>
      <c r="G204" s="17"/>
      <c r="H204" s="17"/>
      <c r="I204" s="15"/>
      <c r="J204" s="95" t="s">
        <v>3</v>
      </c>
      <c r="K204" s="17"/>
      <c r="L204" s="17"/>
      <c r="M204" s="15"/>
      <c r="N204" s="86"/>
      <c r="O204" s="86"/>
      <c r="P204" s="97">
        <f>IFERROR(O227/N227-1,0)</f>
        <v>0</v>
      </c>
      <c r="Q204" s="141" t="s">
        <v>4</v>
      </c>
      <c r="R204" s="20"/>
      <c r="S204" s="21"/>
      <c r="T204" s="142">
        <f>SUM(T207:T226)</f>
        <v>0</v>
      </c>
      <c r="U204" s="143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</row>
    <row r="205" ht="25.5" customHeight="1">
      <c r="A205" s="144" t="s">
        <v>5</v>
      </c>
      <c r="B205" s="145" t="s">
        <v>6</v>
      </c>
      <c r="C205" s="17"/>
      <c r="D205" s="17"/>
      <c r="E205" s="17"/>
      <c r="F205" s="17"/>
      <c r="G205" s="26"/>
      <c r="H205" s="25" t="s">
        <v>7</v>
      </c>
      <c r="I205" s="17"/>
      <c r="J205" s="17"/>
      <c r="K205" s="17"/>
      <c r="L205" s="17"/>
      <c r="M205" s="26"/>
      <c r="N205" s="27" t="s">
        <v>8</v>
      </c>
      <c r="O205" s="28"/>
      <c r="P205" s="25" t="s">
        <v>9</v>
      </c>
      <c r="Q205" s="17"/>
      <c r="R205" s="17"/>
      <c r="S205" s="17"/>
      <c r="T205" s="2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</row>
    <row r="206" ht="25.5" customHeight="1">
      <c r="A206" s="146"/>
      <c r="B206" s="138" t="s">
        <v>10</v>
      </c>
      <c r="C206" s="93" t="s">
        <v>11</v>
      </c>
      <c r="D206" s="93" t="s">
        <v>12</v>
      </c>
      <c r="E206" s="93" t="s">
        <v>13</v>
      </c>
      <c r="F206" s="93" t="s">
        <v>14</v>
      </c>
      <c r="G206" s="101" t="s">
        <v>15</v>
      </c>
      <c r="H206" s="100" t="s">
        <v>10</v>
      </c>
      <c r="I206" s="93" t="s">
        <v>11</v>
      </c>
      <c r="J206" s="93" t="s">
        <v>12</v>
      </c>
      <c r="K206" s="93" t="s">
        <v>14</v>
      </c>
      <c r="L206" s="93" t="s">
        <v>16</v>
      </c>
      <c r="M206" s="101" t="s">
        <v>17</v>
      </c>
      <c r="N206" s="100" t="s">
        <v>18</v>
      </c>
      <c r="O206" s="101" t="s">
        <v>19</v>
      </c>
      <c r="P206" s="100" t="s">
        <v>20</v>
      </c>
      <c r="Q206" s="93" t="s">
        <v>21</v>
      </c>
      <c r="R206" s="93" t="s">
        <v>22</v>
      </c>
      <c r="S206" s="93" t="s">
        <v>23</v>
      </c>
      <c r="T206" s="147" t="s">
        <v>24</v>
      </c>
      <c r="U206" s="148" t="s">
        <v>32</v>
      </c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</row>
    <row r="207" ht="25.5" customHeight="1">
      <c r="A207" s="149"/>
      <c r="B207" s="161"/>
      <c r="C207" s="104"/>
      <c r="D207" s="105"/>
      <c r="E207" s="106">
        <f>IF(B207="",0,F227/SUM(B207:B226))</f>
        <v>0</v>
      </c>
      <c r="F207" s="106">
        <f t="shared" ref="F207:F226" si="454">C207*(1-D207)*(1-9.25%)+E207</f>
        <v>0</v>
      </c>
      <c r="G207" s="107">
        <f t="shared" ref="G207:G226" si="455">IFERROR(F207*B207/H207,0)</f>
        <v>0</v>
      </c>
      <c r="H207" s="161"/>
      <c r="I207" s="160"/>
      <c r="J207" s="105"/>
      <c r="K207" s="106">
        <f t="shared" ref="K207:K226" si="456">I207*(1-J207)*(1-9.25%)</f>
        <v>0</v>
      </c>
      <c r="L207" s="108">
        <f t="shared" ref="L207:L227" si="457">IFERROR(H207/B207-1,0)</f>
        <v>0</v>
      </c>
      <c r="M207" s="97">
        <f t="shared" ref="M207:M226" si="458">IFERROR(K207/G207-1,0)</f>
        <v>0</v>
      </c>
      <c r="N207" s="109">
        <f t="shared" ref="N207:N226" si="459">B207*F207</f>
        <v>0</v>
      </c>
      <c r="O207" s="107">
        <f t="shared" ref="O207:O226" si="460">H207*K207</f>
        <v>0</v>
      </c>
      <c r="P207" s="110" t="str">
        <f t="shared" ref="P207:Q207" si="452">H207</f>
        <v/>
      </c>
      <c r="Q207" s="106" t="str">
        <f t="shared" si="452"/>
        <v/>
      </c>
      <c r="R207" s="106">
        <f t="shared" ref="R207:R226" si="462">Q207*P207</f>
        <v>0</v>
      </c>
      <c r="S207" s="108">
        <f t="shared" ref="S207:S226" si="463">IF(M207="","",IF(M207&lt;20%,0,IF(M207&lt;30%,1%,IF(M207&lt;40%,1.5%,IF(M207&lt;50%,2.5%,IF(M207&lt;60%,3%,IF(M207&lt;80%,4%,IF(M207&lt;100%,5%,5%))))))))</f>
        <v>0</v>
      </c>
      <c r="T207" s="153">
        <f t="shared" ref="T207:T226" si="464">R207*S207</f>
        <v>0</v>
      </c>
      <c r="U207" s="154">
        <f t="shared" ref="U207:U208" si="465">G207/(1-J207)</f>
        <v>0</v>
      </c>
      <c r="V207" s="86"/>
      <c r="W207" s="86"/>
      <c r="X207" s="86"/>
      <c r="Y207" s="86"/>
      <c r="Z207" s="86"/>
      <c r="AA207" s="86"/>
      <c r="AB207" s="86"/>
      <c r="AC207" s="86"/>
      <c r="AD207" s="86"/>
      <c r="AE207" s="86">
        <f>C204</f>
        <v>30854</v>
      </c>
      <c r="AF207" s="86">
        <v>1.0</v>
      </c>
      <c r="AG207" s="155" t="str">
        <f t="shared" ref="AG207:AG226" si="466">CONCATENATE(AE207,AF207)</f>
        <v>308541</v>
      </c>
      <c r="AH207" s="155" t="str">
        <f t="shared" ref="AH207:AH226" si="467">IF(A207=""," ",A207)</f>
        <v> </v>
      </c>
      <c r="AI207" s="155" t="str">
        <f t="shared" ref="AI207:AK207" si="453">IF(H207="","",H207)</f>
        <v/>
      </c>
      <c r="AJ207" s="156" t="str">
        <f t="shared" si="453"/>
        <v/>
      </c>
      <c r="AK207" s="157" t="str">
        <f t="shared" si="453"/>
        <v/>
      </c>
      <c r="AL207" s="86" t="str">
        <f>IF(F204="","",F204)</f>
        <v/>
      </c>
    </row>
    <row r="208" ht="25.5" customHeight="1">
      <c r="A208" s="149"/>
      <c r="B208" s="162"/>
      <c r="C208" s="160"/>
      <c r="D208" s="158"/>
      <c r="E208" s="106">
        <f>IF(B208="",0,F227/SUM(B207:B226))</f>
        <v>0</v>
      </c>
      <c r="F208" s="106">
        <f t="shared" si="454"/>
        <v>0</v>
      </c>
      <c r="G208" s="107">
        <f t="shared" si="455"/>
        <v>0</v>
      </c>
      <c r="H208" s="162"/>
      <c r="I208" s="160"/>
      <c r="J208" s="158"/>
      <c r="K208" s="106">
        <f t="shared" si="456"/>
        <v>0</v>
      </c>
      <c r="L208" s="108">
        <f t="shared" si="457"/>
        <v>0</v>
      </c>
      <c r="M208" s="97">
        <f t="shared" si="458"/>
        <v>0</v>
      </c>
      <c r="N208" s="109">
        <f t="shared" si="459"/>
        <v>0</v>
      </c>
      <c r="O208" s="107">
        <f t="shared" si="460"/>
        <v>0</v>
      </c>
      <c r="P208" s="110" t="str">
        <f t="shared" ref="P208:Q208" si="461">H208</f>
        <v/>
      </c>
      <c r="Q208" s="106" t="str">
        <f t="shared" si="461"/>
        <v/>
      </c>
      <c r="R208" s="106">
        <f t="shared" si="462"/>
        <v>0</v>
      </c>
      <c r="S208" s="108">
        <f t="shared" si="463"/>
        <v>0</v>
      </c>
      <c r="T208" s="153">
        <f t="shared" si="464"/>
        <v>0</v>
      </c>
      <c r="U208" s="154">
        <f t="shared" si="465"/>
        <v>0</v>
      </c>
      <c r="V208" s="86"/>
      <c r="W208" s="86"/>
      <c r="X208" s="86"/>
      <c r="Y208" s="86"/>
      <c r="Z208" s="86"/>
      <c r="AA208" s="86"/>
      <c r="AB208" s="86"/>
      <c r="AC208" s="86"/>
      <c r="AD208" s="86"/>
      <c r="AE208" s="86">
        <f t="shared" ref="AE208:AE226" si="470">AE207</f>
        <v>30854</v>
      </c>
      <c r="AF208" s="86">
        <v>2.0</v>
      </c>
      <c r="AG208" s="155" t="str">
        <f t="shared" si="466"/>
        <v>308542</v>
      </c>
      <c r="AH208" s="155" t="str">
        <f t="shared" si="467"/>
        <v> </v>
      </c>
      <c r="AI208" s="155" t="str">
        <f t="shared" ref="AI208:AK208" si="468">IF(H208="","",H208)</f>
        <v/>
      </c>
      <c r="AJ208" s="156" t="str">
        <f t="shared" si="468"/>
        <v/>
      </c>
      <c r="AK208" s="157" t="str">
        <f t="shared" si="468"/>
        <v/>
      </c>
      <c r="AL208" s="86" t="str">
        <f t="shared" ref="AL208:AL226" si="472">AL207</f>
        <v/>
      </c>
    </row>
    <row r="209" ht="25.5" customHeight="1">
      <c r="A209" s="149"/>
      <c r="B209" s="161"/>
      <c r="C209" s="104"/>
      <c r="D209" s="105"/>
      <c r="E209" s="106">
        <f>IF(B209="",0,F227/SUM(B207:B226))</f>
        <v>0</v>
      </c>
      <c r="F209" s="106">
        <f t="shared" si="454"/>
        <v>0</v>
      </c>
      <c r="G209" s="107">
        <f t="shared" si="455"/>
        <v>0</v>
      </c>
      <c r="H209" s="161"/>
      <c r="I209" s="104"/>
      <c r="J209" s="158"/>
      <c r="K209" s="106">
        <f t="shared" si="456"/>
        <v>0</v>
      </c>
      <c r="L209" s="108">
        <f t="shared" si="457"/>
        <v>0</v>
      </c>
      <c r="M209" s="97">
        <f t="shared" si="458"/>
        <v>0</v>
      </c>
      <c r="N209" s="109">
        <f t="shared" si="459"/>
        <v>0</v>
      </c>
      <c r="O209" s="107">
        <f t="shared" si="460"/>
        <v>0</v>
      </c>
      <c r="P209" s="110" t="str">
        <f t="shared" ref="P209:Q209" si="469">H209</f>
        <v/>
      </c>
      <c r="Q209" s="106" t="str">
        <f t="shared" si="469"/>
        <v/>
      </c>
      <c r="R209" s="106">
        <f t="shared" si="462"/>
        <v>0</v>
      </c>
      <c r="S209" s="108">
        <f t="shared" si="463"/>
        <v>0</v>
      </c>
      <c r="T209" s="153">
        <f t="shared" si="464"/>
        <v>0</v>
      </c>
      <c r="U209" s="154">
        <f t="shared" ref="U209:U226" si="474">G209/(1-J209)/(1-9.25%)</f>
        <v>0</v>
      </c>
      <c r="V209" s="86"/>
      <c r="W209" s="86"/>
      <c r="X209" s="86"/>
      <c r="Y209" s="86"/>
      <c r="Z209" s="86"/>
      <c r="AA209" s="86"/>
      <c r="AB209" s="86"/>
      <c r="AC209" s="86"/>
      <c r="AD209" s="86"/>
      <c r="AE209" s="86">
        <f t="shared" si="470"/>
        <v>30854</v>
      </c>
      <c r="AF209" s="86">
        <v>3.0</v>
      </c>
      <c r="AG209" s="155" t="str">
        <f t="shared" si="466"/>
        <v>308543</v>
      </c>
      <c r="AH209" s="155" t="str">
        <f t="shared" si="467"/>
        <v> </v>
      </c>
      <c r="AI209" s="155" t="str">
        <f t="shared" ref="AI209:AK209" si="471">IF(H209="","",H209)</f>
        <v/>
      </c>
      <c r="AJ209" s="156" t="str">
        <f t="shared" si="471"/>
        <v/>
      </c>
      <c r="AK209" s="157" t="str">
        <f t="shared" si="471"/>
        <v/>
      </c>
      <c r="AL209" s="86" t="str">
        <f t="shared" si="472"/>
        <v/>
      </c>
    </row>
    <row r="210" ht="25.5" customHeight="1">
      <c r="A210" s="149"/>
      <c r="B210" s="161"/>
      <c r="C210" s="104"/>
      <c r="D210" s="105"/>
      <c r="E210" s="106">
        <f>IF(B210="",0,F227/SUM(B207:B226))</f>
        <v>0</v>
      </c>
      <c r="F210" s="106">
        <f t="shared" si="454"/>
        <v>0</v>
      </c>
      <c r="G210" s="107">
        <f t="shared" si="455"/>
        <v>0</v>
      </c>
      <c r="H210" s="103"/>
      <c r="I210" s="104"/>
      <c r="J210" s="105"/>
      <c r="K210" s="106">
        <f t="shared" si="456"/>
        <v>0</v>
      </c>
      <c r="L210" s="108">
        <f t="shared" si="457"/>
        <v>0</v>
      </c>
      <c r="M210" s="97">
        <f t="shared" si="458"/>
        <v>0</v>
      </c>
      <c r="N210" s="109">
        <f t="shared" si="459"/>
        <v>0</v>
      </c>
      <c r="O210" s="107">
        <f t="shared" si="460"/>
        <v>0</v>
      </c>
      <c r="P210" s="110" t="str">
        <f t="shared" ref="P210:Q210" si="473">H210</f>
        <v/>
      </c>
      <c r="Q210" s="106" t="str">
        <f t="shared" si="473"/>
        <v/>
      </c>
      <c r="R210" s="106">
        <f t="shared" si="462"/>
        <v>0</v>
      </c>
      <c r="S210" s="108">
        <f t="shared" si="463"/>
        <v>0</v>
      </c>
      <c r="T210" s="153">
        <f t="shared" si="464"/>
        <v>0</v>
      </c>
      <c r="U210" s="154">
        <f t="shared" si="474"/>
        <v>0</v>
      </c>
      <c r="V210" s="86"/>
      <c r="W210" s="86"/>
      <c r="X210" s="86"/>
      <c r="Y210" s="86"/>
      <c r="Z210" s="86"/>
      <c r="AA210" s="86"/>
      <c r="AB210" s="86"/>
      <c r="AC210" s="86"/>
      <c r="AD210" s="86"/>
      <c r="AE210" s="86">
        <f t="shared" si="470"/>
        <v>30854</v>
      </c>
      <c r="AF210" s="86">
        <v>4.0</v>
      </c>
      <c r="AG210" s="155" t="str">
        <f t="shared" si="466"/>
        <v>308544</v>
      </c>
      <c r="AH210" s="155" t="str">
        <f t="shared" si="467"/>
        <v> </v>
      </c>
      <c r="AI210" s="155" t="str">
        <f t="shared" ref="AI210:AK210" si="475">IF(H210="","",H210)</f>
        <v/>
      </c>
      <c r="AJ210" s="156" t="str">
        <f t="shared" si="475"/>
        <v/>
      </c>
      <c r="AK210" s="157" t="str">
        <f t="shared" si="475"/>
        <v/>
      </c>
      <c r="AL210" s="86" t="str">
        <f t="shared" si="472"/>
        <v/>
      </c>
    </row>
    <row r="211" ht="25.5" customHeight="1">
      <c r="A211" s="149"/>
      <c r="B211" s="162"/>
      <c r="C211" s="160"/>
      <c r="D211" s="158"/>
      <c r="E211" s="106">
        <f>IF(B211="",0,F227/SUM(B207:B226))</f>
        <v>0</v>
      </c>
      <c r="F211" s="106">
        <f t="shared" si="454"/>
        <v>0</v>
      </c>
      <c r="G211" s="107">
        <f t="shared" si="455"/>
        <v>0</v>
      </c>
      <c r="H211" s="159"/>
      <c r="I211" s="104"/>
      <c r="J211" s="105"/>
      <c r="K211" s="106">
        <f t="shared" si="456"/>
        <v>0</v>
      </c>
      <c r="L211" s="108">
        <f t="shared" si="457"/>
        <v>0</v>
      </c>
      <c r="M211" s="97">
        <f t="shared" si="458"/>
        <v>0</v>
      </c>
      <c r="N211" s="109">
        <f t="shared" si="459"/>
        <v>0</v>
      </c>
      <c r="O211" s="107">
        <f t="shared" si="460"/>
        <v>0</v>
      </c>
      <c r="P211" s="110" t="str">
        <f t="shared" ref="P211:Q211" si="476">H211</f>
        <v/>
      </c>
      <c r="Q211" s="106" t="str">
        <f t="shared" si="476"/>
        <v/>
      </c>
      <c r="R211" s="106">
        <f t="shared" si="462"/>
        <v>0</v>
      </c>
      <c r="S211" s="108">
        <f t="shared" si="463"/>
        <v>0</v>
      </c>
      <c r="T211" s="153">
        <f t="shared" si="464"/>
        <v>0</v>
      </c>
      <c r="U211" s="154">
        <f t="shared" si="474"/>
        <v>0</v>
      </c>
      <c r="V211" s="86"/>
      <c r="W211" s="86"/>
      <c r="X211" s="86"/>
      <c r="Y211" s="86"/>
      <c r="Z211" s="86"/>
      <c r="AA211" s="86"/>
      <c r="AB211" s="86"/>
      <c r="AC211" s="86"/>
      <c r="AD211" s="86"/>
      <c r="AE211" s="86">
        <f t="shared" si="470"/>
        <v>30854</v>
      </c>
      <c r="AF211" s="86">
        <v>5.0</v>
      </c>
      <c r="AG211" s="155" t="str">
        <f t="shared" si="466"/>
        <v>308545</v>
      </c>
      <c r="AH211" s="155" t="str">
        <f t="shared" si="467"/>
        <v> </v>
      </c>
      <c r="AI211" s="155" t="str">
        <f t="shared" ref="AI211:AK211" si="477">IF(H211="","",H211)</f>
        <v/>
      </c>
      <c r="AJ211" s="156" t="str">
        <f t="shared" si="477"/>
        <v/>
      </c>
      <c r="AK211" s="157" t="str">
        <f t="shared" si="477"/>
        <v/>
      </c>
      <c r="AL211" s="86" t="str">
        <f t="shared" si="472"/>
        <v/>
      </c>
    </row>
    <row r="212" ht="25.5" customHeight="1">
      <c r="A212" s="149"/>
      <c r="B212" s="161"/>
      <c r="C212" s="104"/>
      <c r="D212" s="105"/>
      <c r="E212" s="106">
        <f>IF(B212="",0,F227/SUM(B207:B226))</f>
        <v>0</v>
      </c>
      <c r="F212" s="106">
        <f t="shared" si="454"/>
        <v>0</v>
      </c>
      <c r="G212" s="107">
        <f t="shared" si="455"/>
        <v>0</v>
      </c>
      <c r="H212" s="103"/>
      <c r="I212" s="104"/>
      <c r="J212" s="105"/>
      <c r="K212" s="106">
        <f t="shared" si="456"/>
        <v>0</v>
      </c>
      <c r="L212" s="108">
        <f t="shared" si="457"/>
        <v>0</v>
      </c>
      <c r="M212" s="97">
        <f t="shared" si="458"/>
        <v>0</v>
      </c>
      <c r="N212" s="109">
        <f t="shared" si="459"/>
        <v>0</v>
      </c>
      <c r="O212" s="107">
        <f t="shared" si="460"/>
        <v>0</v>
      </c>
      <c r="P212" s="110" t="str">
        <f t="shared" ref="P212:Q212" si="478">H212</f>
        <v/>
      </c>
      <c r="Q212" s="106" t="str">
        <f t="shared" si="478"/>
        <v/>
      </c>
      <c r="R212" s="106">
        <f t="shared" si="462"/>
        <v>0</v>
      </c>
      <c r="S212" s="108">
        <f t="shared" si="463"/>
        <v>0</v>
      </c>
      <c r="T212" s="153">
        <f t="shared" si="464"/>
        <v>0</v>
      </c>
      <c r="U212" s="154">
        <f t="shared" si="474"/>
        <v>0</v>
      </c>
      <c r="V212" s="86"/>
      <c r="W212" s="86"/>
      <c r="X212" s="86"/>
      <c r="Y212" s="86"/>
      <c r="Z212" s="86"/>
      <c r="AA212" s="86"/>
      <c r="AB212" s="86"/>
      <c r="AC212" s="86"/>
      <c r="AD212" s="86"/>
      <c r="AE212" s="86">
        <f t="shared" si="470"/>
        <v>30854</v>
      </c>
      <c r="AF212" s="86">
        <v>6.0</v>
      </c>
      <c r="AG212" s="155" t="str">
        <f t="shared" si="466"/>
        <v>308546</v>
      </c>
      <c r="AH212" s="155" t="str">
        <f t="shared" si="467"/>
        <v> </v>
      </c>
      <c r="AI212" s="155" t="str">
        <f t="shared" ref="AI212:AK212" si="479">IF(H212="","",H212)</f>
        <v/>
      </c>
      <c r="AJ212" s="156" t="str">
        <f t="shared" si="479"/>
        <v/>
      </c>
      <c r="AK212" s="157" t="str">
        <f t="shared" si="479"/>
        <v/>
      </c>
      <c r="AL212" s="86" t="str">
        <f t="shared" si="472"/>
        <v/>
      </c>
    </row>
    <row r="213" ht="25.5" customHeight="1">
      <c r="A213" s="149"/>
      <c r="B213" s="162"/>
      <c r="C213" s="160"/>
      <c r="D213" s="158"/>
      <c r="E213" s="106">
        <f>IF(B213="",0,F227/SUM(B207:B226))</f>
        <v>0</v>
      </c>
      <c r="F213" s="106">
        <f t="shared" si="454"/>
        <v>0</v>
      </c>
      <c r="G213" s="107">
        <f t="shared" si="455"/>
        <v>0</v>
      </c>
      <c r="H213" s="159"/>
      <c r="I213" s="104"/>
      <c r="J213" s="105"/>
      <c r="K213" s="106">
        <f t="shared" si="456"/>
        <v>0</v>
      </c>
      <c r="L213" s="108">
        <f t="shared" si="457"/>
        <v>0</v>
      </c>
      <c r="M213" s="97">
        <f t="shared" si="458"/>
        <v>0</v>
      </c>
      <c r="N213" s="109">
        <f t="shared" si="459"/>
        <v>0</v>
      </c>
      <c r="O213" s="107">
        <f t="shared" si="460"/>
        <v>0</v>
      </c>
      <c r="P213" s="110" t="str">
        <f t="shared" ref="P213:Q213" si="480">H213</f>
        <v/>
      </c>
      <c r="Q213" s="106" t="str">
        <f t="shared" si="480"/>
        <v/>
      </c>
      <c r="R213" s="106">
        <f t="shared" si="462"/>
        <v>0</v>
      </c>
      <c r="S213" s="108">
        <f t="shared" si="463"/>
        <v>0</v>
      </c>
      <c r="T213" s="153">
        <f t="shared" si="464"/>
        <v>0</v>
      </c>
      <c r="U213" s="154">
        <f t="shared" si="474"/>
        <v>0</v>
      </c>
      <c r="V213" s="86"/>
      <c r="W213" s="86"/>
      <c r="X213" s="86"/>
      <c r="Y213" s="86"/>
      <c r="Z213" s="86"/>
      <c r="AA213" s="86"/>
      <c r="AB213" s="86"/>
      <c r="AC213" s="86"/>
      <c r="AD213" s="86"/>
      <c r="AE213" s="86">
        <f t="shared" si="470"/>
        <v>30854</v>
      </c>
      <c r="AF213" s="86">
        <v>7.0</v>
      </c>
      <c r="AG213" s="155" t="str">
        <f t="shared" si="466"/>
        <v>308547</v>
      </c>
      <c r="AH213" s="155" t="str">
        <f t="shared" si="467"/>
        <v> </v>
      </c>
      <c r="AI213" s="155" t="str">
        <f t="shared" ref="AI213:AK213" si="481">IF(H213="","",H213)</f>
        <v/>
      </c>
      <c r="AJ213" s="156" t="str">
        <f t="shared" si="481"/>
        <v/>
      </c>
      <c r="AK213" s="157" t="str">
        <f t="shared" si="481"/>
        <v/>
      </c>
      <c r="AL213" s="86" t="str">
        <f t="shared" si="472"/>
        <v/>
      </c>
    </row>
    <row r="214" ht="25.5" customHeight="1">
      <c r="A214" s="149"/>
      <c r="B214" s="161"/>
      <c r="C214" s="104"/>
      <c r="D214" s="105"/>
      <c r="E214" s="106">
        <f>IF(B214="",0,F227/SUM(B207:B226))</f>
        <v>0</v>
      </c>
      <c r="F214" s="106">
        <f t="shared" si="454"/>
        <v>0</v>
      </c>
      <c r="G214" s="107">
        <f t="shared" si="455"/>
        <v>0</v>
      </c>
      <c r="H214" s="103"/>
      <c r="I214" s="104"/>
      <c r="J214" s="105"/>
      <c r="K214" s="106">
        <f t="shared" si="456"/>
        <v>0</v>
      </c>
      <c r="L214" s="108">
        <f t="shared" si="457"/>
        <v>0</v>
      </c>
      <c r="M214" s="97">
        <f t="shared" si="458"/>
        <v>0</v>
      </c>
      <c r="N214" s="109">
        <f t="shared" si="459"/>
        <v>0</v>
      </c>
      <c r="O214" s="107">
        <f t="shared" si="460"/>
        <v>0</v>
      </c>
      <c r="P214" s="110" t="str">
        <f t="shared" ref="P214:Q214" si="482">H214</f>
        <v/>
      </c>
      <c r="Q214" s="106" t="str">
        <f t="shared" si="482"/>
        <v/>
      </c>
      <c r="R214" s="106">
        <f t="shared" si="462"/>
        <v>0</v>
      </c>
      <c r="S214" s="108">
        <f t="shared" si="463"/>
        <v>0</v>
      </c>
      <c r="T214" s="153">
        <f t="shared" si="464"/>
        <v>0</v>
      </c>
      <c r="U214" s="154">
        <f t="shared" si="474"/>
        <v>0</v>
      </c>
      <c r="V214" s="86"/>
      <c r="W214" s="86"/>
      <c r="X214" s="86"/>
      <c r="Y214" s="86"/>
      <c r="Z214" s="86"/>
      <c r="AA214" s="86"/>
      <c r="AB214" s="86"/>
      <c r="AC214" s="86"/>
      <c r="AD214" s="86"/>
      <c r="AE214" s="86">
        <f t="shared" si="470"/>
        <v>30854</v>
      </c>
      <c r="AF214" s="86">
        <v>8.0</v>
      </c>
      <c r="AG214" s="155" t="str">
        <f t="shared" si="466"/>
        <v>308548</v>
      </c>
      <c r="AH214" s="155" t="str">
        <f t="shared" si="467"/>
        <v> </v>
      </c>
      <c r="AI214" s="155" t="str">
        <f t="shared" ref="AI214:AK214" si="483">IF(H214="","",H214)</f>
        <v/>
      </c>
      <c r="AJ214" s="156" t="str">
        <f t="shared" si="483"/>
        <v/>
      </c>
      <c r="AK214" s="157" t="str">
        <f t="shared" si="483"/>
        <v/>
      </c>
      <c r="AL214" s="86" t="str">
        <f t="shared" si="472"/>
        <v/>
      </c>
    </row>
    <row r="215" ht="25.5" customHeight="1">
      <c r="A215" s="149"/>
      <c r="B215" s="161"/>
      <c r="C215" s="104"/>
      <c r="D215" s="105"/>
      <c r="E215" s="106">
        <f>IF(B215="",0,F227/SUM(B207:B226))</f>
        <v>0</v>
      </c>
      <c r="F215" s="106">
        <f t="shared" si="454"/>
        <v>0</v>
      </c>
      <c r="G215" s="107">
        <f t="shared" si="455"/>
        <v>0</v>
      </c>
      <c r="H215" s="103"/>
      <c r="I215" s="104"/>
      <c r="J215" s="105"/>
      <c r="K215" s="106">
        <f t="shared" si="456"/>
        <v>0</v>
      </c>
      <c r="L215" s="108">
        <f t="shared" si="457"/>
        <v>0</v>
      </c>
      <c r="M215" s="97">
        <f t="shared" si="458"/>
        <v>0</v>
      </c>
      <c r="N215" s="109">
        <f t="shared" si="459"/>
        <v>0</v>
      </c>
      <c r="O215" s="107">
        <f t="shared" si="460"/>
        <v>0</v>
      </c>
      <c r="P215" s="110" t="str">
        <f t="shared" ref="P215:Q215" si="484">H215</f>
        <v/>
      </c>
      <c r="Q215" s="106" t="str">
        <f t="shared" si="484"/>
        <v/>
      </c>
      <c r="R215" s="106">
        <f t="shared" si="462"/>
        <v>0</v>
      </c>
      <c r="S215" s="108">
        <f t="shared" si="463"/>
        <v>0</v>
      </c>
      <c r="T215" s="153">
        <f t="shared" si="464"/>
        <v>0</v>
      </c>
      <c r="U215" s="154">
        <f t="shared" si="474"/>
        <v>0</v>
      </c>
      <c r="V215" s="86"/>
      <c r="W215" s="86"/>
      <c r="X215" s="86"/>
      <c r="Y215" s="86"/>
      <c r="Z215" s="86"/>
      <c r="AA215" s="86"/>
      <c r="AB215" s="86"/>
      <c r="AC215" s="86"/>
      <c r="AD215" s="86"/>
      <c r="AE215" s="86">
        <f t="shared" si="470"/>
        <v>30854</v>
      </c>
      <c r="AF215" s="86">
        <v>9.0</v>
      </c>
      <c r="AG215" s="155" t="str">
        <f t="shared" si="466"/>
        <v>308549</v>
      </c>
      <c r="AH215" s="155" t="str">
        <f t="shared" si="467"/>
        <v> </v>
      </c>
      <c r="AI215" s="155" t="str">
        <f t="shared" ref="AI215:AK215" si="485">IF(H215="","",H215)</f>
        <v/>
      </c>
      <c r="AJ215" s="156" t="str">
        <f t="shared" si="485"/>
        <v/>
      </c>
      <c r="AK215" s="157" t="str">
        <f t="shared" si="485"/>
        <v/>
      </c>
      <c r="AL215" s="86" t="str">
        <f t="shared" si="472"/>
        <v/>
      </c>
    </row>
    <row r="216" ht="25.5" customHeight="1">
      <c r="A216" s="149"/>
      <c r="B216" s="161"/>
      <c r="C216" s="104"/>
      <c r="D216" s="105"/>
      <c r="E216" s="106">
        <f>IF(B216="",0,F227/SUM(B207:B226))</f>
        <v>0</v>
      </c>
      <c r="F216" s="106">
        <f t="shared" si="454"/>
        <v>0</v>
      </c>
      <c r="G216" s="107">
        <f t="shared" si="455"/>
        <v>0</v>
      </c>
      <c r="H216" s="103"/>
      <c r="I216" s="104"/>
      <c r="J216" s="105"/>
      <c r="K216" s="106">
        <f t="shared" si="456"/>
        <v>0</v>
      </c>
      <c r="L216" s="108">
        <f t="shared" si="457"/>
        <v>0</v>
      </c>
      <c r="M216" s="97">
        <f t="shared" si="458"/>
        <v>0</v>
      </c>
      <c r="N216" s="109">
        <f t="shared" si="459"/>
        <v>0</v>
      </c>
      <c r="O216" s="107">
        <f t="shared" si="460"/>
        <v>0</v>
      </c>
      <c r="P216" s="110" t="str">
        <f t="shared" ref="P216:Q216" si="486">H216</f>
        <v/>
      </c>
      <c r="Q216" s="106" t="str">
        <f t="shared" si="486"/>
        <v/>
      </c>
      <c r="R216" s="106">
        <f t="shared" si="462"/>
        <v>0</v>
      </c>
      <c r="S216" s="108">
        <f t="shared" si="463"/>
        <v>0</v>
      </c>
      <c r="T216" s="153">
        <f t="shared" si="464"/>
        <v>0</v>
      </c>
      <c r="U216" s="154">
        <f t="shared" si="474"/>
        <v>0</v>
      </c>
      <c r="V216" s="86"/>
      <c r="W216" s="86"/>
      <c r="X216" s="86"/>
      <c r="Y216" s="86"/>
      <c r="Z216" s="86"/>
      <c r="AA216" s="86"/>
      <c r="AB216" s="86"/>
      <c r="AC216" s="86"/>
      <c r="AD216" s="86"/>
      <c r="AE216" s="86">
        <f t="shared" si="470"/>
        <v>30854</v>
      </c>
      <c r="AF216" s="86">
        <v>10.0</v>
      </c>
      <c r="AG216" s="155" t="str">
        <f t="shared" si="466"/>
        <v>3085410</v>
      </c>
      <c r="AH216" s="155" t="str">
        <f t="shared" si="467"/>
        <v> </v>
      </c>
      <c r="AI216" s="155" t="str">
        <f t="shared" ref="AI216:AK216" si="487">IF(H216="","",H216)</f>
        <v/>
      </c>
      <c r="AJ216" s="156" t="str">
        <f t="shared" si="487"/>
        <v/>
      </c>
      <c r="AK216" s="157" t="str">
        <f t="shared" si="487"/>
        <v/>
      </c>
      <c r="AL216" s="86" t="str">
        <f t="shared" si="472"/>
        <v/>
      </c>
    </row>
    <row r="217" ht="25.5" customHeight="1">
      <c r="A217" s="149"/>
      <c r="B217" s="161"/>
      <c r="C217" s="104"/>
      <c r="D217" s="105"/>
      <c r="E217" s="106">
        <f>IF(B217="",0,F227/SUM(B207:B226))</f>
        <v>0</v>
      </c>
      <c r="F217" s="106">
        <f t="shared" si="454"/>
        <v>0</v>
      </c>
      <c r="G217" s="107">
        <f t="shared" si="455"/>
        <v>0</v>
      </c>
      <c r="H217" s="103"/>
      <c r="I217" s="104"/>
      <c r="J217" s="105"/>
      <c r="K217" s="106">
        <f t="shared" si="456"/>
        <v>0</v>
      </c>
      <c r="L217" s="108">
        <f t="shared" si="457"/>
        <v>0</v>
      </c>
      <c r="M217" s="97">
        <f t="shared" si="458"/>
        <v>0</v>
      </c>
      <c r="N217" s="109">
        <f t="shared" si="459"/>
        <v>0</v>
      </c>
      <c r="O217" s="107">
        <f t="shared" si="460"/>
        <v>0</v>
      </c>
      <c r="P217" s="110" t="str">
        <f t="shared" ref="P217:Q217" si="488">H217</f>
        <v/>
      </c>
      <c r="Q217" s="106" t="str">
        <f t="shared" si="488"/>
        <v/>
      </c>
      <c r="R217" s="106">
        <f t="shared" si="462"/>
        <v>0</v>
      </c>
      <c r="S217" s="108">
        <f t="shared" si="463"/>
        <v>0</v>
      </c>
      <c r="T217" s="153">
        <f t="shared" si="464"/>
        <v>0</v>
      </c>
      <c r="U217" s="154">
        <f t="shared" si="474"/>
        <v>0</v>
      </c>
      <c r="V217" s="86"/>
      <c r="W217" s="86"/>
      <c r="X217" s="86"/>
      <c r="Y217" s="86"/>
      <c r="Z217" s="86"/>
      <c r="AA217" s="86"/>
      <c r="AB217" s="86"/>
      <c r="AC217" s="86"/>
      <c r="AD217" s="86"/>
      <c r="AE217" s="86">
        <f t="shared" si="470"/>
        <v>30854</v>
      </c>
      <c r="AF217" s="86">
        <v>11.0</v>
      </c>
      <c r="AG217" s="155" t="str">
        <f t="shared" si="466"/>
        <v>3085411</v>
      </c>
      <c r="AH217" s="155" t="str">
        <f t="shared" si="467"/>
        <v> </v>
      </c>
      <c r="AI217" s="155" t="str">
        <f t="shared" ref="AI217:AK217" si="489">IF(H217="","",H217)</f>
        <v/>
      </c>
      <c r="AJ217" s="156" t="str">
        <f t="shared" si="489"/>
        <v/>
      </c>
      <c r="AK217" s="157" t="str">
        <f t="shared" si="489"/>
        <v/>
      </c>
      <c r="AL217" s="86" t="str">
        <f t="shared" si="472"/>
        <v/>
      </c>
    </row>
    <row r="218" ht="25.5" customHeight="1">
      <c r="A218" s="149"/>
      <c r="B218" s="161"/>
      <c r="C218" s="104"/>
      <c r="D218" s="105"/>
      <c r="E218" s="106">
        <f>IF(B218="",0,F227/SUM(B207:B226))</f>
        <v>0</v>
      </c>
      <c r="F218" s="106">
        <f t="shared" si="454"/>
        <v>0</v>
      </c>
      <c r="G218" s="107">
        <f t="shared" si="455"/>
        <v>0</v>
      </c>
      <c r="H218" s="103"/>
      <c r="I218" s="104"/>
      <c r="J218" s="105"/>
      <c r="K218" s="106">
        <f t="shared" si="456"/>
        <v>0</v>
      </c>
      <c r="L218" s="108">
        <f t="shared" si="457"/>
        <v>0</v>
      </c>
      <c r="M218" s="97">
        <f t="shared" si="458"/>
        <v>0</v>
      </c>
      <c r="N218" s="109">
        <f t="shared" si="459"/>
        <v>0</v>
      </c>
      <c r="O218" s="107">
        <f t="shared" si="460"/>
        <v>0</v>
      </c>
      <c r="P218" s="110" t="str">
        <f t="shared" ref="P218:Q218" si="490">H218</f>
        <v/>
      </c>
      <c r="Q218" s="106" t="str">
        <f t="shared" si="490"/>
        <v/>
      </c>
      <c r="R218" s="106">
        <f t="shared" si="462"/>
        <v>0</v>
      </c>
      <c r="S218" s="108">
        <f t="shared" si="463"/>
        <v>0</v>
      </c>
      <c r="T218" s="153">
        <f t="shared" si="464"/>
        <v>0</v>
      </c>
      <c r="U218" s="154">
        <f t="shared" si="474"/>
        <v>0</v>
      </c>
      <c r="V218" s="86"/>
      <c r="W218" s="86"/>
      <c r="X218" s="86"/>
      <c r="Y218" s="86"/>
      <c r="Z218" s="86"/>
      <c r="AA218" s="86"/>
      <c r="AB218" s="86"/>
      <c r="AC218" s="86"/>
      <c r="AD218" s="86"/>
      <c r="AE218" s="86">
        <f t="shared" si="470"/>
        <v>30854</v>
      </c>
      <c r="AF218" s="86">
        <v>12.0</v>
      </c>
      <c r="AG218" s="155" t="str">
        <f t="shared" si="466"/>
        <v>3085412</v>
      </c>
      <c r="AH218" s="155" t="str">
        <f t="shared" si="467"/>
        <v> </v>
      </c>
      <c r="AI218" s="155" t="str">
        <f t="shared" ref="AI218:AK218" si="491">IF(H218="","",H218)</f>
        <v/>
      </c>
      <c r="AJ218" s="156" t="str">
        <f t="shared" si="491"/>
        <v/>
      </c>
      <c r="AK218" s="157" t="str">
        <f t="shared" si="491"/>
        <v/>
      </c>
      <c r="AL218" s="86" t="str">
        <f t="shared" si="472"/>
        <v/>
      </c>
    </row>
    <row r="219" ht="25.5" customHeight="1">
      <c r="A219" s="149"/>
      <c r="B219" s="161"/>
      <c r="C219" s="104"/>
      <c r="D219" s="105"/>
      <c r="E219" s="106">
        <f>IF(B219="",0,F227/SUM(B207:B226))</f>
        <v>0</v>
      </c>
      <c r="F219" s="106">
        <f t="shared" si="454"/>
        <v>0</v>
      </c>
      <c r="G219" s="107">
        <f t="shared" si="455"/>
        <v>0</v>
      </c>
      <c r="H219" s="103"/>
      <c r="I219" s="104"/>
      <c r="J219" s="105"/>
      <c r="K219" s="106">
        <f t="shared" si="456"/>
        <v>0</v>
      </c>
      <c r="L219" s="108">
        <f t="shared" si="457"/>
        <v>0</v>
      </c>
      <c r="M219" s="97">
        <f t="shared" si="458"/>
        <v>0</v>
      </c>
      <c r="N219" s="109">
        <f t="shared" si="459"/>
        <v>0</v>
      </c>
      <c r="O219" s="107">
        <f t="shared" si="460"/>
        <v>0</v>
      </c>
      <c r="P219" s="110" t="str">
        <f t="shared" ref="P219:Q219" si="492">H219</f>
        <v/>
      </c>
      <c r="Q219" s="106" t="str">
        <f t="shared" si="492"/>
        <v/>
      </c>
      <c r="R219" s="106">
        <f t="shared" si="462"/>
        <v>0</v>
      </c>
      <c r="S219" s="108">
        <f t="shared" si="463"/>
        <v>0</v>
      </c>
      <c r="T219" s="153">
        <f t="shared" si="464"/>
        <v>0</v>
      </c>
      <c r="U219" s="154">
        <f t="shared" si="474"/>
        <v>0</v>
      </c>
      <c r="V219" s="86"/>
      <c r="W219" s="86"/>
      <c r="X219" s="86"/>
      <c r="Y219" s="86"/>
      <c r="Z219" s="86"/>
      <c r="AA219" s="86"/>
      <c r="AB219" s="86"/>
      <c r="AC219" s="86"/>
      <c r="AD219" s="86"/>
      <c r="AE219" s="86">
        <f t="shared" si="470"/>
        <v>30854</v>
      </c>
      <c r="AF219" s="86">
        <v>13.0</v>
      </c>
      <c r="AG219" s="155" t="str">
        <f t="shared" si="466"/>
        <v>3085413</v>
      </c>
      <c r="AH219" s="155" t="str">
        <f t="shared" si="467"/>
        <v> </v>
      </c>
      <c r="AI219" s="155" t="str">
        <f t="shared" ref="AI219:AK219" si="493">IF(H219="","",H219)</f>
        <v/>
      </c>
      <c r="AJ219" s="156" t="str">
        <f t="shared" si="493"/>
        <v/>
      </c>
      <c r="AK219" s="157" t="str">
        <f t="shared" si="493"/>
        <v/>
      </c>
      <c r="AL219" s="86" t="str">
        <f t="shared" si="472"/>
        <v/>
      </c>
    </row>
    <row r="220" ht="25.5" customHeight="1">
      <c r="A220" s="149"/>
      <c r="B220" s="161"/>
      <c r="C220" s="104"/>
      <c r="D220" s="105"/>
      <c r="E220" s="106">
        <f>IF(B220="",0,F227/SUM(B207:B226))</f>
        <v>0</v>
      </c>
      <c r="F220" s="106">
        <f t="shared" si="454"/>
        <v>0</v>
      </c>
      <c r="G220" s="107">
        <f t="shared" si="455"/>
        <v>0</v>
      </c>
      <c r="H220" s="103"/>
      <c r="I220" s="104"/>
      <c r="J220" s="105"/>
      <c r="K220" s="106">
        <f t="shared" si="456"/>
        <v>0</v>
      </c>
      <c r="L220" s="108">
        <f t="shared" si="457"/>
        <v>0</v>
      </c>
      <c r="M220" s="97">
        <f t="shared" si="458"/>
        <v>0</v>
      </c>
      <c r="N220" s="109">
        <f t="shared" si="459"/>
        <v>0</v>
      </c>
      <c r="O220" s="107">
        <f t="shared" si="460"/>
        <v>0</v>
      </c>
      <c r="P220" s="110" t="str">
        <f t="shared" ref="P220:Q220" si="494">H220</f>
        <v/>
      </c>
      <c r="Q220" s="106" t="str">
        <f t="shared" si="494"/>
        <v/>
      </c>
      <c r="R220" s="106">
        <f t="shared" si="462"/>
        <v>0</v>
      </c>
      <c r="S220" s="108">
        <f t="shared" si="463"/>
        <v>0</v>
      </c>
      <c r="T220" s="153">
        <f t="shared" si="464"/>
        <v>0</v>
      </c>
      <c r="U220" s="154">
        <f t="shared" si="474"/>
        <v>0</v>
      </c>
      <c r="V220" s="86"/>
      <c r="W220" s="86"/>
      <c r="X220" s="86"/>
      <c r="Y220" s="86"/>
      <c r="Z220" s="86"/>
      <c r="AA220" s="86"/>
      <c r="AB220" s="86"/>
      <c r="AC220" s="86"/>
      <c r="AD220" s="86"/>
      <c r="AE220" s="86">
        <f t="shared" si="470"/>
        <v>30854</v>
      </c>
      <c r="AF220" s="86">
        <v>14.0</v>
      </c>
      <c r="AG220" s="155" t="str">
        <f t="shared" si="466"/>
        <v>3085414</v>
      </c>
      <c r="AH220" s="155" t="str">
        <f t="shared" si="467"/>
        <v> </v>
      </c>
      <c r="AI220" s="155" t="str">
        <f t="shared" ref="AI220:AK220" si="495">IF(H220="","",H220)</f>
        <v/>
      </c>
      <c r="AJ220" s="156" t="str">
        <f t="shared" si="495"/>
        <v/>
      </c>
      <c r="AK220" s="157" t="str">
        <f t="shared" si="495"/>
        <v/>
      </c>
      <c r="AL220" s="86" t="str">
        <f t="shared" si="472"/>
        <v/>
      </c>
    </row>
    <row r="221" ht="25.5" customHeight="1">
      <c r="A221" s="149"/>
      <c r="B221" s="161"/>
      <c r="C221" s="104"/>
      <c r="D221" s="105"/>
      <c r="E221" s="106">
        <f>IF(B221="",0,F227/SUM(B207:B226))</f>
        <v>0</v>
      </c>
      <c r="F221" s="106">
        <f t="shared" si="454"/>
        <v>0</v>
      </c>
      <c r="G221" s="107">
        <f t="shared" si="455"/>
        <v>0</v>
      </c>
      <c r="H221" s="103"/>
      <c r="I221" s="104"/>
      <c r="J221" s="105"/>
      <c r="K221" s="106">
        <f t="shared" si="456"/>
        <v>0</v>
      </c>
      <c r="L221" s="108">
        <f t="shared" si="457"/>
        <v>0</v>
      </c>
      <c r="M221" s="97">
        <f t="shared" si="458"/>
        <v>0</v>
      </c>
      <c r="N221" s="109">
        <f t="shared" si="459"/>
        <v>0</v>
      </c>
      <c r="O221" s="107">
        <f t="shared" si="460"/>
        <v>0</v>
      </c>
      <c r="P221" s="110" t="str">
        <f t="shared" ref="P221:Q221" si="496">H221</f>
        <v/>
      </c>
      <c r="Q221" s="106" t="str">
        <f t="shared" si="496"/>
        <v/>
      </c>
      <c r="R221" s="106">
        <f t="shared" si="462"/>
        <v>0</v>
      </c>
      <c r="S221" s="108">
        <f t="shared" si="463"/>
        <v>0</v>
      </c>
      <c r="T221" s="153">
        <f t="shared" si="464"/>
        <v>0</v>
      </c>
      <c r="U221" s="154">
        <f t="shared" si="474"/>
        <v>0</v>
      </c>
      <c r="V221" s="86"/>
      <c r="W221" s="86"/>
      <c r="X221" s="86"/>
      <c r="Y221" s="86"/>
      <c r="Z221" s="86"/>
      <c r="AA221" s="86"/>
      <c r="AB221" s="86"/>
      <c r="AC221" s="86"/>
      <c r="AD221" s="86"/>
      <c r="AE221" s="86">
        <f t="shared" si="470"/>
        <v>30854</v>
      </c>
      <c r="AF221" s="86">
        <v>15.0</v>
      </c>
      <c r="AG221" s="155" t="str">
        <f t="shared" si="466"/>
        <v>3085415</v>
      </c>
      <c r="AH221" s="155" t="str">
        <f t="shared" si="467"/>
        <v> </v>
      </c>
      <c r="AI221" s="155" t="str">
        <f t="shared" ref="AI221:AK221" si="497">IF(H221="","",H221)</f>
        <v/>
      </c>
      <c r="AJ221" s="156" t="str">
        <f t="shared" si="497"/>
        <v/>
      </c>
      <c r="AK221" s="157" t="str">
        <f t="shared" si="497"/>
        <v/>
      </c>
      <c r="AL221" s="86" t="str">
        <f t="shared" si="472"/>
        <v/>
      </c>
    </row>
    <row r="222" ht="25.5" customHeight="1">
      <c r="A222" s="149"/>
      <c r="B222" s="161"/>
      <c r="C222" s="104"/>
      <c r="D222" s="105"/>
      <c r="E222" s="106">
        <f>IF(B222="",0,F227/SUM(B207:B226))</f>
        <v>0</v>
      </c>
      <c r="F222" s="106">
        <f t="shared" si="454"/>
        <v>0</v>
      </c>
      <c r="G222" s="107">
        <f t="shared" si="455"/>
        <v>0</v>
      </c>
      <c r="H222" s="103"/>
      <c r="I222" s="104"/>
      <c r="J222" s="105"/>
      <c r="K222" s="106">
        <f t="shared" si="456"/>
        <v>0</v>
      </c>
      <c r="L222" s="108">
        <f t="shared" si="457"/>
        <v>0</v>
      </c>
      <c r="M222" s="97">
        <f t="shared" si="458"/>
        <v>0</v>
      </c>
      <c r="N222" s="109">
        <f t="shared" si="459"/>
        <v>0</v>
      </c>
      <c r="O222" s="107">
        <f t="shared" si="460"/>
        <v>0</v>
      </c>
      <c r="P222" s="110" t="str">
        <f t="shared" ref="P222:Q222" si="498">H222</f>
        <v/>
      </c>
      <c r="Q222" s="106" t="str">
        <f t="shared" si="498"/>
        <v/>
      </c>
      <c r="R222" s="106">
        <f t="shared" si="462"/>
        <v>0</v>
      </c>
      <c r="S222" s="108">
        <f t="shared" si="463"/>
        <v>0</v>
      </c>
      <c r="T222" s="153">
        <f t="shared" si="464"/>
        <v>0</v>
      </c>
      <c r="U222" s="154">
        <f t="shared" si="474"/>
        <v>0</v>
      </c>
      <c r="V222" s="86"/>
      <c r="W222" s="86"/>
      <c r="X222" s="86"/>
      <c r="Y222" s="86"/>
      <c r="Z222" s="86"/>
      <c r="AA222" s="86"/>
      <c r="AB222" s="86"/>
      <c r="AC222" s="86"/>
      <c r="AD222" s="86"/>
      <c r="AE222" s="86">
        <f t="shared" si="470"/>
        <v>30854</v>
      </c>
      <c r="AF222" s="86">
        <v>16.0</v>
      </c>
      <c r="AG222" s="155" t="str">
        <f t="shared" si="466"/>
        <v>3085416</v>
      </c>
      <c r="AH222" s="155" t="str">
        <f t="shared" si="467"/>
        <v> </v>
      </c>
      <c r="AI222" s="155" t="str">
        <f t="shared" ref="AI222:AK222" si="499">IF(H222="","",H222)</f>
        <v/>
      </c>
      <c r="AJ222" s="156" t="str">
        <f t="shared" si="499"/>
        <v/>
      </c>
      <c r="AK222" s="157" t="str">
        <f t="shared" si="499"/>
        <v/>
      </c>
      <c r="AL222" s="86" t="str">
        <f t="shared" si="472"/>
        <v/>
      </c>
    </row>
    <row r="223" ht="25.5" customHeight="1">
      <c r="A223" s="149"/>
      <c r="B223" s="161"/>
      <c r="C223" s="104"/>
      <c r="D223" s="105"/>
      <c r="E223" s="106">
        <f>IF(B223="",0,F227/SUM(B207:B226))</f>
        <v>0</v>
      </c>
      <c r="F223" s="106">
        <f t="shared" si="454"/>
        <v>0</v>
      </c>
      <c r="G223" s="107">
        <f t="shared" si="455"/>
        <v>0</v>
      </c>
      <c r="H223" s="103"/>
      <c r="I223" s="104"/>
      <c r="J223" s="105"/>
      <c r="K223" s="106">
        <f t="shared" si="456"/>
        <v>0</v>
      </c>
      <c r="L223" s="108">
        <f t="shared" si="457"/>
        <v>0</v>
      </c>
      <c r="M223" s="97">
        <f t="shared" si="458"/>
        <v>0</v>
      </c>
      <c r="N223" s="109">
        <f t="shared" si="459"/>
        <v>0</v>
      </c>
      <c r="O223" s="107">
        <f t="shared" si="460"/>
        <v>0</v>
      </c>
      <c r="P223" s="110" t="str">
        <f t="shared" ref="P223:Q223" si="500">H223</f>
        <v/>
      </c>
      <c r="Q223" s="106" t="str">
        <f t="shared" si="500"/>
        <v/>
      </c>
      <c r="R223" s="106">
        <f t="shared" si="462"/>
        <v>0</v>
      </c>
      <c r="S223" s="108">
        <f t="shared" si="463"/>
        <v>0</v>
      </c>
      <c r="T223" s="153">
        <f t="shared" si="464"/>
        <v>0</v>
      </c>
      <c r="U223" s="154">
        <f t="shared" si="474"/>
        <v>0</v>
      </c>
      <c r="V223" s="86"/>
      <c r="W223" s="86"/>
      <c r="X223" s="86"/>
      <c r="Y223" s="86"/>
      <c r="Z223" s="86"/>
      <c r="AA223" s="86"/>
      <c r="AB223" s="86"/>
      <c r="AC223" s="86"/>
      <c r="AD223" s="86"/>
      <c r="AE223" s="86">
        <f t="shared" si="470"/>
        <v>30854</v>
      </c>
      <c r="AF223" s="86">
        <v>17.0</v>
      </c>
      <c r="AG223" s="155" t="str">
        <f t="shared" si="466"/>
        <v>3085417</v>
      </c>
      <c r="AH223" s="155" t="str">
        <f t="shared" si="467"/>
        <v> </v>
      </c>
      <c r="AI223" s="155" t="str">
        <f t="shared" ref="AI223:AK223" si="501">IF(H223="","",H223)</f>
        <v/>
      </c>
      <c r="AJ223" s="156" t="str">
        <f t="shared" si="501"/>
        <v/>
      </c>
      <c r="AK223" s="157" t="str">
        <f t="shared" si="501"/>
        <v/>
      </c>
      <c r="AL223" s="86" t="str">
        <f t="shared" si="472"/>
        <v/>
      </c>
    </row>
    <row r="224" ht="25.5" customHeight="1">
      <c r="A224" s="149"/>
      <c r="B224" s="161"/>
      <c r="C224" s="104"/>
      <c r="D224" s="105"/>
      <c r="E224" s="106">
        <f>IF(B224="",0,F227/SUM(B207:B226))</f>
        <v>0</v>
      </c>
      <c r="F224" s="106">
        <f t="shared" si="454"/>
        <v>0</v>
      </c>
      <c r="G224" s="107">
        <f t="shared" si="455"/>
        <v>0</v>
      </c>
      <c r="H224" s="103"/>
      <c r="I224" s="104"/>
      <c r="J224" s="105"/>
      <c r="K224" s="106">
        <f t="shared" si="456"/>
        <v>0</v>
      </c>
      <c r="L224" s="108">
        <f t="shared" si="457"/>
        <v>0</v>
      </c>
      <c r="M224" s="97">
        <f t="shared" si="458"/>
        <v>0</v>
      </c>
      <c r="N224" s="109">
        <f t="shared" si="459"/>
        <v>0</v>
      </c>
      <c r="O224" s="107">
        <f t="shared" si="460"/>
        <v>0</v>
      </c>
      <c r="P224" s="110" t="str">
        <f t="shared" ref="P224:Q224" si="502">H224</f>
        <v/>
      </c>
      <c r="Q224" s="106" t="str">
        <f t="shared" si="502"/>
        <v/>
      </c>
      <c r="R224" s="106">
        <f t="shared" si="462"/>
        <v>0</v>
      </c>
      <c r="S224" s="108">
        <f t="shared" si="463"/>
        <v>0</v>
      </c>
      <c r="T224" s="153">
        <f t="shared" si="464"/>
        <v>0</v>
      </c>
      <c r="U224" s="154">
        <f t="shared" si="474"/>
        <v>0</v>
      </c>
      <c r="V224" s="86"/>
      <c r="W224" s="86"/>
      <c r="X224" s="86"/>
      <c r="Y224" s="86"/>
      <c r="Z224" s="86"/>
      <c r="AA224" s="86"/>
      <c r="AB224" s="86"/>
      <c r="AC224" s="86"/>
      <c r="AD224" s="86"/>
      <c r="AE224" s="86">
        <f t="shared" si="470"/>
        <v>30854</v>
      </c>
      <c r="AF224" s="86">
        <v>18.0</v>
      </c>
      <c r="AG224" s="155" t="str">
        <f t="shared" si="466"/>
        <v>3085418</v>
      </c>
      <c r="AH224" s="155" t="str">
        <f t="shared" si="467"/>
        <v> </v>
      </c>
      <c r="AI224" s="155" t="str">
        <f t="shared" ref="AI224:AK224" si="503">IF(H224="","",H224)</f>
        <v/>
      </c>
      <c r="AJ224" s="156" t="str">
        <f t="shared" si="503"/>
        <v/>
      </c>
      <c r="AK224" s="157" t="str">
        <f t="shared" si="503"/>
        <v/>
      </c>
      <c r="AL224" s="86" t="str">
        <f t="shared" si="472"/>
        <v/>
      </c>
    </row>
    <row r="225" ht="25.5" customHeight="1">
      <c r="A225" s="149"/>
      <c r="B225" s="161"/>
      <c r="C225" s="104"/>
      <c r="D225" s="105"/>
      <c r="E225" s="106">
        <f>IF(B225="",0,F227/SUM(B207:B226))</f>
        <v>0</v>
      </c>
      <c r="F225" s="106">
        <f t="shared" si="454"/>
        <v>0</v>
      </c>
      <c r="G225" s="107">
        <f t="shared" si="455"/>
        <v>0</v>
      </c>
      <c r="H225" s="103"/>
      <c r="I225" s="104"/>
      <c r="J225" s="105"/>
      <c r="K225" s="106">
        <f t="shared" si="456"/>
        <v>0</v>
      </c>
      <c r="L225" s="108">
        <f t="shared" si="457"/>
        <v>0</v>
      </c>
      <c r="M225" s="97">
        <f t="shared" si="458"/>
        <v>0</v>
      </c>
      <c r="N225" s="109">
        <f t="shared" si="459"/>
        <v>0</v>
      </c>
      <c r="O225" s="107">
        <f t="shared" si="460"/>
        <v>0</v>
      </c>
      <c r="P225" s="110" t="str">
        <f t="shared" ref="P225:Q225" si="504">H225</f>
        <v/>
      </c>
      <c r="Q225" s="106" t="str">
        <f t="shared" si="504"/>
        <v/>
      </c>
      <c r="R225" s="106">
        <f t="shared" si="462"/>
        <v>0</v>
      </c>
      <c r="S225" s="108">
        <f t="shared" si="463"/>
        <v>0</v>
      </c>
      <c r="T225" s="153">
        <f t="shared" si="464"/>
        <v>0</v>
      </c>
      <c r="U225" s="154">
        <f t="shared" si="474"/>
        <v>0</v>
      </c>
      <c r="V225" s="86"/>
      <c r="W225" s="86"/>
      <c r="X225" s="86"/>
      <c r="Y225" s="86"/>
      <c r="Z225" s="86"/>
      <c r="AA225" s="86"/>
      <c r="AB225" s="86"/>
      <c r="AC225" s="86"/>
      <c r="AD225" s="86"/>
      <c r="AE225" s="86">
        <f t="shared" si="470"/>
        <v>30854</v>
      </c>
      <c r="AF225" s="86">
        <v>19.0</v>
      </c>
      <c r="AG225" s="155" t="str">
        <f t="shared" si="466"/>
        <v>3085419</v>
      </c>
      <c r="AH225" s="155" t="str">
        <f t="shared" si="467"/>
        <v> </v>
      </c>
      <c r="AI225" s="155" t="str">
        <f t="shared" ref="AI225:AK225" si="505">IF(H225="","",H225)</f>
        <v/>
      </c>
      <c r="AJ225" s="156" t="str">
        <f t="shared" si="505"/>
        <v/>
      </c>
      <c r="AK225" s="157" t="str">
        <f t="shared" si="505"/>
        <v/>
      </c>
      <c r="AL225" s="86" t="str">
        <f t="shared" si="472"/>
        <v/>
      </c>
    </row>
    <row r="226" ht="25.5" customHeight="1">
      <c r="A226" s="149"/>
      <c r="B226" s="161"/>
      <c r="C226" s="104"/>
      <c r="D226" s="105"/>
      <c r="E226" s="106">
        <f>IF(B226="",0,F227/SUM(B207:B226))</f>
        <v>0</v>
      </c>
      <c r="F226" s="106">
        <f t="shared" si="454"/>
        <v>0</v>
      </c>
      <c r="G226" s="107">
        <f t="shared" si="455"/>
        <v>0</v>
      </c>
      <c r="H226" s="103"/>
      <c r="I226" s="104"/>
      <c r="J226" s="105"/>
      <c r="K226" s="106">
        <f t="shared" si="456"/>
        <v>0</v>
      </c>
      <c r="L226" s="108">
        <f t="shared" si="457"/>
        <v>0</v>
      </c>
      <c r="M226" s="97">
        <f t="shared" si="458"/>
        <v>0</v>
      </c>
      <c r="N226" s="109">
        <f t="shared" si="459"/>
        <v>0</v>
      </c>
      <c r="O226" s="107">
        <f t="shared" si="460"/>
        <v>0</v>
      </c>
      <c r="P226" s="110" t="str">
        <f t="shared" ref="P226:Q226" si="506">H226</f>
        <v/>
      </c>
      <c r="Q226" s="106" t="str">
        <f t="shared" si="506"/>
        <v/>
      </c>
      <c r="R226" s="106">
        <f t="shared" si="462"/>
        <v>0</v>
      </c>
      <c r="S226" s="108">
        <f t="shared" si="463"/>
        <v>0</v>
      </c>
      <c r="T226" s="153">
        <f t="shared" si="464"/>
        <v>0</v>
      </c>
      <c r="U226" s="154">
        <f t="shared" si="474"/>
        <v>0</v>
      </c>
      <c r="V226" s="86"/>
      <c r="W226" s="86"/>
      <c r="X226" s="86"/>
      <c r="Y226" s="86"/>
      <c r="Z226" s="86"/>
      <c r="AA226" s="86"/>
      <c r="AB226" s="86"/>
      <c r="AC226" s="86"/>
      <c r="AD226" s="86"/>
      <c r="AE226" s="86">
        <f t="shared" si="470"/>
        <v>30854</v>
      </c>
      <c r="AF226" s="86">
        <v>20.0</v>
      </c>
      <c r="AG226" s="155" t="str">
        <f t="shared" si="466"/>
        <v>3085420</v>
      </c>
      <c r="AH226" s="155" t="str">
        <f t="shared" si="467"/>
        <v> </v>
      </c>
      <c r="AI226" s="155" t="str">
        <f t="shared" ref="AI226:AK226" si="507">IF(H226="","",H226)</f>
        <v/>
      </c>
      <c r="AJ226" s="156" t="str">
        <f t="shared" si="507"/>
        <v/>
      </c>
      <c r="AK226" s="157" t="str">
        <f t="shared" si="507"/>
        <v/>
      </c>
      <c r="AL226" s="86" t="str">
        <f t="shared" si="472"/>
        <v/>
      </c>
    </row>
    <row r="227" ht="25.5" customHeight="1">
      <c r="A227" s="86"/>
      <c r="B227" s="164">
        <f>SUM(B207:B226)</f>
        <v>0</v>
      </c>
      <c r="C227" s="87" t="s">
        <v>34</v>
      </c>
      <c r="D227" s="95" t="s">
        <v>26</v>
      </c>
      <c r="E227" s="15"/>
      <c r="F227" s="104"/>
      <c r="G227" s="91"/>
      <c r="H227" s="164">
        <f>SUM(H207:H226)</f>
        <v>0</v>
      </c>
      <c r="I227" s="87" t="s">
        <v>34</v>
      </c>
      <c r="J227" s="86"/>
      <c r="K227" s="86"/>
      <c r="L227" s="165">
        <f t="shared" si="457"/>
        <v>0</v>
      </c>
      <c r="M227" s="86"/>
      <c r="N227" s="166">
        <f t="shared" ref="N227:O227" si="508">SUM(N207:N214)</f>
        <v>0</v>
      </c>
      <c r="O227" s="166">
        <f t="shared" si="508"/>
        <v>0</v>
      </c>
      <c r="P227" s="86"/>
      <c r="Q227" s="86"/>
      <c r="R227" s="98">
        <f>SUM(R207:R214)</f>
        <v>0</v>
      </c>
      <c r="S227" s="164" t="s">
        <v>28</v>
      </c>
      <c r="T227" s="164"/>
      <c r="U227" s="86"/>
      <c r="V227" s="86"/>
      <c r="W227" s="86"/>
      <c r="X227" s="86"/>
      <c r="Y227" s="104">
        <f>T227*R227</f>
        <v>0</v>
      </c>
      <c r="Z227" s="104">
        <f>R227</f>
        <v>0</v>
      </c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</row>
    <row r="228" ht="25.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</row>
    <row r="229" ht="26.25" customHeight="1">
      <c r="A229" s="137"/>
      <c r="B229" s="138" t="s">
        <v>1</v>
      </c>
      <c r="C229" s="139"/>
      <c r="D229" s="95" t="s">
        <v>2</v>
      </c>
      <c r="E229" s="15"/>
      <c r="F229" s="140"/>
      <c r="G229" s="17"/>
      <c r="H229" s="17"/>
      <c r="I229" s="15"/>
      <c r="J229" s="95" t="s">
        <v>3</v>
      </c>
      <c r="K229" s="17"/>
      <c r="L229" s="17"/>
      <c r="M229" s="15"/>
      <c r="N229" s="86"/>
      <c r="O229" s="86"/>
      <c r="P229" s="97">
        <f>IFERROR(O252/N252-1,0)</f>
        <v>0</v>
      </c>
      <c r="Q229" s="141" t="s">
        <v>4</v>
      </c>
      <c r="R229" s="20"/>
      <c r="S229" s="21"/>
      <c r="T229" s="142">
        <f>SUM(T232:T251)</f>
        <v>0</v>
      </c>
      <c r="U229" s="143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</row>
    <row r="230" ht="25.5" customHeight="1">
      <c r="A230" s="144" t="s">
        <v>5</v>
      </c>
      <c r="B230" s="145" t="s">
        <v>6</v>
      </c>
      <c r="C230" s="17"/>
      <c r="D230" s="17"/>
      <c r="E230" s="17"/>
      <c r="F230" s="17"/>
      <c r="G230" s="26"/>
      <c r="H230" s="25" t="s">
        <v>7</v>
      </c>
      <c r="I230" s="17"/>
      <c r="J230" s="17"/>
      <c r="K230" s="17"/>
      <c r="L230" s="17"/>
      <c r="M230" s="26"/>
      <c r="N230" s="27" t="s">
        <v>8</v>
      </c>
      <c r="O230" s="28"/>
      <c r="P230" s="25" t="s">
        <v>9</v>
      </c>
      <c r="Q230" s="17"/>
      <c r="R230" s="17"/>
      <c r="S230" s="17"/>
      <c r="T230" s="2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</row>
    <row r="231" ht="25.5" customHeight="1">
      <c r="A231" s="146"/>
      <c r="B231" s="138" t="s">
        <v>10</v>
      </c>
      <c r="C231" s="93" t="s">
        <v>11</v>
      </c>
      <c r="D231" s="93" t="s">
        <v>12</v>
      </c>
      <c r="E231" s="93" t="s">
        <v>13</v>
      </c>
      <c r="F231" s="93" t="s">
        <v>14</v>
      </c>
      <c r="G231" s="101" t="s">
        <v>15</v>
      </c>
      <c r="H231" s="100" t="s">
        <v>10</v>
      </c>
      <c r="I231" s="93" t="s">
        <v>11</v>
      </c>
      <c r="J231" s="93" t="s">
        <v>12</v>
      </c>
      <c r="K231" s="93" t="s">
        <v>14</v>
      </c>
      <c r="L231" s="93" t="s">
        <v>16</v>
      </c>
      <c r="M231" s="101" t="s">
        <v>17</v>
      </c>
      <c r="N231" s="100" t="s">
        <v>18</v>
      </c>
      <c r="O231" s="101" t="s">
        <v>19</v>
      </c>
      <c r="P231" s="100" t="s">
        <v>20</v>
      </c>
      <c r="Q231" s="93" t="s">
        <v>21</v>
      </c>
      <c r="R231" s="93" t="s">
        <v>22</v>
      </c>
      <c r="S231" s="93" t="s">
        <v>23</v>
      </c>
      <c r="T231" s="147" t="s">
        <v>24</v>
      </c>
      <c r="U231" s="148" t="s">
        <v>32</v>
      </c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</row>
    <row r="232" ht="25.5" customHeight="1">
      <c r="A232" s="149"/>
      <c r="B232" s="162"/>
      <c r="C232" s="160"/>
      <c r="D232" s="158"/>
      <c r="E232" s="106">
        <f>IF(B232="",0,F252/SUM(B232:B251))</f>
        <v>0</v>
      </c>
      <c r="F232" s="106">
        <f t="shared" ref="F232:F251" si="511">C232*(1-D232)*(1-9.25%)+E232</f>
        <v>0</v>
      </c>
      <c r="G232" s="107">
        <f t="shared" ref="G232:G251" si="512">IFERROR(F232*B232/H232,0)</f>
        <v>0</v>
      </c>
      <c r="H232" s="162"/>
      <c r="I232" s="160"/>
      <c r="J232" s="158"/>
      <c r="K232" s="106">
        <f t="shared" ref="K232:K251" si="513">I232*(1-J232)*(1-9.25%)</f>
        <v>0</v>
      </c>
      <c r="L232" s="108">
        <f t="shared" ref="L232:L252" si="514">IFERROR(H232/B232-1,0)</f>
        <v>0</v>
      </c>
      <c r="M232" s="97">
        <f t="shared" ref="M232:M251" si="515">IFERROR(K232/G232-1,0)</f>
        <v>0</v>
      </c>
      <c r="N232" s="109">
        <f t="shared" ref="N232:N251" si="516">B232*F232</f>
        <v>0</v>
      </c>
      <c r="O232" s="107">
        <f t="shared" ref="O232:O251" si="517">H232*K232</f>
        <v>0</v>
      </c>
      <c r="P232" s="110" t="str">
        <f t="shared" ref="P232:Q232" si="509">H232</f>
        <v/>
      </c>
      <c r="Q232" s="106" t="str">
        <f t="shared" si="509"/>
        <v/>
      </c>
      <c r="R232" s="106">
        <f t="shared" ref="R232:R251" si="519">Q232*P232</f>
        <v>0</v>
      </c>
      <c r="S232" s="108">
        <f t="shared" ref="S232:S251" si="520">IF(M232="","",IF(M232&lt;20%,0,IF(M232&lt;30%,1%,IF(M232&lt;40%,1.5%,IF(M232&lt;50%,2.5%,IF(M232&lt;60%,3%,IF(M232&lt;80%,4%,IF(M232&lt;100%,5%,5%))))))))</f>
        <v>0</v>
      </c>
      <c r="T232" s="153">
        <f t="shared" ref="T232:T251" si="521">R232*S232</f>
        <v>0</v>
      </c>
      <c r="U232" s="154">
        <f t="shared" ref="U232:U251" si="522">G232/(1-J232)/(1-9.25%)</f>
        <v>0</v>
      </c>
      <c r="V232" s="86"/>
      <c r="W232" s="86"/>
      <c r="X232" s="86"/>
      <c r="Y232" s="86"/>
      <c r="Z232" s="86"/>
      <c r="AA232" s="86"/>
      <c r="AB232" s="86"/>
      <c r="AC232" s="86"/>
      <c r="AD232" s="86"/>
      <c r="AE232" s="86" t="str">
        <f>C229</f>
        <v/>
      </c>
      <c r="AF232" s="86">
        <v>1.0</v>
      </c>
      <c r="AG232" s="155" t="str">
        <f t="shared" ref="AG232:AG251" si="523">CONCATENATE(AE232,AF232)</f>
        <v>1</v>
      </c>
      <c r="AH232" s="155" t="str">
        <f t="shared" ref="AH232:AH251" si="524">IF(A232=""," ",A232)</f>
        <v> </v>
      </c>
      <c r="AI232" s="155" t="str">
        <f t="shared" ref="AI232:AK232" si="510">IF(H232="","",H232)</f>
        <v/>
      </c>
      <c r="AJ232" s="156" t="str">
        <f t="shared" si="510"/>
        <v/>
      </c>
      <c r="AK232" s="157" t="str">
        <f t="shared" si="510"/>
        <v/>
      </c>
      <c r="AL232" s="86" t="str">
        <f>IF(F229="","",F229)</f>
        <v/>
      </c>
    </row>
    <row r="233" ht="25.5" customHeight="1">
      <c r="A233" s="149"/>
      <c r="B233" s="162"/>
      <c r="C233" s="160"/>
      <c r="D233" s="105"/>
      <c r="E233" s="106">
        <f>IF(B233="",0,F252/SUM(B232:B251))</f>
        <v>0</v>
      </c>
      <c r="F233" s="106">
        <f t="shared" si="511"/>
        <v>0</v>
      </c>
      <c r="G233" s="107">
        <f t="shared" si="512"/>
        <v>0</v>
      </c>
      <c r="H233" s="162"/>
      <c r="I233" s="160"/>
      <c r="J233" s="158"/>
      <c r="K233" s="106">
        <f t="shared" si="513"/>
        <v>0</v>
      </c>
      <c r="L233" s="108">
        <f t="shared" si="514"/>
        <v>0</v>
      </c>
      <c r="M233" s="97">
        <f t="shared" si="515"/>
        <v>0</v>
      </c>
      <c r="N233" s="109">
        <f t="shared" si="516"/>
        <v>0</v>
      </c>
      <c r="O233" s="107">
        <f t="shared" si="517"/>
        <v>0</v>
      </c>
      <c r="P233" s="110" t="str">
        <f t="shared" ref="P233:Q233" si="518">H233</f>
        <v/>
      </c>
      <c r="Q233" s="106" t="str">
        <f t="shared" si="518"/>
        <v/>
      </c>
      <c r="R233" s="106">
        <f t="shared" si="519"/>
        <v>0</v>
      </c>
      <c r="S233" s="108">
        <f t="shared" si="520"/>
        <v>0</v>
      </c>
      <c r="T233" s="153">
        <f t="shared" si="521"/>
        <v>0</v>
      </c>
      <c r="U233" s="154">
        <f t="shared" si="522"/>
        <v>0</v>
      </c>
      <c r="V233" s="86"/>
      <c r="W233" s="86"/>
      <c r="X233" s="86"/>
      <c r="Y233" s="86"/>
      <c r="Z233" s="86"/>
      <c r="AA233" s="86"/>
      <c r="AB233" s="86"/>
      <c r="AC233" s="86"/>
      <c r="AD233" s="86"/>
      <c r="AE233" s="86" t="str">
        <f t="shared" ref="AE233:AE251" si="527">AE232</f>
        <v/>
      </c>
      <c r="AF233" s="86">
        <v>2.0</v>
      </c>
      <c r="AG233" s="155" t="str">
        <f t="shared" si="523"/>
        <v>2</v>
      </c>
      <c r="AH233" s="155" t="str">
        <f t="shared" si="524"/>
        <v> </v>
      </c>
      <c r="AI233" s="155" t="str">
        <f t="shared" ref="AI233:AK233" si="525">IF(H233="","",H233)</f>
        <v/>
      </c>
      <c r="AJ233" s="156" t="str">
        <f t="shared" si="525"/>
        <v/>
      </c>
      <c r="AK233" s="157" t="str">
        <f t="shared" si="525"/>
        <v/>
      </c>
      <c r="AL233" s="86" t="str">
        <f t="shared" ref="AL233:AL251" si="529">AL232</f>
        <v/>
      </c>
    </row>
    <row r="234" ht="25.5" customHeight="1">
      <c r="A234" s="149"/>
      <c r="B234" s="161"/>
      <c r="C234" s="104"/>
      <c r="D234" s="105"/>
      <c r="E234" s="106">
        <f>IF(B234="",0,F252/SUM(B232:B251))</f>
        <v>0</v>
      </c>
      <c r="F234" s="106">
        <f t="shared" si="511"/>
        <v>0</v>
      </c>
      <c r="G234" s="107">
        <f t="shared" si="512"/>
        <v>0</v>
      </c>
      <c r="H234" s="161"/>
      <c r="I234" s="104"/>
      <c r="J234" s="158"/>
      <c r="K234" s="106">
        <f t="shared" si="513"/>
        <v>0</v>
      </c>
      <c r="L234" s="108">
        <f t="shared" si="514"/>
        <v>0</v>
      </c>
      <c r="M234" s="97">
        <f t="shared" si="515"/>
        <v>0</v>
      </c>
      <c r="N234" s="109">
        <f t="shared" si="516"/>
        <v>0</v>
      </c>
      <c r="O234" s="107">
        <f t="shared" si="517"/>
        <v>0</v>
      </c>
      <c r="P234" s="110" t="str">
        <f t="shared" ref="P234:Q234" si="526">H234</f>
        <v/>
      </c>
      <c r="Q234" s="106" t="str">
        <f t="shared" si="526"/>
        <v/>
      </c>
      <c r="R234" s="106">
        <f t="shared" si="519"/>
        <v>0</v>
      </c>
      <c r="S234" s="108">
        <f t="shared" si="520"/>
        <v>0</v>
      </c>
      <c r="T234" s="153">
        <f t="shared" si="521"/>
        <v>0</v>
      </c>
      <c r="U234" s="154">
        <f t="shared" si="522"/>
        <v>0</v>
      </c>
      <c r="V234" s="86"/>
      <c r="W234" s="86"/>
      <c r="X234" s="86"/>
      <c r="Y234" s="86"/>
      <c r="Z234" s="86"/>
      <c r="AA234" s="86"/>
      <c r="AB234" s="86"/>
      <c r="AC234" s="86"/>
      <c r="AD234" s="86"/>
      <c r="AE234" s="86" t="str">
        <f t="shared" si="527"/>
        <v/>
      </c>
      <c r="AF234" s="86">
        <v>3.0</v>
      </c>
      <c r="AG234" s="155" t="str">
        <f t="shared" si="523"/>
        <v>3</v>
      </c>
      <c r="AH234" s="155" t="str">
        <f t="shared" si="524"/>
        <v> </v>
      </c>
      <c r="AI234" s="155" t="str">
        <f t="shared" ref="AI234:AK234" si="528">IF(H234="","",H234)</f>
        <v/>
      </c>
      <c r="AJ234" s="156" t="str">
        <f t="shared" si="528"/>
        <v/>
      </c>
      <c r="AK234" s="157" t="str">
        <f t="shared" si="528"/>
        <v/>
      </c>
      <c r="AL234" s="86" t="str">
        <f t="shared" si="529"/>
        <v/>
      </c>
    </row>
    <row r="235" ht="25.5" customHeight="1">
      <c r="A235" s="149"/>
      <c r="B235" s="161"/>
      <c r="C235" s="104"/>
      <c r="D235" s="105"/>
      <c r="E235" s="106">
        <f>IF(B235="",0,F252/SUM(B232:B251))</f>
        <v>0</v>
      </c>
      <c r="F235" s="106">
        <f t="shared" si="511"/>
        <v>0</v>
      </c>
      <c r="G235" s="107">
        <f t="shared" si="512"/>
        <v>0</v>
      </c>
      <c r="H235" s="103"/>
      <c r="I235" s="104"/>
      <c r="J235" s="105"/>
      <c r="K235" s="106">
        <f t="shared" si="513"/>
        <v>0</v>
      </c>
      <c r="L235" s="108">
        <f t="shared" si="514"/>
        <v>0</v>
      </c>
      <c r="M235" s="97">
        <f t="shared" si="515"/>
        <v>0</v>
      </c>
      <c r="N235" s="109">
        <f t="shared" si="516"/>
        <v>0</v>
      </c>
      <c r="O235" s="107">
        <f t="shared" si="517"/>
        <v>0</v>
      </c>
      <c r="P235" s="110" t="str">
        <f t="shared" ref="P235:Q235" si="530">H235</f>
        <v/>
      </c>
      <c r="Q235" s="106" t="str">
        <f t="shared" si="530"/>
        <v/>
      </c>
      <c r="R235" s="106">
        <f t="shared" si="519"/>
        <v>0</v>
      </c>
      <c r="S235" s="108">
        <f t="shared" si="520"/>
        <v>0</v>
      </c>
      <c r="T235" s="153">
        <f t="shared" si="521"/>
        <v>0</v>
      </c>
      <c r="U235" s="154">
        <f t="shared" si="522"/>
        <v>0</v>
      </c>
      <c r="V235" s="86"/>
      <c r="W235" s="86"/>
      <c r="X235" s="86"/>
      <c r="Y235" s="86"/>
      <c r="Z235" s="86"/>
      <c r="AA235" s="86"/>
      <c r="AB235" s="86"/>
      <c r="AC235" s="86"/>
      <c r="AD235" s="86"/>
      <c r="AE235" s="86" t="str">
        <f t="shared" si="527"/>
        <v/>
      </c>
      <c r="AF235" s="86">
        <v>4.0</v>
      </c>
      <c r="AG235" s="155" t="str">
        <f t="shared" si="523"/>
        <v>4</v>
      </c>
      <c r="AH235" s="155" t="str">
        <f t="shared" si="524"/>
        <v> </v>
      </c>
      <c r="AI235" s="155" t="str">
        <f t="shared" ref="AI235:AK235" si="531">IF(H235="","",H235)</f>
        <v/>
      </c>
      <c r="AJ235" s="156" t="str">
        <f t="shared" si="531"/>
        <v/>
      </c>
      <c r="AK235" s="157" t="str">
        <f t="shared" si="531"/>
        <v/>
      </c>
      <c r="AL235" s="86" t="str">
        <f t="shared" si="529"/>
        <v/>
      </c>
    </row>
    <row r="236" ht="25.5" customHeight="1">
      <c r="A236" s="149"/>
      <c r="B236" s="162"/>
      <c r="C236" s="160"/>
      <c r="D236" s="158"/>
      <c r="E236" s="106">
        <f>IF(B236="",0,F252/SUM(B232:B251))</f>
        <v>0</v>
      </c>
      <c r="F236" s="106">
        <f t="shared" si="511"/>
        <v>0</v>
      </c>
      <c r="G236" s="107">
        <f t="shared" si="512"/>
        <v>0</v>
      </c>
      <c r="H236" s="162"/>
      <c r="I236" s="104"/>
      <c r="J236" s="105"/>
      <c r="K236" s="106">
        <f t="shared" si="513"/>
        <v>0</v>
      </c>
      <c r="L236" s="108">
        <f t="shared" si="514"/>
        <v>0</v>
      </c>
      <c r="M236" s="97">
        <f t="shared" si="515"/>
        <v>0</v>
      </c>
      <c r="N236" s="109">
        <f t="shared" si="516"/>
        <v>0</v>
      </c>
      <c r="O236" s="107">
        <f t="shared" si="517"/>
        <v>0</v>
      </c>
      <c r="P236" s="110" t="str">
        <f t="shared" ref="P236:Q236" si="532">H236</f>
        <v/>
      </c>
      <c r="Q236" s="106" t="str">
        <f t="shared" si="532"/>
        <v/>
      </c>
      <c r="R236" s="106">
        <f t="shared" si="519"/>
        <v>0</v>
      </c>
      <c r="S236" s="108">
        <f t="shared" si="520"/>
        <v>0</v>
      </c>
      <c r="T236" s="153">
        <f t="shared" si="521"/>
        <v>0</v>
      </c>
      <c r="U236" s="154">
        <f t="shared" si="522"/>
        <v>0</v>
      </c>
      <c r="V236" s="86"/>
      <c r="W236" s="86"/>
      <c r="X236" s="86"/>
      <c r="Y236" s="86"/>
      <c r="Z236" s="86"/>
      <c r="AA236" s="86"/>
      <c r="AB236" s="86"/>
      <c r="AC236" s="86"/>
      <c r="AD236" s="86"/>
      <c r="AE236" s="86" t="str">
        <f t="shared" si="527"/>
        <v/>
      </c>
      <c r="AF236" s="86">
        <v>5.0</v>
      </c>
      <c r="AG236" s="155" t="str">
        <f t="shared" si="523"/>
        <v>5</v>
      </c>
      <c r="AH236" s="155" t="str">
        <f t="shared" si="524"/>
        <v> </v>
      </c>
      <c r="AI236" s="155" t="str">
        <f t="shared" ref="AI236:AK236" si="533">IF(H236="","",H236)</f>
        <v/>
      </c>
      <c r="AJ236" s="156" t="str">
        <f t="shared" si="533"/>
        <v/>
      </c>
      <c r="AK236" s="157" t="str">
        <f t="shared" si="533"/>
        <v/>
      </c>
      <c r="AL236" s="86" t="str">
        <f t="shared" si="529"/>
        <v/>
      </c>
    </row>
    <row r="237" ht="25.5" customHeight="1">
      <c r="A237" s="149"/>
      <c r="B237" s="161"/>
      <c r="C237" s="104"/>
      <c r="D237" s="105"/>
      <c r="E237" s="106">
        <f>IF(B237="",0,F252/SUM(B232:B251))</f>
        <v>0</v>
      </c>
      <c r="F237" s="106">
        <f t="shared" si="511"/>
        <v>0</v>
      </c>
      <c r="G237" s="107">
        <f t="shared" si="512"/>
        <v>0</v>
      </c>
      <c r="H237" s="161"/>
      <c r="I237" s="104"/>
      <c r="J237" s="105"/>
      <c r="K237" s="106">
        <f t="shared" si="513"/>
        <v>0</v>
      </c>
      <c r="L237" s="108">
        <f t="shared" si="514"/>
        <v>0</v>
      </c>
      <c r="M237" s="97">
        <f t="shared" si="515"/>
        <v>0</v>
      </c>
      <c r="N237" s="109">
        <f t="shared" si="516"/>
        <v>0</v>
      </c>
      <c r="O237" s="107">
        <f t="shared" si="517"/>
        <v>0</v>
      </c>
      <c r="P237" s="110" t="str">
        <f t="shared" ref="P237:Q237" si="534">H237</f>
        <v/>
      </c>
      <c r="Q237" s="106" t="str">
        <f t="shared" si="534"/>
        <v/>
      </c>
      <c r="R237" s="106">
        <f t="shared" si="519"/>
        <v>0</v>
      </c>
      <c r="S237" s="108">
        <f t="shared" si="520"/>
        <v>0</v>
      </c>
      <c r="T237" s="153">
        <f t="shared" si="521"/>
        <v>0</v>
      </c>
      <c r="U237" s="154">
        <f t="shared" si="522"/>
        <v>0</v>
      </c>
      <c r="V237" s="86"/>
      <c r="W237" s="86"/>
      <c r="X237" s="86"/>
      <c r="Y237" s="86"/>
      <c r="Z237" s="86"/>
      <c r="AA237" s="86"/>
      <c r="AB237" s="86"/>
      <c r="AC237" s="86"/>
      <c r="AD237" s="86"/>
      <c r="AE237" s="86" t="str">
        <f t="shared" si="527"/>
        <v/>
      </c>
      <c r="AF237" s="86">
        <v>6.0</v>
      </c>
      <c r="AG237" s="155" t="str">
        <f t="shared" si="523"/>
        <v>6</v>
      </c>
      <c r="AH237" s="155" t="str">
        <f t="shared" si="524"/>
        <v> </v>
      </c>
      <c r="AI237" s="155" t="str">
        <f t="shared" ref="AI237:AK237" si="535">IF(H237="","",H237)</f>
        <v/>
      </c>
      <c r="AJ237" s="156" t="str">
        <f t="shared" si="535"/>
        <v/>
      </c>
      <c r="AK237" s="157" t="str">
        <f t="shared" si="535"/>
        <v/>
      </c>
      <c r="AL237" s="86" t="str">
        <f t="shared" si="529"/>
        <v/>
      </c>
    </row>
    <row r="238" ht="25.5" customHeight="1">
      <c r="A238" s="149"/>
      <c r="B238" s="162"/>
      <c r="C238" s="160"/>
      <c r="D238" s="158"/>
      <c r="E238" s="106">
        <f>IF(B238="",0,F252/SUM(B232:B251))</f>
        <v>0</v>
      </c>
      <c r="F238" s="106">
        <f t="shared" si="511"/>
        <v>0</v>
      </c>
      <c r="G238" s="107">
        <f t="shared" si="512"/>
        <v>0</v>
      </c>
      <c r="H238" s="162"/>
      <c r="I238" s="104"/>
      <c r="J238" s="105"/>
      <c r="K238" s="106">
        <f t="shared" si="513"/>
        <v>0</v>
      </c>
      <c r="L238" s="108">
        <f t="shared" si="514"/>
        <v>0</v>
      </c>
      <c r="M238" s="97">
        <f t="shared" si="515"/>
        <v>0</v>
      </c>
      <c r="N238" s="109">
        <f t="shared" si="516"/>
        <v>0</v>
      </c>
      <c r="O238" s="107">
        <f t="shared" si="517"/>
        <v>0</v>
      </c>
      <c r="P238" s="110" t="str">
        <f t="shared" ref="P238:Q238" si="536">H238</f>
        <v/>
      </c>
      <c r="Q238" s="106" t="str">
        <f t="shared" si="536"/>
        <v/>
      </c>
      <c r="R238" s="106">
        <f t="shared" si="519"/>
        <v>0</v>
      </c>
      <c r="S238" s="108">
        <f t="shared" si="520"/>
        <v>0</v>
      </c>
      <c r="T238" s="153">
        <f t="shared" si="521"/>
        <v>0</v>
      </c>
      <c r="U238" s="154">
        <f t="shared" si="522"/>
        <v>0</v>
      </c>
      <c r="V238" s="86"/>
      <c r="W238" s="86"/>
      <c r="X238" s="86"/>
      <c r="Y238" s="86"/>
      <c r="Z238" s="86"/>
      <c r="AA238" s="86"/>
      <c r="AB238" s="86"/>
      <c r="AC238" s="86"/>
      <c r="AD238" s="86"/>
      <c r="AE238" s="86" t="str">
        <f t="shared" si="527"/>
        <v/>
      </c>
      <c r="AF238" s="86">
        <v>7.0</v>
      </c>
      <c r="AG238" s="155" t="str">
        <f t="shared" si="523"/>
        <v>7</v>
      </c>
      <c r="AH238" s="155" t="str">
        <f t="shared" si="524"/>
        <v> </v>
      </c>
      <c r="AI238" s="155" t="str">
        <f t="shared" ref="AI238:AK238" si="537">IF(H238="","",H238)</f>
        <v/>
      </c>
      <c r="AJ238" s="156" t="str">
        <f t="shared" si="537"/>
        <v/>
      </c>
      <c r="AK238" s="157" t="str">
        <f t="shared" si="537"/>
        <v/>
      </c>
      <c r="AL238" s="86" t="str">
        <f t="shared" si="529"/>
        <v/>
      </c>
    </row>
    <row r="239" ht="25.5" customHeight="1">
      <c r="A239" s="149"/>
      <c r="B239" s="161"/>
      <c r="C239" s="104"/>
      <c r="D239" s="105"/>
      <c r="E239" s="106">
        <f>IF(B239="",0,F252/SUM(B232:B251))</f>
        <v>0</v>
      </c>
      <c r="F239" s="106">
        <f t="shared" si="511"/>
        <v>0</v>
      </c>
      <c r="G239" s="107">
        <f t="shared" si="512"/>
        <v>0</v>
      </c>
      <c r="H239" s="103"/>
      <c r="I239" s="104"/>
      <c r="J239" s="105"/>
      <c r="K239" s="106">
        <f t="shared" si="513"/>
        <v>0</v>
      </c>
      <c r="L239" s="108">
        <f t="shared" si="514"/>
        <v>0</v>
      </c>
      <c r="M239" s="97">
        <f t="shared" si="515"/>
        <v>0</v>
      </c>
      <c r="N239" s="109">
        <f t="shared" si="516"/>
        <v>0</v>
      </c>
      <c r="O239" s="107">
        <f t="shared" si="517"/>
        <v>0</v>
      </c>
      <c r="P239" s="110" t="str">
        <f t="shared" ref="P239:Q239" si="538">H239</f>
        <v/>
      </c>
      <c r="Q239" s="106" t="str">
        <f t="shared" si="538"/>
        <v/>
      </c>
      <c r="R239" s="106">
        <f t="shared" si="519"/>
        <v>0</v>
      </c>
      <c r="S239" s="108">
        <f t="shared" si="520"/>
        <v>0</v>
      </c>
      <c r="T239" s="153">
        <f t="shared" si="521"/>
        <v>0</v>
      </c>
      <c r="U239" s="154">
        <f t="shared" si="522"/>
        <v>0</v>
      </c>
      <c r="V239" s="86"/>
      <c r="W239" s="86"/>
      <c r="X239" s="86"/>
      <c r="Y239" s="86"/>
      <c r="Z239" s="86"/>
      <c r="AA239" s="86"/>
      <c r="AB239" s="86"/>
      <c r="AC239" s="86"/>
      <c r="AD239" s="86"/>
      <c r="AE239" s="86" t="str">
        <f t="shared" si="527"/>
        <v/>
      </c>
      <c r="AF239" s="86">
        <v>8.0</v>
      </c>
      <c r="AG239" s="155" t="str">
        <f t="shared" si="523"/>
        <v>8</v>
      </c>
      <c r="AH239" s="155" t="str">
        <f t="shared" si="524"/>
        <v> </v>
      </c>
      <c r="AI239" s="155" t="str">
        <f t="shared" ref="AI239:AK239" si="539">IF(H239="","",H239)</f>
        <v/>
      </c>
      <c r="AJ239" s="156" t="str">
        <f t="shared" si="539"/>
        <v/>
      </c>
      <c r="AK239" s="157" t="str">
        <f t="shared" si="539"/>
        <v/>
      </c>
      <c r="AL239" s="86" t="str">
        <f t="shared" si="529"/>
        <v/>
      </c>
    </row>
    <row r="240" ht="25.5" customHeight="1">
      <c r="A240" s="149"/>
      <c r="B240" s="161"/>
      <c r="C240" s="104"/>
      <c r="D240" s="105"/>
      <c r="E240" s="106">
        <f>IF(B240="",0,F252/SUM(B232:B251))</f>
        <v>0</v>
      </c>
      <c r="F240" s="106">
        <f t="shared" si="511"/>
        <v>0</v>
      </c>
      <c r="G240" s="107">
        <f t="shared" si="512"/>
        <v>0</v>
      </c>
      <c r="H240" s="103"/>
      <c r="I240" s="104"/>
      <c r="J240" s="105"/>
      <c r="K240" s="106">
        <f t="shared" si="513"/>
        <v>0</v>
      </c>
      <c r="L240" s="108">
        <f t="shared" si="514"/>
        <v>0</v>
      </c>
      <c r="M240" s="97">
        <f t="shared" si="515"/>
        <v>0</v>
      </c>
      <c r="N240" s="109">
        <f t="shared" si="516"/>
        <v>0</v>
      </c>
      <c r="O240" s="107">
        <f t="shared" si="517"/>
        <v>0</v>
      </c>
      <c r="P240" s="110" t="str">
        <f t="shared" ref="P240:Q240" si="540">H240</f>
        <v/>
      </c>
      <c r="Q240" s="106" t="str">
        <f t="shared" si="540"/>
        <v/>
      </c>
      <c r="R240" s="106">
        <f t="shared" si="519"/>
        <v>0</v>
      </c>
      <c r="S240" s="108">
        <f t="shared" si="520"/>
        <v>0</v>
      </c>
      <c r="T240" s="153">
        <f t="shared" si="521"/>
        <v>0</v>
      </c>
      <c r="U240" s="154">
        <f t="shared" si="522"/>
        <v>0</v>
      </c>
      <c r="V240" s="86"/>
      <c r="W240" s="86"/>
      <c r="X240" s="86"/>
      <c r="Y240" s="86"/>
      <c r="Z240" s="86"/>
      <c r="AA240" s="86"/>
      <c r="AB240" s="86"/>
      <c r="AC240" s="86"/>
      <c r="AD240" s="86"/>
      <c r="AE240" s="86" t="str">
        <f t="shared" si="527"/>
        <v/>
      </c>
      <c r="AF240" s="86">
        <v>9.0</v>
      </c>
      <c r="AG240" s="155" t="str">
        <f t="shared" si="523"/>
        <v>9</v>
      </c>
      <c r="AH240" s="155" t="str">
        <f t="shared" si="524"/>
        <v> </v>
      </c>
      <c r="AI240" s="155" t="str">
        <f t="shared" ref="AI240:AK240" si="541">IF(H240="","",H240)</f>
        <v/>
      </c>
      <c r="AJ240" s="156" t="str">
        <f t="shared" si="541"/>
        <v/>
      </c>
      <c r="AK240" s="157" t="str">
        <f t="shared" si="541"/>
        <v/>
      </c>
      <c r="AL240" s="86" t="str">
        <f t="shared" si="529"/>
        <v/>
      </c>
    </row>
    <row r="241" ht="25.5" customHeight="1">
      <c r="A241" s="149"/>
      <c r="B241" s="161"/>
      <c r="C241" s="104"/>
      <c r="D241" s="105"/>
      <c r="E241" s="106">
        <f>IF(B241="",0,F252/SUM(B232:B251))</f>
        <v>0</v>
      </c>
      <c r="F241" s="106">
        <f t="shared" si="511"/>
        <v>0</v>
      </c>
      <c r="G241" s="107">
        <f t="shared" si="512"/>
        <v>0</v>
      </c>
      <c r="H241" s="103"/>
      <c r="I241" s="104"/>
      <c r="J241" s="105"/>
      <c r="K241" s="106">
        <f t="shared" si="513"/>
        <v>0</v>
      </c>
      <c r="L241" s="108">
        <f t="shared" si="514"/>
        <v>0</v>
      </c>
      <c r="M241" s="97">
        <f t="shared" si="515"/>
        <v>0</v>
      </c>
      <c r="N241" s="109">
        <f t="shared" si="516"/>
        <v>0</v>
      </c>
      <c r="O241" s="107">
        <f t="shared" si="517"/>
        <v>0</v>
      </c>
      <c r="P241" s="110" t="str">
        <f t="shared" ref="P241:Q241" si="542">H241</f>
        <v/>
      </c>
      <c r="Q241" s="106" t="str">
        <f t="shared" si="542"/>
        <v/>
      </c>
      <c r="R241" s="106">
        <f t="shared" si="519"/>
        <v>0</v>
      </c>
      <c r="S241" s="108">
        <f t="shared" si="520"/>
        <v>0</v>
      </c>
      <c r="T241" s="153">
        <f t="shared" si="521"/>
        <v>0</v>
      </c>
      <c r="U241" s="154">
        <f t="shared" si="522"/>
        <v>0</v>
      </c>
      <c r="V241" s="86"/>
      <c r="W241" s="86"/>
      <c r="X241" s="86"/>
      <c r="Y241" s="86"/>
      <c r="Z241" s="86"/>
      <c r="AA241" s="86"/>
      <c r="AB241" s="86"/>
      <c r="AC241" s="86"/>
      <c r="AD241" s="86"/>
      <c r="AE241" s="86" t="str">
        <f t="shared" si="527"/>
        <v/>
      </c>
      <c r="AF241" s="86">
        <v>10.0</v>
      </c>
      <c r="AG241" s="155" t="str">
        <f t="shared" si="523"/>
        <v>10</v>
      </c>
      <c r="AH241" s="155" t="str">
        <f t="shared" si="524"/>
        <v> </v>
      </c>
      <c r="AI241" s="155" t="str">
        <f t="shared" ref="AI241:AK241" si="543">IF(H241="","",H241)</f>
        <v/>
      </c>
      <c r="AJ241" s="156" t="str">
        <f t="shared" si="543"/>
        <v/>
      </c>
      <c r="AK241" s="157" t="str">
        <f t="shared" si="543"/>
        <v/>
      </c>
      <c r="AL241" s="86" t="str">
        <f t="shared" si="529"/>
        <v/>
      </c>
    </row>
    <row r="242" ht="25.5" customHeight="1">
      <c r="A242" s="149"/>
      <c r="B242" s="161"/>
      <c r="C242" s="104"/>
      <c r="D242" s="105"/>
      <c r="E242" s="106">
        <f>IF(B242="",0,F252/SUM(B232:B251))</f>
        <v>0</v>
      </c>
      <c r="F242" s="106">
        <f t="shared" si="511"/>
        <v>0</v>
      </c>
      <c r="G242" s="107">
        <f t="shared" si="512"/>
        <v>0</v>
      </c>
      <c r="H242" s="103"/>
      <c r="I242" s="104"/>
      <c r="J242" s="105"/>
      <c r="K242" s="106">
        <f t="shared" si="513"/>
        <v>0</v>
      </c>
      <c r="L242" s="108">
        <f t="shared" si="514"/>
        <v>0</v>
      </c>
      <c r="M242" s="97">
        <f t="shared" si="515"/>
        <v>0</v>
      </c>
      <c r="N242" s="109">
        <f t="shared" si="516"/>
        <v>0</v>
      </c>
      <c r="O242" s="107">
        <f t="shared" si="517"/>
        <v>0</v>
      </c>
      <c r="P242" s="110" t="str">
        <f t="shared" ref="P242:Q242" si="544">H242</f>
        <v/>
      </c>
      <c r="Q242" s="106" t="str">
        <f t="shared" si="544"/>
        <v/>
      </c>
      <c r="R242" s="106">
        <f t="shared" si="519"/>
        <v>0</v>
      </c>
      <c r="S242" s="108">
        <f t="shared" si="520"/>
        <v>0</v>
      </c>
      <c r="T242" s="153">
        <f t="shared" si="521"/>
        <v>0</v>
      </c>
      <c r="U242" s="154">
        <f t="shared" si="522"/>
        <v>0</v>
      </c>
      <c r="V242" s="86"/>
      <c r="W242" s="86"/>
      <c r="X242" s="86"/>
      <c r="Y242" s="86"/>
      <c r="Z242" s="86"/>
      <c r="AA242" s="86"/>
      <c r="AB242" s="86"/>
      <c r="AC242" s="86"/>
      <c r="AD242" s="86"/>
      <c r="AE242" s="86" t="str">
        <f t="shared" si="527"/>
        <v/>
      </c>
      <c r="AF242" s="86">
        <v>11.0</v>
      </c>
      <c r="AG242" s="155" t="str">
        <f t="shared" si="523"/>
        <v>11</v>
      </c>
      <c r="AH242" s="155" t="str">
        <f t="shared" si="524"/>
        <v> </v>
      </c>
      <c r="AI242" s="155" t="str">
        <f t="shared" ref="AI242:AK242" si="545">IF(H242="","",H242)</f>
        <v/>
      </c>
      <c r="AJ242" s="156" t="str">
        <f t="shared" si="545"/>
        <v/>
      </c>
      <c r="AK242" s="157" t="str">
        <f t="shared" si="545"/>
        <v/>
      </c>
      <c r="AL242" s="86" t="str">
        <f t="shared" si="529"/>
        <v/>
      </c>
    </row>
    <row r="243" ht="25.5" customHeight="1">
      <c r="A243" s="149"/>
      <c r="B243" s="161"/>
      <c r="C243" s="104"/>
      <c r="D243" s="105"/>
      <c r="E243" s="106">
        <f>IF(B243="",0,F252/SUM(B232:B251))</f>
        <v>0</v>
      </c>
      <c r="F243" s="106">
        <f t="shared" si="511"/>
        <v>0</v>
      </c>
      <c r="G243" s="107">
        <f t="shared" si="512"/>
        <v>0</v>
      </c>
      <c r="H243" s="103"/>
      <c r="I243" s="104"/>
      <c r="J243" s="105"/>
      <c r="K243" s="106">
        <f t="shared" si="513"/>
        <v>0</v>
      </c>
      <c r="L243" s="108">
        <f t="shared" si="514"/>
        <v>0</v>
      </c>
      <c r="M243" s="97">
        <f t="shared" si="515"/>
        <v>0</v>
      </c>
      <c r="N243" s="109">
        <f t="shared" si="516"/>
        <v>0</v>
      </c>
      <c r="O243" s="107">
        <f t="shared" si="517"/>
        <v>0</v>
      </c>
      <c r="P243" s="110" t="str">
        <f t="shared" ref="P243:Q243" si="546">H243</f>
        <v/>
      </c>
      <c r="Q243" s="106" t="str">
        <f t="shared" si="546"/>
        <v/>
      </c>
      <c r="R243" s="106">
        <f t="shared" si="519"/>
        <v>0</v>
      </c>
      <c r="S243" s="108">
        <f t="shared" si="520"/>
        <v>0</v>
      </c>
      <c r="T243" s="153">
        <f t="shared" si="521"/>
        <v>0</v>
      </c>
      <c r="U243" s="154">
        <f t="shared" si="522"/>
        <v>0</v>
      </c>
      <c r="V243" s="86"/>
      <c r="W243" s="86"/>
      <c r="X243" s="86"/>
      <c r="Y243" s="86"/>
      <c r="Z243" s="86"/>
      <c r="AA243" s="86"/>
      <c r="AB243" s="86"/>
      <c r="AC243" s="86"/>
      <c r="AD243" s="86"/>
      <c r="AE243" s="86" t="str">
        <f t="shared" si="527"/>
        <v/>
      </c>
      <c r="AF243" s="86">
        <v>12.0</v>
      </c>
      <c r="AG243" s="155" t="str">
        <f t="shared" si="523"/>
        <v>12</v>
      </c>
      <c r="AH243" s="155" t="str">
        <f t="shared" si="524"/>
        <v> </v>
      </c>
      <c r="AI243" s="155" t="str">
        <f t="shared" ref="AI243:AK243" si="547">IF(H243="","",H243)</f>
        <v/>
      </c>
      <c r="AJ243" s="156" t="str">
        <f t="shared" si="547"/>
        <v/>
      </c>
      <c r="AK243" s="157" t="str">
        <f t="shared" si="547"/>
        <v/>
      </c>
      <c r="AL243" s="86" t="str">
        <f t="shared" si="529"/>
        <v/>
      </c>
    </row>
    <row r="244" ht="25.5" customHeight="1">
      <c r="A244" s="149"/>
      <c r="B244" s="161"/>
      <c r="C244" s="104"/>
      <c r="D244" s="105"/>
      <c r="E244" s="106">
        <f>IF(B244="",0,F252/SUM(B232:B251))</f>
        <v>0</v>
      </c>
      <c r="F244" s="106">
        <f t="shared" si="511"/>
        <v>0</v>
      </c>
      <c r="G244" s="107">
        <f t="shared" si="512"/>
        <v>0</v>
      </c>
      <c r="H244" s="103"/>
      <c r="I244" s="104"/>
      <c r="J244" s="105"/>
      <c r="K244" s="106">
        <f t="shared" si="513"/>
        <v>0</v>
      </c>
      <c r="L244" s="108">
        <f t="shared" si="514"/>
        <v>0</v>
      </c>
      <c r="M244" s="97">
        <f t="shared" si="515"/>
        <v>0</v>
      </c>
      <c r="N244" s="109">
        <f t="shared" si="516"/>
        <v>0</v>
      </c>
      <c r="O244" s="107">
        <f t="shared" si="517"/>
        <v>0</v>
      </c>
      <c r="P244" s="110" t="str">
        <f t="shared" ref="P244:Q244" si="548">H244</f>
        <v/>
      </c>
      <c r="Q244" s="106" t="str">
        <f t="shared" si="548"/>
        <v/>
      </c>
      <c r="R244" s="106">
        <f t="shared" si="519"/>
        <v>0</v>
      </c>
      <c r="S244" s="108">
        <f t="shared" si="520"/>
        <v>0</v>
      </c>
      <c r="T244" s="153">
        <f t="shared" si="521"/>
        <v>0</v>
      </c>
      <c r="U244" s="154">
        <f t="shared" si="522"/>
        <v>0</v>
      </c>
      <c r="V244" s="86"/>
      <c r="W244" s="86"/>
      <c r="X244" s="86"/>
      <c r="Y244" s="86"/>
      <c r="Z244" s="86"/>
      <c r="AA244" s="86"/>
      <c r="AB244" s="86"/>
      <c r="AC244" s="86"/>
      <c r="AD244" s="86"/>
      <c r="AE244" s="86" t="str">
        <f t="shared" si="527"/>
        <v/>
      </c>
      <c r="AF244" s="86">
        <v>13.0</v>
      </c>
      <c r="AG244" s="155" t="str">
        <f t="shared" si="523"/>
        <v>13</v>
      </c>
      <c r="AH244" s="155" t="str">
        <f t="shared" si="524"/>
        <v> </v>
      </c>
      <c r="AI244" s="155" t="str">
        <f t="shared" ref="AI244:AK244" si="549">IF(H244="","",H244)</f>
        <v/>
      </c>
      <c r="AJ244" s="156" t="str">
        <f t="shared" si="549"/>
        <v/>
      </c>
      <c r="AK244" s="157" t="str">
        <f t="shared" si="549"/>
        <v/>
      </c>
      <c r="AL244" s="86" t="str">
        <f t="shared" si="529"/>
        <v/>
      </c>
    </row>
    <row r="245" ht="25.5" customHeight="1">
      <c r="A245" s="149"/>
      <c r="B245" s="161"/>
      <c r="C245" s="104"/>
      <c r="D245" s="105"/>
      <c r="E245" s="106">
        <f>IF(B245="",0,F252/SUM(B232:B251))</f>
        <v>0</v>
      </c>
      <c r="F245" s="106">
        <f t="shared" si="511"/>
        <v>0</v>
      </c>
      <c r="G245" s="107">
        <f t="shared" si="512"/>
        <v>0</v>
      </c>
      <c r="H245" s="103"/>
      <c r="I245" s="104"/>
      <c r="J245" s="105"/>
      <c r="K245" s="106">
        <f t="shared" si="513"/>
        <v>0</v>
      </c>
      <c r="L245" s="108">
        <f t="shared" si="514"/>
        <v>0</v>
      </c>
      <c r="M245" s="97">
        <f t="shared" si="515"/>
        <v>0</v>
      </c>
      <c r="N245" s="109">
        <f t="shared" si="516"/>
        <v>0</v>
      </c>
      <c r="O245" s="107">
        <f t="shared" si="517"/>
        <v>0</v>
      </c>
      <c r="P245" s="110" t="str">
        <f t="shared" ref="P245:Q245" si="550">H245</f>
        <v/>
      </c>
      <c r="Q245" s="106" t="str">
        <f t="shared" si="550"/>
        <v/>
      </c>
      <c r="R245" s="106">
        <f t="shared" si="519"/>
        <v>0</v>
      </c>
      <c r="S245" s="108">
        <f t="shared" si="520"/>
        <v>0</v>
      </c>
      <c r="T245" s="153">
        <f t="shared" si="521"/>
        <v>0</v>
      </c>
      <c r="U245" s="154">
        <f t="shared" si="522"/>
        <v>0</v>
      </c>
      <c r="V245" s="86"/>
      <c r="W245" s="86"/>
      <c r="X245" s="86"/>
      <c r="Y245" s="86"/>
      <c r="Z245" s="86"/>
      <c r="AA245" s="86"/>
      <c r="AB245" s="86"/>
      <c r="AC245" s="86"/>
      <c r="AD245" s="86"/>
      <c r="AE245" s="86" t="str">
        <f t="shared" si="527"/>
        <v/>
      </c>
      <c r="AF245" s="86">
        <v>14.0</v>
      </c>
      <c r="AG245" s="155" t="str">
        <f t="shared" si="523"/>
        <v>14</v>
      </c>
      <c r="AH245" s="155" t="str">
        <f t="shared" si="524"/>
        <v> </v>
      </c>
      <c r="AI245" s="155" t="str">
        <f t="shared" ref="AI245:AK245" si="551">IF(H245="","",H245)</f>
        <v/>
      </c>
      <c r="AJ245" s="156" t="str">
        <f t="shared" si="551"/>
        <v/>
      </c>
      <c r="AK245" s="157" t="str">
        <f t="shared" si="551"/>
        <v/>
      </c>
      <c r="AL245" s="86" t="str">
        <f t="shared" si="529"/>
        <v/>
      </c>
    </row>
    <row r="246" ht="25.5" customHeight="1">
      <c r="A246" s="149"/>
      <c r="B246" s="161"/>
      <c r="C246" s="104"/>
      <c r="D246" s="105"/>
      <c r="E246" s="106">
        <f>IF(B246="",0,F252/SUM(B232:B251))</f>
        <v>0</v>
      </c>
      <c r="F246" s="106">
        <f t="shared" si="511"/>
        <v>0</v>
      </c>
      <c r="G246" s="107">
        <f t="shared" si="512"/>
        <v>0</v>
      </c>
      <c r="H246" s="103"/>
      <c r="I246" s="104"/>
      <c r="J246" s="105"/>
      <c r="K246" s="106">
        <f t="shared" si="513"/>
        <v>0</v>
      </c>
      <c r="L246" s="108">
        <f t="shared" si="514"/>
        <v>0</v>
      </c>
      <c r="M246" s="97">
        <f t="shared" si="515"/>
        <v>0</v>
      </c>
      <c r="N246" s="109">
        <f t="shared" si="516"/>
        <v>0</v>
      </c>
      <c r="O246" s="107">
        <f t="shared" si="517"/>
        <v>0</v>
      </c>
      <c r="P246" s="110" t="str">
        <f t="shared" ref="P246:Q246" si="552">H246</f>
        <v/>
      </c>
      <c r="Q246" s="106" t="str">
        <f t="shared" si="552"/>
        <v/>
      </c>
      <c r="R246" s="106">
        <f t="shared" si="519"/>
        <v>0</v>
      </c>
      <c r="S246" s="108">
        <f t="shared" si="520"/>
        <v>0</v>
      </c>
      <c r="T246" s="153">
        <f t="shared" si="521"/>
        <v>0</v>
      </c>
      <c r="U246" s="154">
        <f t="shared" si="522"/>
        <v>0</v>
      </c>
      <c r="V246" s="86"/>
      <c r="W246" s="86"/>
      <c r="X246" s="86"/>
      <c r="Y246" s="86"/>
      <c r="Z246" s="86"/>
      <c r="AA246" s="86"/>
      <c r="AB246" s="86"/>
      <c r="AC246" s="86"/>
      <c r="AD246" s="86"/>
      <c r="AE246" s="86" t="str">
        <f t="shared" si="527"/>
        <v/>
      </c>
      <c r="AF246" s="86">
        <v>15.0</v>
      </c>
      <c r="AG246" s="155" t="str">
        <f t="shared" si="523"/>
        <v>15</v>
      </c>
      <c r="AH246" s="155" t="str">
        <f t="shared" si="524"/>
        <v> </v>
      </c>
      <c r="AI246" s="155" t="str">
        <f t="shared" ref="AI246:AK246" si="553">IF(H246="","",H246)</f>
        <v/>
      </c>
      <c r="AJ246" s="156" t="str">
        <f t="shared" si="553"/>
        <v/>
      </c>
      <c r="AK246" s="157" t="str">
        <f t="shared" si="553"/>
        <v/>
      </c>
      <c r="AL246" s="86" t="str">
        <f t="shared" si="529"/>
        <v/>
      </c>
    </row>
    <row r="247" ht="25.5" customHeight="1">
      <c r="A247" s="149"/>
      <c r="B247" s="161"/>
      <c r="C247" s="104"/>
      <c r="D247" s="105"/>
      <c r="E247" s="106">
        <f>IF(B247="",0,F252/SUM(B232:B251))</f>
        <v>0</v>
      </c>
      <c r="F247" s="106">
        <f t="shared" si="511"/>
        <v>0</v>
      </c>
      <c r="G247" s="107">
        <f t="shared" si="512"/>
        <v>0</v>
      </c>
      <c r="H247" s="103"/>
      <c r="I247" s="104"/>
      <c r="J247" s="105"/>
      <c r="K247" s="106">
        <f t="shared" si="513"/>
        <v>0</v>
      </c>
      <c r="L247" s="108">
        <f t="shared" si="514"/>
        <v>0</v>
      </c>
      <c r="M247" s="97">
        <f t="shared" si="515"/>
        <v>0</v>
      </c>
      <c r="N247" s="109">
        <f t="shared" si="516"/>
        <v>0</v>
      </c>
      <c r="O247" s="107">
        <f t="shared" si="517"/>
        <v>0</v>
      </c>
      <c r="P247" s="110" t="str">
        <f t="shared" ref="P247:Q247" si="554">H247</f>
        <v/>
      </c>
      <c r="Q247" s="106" t="str">
        <f t="shared" si="554"/>
        <v/>
      </c>
      <c r="R247" s="106">
        <f t="shared" si="519"/>
        <v>0</v>
      </c>
      <c r="S247" s="108">
        <f t="shared" si="520"/>
        <v>0</v>
      </c>
      <c r="T247" s="153">
        <f t="shared" si="521"/>
        <v>0</v>
      </c>
      <c r="U247" s="154">
        <f t="shared" si="522"/>
        <v>0</v>
      </c>
      <c r="V247" s="86"/>
      <c r="W247" s="86"/>
      <c r="X247" s="86"/>
      <c r="Y247" s="86"/>
      <c r="Z247" s="86"/>
      <c r="AA247" s="86"/>
      <c r="AB247" s="86"/>
      <c r="AC247" s="86"/>
      <c r="AD247" s="86"/>
      <c r="AE247" s="86" t="str">
        <f t="shared" si="527"/>
        <v/>
      </c>
      <c r="AF247" s="86">
        <v>16.0</v>
      </c>
      <c r="AG247" s="155" t="str">
        <f t="shared" si="523"/>
        <v>16</v>
      </c>
      <c r="AH247" s="155" t="str">
        <f t="shared" si="524"/>
        <v> </v>
      </c>
      <c r="AI247" s="155" t="str">
        <f t="shared" ref="AI247:AK247" si="555">IF(H247="","",H247)</f>
        <v/>
      </c>
      <c r="AJ247" s="156" t="str">
        <f t="shared" si="555"/>
        <v/>
      </c>
      <c r="AK247" s="157" t="str">
        <f t="shared" si="555"/>
        <v/>
      </c>
      <c r="AL247" s="86" t="str">
        <f t="shared" si="529"/>
        <v/>
      </c>
    </row>
    <row r="248" ht="25.5" customHeight="1">
      <c r="A248" s="149"/>
      <c r="B248" s="161"/>
      <c r="C248" s="104"/>
      <c r="D248" s="105"/>
      <c r="E248" s="106">
        <f>IF(B248="",0,F252/SUM(B232:B251))</f>
        <v>0</v>
      </c>
      <c r="F248" s="106">
        <f t="shared" si="511"/>
        <v>0</v>
      </c>
      <c r="G248" s="107">
        <f t="shared" si="512"/>
        <v>0</v>
      </c>
      <c r="H248" s="103"/>
      <c r="I248" s="104"/>
      <c r="J248" s="105"/>
      <c r="K248" s="106">
        <f t="shared" si="513"/>
        <v>0</v>
      </c>
      <c r="L248" s="108">
        <f t="shared" si="514"/>
        <v>0</v>
      </c>
      <c r="M248" s="97">
        <f t="shared" si="515"/>
        <v>0</v>
      </c>
      <c r="N248" s="109">
        <f t="shared" si="516"/>
        <v>0</v>
      </c>
      <c r="O248" s="107">
        <f t="shared" si="517"/>
        <v>0</v>
      </c>
      <c r="P248" s="110" t="str">
        <f t="shared" ref="P248:Q248" si="556">H248</f>
        <v/>
      </c>
      <c r="Q248" s="106" t="str">
        <f t="shared" si="556"/>
        <v/>
      </c>
      <c r="R248" s="106">
        <f t="shared" si="519"/>
        <v>0</v>
      </c>
      <c r="S248" s="108">
        <f t="shared" si="520"/>
        <v>0</v>
      </c>
      <c r="T248" s="153">
        <f t="shared" si="521"/>
        <v>0</v>
      </c>
      <c r="U248" s="154">
        <f t="shared" si="522"/>
        <v>0</v>
      </c>
      <c r="V248" s="86"/>
      <c r="W248" s="86"/>
      <c r="X248" s="86"/>
      <c r="Y248" s="86"/>
      <c r="Z248" s="86"/>
      <c r="AA248" s="86"/>
      <c r="AB248" s="86"/>
      <c r="AC248" s="86"/>
      <c r="AD248" s="86"/>
      <c r="AE248" s="86" t="str">
        <f t="shared" si="527"/>
        <v/>
      </c>
      <c r="AF248" s="86">
        <v>17.0</v>
      </c>
      <c r="AG248" s="155" t="str">
        <f t="shared" si="523"/>
        <v>17</v>
      </c>
      <c r="AH248" s="155" t="str">
        <f t="shared" si="524"/>
        <v> </v>
      </c>
      <c r="AI248" s="155" t="str">
        <f t="shared" ref="AI248:AK248" si="557">IF(H248="","",H248)</f>
        <v/>
      </c>
      <c r="AJ248" s="156" t="str">
        <f t="shared" si="557"/>
        <v/>
      </c>
      <c r="AK248" s="157" t="str">
        <f t="shared" si="557"/>
        <v/>
      </c>
      <c r="AL248" s="86" t="str">
        <f t="shared" si="529"/>
        <v/>
      </c>
    </row>
    <row r="249" ht="25.5" customHeight="1">
      <c r="A249" s="149"/>
      <c r="B249" s="161"/>
      <c r="C249" s="104"/>
      <c r="D249" s="105"/>
      <c r="E249" s="106">
        <f>IF(B249="",0,F252/SUM(B232:B251))</f>
        <v>0</v>
      </c>
      <c r="F249" s="106">
        <f t="shared" si="511"/>
        <v>0</v>
      </c>
      <c r="G249" s="107">
        <f t="shared" si="512"/>
        <v>0</v>
      </c>
      <c r="H249" s="103"/>
      <c r="I249" s="104"/>
      <c r="J249" s="105"/>
      <c r="K249" s="106">
        <f t="shared" si="513"/>
        <v>0</v>
      </c>
      <c r="L249" s="108">
        <f t="shared" si="514"/>
        <v>0</v>
      </c>
      <c r="M249" s="97">
        <f t="shared" si="515"/>
        <v>0</v>
      </c>
      <c r="N249" s="109">
        <f t="shared" si="516"/>
        <v>0</v>
      </c>
      <c r="O249" s="107">
        <f t="shared" si="517"/>
        <v>0</v>
      </c>
      <c r="P249" s="110" t="str">
        <f t="shared" ref="P249:Q249" si="558">H249</f>
        <v/>
      </c>
      <c r="Q249" s="106" t="str">
        <f t="shared" si="558"/>
        <v/>
      </c>
      <c r="R249" s="106">
        <f t="shared" si="519"/>
        <v>0</v>
      </c>
      <c r="S249" s="108">
        <f t="shared" si="520"/>
        <v>0</v>
      </c>
      <c r="T249" s="153">
        <f t="shared" si="521"/>
        <v>0</v>
      </c>
      <c r="U249" s="154">
        <f t="shared" si="522"/>
        <v>0</v>
      </c>
      <c r="V249" s="86"/>
      <c r="W249" s="86"/>
      <c r="X249" s="86"/>
      <c r="Y249" s="86"/>
      <c r="Z249" s="86"/>
      <c r="AA249" s="86"/>
      <c r="AB249" s="86"/>
      <c r="AC249" s="86"/>
      <c r="AD249" s="86"/>
      <c r="AE249" s="86" t="str">
        <f t="shared" si="527"/>
        <v/>
      </c>
      <c r="AF249" s="86">
        <v>18.0</v>
      </c>
      <c r="AG249" s="155" t="str">
        <f t="shared" si="523"/>
        <v>18</v>
      </c>
      <c r="AH249" s="155" t="str">
        <f t="shared" si="524"/>
        <v> </v>
      </c>
      <c r="AI249" s="155" t="str">
        <f t="shared" ref="AI249:AK249" si="559">IF(H249="","",H249)</f>
        <v/>
      </c>
      <c r="AJ249" s="156" t="str">
        <f t="shared" si="559"/>
        <v/>
      </c>
      <c r="AK249" s="157" t="str">
        <f t="shared" si="559"/>
        <v/>
      </c>
      <c r="AL249" s="86" t="str">
        <f t="shared" si="529"/>
        <v/>
      </c>
    </row>
    <row r="250" ht="25.5" customHeight="1">
      <c r="A250" s="149"/>
      <c r="B250" s="161"/>
      <c r="C250" s="104"/>
      <c r="D250" s="105"/>
      <c r="E250" s="106">
        <f>IF(B250="",0,F252/SUM(B232:B251))</f>
        <v>0</v>
      </c>
      <c r="F250" s="106">
        <f t="shared" si="511"/>
        <v>0</v>
      </c>
      <c r="G250" s="107">
        <f t="shared" si="512"/>
        <v>0</v>
      </c>
      <c r="H250" s="103"/>
      <c r="I250" s="104"/>
      <c r="J250" s="105"/>
      <c r="K250" s="106">
        <f t="shared" si="513"/>
        <v>0</v>
      </c>
      <c r="L250" s="108">
        <f t="shared" si="514"/>
        <v>0</v>
      </c>
      <c r="M250" s="97">
        <f t="shared" si="515"/>
        <v>0</v>
      </c>
      <c r="N250" s="109">
        <f t="shared" si="516"/>
        <v>0</v>
      </c>
      <c r="O250" s="107">
        <f t="shared" si="517"/>
        <v>0</v>
      </c>
      <c r="P250" s="110" t="str">
        <f t="shared" ref="P250:Q250" si="560">H250</f>
        <v/>
      </c>
      <c r="Q250" s="106" t="str">
        <f t="shared" si="560"/>
        <v/>
      </c>
      <c r="R250" s="106">
        <f t="shared" si="519"/>
        <v>0</v>
      </c>
      <c r="S250" s="108">
        <f t="shared" si="520"/>
        <v>0</v>
      </c>
      <c r="T250" s="153">
        <f t="shared" si="521"/>
        <v>0</v>
      </c>
      <c r="U250" s="154">
        <f t="shared" si="522"/>
        <v>0</v>
      </c>
      <c r="V250" s="86"/>
      <c r="W250" s="86"/>
      <c r="X250" s="86"/>
      <c r="Y250" s="86"/>
      <c r="Z250" s="86"/>
      <c r="AA250" s="86"/>
      <c r="AB250" s="86"/>
      <c r="AC250" s="86"/>
      <c r="AD250" s="86"/>
      <c r="AE250" s="86" t="str">
        <f t="shared" si="527"/>
        <v/>
      </c>
      <c r="AF250" s="86">
        <v>19.0</v>
      </c>
      <c r="AG250" s="155" t="str">
        <f t="shared" si="523"/>
        <v>19</v>
      </c>
      <c r="AH250" s="155" t="str">
        <f t="shared" si="524"/>
        <v> </v>
      </c>
      <c r="AI250" s="155" t="str">
        <f t="shared" ref="AI250:AK250" si="561">IF(H250="","",H250)</f>
        <v/>
      </c>
      <c r="AJ250" s="156" t="str">
        <f t="shared" si="561"/>
        <v/>
      </c>
      <c r="AK250" s="157" t="str">
        <f t="shared" si="561"/>
        <v/>
      </c>
      <c r="AL250" s="86" t="str">
        <f t="shared" si="529"/>
        <v/>
      </c>
    </row>
    <row r="251" ht="25.5" customHeight="1">
      <c r="A251" s="149"/>
      <c r="B251" s="161"/>
      <c r="C251" s="104"/>
      <c r="D251" s="105"/>
      <c r="E251" s="106">
        <f>IF(B251="",0,F252/SUM(B232:B251))</f>
        <v>0</v>
      </c>
      <c r="F251" s="106">
        <f t="shared" si="511"/>
        <v>0</v>
      </c>
      <c r="G251" s="107">
        <f t="shared" si="512"/>
        <v>0</v>
      </c>
      <c r="H251" s="103"/>
      <c r="I251" s="104"/>
      <c r="J251" s="105"/>
      <c r="K251" s="106">
        <f t="shared" si="513"/>
        <v>0</v>
      </c>
      <c r="L251" s="108">
        <f t="shared" si="514"/>
        <v>0</v>
      </c>
      <c r="M251" s="97">
        <f t="shared" si="515"/>
        <v>0</v>
      </c>
      <c r="N251" s="109">
        <f t="shared" si="516"/>
        <v>0</v>
      </c>
      <c r="O251" s="107">
        <f t="shared" si="517"/>
        <v>0</v>
      </c>
      <c r="P251" s="110" t="str">
        <f t="shared" ref="P251:Q251" si="562">H251</f>
        <v/>
      </c>
      <c r="Q251" s="106" t="str">
        <f t="shared" si="562"/>
        <v/>
      </c>
      <c r="R251" s="106">
        <f t="shared" si="519"/>
        <v>0</v>
      </c>
      <c r="S251" s="108">
        <f t="shared" si="520"/>
        <v>0</v>
      </c>
      <c r="T251" s="153">
        <f t="shared" si="521"/>
        <v>0</v>
      </c>
      <c r="U251" s="154">
        <f t="shared" si="522"/>
        <v>0</v>
      </c>
      <c r="V251" s="86"/>
      <c r="W251" s="86"/>
      <c r="X251" s="86"/>
      <c r="Y251" s="86"/>
      <c r="Z251" s="86"/>
      <c r="AA251" s="86"/>
      <c r="AB251" s="86"/>
      <c r="AC251" s="86"/>
      <c r="AD251" s="86"/>
      <c r="AE251" s="86" t="str">
        <f t="shared" si="527"/>
        <v/>
      </c>
      <c r="AF251" s="86">
        <v>20.0</v>
      </c>
      <c r="AG251" s="155" t="str">
        <f t="shared" si="523"/>
        <v>20</v>
      </c>
      <c r="AH251" s="155" t="str">
        <f t="shared" si="524"/>
        <v> </v>
      </c>
      <c r="AI251" s="155" t="str">
        <f t="shared" ref="AI251:AK251" si="563">IF(H251="","",H251)</f>
        <v/>
      </c>
      <c r="AJ251" s="156" t="str">
        <f t="shared" si="563"/>
        <v/>
      </c>
      <c r="AK251" s="157" t="str">
        <f t="shared" si="563"/>
        <v/>
      </c>
      <c r="AL251" s="86" t="str">
        <f t="shared" si="529"/>
        <v/>
      </c>
    </row>
    <row r="252" ht="25.5" customHeight="1">
      <c r="A252" s="86"/>
      <c r="B252" s="164">
        <f>SUM(B232:B251)</f>
        <v>0</v>
      </c>
      <c r="C252" s="87" t="s">
        <v>34</v>
      </c>
      <c r="D252" s="95" t="s">
        <v>26</v>
      </c>
      <c r="E252" s="15"/>
      <c r="F252" s="104"/>
      <c r="G252" s="91"/>
      <c r="H252" s="164">
        <f>SUM(H232:H251)</f>
        <v>0</v>
      </c>
      <c r="I252" s="87" t="s">
        <v>34</v>
      </c>
      <c r="J252" s="86"/>
      <c r="K252" s="86"/>
      <c r="L252" s="165">
        <f t="shared" si="514"/>
        <v>0</v>
      </c>
      <c r="M252" s="86"/>
      <c r="N252" s="166">
        <f t="shared" ref="N252:O252" si="564">SUM(N232:N239)</f>
        <v>0</v>
      </c>
      <c r="O252" s="166">
        <f t="shared" si="564"/>
        <v>0</v>
      </c>
      <c r="P252" s="86"/>
      <c r="Q252" s="86"/>
      <c r="R252" s="98">
        <f>SUM(R232:R239)</f>
        <v>0</v>
      </c>
      <c r="S252" s="164" t="s">
        <v>28</v>
      </c>
      <c r="T252" s="164"/>
      <c r="U252" s="86"/>
      <c r="V252" s="86"/>
      <c r="W252" s="86"/>
      <c r="X252" s="86"/>
      <c r="Y252" s="104">
        <f>T252*R252</f>
        <v>0</v>
      </c>
      <c r="Z252" s="104">
        <f>R252</f>
        <v>0</v>
      </c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</row>
    <row r="253" ht="25.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</row>
    <row r="254" ht="26.25" customHeight="1">
      <c r="A254" s="137"/>
      <c r="B254" s="138" t="s">
        <v>1</v>
      </c>
      <c r="C254" s="139"/>
      <c r="D254" s="95" t="s">
        <v>2</v>
      </c>
      <c r="E254" s="15"/>
      <c r="F254" s="140"/>
      <c r="G254" s="17"/>
      <c r="H254" s="17"/>
      <c r="I254" s="15"/>
      <c r="J254" s="95" t="s">
        <v>3</v>
      </c>
      <c r="K254" s="17"/>
      <c r="L254" s="17"/>
      <c r="M254" s="15"/>
      <c r="N254" s="86"/>
      <c r="O254" s="86"/>
      <c r="P254" s="97">
        <f>IFERROR(O277/N277-1,0)</f>
        <v>0</v>
      </c>
      <c r="Q254" s="141" t="s">
        <v>4</v>
      </c>
      <c r="R254" s="20"/>
      <c r="S254" s="21"/>
      <c r="T254" s="142">
        <f>SUM(T257:T276)</f>
        <v>0</v>
      </c>
      <c r="U254" s="143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</row>
    <row r="255" ht="25.5" customHeight="1">
      <c r="A255" s="144" t="s">
        <v>5</v>
      </c>
      <c r="B255" s="145" t="s">
        <v>6</v>
      </c>
      <c r="C255" s="17"/>
      <c r="D255" s="17"/>
      <c r="E255" s="17"/>
      <c r="F255" s="17"/>
      <c r="G255" s="26"/>
      <c r="H255" s="25" t="s">
        <v>7</v>
      </c>
      <c r="I255" s="17"/>
      <c r="J255" s="17"/>
      <c r="K255" s="17"/>
      <c r="L255" s="17"/>
      <c r="M255" s="26"/>
      <c r="N255" s="27" t="s">
        <v>8</v>
      </c>
      <c r="O255" s="28"/>
      <c r="P255" s="25" t="s">
        <v>9</v>
      </c>
      <c r="Q255" s="17"/>
      <c r="R255" s="17"/>
      <c r="S255" s="17"/>
      <c r="T255" s="2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</row>
    <row r="256" ht="25.5" customHeight="1">
      <c r="A256" s="146"/>
      <c r="B256" s="138" t="s">
        <v>10</v>
      </c>
      <c r="C256" s="93" t="s">
        <v>11</v>
      </c>
      <c r="D256" s="93" t="s">
        <v>12</v>
      </c>
      <c r="E256" s="93" t="s">
        <v>13</v>
      </c>
      <c r="F256" s="93" t="s">
        <v>14</v>
      </c>
      <c r="G256" s="101" t="s">
        <v>15</v>
      </c>
      <c r="H256" s="100" t="s">
        <v>10</v>
      </c>
      <c r="I256" s="93" t="s">
        <v>11</v>
      </c>
      <c r="J256" s="93" t="s">
        <v>12</v>
      </c>
      <c r="K256" s="93" t="s">
        <v>14</v>
      </c>
      <c r="L256" s="93" t="s">
        <v>16</v>
      </c>
      <c r="M256" s="101" t="s">
        <v>17</v>
      </c>
      <c r="N256" s="100" t="s">
        <v>18</v>
      </c>
      <c r="O256" s="101" t="s">
        <v>19</v>
      </c>
      <c r="P256" s="100" t="s">
        <v>20</v>
      </c>
      <c r="Q256" s="93" t="s">
        <v>21</v>
      </c>
      <c r="R256" s="93" t="s">
        <v>22</v>
      </c>
      <c r="S256" s="93" t="s">
        <v>23</v>
      </c>
      <c r="T256" s="147" t="s">
        <v>24</v>
      </c>
      <c r="U256" s="148" t="s">
        <v>32</v>
      </c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</row>
    <row r="257" ht="25.5" customHeight="1">
      <c r="A257" s="149"/>
      <c r="B257" s="162"/>
      <c r="C257" s="160"/>
      <c r="D257" s="158"/>
      <c r="E257" s="106">
        <f>IF(B257="",0,F277/SUM(B257:B276))</f>
        <v>0</v>
      </c>
      <c r="F257" s="106">
        <f t="shared" ref="F257:F276" si="567">C257*(1-D257)*(1-9.25%)+E257</f>
        <v>0</v>
      </c>
      <c r="G257" s="107">
        <f t="shared" ref="G257:G276" si="568">IFERROR(F257*B257/H257,0)</f>
        <v>0</v>
      </c>
      <c r="H257" s="162"/>
      <c r="I257" s="104"/>
      <c r="J257" s="105"/>
      <c r="K257" s="106">
        <f t="shared" ref="K257:K276" si="569">I257*(1-J257)*(1-9.25%)</f>
        <v>0</v>
      </c>
      <c r="L257" s="108">
        <f t="shared" ref="L257:L277" si="570">IFERROR(H257/B257-1,0)</f>
        <v>0</v>
      </c>
      <c r="M257" s="97">
        <f t="shared" ref="M257:M276" si="571">IFERROR(K257/G257-1,0)</f>
        <v>0</v>
      </c>
      <c r="N257" s="109">
        <f t="shared" ref="N257:N276" si="572">B257*F257</f>
        <v>0</v>
      </c>
      <c r="O257" s="107">
        <f t="shared" ref="O257:O276" si="573">H257*K257</f>
        <v>0</v>
      </c>
      <c r="P257" s="110" t="str">
        <f t="shared" ref="P257:Q257" si="565">H257</f>
        <v/>
      </c>
      <c r="Q257" s="106" t="str">
        <f t="shared" si="565"/>
        <v/>
      </c>
      <c r="R257" s="106">
        <f t="shared" ref="R257:R276" si="575">Q257*P257</f>
        <v>0</v>
      </c>
      <c r="S257" s="108">
        <f t="shared" ref="S257:S276" si="576">IF(M257="","",IF(M257&lt;20%,0,IF(M257&lt;30%,1%,IF(M257&lt;40%,1.5%,IF(M257&lt;50%,2.5%,IF(M257&lt;60%,3%,IF(M257&lt;80%,4%,IF(M257&lt;100%,5%,5%))))))))</f>
        <v>0</v>
      </c>
      <c r="T257" s="153">
        <f t="shared" ref="T257:T276" si="577">R257*S257</f>
        <v>0</v>
      </c>
      <c r="U257" s="154">
        <f t="shared" ref="U257:U276" si="578">G257/(1-J257)/(1-9.25%)</f>
        <v>0</v>
      </c>
      <c r="V257" s="86"/>
      <c r="W257" s="86"/>
      <c r="X257" s="86"/>
      <c r="Y257" s="86"/>
      <c r="Z257" s="86"/>
      <c r="AA257" s="86"/>
      <c r="AB257" s="86"/>
      <c r="AC257" s="86"/>
      <c r="AD257" s="86"/>
      <c r="AE257" s="86" t="str">
        <f>C254</f>
        <v/>
      </c>
      <c r="AF257" s="86">
        <v>1.0</v>
      </c>
      <c r="AG257" s="155" t="str">
        <f t="shared" ref="AG257:AG276" si="579">CONCATENATE(AE257,AF257)</f>
        <v>1</v>
      </c>
      <c r="AH257" s="155" t="str">
        <f t="shared" ref="AH257:AH276" si="580">IF(A257=""," ",A257)</f>
        <v> </v>
      </c>
      <c r="AI257" s="155" t="str">
        <f t="shared" ref="AI257:AK257" si="566">IF(H257="","",H257)</f>
        <v/>
      </c>
      <c r="AJ257" s="156" t="str">
        <f t="shared" si="566"/>
        <v/>
      </c>
      <c r="AK257" s="157" t="str">
        <f t="shared" si="566"/>
        <v/>
      </c>
      <c r="AL257" s="86" t="str">
        <f>IF(F254="","",F254)</f>
        <v/>
      </c>
    </row>
    <row r="258" ht="25.5" customHeight="1">
      <c r="A258" s="149"/>
      <c r="B258" s="161"/>
      <c r="C258" s="104"/>
      <c r="D258" s="105"/>
      <c r="E258" s="106">
        <f>IF(B258="",0,F277/SUM(B257:B276))</f>
        <v>0</v>
      </c>
      <c r="F258" s="106">
        <f t="shared" si="567"/>
        <v>0</v>
      </c>
      <c r="G258" s="107">
        <f t="shared" si="568"/>
        <v>0</v>
      </c>
      <c r="H258" s="161"/>
      <c r="I258" s="104"/>
      <c r="J258" s="105"/>
      <c r="K258" s="106">
        <f t="shared" si="569"/>
        <v>0</v>
      </c>
      <c r="L258" s="108">
        <f t="shared" si="570"/>
        <v>0</v>
      </c>
      <c r="M258" s="97">
        <f t="shared" si="571"/>
        <v>0</v>
      </c>
      <c r="N258" s="109">
        <f t="shared" si="572"/>
        <v>0</v>
      </c>
      <c r="O258" s="107">
        <f t="shared" si="573"/>
        <v>0</v>
      </c>
      <c r="P258" s="110" t="str">
        <f t="shared" ref="P258:Q258" si="574">H258</f>
        <v/>
      </c>
      <c r="Q258" s="106" t="str">
        <f t="shared" si="574"/>
        <v/>
      </c>
      <c r="R258" s="106">
        <f t="shared" si="575"/>
        <v>0</v>
      </c>
      <c r="S258" s="108">
        <f t="shared" si="576"/>
        <v>0</v>
      </c>
      <c r="T258" s="153">
        <f t="shared" si="577"/>
        <v>0</v>
      </c>
      <c r="U258" s="154">
        <f t="shared" si="578"/>
        <v>0</v>
      </c>
      <c r="V258" s="86"/>
      <c r="W258" s="86"/>
      <c r="X258" s="86"/>
      <c r="Y258" s="86"/>
      <c r="Z258" s="86"/>
      <c r="AA258" s="86"/>
      <c r="AB258" s="86"/>
      <c r="AC258" s="86"/>
      <c r="AD258" s="86"/>
      <c r="AE258" s="86" t="str">
        <f t="shared" ref="AE258:AE276" si="583">AE257</f>
        <v/>
      </c>
      <c r="AF258" s="86">
        <v>2.0</v>
      </c>
      <c r="AG258" s="155" t="str">
        <f t="shared" si="579"/>
        <v>2</v>
      </c>
      <c r="AH258" s="155" t="str">
        <f t="shared" si="580"/>
        <v> </v>
      </c>
      <c r="AI258" s="155" t="str">
        <f t="shared" ref="AI258:AK258" si="581">IF(H258="","",H258)</f>
        <v/>
      </c>
      <c r="AJ258" s="156" t="str">
        <f t="shared" si="581"/>
        <v/>
      </c>
      <c r="AK258" s="157" t="str">
        <f t="shared" si="581"/>
        <v/>
      </c>
      <c r="AL258" s="86" t="str">
        <f t="shared" ref="AL258:AL276" si="585">AL257</f>
        <v/>
      </c>
    </row>
    <row r="259" ht="25.5" customHeight="1">
      <c r="A259" s="149"/>
      <c r="B259" s="162"/>
      <c r="C259" s="160"/>
      <c r="D259" s="158"/>
      <c r="E259" s="106">
        <f>IF(B259="",0,F277/SUM(B257:B276))</f>
        <v>0</v>
      </c>
      <c r="F259" s="106">
        <f t="shared" si="567"/>
        <v>0</v>
      </c>
      <c r="G259" s="107">
        <f t="shared" si="568"/>
        <v>0</v>
      </c>
      <c r="H259" s="162"/>
      <c r="I259" s="104"/>
      <c r="J259" s="105"/>
      <c r="K259" s="106">
        <f t="shared" si="569"/>
        <v>0</v>
      </c>
      <c r="L259" s="108">
        <f t="shared" si="570"/>
        <v>0</v>
      </c>
      <c r="M259" s="97">
        <f t="shared" si="571"/>
        <v>0</v>
      </c>
      <c r="N259" s="109">
        <f t="shared" si="572"/>
        <v>0</v>
      </c>
      <c r="O259" s="107">
        <f t="shared" si="573"/>
        <v>0</v>
      </c>
      <c r="P259" s="110" t="str">
        <f t="shared" ref="P259:Q259" si="582">H259</f>
        <v/>
      </c>
      <c r="Q259" s="106" t="str">
        <f t="shared" si="582"/>
        <v/>
      </c>
      <c r="R259" s="106">
        <f t="shared" si="575"/>
        <v>0</v>
      </c>
      <c r="S259" s="108">
        <f t="shared" si="576"/>
        <v>0</v>
      </c>
      <c r="T259" s="153">
        <f t="shared" si="577"/>
        <v>0</v>
      </c>
      <c r="U259" s="154">
        <f t="shared" si="578"/>
        <v>0</v>
      </c>
      <c r="V259" s="86"/>
      <c r="W259" s="86"/>
      <c r="X259" s="86"/>
      <c r="Y259" s="86"/>
      <c r="Z259" s="86"/>
      <c r="AA259" s="86"/>
      <c r="AB259" s="86"/>
      <c r="AC259" s="86"/>
      <c r="AD259" s="86"/>
      <c r="AE259" s="86" t="str">
        <f t="shared" si="583"/>
        <v/>
      </c>
      <c r="AF259" s="86">
        <v>3.0</v>
      </c>
      <c r="AG259" s="155" t="str">
        <f t="shared" si="579"/>
        <v>3</v>
      </c>
      <c r="AH259" s="155" t="str">
        <f t="shared" si="580"/>
        <v> </v>
      </c>
      <c r="AI259" s="155" t="str">
        <f t="shared" ref="AI259:AK259" si="584">IF(H259="","",H259)</f>
        <v/>
      </c>
      <c r="AJ259" s="156" t="str">
        <f t="shared" si="584"/>
        <v/>
      </c>
      <c r="AK259" s="157" t="str">
        <f t="shared" si="584"/>
        <v/>
      </c>
      <c r="AL259" s="86" t="str">
        <f t="shared" si="585"/>
        <v/>
      </c>
    </row>
    <row r="260" ht="25.5" customHeight="1">
      <c r="A260" s="149"/>
      <c r="B260" s="161"/>
      <c r="C260" s="104"/>
      <c r="D260" s="105"/>
      <c r="E260" s="106">
        <f>IF(B260="",0,F277/SUM(B257:B276))</f>
        <v>0</v>
      </c>
      <c r="F260" s="106">
        <f t="shared" si="567"/>
        <v>0</v>
      </c>
      <c r="G260" s="107">
        <f t="shared" si="568"/>
        <v>0</v>
      </c>
      <c r="H260" s="161"/>
      <c r="I260" s="104"/>
      <c r="J260" s="105"/>
      <c r="K260" s="106">
        <f t="shared" si="569"/>
        <v>0</v>
      </c>
      <c r="L260" s="108">
        <f t="shared" si="570"/>
        <v>0</v>
      </c>
      <c r="M260" s="97">
        <f t="shared" si="571"/>
        <v>0</v>
      </c>
      <c r="N260" s="109">
        <f t="shared" si="572"/>
        <v>0</v>
      </c>
      <c r="O260" s="107">
        <f t="shared" si="573"/>
        <v>0</v>
      </c>
      <c r="P260" s="110" t="str">
        <f t="shared" ref="P260:Q260" si="586">H260</f>
        <v/>
      </c>
      <c r="Q260" s="106" t="str">
        <f t="shared" si="586"/>
        <v/>
      </c>
      <c r="R260" s="106">
        <f t="shared" si="575"/>
        <v>0</v>
      </c>
      <c r="S260" s="108">
        <f t="shared" si="576"/>
        <v>0</v>
      </c>
      <c r="T260" s="153">
        <f t="shared" si="577"/>
        <v>0</v>
      </c>
      <c r="U260" s="154">
        <f t="shared" si="578"/>
        <v>0</v>
      </c>
      <c r="V260" s="86"/>
      <c r="W260" s="86"/>
      <c r="X260" s="86"/>
      <c r="Y260" s="86"/>
      <c r="Z260" s="86"/>
      <c r="AA260" s="86"/>
      <c r="AB260" s="86"/>
      <c r="AC260" s="86"/>
      <c r="AD260" s="86"/>
      <c r="AE260" s="86" t="str">
        <f t="shared" si="583"/>
        <v/>
      </c>
      <c r="AF260" s="86">
        <v>4.0</v>
      </c>
      <c r="AG260" s="155" t="str">
        <f t="shared" si="579"/>
        <v>4</v>
      </c>
      <c r="AH260" s="155" t="str">
        <f t="shared" si="580"/>
        <v> </v>
      </c>
      <c r="AI260" s="155" t="str">
        <f t="shared" ref="AI260:AK260" si="587">IF(H260="","",H260)</f>
        <v/>
      </c>
      <c r="AJ260" s="156" t="str">
        <f t="shared" si="587"/>
        <v/>
      </c>
      <c r="AK260" s="157" t="str">
        <f t="shared" si="587"/>
        <v/>
      </c>
      <c r="AL260" s="86" t="str">
        <f t="shared" si="585"/>
        <v/>
      </c>
    </row>
    <row r="261" ht="25.5" customHeight="1">
      <c r="A261" s="149"/>
      <c r="B261" s="162"/>
      <c r="C261" s="160"/>
      <c r="D261" s="158"/>
      <c r="E261" s="106">
        <f>IF(B261="",0,F277/SUM(B257:B276))</f>
        <v>0</v>
      </c>
      <c r="F261" s="106">
        <f t="shared" si="567"/>
        <v>0</v>
      </c>
      <c r="G261" s="107">
        <f t="shared" si="568"/>
        <v>0</v>
      </c>
      <c r="H261" s="162"/>
      <c r="I261" s="104"/>
      <c r="J261" s="105"/>
      <c r="K261" s="106">
        <f t="shared" si="569"/>
        <v>0</v>
      </c>
      <c r="L261" s="108">
        <f t="shared" si="570"/>
        <v>0</v>
      </c>
      <c r="M261" s="97">
        <f t="shared" si="571"/>
        <v>0</v>
      </c>
      <c r="N261" s="109">
        <f t="shared" si="572"/>
        <v>0</v>
      </c>
      <c r="O261" s="107">
        <f t="shared" si="573"/>
        <v>0</v>
      </c>
      <c r="P261" s="110" t="str">
        <f t="shared" ref="P261:Q261" si="588">H261</f>
        <v/>
      </c>
      <c r="Q261" s="106" t="str">
        <f t="shared" si="588"/>
        <v/>
      </c>
      <c r="R261" s="106">
        <f t="shared" si="575"/>
        <v>0</v>
      </c>
      <c r="S261" s="108">
        <f t="shared" si="576"/>
        <v>0</v>
      </c>
      <c r="T261" s="153">
        <f t="shared" si="577"/>
        <v>0</v>
      </c>
      <c r="U261" s="154">
        <f t="shared" si="578"/>
        <v>0</v>
      </c>
      <c r="V261" s="86"/>
      <c r="W261" s="86"/>
      <c r="X261" s="86"/>
      <c r="Y261" s="86"/>
      <c r="Z261" s="86"/>
      <c r="AA261" s="86"/>
      <c r="AB261" s="86"/>
      <c r="AC261" s="86"/>
      <c r="AD261" s="86"/>
      <c r="AE261" s="86" t="str">
        <f t="shared" si="583"/>
        <v/>
      </c>
      <c r="AF261" s="86">
        <v>5.0</v>
      </c>
      <c r="AG261" s="155" t="str">
        <f t="shared" si="579"/>
        <v>5</v>
      </c>
      <c r="AH261" s="155" t="str">
        <f t="shared" si="580"/>
        <v> </v>
      </c>
      <c r="AI261" s="155" t="str">
        <f t="shared" ref="AI261:AK261" si="589">IF(H261="","",H261)</f>
        <v/>
      </c>
      <c r="AJ261" s="156" t="str">
        <f t="shared" si="589"/>
        <v/>
      </c>
      <c r="AK261" s="157" t="str">
        <f t="shared" si="589"/>
        <v/>
      </c>
      <c r="AL261" s="86" t="str">
        <f t="shared" si="585"/>
        <v/>
      </c>
    </row>
    <row r="262" ht="25.5" customHeight="1">
      <c r="A262" s="149"/>
      <c r="B262" s="161"/>
      <c r="C262" s="104"/>
      <c r="D262" s="105"/>
      <c r="E262" s="106">
        <f>IF(B262="",0,F277/SUM(B257:B276))</f>
        <v>0</v>
      </c>
      <c r="F262" s="106">
        <f t="shared" si="567"/>
        <v>0</v>
      </c>
      <c r="G262" s="107">
        <f t="shared" si="568"/>
        <v>0</v>
      </c>
      <c r="H262" s="161"/>
      <c r="I262" s="104"/>
      <c r="J262" s="105"/>
      <c r="K262" s="106">
        <f t="shared" si="569"/>
        <v>0</v>
      </c>
      <c r="L262" s="108">
        <f t="shared" si="570"/>
        <v>0</v>
      </c>
      <c r="M262" s="97">
        <f t="shared" si="571"/>
        <v>0</v>
      </c>
      <c r="N262" s="109">
        <f t="shared" si="572"/>
        <v>0</v>
      </c>
      <c r="O262" s="107">
        <f t="shared" si="573"/>
        <v>0</v>
      </c>
      <c r="P262" s="110" t="str">
        <f t="shared" ref="P262:Q262" si="590">H262</f>
        <v/>
      </c>
      <c r="Q262" s="106" t="str">
        <f t="shared" si="590"/>
        <v/>
      </c>
      <c r="R262" s="106">
        <f t="shared" si="575"/>
        <v>0</v>
      </c>
      <c r="S262" s="108">
        <f t="shared" si="576"/>
        <v>0</v>
      </c>
      <c r="T262" s="153">
        <f t="shared" si="577"/>
        <v>0</v>
      </c>
      <c r="U262" s="154">
        <f t="shared" si="578"/>
        <v>0</v>
      </c>
      <c r="V262" s="86"/>
      <c r="W262" s="86"/>
      <c r="X262" s="86"/>
      <c r="Y262" s="86"/>
      <c r="Z262" s="86"/>
      <c r="AA262" s="86"/>
      <c r="AB262" s="86"/>
      <c r="AC262" s="86"/>
      <c r="AD262" s="86"/>
      <c r="AE262" s="86" t="str">
        <f t="shared" si="583"/>
        <v/>
      </c>
      <c r="AF262" s="86">
        <v>6.0</v>
      </c>
      <c r="AG262" s="155" t="str">
        <f t="shared" si="579"/>
        <v>6</v>
      </c>
      <c r="AH262" s="155" t="str">
        <f t="shared" si="580"/>
        <v> </v>
      </c>
      <c r="AI262" s="155" t="str">
        <f t="shared" ref="AI262:AK262" si="591">IF(H262="","",H262)</f>
        <v/>
      </c>
      <c r="AJ262" s="156" t="str">
        <f t="shared" si="591"/>
        <v/>
      </c>
      <c r="AK262" s="157" t="str">
        <f t="shared" si="591"/>
        <v/>
      </c>
      <c r="AL262" s="86" t="str">
        <f t="shared" si="585"/>
        <v/>
      </c>
    </row>
    <row r="263" ht="25.5" customHeight="1">
      <c r="A263" s="149"/>
      <c r="B263" s="162"/>
      <c r="C263" s="160"/>
      <c r="D263" s="158"/>
      <c r="E263" s="106">
        <f>IF(B263="",0,F277/SUM(B257:B276))</f>
        <v>0</v>
      </c>
      <c r="F263" s="106">
        <f t="shared" si="567"/>
        <v>0</v>
      </c>
      <c r="G263" s="107">
        <f t="shared" si="568"/>
        <v>0</v>
      </c>
      <c r="H263" s="162"/>
      <c r="I263" s="104"/>
      <c r="J263" s="105"/>
      <c r="K263" s="106">
        <f t="shared" si="569"/>
        <v>0</v>
      </c>
      <c r="L263" s="108">
        <f t="shared" si="570"/>
        <v>0</v>
      </c>
      <c r="M263" s="97">
        <f t="shared" si="571"/>
        <v>0</v>
      </c>
      <c r="N263" s="109">
        <f t="shared" si="572"/>
        <v>0</v>
      </c>
      <c r="O263" s="107">
        <f t="shared" si="573"/>
        <v>0</v>
      </c>
      <c r="P263" s="110" t="str">
        <f t="shared" ref="P263:Q263" si="592">H263</f>
        <v/>
      </c>
      <c r="Q263" s="106" t="str">
        <f t="shared" si="592"/>
        <v/>
      </c>
      <c r="R263" s="106">
        <f t="shared" si="575"/>
        <v>0</v>
      </c>
      <c r="S263" s="108">
        <f t="shared" si="576"/>
        <v>0</v>
      </c>
      <c r="T263" s="153">
        <f t="shared" si="577"/>
        <v>0</v>
      </c>
      <c r="U263" s="154">
        <f t="shared" si="578"/>
        <v>0</v>
      </c>
      <c r="V263" s="86"/>
      <c r="W263" s="86"/>
      <c r="X263" s="86"/>
      <c r="Y263" s="86"/>
      <c r="Z263" s="86"/>
      <c r="AA263" s="86"/>
      <c r="AB263" s="86"/>
      <c r="AC263" s="86"/>
      <c r="AD263" s="86"/>
      <c r="AE263" s="86" t="str">
        <f t="shared" si="583"/>
        <v/>
      </c>
      <c r="AF263" s="86">
        <v>7.0</v>
      </c>
      <c r="AG263" s="155" t="str">
        <f t="shared" si="579"/>
        <v>7</v>
      </c>
      <c r="AH263" s="155" t="str">
        <f t="shared" si="580"/>
        <v> </v>
      </c>
      <c r="AI263" s="155" t="str">
        <f t="shared" ref="AI263:AK263" si="593">IF(H263="","",H263)</f>
        <v/>
      </c>
      <c r="AJ263" s="156" t="str">
        <f t="shared" si="593"/>
        <v/>
      </c>
      <c r="AK263" s="157" t="str">
        <f t="shared" si="593"/>
        <v/>
      </c>
      <c r="AL263" s="86" t="str">
        <f t="shared" si="585"/>
        <v/>
      </c>
    </row>
    <row r="264" ht="25.5" customHeight="1">
      <c r="A264" s="149"/>
      <c r="B264" s="161"/>
      <c r="C264" s="104"/>
      <c r="D264" s="105"/>
      <c r="E264" s="106">
        <f>IF(B264="",0,F277/SUM(B257:B276))</f>
        <v>0</v>
      </c>
      <c r="F264" s="106">
        <f t="shared" si="567"/>
        <v>0</v>
      </c>
      <c r="G264" s="107">
        <f t="shared" si="568"/>
        <v>0</v>
      </c>
      <c r="H264" s="103"/>
      <c r="I264" s="104"/>
      <c r="J264" s="105"/>
      <c r="K264" s="106">
        <f t="shared" si="569"/>
        <v>0</v>
      </c>
      <c r="L264" s="108">
        <f t="shared" si="570"/>
        <v>0</v>
      </c>
      <c r="M264" s="97">
        <f t="shared" si="571"/>
        <v>0</v>
      </c>
      <c r="N264" s="109">
        <f t="shared" si="572"/>
        <v>0</v>
      </c>
      <c r="O264" s="107">
        <f t="shared" si="573"/>
        <v>0</v>
      </c>
      <c r="P264" s="110" t="str">
        <f t="shared" ref="P264:Q264" si="594">H264</f>
        <v/>
      </c>
      <c r="Q264" s="106" t="str">
        <f t="shared" si="594"/>
        <v/>
      </c>
      <c r="R264" s="106">
        <f t="shared" si="575"/>
        <v>0</v>
      </c>
      <c r="S264" s="108">
        <f t="shared" si="576"/>
        <v>0</v>
      </c>
      <c r="T264" s="153">
        <f t="shared" si="577"/>
        <v>0</v>
      </c>
      <c r="U264" s="154">
        <f t="shared" si="578"/>
        <v>0</v>
      </c>
      <c r="V264" s="86"/>
      <c r="W264" s="86"/>
      <c r="X264" s="86"/>
      <c r="Y264" s="86"/>
      <c r="Z264" s="86"/>
      <c r="AA264" s="86"/>
      <c r="AB264" s="86"/>
      <c r="AC264" s="86"/>
      <c r="AD264" s="86"/>
      <c r="AE264" s="86" t="str">
        <f t="shared" si="583"/>
        <v/>
      </c>
      <c r="AF264" s="86">
        <v>8.0</v>
      </c>
      <c r="AG264" s="155" t="str">
        <f t="shared" si="579"/>
        <v>8</v>
      </c>
      <c r="AH264" s="155" t="str">
        <f t="shared" si="580"/>
        <v> </v>
      </c>
      <c r="AI264" s="155" t="str">
        <f t="shared" ref="AI264:AK264" si="595">IF(H264="","",H264)</f>
        <v/>
      </c>
      <c r="AJ264" s="156" t="str">
        <f t="shared" si="595"/>
        <v/>
      </c>
      <c r="AK264" s="157" t="str">
        <f t="shared" si="595"/>
        <v/>
      </c>
      <c r="AL264" s="86" t="str">
        <f t="shared" si="585"/>
        <v/>
      </c>
    </row>
    <row r="265" ht="25.5" customHeight="1">
      <c r="A265" s="149"/>
      <c r="B265" s="161"/>
      <c r="C265" s="104"/>
      <c r="D265" s="105"/>
      <c r="E265" s="106">
        <f>IF(B265="",0,F277/SUM(B257:B276))</f>
        <v>0</v>
      </c>
      <c r="F265" s="106">
        <f t="shared" si="567"/>
        <v>0</v>
      </c>
      <c r="G265" s="107">
        <f t="shared" si="568"/>
        <v>0</v>
      </c>
      <c r="H265" s="103"/>
      <c r="I265" s="104"/>
      <c r="J265" s="105"/>
      <c r="K265" s="106">
        <f t="shared" si="569"/>
        <v>0</v>
      </c>
      <c r="L265" s="108">
        <f t="shared" si="570"/>
        <v>0</v>
      </c>
      <c r="M265" s="97">
        <f t="shared" si="571"/>
        <v>0</v>
      </c>
      <c r="N265" s="109">
        <f t="shared" si="572"/>
        <v>0</v>
      </c>
      <c r="O265" s="107">
        <f t="shared" si="573"/>
        <v>0</v>
      </c>
      <c r="P265" s="110" t="str">
        <f t="shared" ref="P265:Q265" si="596">H265</f>
        <v/>
      </c>
      <c r="Q265" s="106" t="str">
        <f t="shared" si="596"/>
        <v/>
      </c>
      <c r="R265" s="106">
        <f t="shared" si="575"/>
        <v>0</v>
      </c>
      <c r="S265" s="108">
        <f t="shared" si="576"/>
        <v>0</v>
      </c>
      <c r="T265" s="153">
        <f t="shared" si="577"/>
        <v>0</v>
      </c>
      <c r="U265" s="154">
        <f t="shared" si="578"/>
        <v>0</v>
      </c>
      <c r="V265" s="86"/>
      <c r="W265" s="86"/>
      <c r="X265" s="86"/>
      <c r="Y265" s="86"/>
      <c r="Z265" s="86"/>
      <c r="AA265" s="86"/>
      <c r="AB265" s="86"/>
      <c r="AC265" s="86"/>
      <c r="AD265" s="86"/>
      <c r="AE265" s="86" t="str">
        <f t="shared" si="583"/>
        <v/>
      </c>
      <c r="AF265" s="86">
        <v>9.0</v>
      </c>
      <c r="AG265" s="155" t="str">
        <f t="shared" si="579"/>
        <v>9</v>
      </c>
      <c r="AH265" s="155" t="str">
        <f t="shared" si="580"/>
        <v> </v>
      </c>
      <c r="AI265" s="155" t="str">
        <f t="shared" ref="AI265:AK265" si="597">IF(H265="","",H265)</f>
        <v/>
      </c>
      <c r="AJ265" s="156" t="str">
        <f t="shared" si="597"/>
        <v/>
      </c>
      <c r="AK265" s="157" t="str">
        <f t="shared" si="597"/>
        <v/>
      </c>
      <c r="AL265" s="86" t="str">
        <f t="shared" si="585"/>
        <v/>
      </c>
    </row>
    <row r="266" ht="25.5" customHeight="1">
      <c r="A266" s="149"/>
      <c r="B266" s="161"/>
      <c r="C266" s="104"/>
      <c r="D266" s="105"/>
      <c r="E266" s="106">
        <f>IF(B266="",0,F277/SUM(B257:B276))</f>
        <v>0</v>
      </c>
      <c r="F266" s="106">
        <f t="shared" si="567"/>
        <v>0</v>
      </c>
      <c r="G266" s="107">
        <f t="shared" si="568"/>
        <v>0</v>
      </c>
      <c r="H266" s="103"/>
      <c r="I266" s="104"/>
      <c r="J266" s="105"/>
      <c r="K266" s="106">
        <f t="shared" si="569"/>
        <v>0</v>
      </c>
      <c r="L266" s="108">
        <f t="shared" si="570"/>
        <v>0</v>
      </c>
      <c r="M266" s="97">
        <f t="shared" si="571"/>
        <v>0</v>
      </c>
      <c r="N266" s="109">
        <f t="shared" si="572"/>
        <v>0</v>
      </c>
      <c r="O266" s="107">
        <f t="shared" si="573"/>
        <v>0</v>
      </c>
      <c r="P266" s="110" t="str">
        <f t="shared" ref="P266:Q266" si="598">H266</f>
        <v/>
      </c>
      <c r="Q266" s="106" t="str">
        <f t="shared" si="598"/>
        <v/>
      </c>
      <c r="R266" s="106">
        <f t="shared" si="575"/>
        <v>0</v>
      </c>
      <c r="S266" s="108">
        <f t="shared" si="576"/>
        <v>0</v>
      </c>
      <c r="T266" s="153">
        <f t="shared" si="577"/>
        <v>0</v>
      </c>
      <c r="U266" s="154">
        <f t="shared" si="578"/>
        <v>0</v>
      </c>
      <c r="V266" s="86"/>
      <c r="W266" s="86"/>
      <c r="X266" s="86"/>
      <c r="Y266" s="86"/>
      <c r="Z266" s="86"/>
      <c r="AA266" s="86"/>
      <c r="AB266" s="86"/>
      <c r="AC266" s="86"/>
      <c r="AD266" s="86"/>
      <c r="AE266" s="86" t="str">
        <f t="shared" si="583"/>
        <v/>
      </c>
      <c r="AF266" s="86">
        <v>10.0</v>
      </c>
      <c r="AG266" s="155" t="str">
        <f t="shared" si="579"/>
        <v>10</v>
      </c>
      <c r="AH266" s="155" t="str">
        <f t="shared" si="580"/>
        <v> </v>
      </c>
      <c r="AI266" s="155" t="str">
        <f t="shared" ref="AI266:AK266" si="599">IF(H266="","",H266)</f>
        <v/>
      </c>
      <c r="AJ266" s="156" t="str">
        <f t="shared" si="599"/>
        <v/>
      </c>
      <c r="AK266" s="157" t="str">
        <f t="shared" si="599"/>
        <v/>
      </c>
      <c r="AL266" s="86" t="str">
        <f t="shared" si="585"/>
        <v/>
      </c>
    </row>
    <row r="267" ht="25.5" customHeight="1">
      <c r="A267" s="149"/>
      <c r="B267" s="161"/>
      <c r="C267" s="104"/>
      <c r="D267" s="105"/>
      <c r="E267" s="106">
        <f>IF(B267="",0,F277/SUM(B257:B276))</f>
        <v>0</v>
      </c>
      <c r="F267" s="106">
        <f t="shared" si="567"/>
        <v>0</v>
      </c>
      <c r="G267" s="107">
        <f t="shared" si="568"/>
        <v>0</v>
      </c>
      <c r="H267" s="103"/>
      <c r="I267" s="104"/>
      <c r="J267" s="105"/>
      <c r="K267" s="106">
        <f t="shared" si="569"/>
        <v>0</v>
      </c>
      <c r="L267" s="108">
        <f t="shared" si="570"/>
        <v>0</v>
      </c>
      <c r="M267" s="97">
        <f t="shared" si="571"/>
        <v>0</v>
      </c>
      <c r="N267" s="109">
        <f t="shared" si="572"/>
        <v>0</v>
      </c>
      <c r="O267" s="107">
        <f t="shared" si="573"/>
        <v>0</v>
      </c>
      <c r="P267" s="110" t="str">
        <f t="shared" ref="P267:Q267" si="600">H267</f>
        <v/>
      </c>
      <c r="Q267" s="106" t="str">
        <f t="shared" si="600"/>
        <v/>
      </c>
      <c r="R267" s="106">
        <f t="shared" si="575"/>
        <v>0</v>
      </c>
      <c r="S267" s="108">
        <f t="shared" si="576"/>
        <v>0</v>
      </c>
      <c r="T267" s="153">
        <f t="shared" si="577"/>
        <v>0</v>
      </c>
      <c r="U267" s="154">
        <f t="shared" si="578"/>
        <v>0</v>
      </c>
      <c r="V267" s="86"/>
      <c r="W267" s="86"/>
      <c r="X267" s="86"/>
      <c r="Y267" s="86"/>
      <c r="Z267" s="86"/>
      <c r="AA267" s="86"/>
      <c r="AB267" s="86"/>
      <c r="AC267" s="86"/>
      <c r="AD267" s="86"/>
      <c r="AE267" s="86" t="str">
        <f t="shared" si="583"/>
        <v/>
      </c>
      <c r="AF267" s="86">
        <v>11.0</v>
      </c>
      <c r="AG267" s="155" t="str">
        <f t="shared" si="579"/>
        <v>11</v>
      </c>
      <c r="AH267" s="155" t="str">
        <f t="shared" si="580"/>
        <v> </v>
      </c>
      <c r="AI267" s="155" t="str">
        <f t="shared" ref="AI267:AK267" si="601">IF(H267="","",H267)</f>
        <v/>
      </c>
      <c r="AJ267" s="156" t="str">
        <f t="shared" si="601"/>
        <v/>
      </c>
      <c r="AK267" s="157" t="str">
        <f t="shared" si="601"/>
        <v/>
      </c>
      <c r="AL267" s="86" t="str">
        <f t="shared" si="585"/>
        <v/>
      </c>
    </row>
    <row r="268" ht="25.5" customHeight="1">
      <c r="A268" s="149"/>
      <c r="B268" s="161"/>
      <c r="C268" s="104"/>
      <c r="D268" s="105"/>
      <c r="E268" s="106">
        <f>IF(B268="",0,F277/SUM(B257:B276))</f>
        <v>0</v>
      </c>
      <c r="F268" s="106">
        <f t="shared" si="567"/>
        <v>0</v>
      </c>
      <c r="G268" s="107">
        <f t="shared" si="568"/>
        <v>0</v>
      </c>
      <c r="H268" s="103"/>
      <c r="I268" s="104"/>
      <c r="J268" s="105"/>
      <c r="K268" s="106">
        <f t="shared" si="569"/>
        <v>0</v>
      </c>
      <c r="L268" s="108">
        <f t="shared" si="570"/>
        <v>0</v>
      </c>
      <c r="M268" s="97">
        <f t="shared" si="571"/>
        <v>0</v>
      </c>
      <c r="N268" s="109">
        <f t="shared" si="572"/>
        <v>0</v>
      </c>
      <c r="O268" s="107">
        <f t="shared" si="573"/>
        <v>0</v>
      </c>
      <c r="P268" s="110" t="str">
        <f t="shared" ref="P268:Q268" si="602">H268</f>
        <v/>
      </c>
      <c r="Q268" s="106" t="str">
        <f t="shared" si="602"/>
        <v/>
      </c>
      <c r="R268" s="106">
        <f t="shared" si="575"/>
        <v>0</v>
      </c>
      <c r="S268" s="108">
        <f t="shared" si="576"/>
        <v>0</v>
      </c>
      <c r="T268" s="153">
        <f t="shared" si="577"/>
        <v>0</v>
      </c>
      <c r="U268" s="154">
        <f t="shared" si="578"/>
        <v>0</v>
      </c>
      <c r="V268" s="86"/>
      <c r="W268" s="86"/>
      <c r="X268" s="86"/>
      <c r="Y268" s="86"/>
      <c r="Z268" s="86"/>
      <c r="AA268" s="86"/>
      <c r="AB268" s="86"/>
      <c r="AC268" s="86"/>
      <c r="AD268" s="86"/>
      <c r="AE268" s="86" t="str">
        <f t="shared" si="583"/>
        <v/>
      </c>
      <c r="AF268" s="86">
        <v>12.0</v>
      </c>
      <c r="AG268" s="155" t="str">
        <f t="shared" si="579"/>
        <v>12</v>
      </c>
      <c r="AH268" s="155" t="str">
        <f t="shared" si="580"/>
        <v> </v>
      </c>
      <c r="AI268" s="155" t="str">
        <f t="shared" ref="AI268:AK268" si="603">IF(H268="","",H268)</f>
        <v/>
      </c>
      <c r="AJ268" s="156" t="str">
        <f t="shared" si="603"/>
        <v/>
      </c>
      <c r="AK268" s="157" t="str">
        <f t="shared" si="603"/>
        <v/>
      </c>
      <c r="AL268" s="86" t="str">
        <f t="shared" si="585"/>
        <v/>
      </c>
    </row>
    <row r="269" ht="25.5" customHeight="1">
      <c r="A269" s="149"/>
      <c r="B269" s="161"/>
      <c r="C269" s="104"/>
      <c r="D269" s="105"/>
      <c r="E269" s="106">
        <f t="shared" ref="E269:E276" si="606">IF(B269="",0,F288/SUM(B268:B287))</f>
        <v>0</v>
      </c>
      <c r="F269" s="106">
        <f t="shared" si="567"/>
        <v>0</v>
      </c>
      <c r="G269" s="107">
        <f t="shared" si="568"/>
        <v>0</v>
      </c>
      <c r="H269" s="103"/>
      <c r="I269" s="104"/>
      <c r="J269" s="105"/>
      <c r="K269" s="106">
        <f t="shared" si="569"/>
        <v>0</v>
      </c>
      <c r="L269" s="108">
        <f t="shared" si="570"/>
        <v>0</v>
      </c>
      <c r="M269" s="97">
        <f t="shared" si="571"/>
        <v>0</v>
      </c>
      <c r="N269" s="109">
        <f t="shared" si="572"/>
        <v>0</v>
      </c>
      <c r="O269" s="107">
        <f t="shared" si="573"/>
        <v>0</v>
      </c>
      <c r="P269" s="110" t="str">
        <f t="shared" ref="P269:Q269" si="604">H269</f>
        <v/>
      </c>
      <c r="Q269" s="106" t="str">
        <f t="shared" si="604"/>
        <v/>
      </c>
      <c r="R269" s="106">
        <f t="shared" si="575"/>
        <v>0</v>
      </c>
      <c r="S269" s="108">
        <f t="shared" si="576"/>
        <v>0</v>
      </c>
      <c r="T269" s="153">
        <f t="shared" si="577"/>
        <v>0</v>
      </c>
      <c r="U269" s="154">
        <f t="shared" si="578"/>
        <v>0</v>
      </c>
      <c r="V269" s="86"/>
      <c r="W269" s="86"/>
      <c r="X269" s="86"/>
      <c r="Y269" s="86"/>
      <c r="Z269" s="86"/>
      <c r="AA269" s="86"/>
      <c r="AB269" s="86"/>
      <c r="AC269" s="86"/>
      <c r="AD269" s="86"/>
      <c r="AE269" s="86" t="str">
        <f t="shared" si="583"/>
        <v/>
      </c>
      <c r="AF269" s="86">
        <v>13.0</v>
      </c>
      <c r="AG269" s="155" t="str">
        <f t="shared" si="579"/>
        <v>13</v>
      </c>
      <c r="AH269" s="155" t="str">
        <f t="shared" si="580"/>
        <v> </v>
      </c>
      <c r="AI269" s="155" t="str">
        <f t="shared" ref="AI269:AK269" si="605">IF(H269="","",H269)</f>
        <v/>
      </c>
      <c r="AJ269" s="156" t="str">
        <f t="shared" si="605"/>
        <v/>
      </c>
      <c r="AK269" s="157" t="str">
        <f t="shared" si="605"/>
        <v/>
      </c>
      <c r="AL269" s="86" t="str">
        <f t="shared" si="585"/>
        <v/>
      </c>
    </row>
    <row r="270" ht="25.5" customHeight="1">
      <c r="A270" s="149"/>
      <c r="B270" s="161"/>
      <c r="C270" s="104"/>
      <c r="D270" s="105"/>
      <c r="E270" s="106">
        <f t="shared" si="606"/>
        <v>0</v>
      </c>
      <c r="F270" s="106">
        <f t="shared" si="567"/>
        <v>0</v>
      </c>
      <c r="G270" s="107">
        <f t="shared" si="568"/>
        <v>0</v>
      </c>
      <c r="H270" s="103"/>
      <c r="I270" s="104"/>
      <c r="J270" s="105"/>
      <c r="K270" s="106">
        <f t="shared" si="569"/>
        <v>0</v>
      </c>
      <c r="L270" s="108">
        <f t="shared" si="570"/>
        <v>0</v>
      </c>
      <c r="M270" s="97">
        <f t="shared" si="571"/>
        <v>0</v>
      </c>
      <c r="N270" s="109">
        <f t="shared" si="572"/>
        <v>0</v>
      </c>
      <c r="O270" s="107">
        <f t="shared" si="573"/>
        <v>0</v>
      </c>
      <c r="P270" s="110" t="str">
        <f t="shared" ref="P270:Q270" si="607">H270</f>
        <v/>
      </c>
      <c r="Q270" s="106" t="str">
        <f t="shared" si="607"/>
        <v/>
      </c>
      <c r="R270" s="106">
        <f t="shared" si="575"/>
        <v>0</v>
      </c>
      <c r="S270" s="108">
        <f t="shared" si="576"/>
        <v>0</v>
      </c>
      <c r="T270" s="153">
        <f t="shared" si="577"/>
        <v>0</v>
      </c>
      <c r="U270" s="154">
        <f t="shared" si="578"/>
        <v>0</v>
      </c>
      <c r="V270" s="86"/>
      <c r="W270" s="86"/>
      <c r="X270" s="86"/>
      <c r="Y270" s="86"/>
      <c r="Z270" s="86"/>
      <c r="AA270" s="86"/>
      <c r="AB270" s="86"/>
      <c r="AC270" s="86"/>
      <c r="AD270" s="86"/>
      <c r="AE270" s="86" t="str">
        <f t="shared" si="583"/>
        <v/>
      </c>
      <c r="AF270" s="86">
        <v>14.0</v>
      </c>
      <c r="AG270" s="155" t="str">
        <f t="shared" si="579"/>
        <v>14</v>
      </c>
      <c r="AH270" s="155" t="str">
        <f t="shared" si="580"/>
        <v> </v>
      </c>
      <c r="AI270" s="155" t="str">
        <f t="shared" ref="AI270:AK270" si="608">IF(H270="","",H270)</f>
        <v/>
      </c>
      <c r="AJ270" s="156" t="str">
        <f t="shared" si="608"/>
        <v/>
      </c>
      <c r="AK270" s="157" t="str">
        <f t="shared" si="608"/>
        <v/>
      </c>
      <c r="AL270" s="86" t="str">
        <f t="shared" si="585"/>
        <v/>
      </c>
    </row>
    <row r="271" ht="25.5" customHeight="1">
      <c r="A271" s="149"/>
      <c r="B271" s="161"/>
      <c r="C271" s="104"/>
      <c r="D271" s="105"/>
      <c r="E271" s="106">
        <f t="shared" si="606"/>
        <v>0</v>
      </c>
      <c r="F271" s="106">
        <f t="shared" si="567"/>
        <v>0</v>
      </c>
      <c r="G271" s="107">
        <f t="shared" si="568"/>
        <v>0</v>
      </c>
      <c r="H271" s="103"/>
      <c r="I271" s="104"/>
      <c r="J271" s="105"/>
      <c r="K271" s="106">
        <f t="shared" si="569"/>
        <v>0</v>
      </c>
      <c r="L271" s="108">
        <f t="shared" si="570"/>
        <v>0</v>
      </c>
      <c r="M271" s="97">
        <f t="shared" si="571"/>
        <v>0</v>
      </c>
      <c r="N271" s="109">
        <f t="shared" si="572"/>
        <v>0</v>
      </c>
      <c r="O271" s="107">
        <f t="shared" si="573"/>
        <v>0</v>
      </c>
      <c r="P271" s="110" t="str">
        <f t="shared" ref="P271:Q271" si="609">H271</f>
        <v/>
      </c>
      <c r="Q271" s="106" t="str">
        <f t="shared" si="609"/>
        <v/>
      </c>
      <c r="R271" s="106">
        <f t="shared" si="575"/>
        <v>0</v>
      </c>
      <c r="S271" s="108">
        <f t="shared" si="576"/>
        <v>0</v>
      </c>
      <c r="T271" s="153">
        <f t="shared" si="577"/>
        <v>0</v>
      </c>
      <c r="U271" s="154">
        <f t="shared" si="578"/>
        <v>0</v>
      </c>
      <c r="V271" s="86"/>
      <c r="W271" s="86"/>
      <c r="X271" s="86"/>
      <c r="Y271" s="86"/>
      <c r="Z271" s="86"/>
      <c r="AA271" s="86"/>
      <c r="AB271" s="86"/>
      <c r="AC271" s="86"/>
      <c r="AD271" s="86"/>
      <c r="AE271" s="86" t="str">
        <f t="shared" si="583"/>
        <v/>
      </c>
      <c r="AF271" s="86">
        <v>15.0</v>
      </c>
      <c r="AG271" s="155" t="str">
        <f t="shared" si="579"/>
        <v>15</v>
      </c>
      <c r="AH271" s="155" t="str">
        <f t="shared" si="580"/>
        <v> </v>
      </c>
      <c r="AI271" s="155" t="str">
        <f t="shared" ref="AI271:AK271" si="610">IF(H271="","",H271)</f>
        <v/>
      </c>
      <c r="AJ271" s="156" t="str">
        <f t="shared" si="610"/>
        <v/>
      </c>
      <c r="AK271" s="157" t="str">
        <f t="shared" si="610"/>
        <v/>
      </c>
      <c r="AL271" s="86" t="str">
        <f t="shared" si="585"/>
        <v/>
      </c>
    </row>
    <row r="272" ht="25.5" customHeight="1">
      <c r="A272" s="149"/>
      <c r="B272" s="161"/>
      <c r="C272" s="104"/>
      <c r="D272" s="105"/>
      <c r="E272" s="106">
        <f t="shared" si="606"/>
        <v>0</v>
      </c>
      <c r="F272" s="106">
        <f t="shared" si="567"/>
        <v>0</v>
      </c>
      <c r="G272" s="107">
        <f t="shared" si="568"/>
        <v>0</v>
      </c>
      <c r="H272" s="103"/>
      <c r="I272" s="104"/>
      <c r="J272" s="105"/>
      <c r="K272" s="106">
        <f t="shared" si="569"/>
        <v>0</v>
      </c>
      <c r="L272" s="108">
        <f t="shared" si="570"/>
        <v>0</v>
      </c>
      <c r="M272" s="97">
        <f t="shared" si="571"/>
        <v>0</v>
      </c>
      <c r="N272" s="109">
        <f t="shared" si="572"/>
        <v>0</v>
      </c>
      <c r="O272" s="107">
        <f t="shared" si="573"/>
        <v>0</v>
      </c>
      <c r="P272" s="110" t="str">
        <f t="shared" ref="P272:Q272" si="611">H272</f>
        <v/>
      </c>
      <c r="Q272" s="106" t="str">
        <f t="shared" si="611"/>
        <v/>
      </c>
      <c r="R272" s="106">
        <f t="shared" si="575"/>
        <v>0</v>
      </c>
      <c r="S272" s="108">
        <f t="shared" si="576"/>
        <v>0</v>
      </c>
      <c r="T272" s="153">
        <f t="shared" si="577"/>
        <v>0</v>
      </c>
      <c r="U272" s="154">
        <f t="shared" si="578"/>
        <v>0</v>
      </c>
      <c r="V272" s="86"/>
      <c r="W272" s="86"/>
      <c r="X272" s="86"/>
      <c r="Y272" s="86"/>
      <c r="Z272" s="86"/>
      <c r="AA272" s="86"/>
      <c r="AB272" s="86"/>
      <c r="AC272" s="86"/>
      <c r="AD272" s="86"/>
      <c r="AE272" s="86" t="str">
        <f t="shared" si="583"/>
        <v/>
      </c>
      <c r="AF272" s="86">
        <v>16.0</v>
      </c>
      <c r="AG272" s="155" t="str">
        <f t="shared" si="579"/>
        <v>16</v>
      </c>
      <c r="AH272" s="155" t="str">
        <f t="shared" si="580"/>
        <v> </v>
      </c>
      <c r="AI272" s="155" t="str">
        <f t="shared" ref="AI272:AK272" si="612">IF(H272="","",H272)</f>
        <v/>
      </c>
      <c r="AJ272" s="156" t="str">
        <f t="shared" si="612"/>
        <v/>
      </c>
      <c r="AK272" s="157" t="str">
        <f t="shared" si="612"/>
        <v/>
      </c>
      <c r="AL272" s="86" t="str">
        <f t="shared" si="585"/>
        <v/>
      </c>
    </row>
    <row r="273" ht="25.5" customHeight="1">
      <c r="A273" s="149"/>
      <c r="B273" s="161"/>
      <c r="C273" s="104"/>
      <c r="D273" s="105"/>
      <c r="E273" s="106">
        <f t="shared" si="606"/>
        <v>0</v>
      </c>
      <c r="F273" s="106">
        <f t="shared" si="567"/>
        <v>0</v>
      </c>
      <c r="G273" s="107">
        <f t="shared" si="568"/>
        <v>0</v>
      </c>
      <c r="H273" s="103"/>
      <c r="I273" s="104"/>
      <c r="J273" s="105"/>
      <c r="K273" s="106">
        <f t="shared" si="569"/>
        <v>0</v>
      </c>
      <c r="L273" s="108">
        <f t="shared" si="570"/>
        <v>0</v>
      </c>
      <c r="M273" s="97">
        <f t="shared" si="571"/>
        <v>0</v>
      </c>
      <c r="N273" s="109">
        <f t="shared" si="572"/>
        <v>0</v>
      </c>
      <c r="O273" s="107">
        <f t="shared" si="573"/>
        <v>0</v>
      </c>
      <c r="P273" s="110" t="str">
        <f t="shared" ref="P273:Q273" si="613">H273</f>
        <v/>
      </c>
      <c r="Q273" s="106" t="str">
        <f t="shared" si="613"/>
        <v/>
      </c>
      <c r="R273" s="106">
        <f t="shared" si="575"/>
        <v>0</v>
      </c>
      <c r="S273" s="108">
        <f t="shared" si="576"/>
        <v>0</v>
      </c>
      <c r="T273" s="153">
        <f t="shared" si="577"/>
        <v>0</v>
      </c>
      <c r="U273" s="154">
        <f t="shared" si="578"/>
        <v>0</v>
      </c>
      <c r="V273" s="86"/>
      <c r="W273" s="86"/>
      <c r="X273" s="86"/>
      <c r="Y273" s="86"/>
      <c r="Z273" s="86"/>
      <c r="AA273" s="86"/>
      <c r="AB273" s="86"/>
      <c r="AC273" s="86"/>
      <c r="AD273" s="86"/>
      <c r="AE273" s="86" t="str">
        <f t="shared" si="583"/>
        <v/>
      </c>
      <c r="AF273" s="86">
        <v>17.0</v>
      </c>
      <c r="AG273" s="155" t="str">
        <f t="shared" si="579"/>
        <v>17</v>
      </c>
      <c r="AH273" s="155" t="str">
        <f t="shared" si="580"/>
        <v> </v>
      </c>
      <c r="AI273" s="155" t="str">
        <f t="shared" ref="AI273:AK273" si="614">IF(H273="","",H273)</f>
        <v/>
      </c>
      <c r="AJ273" s="156" t="str">
        <f t="shared" si="614"/>
        <v/>
      </c>
      <c r="AK273" s="157" t="str">
        <f t="shared" si="614"/>
        <v/>
      </c>
      <c r="AL273" s="86" t="str">
        <f t="shared" si="585"/>
        <v/>
      </c>
    </row>
    <row r="274" ht="25.5" customHeight="1">
      <c r="A274" s="149"/>
      <c r="B274" s="161"/>
      <c r="C274" s="104"/>
      <c r="D274" s="105"/>
      <c r="E274" s="106">
        <f t="shared" si="606"/>
        <v>0</v>
      </c>
      <c r="F274" s="106">
        <f t="shared" si="567"/>
        <v>0</v>
      </c>
      <c r="G274" s="107">
        <f t="shared" si="568"/>
        <v>0</v>
      </c>
      <c r="H274" s="103"/>
      <c r="I274" s="104"/>
      <c r="J274" s="105"/>
      <c r="K274" s="106">
        <f t="shared" si="569"/>
        <v>0</v>
      </c>
      <c r="L274" s="108">
        <f t="shared" si="570"/>
        <v>0</v>
      </c>
      <c r="M274" s="97">
        <f t="shared" si="571"/>
        <v>0</v>
      </c>
      <c r="N274" s="109">
        <f t="shared" si="572"/>
        <v>0</v>
      </c>
      <c r="O274" s="107">
        <f t="shared" si="573"/>
        <v>0</v>
      </c>
      <c r="P274" s="110" t="str">
        <f t="shared" ref="P274:Q274" si="615">H274</f>
        <v/>
      </c>
      <c r="Q274" s="106" t="str">
        <f t="shared" si="615"/>
        <v/>
      </c>
      <c r="R274" s="106">
        <f t="shared" si="575"/>
        <v>0</v>
      </c>
      <c r="S274" s="108">
        <f t="shared" si="576"/>
        <v>0</v>
      </c>
      <c r="T274" s="153">
        <f t="shared" si="577"/>
        <v>0</v>
      </c>
      <c r="U274" s="154">
        <f t="shared" si="578"/>
        <v>0</v>
      </c>
      <c r="V274" s="86"/>
      <c r="W274" s="86"/>
      <c r="X274" s="86"/>
      <c r="Y274" s="86"/>
      <c r="Z274" s="86"/>
      <c r="AA274" s="86"/>
      <c r="AB274" s="86"/>
      <c r="AC274" s="86"/>
      <c r="AD274" s="86"/>
      <c r="AE274" s="86" t="str">
        <f t="shared" si="583"/>
        <v/>
      </c>
      <c r="AF274" s="86">
        <v>18.0</v>
      </c>
      <c r="AG274" s="155" t="str">
        <f t="shared" si="579"/>
        <v>18</v>
      </c>
      <c r="AH274" s="155" t="str">
        <f t="shared" si="580"/>
        <v> </v>
      </c>
      <c r="AI274" s="155" t="str">
        <f t="shared" ref="AI274:AK274" si="616">IF(H274="","",H274)</f>
        <v/>
      </c>
      <c r="AJ274" s="156" t="str">
        <f t="shared" si="616"/>
        <v/>
      </c>
      <c r="AK274" s="157" t="str">
        <f t="shared" si="616"/>
        <v/>
      </c>
      <c r="AL274" s="86" t="str">
        <f t="shared" si="585"/>
        <v/>
      </c>
    </row>
    <row r="275" ht="25.5" customHeight="1">
      <c r="A275" s="149"/>
      <c r="B275" s="161"/>
      <c r="C275" s="104"/>
      <c r="D275" s="105"/>
      <c r="E275" s="106">
        <f t="shared" si="606"/>
        <v>0</v>
      </c>
      <c r="F275" s="106">
        <f t="shared" si="567"/>
        <v>0</v>
      </c>
      <c r="G275" s="107">
        <f t="shared" si="568"/>
        <v>0</v>
      </c>
      <c r="H275" s="103"/>
      <c r="I275" s="104"/>
      <c r="J275" s="105"/>
      <c r="K275" s="106">
        <f t="shared" si="569"/>
        <v>0</v>
      </c>
      <c r="L275" s="108">
        <f t="shared" si="570"/>
        <v>0</v>
      </c>
      <c r="M275" s="97">
        <f t="shared" si="571"/>
        <v>0</v>
      </c>
      <c r="N275" s="109">
        <f t="shared" si="572"/>
        <v>0</v>
      </c>
      <c r="O275" s="107">
        <f t="shared" si="573"/>
        <v>0</v>
      </c>
      <c r="P275" s="110" t="str">
        <f t="shared" ref="P275:Q275" si="617">H275</f>
        <v/>
      </c>
      <c r="Q275" s="106" t="str">
        <f t="shared" si="617"/>
        <v/>
      </c>
      <c r="R275" s="106">
        <f t="shared" si="575"/>
        <v>0</v>
      </c>
      <c r="S275" s="108">
        <f t="shared" si="576"/>
        <v>0</v>
      </c>
      <c r="T275" s="153">
        <f t="shared" si="577"/>
        <v>0</v>
      </c>
      <c r="U275" s="154">
        <f t="shared" si="578"/>
        <v>0</v>
      </c>
      <c r="V275" s="86"/>
      <c r="W275" s="86"/>
      <c r="X275" s="86"/>
      <c r="Y275" s="86"/>
      <c r="Z275" s="86"/>
      <c r="AA275" s="86"/>
      <c r="AB275" s="86"/>
      <c r="AC275" s="86"/>
      <c r="AD275" s="86"/>
      <c r="AE275" s="86" t="str">
        <f t="shared" si="583"/>
        <v/>
      </c>
      <c r="AF275" s="86">
        <v>19.0</v>
      </c>
      <c r="AG275" s="155" t="str">
        <f t="shared" si="579"/>
        <v>19</v>
      </c>
      <c r="AH275" s="155" t="str">
        <f t="shared" si="580"/>
        <v> </v>
      </c>
      <c r="AI275" s="155" t="str">
        <f t="shared" ref="AI275:AK275" si="618">IF(H275="","",H275)</f>
        <v/>
      </c>
      <c r="AJ275" s="156" t="str">
        <f t="shared" si="618"/>
        <v/>
      </c>
      <c r="AK275" s="157" t="str">
        <f t="shared" si="618"/>
        <v/>
      </c>
      <c r="AL275" s="86" t="str">
        <f t="shared" si="585"/>
        <v/>
      </c>
    </row>
    <row r="276" ht="25.5" customHeight="1">
      <c r="A276" s="149"/>
      <c r="B276" s="161"/>
      <c r="C276" s="104"/>
      <c r="D276" s="105"/>
      <c r="E276" s="106">
        <f t="shared" si="606"/>
        <v>0</v>
      </c>
      <c r="F276" s="106">
        <f t="shared" si="567"/>
        <v>0</v>
      </c>
      <c r="G276" s="107">
        <f t="shared" si="568"/>
        <v>0</v>
      </c>
      <c r="H276" s="103"/>
      <c r="I276" s="104"/>
      <c r="J276" s="105"/>
      <c r="K276" s="106">
        <f t="shared" si="569"/>
        <v>0</v>
      </c>
      <c r="L276" s="108">
        <f t="shared" si="570"/>
        <v>0</v>
      </c>
      <c r="M276" s="97">
        <f t="shared" si="571"/>
        <v>0</v>
      </c>
      <c r="N276" s="109">
        <f t="shared" si="572"/>
        <v>0</v>
      </c>
      <c r="O276" s="107">
        <f t="shared" si="573"/>
        <v>0</v>
      </c>
      <c r="P276" s="110" t="str">
        <f t="shared" ref="P276:Q276" si="619">H276</f>
        <v/>
      </c>
      <c r="Q276" s="106" t="str">
        <f t="shared" si="619"/>
        <v/>
      </c>
      <c r="R276" s="106">
        <f t="shared" si="575"/>
        <v>0</v>
      </c>
      <c r="S276" s="108">
        <f t="shared" si="576"/>
        <v>0</v>
      </c>
      <c r="T276" s="153">
        <f t="shared" si="577"/>
        <v>0</v>
      </c>
      <c r="U276" s="154">
        <f t="shared" si="578"/>
        <v>0</v>
      </c>
      <c r="V276" s="86"/>
      <c r="W276" s="86"/>
      <c r="X276" s="86"/>
      <c r="Y276" s="86"/>
      <c r="Z276" s="86"/>
      <c r="AA276" s="86"/>
      <c r="AB276" s="86"/>
      <c r="AC276" s="86"/>
      <c r="AD276" s="86"/>
      <c r="AE276" s="86" t="str">
        <f t="shared" si="583"/>
        <v/>
      </c>
      <c r="AF276" s="86">
        <v>20.0</v>
      </c>
      <c r="AG276" s="155" t="str">
        <f t="shared" si="579"/>
        <v>20</v>
      </c>
      <c r="AH276" s="155" t="str">
        <f t="shared" si="580"/>
        <v> </v>
      </c>
      <c r="AI276" s="155" t="str">
        <f t="shared" ref="AI276:AK276" si="620">IF(H276="","",H276)</f>
        <v/>
      </c>
      <c r="AJ276" s="156" t="str">
        <f t="shared" si="620"/>
        <v/>
      </c>
      <c r="AK276" s="157" t="str">
        <f t="shared" si="620"/>
        <v/>
      </c>
      <c r="AL276" s="86" t="str">
        <f t="shared" si="585"/>
        <v/>
      </c>
    </row>
    <row r="277" ht="25.5" customHeight="1">
      <c r="A277" s="86"/>
      <c r="B277" s="164">
        <f>SUM(B257:B276)</f>
        <v>0</v>
      </c>
      <c r="C277" s="87" t="s">
        <v>34</v>
      </c>
      <c r="D277" s="95" t="s">
        <v>26</v>
      </c>
      <c r="E277" s="15"/>
      <c r="F277" s="104"/>
      <c r="G277" s="91"/>
      <c r="H277" s="164">
        <f>SUM(H257:H276)</f>
        <v>0</v>
      </c>
      <c r="I277" s="87" t="s">
        <v>34</v>
      </c>
      <c r="J277" s="86"/>
      <c r="K277" s="86"/>
      <c r="L277" s="165">
        <f t="shared" si="570"/>
        <v>0</v>
      </c>
      <c r="M277" s="86"/>
      <c r="N277" s="166">
        <f t="shared" ref="N277:O277" si="621">SUM(N257:N264)</f>
        <v>0</v>
      </c>
      <c r="O277" s="166">
        <f t="shared" si="621"/>
        <v>0</v>
      </c>
      <c r="P277" s="136"/>
      <c r="Q277" s="86"/>
      <c r="R277" s="98">
        <f>SUM(R257:R264)</f>
        <v>0</v>
      </c>
      <c r="S277" s="164" t="s">
        <v>28</v>
      </c>
      <c r="T277" s="164"/>
      <c r="U277" s="86"/>
      <c r="V277" s="86"/>
      <c r="W277" s="86"/>
      <c r="X277" s="86"/>
      <c r="Y277" s="104">
        <f>T277*R277</f>
        <v>0</v>
      </c>
      <c r="Z277" s="104">
        <f>R277</f>
        <v>0</v>
      </c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</row>
    <row r="278" ht="25.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</row>
    <row r="279" ht="25.5" customHeight="1">
      <c r="A279" s="137"/>
      <c r="B279" s="138" t="s">
        <v>1</v>
      </c>
      <c r="C279" s="139"/>
      <c r="D279" s="95" t="s">
        <v>2</v>
      </c>
      <c r="E279" s="15"/>
      <c r="F279" s="140"/>
      <c r="G279" s="17"/>
      <c r="H279" s="17"/>
      <c r="I279" s="15"/>
      <c r="J279" s="95" t="s">
        <v>3</v>
      </c>
      <c r="K279" s="17"/>
      <c r="L279" s="17"/>
      <c r="M279" s="15"/>
      <c r="N279" s="86"/>
      <c r="O279" s="86"/>
      <c r="P279" s="97">
        <f>IFERROR(O302/N302-1,0)</f>
        <v>0</v>
      </c>
      <c r="Q279" s="141" t="s">
        <v>4</v>
      </c>
      <c r="R279" s="20"/>
      <c r="S279" s="21"/>
      <c r="T279" s="142">
        <f>SUM(T282:T301)</f>
        <v>0</v>
      </c>
      <c r="U279" s="143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</row>
    <row r="280" ht="25.5" customHeight="1">
      <c r="A280" s="144" t="s">
        <v>5</v>
      </c>
      <c r="B280" s="145" t="s">
        <v>6</v>
      </c>
      <c r="C280" s="17"/>
      <c r="D280" s="17"/>
      <c r="E280" s="17"/>
      <c r="F280" s="17"/>
      <c r="G280" s="26"/>
      <c r="H280" s="25" t="s">
        <v>7</v>
      </c>
      <c r="I280" s="17"/>
      <c r="J280" s="17"/>
      <c r="K280" s="17"/>
      <c r="L280" s="17"/>
      <c r="M280" s="26"/>
      <c r="N280" s="27" t="s">
        <v>8</v>
      </c>
      <c r="O280" s="28"/>
      <c r="P280" s="25" t="s">
        <v>9</v>
      </c>
      <c r="Q280" s="17"/>
      <c r="R280" s="17"/>
      <c r="S280" s="17"/>
      <c r="T280" s="2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</row>
    <row r="281" ht="25.5" customHeight="1">
      <c r="A281" s="146"/>
      <c r="B281" s="138" t="s">
        <v>10</v>
      </c>
      <c r="C281" s="93" t="s">
        <v>11</v>
      </c>
      <c r="D281" s="93" t="s">
        <v>12</v>
      </c>
      <c r="E281" s="93" t="s">
        <v>13</v>
      </c>
      <c r="F281" s="93" t="s">
        <v>14</v>
      </c>
      <c r="G281" s="101" t="s">
        <v>15</v>
      </c>
      <c r="H281" s="100" t="s">
        <v>10</v>
      </c>
      <c r="I281" s="93" t="s">
        <v>11</v>
      </c>
      <c r="J281" s="93" t="s">
        <v>12</v>
      </c>
      <c r="K281" s="93" t="s">
        <v>14</v>
      </c>
      <c r="L281" s="93" t="s">
        <v>16</v>
      </c>
      <c r="M281" s="101" t="s">
        <v>17</v>
      </c>
      <c r="N281" s="100" t="s">
        <v>18</v>
      </c>
      <c r="O281" s="101" t="s">
        <v>19</v>
      </c>
      <c r="P281" s="100" t="s">
        <v>20</v>
      </c>
      <c r="Q281" s="93" t="s">
        <v>21</v>
      </c>
      <c r="R281" s="93" t="s">
        <v>22</v>
      </c>
      <c r="S281" s="93" t="s">
        <v>23</v>
      </c>
      <c r="T281" s="147" t="s">
        <v>24</v>
      </c>
      <c r="U281" s="148" t="s">
        <v>32</v>
      </c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</row>
    <row r="282" ht="25.5" customHeight="1">
      <c r="A282" s="149"/>
      <c r="B282" s="161"/>
      <c r="C282" s="104"/>
      <c r="D282" s="105"/>
      <c r="E282" s="106">
        <f>IF(B282="",0,F302/SUM(B282:B301))</f>
        <v>0</v>
      </c>
      <c r="F282" s="106">
        <f t="shared" ref="F282:F301" si="624">C282*(1-D282)*(1-9.25%)+E282</f>
        <v>0</v>
      </c>
      <c r="G282" s="107">
        <f t="shared" ref="G282:G301" si="625">IFERROR(F282*B282/H282,0)</f>
        <v>0</v>
      </c>
      <c r="H282" s="103"/>
      <c r="I282" s="104"/>
      <c r="J282" s="105"/>
      <c r="K282" s="106">
        <f t="shared" ref="K282:K301" si="626">I282*(1-J282)*(1-9.25%)</f>
        <v>0</v>
      </c>
      <c r="L282" s="108">
        <f t="shared" ref="L282:L302" si="627">IFERROR(H282/B282-1,0)</f>
        <v>0</v>
      </c>
      <c r="M282" s="97">
        <f t="shared" ref="M282:M301" si="628">IFERROR(K282/G282-1,0)</f>
        <v>0</v>
      </c>
      <c r="N282" s="109">
        <f t="shared" ref="N282:N301" si="629">B282*F282</f>
        <v>0</v>
      </c>
      <c r="O282" s="107">
        <f t="shared" ref="O282:O301" si="630">H282*K282</f>
        <v>0</v>
      </c>
      <c r="P282" s="110" t="str">
        <f t="shared" ref="P282:Q282" si="622">H282</f>
        <v/>
      </c>
      <c r="Q282" s="106" t="str">
        <f t="shared" si="622"/>
        <v/>
      </c>
      <c r="R282" s="106">
        <f t="shared" ref="R282:R301" si="632">Q282*P282</f>
        <v>0</v>
      </c>
      <c r="S282" s="108">
        <f t="shared" ref="S282:S301" si="633">IF(M282="","",IF(M282&lt;20%,0,IF(M282&lt;30%,1%,IF(M282&lt;40%,1.5%,IF(M282&lt;50%,2.5%,IF(M282&lt;60%,3%,IF(M282&lt;80%,4%,IF(M282&lt;100%,5%,5%))))))))</f>
        <v>0</v>
      </c>
      <c r="T282" s="153">
        <f t="shared" ref="T282:T301" si="634">R282*S282</f>
        <v>0</v>
      </c>
      <c r="U282" s="154">
        <f>G282/(1-J282)</f>
        <v>0</v>
      </c>
      <c r="V282" s="86"/>
      <c r="W282" s="86"/>
      <c r="X282" s="86"/>
      <c r="Y282" s="86"/>
      <c r="Z282" s="86"/>
      <c r="AA282" s="86"/>
      <c r="AB282" s="86"/>
      <c r="AC282" s="86"/>
      <c r="AD282" s="86"/>
      <c r="AE282" s="86" t="str">
        <f>C279</f>
        <v/>
      </c>
      <c r="AF282" s="86">
        <v>1.0</v>
      </c>
      <c r="AG282" s="155" t="str">
        <f t="shared" ref="AG282:AG301" si="635">CONCATENATE(AE282,AF282)</f>
        <v>1</v>
      </c>
      <c r="AH282" s="155" t="str">
        <f t="shared" ref="AH282:AH301" si="636">IF(A282=""," ",A282)</f>
        <v> </v>
      </c>
      <c r="AI282" s="155" t="str">
        <f t="shared" ref="AI282:AK282" si="623">IF(H282="","",H282)</f>
        <v/>
      </c>
      <c r="AJ282" s="156" t="str">
        <f t="shared" si="623"/>
        <v/>
      </c>
      <c r="AK282" s="157" t="str">
        <f t="shared" si="623"/>
        <v/>
      </c>
      <c r="AL282" s="86" t="str">
        <f>IF(F279="","",F279)</f>
        <v/>
      </c>
    </row>
    <row r="283" ht="25.5" customHeight="1">
      <c r="A283" s="149"/>
      <c r="B283" s="161"/>
      <c r="C283" s="104"/>
      <c r="D283" s="105"/>
      <c r="E283" s="106">
        <v>0.0</v>
      </c>
      <c r="F283" s="106">
        <f t="shared" si="624"/>
        <v>0</v>
      </c>
      <c r="G283" s="107">
        <f t="shared" si="625"/>
        <v>0</v>
      </c>
      <c r="H283" s="103"/>
      <c r="I283" s="104"/>
      <c r="J283" s="105"/>
      <c r="K283" s="106">
        <f t="shared" si="626"/>
        <v>0</v>
      </c>
      <c r="L283" s="108">
        <f t="shared" si="627"/>
        <v>0</v>
      </c>
      <c r="M283" s="97">
        <f t="shared" si="628"/>
        <v>0</v>
      </c>
      <c r="N283" s="109">
        <f t="shared" si="629"/>
        <v>0</v>
      </c>
      <c r="O283" s="107">
        <f t="shared" si="630"/>
        <v>0</v>
      </c>
      <c r="P283" s="110" t="str">
        <f t="shared" ref="P283:Q283" si="631">H283</f>
        <v/>
      </c>
      <c r="Q283" s="106" t="str">
        <f t="shared" si="631"/>
        <v/>
      </c>
      <c r="R283" s="106">
        <f t="shared" si="632"/>
        <v>0</v>
      </c>
      <c r="S283" s="108">
        <f t="shared" si="633"/>
        <v>0</v>
      </c>
      <c r="T283" s="153">
        <f t="shared" si="634"/>
        <v>0</v>
      </c>
      <c r="U283" s="154">
        <f t="shared" ref="U283:U301" si="639">G283/(1-J283)/(1-9.25%)</f>
        <v>0</v>
      </c>
      <c r="V283" s="86"/>
      <c r="W283" s="86"/>
      <c r="X283" s="86"/>
      <c r="Y283" s="86"/>
      <c r="Z283" s="86"/>
      <c r="AA283" s="86"/>
      <c r="AB283" s="86"/>
      <c r="AC283" s="86"/>
      <c r="AD283" s="86"/>
      <c r="AE283" s="86" t="str">
        <f t="shared" ref="AE283:AE301" si="640">AE282</f>
        <v/>
      </c>
      <c r="AF283" s="86">
        <v>2.0</v>
      </c>
      <c r="AG283" s="155" t="str">
        <f t="shared" si="635"/>
        <v>2</v>
      </c>
      <c r="AH283" s="155" t="str">
        <f t="shared" si="636"/>
        <v> </v>
      </c>
      <c r="AI283" s="155" t="str">
        <f t="shared" ref="AI283:AK283" si="637">IF(H283="","",H283)</f>
        <v/>
      </c>
      <c r="AJ283" s="156" t="str">
        <f t="shared" si="637"/>
        <v/>
      </c>
      <c r="AK283" s="157" t="str">
        <f t="shared" si="637"/>
        <v/>
      </c>
      <c r="AL283" s="86" t="str">
        <f t="shared" ref="AL283:AL301" si="642">AL282</f>
        <v/>
      </c>
    </row>
    <row r="284" ht="25.5" customHeight="1">
      <c r="A284" s="149"/>
      <c r="B284" s="161"/>
      <c r="C284" s="104"/>
      <c r="D284" s="105"/>
      <c r="E284" s="106">
        <f>IF(B284="",0,F302/SUM(B282:B301))</f>
        <v>0</v>
      </c>
      <c r="F284" s="106">
        <f t="shared" si="624"/>
        <v>0</v>
      </c>
      <c r="G284" s="107">
        <f t="shared" si="625"/>
        <v>0</v>
      </c>
      <c r="H284" s="103"/>
      <c r="I284" s="104"/>
      <c r="J284" s="105"/>
      <c r="K284" s="106">
        <f t="shared" si="626"/>
        <v>0</v>
      </c>
      <c r="L284" s="108">
        <f t="shared" si="627"/>
        <v>0</v>
      </c>
      <c r="M284" s="97">
        <f t="shared" si="628"/>
        <v>0</v>
      </c>
      <c r="N284" s="109">
        <f t="shared" si="629"/>
        <v>0</v>
      </c>
      <c r="O284" s="107">
        <f t="shared" si="630"/>
        <v>0</v>
      </c>
      <c r="P284" s="110" t="str">
        <f t="shared" ref="P284:Q284" si="638">H284</f>
        <v/>
      </c>
      <c r="Q284" s="106" t="str">
        <f t="shared" si="638"/>
        <v/>
      </c>
      <c r="R284" s="106">
        <f t="shared" si="632"/>
        <v>0</v>
      </c>
      <c r="S284" s="108">
        <f t="shared" si="633"/>
        <v>0</v>
      </c>
      <c r="T284" s="153">
        <f t="shared" si="634"/>
        <v>0</v>
      </c>
      <c r="U284" s="154">
        <f t="shared" si="639"/>
        <v>0</v>
      </c>
      <c r="V284" s="86"/>
      <c r="W284" s="86"/>
      <c r="X284" s="86"/>
      <c r="Y284" s="86"/>
      <c r="Z284" s="86"/>
      <c r="AA284" s="86"/>
      <c r="AB284" s="86"/>
      <c r="AC284" s="86"/>
      <c r="AD284" s="86"/>
      <c r="AE284" s="86" t="str">
        <f t="shared" si="640"/>
        <v/>
      </c>
      <c r="AF284" s="86">
        <v>3.0</v>
      </c>
      <c r="AG284" s="155" t="str">
        <f t="shared" si="635"/>
        <v>3</v>
      </c>
      <c r="AH284" s="155" t="str">
        <f t="shared" si="636"/>
        <v> </v>
      </c>
      <c r="AI284" s="155" t="str">
        <f t="shared" ref="AI284:AK284" si="641">IF(H284="","",H284)</f>
        <v/>
      </c>
      <c r="AJ284" s="156" t="str">
        <f t="shared" si="641"/>
        <v/>
      </c>
      <c r="AK284" s="157" t="str">
        <f t="shared" si="641"/>
        <v/>
      </c>
      <c r="AL284" s="86" t="str">
        <f t="shared" si="642"/>
        <v/>
      </c>
    </row>
    <row r="285" ht="25.5" customHeight="1">
      <c r="A285" s="149"/>
      <c r="B285" s="161"/>
      <c r="C285" s="104"/>
      <c r="D285" s="105"/>
      <c r="E285" s="106">
        <f>IF(B285="",0,F302/SUM(B282:B301))</f>
        <v>0</v>
      </c>
      <c r="F285" s="106">
        <f t="shared" si="624"/>
        <v>0</v>
      </c>
      <c r="G285" s="107">
        <f t="shared" si="625"/>
        <v>0</v>
      </c>
      <c r="H285" s="103"/>
      <c r="I285" s="104"/>
      <c r="J285" s="105"/>
      <c r="K285" s="106">
        <f t="shared" si="626"/>
        <v>0</v>
      </c>
      <c r="L285" s="108">
        <f t="shared" si="627"/>
        <v>0</v>
      </c>
      <c r="M285" s="97">
        <f t="shared" si="628"/>
        <v>0</v>
      </c>
      <c r="N285" s="109">
        <f t="shared" si="629"/>
        <v>0</v>
      </c>
      <c r="O285" s="107">
        <f t="shared" si="630"/>
        <v>0</v>
      </c>
      <c r="P285" s="110" t="str">
        <f t="shared" ref="P285:Q285" si="643">H285</f>
        <v/>
      </c>
      <c r="Q285" s="106" t="str">
        <f t="shared" si="643"/>
        <v/>
      </c>
      <c r="R285" s="106">
        <f t="shared" si="632"/>
        <v>0</v>
      </c>
      <c r="S285" s="108">
        <f t="shared" si="633"/>
        <v>0</v>
      </c>
      <c r="T285" s="153">
        <f t="shared" si="634"/>
        <v>0</v>
      </c>
      <c r="U285" s="154">
        <f t="shared" si="639"/>
        <v>0</v>
      </c>
      <c r="V285" s="86"/>
      <c r="W285" s="86"/>
      <c r="X285" s="86"/>
      <c r="Y285" s="86"/>
      <c r="Z285" s="86"/>
      <c r="AA285" s="86"/>
      <c r="AB285" s="86"/>
      <c r="AC285" s="86"/>
      <c r="AD285" s="86"/>
      <c r="AE285" s="86" t="str">
        <f t="shared" si="640"/>
        <v/>
      </c>
      <c r="AF285" s="86">
        <v>4.0</v>
      </c>
      <c r="AG285" s="155" t="str">
        <f t="shared" si="635"/>
        <v>4</v>
      </c>
      <c r="AH285" s="155" t="str">
        <f t="shared" si="636"/>
        <v> </v>
      </c>
      <c r="AI285" s="155" t="str">
        <f t="shared" ref="AI285:AK285" si="644">IF(H285="","",H285)</f>
        <v/>
      </c>
      <c r="AJ285" s="156" t="str">
        <f t="shared" si="644"/>
        <v/>
      </c>
      <c r="AK285" s="157" t="str">
        <f t="shared" si="644"/>
        <v/>
      </c>
      <c r="AL285" s="86" t="str">
        <f t="shared" si="642"/>
        <v/>
      </c>
    </row>
    <row r="286" ht="25.5" customHeight="1">
      <c r="A286" s="149"/>
      <c r="B286" s="162"/>
      <c r="C286" s="160"/>
      <c r="D286" s="158"/>
      <c r="E286" s="106">
        <f>IF(B286="",0,F302/SUM(B282:B301))</f>
        <v>0</v>
      </c>
      <c r="F286" s="106">
        <f t="shared" si="624"/>
        <v>0</v>
      </c>
      <c r="G286" s="107">
        <f t="shared" si="625"/>
        <v>0</v>
      </c>
      <c r="H286" s="159"/>
      <c r="I286" s="104"/>
      <c r="J286" s="105"/>
      <c r="K286" s="106">
        <f t="shared" si="626"/>
        <v>0</v>
      </c>
      <c r="L286" s="108">
        <f t="shared" si="627"/>
        <v>0</v>
      </c>
      <c r="M286" s="97">
        <f t="shared" si="628"/>
        <v>0</v>
      </c>
      <c r="N286" s="109">
        <f t="shared" si="629"/>
        <v>0</v>
      </c>
      <c r="O286" s="107">
        <f t="shared" si="630"/>
        <v>0</v>
      </c>
      <c r="P286" s="110" t="str">
        <f t="shared" ref="P286:Q286" si="645">H286</f>
        <v/>
      </c>
      <c r="Q286" s="106" t="str">
        <f t="shared" si="645"/>
        <v/>
      </c>
      <c r="R286" s="106">
        <f t="shared" si="632"/>
        <v>0</v>
      </c>
      <c r="S286" s="108">
        <f t="shared" si="633"/>
        <v>0</v>
      </c>
      <c r="T286" s="153">
        <f t="shared" si="634"/>
        <v>0</v>
      </c>
      <c r="U286" s="154">
        <f t="shared" si="639"/>
        <v>0</v>
      </c>
      <c r="V286" s="86"/>
      <c r="W286" s="86"/>
      <c r="X286" s="86"/>
      <c r="Y286" s="86"/>
      <c r="Z286" s="86"/>
      <c r="AA286" s="86"/>
      <c r="AB286" s="86"/>
      <c r="AC286" s="86"/>
      <c r="AD286" s="86"/>
      <c r="AE286" s="86" t="str">
        <f t="shared" si="640"/>
        <v/>
      </c>
      <c r="AF286" s="86">
        <v>5.0</v>
      </c>
      <c r="AG286" s="155" t="str">
        <f t="shared" si="635"/>
        <v>5</v>
      </c>
      <c r="AH286" s="155" t="str">
        <f t="shared" si="636"/>
        <v> </v>
      </c>
      <c r="AI286" s="155" t="str">
        <f t="shared" ref="AI286:AK286" si="646">IF(H286="","",H286)</f>
        <v/>
      </c>
      <c r="AJ286" s="156" t="str">
        <f t="shared" si="646"/>
        <v/>
      </c>
      <c r="AK286" s="157" t="str">
        <f t="shared" si="646"/>
        <v/>
      </c>
      <c r="AL286" s="86" t="str">
        <f t="shared" si="642"/>
        <v/>
      </c>
    </row>
    <row r="287" ht="25.5" customHeight="1">
      <c r="A287" s="149"/>
      <c r="B287" s="161"/>
      <c r="C287" s="104"/>
      <c r="D287" s="105"/>
      <c r="E287" s="106">
        <f>IF(B287="",0,F302/SUM(B282:B301))</f>
        <v>0</v>
      </c>
      <c r="F287" s="106">
        <f t="shared" si="624"/>
        <v>0</v>
      </c>
      <c r="G287" s="107">
        <f t="shared" si="625"/>
        <v>0</v>
      </c>
      <c r="H287" s="103"/>
      <c r="I287" s="104"/>
      <c r="J287" s="105"/>
      <c r="K287" s="106">
        <f t="shared" si="626"/>
        <v>0</v>
      </c>
      <c r="L287" s="108">
        <f t="shared" si="627"/>
        <v>0</v>
      </c>
      <c r="M287" s="97">
        <f t="shared" si="628"/>
        <v>0</v>
      </c>
      <c r="N287" s="109">
        <f t="shared" si="629"/>
        <v>0</v>
      </c>
      <c r="O287" s="107">
        <f t="shared" si="630"/>
        <v>0</v>
      </c>
      <c r="P287" s="110" t="str">
        <f t="shared" ref="P287:Q287" si="647">H287</f>
        <v/>
      </c>
      <c r="Q287" s="106" t="str">
        <f t="shared" si="647"/>
        <v/>
      </c>
      <c r="R287" s="106">
        <f t="shared" si="632"/>
        <v>0</v>
      </c>
      <c r="S287" s="108">
        <f t="shared" si="633"/>
        <v>0</v>
      </c>
      <c r="T287" s="153">
        <f t="shared" si="634"/>
        <v>0</v>
      </c>
      <c r="U287" s="154">
        <f t="shared" si="639"/>
        <v>0</v>
      </c>
      <c r="V287" s="86"/>
      <c r="W287" s="86"/>
      <c r="X287" s="86"/>
      <c r="Y287" s="86"/>
      <c r="Z287" s="86"/>
      <c r="AA287" s="86"/>
      <c r="AB287" s="86"/>
      <c r="AC287" s="86"/>
      <c r="AD287" s="86"/>
      <c r="AE287" s="86" t="str">
        <f t="shared" si="640"/>
        <v/>
      </c>
      <c r="AF287" s="86">
        <v>6.0</v>
      </c>
      <c r="AG287" s="155" t="str">
        <f t="shared" si="635"/>
        <v>6</v>
      </c>
      <c r="AH287" s="155" t="str">
        <f t="shared" si="636"/>
        <v> </v>
      </c>
      <c r="AI287" s="155" t="str">
        <f t="shared" ref="AI287:AK287" si="648">IF(H287="","",H287)</f>
        <v/>
      </c>
      <c r="AJ287" s="156" t="str">
        <f t="shared" si="648"/>
        <v/>
      </c>
      <c r="AK287" s="157" t="str">
        <f t="shared" si="648"/>
        <v/>
      </c>
      <c r="AL287" s="86" t="str">
        <f t="shared" si="642"/>
        <v/>
      </c>
    </row>
    <row r="288" ht="25.5" customHeight="1">
      <c r="A288" s="149"/>
      <c r="B288" s="162"/>
      <c r="C288" s="160"/>
      <c r="D288" s="158"/>
      <c r="E288" s="106">
        <f>IF(B288="",0,F302/SUM(B282:B301))</f>
        <v>0</v>
      </c>
      <c r="F288" s="106">
        <f t="shared" si="624"/>
        <v>0</v>
      </c>
      <c r="G288" s="107">
        <f t="shared" si="625"/>
        <v>0</v>
      </c>
      <c r="H288" s="159"/>
      <c r="I288" s="104"/>
      <c r="J288" s="105"/>
      <c r="K288" s="106">
        <f t="shared" si="626"/>
        <v>0</v>
      </c>
      <c r="L288" s="108">
        <f t="shared" si="627"/>
        <v>0</v>
      </c>
      <c r="M288" s="97">
        <f t="shared" si="628"/>
        <v>0</v>
      </c>
      <c r="N288" s="109">
        <f t="shared" si="629"/>
        <v>0</v>
      </c>
      <c r="O288" s="107">
        <f t="shared" si="630"/>
        <v>0</v>
      </c>
      <c r="P288" s="110" t="str">
        <f t="shared" ref="P288:Q288" si="649">H288</f>
        <v/>
      </c>
      <c r="Q288" s="106" t="str">
        <f t="shared" si="649"/>
        <v/>
      </c>
      <c r="R288" s="106">
        <f t="shared" si="632"/>
        <v>0</v>
      </c>
      <c r="S288" s="108">
        <f t="shared" si="633"/>
        <v>0</v>
      </c>
      <c r="T288" s="153">
        <f t="shared" si="634"/>
        <v>0</v>
      </c>
      <c r="U288" s="154">
        <f t="shared" si="639"/>
        <v>0</v>
      </c>
      <c r="V288" s="86"/>
      <c r="W288" s="86"/>
      <c r="X288" s="86"/>
      <c r="Y288" s="86"/>
      <c r="Z288" s="86"/>
      <c r="AA288" s="86"/>
      <c r="AB288" s="86"/>
      <c r="AC288" s="86"/>
      <c r="AD288" s="86"/>
      <c r="AE288" s="86" t="str">
        <f t="shared" si="640"/>
        <v/>
      </c>
      <c r="AF288" s="86">
        <v>7.0</v>
      </c>
      <c r="AG288" s="155" t="str">
        <f t="shared" si="635"/>
        <v>7</v>
      </c>
      <c r="AH288" s="155" t="str">
        <f t="shared" si="636"/>
        <v> </v>
      </c>
      <c r="AI288" s="155" t="str">
        <f t="shared" ref="AI288:AK288" si="650">IF(H288="","",H288)</f>
        <v/>
      </c>
      <c r="AJ288" s="156" t="str">
        <f t="shared" si="650"/>
        <v/>
      </c>
      <c r="AK288" s="157" t="str">
        <f t="shared" si="650"/>
        <v/>
      </c>
      <c r="AL288" s="86" t="str">
        <f t="shared" si="642"/>
        <v/>
      </c>
    </row>
    <row r="289" ht="25.5" customHeight="1">
      <c r="A289" s="149"/>
      <c r="B289" s="161"/>
      <c r="C289" s="104"/>
      <c r="D289" s="105"/>
      <c r="E289" s="106">
        <f>IF(B289="",0,F302/SUM(B282:B301))</f>
        <v>0</v>
      </c>
      <c r="F289" s="106">
        <f t="shared" si="624"/>
        <v>0</v>
      </c>
      <c r="G289" s="107">
        <f t="shared" si="625"/>
        <v>0</v>
      </c>
      <c r="H289" s="103"/>
      <c r="I289" s="104"/>
      <c r="J289" s="105"/>
      <c r="K289" s="106">
        <f t="shared" si="626"/>
        <v>0</v>
      </c>
      <c r="L289" s="108">
        <f t="shared" si="627"/>
        <v>0</v>
      </c>
      <c r="M289" s="97">
        <f t="shared" si="628"/>
        <v>0</v>
      </c>
      <c r="N289" s="109">
        <f t="shared" si="629"/>
        <v>0</v>
      </c>
      <c r="O289" s="107">
        <f t="shared" si="630"/>
        <v>0</v>
      </c>
      <c r="P289" s="110" t="str">
        <f t="shared" ref="P289:Q289" si="651">H289</f>
        <v/>
      </c>
      <c r="Q289" s="106" t="str">
        <f t="shared" si="651"/>
        <v/>
      </c>
      <c r="R289" s="106">
        <f t="shared" si="632"/>
        <v>0</v>
      </c>
      <c r="S289" s="108">
        <f t="shared" si="633"/>
        <v>0</v>
      </c>
      <c r="T289" s="153">
        <f t="shared" si="634"/>
        <v>0</v>
      </c>
      <c r="U289" s="154">
        <f t="shared" si="639"/>
        <v>0</v>
      </c>
      <c r="V289" s="86"/>
      <c r="W289" s="86"/>
      <c r="X289" s="86"/>
      <c r="Y289" s="86"/>
      <c r="Z289" s="86"/>
      <c r="AA289" s="86"/>
      <c r="AB289" s="86"/>
      <c r="AC289" s="86"/>
      <c r="AD289" s="86"/>
      <c r="AE289" s="86" t="str">
        <f t="shared" si="640"/>
        <v/>
      </c>
      <c r="AF289" s="86">
        <v>8.0</v>
      </c>
      <c r="AG289" s="155" t="str">
        <f t="shared" si="635"/>
        <v>8</v>
      </c>
      <c r="AH289" s="155" t="str">
        <f t="shared" si="636"/>
        <v> </v>
      </c>
      <c r="AI289" s="155" t="str">
        <f t="shared" ref="AI289:AK289" si="652">IF(H289="","",H289)</f>
        <v/>
      </c>
      <c r="AJ289" s="156" t="str">
        <f t="shared" si="652"/>
        <v/>
      </c>
      <c r="AK289" s="157" t="str">
        <f t="shared" si="652"/>
        <v/>
      </c>
      <c r="AL289" s="86" t="str">
        <f t="shared" si="642"/>
        <v/>
      </c>
    </row>
    <row r="290" ht="25.5" customHeight="1">
      <c r="A290" s="149"/>
      <c r="B290" s="161"/>
      <c r="C290" s="104"/>
      <c r="D290" s="105"/>
      <c r="E290" s="106">
        <f>IF(B290="",0,F302/SUM(B282:B301))</f>
        <v>0</v>
      </c>
      <c r="F290" s="106">
        <f t="shared" si="624"/>
        <v>0</v>
      </c>
      <c r="G290" s="107">
        <f t="shared" si="625"/>
        <v>0</v>
      </c>
      <c r="H290" s="103"/>
      <c r="I290" s="104"/>
      <c r="J290" s="105"/>
      <c r="K290" s="106">
        <f t="shared" si="626"/>
        <v>0</v>
      </c>
      <c r="L290" s="108">
        <f t="shared" si="627"/>
        <v>0</v>
      </c>
      <c r="M290" s="97">
        <f t="shared" si="628"/>
        <v>0</v>
      </c>
      <c r="N290" s="109">
        <f t="shared" si="629"/>
        <v>0</v>
      </c>
      <c r="O290" s="107">
        <f t="shared" si="630"/>
        <v>0</v>
      </c>
      <c r="P290" s="110" t="str">
        <f t="shared" ref="P290:Q290" si="653">H290</f>
        <v/>
      </c>
      <c r="Q290" s="106" t="str">
        <f t="shared" si="653"/>
        <v/>
      </c>
      <c r="R290" s="106">
        <f t="shared" si="632"/>
        <v>0</v>
      </c>
      <c r="S290" s="108">
        <f t="shared" si="633"/>
        <v>0</v>
      </c>
      <c r="T290" s="153">
        <f t="shared" si="634"/>
        <v>0</v>
      </c>
      <c r="U290" s="154">
        <f t="shared" si="639"/>
        <v>0</v>
      </c>
      <c r="V290" s="86"/>
      <c r="W290" s="86"/>
      <c r="X290" s="86"/>
      <c r="Y290" s="86"/>
      <c r="Z290" s="86"/>
      <c r="AA290" s="86"/>
      <c r="AB290" s="86"/>
      <c r="AC290" s="86"/>
      <c r="AD290" s="86"/>
      <c r="AE290" s="86" t="str">
        <f t="shared" si="640"/>
        <v/>
      </c>
      <c r="AF290" s="86">
        <v>9.0</v>
      </c>
      <c r="AG290" s="155" t="str">
        <f t="shared" si="635"/>
        <v>9</v>
      </c>
      <c r="AH290" s="155" t="str">
        <f t="shared" si="636"/>
        <v> </v>
      </c>
      <c r="AI290" s="155" t="str">
        <f t="shared" ref="AI290:AK290" si="654">IF(H290="","",H290)</f>
        <v/>
      </c>
      <c r="AJ290" s="156" t="str">
        <f t="shared" si="654"/>
        <v/>
      </c>
      <c r="AK290" s="157" t="str">
        <f t="shared" si="654"/>
        <v/>
      </c>
      <c r="AL290" s="86" t="str">
        <f t="shared" si="642"/>
        <v/>
      </c>
    </row>
    <row r="291" ht="25.5" customHeight="1">
      <c r="A291" s="149"/>
      <c r="B291" s="161"/>
      <c r="C291" s="104"/>
      <c r="D291" s="105"/>
      <c r="E291" s="106">
        <f>IF(B291="",0,F302/SUM(B282:B301))</f>
        <v>0</v>
      </c>
      <c r="F291" s="106">
        <f t="shared" si="624"/>
        <v>0</v>
      </c>
      <c r="G291" s="107">
        <f t="shared" si="625"/>
        <v>0</v>
      </c>
      <c r="H291" s="103"/>
      <c r="I291" s="104"/>
      <c r="J291" s="105"/>
      <c r="K291" s="106">
        <f t="shared" si="626"/>
        <v>0</v>
      </c>
      <c r="L291" s="108">
        <f t="shared" si="627"/>
        <v>0</v>
      </c>
      <c r="M291" s="97">
        <f t="shared" si="628"/>
        <v>0</v>
      </c>
      <c r="N291" s="109">
        <f t="shared" si="629"/>
        <v>0</v>
      </c>
      <c r="O291" s="107">
        <f t="shared" si="630"/>
        <v>0</v>
      </c>
      <c r="P291" s="110" t="str">
        <f t="shared" ref="P291:Q291" si="655">H291</f>
        <v/>
      </c>
      <c r="Q291" s="106" t="str">
        <f t="shared" si="655"/>
        <v/>
      </c>
      <c r="R291" s="106">
        <f t="shared" si="632"/>
        <v>0</v>
      </c>
      <c r="S291" s="108">
        <f t="shared" si="633"/>
        <v>0</v>
      </c>
      <c r="T291" s="153">
        <f t="shared" si="634"/>
        <v>0</v>
      </c>
      <c r="U291" s="154">
        <f t="shared" si="639"/>
        <v>0</v>
      </c>
      <c r="V291" s="86"/>
      <c r="W291" s="86"/>
      <c r="X291" s="86"/>
      <c r="Y291" s="86"/>
      <c r="Z291" s="86"/>
      <c r="AA291" s="86"/>
      <c r="AB291" s="86"/>
      <c r="AC291" s="86"/>
      <c r="AD291" s="86"/>
      <c r="AE291" s="86" t="str">
        <f t="shared" si="640"/>
        <v/>
      </c>
      <c r="AF291" s="86">
        <v>10.0</v>
      </c>
      <c r="AG291" s="155" t="str">
        <f t="shared" si="635"/>
        <v>10</v>
      </c>
      <c r="AH291" s="155" t="str">
        <f t="shared" si="636"/>
        <v> </v>
      </c>
      <c r="AI291" s="155" t="str">
        <f t="shared" ref="AI291:AK291" si="656">IF(H291="","",H291)</f>
        <v/>
      </c>
      <c r="AJ291" s="156" t="str">
        <f t="shared" si="656"/>
        <v/>
      </c>
      <c r="AK291" s="157" t="str">
        <f t="shared" si="656"/>
        <v/>
      </c>
      <c r="AL291" s="86" t="str">
        <f t="shared" si="642"/>
        <v/>
      </c>
    </row>
    <row r="292" ht="25.5" customHeight="1">
      <c r="A292" s="149"/>
      <c r="B292" s="161"/>
      <c r="C292" s="104"/>
      <c r="D292" s="105"/>
      <c r="E292" s="106">
        <f>IF(B292="",0,F302/SUM(B282:B301))</f>
        <v>0</v>
      </c>
      <c r="F292" s="106">
        <f t="shared" si="624"/>
        <v>0</v>
      </c>
      <c r="G292" s="107">
        <f t="shared" si="625"/>
        <v>0</v>
      </c>
      <c r="H292" s="103"/>
      <c r="I292" s="104"/>
      <c r="J292" s="105"/>
      <c r="K292" s="106">
        <f t="shared" si="626"/>
        <v>0</v>
      </c>
      <c r="L292" s="108">
        <f t="shared" si="627"/>
        <v>0</v>
      </c>
      <c r="M292" s="97">
        <f t="shared" si="628"/>
        <v>0</v>
      </c>
      <c r="N292" s="109">
        <f t="shared" si="629"/>
        <v>0</v>
      </c>
      <c r="O292" s="107">
        <f t="shared" si="630"/>
        <v>0</v>
      </c>
      <c r="P292" s="110" t="str">
        <f t="shared" ref="P292:Q292" si="657">H292</f>
        <v/>
      </c>
      <c r="Q292" s="106" t="str">
        <f t="shared" si="657"/>
        <v/>
      </c>
      <c r="R292" s="106">
        <f t="shared" si="632"/>
        <v>0</v>
      </c>
      <c r="S292" s="108">
        <f t="shared" si="633"/>
        <v>0</v>
      </c>
      <c r="T292" s="153">
        <f t="shared" si="634"/>
        <v>0</v>
      </c>
      <c r="U292" s="154">
        <f t="shared" si="639"/>
        <v>0</v>
      </c>
      <c r="V292" s="86"/>
      <c r="W292" s="86"/>
      <c r="X292" s="86"/>
      <c r="Y292" s="86"/>
      <c r="Z292" s="86"/>
      <c r="AA292" s="86"/>
      <c r="AB292" s="86"/>
      <c r="AC292" s="86"/>
      <c r="AD292" s="86"/>
      <c r="AE292" s="86" t="str">
        <f t="shared" si="640"/>
        <v/>
      </c>
      <c r="AF292" s="86">
        <v>11.0</v>
      </c>
      <c r="AG292" s="155" t="str">
        <f t="shared" si="635"/>
        <v>11</v>
      </c>
      <c r="AH292" s="155" t="str">
        <f t="shared" si="636"/>
        <v> </v>
      </c>
      <c r="AI292" s="155" t="str">
        <f t="shared" ref="AI292:AK292" si="658">IF(H292="","",H292)</f>
        <v/>
      </c>
      <c r="AJ292" s="156" t="str">
        <f t="shared" si="658"/>
        <v/>
      </c>
      <c r="AK292" s="157" t="str">
        <f t="shared" si="658"/>
        <v/>
      </c>
      <c r="AL292" s="86" t="str">
        <f t="shared" si="642"/>
        <v/>
      </c>
    </row>
    <row r="293" ht="25.5" customHeight="1">
      <c r="A293" s="149"/>
      <c r="B293" s="161"/>
      <c r="C293" s="104"/>
      <c r="D293" s="105"/>
      <c r="E293" s="106">
        <f>IF(B293="",0,F302/SUM(B282:B301))</f>
        <v>0</v>
      </c>
      <c r="F293" s="106">
        <f t="shared" si="624"/>
        <v>0</v>
      </c>
      <c r="G293" s="107">
        <f t="shared" si="625"/>
        <v>0</v>
      </c>
      <c r="H293" s="103"/>
      <c r="I293" s="104"/>
      <c r="J293" s="105"/>
      <c r="K293" s="106">
        <f t="shared" si="626"/>
        <v>0</v>
      </c>
      <c r="L293" s="108">
        <f t="shared" si="627"/>
        <v>0</v>
      </c>
      <c r="M293" s="97">
        <f t="shared" si="628"/>
        <v>0</v>
      </c>
      <c r="N293" s="109">
        <f t="shared" si="629"/>
        <v>0</v>
      </c>
      <c r="O293" s="107">
        <f t="shared" si="630"/>
        <v>0</v>
      </c>
      <c r="P293" s="110" t="str">
        <f t="shared" ref="P293:Q293" si="659">H293</f>
        <v/>
      </c>
      <c r="Q293" s="106" t="str">
        <f t="shared" si="659"/>
        <v/>
      </c>
      <c r="R293" s="106">
        <f t="shared" si="632"/>
        <v>0</v>
      </c>
      <c r="S293" s="108">
        <f t="shared" si="633"/>
        <v>0</v>
      </c>
      <c r="T293" s="153">
        <f t="shared" si="634"/>
        <v>0</v>
      </c>
      <c r="U293" s="154">
        <f t="shared" si="639"/>
        <v>0</v>
      </c>
      <c r="V293" s="86"/>
      <c r="W293" s="86"/>
      <c r="X293" s="86"/>
      <c r="Y293" s="86"/>
      <c r="Z293" s="86"/>
      <c r="AA293" s="86"/>
      <c r="AB293" s="86"/>
      <c r="AC293" s="86"/>
      <c r="AD293" s="86"/>
      <c r="AE293" s="86" t="str">
        <f t="shared" si="640"/>
        <v/>
      </c>
      <c r="AF293" s="86">
        <v>12.0</v>
      </c>
      <c r="AG293" s="155" t="str">
        <f t="shared" si="635"/>
        <v>12</v>
      </c>
      <c r="AH293" s="155" t="str">
        <f t="shared" si="636"/>
        <v> </v>
      </c>
      <c r="AI293" s="155" t="str">
        <f t="shared" ref="AI293:AK293" si="660">IF(H293="","",H293)</f>
        <v/>
      </c>
      <c r="AJ293" s="156" t="str">
        <f t="shared" si="660"/>
        <v/>
      </c>
      <c r="AK293" s="157" t="str">
        <f t="shared" si="660"/>
        <v/>
      </c>
      <c r="AL293" s="86" t="str">
        <f t="shared" si="642"/>
        <v/>
      </c>
    </row>
    <row r="294" ht="25.5" customHeight="1">
      <c r="A294" s="149"/>
      <c r="B294" s="161"/>
      <c r="C294" s="104"/>
      <c r="D294" s="105"/>
      <c r="E294" s="106">
        <f>IF(B294="",0,F302/SUM(B282:B301))</f>
        <v>0</v>
      </c>
      <c r="F294" s="106">
        <f t="shared" si="624"/>
        <v>0</v>
      </c>
      <c r="G294" s="107">
        <f t="shared" si="625"/>
        <v>0</v>
      </c>
      <c r="H294" s="103"/>
      <c r="I294" s="104"/>
      <c r="J294" s="105"/>
      <c r="K294" s="106">
        <f t="shared" si="626"/>
        <v>0</v>
      </c>
      <c r="L294" s="108">
        <f t="shared" si="627"/>
        <v>0</v>
      </c>
      <c r="M294" s="97">
        <f t="shared" si="628"/>
        <v>0</v>
      </c>
      <c r="N294" s="109">
        <f t="shared" si="629"/>
        <v>0</v>
      </c>
      <c r="O294" s="107">
        <f t="shared" si="630"/>
        <v>0</v>
      </c>
      <c r="P294" s="110" t="str">
        <f t="shared" ref="P294:Q294" si="661">H294</f>
        <v/>
      </c>
      <c r="Q294" s="106" t="str">
        <f t="shared" si="661"/>
        <v/>
      </c>
      <c r="R294" s="106">
        <f t="shared" si="632"/>
        <v>0</v>
      </c>
      <c r="S294" s="108">
        <f t="shared" si="633"/>
        <v>0</v>
      </c>
      <c r="T294" s="153">
        <f t="shared" si="634"/>
        <v>0</v>
      </c>
      <c r="U294" s="154">
        <f t="shared" si="639"/>
        <v>0</v>
      </c>
      <c r="V294" s="86"/>
      <c r="W294" s="86"/>
      <c r="X294" s="86"/>
      <c r="Y294" s="86"/>
      <c r="Z294" s="86"/>
      <c r="AA294" s="86"/>
      <c r="AB294" s="86"/>
      <c r="AC294" s="86"/>
      <c r="AD294" s="86"/>
      <c r="AE294" s="86" t="str">
        <f t="shared" si="640"/>
        <v/>
      </c>
      <c r="AF294" s="86">
        <v>13.0</v>
      </c>
      <c r="AG294" s="155" t="str">
        <f t="shared" si="635"/>
        <v>13</v>
      </c>
      <c r="AH294" s="155" t="str">
        <f t="shared" si="636"/>
        <v> </v>
      </c>
      <c r="AI294" s="155" t="str">
        <f t="shared" ref="AI294:AK294" si="662">IF(H294="","",H294)</f>
        <v/>
      </c>
      <c r="AJ294" s="156" t="str">
        <f t="shared" si="662"/>
        <v/>
      </c>
      <c r="AK294" s="157" t="str">
        <f t="shared" si="662"/>
        <v/>
      </c>
      <c r="AL294" s="86" t="str">
        <f t="shared" si="642"/>
        <v/>
      </c>
    </row>
    <row r="295" ht="25.5" customHeight="1">
      <c r="A295" s="149"/>
      <c r="B295" s="161"/>
      <c r="C295" s="104"/>
      <c r="D295" s="105"/>
      <c r="E295" s="106">
        <f>IF(B295="",0,F302/SUM(B282:B301))</f>
        <v>0</v>
      </c>
      <c r="F295" s="106">
        <f t="shared" si="624"/>
        <v>0</v>
      </c>
      <c r="G295" s="107">
        <f t="shared" si="625"/>
        <v>0</v>
      </c>
      <c r="H295" s="103"/>
      <c r="I295" s="104"/>
      <c r="J295" s="105"/>
      <c r="K295" s="106">
        <f t="shared" si="626"/>
        <v>0</v>
      </c>
      <c r="L295" s="108">
        <f t="shared" si="627"/>
        <v>0</v>
      </c>
      <c r="M295" s="97">
        <f t="shared" si="628"/>
        <v>0</v>
      </c>
      <c r="N295" s="109">
        <f t="shared" si="629"/>
        <v>0</v>
      </c>
      <c r="O295" s="107">
        <f t="shared" si="630"/>
        <v>0</v>
      </c>
      <c r="P295" s="110" t="str">
        <f t="shared" ref="P295:Q295" si="663">H295</f>
        <v/>
      </c>
      <c r="Q295" s="106" t="str">
        <f t="shared" si="663"/>
        <v/>
      </c>
      <c r="R295" s="106">
        <f t="shared" si="632"/>
        <v>0</v>
      </c>
      <c r="S295" s="108">
        <f t="shared" si="633"/>
        <v>0</v>
      </c>
      <c r="T295" s="153">
        <f t="shared" si="634"/>
        <v>0</v>
      </c>
      <c r="U295" s="154">
        <f t="shared" si="639"/>
        <v>0</v>
      </c>
      <c r="V295" s="86"/>
      <c r="W295" s="86"/>
      <c r="X295" s="86"/>
      <c r="Y295" s="86"/>
      <c r="Z295" s="86"/>
      <c r="AA295" s="86"/>
      <c r="AB295" s="86"/>
      <c r="AC295" s="86"/>
      <c r="AD295" s="86"/>
      <c r="AE295" s="86" t="str">
        <f t="shared" si="640"/>
        <v/>
      </c>
      <c r="AF295" s="86">
        <v>14.0</v>
      </c>
      <c r="AG295" s="155" t="str">
        <f t="shared" si="635"/>
        <v>14</v>
      </c>
      <c r="AH295" s="155" t="str">
        <f t="shared" si="636"/>
        <v> </v>
      </c>
      <c r="AI295" s="155" t="str">
        <f t="shared" ref="AI295:AK295" si="664">IF(H295="","",H295)</f>
        <v/>
      </c>
      <c r="AJ295" s="156" t="str">
        <f t="shared" si="664"/>
        <v/>
      </c>
      <c r="AK295" s="157" t="str">
        <f t="shared" si="664"/>
        <v/>
      </c>
      <c r="AL295" s="86" t="str">
        <f t="shared" si="642"/>
        <v/>
      </c>
    </row>
    <row r="296" ht="25.5" customHeight="1">
      <c r="A296" s="149"/>
      <c r="B296" s="161"/>
      <c r="C296" s="104"/>
      <c r="D296" s="105"/>
      <c r="E296" s="106">
        <f>IF(B296="",0,F302/SUM(B282:B301))</f>
        <v>0</v>
      </c>
      <c r="F296" s="106">
        <f t="shared" si="624"/>
        <v>0</v>
      </c>
      <c r="G296" s="107">
        <f t="shared" si="625"/>
        <v>0</v>
      </c>
      <c r="H296" s="103"/>
      <c r="I296" s="104"/>
      <c r="J296" s="105"/>
      <c r="K296" s="106">
        <f t="shared" si="626"/>
        <v>0</v>
      </c>
      <c r="L296" s="108">
        <f t="shared" si="627"/>
        <v>0</v>
      </c>
      <c r="M296" s="97">
        <f t="shared" si="628"/>
        <v>0</v>
      </c>
      <c r="N296" s="109">
        <f t="shared" si="629"/>
        <v>0</v>
      </c>
      <c r="O296" s="107">
        <f t="shared" si="630"/>
        <v>0</v>
      </c>
      <c r="P296" s="110" t="str">
        <f t="shared" ref="P296:Q296" si="665">H296</f>
        <v/>
      </c>
      <c r="Q296" s="106" t="str">
        <f t="shared" si="665"/>
        <v/>
      </c>
      <c r="R296" s="106">
        <f t="shared" si="632"/>
        <v>0</v>
      </c>
      <c r="S296" s="108">
        <f t="shared" si="633"/>
        <v>0</v>
      </c>
      <c r="T296" s="153">
        <f t="shared" si="634"/>
        <v>0</v>
      </c>
      <c r="U296" s="154">
        <f t="shared" si="639"/>
        <v>0</v>
      </c>
      <c r="V296" s="86"/>
      <c r="W296" s="86"/>
      <c r="X296" s="86"/>
      <c r="Y296" s="86"/>
      <c r="Z296" s="86"/>
      <c r="AA296" s="86"/>
      <c r="AB296" s="86"/>
      <c r="AC296" s="86"/>
      <c r="AD296" s="86"/>
      <c r="AE296" s="86" t="str">
        <f t="shared" si="640"/>
        <v/>
      </c>
      <c r="AF296" s="86">
        <v>15.0</v>
      </c>
      <c r="AG296" s="155" t="str">
        <f t="shared" si="635"/>
        <v>15</v>
      </c>
      <c r="AH296" s="155" t="str">
        <f t="shared" si="636"/>
        <v> </v>
      </c>
      <c r="AI296" s="155" t="str">
        <f t="shared" ref="AI296:AK296" si="666">IF(H296="","",H296)</f>
        <v/>
      </c>
      <c r="AJ296" s="156" t="str">
        <f t="shared" si="666"/>
        <v/>
      </c>
      <c r="AK296" s="157" t="str">
        <f t="shared" si="666"/>
        <v/>
      </c>
      <c r="AL296" s="86" t="str">
        <f t="shared" si="642"/>
        <v/>
      </c>
    </row>
    <row r="297" ht="25.5" customHeight="1">
      <c r="A297" s="149"/>
      <c r="B297" s="161"/>
      <c r="C297" s="104"/>
      <c r="D297" s="105"/>
      <c r="E297" s="106">
        <f>IF(B297="",0,F302/SUM(B282:B301))</f>
        <v>0</v>
      </c>
      <c r="F297" s="106">
        <f t="shared" si="624"/>
        <v>0</v>
      </c>
      <c r="G297" s="107">
        <f t="shared" si="625"/>
        <v>0</v>
      </c>
      <c r="H297" s="103"/>
      <c r="I297" s="104"/>
      <c r="J297" s="105"/>
      <c r="K297" s="106">
        <f t="shared" si="626"/>
        <v>0</v>
      </c>
      <c r="L297" s="108">
        <f t="shared" si="627"/>
        <v>0</v>
      </c>
      <c r="M297" s="97">
        <f t="shared" si="628"/>
        <v>0</v>
      </c>
      <c r="N297" s="109">
        <f t="shared" si="629"/>
        <v>0</v>
      </c>
      <c r="O297" s="107">
        <f t="shared" si="630"/>
        <v>0</v>
      </c>
      <c r="P297" s="110" t="str">
        <f t="shared" ref="P297:Q297" si="667">H297</f>
        <v/>
      </c>
      <c r="Q297" s="106" t="str">
        <f t="shared" si="667"/>
        <v/>
      </c>
      <c r="R297" s="106">
        <f t="shared" si="632"/>
        <v>0</v>
      </c>
      <c r="S297" s="108">
        <f t="shared" si="633"/>
        <v>0</v>
      </c>
      <c r="T297" s="153">
        <f t="shared" si="634"/>
        <v>0</v>
      </c>
      <c r="U297" s="154">
        <f t="shared" si="639"/>
        <v>0</v>
      </c>
      <c r="V297" s="86"/>
      <c r="W297" s="86"/>
      <c r="X297" s="86"/>
      <c r="Y297" s="86"/>
      <c r="Z297" s="86"/>
      <c r="AA297" s="86"/>
      <c r="AB297" s="86"/>
      <c r="AC297" s="86"/>
      <c r="AD297" s="86"/>
      <c r="AE297" s="86" t="str">
        <f t="shared" si="640"/>
        <v/>
      </c>
      <c r="AF297" s="86">
        <v>16.0</v>
      </c>
      <c r="AG297" s="155" t="str">
        <f t="shared" si="635"/>
        <v>16</v>
      </c>
      <c r="AH297" s="155" t="str">
        <f t="shared" si="636"/>
        <v> </v>
      </c>
      <c r="AI297" s="155" t="str">
        <f t="shared" ref="AI297:AK297" si="668">IF(H297="","",H297)</f>
        <v/>
      </c>
      <c r="AJ297" s="156" t="str">
        <f t="shared" si="668"/>
        <v/>
      </c>
      <c r="AK297" s="157" t="str">
        <f t="shared" si="668"/>
        <v/>
      </c>
      <c r="AL297" s="86" t="str">
        <f t="shared" si="642"/>
        <v/>
      </c>
    </row>
    <row r="298" ht="25.5" customHeight="1">
      <c r="A298" s="149"/>
      <c r="B298" s="161"/>
      <c r="C298" s="104"/>
      <c r="D298" s="105"/>
      <c r="E298" s="106">
        <f>IF(B298="",0,F302/SUM(B282:B301))</f>
        <v>0</v>
      </c>
      <c r="F298" s="106">
        <f t="shared" si="624"/>
        <v>0</v>
      </c>
      <c r="G298" s="107">
        <f t="shared" si="625"/>
        <v>0</v>
      </c>
      <c r="H298" s="103"/>
      <c r="I298" s="104"/>
      <c r="J298" s="105"/>
      <c r="K298" s="106">
        <f t="shared" si="626"/>
        <v>0</v>
      </c>
      <c r="L298" s="108">
        <f t="shared" si="627"/>
        <v>0</v>
      </c>
      <c r="M298" s="97">
        <f t="shared" si="628"/>
        <v>0</v>
      </c>
      <c r="N298" s="109">
        <f t="shared" si="629"/>
        <v>0</v>
      </c>
      <c r="O298" s="107">
        <f t="shared" si="630"/>
        <v>0</v>
      </c>
      <c r="P298" s="110" t="str">
        <f t="shared" ref="P298:Q298" si="669">H298</f>
        <v/>
      </c>
      <c r="Q298" s="106" t="str">
        <f t="shared" si="669"/>
        <v/>
      </c>
      <c r="R298" s="106">
        <f t="shared" si="632"/>
        <v>0</v>
      </c>
      <c r="S298" s="108">
        <f t="shared" si="633"/>
        <v>0</v>
      </c>
      <c r="T298" s="153">
        <f t="shared" si="634"/>
        <v>0</v>
      </c>
      <c r="U298" s="154">
        <f t="shared" si="639"/>
        <v>0</v>
      </c>
      <c r="V298" s="86"/>
      <c r="W298" s="86"/>
      <c r="X298" s="86"/>
      <c r="Y298" s="86"/>
      <c r="Z298" s="86"/>
      <c r="AA298" s="86"/>
      <c r="AB298" s="86"/>
      <c r="AC298" s="86"/>
      <c r="AD298" s="86"/>
      <c r="AE298" s="86" t="str">
        <f t="shared" si="640"/>
        <v/>
      </c>
      <c r="AF298" s="86">
        <v>17.0</v>
      </c>
      <c r="AG298" s="155" t="str">
        <f t="shared" si="635"/>
        <v>17</v>
      </c>
      <c r="AH298" s="155" t="str">
        <f t="shared" si="636"/>
        <v> </v>
      </c>
      <c r="AI298" s="155" t="str">
        <f t="shared" ref="AI298:AK298" si="670">IF(H298="","",H298)</f>
        <v/>
      </c>
      <c r="AJ298" s="156" t="str">
        <f t="shared" si="670"/>
        <v/>
      </c>
      <c r="AK298" s="157" t="str">
        <f t="shared" si="670"/>
        <v/>
      </c>
      <c r="AL298" s="86" t="str">
        <f t="shared" si="642"/>
        <v/>
      </c>
    </row>
    <row r="299" ht="25.5" customHeight="1">
      <c r="A299" s="149"/>
      <c r="B299" s="161"/>
      <c r="C299" s="104"/>
      <c r="D299" s="105"/>
      <c r="E299" s="106">
        <f>IF(B299="",0,F302/SUM(B282:B301))</f>
        <v>0</v>
      </c>
      <c r="F299" s="106">
        <f t="shared" si="624"/>
        <v>0</v>
      </c>
      <c r="G299" s="107">
        <f t="shared" si="625"/>
        <v>0</v>
      </c>
      <c r="H299" s="103"/>
      <c r="I299" s="104"/>
      <c r="J299" s="105"/>
      <c r="K299" s="106">
        <f t="shared" si="626"/>
        <v>0</v>
      </c>
      <c r="L299" s="108">
        <f t="shared" si="627"/>
        <v>0</v>
      </c>
      <c r="M299" s="97">
        <f t="shared" si="628"/>
        <v>0</v>
      </c>
      <c r="N299" s="109">
        <f t="shared" si="629"/>
        <v>0</v>
      </c>
      <c r="O299" s="107">
        <f t="shared" si="630"/>
        <v>0</v>
      </c>
      <c r="P299" s="110" t="str">
        <f t="shared" ref="P299:Q299" si="671">H299</f>
        <v/>
      </c>
      <c r="Q299" s="106" t="str">
        <f t="shared" si="671"/>
        <v/>
      </c>
      <c r="R299" s="106">
        <f t="shared" si="632"/>
        <v>0</v>
      </c>
      <c r="S299" s="108">
        <f t="shared" si="633"/>
        <v>0</v>
      </c>
      <c r="T299" s="153">
        <f t="shared" si="634"/>
        <v>0</v>
      </c>
      <c r="U299" s="154">
        <f t="shared" si="639"/>
        <v>0</v>
      </c>
      <c r="V299" s="86"/>
      <c r="W299" s="86"/>
      <c r="X299" s="86"/>
      <c r="Y299" s="86"/>
      <c r="Z299" s="86"/>
      <c r="AA299" s="86"/>
      <c r="AB299" s="86"/>
      <c r="AC299" s="86"/>
      <c r="AD299" s="86"/>
      <c r="AE299" s="86" t="str">
        <f t="shared" si="640"/>
        <v/>
      </c>
      <c r="AF299" s="86">
        <v>18.0</v>
      </c>
      <c r="AG299" s="155" t="str">
        <f t="shared" si="635"/>
        <v>18</v>
      </c>
      <c r="AH299" s="155" t="str">
        <f t="shared" si="636"/>
        <v> </v>
      </c>
      <c r="AI299" s="155" t="str">
        <f t="shared" ref="AI299:AK299" si="672">IF(H299="","",H299)</f>
        <v/>
      </c>
      <c r="AJ299" s="156" t="str">
        <f t="shared" si="672"/>
        <v/>
      </c>
      <c r="AK299" s="157" t="str">
        <f t="shared" si="672"/>
        <v/>
      </c>
      <c r="AL299" s="86" t="str">
        <f t="shared" si="642"/>
        <v/>
      </c>
    </row>
    <row r="300" ht="25.5" customHeight="1">
      <c r="A300" s="149"/>
      <c r="B300" s="161"/>
      <c r="C300" s="104"/>
      <c r="D300" s="105"/>
      <c r="E300" s="106">
        <f>IF(B300="",0,F302/SUM(B282:B301))</f>
        <v>0</v>
      </c>
      <c r="F300" s="106">
        <f t="shared" si="624"/>
        <v>0</v>
      </c>
      <c r="G300" s="107">
        <f t="shared" si="625"/>
        <v>0</v>
      </c>
      <c r="H300" s="103"/>
      <c r="I300" s="104"/>
      <c r="J300" s="105"/>
      <c r="K300" s="106">
        <f t="shared" si="626"/>
        <v>0</v>
      </c>
      <c r="L300" s="108">
        <f t="shared" si="627"/>
        <v>0</v>
      </c>
      <c r="M300" s="97">
        <f t="shared" si="628"/>
        <v>0</v>
      </c>
      <c r="N300" s="109">
        <f t="shared" si="629"/>
        <v>0</v>
      </c>
      <c r="O300" s="107">
        <f t="shared" si="630"/>
        <v>0</v>
      </c>
      <c r="P300" s="110" t="str">
        <f t="shared" ref="P300:Q300" si="673">H300</f>
        <v/>
      </c>
      <c r="Q300" s="106" t="str">
        <f t="shared" si="673"/>
        <v/>
      </c>
      <c r="R300" s="106">
        <f t="shared" si="632"/>
        <v>0</v>
      </c>
      <c r="S300" s="108">
        <f t="shared" si="633"/>
        <v>0</v>
      </c>
      <c r="T300" s="153">
        <f t="shared" si="634"/>
        <v>0</v>
      </c>
      <c r="U300" s="154">
        <f t="shared" si="639"/>
        <v>0</v>
      </c>
      <c r="V300" s="86"/>
      <c r="W300" s="86"/>
      <c r="X300" s="86"/>
      <c r="Y300" s="86"/>
      <c r="Z300" s="86"/>
      <c r="AA300" s="86"/>
      <c r="AB300" s="86"/>
      <c r="AC300" s="86"/>
      <c r="AD300" s="86"/>
      <c r="AE300" s="86" t="str">
        <f t="shared" si="640"/>
        <v/>
      </c>
      <c r="AF300" s="86">
        <v>19.0</v>
      </c>
      <c r="AG300" s="155" t="str">
        <f t="shared" si="635"/>
        <v>19</v>
      </c>
      <c r="AH300" s="155" t="str">
        <f t="shared" si="636"/>
        <v> </v>
      </c>
      <c r="AI300" s="155" t="str">
        <f t="shared" ref="AI300:AK300" si="674">IF(H300="","",H300)</f>
        <v/>
      </c>
      <c r="AJ300" s="156" t="str">
        <f t="shared" si="674"/>
        <v/>
      </c>
      <c r="AK300" s="157" t="str">
        <f t="shared" si="674"/>
        <v/>
      </c>
      <c r="AL300" s="86" t="str">
        <f t="shared" si="642"/>
        <v/>
      </c>
    </row>
    <row r="301" ht="25.5" customHeight="1">
      <c r="A301" s="149"/>
      <c r="B301" s="161"/>
      <c r="C301" s="104"/>
      <c r="D301" s="105"/>
      <c r="E301" s="106">
        <f>IF(B301="",0,F302/SUM(B282:B301))</f>
        <v>0</v>
      </c>
      <c r="F301" s="106">
        <f t="shared" si="624"/>
        <v>0</v>
      </c>
      <c r="G301" s="107">
        <f t="shared" si="625"/>
        <v>0</v>
      </c>
      <c r="H301" s="103"/>
      <c r="I301" s="104"/>
      <c r="J301" s="105"/>
      <c r="K301" s="106">
        <f t="shared" si="626"/>
        <v>0</v>
      </c>
      <c r="L301" s="108">
        <f t="shared" si="627"/>
        <v>0</v>
      </c>
      <c r="M301" s="97">
        <f t="shared" si="628"/>
        <v>0</v>
      </c>
      <c r="N301" s="109">
        <f t="shared" si="629"/>
        <v>0</v>
      </c>
      <c r="O301" s="107">
        <f t="shared" si="630"/>
        <v>0</v>
      </c>
      <c r="P301" s="110" t="str">
        <f t="shared" ref="P301:Q301" si="675">H301</f>
        <v/>
      </c>
      <c r="Q301" s="106" t="str">
        <f t="shared" si="675"/>
        <v/>
      </c>
      <c r="R301" s="106">
        <f t="shared" si="632"/>
        <v>0</v>
      </c>
      <c r="S301" s="108">
        <f t="shared" si="633"/>
        <v>0</v>
      </c>
      <c r="T301" s="153">
        <f t="shared" si="634"/>
        <v>0</v>
      </c>
      <c r="U301" s="154">
        <f t="shared" si="639"/>
        <v>0</v>
      </c>
      <c r="V301" s="86"/>
      <c r="W301" s="86"/>
      <c r="X301" s="86"/>
      <c r="Y301" s="86"/>
      <c r="Z301" s="86"/>
      <c r="AA301" s="86"/>
      <c r="AB301" s="86"/>
      <c r="AC301" s="86"/>
      <c r="AD301" s="86"/>
      <c r="AE301" s="86" t="str">
        <f t="shared" si="640"/>
        <v/>
      </c>
      <c r="AF301" s="86">
        <v>20.0</v>
      </c>
      <c r="AG301" s="155" t="str">
        <f t="shared" si="635"/>
        <v>20</v>
      </c>
      <c r="AH301" s="155" t="str">
        <f t="shared" si="636"/>
        <v> </v>
      </c>
      <c r="AI301" s="155" t="str">
        <f t="shared" ref="AI301:AK301" si="676">IF(H301="","",H301)</f>
        <v/>
      </c>
      <c r="AJ301" s="156" t="str">
        <f t="shared" si="676"/>
        <v/>
      </c>
      <c r="AK301" s="157" t="str">
        <f t="shared" si="676"/>
        <v/>
      </c>
      <c r="AL301" s="86" t="str">
        <f t="shared" si="642"/>
        <v/>
      </c>
    </row>
    <row r="302" ht="25.5" customHeight="1">
      <c r="A302" s="86"/>
      <c r="B302" s="164">
        <f>SUM(B282:B301)</f>
        <v>0</v>
      </c>
      <c r="C302" s="87" t="s">
        <v>34</v>
      </c>
      <c r="D302" s="95" t="s">
        <v>26</v>
      </c>
      <c r="E302" s="15"/>
      <c r="F302" s="104"/>
      <c r="G302" s="91"/>
      <c r="H302" s="164">
        <f>SUM(H282:H301)</f>
        <v>0</v>
      </c>
      <c r="I302" s="87" t="s">
        <v>34</v>
      </c>
      <c r="J302" s="86"/>
      <c r="K302" s="86"/>
      <c r="L302" s="165">
        <f t="shared" si="627"/>
        <v>0</v>
      </c>
      <c r="M302" s="86"/>
      <c r="N302" s="166">
        <f t="shared" ref="N302:O302" si="677">SUM(N282:N289)</f>
        <v>0</v>
      </c>
      <c r="O302" s="166">
        <f t="shared" si="677"/>
        <v>0</v>
      </c>
      <c r="P302" s="86"/>
      <c r="Q302" s="86"/>
      <c r="R302" s="98">
        <f>SUM(R282:R289)</f>
        <v>0</v>
      </c>
      <c r="S302" s="164" t="s">
        <v>28</v>
      </c>
      <c r="T302" s="164"/>
      <c r="U302" s="86"/>
      <c r="V302" s="86"/>
      <c r="W302" s="86"/>
      <c r="X302" s="86"/>
      <c r="Y302" s="104">
        <f>T302*R302</f>
        <v>0</v>
      </c>
      <c r="Z302" s="104">
        <f>R302</f>
        <v>0</v>
      </c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</row>
    <row r="303" ht="25.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</row>
    <row r="304" ht="25.5" customHeight="1">
      <c r="A304" s="137"/>
      <c r="B304" s="138" t="s">
        <v>1</v>
      </c>
      <c r="C304" s="139"/>
      <c r="D304" s="95" t="s">
        <v>2</v>
      </c>
      <c r="E304" s="15"/>
      <c r="F304" s="140"/>
      <c r="G304" s="17"/>
      <c r="H304" s="17"/>
      <c r="I304" s="15"/>
      <c r="J304" s="95" t="s">
        <v>3</v>
      </c>
      <c r="K304" s="17"/>
      <c r="L304" s="17"/>
      <c r="M304" s="15"/>
      <c r="N304" s="86"/>
      <c r="O304" s="86"/>
      <c r="P304" s="97">
        <f>IFERROR(O327/N327-1,0)</f>
        <v>0</v>
      </c>
      <c r="Q304" s="141" t="s">
        <v>4</v>
      </c>
      <c r="R304" s="20"/>
      <c r="S304" s="21"/>
      <c r="T304" s="142">
        <f>SUM(T307:T326)</f>
        <v>0</v>
      </c>
      <c r="U304" s="143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</row>
    <row r="305" ht="25.5" customHeight="1">
      <c r="A305" s="144" t="s">
        <v>5</v>
      </c>
      <c r="B305" s="145" t="s">
        <v>6</v>
      </c>
      <c r="C305" s="17"/>
      <c r="D305" s="17"/>
      <c r="E305" s="17"/>
      <c r="F305" s="17"/>
      <c r="G305" s="26"/>
      <c r="H305" s="25" t="s">
        <v>7</v>
      </c>
      <c r="I305" s="17"/>
      <c r="J305" s="17"/>
      <c r="K305" s="17"/>
      <c r="L305" s="17"/>
      <c r="M305" s="26"/>
      <c r="N305" s="27" t="s">
        <v>8</v>
      </c>
      <c r="O305" s="28"/>
      <c r="P305" s="25" t="s">
        <v>9</v>
      </c>
      <c r="Q305" s="17"/>
      <c r="R305" s="17"/>
      <c r="S305" s="17"/>
      <c r="T305" s="2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</row>
    <row r="306" ht="25.5" customHeight="1">
      <c r="A306" s="146"/>
      <c r="B306" s="138" t="s">
        <v>10</v>
      </c>
      <c r="C306" s="93" t="s">
        <v>11</v>
      </c>
      <c r="D306" s="93" t="s">
        <v>12</v>
      </c>
      <c r="E306" s="93" t="s">
        <v>13</v>
      </c>
      <c r="F306" s="93" t="s">
        <v>14</v>
      </c>
      <c r="G306" s="101" t="s">
        <v>15</v>
      </c>
      <c r="H306" s="100" t="s">
        <v>10</v>
      </c>
      <c r="I306" s="93" t="s">
        <v>11</v>
      </c>
      <c r="J306" s="93" t="s">
        <v>12</v>
      </c>
      <c r="K306" s="93" t="s">
        <v>14</v>
      </c>
      <c r="L306" s="93" t="s">
        <v>16</v>
      </c>
      <c r="M306" s="101" t="s">
        <v>17</v>
      </c>
      <c r="N306" s="100" t="s">
        <v>18</v>
      </c>
      <c r="O306" s="101" t="s">
        <v>19</v>
      </c>
      <c r="P306" s="100" t="s">
        <v>20</v>
      </c>
      <c r="Q306" s="93" t="s">
        <v>21</v>
      </c>
      <c r="R306" s="93" t="s">
        <v>22</v>
      </c>
      <c r="S306" s="93" t="s">
        <v>23</v>
      </c>
      <c r="T306" s="147" t="s">
        <v>24</v>
      </c>
      <c r="U306" s="148" t="s">
        <v>32</v>
      </c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</row>
    <row r="307" ht="25.5" customHeight="1">
      <c r="A307" s="149"/>
      <c r="B307" s="161"/>
      <c r="C307" s="104"/>
      <c r="D307" s="105"/>
      <c r="E307" s="106">
        <f>IF(B307="",0,F327/SUM(B307:B326))</f>
        <v>0</v>
      </c>
      <c r="F307" s="106">
        <f t="shared" ref="F307:F326" si="680">C307*(1-D307)*(1-9.25%)+E307</f>
        <v>0</v>
      </c>
      <c r="G307" s="107">
        <f t="shared" ref="G307:G326" si="681">IFERROR(F307*B307/H307,0)</f>
        <v>0</v>
      </c>
      <c r="H307" s="103"/>
      <c r="I307" s="104"/>
      <c r="J307" s="105"/>
      <c r="K307" s="106">
        <f t="shared" ref="K307:K326" si="682">I307*(1-J307)*(1-9.25%)</f>
        <v>0</v>
      </c>
      <c r="L307" s="108">
        <f t="shared" ref="L307:L327" si="683">IFERROR(H307/B307-1,0)</f>
        <v>0</v>
      </c>
      <c r="M307" s="97">
        <f t="shared" ref="M307:M326" si="684">IFERROR(K307/G307-1,0)</f>
        <v>0</v>
      </c>
      <c r="N307" s="109">
        <f t="shared" ref="N307:N326" si="685">B307*F307</f>
        <v>0</v>
      </c>
      <c r="O307" s="107">
        <f t="shared" ref="O307:O326" si="686">H307*K307</f>
        <v>0</v>
      </c>
      <c r="P307" s="110" t="str">
        <f t="shared" ref="P307:Q307" si="678">H307</f>
        <v/>
      </c>
      <c r="Q307" s="106" t="str">
        <f t="shared" si="678"/>
        <v/>
      </c>
      <c r="R307" s="106">
        <f t="shared" ref="R307:R326" si="688">Q307*P307</f>
        <v>0</v>
      </c>
      <c r="S307" s="108">
        <f t="shared" ref="S307:S326" si="689">IF(M307="","",IF(M307&lt;20%,0,IF(M307&lt;30%,1%,IF(M307&lt;40%,1.5%,IF(M307&lt;50%,2.5%,IF(M307&lt;60%,3%,IF(M307&lt;80%,4%,IF(M307&lt;100%,5%,5%))))))))</f>
        <v>0</v>
      </c>
      <c r="T307" s="153">
        <f t="shared" ref="T307:T326" si="690">R307*S307</f>
        <v>0</v>
      </c>
      <c r="U307" s="154">
        <f t="shared" ref="U307:U326" si="691">G307/(1-J307)/(1-9.25%)</f>
        <v>0</v>
      </c>
      <c r="V307" s="86"/>
      <c r="W307" s="86"/>
      <c r="X307" s="86"/>
      <c r="Y307" s="86"/>
      <c r="Z307" s="86"/>
      <c r="AA307" s="86"/>
      <c r="AB307" s="86"/>
      <c r="AC307" s="86"/>
      <c r="AD307" s="86"/>
      <c r="AE307" s="86" t="str">
        <f>C304</f>
        <v/>
      </c>
      <c r="AF307" s="86">
        <v>1.0</v>
      </c>
      <c r="AG307" s="155" t="str">
        <f t="shared" ref="AG307:AG326" si="692">CONCATENATE(AE307,AF307)</f>
        <v>1</v>
      </c>
      <c r="AH307" s="155" t="str">
        <f t="shared" ref="AH307:AH326" si="693">IF(A307=""," ",A307)</f>
        <v> </v>
      </c>
      <c r="AI307" s="155" t="str">
        <f t="shared" ref="AI307:AK307" si="679">IF(H307="","",H307)</f>
        <v/>
      </c>
      <c r="AJ307" s="156" t="str">
        <f t="shared" si="679"/>
        <v/>
      </c>
      <c r="AK307" s="157" t="str">
        <f t="shared" si="679"/>
        <v/>
      </c>
      <c r="AL307" s="86" t="str">
        <f>IF(F304="","",F304)</f>
        <v/>
      </c>
    </row>
    <row r="308" ht="25.5" customHeight="1">
      <c r="A308" s="149"/>
      <c r="B308" s="161"/>
      <c r="C308" s="104"/>
      <c r="D308" s="105"/>
      <c r="E308" s="106">
        <f>IF(B308="",0,F327/SUM(B307:B326))</f>
        <v>0</v>
      </c>
      <c r="F308" s="106">
        <f t="shared" si="680"/>
        <v>0</v>
      </c>
      <c r="G308" s="107">
        <f t="shared" si="681"/>
        <v>0</v>
      </c>
      <c r="H308" s="103"/>
      <c r="I308" s="104"/>
      <c r="J308" s="105"/>
      <c r="K308" s="106">
        <f t="shared" si="682"/>
        <v>0</v>
      </c>
      <c r="L308" s="108">
        <f t="shared" si="683"/>
        <v>0</v>
      </c>
      <c r="M308" s="97">
        <f t="shared" si="684"/>
        <v>0</v>
      </c>
      <c r="N308" s="109">
        <f t="shared" si="685"/>
        <v>0</v>
      </c>
      <c r="O308" s="107">
        <f t="shared" si="686"/>
        <v>0</v>
      </c>
      <c r="P308" s="110" t="str">
        <f t="shared" ref="P308:Q308" si="687">H308</f>
        <v/>
      </c>
      <c r="Q308" s="106" t="str">
        <f t="shared" si="687"/>
        <v/>
      </c>
      <c r="R308" s="106">
        <f t="shared" si="688"/>
        <v>0</v>
      </c>
      <c r="S308" s="108">
        <f t="shared" si="689"/>
        <v>0</v>
      </c>
      <c r="T308" s="153">
        <f t="shared" si="690"/>
        <v>0</v>
      </c>
      <c r="U308" s="154">
        <f t="shared" si="691"/>
        <v>0</v>
      </c>
      <c r="V308" s="86"/>
      <c r="W308" s="86"/>
      <c r="X308" s="86"/>
      <c r="Y308" s="86"/>
      <c r="Z308" s="86"/>
      <c r="AA308" s="86"/>
      <c r="AB308" s="86"/>
      <c r="AC308" s="86"/>
      <c r="AD308" s="86"/>
      <c r="AE308" s="86" t="str">
        <f t="shared" ref="AE308:AE326" si="696">AE307</f>
        <v/>
      </c>
      <c r="AF308" s="86">
        <v>2.0</v>
      </c>
      <c r="AG308" s="155" t="str">
        <f t="shared" si="692"/>
        <v>2</v>
      </c>
      <c r="AH308" s="155" t="str">
        <f t="shared" si="693"/>
        <v> </v>
      </c>
      <c r="AI308" s="155" t="str">
        <f t="shared" ref="AI308:AK308" si="694">IF(H308="","",H308)</f>
        <v/>
      </c>
      <c r="AJ308" s="156" t="str">
        <f t="shared" si="694"/>
        <v/>
      </c>
      <c r="AK308" s="157" t="str">
        <f t="shared" si="694"/>
        <v/>
      </c>
      <c r="AL308" s="86" t="str">
        <f t="shared" ref="AL308:AL326" si="698">AL307</f>
        <v/>
      </c>
    </row>
    <row r="309" ht="25.5" customHeight="1">
      <c r="A309" s="149"/>
      <c r="B309" s="162"/>
      <c r="C309" s="160"/>
      <c r="D309" s="158"/>
      <c r="E309" s="106">
        <f>IF(B309="",0,F327/SUM(B307:B326))</f>
        <v>0</v>
      </c>
      <c r="F309" s="106">
        <f t="shared" si="680"/>
        <v>0</v>
      </c>
      <c r="G309" s="107">
        <f t="shared" si="681"/>
        <v>0</v>
      </c>
      <c r="H309" s="162"/>
      <c r="I309" s="160"/>
      <c r="J309" s="158"/>
      <c r="K309" s="106">
        <f t="shared" si="682"/>
        <v>0</v>
      </c>
      <c r="L309" s="108">
        <f t="shared" si="683"/>
        <v>0</v>
      </c>
      <c r="M309" s="97">
        <f t="shared" si="684"/>
        <v>0</v>
      </c>
      <c r="N309" s="109">
        <f t="shared" si="685"/>
        <v>0</v>
      </c>
      <c r="O309" s="107">
        <f t="shared" si="686"/>
        <v>0</v>
      </c>
      <c r="P309" s="110" t="str">
        <f t="shared" ref="P309:Q309" si="695">H309</f>
        <v/>
      </c>
      <c r="Q309" s="106" t="str">
        <f t="shared" si="695"/>
        <v/>
      </c>
      <c r="R309" s="106">
        <f t="shared" si="688"/>
        <v>0</v>
      </c>
      <c r="S309" s="108">
        <f t="shared" si="689"/>
        <v>0</v>
      </c>
      <c r="T309" s="153">
        <f t="shared" si="690"/>
        <v>0</v>
      </c>
      <c r="U309" s="154">
        <f t="shared" si="691"/>
        <v>0</v>
      </c>
      <c r="V309" s="86"/>
      <c r="W309" s="86"/>
      <c r="X309" s="86"/>
      <c r="Y309" s="86"/>
      <c r="Z309" s="86"/>
      <c r="AA309" s="86"/>
      <c r="AB309" s="86"/>
      <c r="AC309" s="86"/>
      <c r="AD309" s="86"/>
      <c r="AE309" s="86" t="str">
        <f t="shared" si="696"/>
        <v/>
      </c>
      <c r="AF309" s="86">
        <v>3.0</v>
      </c>
      <c r="AG309" s="155" t="str">
        <f t="shared" si="692"/>
        <v>3</v>
      </c>
      <c r="AH309" s="155" t="str">
        <f t="shared" si="693"/>
        <v> </v>
      </c>
      <c r="AI309" s="155" t="str">
        <f t="shared" ref="AI309:AK309" si="697">IF(H309="","",H309)</f>
        <v/>
      </c>
      <c r="AJ309" s="156" t="str">
        <f t="shared" si="697"/>
        <v/>
      </c>
      <c r="AK309" s="157" t="str">
        <f t="shared" si="697"/>
        <v/>
      </c>
      <c r="AL309" s="86" t="str">
        <f t="shared" si="698"/>
        <v/>
      </c>
    </row>
    <row r="310" ht="25.5" customHeight="1">
      <c r="A310" s="149"/>
      <c r="B310" s="161"/>
      <c r="C310" s="104"/>
      <c r="D310" s="105"/>
      <c r="E310" s="106">
        <f>IF(B310="",0,F327/SUM(B307:B326))</f>
        <v>0</v>
      </c>
      <c r="F310" s="106">
        <f t="shared" si="680"/>
        <v>0</v>
      </c>
      <c r="G310" s="107">
        <f t="shared" si="681"/>
        <v>0</v>
      </c>
      <c r="H310" s="161"/>
      <c r="I310" s="104"/>
      <c r="J310" s="158"/>
      <c r="K310" s="106">
        <f t="shared" si="682"/>
        <v>0</v>
      </c>
      <c r="L310" s="108">
        <f t="shared" si="683"/>
        <v>0</v>
      </c>
      <c r="M310" s="97">
        <f t="shared" si="684"/>
        <v>0</v>
      </c>
      <c r="N310" s="109">
        <f t="shared" si="685"/>
        <v>0</v>
      </c>
      <c r="O310" s="107">
        <f t="shared" si="686"/>
        <v>0</v>
      </c>
      <c r="P310" s="110" t="str">
        <f t="shared" ref="P310:Q310" si="699">H310</f>
        <v/>
      </c>
      <c r="Q310" s="106" t="str">
        <f t="shared" si="699"/>
        <v/>
      </c>
      <c r="R310" s="106">
        <f t="shared" si="688"/>
        <v>0</v>
      </c>
      <c r="S310" s="108">
        <f t="shared" si="689"/>
        <v>0</v>
      </c>
      <c r="T310" s="153">
        <f t="shared" si="690"/>
        <v>0</v>
      </c>
      <c r="U310" s="154">
        <f t="shared" si="691"/>
        <v>0</v>
      </c>
      <c r="V310" s="86"/>
      <c r="W310" s="86"/>
      <c r="X310" s="86"/>
      <c r="Y310" s="86"/>
      <c r="Z310" s="86"/>
      <c r="AA310" s="86"/>
      <c r="AB310" s="86"/>
      <c r="AC310" s="86"/>
      <c r="AD310" s="86"/>
      <c r="AE310" s="86" t="str">
        <f t="shared" si="696"/>
        <v/>
      </c>
      <c r="AF310" s="86">
        <v>4.0</v>
      </c>
      <c r="AG310" s="155" t="str">
        <f t="shared" si="692"/>
        <v>4</v>
      </c>
      <c r="AH310" s="155" t="str">
        <f t="shared" si="693"/>
        <v> </v>
      </c>
      <c r="AI310" s="155" t="str">
        <f t="shared" ref="AI310:AK310" si="700">IF(H310="","",H310)</f>
        <v/>
      </c>
      <c r="AJ310" s="156" t="str">
        <f t="shared" si="700"/>
        <v/>
      </c>
      <c r="AK310" s="157" t="str">
        <f t="shared" si="700"/>
        <v/>
      </c>
      <c r="AL310" s="86" t="str">
        <f t="shared" si="698"/>
        <v/>
      </c>
    </row>
    <row r="311" ht="25.5" customHeight="1">
      <c r="A311" s="149"/>
      <c r="B311" s="162"/>
      <c r="C311" s="160"/>
      <c r="D311" s="158"/>
      <c r="E311" s="106">
        <f>IF(B311="",0,F327/SUM(B307:B326))</f>
        <v>0</v>
      </c>
      <c r="F311" s="106">
        <f t="shared" si="680"/>
        <v>0</v>
      </c>
      <c r="G311" s="107">
        <f t="shared" si="681"/>
        <v>0</v>
      </c>
      <c r="H311" s="162"/>
      <c r="I311" s="160"/>
      <c r="J311" s="158"/>
      <c r="K311" s="106">
        <f t="shared" si="682"/>
        <v>0</v>
      </c>
      <c r="L311" s="108">
        <f t="shared" si="683"/>
        <v>0</v>
      </c>
      <c r="M311" s="97">
        <f t="shared" si="684"/>
        <v>0</v>
      </c>
      <c r="N311" s="109">
        <f t="shared" si="685"/>
        <v>0</v>
      </c>
      <c r="O311" s="107">
        <f t="shared" si="686"/>
        <v>0</v>
      </c>
      <c r="P311" s="110" t="str">
        <f t="shared" ref="P311:Q311" si="701">H311</f>
        <v/>
      </c>
      <c r="Q311" s="106" t="str">
        <f t="shared" si="701"/>
        <v/>
      </c>
      <c r="R311" s="106">
        <f t="shared" si="688"/>
        <v>0</v>
      </c>
      <c r="S311" s="108">
        <f t="shared" si="689"/>
        <v>0</v>
      </c>
      <c r="T311" s="153">
        <f t="shared" si="690"/>
        <v>0</v>
      </c>
      <c r="U311" s="154">
        <f t="shared" si="691"/>
        <v>0</v>
      </c>
      <c r="V311" s="86"/>
      <c r="W311" s="86"/>
      <c r="X311" s="86"/>
      <c r="Y311" s="86"/>
      <c r="Z311" s="86"/>
      <c r="AA311" s="86"/>
      <c r="AB311" s="86"/>
      <c r="AC311" s="86"/>
      <c r="AD311" s="86"/>
      <c r="AE311" s="86" t="str">
        <f t="shared" si="696"/>
        <v/>
      </c>
      <c r="AF311" s="86">
        <v>5.0</v>
      </c>
      <c r="AG311" s="155" t="str">
        <f t="shared" si="692"/>
        <v>5</v>
      </c>
      <c r="AH311" s="155" t="str">
        <f t="shared" si="693"/>
        <v> </v>
      </c>
      <c r="AI311" s="155" t="str">
        <f t="shared" ref="AI311:AK311" si="702">IF(H311="","",H311)</f>
        <v/>
      </c>
      <c r="AJ311" s="156" t="str">
        <f t="shared" si="702"/>
        <v/>
      </c>
      <c r="AK311" s="157" t="str">
        <f t="shared" si="702"/>
        <v/>
      </c>
      <c r="AL311" s="86" t="str">
        <f t="shared" si="698"/>
        <v/>
      </c>
    </row>
    <row r="312" ht="25.5" customHeight="1">
      <c r="A312" s="149"/>
      <c r="B312" s="161"/>
      <c r="C312" s="104"/>
      <c r="D312" s="105"/>
      <c r="E312" s="106">
        <f>IF(B312="",0,F327/SUM(B307:B326))</f>
        <v>0</v>
      </c>
      <c r="F312" s="106">
        <f t="shared" si="680"/>
        <v>0</v>
      </c>
      <c r="G312" s="107">
        <f t="shared" si="681"/>
        <v>0</v>
      </c>
      <c r="H312" s="161"/>
      <c r="I312" s="104"/>
      <c r="J312" s="158"/>
      <c r="K312" s="106">
        <f t="shared" si="682"/>
        <v>0</v>
      </c>
      <c r="L312" s="108">
        <f t="shared" si="683"/>
        <v>0</v>
      </c>
      <c r="M312" s="97">
        <f t="shared" si="684"/>
        <v>0</v>
      </c>
      <c r="N312" s="109">
        <f t="shared" si="685"/>
        <v>0</v>
      </c>
      <c r="O312" s="107">
        <f t="shared" si="686"/>
        <v>0</v>
      </c>
      <c r="P312" s="110" t="str">
        <f t="shared" ref="P312:Q312" si="703">H312</f>
        <v/>
      </c>
      <c r="Q312" s="106" t="str">
        <f t="shared" si="703"/>
        <v/>
      </c>
      <c r="R312" s="106">
        <f t="shared" si="688"/>
        <v>0</v>
      </c>
      <c r="S312" s="108">
        <f t="shared" si="689"/>
        <v>0</v>
      </c>
      <c r="T312" s="153">
        <f t="shared" si="690"/>
        <v>0</v>
      </c>
      <c r="U312" s="154">
        <f t="shared" si="691"/>
        <v>0</v>
      </c>
      <c r="V312" s="86"/>
      <c r="W312" s="86"/>
      <c r="X312" s="86"/>
      <c r="Y312" s="86"/>
      <c r="Z312" s="86"/>
      <c r="AA312" s="86"/>
      <c r="AB312" s="86"/>
      <c r="AC312" s="86"/>
      <c r="AD312" s="86"/>
      <c r="AE312" s="86" t="str">
        <f t="shared" si="696"/>
        <v/>
      </c>
      <c r="AF312" s="86">
        <v>6.0</v>
      </c>
      <c r="AG312" s="155" t="str">
        <f t="shared" si="692"/>
        <v>6</v>
      </c>
      <c r="AH312" s="155" t="str">
        <f t="shared" si="693"/>
        <v> </v>
      </c>
      <c r="AI312" s="155" t="str">
        <f t="shared" ref="AI312:AK312" si="704">IF(H312="","",H312)</f>
        <v/>
      </c>
      <c r="AJ312" s="156" t="str">
        <f t="shared" si="704"/>
        <v/>
      </c>
      <c r="AK312" s="157" t="str">
        <f t="shared" si="704"/>
        <v/>
      </c>
      <c r="AL312" s="86" t="str">
        <f t="shared" si="698"/>
        <v/>
      </c>
    </row>
    <row r="313" ht="25.5" customHeight="1">
      <c r="A313" s="149"/>
      <c r="B313" s="162"/>
      <c r="C313" s="160"/>
      <c r="D313" s="158"/>
      <c r="E313" s="106">
        <f>IF(B313="",0,F327/SUM(B307:B326))</f>
        <v>0</v>
      </c>
      <c r="F313" s="106">
        <f t="shared" si="680"/>
        <v>0</v>
      </c>
      <c r="G313" s="107">
        <f t="shared" si="681"/>
        <v>0</v>
      </c>
      <c r="H313" s="159"/>
      <c r="I313" s="104"/>
      <c r="J313" s="105"/>
      <c r="K313" s="106">
        <f t="shared" si="682"/>
        <v>0</v>
      </c>
      <c r="L313" s="108">
        <f t="shared" si="683"/>
        <v>0</v>
      </c>
      <c r="M313" s="97">
        <f t="shared" si="684"/>
        <v>0</v>
      </c>
      <c r="N313" s="109">
        <f t="shared" si="685"/>
        <v>0</v>
      </c>
      <c r="O313" s="107">
        <f t="shared" si="686"/>
        <v>0</v>
      </c>
      <c r="P313" s="110" t="str">
        <f t="shared" ref="P313:Q313" si="705">H313</f>
        <v/>
      </c>
      <c r="Q313" s="106" t="str">
        <f t="shared" si="705"/>
        <v/>
      </c>
      <c r="R313" s="106">
        <f t="shared" si="688"/>
        <v>0</v>
      </c>
      <c r="S313" s="108">
        <f t="shared" si="689"/>
        <v>0</v>
      </c>
      <c r="T313" s="153">
        <f t="shared" si="690"/>
        <v>0</v>
      </c>
      <c r="U313" s="154">
        <f t="shared" si="691"/>
        <v>0</v>
      </c>
      <c r="V313" s="86"/>
      <c r="W313" s="86"/>
      <c r="X313" s="86"/>
      <c r="Y313" s="86"/>
      <c r="Z313" s="86"/>
      <c r="AA313" s="86"/>
      <c r="AB313" s="86"/>
      <c r="AC313" s="86"/>
      <c r="AD313" s="86"/>
      <c r="AE313" s="86" t="str">
        <f t="shared" si="696"/>
        <v/>
      </c>
      <c r="AF313" s="86">
        <v>7.0</v>
      </c>
      <c r="AG313" s="155" t="str">
        <f t="shared" si="692"/>
        <v>7</v>
      </c>
      <c r="AH313" s="155" t="str">
        <f t="shared" si="693"/>
        <v> </v>
      </c>
      <c r="AI313" s="155" t="str">
        <f t="shared" ref="AI313:AK313" si="706">IF(H313="","",H313)</f>
        <v/>
      </c>
      <c r="AJ313" s="156" t="str">
        <f t="shared" si="706"/>
        <v/>
      </c>
      <c r="AK313" s="157" t="str">
        <f t="shared" si="706"/>
        <v/>
      </c>
      <c r="AL313" s="86" t="str">
        <f t="shared" si="698"/>
        <v/>
      </c>
    </row>
    <row r="314" ht="25.5" customHeight="1">
      <c r="A314" s="149"/>
      <c r="B314" s="161"/>
      <c r="C314" s="104"/>
      <c r="D314" s="105"/>
      <c r="E314" s="106">
        <f>IF(B314="",0,F327/SUM(B307:B326))</f>
        <v>0</v>
      </c>
      <c r="F314" s="106">
        <f t="shared" si="680"/>
        <v>0</v>
      </c>
      <c r="G314" s="107">
        <f t="shared" si="681"/>
        <v>0</v>
      </c>
      <c r="H314" s="103"/>
      <c r="I314" s="104"/>
      <c r="J314" s="105"/>
      <c r="K314" s="106">
        <f t="shared" si="682"/>
        <v>0</v>
      </c>
      <c r="L314" s="108">
        <f t="shared" si="683"/>
        <v>0</v>
      </c>
      <c r="M314" s="97">
        <f t="shared" si="684"/>
        <v>0</v>
      </c>
      <c r="N314" s="109">
        <f t="shared" si="685"/>
        <v>0</v>
      </c>
      <c r="O314" s="107">
        <f t="shared" si="686"/>
        <v>0</v>
      </c>
      <c r="P314" s="110" t="str">
        <f t="shared" ref="P314:Q314" si="707">H314</f>
        <v/>
      </c>
      <c r="Q314" s="106" t="str">
        <f t="shared" si="707"/>
        <v/>
      </c>
      <c r="R314" s="106">
        <f t="shared" si="688"/>
        <v>0</v>
      </c>
      <c r="S314" s="108">
        <f t="shared" si="689"/>
        <v>0</v>
      </c>
      <c r="T314" s="153">
        <f t="shared" si="690"/>
        <v>0</v>
      </c>
      <c r="U314" s="154">
        <f t="shared" si="691"/>
        <v>0</v>
      </c>
      <c r="V314" s="86"/>
      <c r="W314" s="86"/>
      <c r="X314" s="86"/>
      <c r="Y314" s="86"/>
      <c r="Z314" s="86"/>
      <c r="AA314" s="86"/>
      <c r="AB314" s="86"/>
      <c r="AC314" s="86"/>
      <c r="AD314" s="86"/>
      <c r="AE314" s="86" t="str">
        <f t="shared" si="696"/>
        <v/>
      </c>
      <c r="AF314" s="86">
        <v>8.0</v>
      </c>
      <c r="AG314" s="155" t="str">
        <f t="shared" si="692"/>
        <v>8</v>
      </c>
      <c r="AH314" s="155" t="str">
        <f t="shared" si="693"/>
        <v> </v>
      </c>
      <c r="AI314" s="155" t="str">
        <f t="shared" ref="AI314:AK314" si="708">IF(H314="","",H314)</f>
        <v/>
      </c>
      <c r="AJ314" s="156" t="str">
        <f t="shared" si="708"/>
        <v/>
      </c>
      <c r="AK314" s="157" t="str">
        <f t="shared" si="708"/>
        <v/>
      </c>
      <c r="AL314" s="86" t="str">
        <f t="shared" si="698"/>
        <v/>
      </c>
    </row>
    <row r="315" ht="25.5" customHeight="1">
      <c r="A315" s="149"/>
      <c r="B315" s="161"/>
      <c r="C315" s="104"/>
      <c r="D315" s="105"/>
      <c r="E315" s="106">
        <f>IF(B315="",0,F327/SUM(B307:B326))</f>
        <v>0</v>
      </c>
      <c r="F315" s="106">
        <f t="shared" si="680"/>
        <v>0</v>
      </c>
      <c r="G315" s="107">
        <f t="shared" si="681"/>
        <v>0</v>
      </c>
      <c r="H315" s="103"/>
      <c r="I315" s="104"/>
      <c r="J315" s="105"/>
      <c r="K315" s="106">
        <f t="shared" si="682"/>
        <v>0</v>
      </c>
      <c r="L315" s="108">
        <f t="shared" si="683"/>
        <v>0</v>
      </c>
      <c r="M315" s="97">
        <f t="shared" si="684"/>
        <v>0</v>
      </c>
      <c r="N315" s="109">
        <f t="shared" si="685"/>
        <v>0</v>
      </c>
      <c r="O315" s="107">
        <f t="shared" si="686"/>
        <v>0</v>
      </c>
      <c r="P315" s="110" t="str">
        <f t="shared" ref="P315:Q315" si="709">H315</f>
        <v/>
      </c>
      <c r="Q315" s="106" t="str">
        <f t="shared" si="709"/>
        <v/>
      </c>
      <c r="R315" s="106">
        <f t="shared" si="688"/>
        <v>0</v>
      </c>
      <c r="S315" s="108">
        <f t="shared" si="689"/>
        <v>0</v>
      </c>
      <c r="T315" s="153">
        <f t="shared" si="690"/>
        <v>0</v>
      </c>
      <c r="U315" s="154">
        <f t="shared" si="691"/>
        <v>0</v>
      </c>
      <c r="V315" s="86"/>
      <c r="W315" s="86"/>
      <c r="X315" s="86"/>
      <c r="Y315" s="86"/>
      <c r="Z315" s="86"/>
      <c r="AA315" s="86"/>
      <c r="AB315" s="86"/>
      <c r="AC315" s="86"/>
      <c r="AD315" s="86"/>
      <c r="AE315" s="86" t="str">
        <f t="shared" si="696"/>
        <v/>
      </c>
      <c r="AF315" s="86">
        <v>9.0</v>
      </c>
      <c r="AG315" s="155" t="str">
        <f t="shared" si="692"/>
        <v>9</v>
      </c>
      <c r="AH315" s="155" t="str">
        <f t="shared" si="693"/>
        <v> </v>
      </c>
      <c r="AI315" s="155" t="str">
        <f t="shared" ref="AI315:AK315" si="710">IF(H315="","",H315)</f>
        <v/>
      </c>
      <c r="AJ315" s="156" t="str">
        <f t="shared" si="710"/>
        <v/>
      </c>
      <c r="AK315" s="157" t="str">
        <f t="shared" si="710"/>
        <v/>
      </c>
      <c r="AL315" s="86" t="str">
        <f t="shared" si="698"/>
        <v/>
      </c>
    </row>
    <row r="316" ht="25.5" customHeight="1">
      <c r="A316" s="149"/>
      <c r="B316" s="161"/>
      <c r="C316" s="104"/>
      <c r="D316" s="105"/>
      <c r="E316" s="106">
        <f>IF(B316="",0,F327/SUM(B307:B326))</f>
        <v>0</v>
      </c>
      <c r="F316" s="106">
        <f t="shared" si="680"/>
        <v>0</v>
      </c>
      <c r="G316" s="107">
        <f t="shared" si="681"/>
        <v>0</v>
      </c>
      <c r="H316" s="103"/>
      <c r="I316" s="104"/>
      <c r="J316" s="105"/>
      <c r="K316" s="106">
        <f t="shared" si="682"/>
        <v>0</v>
      </c>
      <c r="L316" s="108">
        <f t="shared" si="683"/>
        <v>0</v>
      </c>
      <c r="M316" s="97">
        <f t="shared" si="684"/>
        <v>0</v>
      </c>
      <c r="N316" s="109">
        <f t="shared" si="685"/>
        <v>0</v>
      </c>
      <c r="O316" s="107">
        <f t="shared" si="686"/>
        <v>0</v>
      </c>
      <c r="P316" s="110" t="str">
        <f t="shared" ref="P316:Q316" si="711">H316</f>
        <v/>
      </c>
      <c r="Q316" s="106" t="str">
        <f t="shared" si="711"/>
        <v/>
      </c>
      <c r="R316" s="106">
        <f t="shared" si="688"/>
        <v>0</v>
      </c>
      <c r="S316" s="108">
        <f t="shared" si="689"/>
        <v>0</v>
      </c>
      <c r="T316" s="153">
        <f t="shared" si="690"/>
        <v>0</v>
      </c>
      <c r="U316" s="154">
        <f t="shared" si="691"/>
        <v>0</v>
      </c>
      <c r="V316" s="86"/>
      <c r="W316" s="86"/>
      <c r="X316" s="86"/>
      <c r="Y316" s="86"/>
      <c r="Z316" s="86"/>
      <c r="AA316" s="86"/>
      <c r="AB316" s="86"/>
      <c r="AC316" s="86"/>
      <c r="AD316" s="86"/>
      <c r="AE316" s="86" t="str">
        <f t="shared" si="696"/>
        <v/>
      </c>
      <c r="AF316" s="86">
        <v>10.0</v>
      </c>
      <c r="AG316" s="155" t="str">
        <f t="shared" si="692"/>
        <v>10</v>
      </c>
      <c r="AH316" s="155" t="str">
        <f t="shared" si="693"/>
        <v> </v>
      </c>
      <c r="AI316" s="155" t="str">
        <f t="shared" ref="AI316:AK316" si="712">IF(H316="","",H316)</f>
        <v/>
      </c>
      <c r="AJ316" s="156" t="str">
        <f t="shared" si="712"/>
        <v/>
      </c>
      <c r="AK316" s="157" t="str">
        <f t="shared" si="712"/>
        <v/>
      </c>
      <c r="AL316" s="86" t="str">
        <f t="shared" si="698"/>
        <v/>
      </c>
    </row>
    <row r="317" ht="25.5" customHeight="1">
      <c r="A317" s="149"/>
      <c r="B317" s="161"/>
      <c r="C317" s="104"/>
      <c r="D317" s="105"/>
      <c r="E317" s="106">
        <f>IF(B317="",0,F327/SUM(B307:B326))</f>
        <v>0</v>
      </c>
      <c r="F317" s="106">
        <f t="shared" si="680"/>
        <v>0</v>
      </c>
      <c r="G317" s="107">
        <f t="shared" si="681"/>
        <v>0</v>
      </c>
      <c r="H317" s="103"/>
      <c r="I317" s="104"/>
      <c r="J317" s="105"/>
      <c r="K317" s="106">
        <f t="shared" si="682"/>
        <v>0</v>
      </c>
      <c r="L317" s="108">
        <f t="shared" si="683"/>
        <v>0</v>
      </c>
      <c r="M317" s="97">
        <f t="shared" si="684"/>
        <v>0</v>
      </c>
      <c r="N317" s="109">
        <f t="shared" si="685"/>
        <v>0</v>
      </c>
      <c r="O317" s="107">
        <f t="shared" si="686"/>
        <v>0</v>
      </c>
      <c r="P317" s="110" t="str">
        <f t="shared" ref="P317:Q317" si="713">H317</f>
        <v/>
      </c>
      <c r="Q317" s="106" t="str">
        <f t="shared" si="713"/>
        <v/>
      </c>
      <c r="R317" s="106">
        <f t="shared" si="688"/>
        <v>0</v>
      </c>
      <c r="S317" s="108">
        <f t="shared" si="689"/>
        <v>0</v>
      </c>
      <c r="T317" s="153">
        <f t="shared" si="690"/>
        <v>0</v>
      </c>
      <c r="U317" s="154">
        <f t="shared" si="691"/>
        <v>0</v>
      </c>
      <c r="V317" s="86"/>
      <c r="W317" s="86"/>
      <c r="X317" s="86"/>
      <c r="Y317" s="86"/>
      <c r="Z317" s="86"/>
      <c r="AA317" s="86"/>
      <c r="AB317" s="86"/>
      <c r="AC317" s="86"/>
      <c r="AD317" s="86"/>
      <c r="AE317" s="86" t="str">
        <f t="shared" si="696"/>
        <v/>
      </c>
      <c r="AF317" s="86">
        <v>11.0</v>
      </c>
      <c r="AG317" s="155" t="str">
        <f t="shared" si="692"/>
        <v>11</v>
      </c>
      <c r="AH317" s="155" t="str">
        <f t="shared" si="693"/>
        <v> </v>
      </c>
      <c r="AI317" s="155" t="str">
        <f t="shared" ref="AI317:AK317" si="714">IF(H317="","",H317)</f>
        <v/>
      </c>
      <c r="AJ317" s="156" t="str">
        <f t="shared" si="714"/>
        <v/>
      </c>
      <c r="AK317" s="157" t="str">
        <f t="shared" si="714"/>
        <v/>
      </c>
      <c r="AL317" s="86" t="str">
        <f t="shared" si="698"/>
        <v/>
      </c>
    </row>
    <row r="318" ht="25.5" customHeight="1">
      <c r="A318" s="149"/>
      <c r="B318" s="161"/>
      <c r="C318" s="104"/>
      <c r="D318" s="105"/>
      <c r="E318" s="106">
        <f>IF(B318="",0,F327/SUM(B307:B326))</f>
        <v>0</v>
      </c>
      <c r="F318" s="106">
        <f t="shared" si="680"/>
        <v>0</v>
      </c>
      <c r="G318" s="107">
        <f t="shared" si="681"/>
        <v>0</v>
      </c>
      <c r="H318" s="103"/>
      <c r="I318" s="104"/>
      <c r="J318" s="105"/>
      <c r="K318" s="106">
        <f t="shared" si="682"/>
        <v>0</v>
      </c>
      <c r="L318" s="108">
        <f t="shared" si="683"/>
        <v>0</v>
      </c>
      <c r="M318" s="97">
        <f t="shared" si="684"/>
        <v>0</v>
      </c>
      <c r="N318" s="109">
        <f t="shared" si="685"/>
        <v>0</v>
      </c>
      <c r="O318" s="107">
        <f t="shared" si="686"/>
        <v>0</v>
      </c>
      <c r="P318" s="110" t="str">
        <f t="shared" ref="P318:Q318" si="715">H318</f>
        <v/>
      </c>
      <c r="Q318" s="106" t="str">
        <f t="shared" si="715"/>
        <v/>
      </c>
      <c r="R318" s="106">
        <f t="shared" si="688"/>
        <v>0</v>
      </c>
      <c r="S318" s="108">
        <f t="shared" si="689"/>
        <v>0</v>
      </c>
      <c r="T318" s="153">
        <f t="shared" si="690"/>
        <v>0</v>
      </c>
      <c r="U318" s="154">
        <f t="shared" si="691"/>
        <v>0</v>
      </c>
      <c r="V318" s="86"/>
      <c r="W318" s="86"/>
      <c r="X318" s="86"/>
      <c r="Y318" s="86"/>
      <c r="Z318" s="86"/>
      <c r="AA318" s="86"/>
      <c r="AB318" s="86"/>
      <c r="AC318" s="86"/>
      <c r="AD318" s="86"/>
      <c r="AE318" s="86" t="str">
        <f t="shared" si="696"/>
        <v/>
      </c>
      <c r="AF318" s="86">
        <v>12.0</v>
      </c>
      <c r="AG318" s="155" t="str">
        <f t="shared" si="692"/>
        <v>12</v>
      </c>
      <c r="AH318" s="155" t="str">
        <f t="shared" si="693"/>
        <v> </v>
      </c>
      <c r="AI318" s="155" t="str">
        <f t="shared" ref="AI318:AK318" si="716">IF(H318="","",H318)</f>
        <v/>
      </c>
      <c r="AJ318" s="156" t="str">
        <f t="shared" si="716"/>
        <v/>
      </c>
      <c r="AK318" s="157" t="str">
        <f t="shared" si="716"/>
        <v/>
      </c>
      <c r="AL318" s="86" t="str">
        <f t="shared" si="698"/>
        <v/>
      </c>
    </row>
    <row r="319" ht="25.5" customHeight="1">
      <c r="A319" s="149"/>
      <c r="B319" s="161"/>
      <c r="C319" s="104"/>
      <c r="D319" s="105"/>
      <c r="E319" s="106">
        <f>IF(B319="",0,F327/SUM(B307:B326))</f>
        <v>0</v>
      </c>
      <c r="F319" s="106">
        <f t="shared" si="680"/>
        <v>0</v>
      </c>
      <c r="G319" s="107">
        <f t="shared" si="681"/>
        <v>0</v>
      </c>
      <c r="H319" s="103"/>
      <c r="I319" s="104"/>
      <c r="J319" s="105"/>
      <c r="K319" s="106">
        <f t="shared" si="682"/>
        <v>0</v>
      </c>
      <c r="L319" s="108">
        <f t="shared" si="683"/>
        <v>0</v>
      </c>
      <c r="M319" s="97">
        <f t="shared" si="684"/>
        <v>0</v>
      </c>
      <c r="N319" s="109">
        <f t="shared" si="685"/>
        <v>0</v>
      </c>
      <c r="O319" s="107">
        <f t="shared" si="686"/>
        <v>0</v>
      </c>
      <c r="P319" s="110" t="str">
        <f t="shared" ref="P319:Q319" si="717">H319</f>
        <v/>
      </c>
      <c r="Q319" s="106" t="str">
        <f t="shared" si="717"/>
        <v/>
      </c>
      <c r="R319" s="106">
        <f t="shared" si="688"/>
        <v>0</v>
      </c>
      <c r="S319" s="108">
        <f t="shared" si="689"/>
        <v>0</v>
      </c>
      <c r="T319" s="153">
        <f t="shared" si="690"/>
        <v>0</v>
      </c>
      <c r="U319" s="154">
        <f t="shared" si="691"/>
        <v>0</v>
      </c>
      <c r="V319" s="86"/>
      <c r="W319" s="86"/>
      <c r="X319" s="86"/>
      <c r="Y319" s="86"/>
      <c r="Z319" s="86"/>
      <c r="AA319" s="86"/>
      <c r="AB319" s="86"/>
      <c r="AC319" s="86"/>
      <c r="AD319" s="86"/>
      <c r="AE319" s="86" t="str">
        <f t="shared" si="696"/>
        <v/>
      </c>
      <c r="AF319" s="86">
        <v>13.0</v>
      </c>
      <c r="AG319" s="155" t="str">
        <f t="shared" si="692"/>
        <v>13</v>
      </c>
      <c r="AH319" s="155" t="str">
        <f t="shared" si="693"/>
        <v> </v>
      </c>
      <c r="AI319" s="155" t="str">
        <f t="shared" ref="AI319:AK319" si="718">IF(H319="","",H319)</f>
        <v/>
      </c>
      <c r="AJ319" s="156" t="str">
        <f t="shared" si="718"/>
        <v/>
      </c>
      <c r="AK319" s="157" t="str">
        <f t="shared" si="718"/>
        <v/>
      </c>
      <c r="AL319" s="86" t="str">
        <f t="shared" si="698"/>
        <v/>
      </c>
    </row>
    <row r="320" ht="25.5" customHeight="1">
      <c r="A320" s="149"/>
      <c r="B320" s="161"/>
      <c r="C320" s="104"/>
      <c r="D320" s="105"/>
      <c r="E320" s="106">
        <f>IF(B320="",0,F327/SUM(B307:B326))</f>
        <v>0</v>
      </c>
      <c r="F320" s="106">
        <f t="shared" si="680"/>
        <v>0</v>
      </c>
      <c r="G320" s="107">
        <f t="shared" si="681"/>
        <v>0</v>
      </c>
      <c r="H320" s="103"/>
      <c r="I320" s="104"/>
      <c r="J320" s="105"/>
      <c r="K320" s="106">
        <f t="shared" si="682"/>
        <v>0</v>
      </c>
      <c r="L320" s="108">
        <f t="shared" si="683"/>
        <v>0</v>
      </c>
      <c r="M320" s="97">
        <f t="shared" si="684"/>
        <v>0</v>
      </c>
      <c r="N320" s="109">
        <f t="shared" si="685"/>
        <v>0</v>
      </c>
      <c r="O320" s="107">
        <f t="shared" si="686"/>
        <v>0</v>
      </c>
      <c r="P320" s="110" t="str">
        <f t="shared" ref="P320:Q320" si="719">H320</f>
        <v/>
      </c>
      <c r="Q320" s="106" t="str">
        <f t="shared" si="719"/>
        <v/>
      </c>
      <c r="R320" s="106">
        <f t="shared" si="688"/>
        <v>0</v>
      </c>
      <c r="S320" s="108">
        <f t="shared" si="689"/>
        <v>0</v>
      </c>
      <c r="T320" s="153">
        <f t="shared" si="690"/>
        <v>0</v>
      </c>
      <c r="U320" s="154">
        <f t="shared" si="691"/>
        <v>0</v>
      </c>
      <c r="V320" s="86"/>
      <c r="W320" s="86"/>
      <c r="X320" s="86"/>
      <c r="Y320" s="86"/>
      <c r="Z320" s="86"/>
      <c r="AA320" s="86"/>
      <c r="AB320" s="86"/>
      <c r="AC320" s="86"/>
      <c r="AD320" s="86"/>
      <c r="AE320" s="86" t="str">
        <f t="shared" si="696"/>
        <v/>
      </c>
      <c r="AF320" s="86">
        <v>14.0</v>
      </c>
      <c r="AG320" s="155" t="str">
        <f t="shared" si="692"/>
        <v>14</v>
      </c>
      <c r="AH320" s="155" t="str">
        <f t="shared" si="693"/>
        <v> </v>
      </c>
      <c r="AI320" s="155" t="str">
        <f t="shared" ref="AI320:AK320" si="720">IF(H320="","",H320)</f>
        <v/>
      </c>
      <c r="AJ320" s="156" t="str">
        <f t="shared" si="720"/>
        <v/>
      </c>
      <c r="AK320" s="157" t="str">
        <f t="shared" si="720"/>
        <v/>
      </c>
      <c r="AL320" s="86" t="str">
        <f t="shared" si="698"/>
        <v/>
      </c>
    </row>
    <row r="321" ht="25.5" customHeight="1">
      <c r="A321" s="149"/>
      <c r="B321" s="161"/>
      <c r="C321" s="104"/>
      <c r="D321" s="105"/>
      <c r="E321" s="106">
        <f>IF(B321="",0,F327/SUM(B307:B326))</f>
        <v>0</v>
      </c>
      <c r="F321" s="106">
        <f t="shared" si="680"/>
        <v>0</v>
      </c>
      <c r="G321" s="107">
        <f t="shared" si="681"/>
        <v>0</v>
      </c>
      <c r="H321" s="103"/>
      <c r="I321" s="104"/>
      <c r="J321" s="105"/>
      <c r="K321" s="106">
        <f t="shared" si="682"/>
        <v>0</v>
      </c>
      <c r="L321" s="108">
        <f t="shared" si="683"/>
        <v>0</v>
      </c>
      <c r="M321" s="97">
        <f t="shared" si="684"/>
        <v>0</v>
      </c>
      <c r="N321" s="109">
        <f t="shared" si="685"/>
        <v>0</v>
      </c>
      <c r="O321" s="107">
        <f t="shared" si="686"/>
        <v>0</v>
      </c>
      <c r="P321" s="110" t="str">
        <f t="shared" ref="P321:Q321" si="721">H321</f>
        <v/>
      </c>
      <c r="Q321" s="106" t="str">
        <f t="shared" si="721"/>
        <v/>
      </c>
      <c r="R321" s="106">
        <f t="shared" si="688"/>
        <v>0</v>
      </c>
      <c r="S321" s="108">
        <f t="shared" si="689"/>
        <v>0</v>
      </c>
      <c r="T321" s="153">
        <f t="shared" si="690"/>
        <v>0</v>
      </c>
      <c r="U321" s="154">
        <f t="shared" si="691"/>
        <v>0</v>
      </c>
      <c r="V321" s="86"/>
      <c r="W321" s="86"/>
      <c r="X321" s="86"/>
      <c r="Y321" s="86"/>
      <c r="Z321" s="86"/>
      <c r="AA321" s="86"/>
      <c r="AB321" s="86"/>
      <c r="AC321" s="86"/>
      <c r="AD321" s="86"/>
      <c r="AE321" s="86" t="str">
        <f t="shared" si="696"/>
        <v/>
      </c>
      <c r="AF321" s="86">
        <v>15.0</v>
      </c>
      <c r="AG321" s="155" t="str">
        <f t="shared" si="692"/>
        <v>15</v>
      </c>
      <c r="AH321" s="155" t="str">
        <f t="shared" si="693"/>
        <v> </v>
      </c>
      <c r="AI321" s="155" t="str">
        <f t="shared" ref="AI321:AK321" si="722">IF(H321="","",H321)</f>
        <v/>
      </c>
      <c r="AJ321" s="156" t="str">
        <f t="shared" si="722"/>
        <v/>
      </c>
      <c r="AK321" s="157" t="str">
        <f t="shared" si="722"/>
        <v/>
      </c>
      <c r="AL321" s="86" t="str">
        <f t="shared" si="698"/>
        <v/>
      </c>
    </row>
    <row r="322" ht="25.5" customHeight="1">
      <c r="A322" s="149"/>
      <c r="B322" s="161"/>
      <c r="C322" s="104"/>
      <c r="D322" s="105"/>
      <c r="E322" s="106">
        <f>IF(B322="",0,F327/SUM(B307:B326))</f>
        <v>0</v>
      </c>
      <c r="F322" s="106">
        <f t="shared" si="680"/>
        <v>0</v>
      </c>
      <c r="G322" s="107">
        <f t="shared" si="681"/>
        <v>0</v>
      </c>
      <c r="H322" s="103"/>
      <c r="I322" s="104"/>
      <c r="J322" s="105"/>
      <c r="K322" s="106">
        <f t="shared" si="682"/>
        <v>0</v>
      </c>
      <c r="L322" s="108">
        <f t="shared" si="683"/>
        <v>0</v>
      </c>
      <c r="M322" s="97">
        <f t="shared" si="684"/>
        <v>0</v>
      </c>
      <c r="N322" s="109">
        <f t="shared" si="685"/>
        <v>0</v>
      </c>
      <c r="O322" s="107">
        <f t="shared" si="686"/>
        <v>0</v>
      </c>
      <c r="P322" s="110" t="str">
        <f t="shared" ref="P322:Q322" si="723">H322</f>
        <v/>
      </c>
      <c r="Q322" s="106" t="str">
        <f t="shared" si="723"/>
        <v/>
      </c>
      <c r="R322" s="106">
        <f t="shared" si="688"/>
        <v>0</v>
      </c>
      <c r="S322" s="108">
        <f t="shared" si="689"/>
        <v>0</v>
      </c>
      <c r="T322" s="153">
        <f t="shared" si="690"/>
        <v>0</v>
      </c>
      <c r="U322" s="154">
        <f t="shared" si="691"/>
        <v>0</v>
      </c>
      <c r="V322" s="86"/>
      <c r="W322" s="86"/>
      <c r="X322" s="86"/>
      <c r="Y322" s="86"/>
      <c r="Z322" s="86"/>
      <c r="AA322" s="86"/>
      <c r="AB322" s="86"/>
      <c r="AC322" s="86"/>
      <c r="AD322" s="86"/>
      <c r="AE322" s="86" t="str">
        <f t="shared" si="696"/>
        <v/>
      </c>
      <c r="AF322" s="86">
        <v>16.0</v>
      </c>
      <c r="AG322" s="155" t="str">
        <f t="shared" si="692"/>
        <v>16</v>
      </c>
      <c r="AH322" s="155" t="str">
        <f t="shared" si="693"/>
        <v> </v>
      </c>
      <c r="AI322" s="155" t="str">
        <f t="shared" ref="AI322:AK322" si="724">IF(H322="","",H322)</f>
        <v/>
      </c>
      <c r="AJ322" s="156" t="str">
        <f t="shared" si="724"/>
        <v/>
      </c>
      <c r="AK322" s="157" t="str">
        <f t="shared" si="724"/>
        <v/>
      </c>
      <c r="AL322" s="86" t="str">
        <f t="shared" si="698"/>
        <v/>
      </c>
    </row>
    <row r="323" ht="25.5" customHeight="1">
      <c r="A323" s="149"/>
      <c r="B323" s="161"/>
      <c r="C323" s="104"/>
      <c r="D323" s="105"/>
      <c r="E323" s="106">
        <f>IF(B323="",0,F327/SUM(B307:B326))</f>
        <v>0</v>
      </c>
      <c r="F323" s="106">
        <f t="shared" si="680"/>
        <v>0</v>
      </c>
      <c r="G323" s="107">
        <f t="shared" si="681"/>
        <v>0</v>
      </c>
      <c r="H323" s="103"/>
      <c r="I323" s="104"/>
      <c r="J323" s="105"/>
      <c r="K323" s="106">
        <f t="shared" si="682"/>
        <v>0</v>
      </c>
      <c r="L323" s="108">
        <f t="shared" si="683"/>
        <v>0</v>
      </c>
      <c r="M323" s="97">
        <f t="shared" si="684"/>
        <v>0</v>
      </c>
      <c r="N323" s="109">
        <f t="shared" si="685"/>
        <v>0</v>
      </c>
      <c r="O323" s="107">
        <f t="shared" si="686"/>
        <v>0</v>
      </c>
      <c r="P323" s="110" t="str">
        <f t="shared" ref="P323:Q323" si="725">H323</f>
        <v/>
      </c>
      <c r="Q323" s="106" t="str">
        <f t="shared" si="725"/>
        <v/>
      </c>
      <c r="R323" s="106">
        <f t="shared" si="688"/>
        <v>0</v>
      </c>
      <c r="S323" s="108">
        <f t="shared" si="689"/>
        <v>0</v>
      </c>
      <c r="T323" s="153">
        <f t="shared" si="690"/>
        <v>0</v>
      </c>
      <c r="U323" s="154">
        <f t="shared" si="691"/>
        <v>0</v>
      </c>
      <c r="V323" s="86"/>
      <c r="W323" s="86"/>
      <c r="X323" s="86"/>
      <c r="Y323" s="86"/>
      <c r="Z323" s="86"/>
      <c r="AA323" s="86"/>
      <c r="AB323" s="86"/>
      <c r="AC323" s="86"/>
      <c r="AD323" s="86"/>
      <c r="AE323" s="86" t="str">
        <f t="shared" si="696"/>
        <v/>
      </c>
      <c r="AF323" s="86">
        <v>17.0</v>
      </c>
      <c r="AG323" s="155" t="str">
        <f t="shared" si="692"/>
        <v>17</v>
      </c>
      <c r="AH323" s="155" t="str">
        <f t="shared" si="693"/>
        <v> </v>
      </c>
      <c r="AI323" s="155" t="str">
        <f t="shared" ref="AI323:AK323" si="726">IF(H323="","",H323)</f>
        <v/>
      </c>
      <c r="AJ323" s="156" t="str">
        <f t="shared" si="726"/>
        <v/>
      </c>
      <c r="AK323" s="157" t="str">
        <f t="shared" si="726"/>
        <v/>
      </c>
      <c r="AL323" s="86" t="str">
        <f t="shared" si="698"/>
        <v/>
      </c>
    </row>
    <row r="324" ht="25.5" customHeight="1">
      <c r="A324" s="149"/>
      <c r="B324" s="161"/>
      <c r="C324" s="104"/>
      <c r="D324" s="105"/>
      <c r="E324" s="106">
        <f>IF(B324="",0,F327/SUM(B307:B326))</f>
        <v>0</v>
      </c>
      <c r="F324" s="106">
        <f t="shared" si="680"/>
        <v>0</v>
      </c>
      <c r="G324" s="107">
        <f t="shared" si="681"/>
        <v>0</v>
      </c>
      <c r="H324" s="103"/>
      <c r="I324" s="104"/>
      <c r="J324" s="105"/>
      <c r="K324" s="106">
        <f t="shared" si="682"/>
        <v>0</v>
      </c>
      <c r="L324" s="108">
        <f t="shared" si="683"/>
        <v>0</v>
      </c>
      <c r="M324" s="97">
        <f t="shared" si="684"/>
        <v>0</v>
      </c>
      <c r="N324" s="109">
        <f t="shared" si="685"/>
        <v>0</v>
      </c>
      <c r="O324" s="107">
        <f t="shared" si="686"/>
        <v>0</v>
      </c>
      <c r="P324" s="110" t="str">
        <f t="shared" ref="P324:Q324" si="727">H324</f>
        <v/>
      </c>
      <c r="Q324" s="106" t="str">
        <f t="shared" si="727"/>
        <v/>
      </c>
      <c r="R324" s="106">
        <f t="shared" si="688"/>
        <v>0</v>
      </c>
      <c r="S324" s="108">
        <f t="shared" si="689"/>
        <v>0</v>
      </c>
      <c r="T324" s="153">
        <f t="shared" si="690"/>
        <v>0</v>
      </c>
      <c r="U324" s="154">
        <f t="shared" si="691"/>
        <v>0</v>
      </c>
      <c r="V324" s="86"/>
      <c r="W324" s="86"/>
      <c r="X324" s="86"/>
      <c r="Y324" s="86"/>
      <c r="Z324" s="86"/>
      <c r="AA324" s="86"/>
      <c r="AB324" s="86"/>
      <c r="AC324" s="86"/>
      <c r="AD324" s="86"/>
      <c r="AE324" s="86" t="str">
        <f t="shared" si="696"/>
        <v/>
      </c>
      <c r="AF324" s="86">
        <v>18.0</v>
      </c>
      <c r="AG324" s="155" t="str">
        <f t="shared" si="692"/>
        <v>18</v>
      </c>
      <c r="AH324" s="155" t="str">
        <f t="shared" si="693"/>
        <v> </v>
      </c>
      <c r="AI324" s="155" t="str">
        <f t="shared" ref="AI324:AK324" si="728">IF(H324="","",H324)</f>
        <v/>
      </c>
      <c r="AJ324" s="156" t="str">
        <f t="shared" si="728"/>
        <v/>
      </c>
      <c r="AK324" s="157" t="str">
        <f t="shared" si="728"/>
        <v/>
      </c>
      <c r="AL324" s="86" t="str">
        <f t="shared" si="698"/>
        <v/>
      </c>
    </row>
    <row r="325" ht="25.5" customHeight="1">
      <c r="A325" s="149"/>
      <c r="B325" s="161"/>
      <c r="C325" s="104"/>
      <c r="D325" s="105"/>
      <c r="E325" s="106">
        <f>IF(B325="",0,F327/SUM(B307:B326))</f>
        <v>0</v>
      </c>
      <c r="F325" s="106">
        <f t="shared" si="680"/>
        <v>0</v>
      </c>
      <c r="G325" s="107">
        <f t="shared" si="681"/>
        <v>0</v>
      </c>
      <c r="H325" s="103"/>
      <c r="I325" s="104"/>
      <c r="J325" s="105"/>
      <c r="K325" s="106">
        <f t="shared" si="682"/>
        <v>0</v>
      </c>
      <c r="L325" s="108">
        <f t="shared" si="683"/>
        <v>0</v>
      </c>
      <c r="M325" s="97">
        <f t="shared" si="684"/>
        <v>0</v>
      </c>
      <c r="N325" s="109">
        <f t="shared" si="685"/>
        <v>0</v>
      </c>
      <c r="O325" s="107">
        <f t="shared" si="686"/>
        <v>0</v>
      </c>
      <c r="P325" s="110" t="str">
        <f t="shared" ref="P325:Q325" si="729">H325</f>
        <v/>
      </c>
      <c r="Q325" s="106" t="str">
        <f t="shared" si="729"/>
        <v/>
      </c>
      <c r="R325" s="106">
        <f t="shared" si="688"/>
        <v>0</v>
      </c>
      <c r="S325" s="108">
        <f t="shared" si="689"/>
        <v>0</v>
      </c>
      <c r="T325" s="153">
        <f t="shared" si="690"/>
        <v>0</v>
      </c>
      <c r="U325" s="154">
        <f t="shared" si="691"/>
        <v>0</v>
      </c>
      <c r="V325" s="86"/>
      <c r="W325" s="86"/>
      <c r="X325" s="86"/>
      <c r="Y325" s="86"/>
      <c r="Z325" s="86"/>
      <c r="AA325" s="86"/>
      <c r="AB325" s="86"/>
      <c r="AC325" s="86"/>
      <c r="AD325" s="86"/>
      <c r="AE325" s="86" t="str">
        <f t="shared" si="696"/>
        <v/>
      </c>
      <c r="AF325" s="86">
        <v>19.0</v>
      </c>
      <c r="AG325" s="155" t="str">
        <f t="shared" si="692"/>
        <v>19</v>
      </c>
      <c r="AH325" s="155" t="str">
        <f t="shared" si="693"/>
        <v> </v>
      </c>
      <c r="AI325" s="155" t="str">
        <f t="shared" ref="AI325:AK325" si="730">IF(H325="","",H325)</f>
        <v/>
      </c>
      <c r="AJ325" s="156" t="str">
        <f t="shared" si="730"/>
        <v/>
      </c>
      <c r="AK325" s="157" t="str">
        <f t="shared" si="730"/>
        <v/>
      </c>
      <c r="AL325" s="86" t="str">
        <f t="shared" si="698"/>
        <v/>
      </c>
    </row>
    <row r="326" ht="25.5" customHeight="1">
      <c r="A326" s="149"/>
      <c r="B326" s="161"/>
      <c r="C326" s="104"/>
      <c r="D326" s="105"/>
      <c r="E326" s="106">
        <f>IF(B326="",0,F327/SUM(B307:B326))</f>
        <v>0</v>
      </c>
      <c r="F326" s="106">
        <f t="shared" si="680"/>
        <v>0</v>
      </c>
      <c r="G326" s="107">
        <f t="shared" si="681"/>
        <v>0</v>
      </c>
      <c r="H326" s="103"/>
      <c r="I326" s="104"/>
      <c r="J326" s="105"/>
      <c r="K326" s="106">
        <f t="shared" si="682"/>
        <v>0</v>
      </c>
      <c r="L326" s="108">
        <f t="shared" si="683"/>
        <v>0</v>
      </c>
      <c r="M326" s="97">
        <f t="shared" si="684"/>
        <v>0</v>
      </c>
      <c r="N326" s="109">
        <f t="shared" si="685"/>
        <v>0</v>
      </c>
      <c r="O326" s="107">
        <f t="shared" si="686"/>
        <v>0</v>
      </c>
      <c r="P326" s="110" t="str">
        <f t="shared" ref="P326:Q326" si="731">H326</f>
        <v/>
      </c>
      <c r="Q326" s="106" t="str">
        <f t="shared" si="731"/>
        <v/>
      </c>
      <c r="R326" s="106">
        <f t="shared" si="688"/>
        <v>0</v>
      </c>
      <c r="S326" s="108">
        <f t="shared" si="689"/>
        <v>0</v>
      </c>
      <c r="T326" s="153">
        <f t="shared" si="690"/>
        <v>0</v>
      </c>
      <c r="U326" s="154">
        <f t="shared" si="691"/>
        <v>0</v>
      </c>
      <c r="V326" s="86"/>
      <c r="W326" s="86"/>
      <c r="X326" s="86"/>
      <c r="Y326" s="86"/>
      <c r="Z326" s="86"/>
      <c r="AA326" s="86"/>
      <c r="AB326" s="86"/>
      <c r="AC326" s="86"/>
      <c r="AD326" s="86"/>
      <c r="AE326" s="86" t="str">
        <f t="shared" si="696"/>
        <v/>
      </c>
      <c r="AF326" s="86">
        <v>20.0</v>
      </c>
      <c r="AG326" s="155" t="str">
        <f t="shared" si="692"/>
        <v>20</v>
      </c>
      <c r="AH326" s="155" t="str">
        <f t="shared" si="693"/>
        <v> </v>
      </c>
      <c r="AI326" s="155" t="str">
        <f t="shared" ref="AI326:AK326" si="732">IF(H326="","",H326)</f>
        <v/>
      </c>
      <c r="AJ326" s="156" t="str">
        <f t="shared" si="732"/>
        <v/>
      </c>
      <c r="AK326" s="157" t="str">
        <f t="shared" si="732"/>
        <v/>
      </c>
      <c r="AL326" s="86" t="str">
        <f t="shared" si="698"/>
        <v/>
      </c>
    </row>
    <row r="327" ht="25.5" customHeight="1">
      <c r="A327" s="86"/>
      <c r="B327" s="164">
        <f>SUM(B307:B326)</f>
        <v>0</v>
      </c>
      <c r="C327" s="87" t="s">
        <v>34</v>
      </c>
      <c r="D327" s="95" t="s">
        <v>26</v>
      </c>
      <c r="E327" s="15"/>
      <c r="F327" s="104"/>
      <c r="G327" s="91"/>
      <c r="H327" s="164">
        <f>SUM(H307:H326)</f>
        <v>0</v>
      </c>
      <c r="I327" s="87" t="s">
        <v>34</v>
      </c>
      <c r="J327" s="86"/>
      <c r="K327" s="86"/>
      <c r="L327" s="165">
        <f t="shared" si="683"/>
        <v>0</v>
      </c>
      <c r="M327" s="86"/>
      <c r="N327" s="166">
        <f t="shared" ref="N327:O327" si="733">SUM(N307:N314)</f>
        <v>0</v>
      </c>
      <c r="O327" s="166">
        <f t="shared" si="733"/>
        <v>0</v>
      </c>
      <c r="P327" s="86"/>
      <c r="Q327" s="86"/>
      <c r="R327" s="98">
        <f>SUM(R307:R314)</f>
        <v>0</v>
      </c>
      <c r="S327" s="164" t="s">
        <v>28</v>
      </c>
      <c r="T327" s="164"/>
      <c r="U327" s="86"/>
      <c r="V327" s="86"/>
      <c r="W327" s="86"/>
      <c r="X327" s="86"/>
      <c r="Y327" s="104">
        <f>T327*R327</f>
        <v>0</v>
      </c>
      <c r="Z327" s="104">
        <f>R327</f>
        <v>0</v>
      </c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</row>
    <row r="328" ht="25.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</row>
    <row r="329" ht="25.5" customHeight="1">
      <c r="A329" s="137"/>
      <c r="B329" s="138" t="s">
        <v>1</v>
      </c>
      <c r="C329" s="139"/>
      <c r="D329" s="95" t="s">
        <v>2</v>
      </c>
      <c r="E329" s="15"/>
      <c r="F329" s="140"/>
      <c r="G329" s="17"/>
      <c r="H329" s="17"/>
      <c r="I329" s="15"/>
      <c r="J329" s="95" t="s">
        <v>3</v>
      </c>
      <c r="K329" s="17"/>
      <c r="L329" s="17"/>
      <c r="M329" s="15"/>
      <c r="N329" s="86"/>
      <c r="O329" s="86"/>
      <c r="P329" s="97">
        <f>IFERROR(O352/N352-1,0)</f>
        <v>0</v>
      </c>
      <c r="Q329" s="141" t="s">
        <v>4</v>
      </c>
      <c r="R329" s="20"/>
      <c r="S329" s="21"/>
      <c r="T329" s="142">
        <f>SUM(T332:T351)</f>
        <v>0</v>
      </c>
      <c r="U329" s="143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</row>
    <row r="330" ht="25.5" customHeight="1">
      <c r="A330" s="144" t="s">
        <v>5</v>
      </c>
      <c r="B330" s="145" t="s">
        <v>6</v>
      </c>
      <c r="C330" s="17"/>
      <c r="D330" s="17"/>
      <c r="E330" s="17"/>
      <c r="F330" s="17"/>
      <c r="G330" s="26"/>
      <c r="H330" s="25" t="s">
        <v>7</v>
      </c>
      <c r="I330" s="17"/>
      <c r="J330" s="17"/>
      <c r="K330" s="17"/>
      <c r="L330" s="17"/>
      <c r="M330" s="26"/>
      <c r="N330" s="27" t="s">
        <v>8</v>
      </c>
      <c r="O330" s="28"/>
      <c r="P330" s="25" t="s">
        <v>9</v>
      </c>
      <c r="Q330" s="17"/>
      <c r="R330" s="17"/>
      <c r="S330" s="17"/>
      <c r="T330" s="2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</row>
    <row r="331" ht="25.5" customHeight="1">
      <c r="A331" s="146"/>
      <c r="B331" s="138" t="s">
        <v>10</v>
      </c>
      <c r="C331" s="93" t="s">
        <v>11</v>
      </c>
      <c r="D331" s="93" t="s">
        <v>12</v>
      </c>
      <c r="E331" s="93" t="s">
        <v>13</v>
      </c>
      <c r="F331" s="93" t="s">
        <v>14</v>
      </c>
      <c r="G331" s="101" t="s">
        <v>15</v>
      </c>
      <c r="H331" s="100" t="s">
        <v>10</v>
      </c>
      <c r="I331" s="93" t="s">
        <v>11</v>
      </c>
      <c r="J331" s="93" t="s">
        <v>12</v>
      </c>
      <c r="K331" s="93" t="s">
        <v>14</v>
      </c>
      <c r="L331" s="93" t="s">
        <v>16</v>
      </c>
      <c r="M331" s="101" t="s">
        <v>17</v>
      </c>
      <c r="N331" s="100" t="s">
        <v>18</v>
      </c>
      <c r="O331" s="101" t="s">
        <v>19</v>
      </c>
      <c r="P331" s="100" t="s">
        <v>20</v>
      </c>
      <c r="Q331" s="93" t="s">
        <v>21</v>
      </c>
      <c r="R331" s="93" t="s">
        <v>22</v>
      </c>
      <c r="S331" s="93" t="s">
        <v>23</v>
      </c>
      <c r="T331" s="147" t="s">
        <v>24</v>
      </c>
      <c r="U331" s="148" t="s">
        <v>32</v>
      </c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</row>
    <row r="332" ht="25.5" customHeight="1">
      <c r="A332" s="149"/>
      <c r="B332" s="159"/>
      <c r="C332" s="160"/>
      <c r="D332" s="158"/>
      <c r="E332" s="106">
        <f>IF(B332="",0,F352/SUM(B332:B351))</f>
        <v>0</v>
      </c>
      <c r="F332" s="106">
        <f t="shared" ref="F332:F351" si="736">C332*(1-D332)*(1-9.25%)+E332</f>
        <v>0</v>
      </c>
      <c r="G332" s="107">
        <f t="shared" ref="G332:G351" si="737">IFERROR(F332*B332/H332,0)</f>
        <v>0</v>
      </c>
      <c r="H332" s="159"/>
      <c r="I332" s="160"/>
      <c r="J332" s="158"/>
      <c r="K332" s="106">
        <f t="shared" ref="K332:K351" si="738">I332*(1-J332)*(1-9.25%)</f>
        <v>0</v>
      </c>
      <c r="L332" s="108">
        <f t="shared" ref="L332:L352" si="739">IFERROR(H332/B332-1,0)</f>
        <v>0</v>
      </c>
      <c r="M332" s="97">
        <f t="shared" ref="M332:M351" si="740">IFERROR(K332/G332-1,0)</f>
        <v>0</v>
      </c>
      <c r="N332" s="109">
        <f t="shared" ref="N332:N351" si="741">B332*F332</f>
        <v>0</v>
      </c>
      <c r="O332" s="107">
        <f t="shared" ref="O332:O351" si="742">H332*K332</f>
        <v>0</v>
      </c>
      <c r="P332" s="110" t="str">
        <f t="shared" ref="P332:Q332" si="734">H332</f>
        <v/>
      </c>
      <c r="Q332" s="106" t="str">
        <f t="shared" si="734"/>
        <v/>
      </c>
      <c r="R332" s="106">
        <f t="shared" ref="R332:R351" si="744">Q332*P332</f>
        <v>0</v>
      </c>
      <c r="S332" s="108">
        <f t="shared" ref="S332:S351" si="745">IF(M332="","",IF(M332&lt;20%,0,IF(M332&lt;30%,1%,IF(M332&lt;40%,1.5%,IF(M332&lt;50%,2.5%,IF(M332&lt;60%,3%,IF(M332&lt;80%,4%,IF(M332&lt;100%,5%,5%))))))))</f>
        <v>0</v>
      </c>
      <c r="T332" s="153">
        <f t="shared" ref="T332:T351" si="746">R332*S332</f>
        <v>0</v>
      </c>
      <c r="U332" s="154">
        <f t="shared" ref="U332:U351" si="747">G332/(1-J332)/(1-9.25%)</f>
        <v>0</v>
      </c>
      <c r="V332" s="86"/>
      <c r="W332" s="86"/>
      <c r="X332" s="86"/>
      <c r="Y332" s="86"/>
      <c r="Z332" s="86"/>
      <c r="AA332" s="86"/>
      <c r="AB332" s="86"/>
      <c r="AC332" s="86"/>
      <c r="AD332" s="86"/>
      <c r="AE332" s="86" t="str">
        <f>C329</f>
        <v/>
      </c>
      <c r="AF332" s="86">
        <v>1.0</v>
      </c>
      <c r="AG332" s="155" t="str">
        <f t="shared" ref="AG332:AG351" si="748">CONCATENATE(AE332,AF332)</f>
        <v>1</v>
      </c>
      <c r="AH332" s="155" t="str">
        <f t="shared" ref="AH332:AH351" si="749">IF(A332=""," ",A332)</f>
        <v> </v>
      </c>
      <c r="AI332" s="155" t="str">
        <f t="shared" ref="AI332:AK332" si="735">IF(H332="","",H332)</f>
        <v/>
      </c>
      <c r="AJ332" s="156" t="str">
        <f t="shared" si="735"/>
        <v/>
      </c>
      <c r="AK332" s="157" t="str">
        <f t="shared" si="735"/>
        <v/>
      </c>
      <c r="AL332" s="86" t="str">
        <f>IF(F329="","",F329)</f>
        <v/>
      </c>
    </row>
    <row r="333" ht="25.5" customHeight="1">
      <c r="A333" s="149"/>
      <c r="B333" s="103"/>
      <c r="C333" s="160"/>
      <c r="D333" s="158"/>
      <c r="E333" s="106">
        <f>IF(B333="",0,F352/SUM(B332:B351))</f>
        <v>0</v>
      </c>
      <c r="F333" s="106">
        <f t="shared" si="736"/>
        <v>0</v>
      </c>
      <c r="G333" s="107">
        <f t="shared" si="737"/>
        <v>0</v>
      </c>
      <c r="H333" s="103"/>
      <c r="I333" s="160"/>
      <c r="J333" s="158"/>
      <c r="K333" s="106">
        <f t="shared" si="738"/>
        <v>0</v>
      </c>
      <c r="L333" s="108">
        <f t="shared" si="739"/>
        <v>0</v>
      </c>
      <c r="M333" s="97">
        <f t="shared" si="740"/>
        <v>0</v>
      </c>
      <c r="N333" s="109">
        <f t="shared" si="741"/>
        <v>0</v>
      </c>
      <c r="O333" s="107">
        <f t="shared" si="742"/>
        <v>0</v>
      </c>
      <c r="P333" s="110" t="str">
        <f t="shared" ref="P333:Q333" si="743">H333</f>
        <v/>
      </c>
      <c r="Q333" s="106" t="str">
        <f t="shared" si="743"/>
        <v/>
      </c>
      <c r="R333" s="106">
        <f t="shared" si="744"/>
        <v>0</v>
      </c>
      <c r="S333" s="108">
        <f t="shared" si="745"/>
        <v>0</v>
      </c>
      <c r="T333" s="153">
        <f t="shared" si="746"/>
        <v>0</v>
      </c>
      <c r="U333" s="154">
        <f t="shared" si="747"/>
        <v>0</v>
      </c>
      <c r="V333" s="86"/>
      <c r="W333" s="86"/>
      <c r="X333" s="86"/>
      <c r="Y333" s="86"/>
      <c r="Z333" s="86"/>
      <c r="AA333" s="86"/>
      <c r="AB333" s="86"/>
      <c r="AC333" s="86"/>
      <c r="AD333" s="86"/>
      <c r="AE333" s="86" t="str">
        <f t="shared" ref="AE333:AE351" si="752">AE332</f>
        <v/>
      </c>
      <c r="AF333" s="86">
        <v>2.0</v>
      </c>
      <c r="AG333" s="155" t="str">
        <f t="shared" si="748"/>
        <v>2</v>
      </c>
      <c r="AH333" s="155" t="str">
        <f t="shared" si="749"/>
        <v> </v>
      </c>
      <c r="AI333" s="155" t="str">
        <f t="shared" ref="AI333:AK333" si="750">IF(H333="","",H333)</f>
        <v/>
      </c>
      <c r="AJ333" s="156" t="str">
        <f t="shared" si="750"/>
        <v/>
      </c>
      <c r="AK333" s="157" t="str">
        <f t="shared" si="750"/>
        <v/>
      </c>
      <c r="AL333" s="86" t="str">
        <f t="shared" ref="AL333:AL351" si="754">AL332</f>
        <v/>
      </c>
    </row>
    <row r="334" ht="25.5" customHeight="1">
      <c r="A334" s="149"/>
      <c r="B334" s="159"/>
      <c r="C334" s="160"/>
      <c r="D334" s="158"/>
      <c r="E334" s="106">
        <f>IF(B334="",0,F352/SUM(B332:B351))</f>
        <v>0</v>
      </c>
      <c r="F334" s="106">
        <f t="shared" si="736"/>
        <v>0</v>
      </c>
      <c r="G334" s="107">
        <f t="shared" si="737"/>
        <v>0</v>
      </c>
      <c r="H334" s="159"/>
      <c r="I334" s="160"/>
      <c r="J334" s="158"/>
      <c r="K334" s="106">
        <f t="shared" si="738"/>
        <v>0</v>
      </c>
      <c r="L334" s="108">
        <f t="shared" si="739"/>
        <v>0</v>
      </c>
      <c r="M334" s="97">
        <f t="shared" si="740"/>
        <v>0</v>
      </c>
      <c r="N334" s="109">
        <f t="shared" si="741"/>
        <v>0</v>
      </c>
      <c r="O334" s="107">
        <f t="shared" si="742"/>
        <v>0</v>
      </c>
      <c r="P334" s="110" t="str">
        <f t="shared" ref="P334:Q334" si="751">H334</f>
        <v/>
      </c>
      <c r="Q334" s="106" t="str">
        <f t="shared" si="751"/>
        <v/>
      </c>
      <c r="R334" s="106">
        <f t="shared" si="744"/>
        <v>0</v>
      </c>
      <c r="S334" s="108">
        <f t="shared" si="745"/>
        <v>0</v>
      </c>
      <c r="T334" s="153">
        <f t="shared" si="746"/>
        <v>0</v>
      </c>
      <c r="U334" s="154">
        <f t="shared" si="747"/>
        <v>0</v>
      </c>
      <c r="V334" s="86"/>
      <c r="W334" s="86"/>
      <c r="X334" s="86"/>
      <c r="Y334" s="86"/>
      <c r="Z334" s="86"/>
      <c r="AA334" s="86"/>
      <c r="AB334" s="86"/>
      <c r="AC334" s="86"/>
      <c r="AD334" s="86"/>
      <c r="AE334" s="86" t="str">
        <f t="shared" si="752"/>
        <v/>
      </c>
      <c r="AF334" s="86">
        <v>3.0</v>
      </c>
      <c r="AG334" s="155" t="str">
        <f t="shared" si="748"/>
        <v>3</v>
      </c>
      <c r="AH334" s="155" t="str">
        <f t="shared" si="749"/>
        <v> </v>
      </c>
      <c r="AI334" s="155" t="str">
        <f t="shared" ref="AI334:AK334" si="753">IF(H334="","",H334)</f>
        <v/>
      </c>
      <c r="AJ334" s="156" t="str">
        <f t="shared" si="753"/>
        <v/>
      </c>
      <c r="AK334" s="157" t="str">
        <f t="shared" si="753"/>
        <v/>
      </c>
      <c r="AL334" s="86" t="str">
        <f t="shared" si="754"/>
        <v/>
      </c>
    </row>
    <row r="335" ht="25.5" customHeight="1">
      <c r="A335" s="149"/>
      <c r="B335" s="161"/>
      <c r="C335" s="104"/>
      <c r="D335" s="105"/>
      <c r="E335" s="106">
        <f>IF(B335="",0,F352/SUM(B332:B351))</f>
        <v>0</v>
      </c>
      <c r="F335" s="106">
        <f t="shared" si="736"/>
        <v>0</v>
      </c>
      <c r="G335" s="107">
        <f t="shared" si="737"/>
        <v>0</v>
      </c>
      <c r="H335" s="103"/>
      <c r="I335" s="160"/>
      <c r="J335" s="158"/>
      <c r="K335" s="106">
        <f t="shared" si="738"/>
        <v>0</v>
      </c>
      <c r="L335" s="108">
        <f t="shared" si="739"/>
        <v>0</v>
      </c>
      <c r="M335" s="97">
        <f t="shared" si="740"/>
        <v>0</v>
      </c>
      <c r="N335" s="109">
        <f t="shared" si="741"/>
        <v>0</v>
      </c>
      <c r="O335" s="107">
        <f t="shared" si="742"/>
        <v>0</v>
      </c>
      <c r="P335" s="110" t="str">
        <f t="shared" ref="P335:Q335" si="755">H335</f>
        <v/>
      </c>
      <c r="Q335" s="106" t="str">
        <f t="shared" si="755"/>
        <v/>
      </c>
      <c r="R335" s="106">
        <f t="shared" si="744"/>
        <v>0</v>
      </c>
      <c r="S335" s="108">
        <f t="shared" si="745"/>
        <v>0</v>
      </c>
      <c r="T335" s="153">
        <f t="shared" si="746"/>
        <v>0</v>
      </c>
      <c r="U335" s="154">
        <f t="shared" si="747"/>
        <v>0</v>
      </c>
      <c r="V335" s="86"/>
      <c r="W335" s="86"/>
      <c r="X335" s="86"/>
      <c r="Y335" s="86"/>
      <c r="Z335" s="86"/>
      <c r="AA335" s="86"/>
      <c r="AB335" s="86"/>
      <c r="AC335" s="86"/>
      <c r="AD335" s="86"/>
      <c r="AE335" s="86" t="str">
        <f t="shared" si="752"/>
        <v/>
      </c>
      <c r="AF335" s="86">
        <v>4.0</v>
      </c>
      <c r="AG335" s="155" t="str">
        <f t="shared" si="748"/>
        <v>4</v>
      </c>
      <c r="AH335" s="155" t="str">
        <f t="shared" si="749"/>
        <v> </v>
      </c>
      <c r="AI335" s="155" t="str">
        <f t="shared" ref="AI335:AK335" si="756">IF(H335="","",H335)</f>
        <v/>
      </c>
      <c r="AJ335" s="156" t="str">
        <f t="shared" si="756"/>
        <v/>
      </c>
      <c r="AK335" s="157" t="str">
        <f t="shared" si="756"/>
        <v/>
      </c>
      <c r="AL335" s="86" t="str">
        <f t="shared" si="754"/>
        <v/>
      </c>
    </row>
    <row r="336" ht="25.5" customHeight="1">
      <c r="A336" s="149"/>
      <c r="B336" s="162"/>
      <c r="C336" s="160"/>
      <c r="D336" s="158"/>
      <c r="E336" s="106">
        <f>IF(B336="",0,F352/SUM(B332:B351))</f>
        <v>0</v>
      </c>
      <c r="F336" s="106">
        <f t="shared" si="736"/>
        <v>0</v>
      </c>
      <c r="G336" s="107">
        <f t="shared" si="737"/>
        <v>0</v>
      </c>
      <c r="H336" s="162"/>
      <c r="I336" s="160"/>
      <c r="J336" s="158"/>
      <c r="K336" s="106">
        <f t="shared" si="738"/>
        <v>0</v>
      </c>
      <c r="L336" s="108">
        <f t="shared" si="739"/>
        <v>0</v>
      </c>
      <c r="M336" s="97">
        <f t="shared" si="740"/>
        <v>0</v>
      </c>
      <c r="N336" s="109">
        <f t="shared" si="741"/>
        <v>0</v>
      </c>
      <c r="O336" s="107">
        <f t="shared" si="742"/>
        <v>0</v>
      </c>
      <c r="P336" s="110" t="str">
        <f t="shared" ref="P336:Q336" si="757">H336</f>
        <v/>
      </c>
      <c r="Q336" s="106" t="str">
        <f t="shared" si="757"/>
        <v/>
      </c>
      <c r="R336" s="106">
        <f t="shared" si="744"/>
        <v>0</v>
      </c>
      <c r="S336" s="108">
        <f t="shared" si="745"/>
        <v>0</v>
      </c>
      <c r="T336" s="153">
        <f t="shared" si="746"/>
        <v>0</v>
      </c>
      <c r="U336" s="154">
        <f t="shared" si="747"/>
        <v>0</v>
      </c>
      <c r="V336" s="86"/>
      <c r="W336" s="86"/>
      <c r="X336" s="86"/>
      <c r="Y336" s="86"/>
      <c r="Z336" s="86"/>
      <c r="AA336" s="86"/>
      <c r="AB336" s="86"/>
      <c r="AC336" s="86"/>
      <c r="AD336" s="86"/>
      <c r="AE336" s="86" t="str">
        <f t="shared" si="752"/>
        <v/>
      </c>
      <c r="AF336" s="86">
        <v>5.0</v>
      </c>
      <c r="AG336" s="155" t="str">
        <f t="shared" si="748"/>
        <v>5</v>
      </c>
      <c r="AH336" s="155" t="str">
        <f t="shared" si="749"/>
        <v> </v>
      </c>
      <c r="AI336" s="155" t="str">
        <f t="shared" ref="AI336:AK336" si="758">IF(H336="","",H336)</f>
        <v/>
      </c>
      <c r="AJ336" s="156" t="str">
        <f t="shared" si="758"/>
        <v/>
      </c>
      <c r="AK336" s="157" t="str">
        <f t="shared" si="758"/>
        <v/>
      </c>
      <c r="AL336" s="86" t="str">
        <f t="shared" si="754"/>
        <v/>
      </c>
    </row>
    <row r="337" ht="25.5" customHeight="1">
      <c r="A337" s="149"/>
      <c r="B337" s="161"/>
      <c r="C337" s="104"/>
      <c r="D337" s="105"/>
      <c r="E337" s="106">
        <f>IF(B337="",0,F352/SUM(B332:B351))</f>
        <v>0</v>
      </c>
      <c r="F337" s="106">
        <f t="shared" si="736"/>
        <v>0</v>
      </c>
      <c r="G337" s="107">
        <f t="shared" si="737"/>
        <v>0</v>
      </c>
      <c r="H337" s="103"/>
      <c r="I337" s="104"/>
      <c r="J337" s="105"/>
      <c r="K337" s="106">
        <f t="shared" si="738"/>
        <v>0</v>
      </c>
      <c r="L337" s="108">
        <f t="shared" si="739"/>
        <v>0</v>
      </c>
      <c r="M337" s="97">
        <f t="shared" si="740"/>
        <v>0</v>
      </c>
      <c r="N337" s="109">
        <f t="shared" si="741"/>
        <v>0</v>
      </c>
      <c r="O337" s="107">
        <f t="shared" si="742"/>
        <v>0</v>
      </c>
      <c r="P337" s="110" t="str">
        <f t="shared" ref="P337:Q337" si="759">H337</f>
        <v/>
      </c>
      <c r="Q337" s="106" t="str">
        <f t="shared" si="759"/>
        <v/>
      </c>
      <c r="R337" s="106">
        <f t="shared" si="744"/>
        <v>0</v>
      </c>
      <c r="S337" s="108">
        <f t="shared" si="745"/>
        <v>0</v>
      </c>
      <c r="T337" s="153">
        <f t="shared" si="746"/>
        <v>0</v>
      </c>
      <c r="U337" s="154">
        <f t="shared" si="747"/>
        <v>0</v>
      </c>
      <c r="V337" s="86"/>
      <c r="W337" s="86"/>
      <c r="X337" s="86"/>
      <c r="Y337" s="86"/>
      <c r="Z337" s="86"/>
      <c r="AA337" s="86"/>
      <c r="AB337" s="86"/>
      <c r="AC337" s="86"/>
      <c r="AD337" s="86"/>
      <c r="AE337" s="86" t="str">
        <f t="shared" si="752"/>
        <v/>
      </c>
      <c r="AF337" s="86">
        <v>6.0</v>
      </c>
      <c r="AG337" s="155" t="str">
        <f t="shared" si="748"/>
        <v>6</v>
      </c>
      <c r="AH337" s="155" t="str">
        <f t="shared" si="749"/>
        <v> </v>
      </c>
      <c r="AI337" s="155" t="str">
        <f t="shared" ref="AI337:AK337" si="760">IF(H337="","",H337)</f>
        <v/>
      </c>
      <c r="AJ337" s="156" t="str">
        <f t="shared" si="760"/>
        <v/>
      </c>
      <c r="AK337" s="157" t="str">
        <f t="shared" si="760"/>
        <v/>
      </c>
      <c r="AL337" s="86" t="str">
        <f t="shared" si="754"/>
        <v/>
      </c>
    </row>
    <row r="338" ht="25.5" customHeight="1">
      <c r="A338" s="149"/>
      <c r="B338" s="162"/>
      <c r="C338" s="160"/>
      <c r="D338" s="158"/>
      <c r="E338" s="106">
        <f>IF(B338="",0,F352/SUM(B332:B351))</f>
        <v>0</v>
      </c>
      <c r="F338" s="106">
        <f t="shared" si="736"/>
        <v>0</v>
      </c>
      <c r="G338" s="107">
        <f t="shared" si="737"/>
        <v>0</v>
      </c>
      <c r="H338" s="159"/>
      <c r="I338" s="104"/>
      <c r="J338" s="105"/>
      <c r="K338" s="106">
        <f t="shared" si="738"/>
        <v>0</v>
      </c>
      <c r="L338" s="108">
        <f t="shared" si="739"/>
        <v>0</v>
      </c>
      <c r="M338" s="97">
        <f t="shared" si="740"/>
        <v>0</v>
      </c>
      <c r="N338" s="109">
        <f t="shared" si="741"/>
        <v>0</v>
      </c>
      <c r="O338" s="107">
        <f t="shared" si="742"/>
        <v>0</v>
      </c>
      <c r="P338" s="110" t="str">
        <f t="shared" ref="P338:Q338" si="761">H338</f>
        <v/>
      </c>
      <c r="Q338" s="106" t="str">
        <f t="shared" si="761"/>
        <v/>
      </c>
      <c r="R338" s="106">
        <f t="shared" si="744"/>
        <v>0</v>
      </c>
      <c r="S338" s="108">
        <f t="shared" si="745"/>
        <v>0</v>
      </c>
      <c r="T338" s="153">
        <f t="shared" si="746"/>
        <v>0</v>
      </c>
      <c r="U338" s="154">
        <f t="shared" si="747"/>
        <v>0</v>
      </c>
      <c r="V338" s="86"/>
      <c r="W338" s="86"/>
      <c r="X338" s="86"/>
      <c r="Y338" s="86"/>
      <c r="Z338" s="86"/>
      <c r="AA338" s="86"/>
      <c r="AB338" s="86"/>
      <c r="AC338" s="86"/>
      <c r="AD338" s="86"/>
      <c r="AE338" s="86" t="str">
        <f t="shared" si="752"/>
        <v/>
      </c>
      <c r="AF338" s="86">
        <v>7.0</v>
      </c>
      <c r="AG338" s="155" t="str">
        <f t="shared" si="748"/>
        <v>7</v>
      </c>
      <c r="AH338" s="155" t="str">
        <f t="shared" si="749"/>
        <v> </v>
      </c>
      <c r="AI338" s="155" t="str">
        <f t="shared" ref="AI338:AK338" si="762">IF(H338="","",H338)</f>
        <v/>
      </c>
      <c r="AJ338" s="156" t="str">
        <f t="shared" si="762"/>
        <v/>
      </c>
      <c r="AK338" s="157" t="str">
        <f t="shared" si="762"/>
        <v/>
      </c>
      <c r="AL338" s="86" t="str">
        <f t="shared" si="754"/>
        <v/>
      </c>
    </row>
    <row r="339" ht="25.5" customHeight="1">
      <c r="A339" s="149"/>
      <c r="B339" s="161"/>
      <c r="C339" s="104"/>
      <c r="D339" s="105"/>
      <c r="E339" s="106">
        <f>IF(B339="",0,F352/SUM(B332:B351))</f>
        <v>0</v>
      </c>
      <c r="F339" s="106">
        <f t="shared" si="736"/>
        <v>0</v>
      </c>
      <c r="G339" s="107">
        <f t="shared" si="737"/>
        <v>0</v>
      </c>
      <c r="H339" s="103"/>
      <c r="I339" s="104"/>
      <c r="J339" s="105"/>
      <c r="K339" s="106">
        <f t="shared" si="738"/>
        <v>0</v>
      </c>
      <c r="L339" s="108">
        <f t="shared" si="739"/>
        <v>0</v>
      </c>
      <c r="M339" s="97">
        <f t="shared" si="740"/>
        <v>0</v>
      </c>
      <c r="N339" s="109">
        <f t="shared" si="741"/>
        <v>0</v>
      </c>
      <c r="O339" s="107">
        <f t="shared" si="742"/>
        <v>0</v>
      </c>
      <c r="P339" s="110" t="str">
        <f t="shared" ref="P339:Q339" si="763">H339</f>
        <v/>
      </c>
      <c r="Q339" s="106" t="str">
        <f t="shared" si="763"/>
        <v/>
      </c>
      <c r="R339" s="106">
        <f t="shared" si="744"/>
        <v>0</v>
      </c>
      <c r="S339" s="108">
        <f t="shared" si="745"/>
        <v>0</v>
      </c>
      <c r="T339" s="153">
        <f t="shared" si="746"/>
        <v>0</v>
      </c>
      <c r="U339" s="154">
        <f t="shared" si="747"/>
        <v>0</v>
      </c>
      <c r="V339" s="86"/>
      <c r="W339" s="86"/>
      <c r="X339" s="86"/>
      <c r="Y339" s="86"/>
      <c r="Z339" s="86"/>
      <c r="AA339" s="86"/>
      <c r="AB339" s="86"/>
      <c r="AC339" s="86"/>
      <c r="AD339" s="86"/>
      <c r="AE339" s="86" t="str">
        <f t="shared" si="752"/>
        <v/>
      </c>
      <c r="AF339" s="86">
        <v>8.0</v>
      </c>
      <c r="AG339" s="155" t="str">
        <f t="shared" si="748"/>
        <v>8</v>
      </c>
      <c r="AH339" s="155" t="str">
        <f t="shared" si="749"/>
        <v> </v>
      </c>
      <c r="AI339" s="155" t="str">
        <f t="shared" ref="AI339:AK339" si="764">IF(H339="","",H339)</f>
        <v/>
      </c>
      <c r="AJ339" s="156" t="str">
        <f t="shared" si="764"/>
        <v/>
      </c>
      <c r="AK339" s="157" t="str">
        <f t="shared" si="764"/>
        <v/>
      </c>
      <c r="AL339" s="86" t="str">
        <f t="shared" si="754"/>
        <v/>
      </c>
    </row>
    <row r="340" ht="25.5" customHeight="1">
      <c r="A340" s="149"/>
      <c r="B340" s="161"/>
      <c r="C340" s="104"/>
      <c r="D340" s="105"/>
      <c r="E340" s="106">
        <f>IF(B340="",0,F352/SUM(B332:B351))</f>
        <v>0</v>
      </c>
      <c r="F340" s="106">
        <f t="shared" si="736"/>
        <v>0</v>
      </c>
      <c r="G340" s="107">
        <f t="shared" si="737"/>
        <v>0</v>
      </c>
      <c r="H340" s="103"/>
      <c r="I340" s="104"/>
      <c r="J340" s="105"/>
      <c r="K340" s="106">
        <f t="shared" si="738"/>
        <v>0</v>
      </c>
      <c r="L340" s="108">
        <f t="shared" si="739"/>
        <v>0</v>
      </c>
      <c r="M340" s="97">
        <f t="shared" si="740"/>
        <v>0</v>
      </c>
      <c r="N340" s="109">
        <f t="shared" si="741"/>
        <v>0</v>
      </c>
      <c r="O340" s="107">
        <f t="shared" si="742"/>
        <v>0</v>
      </c>
      <c r="P340" s="110" t="str">
        <f t="shared" ref="P340:Q340" si="765">H340</f>
        <v/>
      </c>
      <c r="Q340" s="106" t="str">
        <f t="shared" si="765"/>
        <v/>
      </c>
      <c r="R340" s="106">
        <f t="shared" si="744"/>
        <v>0</v>
      </c>
      <c r="S340" s="108">
        <f t="shared" si="745"/>
        <v>0</v>
      </c>
      <c r="T340" s="153">
        <f t="shared" si="746"/>
        <v>0</v>
      </c>
      <c r="U340" s="154">
        <f t="shared" si="747"/>
        <v>0</v>
      </c>
      <c r="V340" s="86"/>
      <c r="W340" s="86"/>
      <c r="X340" s="86"/>
      <c r="Y340" s="86"/>
      <c r="Z340" s="86"/>
      <c r="AA340" s="86"/>
      <c r="AB340" s="86"/>
      <c r="AC340" s="86"/>
      <c r="AD340" s="86"/>
      <c r="AE340" s="86" t="str">
        <f t="shared" si="752"/>
        <v/>
      </c>
      <c r="AF340" s="86">
        <v>9.0</v>
      </c>
      <c r="AG340" s="155" t="str">
        <f t="shared" si="748"/>
        <v>9</v>
      </c>
      <c r="AH340" s="155" t="str">
        <f t="shared" si="749"/>
        <v> </v>
      </c>
      <c r="AI340" s="155" t="str">
        <f t="shared" ref="AI340:AK340" si="766">IF(H340="","",H340)</f>
        <v/>
      </c>
      <c r="AJ340" s="156" t="str">
        <f t="shared" si="766"/>
        <v/>
      </c>
      <c r="AK340" s="157" t="str">
        <f t="shared" si="766"/>
        <v/>
      </c>
      <c r="AL340" s="86" t="str">
        <f t="shared" si="754"/>
        <v/>
      </c>
    </row>
    <row r="341" ht="25.5" customHeight="1">
      <c r="A341" s="149"/>
      <c r="B341" s="161"/>
      <c r="C341" s="104"/>
      <c r="D341" s="105"/>
      <c r="E341" s="106">
        <f>IF(B341="",0,F352/SUM(B332:B351))</f>
        <v>0</v>
      </c>
      <c r="F341" s="106">
        <f t="shared" si="736"/>
        <v>0</v>
      </c>
      <c r="G341" s="107">
        <f t="shared" si="737"/>
        <v>0</v>
      </c>
      <c r="H341" s="103"/>
      <c r="I341" s="104"/>
      <c r="J341" s="105"/>
      <c r="K341" s="106">
        <f t="shared" si="738"/>
        <v>0</v>
      </c>
      <c r="L341" s="108">
        <f t="shared" si="739"/>
        <v>0</v>
      </c>
      <c r="M341" s="97">
        <f t="shared" si="740"/>
        <v>0</v>
      </c>
      <c r="N341" s="109">
        <f t="shared" si="741"/>
        <v>0</v>
      </c>
      <c r="O341" s="107">
        <f t="shared" si="742"/>
        <v>0</v>
      </c>
      <c r="P341" s="110" t="str">
        <f t="shared" ref="P341:Q341" si="767">H341</f>
        <v/>
      </c>
      <c r="Q341" s="106" t="str">
        <f t="shared" si="767"/>
        <v/>
      </c>
      <c r="R341" s="106">
        <f t="shared" si="744"/>
        <v>0</v>
      </c>
      <c r="S341" s="108">
        <f t="shared" si="745"/>
        <v>0</v>
      </c>
      <c r="T341" s="153">
        <f t="shared" si="746"/>
        <v>0</v>
      </c>
      <c r="U341" s="154">
        <f t="shared" si="747"/>
        <v>0</v>
      </c>
      <c r="V341" s="86"/>
      <c r="W341" s="86"/>
      <c r="X341" s="86"/>
      <c r="Y341" s="86"/>
      <c r="Z341" s="86"/>
      <c r="AA341" s="86"/>
      <c r="AB341" s="86"/>
      <c r="AC341" s="86"/>
      <c r="AD341" s="86"/>
      <c r="AE341" s="86" t="str">
        <f t="shared" si="752"/>
        <v/>
      </c>
      <c r="AF341" s="86">
        <v>10.0</v>
      </c>
      <c r="AG341" s="155" t="str">
        <f t="shared" si="748"/>
        <v>10</v>
      </c>
      <c r="AH341" s="155" t="str">
        <f t="shared" si="749"/>
        <v> </v>
      </c>
      <c r="AI341" s="155" t="str">
        <f t="shared" ref="AI341:AK341" si="768">IF(H341="","",H341)</f>
        <v/>
      </c>
      <c r="AJ341" s="156" t="str">
        <f t="shared" si="768"/>
        <v/>
      </c>
      <c r="AK341" s="157" t="str">
        <f t="shared" si="768"/>
        <v/>
      </c>
      <c r="AL341" s="86" t="str">
        <f t="shared" si="754"/>
        <v/>
      </c>
    </row>
    <row r="342" ht="25.5" customHeight="1">
      <c r="A342" s="149"/>
      <c r="B342" s="161"/>
      <c r="C342" s="104"/>
      <c r="D342" s="105"/>
      <c r="E342" s="106">
        <f>IF(B342="",0,F352/SUM(B332:B351))</f>
        <v>0</v>
      </c>
      <c r="F342" s="106">
        <f t="shared" si="736"/>
        <v>0</v>
      </c>
      <c r="G342" s="107">
        <f t="shared" si="737"/>
        <v>0</v>
      </c>
      <c r="H342" s="103"/>
      <c r="I342" s="104"/>
      <c r="J342" s="105"/>
      <c r="K342" s="106">
        <f t="shared" si="738"/>
        <v>0</v>
      </c>
      <c r="L342" s="108">
        <f t="shared" si="739"/>
        <v>0</v>
      </c>
      <c r="M342" s="97">
        <f t="shared" si="740"/>
        <v>0</v>
      </c>
      <c r="N342" s="109">
        <f t="shared" si="741"/>
        <v>0</v>
      </c>
      <c r="O342" s="107">
        <f t="shared" si="742"/>
        <v>0</v>
      </c>
      <c r="P342" s="110" t="str">
        <f t="shared" ref="P342:Q342" si="769">H342</f>
        <v/>
      </c>
      <c r="Q342" s="106" t="str">
        <f t="shared" si="769"/>
        <v/>
      </c>
      <c r="R342" s="106">
        <f t="shared" si="744"/>
        <v>0</v>
      </c>
      <c r="S342" s="108">
        <f t="shared" si="745"/>
        <v>0</v>
      </c>
      <c r="T342" s="153">
        <f t="shared" si="746"/>
        <v>0</v>
      </c>
      <c r="U342" s="154">
        <f t="shared" si="747"/>
        <v>0</v>
      </c>
      <c r="V342" s="86"/>
      <c r="W342" s="86"/>
      <c r="X342" s="86"/>
      <c r="Y342" s="86"/>
      <c r="Z342" s="86"/>
      <c r="AA342" s="86"/>
      <c r="AB342" s="86"/>
      <c r="AC342" s="86"/>
      <c r="AD342" s="86"/>
      <c r="AE342" s="86" t="str">
        <f t="shared" si="752"/>
        <v/>
      </c>
      <c r="AF342" s="86">
        <v>11.0</v>
      </c>
      <c r="AG342" s="155" t="str">
        <f t="shared" si="748"/>
        <v>11</v>
      </c>
      <c r="AH342" s="155" t="str">
        <f t="shared" si="749"/>
        <v> </v>
      </c>
      <c r="AI342" s="155" t="str">
        <f t="shared" ref="AI342:AK342" si="770">IF(H342="","",H342)</f>
        <v/>
      </c>
      <c r="AJ342" s="156" t="str">
        <f t="shared" si="770"/>
        <v/>
      </c>
      <c r="AK342" s="157" t="str">
        <f t="shared" si="770"/>
        <v/>
      </c>
      <c r="AL342" s="86" t="str">
        <f t="shared" si="754"/>
        <v/>
      </c>
    </row>
    <row r="343" ht="25.5" customHeight="1">
      <c r="A343" s="149"/>
      <c r="B343" s="161"/>
      <c r="C343" s="104"/>
      <c r="D343" s="105"/>
      <c r="E343" s="106">
        <f>IF(B343="",0,F352/SUM(B332:B351))</f>
        <v>0</v>
      </c>
      <c r="F343" s="106">
        <f t="shared" si="736"/>
        <v>0</v>
      </c>
      <c r="G343" s="107">
        <f t="shared" si="737"/>
        <v>0</v>
      </c>
      <c r="H343" s="103"/>
      <c r="I343" s="104"/>
      <c r="J343" s="105"/>
      <c r="K343" s="106">
        <f t="shared" si="738"/>
        <v>0</v>
      </c>
      <c r="L343" s="108">
        <f t="shared" si="739"/>
        <v>0</v>
      </c>
      <c r="M343" s="97">
        <f t="shared" si="740"/>
        <v>0</v>
      </c>
      <c r="N343" s="109">
        <f t="shared" si="741"/>
        <v>0</v>
      </c>
      <c r="O343" s="107">
        <f t="shared" si="742"/>
        <v>0</v>
      </c>
      <c r="P343" s="110" t="str">
        <f t="shared" ref="P343:Q343" si="771">H343</f>
        <v/>
      </c>
      <c r="Q343" s="106" t="str">
        <f t="shared" si="771"/>
        <v/>
      </c>
      <c r="R343" s="106">
        <f t="shared" si="744"/>
        <v>0</v>
      </c>
      <c r="S343" s="108">
        <f t="shared" si="745"/>
        <v>0</v>
      </c>
      <c r="T343" s="153">
        <f t="shared" si="746"/>
        <v>0</v>
      </c>
      <c r="U343" s="154">
        <f t="shared" si="747"/>
        <v>0</v>
      </c>
      <c r="V343" s="86"/>
      <c r="W343" s="86"/>
      <c r="X343" s="86"/>
      <c r="Y343" s="86"/>
      <c r="Z343" s="86"/>
      <c r="AA343" s="86"/>
      <c r="AB343" s="86"/>
      <c r="AC343" s="86"/>
      <c r="AD343" s="86"/>
      <c r="AE343" s="86" t="str">
        <f t="shared" si="752"/>
        <v/>
      </c>
      <c r="AF343" s="86">
        <v>12.0</v>
      </c>
      <c r="AG343" s="155" t="str">
        <f t="shared" si="748"/>
        <v>12</v>
      </c>
      <c r="AH343" s="155" t="str">
        <f t="shared" si="749"/>
        <v> </v>
      </c>
      <c r="AI343" s="155" t="str">
        <f t="shared" ref="AI343:AK343" si="772">IF(H343="","",H343)</f>
        <v/>
      </c>
      <c r="AJ343" s="156" t="str">
        <f t="shared" si="772"/>
        <v/>
      </c>
      <c r="AK343" s="157" t="str">
        <f t="shared" si="772"/>
        <v/>
      </c>
      <c r="AL343" s="86" t="str">
        <f t="shared" si="754"/>
        <v/>
      </c>
    </row>
    <row r="344" ht="25.5" customHeight="1">
      <c r="A344" s="149"/>
      <c r="B344" s="161"/>
      <c r="C344" s="104"/>
      <c r="D344" s="105"/>
      <c r="E344" s="106">
        <f>IF(B344="",0,F352/SUM(B332:B351))</f>
        <v>0</v>
      </c>
      <c r="F344" s="106">
        <f t="shared" si="736"/>
        <v>0</v>
      </c>
      <c r="G344" s="107">
        <f t="shared" si="737"/>
        <v>0</v>
      </c>
      <c r="H344" s="103"/>
      <c r="I344" s="104"/>
      <c r="J344" s="105"/>
      <c r="K344" s="106">
        <f t="shared" si="738"/>
        <v>0</v>
      </c>
      <c r="L344" s="108">
        <f t="shared" si="739"/>
        <v>0</v>
      </c>
      <c r="M344" s="97">
        <f t="shared" si="740"/>
        <v>0</v>
      </c>
      <c r="N344" s="109">
        <f t="shared" si="741"/>
        <v>0</v>
      </c>
      <c r="O344" s="107">
        <f t="shared" si="742"/>
        <v>0</v>
      </c>
      <c r="P344" s="110" t="str">
        <f t="shared" ref="P344:Q344" si="773">H344</f>
        <v/>
      </c>
      <c r="Q344" s="106" t="str">
        <f t="shared" si="773"/>
        <v/>
      </c>
      <c r="R344" s="106">
        <f t="shared" si="744"/>
        <v>0</v>
      </c>
      <c r="S344" s="108">
        <f t="shared" si="745"/>
        <v>0</v>
      </c>
      <c r="T344" s="153">
        <f t="shared" si="746"/>
        <v>0</v>
      </c>
      <c r="U344" s="154">
        <f t="shared" si="747"/>
        <v>0</v>
      </c>
      <c r="V344" s="86"/>
      <c r="W344" s="86"/>
      <c r="X344" s="86"/>
      <c r="Y344" s="86"/>
      <c r="Z344" s="86"/>
      <c r="AA344" s="86"/>
      <c r="AB344" s="86"/>
      <c r="AC344" s="86"/>
      <c r="AD344" s="86"/>
      <c r="AE344" s="86" t="str">
        <f t="shared" si="752"/>
        <v/>
      </c>
      <c r="AF344" s="86">
        <v>13.0</v>
      </c>
      <c r="AG344" s="155" t="str">
        <f t="shared" si="748"/>
        <v>13</v>
      </c>
      <c r="AH344" s="155" t="str">
        <f t="shared" si="749"/>
        <v> </v>
      </c>
      <c r="AI344" s="155" t="str">
        <f t="shared" ref="AI344:AK344" si="774">IF(H344="","",H344)</f>
        <v/>
      </c>
      <c r="AJ344" s="156" t="str">
        <f t="shared" si="774"/>
        <v/>
      </c>
      <c r="AK344" s="157" t="str">
        <f t="shared" si="774"/>
        <v/>
      </c>
      <c r="AL344" s="86" t="str">
        <f t="shared" si="754"/>
        <v/>
      </c>
    </row>
    <row r="345" ht="25.5" customHeight="1">
      <c r="A345" s="149"/>
      <c r="B345" s="161"/>
      <c r="C345" s="104"/>
      <c r="D345" s="105"/>
      <c r="E345" s="106">
        <f>IF(B345="",0,F352/SUM(B332:B351))</f>
        <v>0</v>
      </c>
      <c r="F345" s="106">
        <f t="shared" si="736"/>
        <v>0</v>
      </c>
      <c r="G345" s="107">
        <f t="shared" si="737"/>
        <v>0</v>
      </c>
      <c r="H345" s="103"/>
      <c r="I345" s="104"/>
      <c r="J345" s="105"/>
      <c r="K345" s="106">
        <f t="shared" si="738"/>
        <v>0</v>
      </c>
      <c r="L345" s="108">
        <f t="shared" si="739"/>
        <v>0</v>
      </c>
      <c r="M345" s="97">
        <f t="shared" si="740"/>
        <v>0</v>
      </c>
      <c r="N345" s="109">
        <f t="shared" si="741"/>
        <v>0</v>
      </c>
      <c r="O345" s="107">
        <f t="shared" si="742"/>
        <v>0</v>
      </c>
      <c r="P345" s="110" t="str">
        <f t="shared" ref="P345:Q345" si="775">H345</f>
        <v/>
      </c>
      <c r="Q345" s="106" t="str">
        <f t="shared" si="775"/>
        <v/>
      </c>
      <c r="R345" s="106">
        <f t="shared" si="744"/>
        <v>0</v>
      </c>
      <c r="S345" s="108">
        <f t="shared" si="745"/>
        <v>0</v>
      </c>
      <c r="T345" s="153">
        <f t="shared" si="746"/>
        <v>0</v>
      </c>
      <c r="U345" s="154">
        <f t="shared" si="747"/>
        <v>0</v>
      </c>
      <c r="V345" s="86"/>
      <c r="W345" s="86"/>
      <c r="X345" s="86"/>
      <c r="Y345" s="86"/>
      <c r="Z345" s="86"/>
      <c r="AA345" s="86"/>
      <c r="AB345" s="86"/>
      <c r="AC345" s="86"/>
      <c r="AD345" s="86"/>
      <c r="AE345" s="86" t="str">
        <f t="shared" si="752"/>
        <v/>
      </c>
      <c r="AF345" s="86">
        <v>14.0</v>
      </c>
      <c r="AG345" s="155" t="str">
        <f t="shared" si="748"/>
        <v>14</v>
      </c>
      <c r="AH345" s="155" t="str">
        <f t="shared" si="749"/>
        <v> </v>
      </c>
      <c r="AI345" s="155" t="str">
        <f t="shared" ref="AI345:AK345" si="776">IF(H345="","",H345)</f>
        <v/>
      </c>
      <c r="AJ345" s="156" t="str">
        <f t="shared" si="776"/>
        <v/>
      </c>
      <c r="AK345" s="157" t="str">
        <f t="shared" si="776"/>
        <v/>
      </c>
      <c r="AL345" s="86" t="str">
        <f t="shared" si="754"/>
        <v/>
      </c>
    </row>
    <row r="346" ht="25.5" customHeight="1">
      <c r="A346" s="149"/>
      <c r="B346" s="161"/>
      <c r="C346" s="104"/>
      <c r="D346" s="105"/>
      <c r="E346" s="106">
        <f>IF(B346="",0,F352/SUM(B332:B351))</f>
        <v>0</v>
      </c>
      <c r="F346" s="106">
        <f t="shared" si="736"/>
        <v>0</v>
      </c>
      <c r="G346" s="107">
        <f t="shared" si="737"/>
        <v>0</v>
      </c>
      <c r="H346" s="103"/>
      <c r="I346" s="104"/>
      <c r="J346" s="105"/>
      <c r="K346" s="106">
        <f t="shared" si="738"/>
        <v>0</v>
      </c>
      <c r="L346" s="108">
        <f t="shared" si="739"/>
        <v>0</v>
      </c>
      <c r="M346" s="97">
        <f t="shared" si="740"/>
        <v>0</v>
      </c>
      <c r="N346" s="109">
        <f t="shared" si="741"/>
        <v>0</v>
      </c>
      <c r="O346" s="107">
        <f t="shared" si="742"/>
        <v>0</v>
      </c>
      <c r="P346" s="110" t="str">
        <f t="shared" ref="P346:Q346" si="777">H346</f>
        <v/>
      </c>
      <c r="Q346" s="106" t="str">
        <f t="shared" si="777"/>
        <v/>
      </c>
      <c r="R346" s="106">
        <f t="shared" si="744"/>
        <v>0</v>
      </c>
      <c r="S346" s="108">
        <f t="shared" si="745"/>
        <v>0</v>
      </c>
      <c r="T346" s="153">
        <f t="shared" si="746"/>
        <v>0</v>
      </c>
      <c r="U346" s="154">
        <f t="shared" si="747"/>
        <v>0</v>
      </c>
      <c r="V346" s="86"/>
      <c r="W346" s="86"/>
      <c r="X346" s="86"/>
      <c r="Y346" s="86"/>
      <c r="Z346" s="86"/>
      <c r="AA346" s="86"/>
      <c r="AB346" s="86"/>
      <c r="AC346" s="86"/>
      <c r="AD346" s="86"/>
      <c r="AE346" s="86" t="str">
        <f t="shared" si="752"/>
        <v/>
      </c>
      <c r="AF346" s="86">
        <v>15.0</v>
      </c>
      <c r="AG346" s="155" t="str">
        <f t="shared" si="748"/>
        <v>15</v>
      </c>
      <c r="AH346" s="155" t="str">
        <f t="shared" si="749"/>
        <v> </v>
      </c>
      <c r="AI346" s="155" t="str">
        <f t="shared" ref="AI346:AK346" si="778">IF(H346="","",H346)</f>
        <v/>
      </c>
      <c r="AJ346" s="156" t="str">
        <f t="shared" si="778"/>
        <v/>
      </c>
      <c r="AK346" s="157" t="str">
        <f t="shared" si="778"/>
        <v/>
      </c>
      <c r="AL346" s="86" t="str">
        <f t="shared" si="754"/>
        <v/>
      </c>
    </row>
    <row r="347" ht="25.5" customHeight="1">
      <c r="A347" s="149"/>
      <c r="B347" s="161"/>
      <c r="C347" s="104"/>
      <c r="D347" s="105"/>
      <c r="E347" s="106">
        <f>IF(B347="",0,F352/SUM(B332:B351))</f>
        <v>0</v>
      </c>
      <c r="F347" s="106">
        <f t="shared" si="736"/>
        <v>0</v>
      </c>
      <c r="G347" s="107">
        <f t="shared" si="737"/>
        <v>0</v>
      </c>
      <c r="H347" s="103"/>
      <c r="I347" s="104"/>
      <c r="J347" s="105"/>
      <c r="K347" s="106">
        <f t="shared" si="738"/>
        <v>0</v>
      </c>
      <c r="L347" s="108">
        <f t="shared" si="739"/>
        <v>0</v>
      </c>
      <c r="M347" s="97">
        <f t="shared" si="740"/>
        <v>0</v>
      </c>
      <c r="N347" s="109">
        <f t="shared" si="741"/>
        <v>0</v>
      </c>
      <c r="O347" s="107">
        <f t="shared" si="742"/>
        <v>0</v>
      </c>
      <c r="P347" s="110" t="str">
        <f t="shared" ref="P347:Q347" si="779">H347</f>
        <v/>
      </c>
      <c r="Q347" s="106" t="str">
        <f t="shared" si="779"/>
        <v/>
      </c>
      <c r="R347" s="106">
        <f t="shared" si="744"/>
        <v>0</v>
      </c>
      <c r="S347" s="108">
        <f t="shared" si="745"/>
        <v>0</v>
      </c>
      <c r="T347" s="153">
        <f t="shared" si="746"/>
        <v>0</v>
      </c>
      <c r="U347" s="154">
        <f t="shared" si="747"/>
        <v>0</v>
      </c>
      <c r="V347" s="86"/>
      <c r="W347" s="86"/>
      <c r="X347" s="86"/>
      <c r="Y347" s="86"/>
      <c r="Z347" s="86"/>
      <c r="AA347" s="86"/>
      <c r="AB347" s="86"/>
      <c r="AC347" s="86"/>
      <c r="AD347" s="86"/>
      <c r="AE347" s="86" t="str">
        <f t="shared" si="752"/>
        <v/>
      </c>
      <c r="AF347" s="86">
        <v>16.0</v>
      </c>
      <c r="AG347" s="155" t="str">
        <f t="shared" si="748"/>
        <v>16</v>
      </c>
      <c r="AH347" s="155" t="str">
        <f t="shared" si="749"/>
        <v> </v>
      </c>
      <c r="AI347" s="155" t="str">
        <f t="shared" ref="AI347:AK347" si="780">IF(H347="","",H347)</f>
        <v/>
      </c>
      <c r="AJ347" s="156" t="str">
        <f t="shared" si="780"/>
        <v/>
      </c>
      <c r="AK347" s="157" t="str">
        <f t="shared" si="780"/>
        <v/>
      </c>
      <c r="AL347" s="86" t="str">
        <f t="shared" si="754"/>
        <v/>
      </c>
    </row>
    <row r="348" ht="25.5" customHeight="1">
      <c r="A348" s="149"/>
      <c r="B348" s="161"/>
      <c r="C348" s="104"/>
      <c r="D348" s="105"/>
      <c r="E348" s="106">
        <f>IF(B348="",0,F352/SUM(B332:B351))</f>
        <v>0</v>
      </c>
      <c r="F348" s="106">
        <f t="shared" si="736"/>
        <v>0</v>
      </c>
      <c r="G348" s="107">
        <f t="shared" si="737"/>
        <v>0</v>
      </c>
      <c r="H348" s="103"/>
      <c r="I348" s="104"/>
      <c r="J348" s="105"/>
      <c r="K348" s="106">
        <f t="shared" si="738"/>
        <v>0</v>
      </c>
      <c r="L348" s="108">
        <f t="shared" si="739"/>
        <v>0</v>
      </c>
      <c r="M348" s="97">
        <f t="shared" si="740"/>
        <v>0</v>
      </c>
      <c r="N348" s="109">
        <f t="shared" si="741"/>
        <v>0</v>
      </c>
      <c r="O348" s="107">
        <f t="shared" si="742"/>
        <v>0</v>
      </c>
      <c r="P348" s="110" t="str">
        <f t="shared" ref="P348:Q348" si="781">H348</f>
        <v/>
      </c>
      <c r="Q348" s="106" t="str">
        <f t="shared" si="781"/>
        <v/>
      </c>
      <c r="R348" s="106">
        <f t="shared" si="744"/>
        <v>0</v>
      </c>
      <c r="S348" s="108">
        <f t="shared" si="745"/>
        <v>0</v>
      </c>
      <c r="T348" s="153">
        <f t="shared" si="746"/>
        <v>0</v>
      </c>
      <c r="U348" s="154">
        <f t="shared" si="747"/>
        <v>0</v>
      </c>
      <c r="V348" s="86"/>
      <c r="W348" s="86"/>
      <c r="X348" s="86"/>
      <c r="Y348" s="86"/>
      <c r="Z348" s="86"/>
      <c r="AA348" s="86"/>
      <c r="AB348" s="86"/>
      <c r="AC348" s="86"/>
      <c r="AD348" s="86"/>
      <c r="AE348" s="86" t="str">
        <f t="shared" si="752"/>
        <v/>
      </c>
      <c r="AF348" s="86">
        <v>17.0</v>
      </c>
      <c r="AG348" s="155" t="str">
        <f t="shared" si="748"/>
        <v>17</v>
      </c>
      <c r="AH348" s="155" t="str">
        <f t="shared" si="749"/>
        <v> </v>
      </c>
      <c r="AI348" s="155" t="str">
        <f t="shared" ref="AI348:AK348" si="782">IF(H348="","",H348)</f>
        <v/>
      </c>
      <c r="AJ348" s="156" t="str">
        <f t="shared" si="782"/>
        <v/>
      </c>
      <c r="AK348" s="157" t="str">
        <f t="shared" si="782"/>
        <v/>
      </c>
      <c r="AL348" s="86" t="str">
        <f t="shared" si="754"/>
        <v/>
      </c>
    </row>
    <row r="349" ht="25.5" customHeight="1">
      <c r="A349" s="149"/>
      <c r="B349" s="161"/>
      <c r="C349" s="104"/>
      <c r="D349" s="105"/>
      <c r="E349" s="106">
        <f>IF(B349="",0,F352/SUM(B332:B351))</f>
        <v>0</v>
      </c>
      <c r="F349" s="106">
        <f t="shared" si="736"/>
        <v>0</v>
      </c>
      <c r="G349" s="107">
        <f t="shared" si="737"/>
        <v>0</v>
      </c>
      <c r="H349" s="103"/>
      <c r="I349" s="104"/>
      <c r="J349" s="105"/>
      <c r="K349" s="106">
        <f t="shared" si="738"/>
        <v>0</v>
      </c>
      <c r="L349" s="108">
        <f t="shared" si="739"/>
        <v>0</v>
      </c>
      <c r="M349" s="97">
        <f t="shared" si="740"/>
        <v>0</v>
      </c>
      <c r="N349" s="109">
        <f t="shared" si="741"/>
        <v>0</v>
      </c>
      <c r="O349" s="107">
        <f t="shared" si="742"/>
        <v>0</v>
      </c>
      <c r="P349" s="110" t="str">
        <f t="shared" ref="P349:Q349" si="783">H349</f>
        <v/>
      </c>
      <c r="Q349" s="106" t="str">
        <f t="shared" si="783"/>
        <v/>
      </c>
      <c r="R349" s="106">
        <f t="shared" si="744"/>
        <v>0</v>
      </c>
      <c r="S349" s="108">
        <f t="shared" si="745"/>
        <v>0</v>
      </c>
      <c r="T349" s="153">
        <f t="shared" si="746"/>
        <v>0</v>
      </c>
      <c r="U349" s="154">
        <f t="shared" si="747"/>
        <v>0</v>
      </c>
      <c r="V349" s="86"/>
      <c r="W349" s="86"/>
      <c r="X349" s="86"/>
      <c r="Y349" s="86"/>
      <c r="Z349" s="86"/>
      <c r="AA349" s="86"/>
      <c r="AB349" s="86"/>
      <c r="AC349" s="86"/>
      <c r="AD349" s="86"/>
      <c r="AE349" s="86" t="str">
        <f t="shared" si="752"/>
        <v/>
      </c>
      <c r="AF349" s="86">
        <v>18.0</v>
      </c>
      <c r="AG349" s="155" t="str">
        <f t="shared" si="748"/>
        <v>18</v>
      </c>
      <c r="AH349" s="155" t="str">
        <f t="shared" si="749"/>
        <v> </v>
      </c>
      <c r="AI349" s="155" t="str">
        <f t="shared" ref="AI349:AK349" si="784">IF(H349="","",H349)</f>
        <v/>
      </c>
      <c r="AJ349" s="156" t="str">
        <f t="shared" si="784"/>
        <v/>
      </c>
      <c r="AK349" s="157" t="str">
        <f t="shared" si="784"/>
        <v/>
      </c>
      <c r="AL349" s="86" t="str">
        <f t="shared" si="754"/>
        <v/>
      </c>
    </row>
    <row r="350" ht="25.5" customHeight="1">
      <c r="A350" s="149"/>
      <c r="B350" s="161"/>
      <c r="C350" s="104"/>
      <c r="D350" s="105"/>
      <c r="E350" s="106">
        <f>IF(B350="",0,F352/SUM(B332:B351))</f>
        <v>0</v>
      </c>
      <c r="F350" s="106">
        <f t="shared" si="736"/>
        <v>0</v>
      </c>
      <c r="G350" s="107">
        <f t="shared" si="737"/>
        <v>0</v>
      </c>
      <c r="H350" s="103"/>
      <c r="I350" s="104"/>
      <c r="J350" s="105"/>
      <c r="K350" s="106">
        <f t="shared" si="738"/>
        <v>0</v>
      </c>
      <c r="L350" s="108">
        <f t="shared" si="739"/>
        <v>0</v>
      </c>
      <c r="M350" s="97">
        <f t="shared" si="740"/>
        <v>0</v>
      </c>
      <c r="N350" s="109">
        <f t="shared" si="741"/>
        <v>0</v>
      </c>
      <c r="O350" s="107">
        <f t="shared" si="742"/>
        <v>0</v>
      </c>
      <c r="P350" s="110" t="str">
        <f t="shared" ref="P350:Q350" si="785">H350</f>
        <v/>
      </c>
      <c r="Q350" s="106" t="str">
        <f t="shared" si="785"/>
        <v/>
      </c>
      <c r="R350" s="106">
        <f t="shared" si="744"/>
        <v>0</v>
      </c>
      <c r="S350" s="108">
        <f t="shared" si="745"/>
        <v>0</v>
      </c>
      <c r="T350" s="153">
        <f t="shared" si="746"/>
        <v>0</v>
      </c>
      <c r="U350" s="154">
        <f t="shared" si="747"/>
        <v>0</v>
      </c>
      <c r="V350" s="86"/>
      <c r="W350" s="86"/>
      <c r="X350" s="86"/>
      <c r="Y350" s="86"/>
      <c r="Z350" s="86"/>
      <c r="AA350" s="86"/>
      <c r="AB350" s="86"/>
      <c r="AC350" s="86"/>
      <c r="AD350" s="86"/>
      <c r="AE350" s="86" t="str">
        <f t="shared" si="752"/>
        <v/>
      </c>
      <c r="AF350" s="86">
        <v>19.0</v>
      </c>
      <c r="AG350" s="155" t="str">
        <f t="shared" si="748"/>
        <v>19</v>
      </c>
      <c r="AH350" s="155" t="str">
        <f t="shared" si="749"/>
        <v> </v>
      </c>
      <c r="AI350" s="155" t="str">
        <f t="shared" ref="AI350:AK350" si="786">IF(H350="","",H350)</f>
        <v/>
      </c>
      <c r="AJ350" s="156" t="str">
        <f t="shared" si="786"/>
        <v/>
      </c>
      <c r="AK350" s="157" t="str">
        <f t="shared" si="786"/>
        <v/>
      </c>
      <c r="AL350" s="86" t="str">
        <f t="shared" si="754"/>
        <v/>
      </c>
    </row>
    <row r="351" ht="25.5" customHeight="1">
      <c r="A351" s="149"/>
      <c r="B351" s="161"/>
      <c r="C351" s="104"/>
      <c r="D351" s="105"/>
      <c r="E351" s="106">
        <f>IF(B351="",0,F352/SUM(B332:B351))</f>
        <v>0</v>
      </c>
      <c r="F351" s="106">
        <f t="shared" si="736"/>
        <v>0</v>
      </c>
      <c r="G351" s="107">
        <f t="shared" si="737"/>
        <v>0</v>
      </c>
      <c r="H351" s="103"/>
      <c r="I351" s="104"/>
      <c r="J351" s="105"/>
      <c r="K351" s="106">
        <f t="shared" si="738"/>
        <v>0</v>
      </c>
      <c r="L351" s="108">
        <f t="shared" si="739"/>
        <v>0</v>
      </c>
      <c r="M351" s="97">
        <f t="shared" si="740"/>
        <v>0</v>
      </c>
      <c r="N351" s="109">
        <f t="shared" si="741"/>
        <v>0</v>
      </c>
      <c r="O351" s="107">
        <f t="shared" si="742"/>
        <v>0</v>
      </c>
      <c r="P351" s="110" t="str">
        <f t="shared" ref="P351:Q351" si="787">H351</f>
        <v/>
      </c>
      <c r="Q351" s="106" t="str">
        <f t="shared" si="787"/>
        <v/>
      </c>
      <c r="R351" s="106">
        <f t="shared" si="744"/>
        <v>0</v>
      </c>
      <c r="S351" s="108">
        <f t="shared" si="745"/>
        <v>0</v>
      </c>
      <c r="T351" s="153">
        <f t="shared" si="746"/>
        <v>0</v>
      </c>
      <c r="U351" s="154">
        <f t="shared" si="747"/>
        <v>0</v>
      </c>
      <c r="V351" s="86"/>
      <c r="W351" s="86"/>
      <c r="X351" s="86"/>
      <c r="Y351" s="86"/>
      <c r="Z351" s="86"/>
      <c r="AA351" s="86"/>
      <c r="AB351" s="86"/>
      <c r="AC351" s="86"/>
      <c r="AD351" s="86"/>
      <c r="AE351" s="86" t="str">
        <f t="shared" si="752"/>
        <v/>
      </c>
      <c r="AF351" s="86">
        <v>20.0</v>
      </c>
      <c r="AG351" s="155" t="str">
        <f t="shared" si="748"/>
        <v>20</v>
      </c>
      <c r="AH351" s="155" t="str">
        <f t="shared" si="749"/>
        <v> </v>
      </c>
      <c r="AI351" s="155" t="str">
        <f t="shared" ref="AI351:AK351" si="788">IF(H351="","",H351)</f>
        <v/>
      </c>
      <c r="AJ351" s="156" t="str">
        <f t="shared" si="788"/>
        <v/>
      </c>
      <c r="AK351" s="157" t="str">
        <f t="shared" si="788"/>
        <v/>
      </c>
      <c r="AL351" s="86" t="str">
        <f t="shared" si="754"/>
        <v/>
      </c>
    </row>
    <row r="352" ht="25.5" customHeight="1">
      <c r="A352" s="86"/>
      <c r="B352" s="164">
        <f>SUM(B332:B351)</f>
        <v>0</v>
      </c>
      <c r="C352" s="87" t="s">
        <v>34</v>
      </c>
      <c r="D352" s="95" t="s">
        <v>26</v>
      </c>
      <c r="E352" s="15"/>
      <c r="F352" s="104"/>
      <c r="G352" s="91"/>
      <c r="H352" s="164">
        <f>SUM(H332:H351)</f>
        <v>0</v>
      </c>
      <c r="I352" s="87" t="s">
        <v>34</v>
      </c>
      <c r="J352" s="86"/>
      <c r="K352" s="86"/>
      <c r="L352" s="165">
        <f t="shared" si="739"/>
        <v>0</v>
      </c>
      <c r="M352" s="86"/>
      <c r="N352" s="166">
        <f t="shared" ref="N352:O352" si="789">SUM(N332:N339)</f>
        <v>0</v>
      </c>
      <c r="O352" s="166">
        <f t="shared" si="789"/>
        <v>0</v>
      </c>
      <c r="P352" s="86"/>
      <c r="Q352" s="86"/>
      <c r="R352" s="98">
        <f>SUM(R332:R339)</f>
        <v>0</v>
      </c>
      <c r="S352" s="164" t="s">
        <v>28</v>
      </c>
      <c r="T352" s="164">
        <v>35.0</v>
      </c>
      <c r="U352" s="86"/>
      <c r="V352" s="86"/>
      <c r="W352" s="86"/>
      <c r="X352" s="86"/>
      <c r="Y352" s="104">
        <f>T352*R352</f>
        <v>0</v>
      </c>
      <c r="Z352" s="104">
        <f>R352</f>
        <v>0</v>
      </c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</row>
    <row r="353" ht="25.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</row>
    <row r="354" ht="25.5" customHeight="1">
      <c r="A354" s="137"/>
      <c r="B354" s="138" t="s">
        <v>1</v>
      </c>
      <c r="C354" s="139"/>
      <c r="D354" s="95" t="s">
        <v>2</v>
      </c>
      <c r="E354" s="15"/>
      <c r="F354" s="140"/>
      <c r="G354" s="17"/>
      <c r="H354" s="17"/>
      <c r="I354" s="15"/>
      <c r="J354" s="95" t="s">
        <v>3</v>
      </c>
      <c r="K354" s="17"/>
      <c r="L354" s="17"/>
      <c r="M354" s="15"/>
      <c r="N354" s="86"/>
      <c r="O354" s="86"/>
      <c r="P354" s="97">
        <f>IFERROR(O377/N377-1,0)</f>
        <v>0</v>
      </c>
      <c r="Q354" s="141" t="s">
        <v>4</v>
      </c>
      <c r="R354" s="20"/>
      <c r="S354" s="21"/>
      <c r="T354" s="142">
        <f>SUM(T357:T376)</f>
        <v>0</v>
      </c>
      <c r="U354" s="143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</row>
    <row r="355" ht="25.5" customHeight="1">
      <c r="A355" s="144" t="s">
        <v>5</v>
      </c>
      <c r="B355" s="145" t="s">
        <v>6</v>
      </c>
      <c r="C355" s="17"/>
      <c r="D355" s="17"/>
      <c r="E355" s="17"/>
      <c r="F355" s="17"/>
      <c r="G355" s="26"/>
      <c r="H355" s="25" t="s">
        <v>7</v>
      </c>
      <c r="I355" s="17"/>
      <c r="J355" s="17"/>
      <c r="K355" s="17"/>
      <c r="L355" s="17"/>
      <c r="M355" s="26"/>
      <c r="N355" s="27" t="s">
        <v>8</v>
      </c>
      <c r="O355" s="28"/>
      <c r="P355" s="25" t="s">
        <v>9</v>
      </c>
      <c r="Q355" s="17"/>
      <c r="R355" s="17"/>
      <c r="S355" s="17"/>
      <c r="T355" s="2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</row>
    <row r="356" ht="25.5" customHeight="1">
      <c r="A356" s="146"/>
      <c r="B356" s="138" t="s">
        <v>10</v>
      </c>
      <c r="C356" s="93" t="s">
        <v>11</v>
      </c>
      <c r="D356" s="93" t="s">
        <v>12</v>
      </c>
      <c r="E356" s="93" t="s">
        <v>13</v>
      </c>
      <c r="F356" s="93" t="s">
        <v>14</v>
      </c>
      <c r="G356" s="101" t="s">
        <v>15</v>
      </c>
      <c r="H356" s="100" t="s">
        <v>10</v>
      </c>
      <c r="I356" s="93" t="s">
        <v>11</v>
      </c>
      <c r="J356" s="93" t="s">
        <v>12</v>
      </c>
      <c r="K356" s="93" t="s">
        <v>14</v>
      </c>
      <c r="L356" s="93" t="s">
        <v>16</v>
      </c>
      <c r="M356" s="101" t="s">
        <v>17</v>
      </c>
      <c r="N356" s="100" t="s">
        <v>18</v>
      </c>
      <c r="O356" s="101" t="s">
        <v>19</v>
      </c>
      <c r="P356" s="100" t="s">
        <v>20</v>
      </c>
      <c r="Q356" s="93" t="s">
        <v>21</v>
      </c>
      <c r="R356" s="93" t="s">
        <v>22</v>
      </c>
      <c r="S356" s="93" t="s">
        <v>23</v>
      </c>
      <c r="T356" s="147" t="s">
        <v>24</v>
      </c>
      <c r="U356" s="148" t="s">
        <v>32</v>
      </c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</row>
    <row r="357" ht="25.5" customHeight="1">
      <c r="A357" s="149"/>
      <c r="B357" s="161"/>
      <c r="C357" s="104"/>
      <c r="D357" s="105"/>
      <c r="E357" s="106">
        <f>IF(B357="",0,F377/SUM(B357:B376))</f>
        <v>0</v>
      </c>
      <c r="F357" s="106">
        <f t="shared" ref="F357:F376" si="792">C357*(1-D357)*(1-9.25%)+E357</f>
        <v>0</v>
      </c>
      <c r="G357" s="107">
        <f t="shared" ref="G357:G376" si="793">IFERROR(F357*B357/H357,0)</f>
        <v>0</v>
      </c>
      <c r="H357" s="161"/>
      <c r="I357" s="104"/>
      <c r="J357" s="158"/>
      <c r="K357" s="106">
        <f t="shared" ref="K357:K376" si="794">I357*(1-J357)*(1-9.25%)</f>
        <v>0</v>
      </c>
      <c r="L357" s="108">
        <f t="shared" ref="L357:L377" si="795">IFERROR(H357/B357-1,0)</f>
        <v>0</v>
      </c>
      <c r="M357" s="97">
        <f t="shared" ref="M357:M376" si="796">IFERROR(K357/G357-1,0)</f>
        <v>0</v>
      </c>
      <c r="N357" s="109">
        <f t="shared" ref="N357:N376" si="797">B357*F357</f>
        <v>0</v>
      </c>
      <c r="O357" s="107">
        <f t="shared" ref="O357:O376" si="798">H357*K357</f>
        <v>0</v>
      </c>
      <c r="P357" s="110" t="str">
        <f t="shared" ref="P357:Q357" si="790">H357</f>
        <v/>
      </c>
      <c r="Q357" s="106" t="str">
        <f t="shared" si="790"/>
        <v/>
      </c>
      <c r="R357" s="106">
        <f t="shared" ref="R357:R376" si="800">Q357*P357</f>
        <v>0</v>
      </c>
      <c r="S357" s="108">
        <f t="shared" ref="S357:S376" si="801">IF(M357="","",IF(M357&lt;20%,0,IF(M357&lt;30%,1%,IF(M357&lt;40%,1.5%,IF(M357&lt;50%,2.5%,IF(M357&lt;60%,3%,IF(M357&lt;80%,4%,IF(M357&lt;100%,5%,5%))))))))</f>
        <v>0</v>
      </c>
      <c r="T357" s="153">
        <f t="shared" ref="T357:T376" si="802">R357*S357</f>
        <v>0</v>
      </c>
      <c r="U357" s="154">
        <f t="shared" ref="U357:U376" si="803">G357/(1-J357)/(1-9.25%)</f>
        <v>0</v>
      </c>
      <c r="V357" s="86"/>
      <c r="W357" s="86"/>
      <c r="X357" s="86"/>
      <c r="Y357" s="86"/>
      <c r="Z357" s="86"/>
      <c r="AA357" s="86"/>
      <c r="AB357" s="86"/>
      <c r="AC357" s="86"/>
      <c r="AD357" s="86"/>
      <c r="AE357" s="86" t="str">
        <f>C354</f>
        <v/>
      </c>
      <c r="AF357" s="86">
        <v>1.0</v>
      </c>
      <c r="AG357" s="155" t="str">
        <f t="shared" ref="AG357:AG376" si="804">CONCATENATE(AE357,AF357)</f>
        <v>1</v>
      </c>
      <c r="AH357" s="155" t="str">
        <f t="shared" ref="AH357:AH376" si="805">IF(A357=""," ",A357)</f>
        <v> </v>
      </c>
      <c r="AI357" s="155" t="str">
        <f t="shared" ref="AI357:AK357" si="791">IF(H357="","",H357)</f>
        <v/>
      </c>
      <c r="AJ357" s="156" t="str">
        <f t="shared" si="791"/>
        <v/>
      </c>
      <c r="AK357" s="157" t="str">
        <f t="shared" si="791"/>
        <v/>
      </c>
      <c r="AL357" s="86" t="str">
        <f>IF(F354="","",F354)</f>
        <v/>
      </c>
    </row>
    <row r="358" ht="25.5" customHeight="1">
      <c r="A358" s="149"/>
      <c r="B358" s="161"/>
      <c r="C358" s="104"/>
      <c r="D358" s="105"/>
      <c r="E358" s="106">
        <f>IF(B358="",0,F377/SUM(B357:B376))</f>
        <v>0</v>
      </c>
      <c r="F358" s="106">
        <f t="shared" si="792"/>
        <v>0</v>
      </c>
      <c r="G358" s="107">
        <f t="shared" si="793"/>
        <v>0</v>
      </c>
      <c r="H358" s="161"/>
      <c r="I358" s="104"/>
      <c r="J358" s="105"/>
      <c r="K358" s="106">
        <f t="shared" si="794"/>
        <v>0</v>
      </c>
      <c r="L358" s="108">
        <f t="shared" si="795"/>
        <v>0</v>
      </c>
      <c r="M358" s="97">
        <f t="shared" si="796"/>
        <v>0</v>
      </c>
      <c r="N358" s="109">
        <f t="shared" si="797"/>
        <v>0</v>
      </c>
      <c r="O358" s="107">
        <f t="shared" si="798"/>
        <v>0</v>
      </c>
      <c r="P358" s="110" t="str">
        <f t="shared" ref="P358:Q358" si="799">H358</f>
        <v/>
      </c>
      <c r="Q358" s="106" t="str">
        <f t="shared" si="799"/>
        <v/>
      </c>
      <c r="R358" s="106">
        <f t="shared" si="800"/>
        <v>0</v>
      </c>
      <c r="S358" s="108">
        <f t="shared" si="801"/>
        <v>0</v>
      </c>
      <c r="T358" s="153">
        <f t="shared" si="802"/>
        <v>0</v>
      </c>
      <c r="U358" s="154">
        <f t="shared" si="803"/>
        <v>0</v>
      </c>
      <c r="V358" s="86"/>
      <c r="W358" s="86"/>
      <c r="X358" s="86"/>
      <c r="Y358" s="86"/>
      <c r="Z358" s="86"/>
      <c r="AA358" s="86"/>
      <c r="AB358" s="86"/>
      <c r="AC358" s="86"/>
      <c r="AD358" s="86"/>
      <c r="AE358" s="86" t="str">
        <f t="shared" ref="AE358:AE376" si="808">AE357</f>
        <v/>
      </c>
      <c r="AF358" s="86">
        <v>2.0</v>
      </c>
      <c r="AG358" s="155" t="str">
        <f t="shared" si="804"/>
        <v>2</v>
      </c>
      <c r="AH358" s="155" t="str">
        <f t="shared" si="805"/>
        <v> </v>
      </c>
      <c r="AI358" s="155" t="str">
        <f t="shared" ref="AI358:AK358" si="806">IF(H358="","",H358)</f>
        <v/>
      </c>
      <c r="AJ358" s="156" t="str">
        <f t="shared" si="806"/>
        <v/>
      </c>
      <c r="AK358" s="157" t="str">
        <f t="shared" si="806"/>
        <v/>
      </c>
      <c r="AL358" s="86" t="str">
        <f t="shared" ref="AL358:AL376" si="810">AL357</f>
        <v/>
      </c>
    </row>
    <row r="359" ht="25.5" customHeight="1">
      <c r="A359" s="149"/>
      <c r="B359" s="162"/>
      <c r="C359" s="160"/>
      <c r="D359" s="105"/>
      <c r="E359" s="106">
        <f>IF(B359="",0,F377/SUM(B357:B376))</f>
        <v>0</v>
      </c>
      <c r="F359" s="106">
        <f t="shared" si="792"/>
        <v>0</v>
      </c>
      <c r="G359" s="107">
        <f t="shared" si="793"/>
        <v>0</v>
      </c>
      <c r="H359" s="162"/>
      <c r="I359" s="160"/>
      <c r="J359" s="105"/>
      <c r="K359" s="106">
        <f t="shared" si="794"/>
        <v>0</v>
      </c>
      <c r="L359" s="108">
        <f t="shared" si="795"/>
        <v>0</v>
      </c>
      <c r="M359" s="97">
        <f t="shared" si="796"/>
        <v>0</v>
      </c>
      <c r="N359" s="109">
        <f t="shared" si="797"/>
        <v>0</v>
      </c>
      <c r="O359" s="107">
        <f t="shared" si="798"/>
        <v>0</v>
      </c>
      <c r="P359" s="110" t="str">
        <f t="shared" ref="P359:Q359" si="807">H359</f>
        <v/>
      </c>
      <c r="Q359" s="106" t="str">
        <f t="shared" si="807"/>
        <v/>
      </c>
      <c r="R359" s="106">
        <f t="shared" si="800"/>
        <v>0</v>
      </c>
      <c r="S359" s="108">
        <f t="shared" si="801"/>
        <v>0</v>
      </c>
      <c r="T359" s="153">
        <f t="shared" si="802"/>
        <v>0</v>
      </c>
      <c r="U359" s="154">
        <f t="shared" si="803"/>
        <v>0</v>
      </c>
      <c r="V359" s="86"/>
      <c r="W359" s="86"/>
      <c r="X359" s="86"/>
      <c r="Y359" s="86"/>
      <c r="Z359" s="86"/>
      <c r="AA359" s="86"/>
      <c r="AB359" s="86"/>
      <c r="AC359" s="86"/>
      <c r="AD359" s="86"/>
      <c r="AE359" s="86" t="str">
        <f t="shared" si="808"/>
        <v/>
      </c>
      <c r="AF359" s="86">
        <v>3.0</v>
      </c>
      <c r="AG359" s="155" t="str">
        <f t="shared" si="804"/>
        <v>3</v>
      </c>
      <c r="AH359" s="155" t="str">
        <f t="shared" si="805"/>
        <v> </v>
      </c>
      <c r="AI359" s="155" t="str">
        <f t="shared" ref="AI359:AK359" si="809">IF(H359="","",H359)</f>
        <v/>
      </c>
      <c r="AJ359" s="156" t="str">
        <f t="shared" si="809"/>
        <v/>
      </c>
      <c r="AK359" s="157" t="str">
        <f t="shared" si="809"/>
        <v/>
      </c>
      <c r="AL359" s="86" t="str">
        <f t="shared" si="810"/>
        <v/>
      </c>
    </row>
    <row r="360" ht="25.5" customHeight="1">
      <c r="A360" s="149"/>
      <c r="B360" s="161"/>
      <c r="C360" s="104"/>
      <c r="D360" s="105"/>
      <c r="E360" s="106">
        <f>IF(B360="",0,F377/SUM(B357:B376))</f>
        <v>0</v>
      </c>
      <c r="F360" s="106">
        <f t="shared" si="792"/>
        <v>0</v>
      </c>
      <c r="G360" s="107">
        <f t="shared" si="793"/>
        <v>0</v>
      </c>
      <c r="H360" s="103"/>
      <c r="I360" s="104"/>
      <c r="J360" s="105"/>
      <c r="K360" s="106">
        <f t="shared" si="794"/>
        <v>0</v>
      </c>
      <c r="L360" s="108">
        <f t="shared" si="795"/>
        <v>0</v>
      </c>
      <c r="M360" s="97">
        <f t="shared" si="796"/>
        <v>0</v>
      </c>
      <c r="N360" s="109">
        <f t="shared" si="797"/>
        <v>0</v>
      </c>
      <c r="O360" s="107">
        <f t="shared" si="798"/>
        <v>0</v>
      </c>
      <c r="P360" s="110" t="str">
        <f t="shared" ref="P360:Q360" si="811">H360</f>
        <v/>
      </c>
      <c r="Q360" s="106" t="str">
        <f t="shared" si="811"/>
        <v/>
      </c>
      <c r="R360" s="106">
        <f t="shared" si="800"/>
        <v>0</v>
      </c>
      <c r="S360" s="108">
        <f t="shared" si="801"/>
        <v>0</v>
      </c>
      <c r="T360" s="153">
        <f t="shared" si="802"/>
        <v>0</v>
      </c>
      <c r="U360" s="154">
        <f t="shared" si="803"/>
        <v>0</v>
      </c>
      <c r="V360" s="86"/>
      <c r="W360" s="86"/>
      <c r="X360" s="86"/>
      <c r="Y360" s="86"/>
      <c r="Z360" s="86"/>
      <c r="AA360" s="86"/>
      <c r="AB360" s="86"/>
      <c r="AC360" s="86"/>
      <c r="AD360" s="86"/>
      <c r="AE360" s="86" t="str">
        <f t="shared" si="808"/>
        <v/>
      </c>
      <c r="AF360" s="86">
        <v>4.0</v>
      </c>
      <c r="AG360" s="155" t="str">
        <f t="shared" si="804"/>
        <v>4</v>
      </c>
      <c r="AH360" s="155" t="str">
        <f t="shared" si="805"/>
        <v> </v>
      </c>
      <c r="AI360" s="155" t="str">
        <f t="shared" ref="AI360:AK360" si="812">IF(H360="","",H360)</f>
        <v/>
      </c>
      <c r="AJ360" s="156" t="str">
        <f t="shared" si="812"/>
        <v/>
      </c>
      <c r="AK360" s="157" t="str">
        <f t="shared" si="812"/>
        <v/>
      </c>
      <c r="AL360" s="86" t="str">
        <f t="shared" si="810"/>
        <v/>
      </c>
    </row>
    <row r="361" ht="25.5" customHeight="1">
      <c r="A361" s="149"/>
      <c r="B361" s="162"/>
      <c r="C361" s="160"/>
      <c r="D361" s="158"/>
      <c r="E361" s="106">
        <f>IF(B361="",0,F377/SUM(B357:B376))</f>
        <v>0</v>
      </c>
      <c r="F361" s="106">
        <f t="shared" si="792"/>
        <v>0</v>
      </c>
      <c r="G361" s="107">
        <f t="shared" si="793"/>
        <v>0</v>
      </c>
      <c r="H361" s="159"/>
      <c r="I361" s="104"/>
      <c r="J361" s="105"/>
      <c r="K361" s="106">
        <f t="shared" si="794"/>
        <v>0</v>
      </c>
      <c r="L361" s="108">
        <f t="shared" si="795"/>
        <v>0</v>
      </c>
      <c r="M361" s="97">
        <f t="shared" si="796"/>
        <v>0</v>
      </c>
      <c r="N361" s="109">
        <f t="shared" si="797"/>
        <v>0</v>
      </c>
      <c r="O361" s="107">
        <f t="shared" si="798"/>
        <v>0</v>
      </c>
      <c r="P361" s="110" t="str">
        <f t="shared" ref="P361:Q361" si="813">H361</f>
        <v/>
      </c>
      <c r="Q361" s="106" t="str">
        <f t="shared" si="813"/>
        <v/>
      </c>
      <c r="R361" s="106">
        <f t="shared" si="800"/>
        <v>0</v>
      </c>
      <c r="S361" s="108">
        <f t="shared" si="801"/>
        <v>0</v>
      </c>
      <c r="T361" s="153">
        <f t="shared" si="802"/>
        <v>0</v>
      </c>
      <c r="U361" s="154">
        <f t="shared" si="803"/>
        <v>0</v>
      </c>
      <c r="V361" s="86"/>
      <c r="W361" s="86"/>
      <c r="X361" s="86"/>
      <c r="Y361" s="86"/>
      <c r="Z361" s="86"/>
      <c r="AA361" s="86"/>
      <c r="AB361" s="86"/>
      <c r="AC361" s="86"/>
      <c r="AD361" s="86"/>
      <c r="AE361" s="86" t="str">
        <f t="shared" si="808"/>
        <v/>
      </c>
      <c r="AF361" s="86">
        <v>5.0</v>
      </c>
      <c r="AG361" s="155" t="str">
        <f t="shared" si="804"/>
        <v>5</v>
      </c>
      <c r="AH361" s="155" t="str">
        <f t="shared" si="805"/>
        <v> </v>
      </c>
      <c r="AI361" s="155" t="str">
        <f t="shared" ref="AI361:AK361" si="814">IF(H361="","",H361)</f>
        <v/>
      </c>
      <c r="AJ361" s="156" t="str">
        <f t="shared" si="814"/>
        <v/>
      </c>
      <c r="AK361" s="157" t="str">
        <f t="shared" si="814"/>
        <v/>
      </c>
      <c r="AL361" s="86" t="str">
        <f t="shared" si="810"/>
        <v/>
      </c>
    </row>
    <row r="362" ht="25.5" customHeight="1">
      <c r="A362" s="149"/>
      <c r="B362" s="161"/>
      <c r="C362" s="104"/>
      <c r="D362" s="105"/>
      <c r="E362" s="106">
        <f>IF(B362="",0,F377/SUM(B357:B376))</f>
        <v>0</v>
      </c>
      <c r="F362" s="106">
        <f t="shared" si="792"/>
        <v>0</v>
      </c>
      <c r="G362" s="107">
        <f t="shared" si="793"/>
        <v>0</v>
      </c>
      <c r="H362" s="103"/>
      <c r="I362" s="104"/>
      <c r="J362" s="105"/>
      <c r="K362" s="106">
        <f t="shared" si="794"/>
        <v>0</v>
      </c>
      <c r="L362" s="108">
        <f t="shared" si="795"/>
        <v>0</v>
      </c>
      <c r="M362" s="97">
        <f t="shared" si="796"/>
        <v>0</v>
      </c>
      <c r="N362" s="109">
        <f t="shared" si="797"/>
        <v>0</v>
      </c>
      <c r="O362" s="107">
        <f t="shared" si="798"/>
        <v>0</v>
      </c>
      <c r="P362" s="110" t="str">
        <f t="shared" ref="P362:Q362" si="815">H362</f>
        <v/>
      </c>
      <c r="Q362" s="106" t="str">
        <f t="shared" si="815"/>
        <v/>
      </c>
      <c r="R362" s="106">
        <f t="shared" si="800"/>
        <v>0</v>
      </c>
      <c r="S362" s="108">
        <f t="shared" si="801"/>
        <v>0</v>
      </c>
      <c r="T362" s="153">
        <f t="shared" si="802"/>
        <v>0</v>
      </c>
      <c r="U362" s="154">
        <f t="shared" si="803"/>
        <v>0</v>
      </c>
      <c r="V362" s="86"/>
      <c r="W362" s="86"/>
      <c r="X362" s="86"/>
      <c r="Y362" s="86"/>
      <c r="Z362" s="86"/>
      <c r="AA362" s="86"/>
      <c r="AB362" s="86"/>
      <c r="AC362" s="86"/>
      <c r="AD362" s="86"/>
      <c r="AE362" s="86" t="str">
        <f t="shared" si="808"/>
        <v/>
      </c>
      <c r="AF362" s="86">
        <v>6.0</v>
      </c>
      <c r="AG362" s="155" t="str">
        <f t="shared" si="804"/>
        <v>6</v>
      </c>
      <c r="AH362" s="155" t="str">
        <f t="shared" si="805"/>
        <v> </v>
      </c>
      <c r="AI362" s="155" t="str">
        <f t="shared" ref="AI362:AK362" si="816">IF(H362="","",H362)</f>
        <v/>
      </c>
      <c r="AJ362" s="156" t="str">
        <f t="shared" si="816"/>
        <v/>
      </c>
      <c r="AK362" s="157" t="str">
        <f t="shared" si="816"/>
        <v/>
      </c>
      <c r="AL362" s="86" t="str">
        <f t="shared" si="810"/>
        <v/>
      </c>
    </row>
    <row r="363" ht="25.5" customHeight="1">
      <c r="A363" s="149"/>
      <c r="B363" s="162"/>
      <c r="C363" s="160"/>
      <c r="D363" s="158"/>
      <c r="E363" s="106">
        <f>IF(B363="",0,F377/SUM(B357:B376))</f>
        <v>0</v>
      </c>
      <c r="F363" s="106">
        <f t="shared" si="792"/>
        <v>0</v>
      </c>
      <c r="G363" s="107">
        <f t="shared" si="793"/>
        <v>0</v>
      </c>
      <c r="H363" s="159"/>
      <c r="I363" s="104"/>
      <c r="J363" s="105"/>
      <c r="K363" s="106">
        <f t="shared" si="794"/>
        <v>0</v>
      </c>
      <c r="L363" s="108">
        <f t="shared" si="795"/>
        <v>0</v>
      </c>
      <c r="M363" s="97">
        <f t="shared" si="796"/>
        <v>0</v>
      </c>
      <c r="N363" s="109">
        <f t="shared" si="797"/>
        <v>0</v>
      </c>
      <c r="O363" s="107">
        <f t="shared" si="798"/>
        <v>0</v>
      </c>
      <c r="P363" s="110" t="str">
        <f t="shared" ref="P363:Q363" si="817">H363</f>
        <v/>
      </c>
      <c r="Q363" s="106" t="str">
        <f t="shared" si="817"/>
        <v/>
      </c>
      <c r="R363" s="106">
        <f t="shared" si="800"/>
        <v>0</v>
      </c>
      <c r="S363" s="108">
        <f t="shared" si="801"/>
        <v>0</v>
      </c>
      <c r="T363" s="153">
        <f t="shared" si="802"/>
        <v>0</v>
      </c>
      <c r="U363" s="154">
        <f t="shared" si="803"/>
        <v>0</v>
      </c>
      <c r="V363" s="86"/>
      <c r="W363" s="86"/>
      <c r="X363" s="86"/>
      <c r="Y363" s="86"/>
      <c r="Z363" s="86"/>
      <c r="AA363" s="86"/>
      <c r="AB363" s="86"/>
      <c r="AC363" s="86"/>
      <c r="AD363" s="86"/>
      <c r="AE363" s="86" t="str">
        <f t="shared" si="808"/>
        <v/>
      </c>
      <c r="AF363" s="86">
        <v>7.0</v>
      </c>
      <c r="AG363" s="155" t="str">
        <f t="shared" si="804"/>
        <v>7</v>
      </c>
      <c r="AH363" s="155" t="str">
        <f t="shared" si="805"/>
        <v> </v>
      </c>
      <c r="AI363" s="155" t="str">
        <f t="shared" ref="AI363:AK363" si="818">IF(H363="","",H363)</f>
        <v/>
      </c>
      <c r="AJ363" s="156" t="str">
        <f t="shared" si="818"/>
        <v/>
      </c>
      <c r="AK363" s="157" t="str">
        <f t="shared" si="818"/>
        <v/>
      </c>
      <c r="AL363" s="86" t="str">
        <f t="shared" si="810"/>
        <v/>
      </c>
    </row>
    <row r="364" ht="25.5" customHeight="1">
      <c r="A364" s="149"/>
      <c r="B364" s="161"/>
      <c r="C364" s="104"/>
      <c r="D364" s="105"/>
      <c r="E364" s="106">
        <f>IF(B364="",0,F377/SUM(B357:B376))</f>
        <v>0</v>
      </c>
      <c r="F364" s="106">
        <f t="shared" si="792"/>
        <v>0</v>
      </c>
      <c r="G364" s="107">
        <f t="shared" si="793"/>
        <v>0</v>
      </c>
      <c r="H364" s="103"/>
      <c r="I364" s="104"/>
      <c r="J364" s="105"/>
      <c r="K364" s="106">
        <f t="shared" si="794"/>
        <v>0</v>
      </c>
      <c r="L364" s="108">
        <f t="shared" si="795"/>
        <v>0</v>
      </c>
      <c r="M364" s="97">
        <f t="shared" si="796"/>
        <v>0</v>
      </c>
      <c r="N364" s="109">
        <f t="shared" si="797"/>
        <v>0</v>
      </c>
      <c r="O364" s="107">
        <f t="shared" si="798"/>
        <v>0</v>
      </c>
      <c r="P364" s="110" t="str">
        <f t="shared" ref="P364:Q364" si="819">H364</f>
        <v/>
      </c>
      <c r="Q364" s="106" t="str">
        <f t="shared" si="819"/>
        <v/>
      </c>
      <c r="R364" s="106">
        <f t="shared" si="800"/>
        <v>0</v>
      </c>
      <c r="S364" s="108">
        <f t="shared" si="801"/>
        <v>0</v>
      </c>
      <c r="T364" s="153">
        <f t="shared" si="802"/>
        <v>0</v>
      </c>
      <c r="U364" s="154">
        <f t="shared" si="803"/>
        <v>0</v>
      </c>
      <c r="V364" s="86"/>
      <c r="W364" s="86"/>
      <c r="X364" s="86"/>
      <c r="Y364" s="86"/>
      <c r="Z364" s="86"/>
      <c r="AA364" s="86"/>
      <c r="AB364" s="86"/>
      <c r="AC364" s="86"/>
      <c r="AD364" s="86"/>
      <c r="AE364" s="86" t="str">
        <f t="shared" si="808"/>
        <v/>
      </c>
      <c r="AF364" s="86">
        <v>8.0</v>
      </c>
      <c r="AG364" s="155" t="str">
        <f t="shared" si="804"/>
        <v>8</v>
      </c>
      <c r="AH364" s="155" t="str">
        <f t="shared" si="805"/>
        <v> </v>
      </c>
      <c r="AI364" s="155" t="str">
        <f t="shared" ref="AI364:AK364" si="820">IF(H364="","",H364)</f>
        <v/>
      </c>
      <c r="AJ364" s="156" t="str">
        <f t="shared" si="820"/>
        <v/>
      </c>
      <c r="AK364" s="157" t="str">
        <f t="shared" si="820"/>
        <v/>
      </c>
      <c r="AL364" s="86" t="str">
        <f t="shared" si="810"/>
        <v/>
      </c>
    </row>
    <row r="365" ht="25.5" customHeight="1">
      <c r="A365" s="149"/>
      <c r="B365" s="161"/>
      <c r="C365" s="104"/>
      <c r="D365" s="105"/>
      <c r="E365" s="106">
        <f>IF(B365="",0,F377/SUM(B357:B376))</f>
        <v>0</v>
      </c>
      <c r="F365" s="106">
        <f t="shared" si="792"/>
        <v>0</v>
      </c>
      <c r="G365" s="107">
        <f t="shared" si="793"/>
        <v>0</v>
      </c>
      <c r="H365" s="103"/>
      <c r="I365" s="104"/>
      <c r="J365" s="105"/>
      <c r="K365" s="106">
        <f t="shared" si="794"/>
        <v>0</v>
      </c>
      <c r="L365" s="108">
        <f t="shared" si="795"/>
        <v>0</v>
      </c>
      <c r="M365" s="97">
        <f t="shared" si="796"/>
        <v>0</v>
      </c>
      <c r="N365" s="109">
        <f t="shared" si="797"/>
        <v>0</v>
      </c>
      <c r="O365" s="107">
        <f t="shared" si="798"/>
        <v>0</v>
      </c>
      <c r="P365" s="110" t="str">
        <f t="shared" ref="P365:Q365" si="821">H365</f>
        <v/>
      </c>
      <c r="Q365" s="106" t="str">
        <f t="shared" si="821"/>
        <v/>
      </c>
      <c r="R365" s="106">
        <f t="shared" si="800"/>
        <v>0</v>
      </c>
      <c r="S365" s="108">
        <f t="shared" si="801"/>
        <v>0</v>
      </c>
      <c r="T365" s="153">
        <f t="shared" si="802"/>
        <v>0</v>
      </c>
      <c r="U365" s="154">
        <f t="shared" si="803"/>
        <v>0</v>
      </c>
      <c r="V365" s="86"/>
      <c r="W365" s="86"/>
      <c r="X365" s="86"/>
      <c r="Y365" s="86"/>
      <c r="Z365" s="86"/>
      <c r="AA365" s="86"/>
      <c r="AB365" s="86"/>
      <c r="AC365" s="86"/>
      <c r="AD365" s="86"/>
      <c r="AE365" s="86" t="str">
        <f t="shared" si="808"/>
        <v/>
      </c>
      <c r="AF365" s="86">
        <v>9.0</v>
      </c>
      <c r="AG365" s="155" t="str">
        <f t="shared" si="804"/>
        <v>9</v>
      </c>
      <c r="AH365" s="155" t="str">
        <f t="shared" si="805"/>
        <v> </v>
      </c>
      <c r="AI365" s="155" t="str">
        <f t="shared" ref="AI365:AK365" si="822">IF(H365="","",H365)</f>
        <v/>
      </c>
      <c r="AJ365" s="156" t="str">
        <f t="shared" si="822"/>
        <v/>
      </c>
      <c r="AK365" s="157" t="str">
        <f t="shared" si="822"/>
        <v/>
      </c>
      <c r="AL365" s="86" t="str">
        <f t="shared" si="810"/>
        <v/>
      </c>
    </row>
    <row r="366" ht="25.5" customHeight="1">
      <c r="A366" s="149"/>
      <c r="B366" s="161"/>
      <c r="C366" s="104"/>
      <c r="D366" s="105"/>
      <c r="E366" s="106">
        <f>IF(B366="",0,F377/SUM(B357:B376))</f>
        <v>0</v>
      </c>
      <c r="F366" s="106">
        <f t="shared" si="792"/>
        <v>0</v>
      </c>
      <c r="G366" s="107">
        <f t="shared" si="793"/>
        <v>0</v>
      </c>
      <c r="H366" s="103"/>
      <c r="I366" s="104"/>
      <c r="J366" s="105"/>
      <c r="K366" s="106">
        <f t="shared" si="794"/>
        <v>0</v>
      </c>
      <c r="L366" s="108">
        <f t="shared" si="795"/>
        <v>0</v>
      </c>
      <c r="M366" s="97">
        <f t="shared" si="796"/>
        <v>0</v>
      </c>
      <c r="N366" s="109">
        <f t="shared" si="797"/>
        <v>0</v>
      </c>
      <c r="O366" s="107">
        <f t="shared" si="798"/>
        <v>0</v>
      </c>
      <c r="P366" s="110" t="str">
        <f t="shared" ref="P366:Q366" si="823">H366</f>
        <v/>
      </c>
      <c r="Q366" s="106" t="str">
        <f t="shared" si="823"/>
        <v/>
      </c>
      <c r="R366" s="106">
        <f t="shared" si="800"/>
        <v>0</v>
      </c>
      <c r="S366" s="108">
        <f t="shared" si="801"/>
        <v>0</v>
      </c>
      <c r="T366" s="153">
        <f t="shared" si="802"/>
        <v>0</v>
      </c>
      <c r="U366" s="154">
        <f t="shared" si="803"/>
        <v>0</v>
      </c>
      <c r="V366" s="86"/>
      <c r="W366" s="86"/>
      <c r="X366" s="86"/>
      <c r="Y366" s="86"/>
      <c r="Z366" s="86"/>
      <c r="AA366" s="86"/>
      <c r="AB366" s="86"/>
      <c r="AC366" s="86"/>
      <c r="AD366" s="86"/>
      <c r="AE366" s="86" t="str">
        <f t="shared" si="808"/>
        <v/>
      </c>
      <c r="AF366" s="86">
        <v>10.0</v>
      </c>
      <c r="AG366" s="155" t="str">
        <f t="shared" si="804"/>
        <v>10</v>
      </c>
      <c r="AH366" s="155" t="str">
        <f t="shared" si="805"/>
        <v> </v>
      </c>
      <c r="AI366" s="155" t="str">
        <f t="shared" ref="AI366:AK366" si="824">IF(H366="","",H366)</f>
        <v/>
      </c>
      <c r="AJ366" s="156" t="str">
        <f t="shared" si="824"/>
        <v/>
      </c>
      <c r="AK366" s="157" t="str">
        <f t="shared" si="824"/>
        <v/>
      </c>
      <c r="AL366" s="86" t="str">
        <f t="shared" si="810"/>
        <v/>
      </c>
    </row>
    <row r="367" ht="25.5" customHeight="1">
      <c r="A367" s="149"/>
      <c r="B367" s="161"/>
      <c r="C367" s="104"/>
      <c r="D367" s="105"/>
      <c r="E367" s="106">
        <f>IF(B367="",0,F377/SUM(B357:B376))</f>
        <v>0</v>
      </c>
      <c r="F367" s="106">
        <f t="shared" si="792"/>
        <v>0</v>
      </c>
      <c r="G367" s="107">
        <f t="shared" si="793"/>
        <v>0</v>
      </c>
      <c r="H367" s="103"/>
      <c r="I367" s="104"/>
      <c r="J367" s="105"/>
      <c r="K367" s="106">
        <f t="shared" si="794"/>
        <v>0</v>
      </c>
      <c r="L367" s="108">
        <f t="shared" si="795"/>
        <v>0</v>
      </c>
      <c r="M367" s="97">
        <f t="shared" si="796"/>
        <v>0</v>
      </c>
      <c r="N367" s="109">
        <f t="shared" si="797"/>
        <v>0</v>
      </c>
      <c r="O367" s="107">
        <f t="shared" si="798"/>
        <v>0</v>
      </c>
      <c r="P367" s="110" t="str">
        <f t="shared" ref="P367:Q367" si="825">H367</f>
        <v/>
      </c>
      <c r="Q367" s="106" t="str">
        <f t="shared" si="825"/>
        <v/>
      </c>
      <c r="R367" s="106">
        <f t="shared" si="800"/>
        <v>0</v>
      </c>
      <c r="S367" s="108">
        <f t="shared" si="801"/>
        <v>0</v>
      </c>
      <c r="T367" s="153">
        <f t="shared" si="802"/>
        <v>0</v>
      </c>
      <c r="U367" s="154">
        <f t="shared" si="803"/>
        <v>0</v>
      </c>
      <c r="V367" s="86"/>
      <c r="W367" s="86"/>
      <c r="X367" s="86"/>
      <c r="Y367" s="86"/>
      <c r="Z367" s="86"/>
      <c r="AA367" s="86"/>
      <c r="AB367" s="86"/>
      <c r="AC367" s="86"/>
      <c r="AD367" s="86"/>
      <c r="AE367" s="86" t="str">
        <f t="shared" si="808"/>
        <v/>
      </c>
      <c r="AF367" s="86">
        <v>11.0</v>
      </c>
      <c r="AG367" s="155" t="str">
        <f t="shared" si="804"/>
        <v>11</v>
      </c>
      <c r="AH367" s="155" t="str">
        <f t="shared" si="805"/>
        <v> </v>
      </c>
      <c r="AI367" s="155" t="str">
        <f t="shared" ref="AI367:AK367" si="826">IF(H367="","",H367)</f>
        <v/>
      </c>
      <c r="AJ367" s="156" t="str">
        <f t="shared" si="826"/>
        <v/>
      </c>
      <c r="AK367" s="157" t="str">
        <f t="shared" si="826"/>
        <v/>
      </c>
      <c r="AL367" s="86" t="str">
        <f t="shared" si="810"/>
        <v/>
      </c>
    </row>
    <row r="368" ht="25.5" customHeight="1">
      <c r="A368" s="149"/>
      <c r="B368" s="161"/>
      <c r="C368" s="104"/>
      <c r="D368" s="105"/>
      <c r="E368" s="106">
        <f>IF(B368="",0,F377/SUM(B357:B376))</f>
        <v>0</v>
      </c>
      <c r="F368" s="106">
        <f t="shared" si="792"/>
        <v>0</v>
      </c>
      <c r="G368" s="107">
        <f t="shared" si="793"/>
        <v>0</v>
      </c>
      <c r="H368" s="103"/>
      <c r="I368" s="104"/>
      <c r="J368" s="105"/>
      <c r="K368" s="106">
        <f t="shared" si="794"/>
        <v>0</v>
      </c>
      <c r="L368" s="108">
        <f t="shared" si="795"/>
        <v>0</v>
      </c>
      <c r="M368" s="97">
        <f t="shared" si="796"/>
        <v>0</v>
      </c>
      <c r="N368" s="109">
        <f t="shared" si="797"/>
        <v>0</v>
      </c>
      <c r="O368" s="107">
        <f t="shared" si="798"/>
        <v>0</v>
      </c>
      <c r="P368" s="110" t="str">
        <f t="shared" ref="P368:Q368" si="827">H368</f>
        <v/>
      </c>
      <c r="Q368" s="106" t="str">
        <f t="shared" si="827"/>
        <v/>
      </c>
      <c r="R368" s="106">
        <f t="shared" si="800"/>
        <v>0</v>
      </c>
      <c r="S368" s="108">
        <f t="shared" si="801"/>
        <v>0</v>
      </c>
      <c r="T368" s="153">
        <f t="shared" si="802"/>
        <v>0</v>
      </c>
      <c r="U368" s="154">
        <f t="shared" si="803"/>
        <v>0</v>
      </c>
      <c r="V368" s="86"/>
      <c r="W368" s="86"/>
      <c r="X368" s="86"/>
      <c r="Y368" s="86"/>
      <c r="Z368" s="86"/>
      <c r="AA368" s="86"/>
      <c r="AB368" s="86"/>
      <c r="AC368" s="86"/>
      <c r="AD368" s="86"/>
      <c r="AE368" s="86" t="str">
        <f t="shared" si="808"/>
        <v/>
      </c>
      <c r="AF368" s="86">
        <v>12.0</v>
      </c>
      <c r="AG368" s="155" t="str">
        <f t="shared" si="804"/>
        <v>12</v>
      </c>
      <c r="AH368" s="155" t="str">
        <f t="shared" si="805"/>
        <v> </v>
      </c>
      <c r="AI368" s="155" t="str">
        <f t="shared" ref="AI368:AK368" si="828">IF(H368="","",H368)</f>
        <v/>
      </c>
      <c r="AJ368" s="156" t="str">
        <f t="shared" si="828"/>
        <v/>
      </c>
      <c r="AK368" s="157" t="str">
        <f t="shared" si="828"/>
        <v/>
      </c>
      <c r="AL368" s="86" t="str">
        <f t="shared" si="810"/>
        <v/>
      </c>
    </row>
    <row r="369" ht="25.5" customHeight="1">
      <c r="A369" s="149"/>
      <c r="B369" s="161"/>
      <c r="C369" s="104"/>
      <c r="D369" s="105"/>
      <c r="E369" s="106">
        <f>IF(B369="",0,F377/SUM(B357:B376))</f>
        <v>0</v>
      </c>
      <c r="F369" s="106">
        <f t="shared" si="792"/>
        <v>0</v>
      </c>
      <c r="G369" s="107">
        <f t="shared" si="793"/>
        <v>0</v>
      </c>
      <c r="H369" s="103"/>
      <c r="I369" s="104"/>
      <c r="J369" s="105"/>
      <c r="K369" s="106">
        <f t="shared" si="794"/>
        <v>0</v>
      </c>
      <c r="L369" s="108">
        <f t="shared" si="795"/>
        <v>0</v>
      </c>
      <c r="M369" s="97">
        <f t="shared" si="796"/>
        <v>0</v>
      </c>
      <c r="N369" s="109">
        <f t="shared" si="797"/>
        <v>0</v>
      </c>
      <c r="O369" s="107">
        <f t="shared" si="798"/>
        <v>0</v>
      </c>
      <c r="P369" s="110" t="str">
        <f t="shared" ref="P369:Q369" si="829">H369</f>
        <v/>
      </c>
      <c r="Q369" s="106" t="str">
        <f t="shared" si="829"/>
        <v/>
      </c>
      <c r="R369" s="106">
        <f t="shared" si="800"/>
        <v>0</v>
      </c>
      <c r="S369" s="108">
        <f t="shared" si="801"/>
        <v>0</v>
      </c>
      <c r="T369" s="153">
        <f t="shared" si="802"/>
        <v>0</v>
      </c>
      <c r="U369" s="154">
        <f t="shared" si="803"/>
        <v>0</v>
      </c>
      <c r="V369" s="86"/>
      <c r="W369" s="86"/>
      <c r="X369" s="86"/>
      <c r="Y369" s="86"/>
      <c r="Z369" s="86"/>
      <c r="AA369" s="86"/>
      <c r="AB369" s="86"/>
      <c r="AC369" s="86"/>
      <c r="AD369" s="86"/>
      <c r="AE369" s="86" t="str">
        <f t="shared" si="808"/>
        <v/>
      </c>
      <c r="AF369" s="86">
        <v>13.0</v>
      </c>
      <c r="AG369" s="155" t="str">
        <f t="shared" si="804"/>
        <v>13</v>
      </c>
      <c r="AH369" s="155" t="str">
        <f t="shared" si="805"/>
        <v> </v>
      </c>
      <c r="AI369" s="155" t="str">
        <f t="shared" ref="AI369:AK369" si="830">IF(H369="","",H369)</f>
        <v/>
      </c>
      <c r="AJ369" s="156" t="str">
        <f t="shared" si="830"/>
        <v/>
      </c>
      <c r="AK369" s="157" t="str">
        <f t="shared" si="830"/>
        <v/>
      </c>
      <c r="AL369" s="86" t="str">
        <f t="shared" si="810"/>
        <v/>
      </c>
    </row>
    <row r="370" ht="25.5" customHeight="1">
      <c r="A370" s="149"/>
      <c r="B370" s="161"/>
      <c r="C370" s="104"/>
      <c r="D370" s="105"/>
      <c r="E370" s="106">
        <f>IF(B370="",0,F377/SUM(B357:B376))</f>
        <v>0</v>
      </c>
      <c r="F370" s="106">
        <f t="shared" si="792"/>
        <v>0</v>
      </c>
      <c r="G370" s="107">
        <f t="shared" si="793"/>
        <v>0</v>
      </c>
      <c r="H370" s="103"/>
      <c r="I370" s="104"/>
      <c r="J370" s="105"/>
      <c r="K370" s="106">
        <f t="shared" si="794"/>
        <v>0</v>
      </c>
      <c r="L370" s="108">
        <f t="shared" si="795"/>
        <v>0</v>
      </c>
      <c r="M370" s="97">
        <f t="shared" si="796"/>
        <v>0</v>
      </c>
      <c r="N370" s="109">
        <f t="shared" si="797"/>
        <v>0</v>
      </c>
      <c r="O370" s="107">
        <f t="shared" si="798"/>
        <v>0</v>
      </c>
      <c r="P370" s="110" t="str">
        <f t="shared" ref="P370:Q370" si="831">H370</f>
        <v/>
      </c>
      <c r="Q370" s="106" t="str">
        <f t="shared" si="831"/>
        <v/>
      </c>
      <c r="R370" s="106">
        <f t="shared" si="800"/>
        <v>0</v>
      </c>
      <c r="S370" s="108">
        <f t="shared" si="801"/>
        <v>0</v>
      </c>
      <c r="T370" s="153">
        <f t="shared" si="802"/>
        <v>0</v>
      </c>
      <c r="U370" s="154">
        <f t="shared" si="803"/>
        <v>0</v>
      </c>
      <c r="V370" s="86"/>
      <c r="W370" s="86"/>
      <c r="X370" s="86"/>
      <c r="Y370" s="86"/>
      <c r="Z370" s="86"/>
      <c r="AA370" s="86"/>
      <c r="AB370" s="86"/>
      <c r="AC370" s="86"/>
      <c r="AD370" s="86"/>
      <c r="AE370" s="86" t="str">
        <f t="shared" si="808"/>
        <v/>
      </c>
      <c r="AF370" s="86">
        <v>14.0</v>
      </c>
      <c r="AG370" s="155" t="str">
        <f t="shared" si="804"/>
        <v>14</v>
      </c>
      <c r="AH370" s="155" t="str">
        <f t="shared" si="805"/>
        <v> </v>
      </c>
      <c r="AI370" s="155" t="str">
        <f t="shared" ref="AI370:AK370" si="832">IF(H370="","",H370)</f>
        <v/>
      </c>
      <c r="AJ370" s="156" t="str">
        <f t="shared" si="832"/>
        <v/>
      </c>
      <c r="AK370" s="157" t="str">
        <f t="shared" si="832"/>
        <v/>
      </c>
      <c r="AL370" s="86" t="str">
        <f t="shared" si="810"/>
        <v/>
      </c>
    </row>
    <row r="371" ht="25.5" customHeight="1">
      <c r="A371" s="149"/>
      <c r="B371" s="161"/>
      <c r="C371" s="104"/>
      <c r="D371" s="105"/>
      <c r="E371" s="106">
        <f>IF(B371="",0,F377/SUM(B357:B376))</f>
        <v>0</v>
      </c>
      <c r="F371" s="106">
        <f t="shared" si="792"/>
        <v>0</v>
      </c>
      <c r="G371" s="107">
        <f t="shared" si="793"/>
        <v>0</v>
      </c>
      <c r="H371" s="103"/>
      <c r="I371" s="104"/>
      <c r="J371" s="105"/>
      <c r="K371" s="106">
        <f t="shared" si="794"/>
        <v>0</v>
      </c>
      <c r="L371" s="108">
        <f t="shared" si="795"/>
        <v>0</v>
      </c>
      <c r="M371" s="97">
        <f t="shared" si="796"/>
        <v>0</v>
      </c>
      <c r="N371" s="109">
        <f t="shared" si="797"/>
        <v>0</v>
      </c>
      <c r="O371" s="107">
        <f t="shared" si="798"/>
        <v>0</v>
      </c>
      <c r="P371" s="110" t="str">
        <f t="shared" ref="P371:Q371" si="833">H371</f>
        <v/>
      </c>
      <c r="Q371" s="106" t="str">
        <f t="shared" si="833"/>
        <v/>
      </c>
      <c r="R371" s="106">
        <f t="shared" si="800"/>
        <v>0</v>
      </c>
      <c r="S371" s="108">
        <f t="shared" si="801"/>
        <v>0</v>
      </c>
      <c r="T371" s="153">
        <f t="shared" si="802"/>
        <v>0</v>
      </c>
      <c r="U371" s="154">
        <f t="shared" si="803"/>
        <v>0</v>
      </c>
      <c r="V371" s="86"/>
      <c r="W371" s="86"/>
      <c r="X371" s="86"/>
      <c r="Y371" s="86"/>
      <c r="Z371" s="86"/>
      <c r="AA371" s="86"/>
      <c r="AB371" s="86"/>
      <c r="AC371" s="86"/>
      <c r="AD371" s="86"/>
      <c r="AE371" s="86" t="str">
        <f t="shared" si="808"/>
        <v/>
      </c>
      <c r="AF371" s="86">
        <v>15.0</v>
      </c>
      <c r="AG371" s="155" t="str">
        <f t="shared" si="804"/>
        <v>15</v>
      </c>
      <c r="AH371" s="155" t="str">
        <f t="shared" si="805"/>
        <v> </v>
      </c>
      <c r="AI371" s="155" t="str">
        <f t="shared" ref="AI371:AK371" si="834">IF(H371="","",H371)</f>
        <v/>
      </c>
      <c r="AJ371" s="156" t="str">
        <f t="shared" si="834"/>
        <v/>
      </c>
      <c r="AK371" s="157" t="str">
        <f t="shared" si="834"/>
        <v/>
      </c>
      <c r="AL371" s="86" t="str">
        <f t="shared" si="810"/>
        <v/>
      </c>
    </row>
    <row r="372" ht="25.5" customHeight="1">
      <c r="A372" s="149"/>
      <c r="B372" s="161"/>
      <c r="C372" s="104"/>
      <c r="D372" s="105"/>
      <c r="E372" s="106">
        <f>IF(B372="",0,F377/SUM(B357:B376))</f>
        <v>0</v>
      </c>
      <c r="F372" s="106">
        <f t="shared" si="792"/>
        <v>0</v>
      </c>
      <c r="G372" s="107">
        <f t="shared" si="793"/>
        <v>0</v>
      </c>
      <c r="H372" s="103"/>
      <c r="I372" s="104"/>
      <c r="J372" s="105"/>
      <c r="K372" s="106">
        <f t="shared" si="794"/>
        <v>0</v>
      </c>
      <c r="L372" s="108">
        <f t="shared" si="795"/>
        <v>0</v>
      </c>
      <c r="M372" s="97">
        <f t="shared" si="796"/>
        <v>0</v>
      </c>
      <c r="N372" s="109">
        <f t="shared" si="797"/>
        <v>0</v>
      </c>
      <c r="O372" s="107">
        <f t="shared" si="798"/>
        <v>0</v>
      </c>
      <c r="P372" s="110" t="str">
        <f t="shared" ref="P372:Q372" si="835">H372</f>
        <v/>
      </c>
      <c r="Q372" s="106" t="str">
        <f t="shared" si="835"/>
        <v/>
      </c>
      <c r="R372" s="106">
        <f t="shared" si="800"/>
        <v>0</v>
      </c>
      <c r="S372" s="108">
        <f t="shared" si="801"/>
        <v>0</v>
      </c>
      <c r="T372" s="153">
        <f t="shared" si="802"/>
        <v>0</v>
      </c>
      <c r="U372" s="154">
        <f t="shared" si="803"/>
        <v>0</v>
      </c>
      <c r="V372" s="86"/>
      <c r="W372" s="86"/>
      <c r="X372" s="86"/>
      <c r="Y372" s="86"/>
      <c r="Z372" s="86"/>
      <c r="AA372" s="86"/>
      <c r="AB372" s="86"/>
      <c r="AC372" s="86"/>
      <c r="AD372" s="86"/>
      <c r="AE372" s="86" t="str">
        <f t="shared" si="808"/>
        <v/>
      </c>
      <c r="AF372" s="86">
        <v>16.0</v>
      </c>
      <c r="AG372" s="155" t="str">
        <f t="shared" si="804"/>
        <v>16</v>
      </c>
      <c r="AH372" s="155" t="str">
        <f t="shared" si="805"/>
        <v> </v>
      </c>
      <c r="AI372" s="155" t="str">
        <f t="shared" ref="AI372:AK372" si="836">IF(H372="","",H372)</f>
        <v/>
      </c>
      <c r="AJ372" s="156" t="str">
        <f t="shared" si="836"/>
        <v/>
      </c>
      <c r="AK372" s="157" t="str">
        <f t="shared" si="836"/>
        <v/>
      </c>
      <c r="AL372" s="86" t="str">
        <f t="shared" si="810"/>
        <v/>
      </c>
    </row>
    <row r="373" ht="25.5" customHeight="1">
      <c r="A373" s="149"/>
      <c r="B373" s="161"/>
      <c r="C373" s="104"/>
      <c r="D373" s="105"/>
      <c r="E373" s="106">
        <f>IF(B373="",0,F377/SUM(B357:B376))</f>
        <v>0</v>
      </c>
      <c r="F373" s="106">
        <f t="shared" si="792"/>
        <v>0</v>
      </c>
      <c r="G373" s="107">
        <f t="shared" si="793"/>
        <v>0</v>
      </c>
      <c r="H373" s="103"/>
      <c r="I373" s="104"/>
      <c r="J373" s="105"/>
      <c r="K373" s="106">
        <f t="shared" si="794"/>
        <v>0</v>
      </c>
      <c r="L373" s="108">
        <f t="shared" si="795"/>
        <v>0</v>
      </c>
      <c r="M373" s="97">
        <f t="shared" si="796"/>
        <v>0</v>
      </c>
      <c r="N373" s="109">
        <f t="shared" si="797"/>
        <v>0</v>
      </c>
      <c r="O373" s="107">
        <f t="shared" si="798"/>
        <v>0</v>
      </c>
      <c r="P373" s="110" t="str">
        <f t="shared" ref="P373:Q373" si="837">H373</f>
        <v/>
      </c>
      <c r="Q373" s="106" t="str">
        <f t="shared" si="837"/>
        <v/>
      </c>
      <c r="R373" s="106">
        <f t="shared" si="800"/>
        <v>0</v>
      </c>
      <c r="S373" s="108">
        <f t="shared" si="801"/>
        <v>0</v>
      </c>
      <c r="T373" s="153">
        <f t="shared" si="802"/>
        <v>0</v>
      </c>
      <c r="U373" s="154">
        <f t="shared" si="803"/>
        <v>0</v>
      </c>
      <c r="V373" s="86"/>
      <c r="W373" s="86"/>
      <c r="X373" s="86"/>
      <c r="Y373" s="86"/>
      <c r="Z373" s="86"/>
      <c r="AA373" s="86"/>
      <c r="AB373" s="86"/>
      <c r="AC373" s="86"/>
      <c r="AD373" s="86"/>
      <c r="AE373" s="86" t="str">
        <f t="shared" si="808"/>
        <v/>
      </c>
      <c r="AF373" s="86">
        <v>17.0</v>
      </c>
      <c r="AG373" s="155" t="str">
        <f t="shared" si="804"/>
        <v>17</v>
      </c>
      <c r="AH373" s="155" t="str">
        <f t="shared" si="805"/>
        <v> </v>
      </c>
      <c r="AI373" s="155" t="str">
        <f t="shared" ref="AI373:AK373" si="838">IF(H373="","",H373)</f>
        <v/>
      </c>
      <c r="AJ373" s="156" t="str">
        <f t="shared" si="838"/>
        <v/>
      </c>
      <c r="AK373" s="157" t="str">
        <f t="shared" si="838"/>
        <v/>
      </c>
      <c r="AL373" s="86" t="str">
        <f t="shared" si="810"/>
        <v/>
      </c>
    </row>
    <row r="374" ht="25.5" customHeight="1">
      <c r="A374" s="149"/>
      <c r="B374" s="161"/>
      <c r="C374" s="104"/>
      <c r="D374" s="105"/>
      <c r="E374" s="106">
        <f>IF(B374="",0,F377/SUM(B357:B376))</f>
        <v>0</v>
      </c>
      <c r="F374" s="106">
        <f t="shared" si="792"/>
        <v>0</v>
      </c>
      <c r="G374" s="107">
        <f t="shared" si="793"/>
        <v>0</v>
      </c>
      <c r="H374" s="103"/>
      <c r="I374" s="104"/>
      <c r="J374" s="105"/>
      <c r="K374" s="106">
        <f t="shared" si="794"/>
        <v>0</v>
      </c>
      <c r="L374" s="108">
        <f t="shared" si="795"/>
        <v>0</v>
      </c>
      <c r="M374" s="97">
        <f t="shared" si="796"/>
        <v>0</v>
      </c>
      <c r="N374" s="109">
        <f t="shared" si="797"/>
        <v>0</v>
      </c>
      <c r="O374" s="107">
        <f t="shared" si="798"/>
        <v>0</v>
      </c>
      <c r="P374" s="110" t="str">
        <f t="shared" ref="P374:Q374" si="839">H374</f>
        <v/>
      </c>
      <c r="Q374" s="106" t="str">
        <f t="shared" si="839"/>
        <v/>
      </c>
      <c r="R374" s="106">
        <f t="shared" si="800"/>
        <v>0</v>
      </c>
      <c r="S374" s="108">
        <f t="shared" si="801"/>
        <v>0</v>
      </c>
      <c r="T374" s="153">
        <f t="shared" si="802"/>
        <v>0</v>
      </c>
      <c r="U374" s="154">
        <f t="shared" si="803"/>
        <v>0</v>
      </c>
      <c r="V374" s="86"/>
      <c r="W374" s="86"/>
      <c r="X374" s="86"/>
      <c r="Y374" s="86"/>
      <c r="Z374" s="86"/>
      <c r="AA374" s="86"/>
      <c r="AB374" s="86"/>
      <c r="AC374" s="86"/>
      <c r="AD374" s="86"/>
      <c r="AE374" s="86" t="str">
        <f t="shared" si="808"/>
        <v/>
      </c>
      <c r="AF374" s="86">
        <v>18.0</v>
      </c>
      <c r="AG374" s="155" t="str">
        <f t="shared" si="804"/>
        <v>18</v>
      </c>
      <c r="AH374" s="155" t="str">
        <f t="shared" si="805"/>
        <v> </v>
      </c>
      <c r="AI374" s="155" t="str">
        <f t="shared" ref="AI374:AK374" si="840">IF(H374="","",H374)</f>
        <v/>
      </c>
      <c r="AJ374" s="156" t="str">
        <f t="shared" si="840"/>
        <v/>
      </c>
      <c r="AK374" s="157" t="str">
        <f t="shared" si="840"/>
        <v/>
      </c>
      <c r="AL374" s="86" t="str">
        <f t="shared" si="810"/>
        <v/>
      </c>
    </row>
    <row r="375" ht="25.5" customHeight="1">
      <c r="A375" s="149"/>
      <c r="B375" s="161"/>
      <c r="C375" s="104"/>
      <c r="D375" s="105"/>
      <c r="E375" s="106">
        <f>IF(B375="",0,F377/SUM(B357:B376))</f>
        <v>0</v>
      </c>
      <c r="F375" s="106">
        <f t="shared" si="792"/>
        <v>0</v>
      </c>
      <c r="G375" s="107">
        <f t="shared" si="793"/>
        <v>0</v>
      </c>
      <c r="H375" s="103"/>
      <c r="I375" s="104"/>
      <c r="J375" s="105"/>
      <c r="K375" s="106">
        <f t="shared" si="794"/>
        <v>0</v>
      </c>
      <c r="L375" s="108">
        <f t="shared" si="795"/>
        <v>0</v>
      </c>
      <c r="M375" s="97">
        <f t="shared" si="796"/>
        <v>0</v>
      </c>
      <c r="N375" s="109">
        <f t="shared" si="797"/>
        <v>0</v>
      </c>
      <c r="O375" s="107">
        <f t="shared" si="798"/>
        <v>0</v>
      </c>
      <c r="P375" s="110" t="str">
        <f t="shared" ref="P375:Q375" si="841">H375</f>
        <v/>
      </c>
      <c r="Q375" s="106" t="str">
        <f t="shared" si="841"/>
        <v/>
      </c>
      <c r="R375" s="106">
        <f t="shared" si="800"/>
        <v>0</v>
      </c>
      <c r="S375" s="108">
        <f t="shared" si="801"/>
        <v>0</v>
      </c>
      <c r="T375" s="153">
        <f t="shared" si="802"/>
        <v>0</v>
      </c>
      <c r="U375" s="154">
        <f t="shared" si="803"/>
        <v>0</v>
      </c>
      <c r="V375" s="86"/>
      <c r="W375" s="86"/>
      <c r="X375" s="86"/>
      <c r="Y375" s="86"/>
      <c r="Z375" s="86"/>
      <c r="AA375" s="86"/>
      <c r="AB375" s="86"/>
      <c r="AC375" s="86"/>
      <c r="AD375" s="86"/>
      <c r="AE375" s="86" t="str">
        <f t="shared" si="808"/>
        <v/>
      </c>
      <c r="AF375" s="86">
        <v>19.0</v>
      </c>
      <c r="AG375" s="155" t="str">
        <f t="shared" si="804"/>
        <v>19</v>
      </c>
      <c r="AH375" s="155" t="str">
        <f t="shared" si="805"/>
        <v> </v>
      </c>
      <c r="AI375" s="155" t="str">
        <f t="shared" ref="AI375:AK375" si="842">IF(H375="","",H375)</f>
        <v/>
      </c>
      <c r="AJ375" s="156" t="str">
        <f t="shared" si="842"/>
        <v/>
      </c>
      <c r="AK375" s="157" t="str">
        <f t="shared" si="842"/>
        <v/>
      </c>
      <c r="AL375" s="86" t="str">
        <f t="shared" si="810"/>
        <v/>
      </c>
    </row>
    <row r="376" ht="25.5" customHeight="1">
      <c r="A376" s="149"/>
      <c r="B376" s="161"/>
      <c r="C376" s="104"/>
      <c r="D376" s="105"/>
      <c r="E376" s="106">
        <f>IF(B376="",0,F377/SUM(B357:B376))</f>
        <v>0</v>
      </c>
      <c r="F376" s="106">
        <f t="shared" si="792"/>
        <v>0</v>
      </c>
      <c r="G376" s="107">
        <f t="shared" si="793"/>
        <v>0</v>
      </c>
      <c r="H376" s="103"/>
      <c r="I376" s="104"/>
      <c r="J376" s="105"/>
      <c r="K376" s="106">
        <f t="shared" si="794"/>
        <v>0</v>
      </c>
      <c r="L376" s="108">
        <f t="shared" si="795"/>
        <v>0</v>
      </c>
      <c r="M376" s="97">
        <f t="shared" si="796"/>
        <v>0</v>
      </c>
      <c r="N376" s="109">
        <f t="shared" si="797"/>
        <v>0</v>
      </c>
      <c r="O376" s="107">
        <f t="shared" si="798"/>
        <v>0</v>
      </c>
      <c r="P376" s="110" t="str">
        <f t="shared" ref="P376:Q376" si="843">H376</f>
        <v/>
      </c>
      <c r="Q376" s="106" t="str">
        <f t="shared" si="843"/>
        <v/>
      </c>
      <c r="R376" s="106">
        <f t="shared" si="800"/>
        <v>0</v>
      </c>
      <c r="S376" s="108">
        <f t="shared" si="801"/>
        <v>0</v>
      </c>
      <c r="T376" s="153">
        <f t="shared" si="802"/>
        <v>0</v>
      </c>
      <c r="U376" s="154">
        <f t="shared" si="803"/>
        <v>0</v>
      </c>
      <c r="V376" s="86"/>
      <c r="W376" s="86"/>
      <c r="X376" s="86"/>
      <c r="Y376" s="86"/>
      <c r="Z376" s="86"/>
      <c r="AA376" s="86"/>
      <c r="AB376" s="86"/>
      <c r="AC376" s="86"/>
      <c r="AD376" s="86"/>
      <c r="AE376" s="86" t="str">
        <f t="shared" si="808"/>
        <v/>
      </c>
      <c r="AF376" s="86">
        <v>20.0</v>
      </c>
      <c r="AG376" s="155" t="str">
        <f t="shared" si="804"/>
        <v>20</v>
      </c>
      <c r="AH376" s="155" t="str">
        <f t="shared" si="805"/>
        <v> </v>
      </c>
      <c r="AI376" s="155" t="str">
        <f t="shared" ref="AI376:AK376" si="844">IF(H376="","",H376)</f>
        <v/>
      </c>
      <c r="AJ376" s="156" t="str">
        <f t="shared" si="844"/>
        <v/>
      </c>
      <c r="AK376" s="157" t="str">
        <f t="shared" si="844"/>
        <v/>
      </c>
      <c r="AL376" s="86" t="str">
        <f t="shared" si="810"/>
        <v/>
      </c>
    </row>
    <row r="377" ht="25.5" customHeight="1">
      <c r="A377" s="86"/>
      <c r="B377" s="164">
        <f>SUM(B357:B376)</f>
        <v>0</v>
      </c>
      <c r="C377" s="87" t="s">
        <v>34</v>
      </c>
      <c r="D377" s="95" t="s">
        <v>26</v>
      </c>
      <c r="E377" s="15"/>
      <c r="F377" s="104"/>
      <c r="G377" s="91"/>
      <c r="H377" s="164">
        <f>SUM(H357:H376)</f>
        <v>0</v>
      </c>
      <c r="I377" s="87" t="s">
        <v>34</v>
      </c>
      <c r="J377" s="86"/>
      <c r="K377" s="86"/>
      <c r="L377" s="165">
        <f t="shared" si="795"/>
        <v>0</v>
      </c>
      <c r="M377" s="86"/>
      <c r="N377" s="166">
        <f t="shared" ref="N377:O377" si="845">SUM(N357:N364)</f>
        <v>0</v>
      </c>
      <c r="O377" s="166">
        <f t="shared" si="845"/>
        <v>0</v>
      </c>
      <c r="P377" s="86"/>
      <c r="Q377" s="86"/>
      <c r="R377" s="98">
        <f>SUM(R357:R364)</f>
        <v>0</v>
      </c>
      <c r="S377" s="164" t="s">
        <v>28</v>
      </c>
      <c r="T377" s="164">
        <v>45.0</v>
      </c>
      <c r="U377" s="86"/>
      <c r="V377" s="86"/>
      <c r="W377" s="86"/>
      <c r="X377" s="86"/>
      <c r="Y377" s="104">
        <f>T377*R377</f>
        <v>0</v>
      </c>
      <c r="Z377" s="104">
        <f>R377</f>
        <v>0</v>
      </c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</row>
    <row r="378" ht="25.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</row>
    <row r="379" ht="25.5" customHeight="1">
      <c r="A379" s="137"/>
      <c r="B379" s="138" t="s">
        <v>1</v>
      </c>
      <c r="C379" s="139"/>
      <c r="D379" s="95" t="s">
        <v>2</v>
      </c>
      <c r="E379" s="15"/>
      <c r="F379" s="140"/>
      <c r="G379" s="17"/>
      <c r="H379" s="17"/>
      <c r="I379" s="15"/>
      <c r="J379" s="95" t="s">
        <v>3</v>
      </c>
      <c r="K379" s="17"/>
      <c r="L379" s="17"/>
      <c r="M379" s="15"/>
      <c r="N379" s="86"/>
      <c r="O379" s="86"/>
      <c r="P379" s="97">
        <f>IFERROR(O402/N402-1,0)</f>
        <v>0</v>
      </c>
      <c r="Q379" s="141" t="s">
        <v>4</v>
      </c>
      <c r="R379" s="20"/>
      <c r="S379" s="21"/>
      <c r="T379" s="142">
        <f>SUM(T382:T401)</f>
        <v>0</v>
      </c>
      <c r="U379" s="143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</row>
    <row r="380" ht="25.5" customHeight="1">
      <c r="A380" s="144" t="s">
        <v>5</v>
      </c>
      <c r="B380" s="145" t="s">
        <v>6</v>
      </c>
      <c r="C380" s="17"/>
      <c r="D380" s="17"/>
      <c r="E380" s="17"/>
      <c r="F380" s="17"/>
      <c r="G380" s="26"/>
      <c r="H380" s="25" t="s">
        <v>7</v>
      </c>
      <c r="I380" s="17"/>
      <c r="J380" s="17"/>
      <c r="K380" s="17"/>
      <c r="L380" s="17"/>
      <c r="M380" s="26"/>
      <c r="N380" s="27" t="s">
        <v>8</v>
      </c>
      <c r="O380" s="28"/>
      <c r="P380" s="25" t="s">
        <v>9</v>
      </c>
      <c r="Q380" s="17"/>
      <c r="R380" s="17"/>
      <c r="S380" s="17"/>
      <c r="T380" s="2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</row>
    <row r="381" ht="25.5" customHeight="1">
      <c r="A381" s="146"/>
      <c r="B381" s="138" t="s">
        <v>10</v>
      </c>
      <c r="C381" s="93" t="s">
        <v>11</v>
      </c>
      <c r="D381" s="93" t="s">
        <v>12</v>
      </c>
      <c r="E381" s="93" t="s">
        <v>13</v>
      </c>
      <c r="F381" s="93" t="s">
        <v>14</v>
      </c>
      <c r="G381" s="101" t="s">
        <v>15</v>
      </c>
      <c r="H381" s="100" t="s">
        <v>10</v>
      </c>
      <c r="I381" s="93" t="s">
        <v>11</v>
      </c>
      <c r="J381" s="93" t="s">
        <v>12</v>
      </c>
      <c r="K381" s="93" t="s">
        <v>14</v>
      </c>
      <c r="L381" s="93" t="s">
        <v>16</v>
      </c>
      <c r="M381" s="101" t="s">
        <v>17</v>
      </c>
      <c r="N381" s="100" t="s">
        <v>18</v>
      </c>
      <c r="O381" s="101" t="s">
        <v>19</v>
      </c>
      <c r="P381" s="100" t="s">
        <v>20</v>
      </c>
      <c r="Q381" s="93" t="s">
        <v>21</v>
      </c>
      <c r="R381" s="93" t="s">
        <v>22</v>
      </c>
      <c r="S381" s="93" t="s">
        <v>23</v>
      </c>
      <c r="T381" s="147" t="s">
        <v>24</v>
      </c>
      <c r="U381" s="148" t="s">
        <v>32</v>
      </c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</row>
    <row r="382" ht="25.5" customHeight="1">
      <c r="A382" s="149"/>
      <c r="B382" s="162"/>
      <c r="C382" s="160"/>
      <c r="D382" s="158"/>
      <c r="E382" s="106">
        <f>IF(B382="",0,F402/SUM(B382:B401))</f>
        <v>0</v>
      </c>
      <c r="F382" s="106">
        <f t="shared" ref="F382:F401" si="848">C382*(1-D382)*(1-9.25%)+E382</f>
        <v>0</v>
      </c>
      <c r="G382" s="107">
        <f t="shared" ref="G382:G401" si="849">IFERROR(F382*B382/H382,0)</f>
        <v>0</v>
      </c>
      <c r="H382" s="159"/>
      <c r="I382" s="104"/>
      <c r="J382" s="105"/>
      <c r="K382" s="106">
        <f t="shared" ref="K382:K401" si="850">I382*(1-J382)*(1-9.25%)</f>
        <v>0</v>
      </c>
      <c r="L382" s="108">
        <f t="shared" ref="L382:L402" si="851">IFERROR(H382/B382-1,0)</f>
        <v>0</v>
      </c>
      <c r="M382" s="97">
        <f t="shared" ref="M382:M401" si="852">IFERROR(K382/G382-1,0)</f>
        <v>0</v>
      </c>
      <c r="N382" s="109">
        <f t="shared" ref="N382:N401" si="853">B382*F382</f>
        <v>0</v>
      </c>
      <c r="O382" s="107">
        <f t="shared" ref="O382:O401" si="854">H382*K382</f>
        <v>0</v>
      </c>
      <c r="P382" s="110" t="str">
        <f t="shared" ref="P382:Q382" si="846">H382</f>
        <v/>
      </c>
      <c r="Q382" s="106" t="str">
        <f t="shared" si="846"/>
        <v/>
      </c>
      <c r="R382" s="106">
        <f t="shared" ref="R382:R401" si="856">Q382*P382</f>
        <v>0</v>
      </c>
      <c r="S382" s="108">
        <f t="shared" ref="S382:S401" si="857">IF(M382="","",IF(M382&lt;20%,0,IF(M382&lt;30%,1%,IF(M382&lt;40%,1.5%,IF(M382&lt;50%,2.5%,IF(M382&lt;60%,3%,IF(M382&lt;80%,4%,IF(M382&lt;100%,5%,5%))))))))</f>
        <v>0</v>
      </c>
      <c r="T382" s="153">
        <f t="shared" ref="T382:T401" si="858">R382*S382</f>
        <v>0</v>
      </c>
      <c r="U382" s="154">
        <f t="shared" ref="U382:U401" si="859">G382/(1-J382)/(1-9.25%)</f>
        <v>0</v>
      </c>
      <c r="V382" s="86"/>
      <c r="W382" s="86"/>
      <c r="X382" s="86"/>
      <c r="Y382" s="86"/>
      <c r="Z382" s="86"/>
      <c r="AA382" s="86"/>
      <c r="AB382" s="86"/>
      <c r="AC382" s="86"/>
      <c r="AD382" s="86"/>
      <c r="AE382" s="86" t="str">
        <f>C379</f>
        <v/>
      </c>
      <c r="AF382" s="86">
        <v>1.0</v>
      </c>
      <c r="AG382" s="155" t="str">
        <f t="shared" ref="AG382:AG401" si="860">CONCATENATE(AE382,AF382)</f>
        <v>1</v>
      </c>
      <c r="AH382" s="155" t="str">
        <f t="shared" ref="AH382:AH401" si="861">IF(A382=""," ",A382)</f>
        <v> </v>
      </c>
      <c r="AI382" s="155" t="str">
        <f t="shared" ref="AI382:AK382" si="847">IF(H382="","",H382)</f>
        <v/>
      </c>
      <c r="AJ382" s="156" t="str">
        <f t="shared" si="847"/>
        <v/>
      </c>
      <c r="AK382" s="157" t="str">
        <f t="shared" si="847"/>
        <v/>
      </c>
      <c r="AL382" s="86" t="str">
        <f>IF(F379="","",F379)</f>
        <v/>
      </c>
    </row>
    <row r="383" ht="25.5" customHeight="1">
      <c r="A383" s="149"/>
      <c r="B383" s="161"/>
      <c r="C383" s="104"/>
      <c r="D383" s="105"/>
      <c r="E383" s="106">
        <f>IF(B383="",0,F402/SUM(B382:B401))</f>
        <v>0</v>
      </c>
      <c r="F383" s="106">
        <f t="shared" si="848"/>
        <v>0</v>
      </c>
      <c r="G383" s="107">
        <f t="shared" si="849"/>
        <v>0</v>
      </c>
      <c r="H383" s="103"/>
      <c r="I383" s="104"/>
      <c r="J383" s="105"/>
      <c r="K383" s="106">
        <f t="shared" si="850"/>
        <v>0</v>
      </c>
      <c r="L383" s="108">
        <f t="shared" si="851"/>
        <v>0</v>
      </c>
      <c r="M383" s="97">
        <f t="shared" si="852"/>
        <v>0</v>
      </c>
      <c r="N383" s="109">
        <f t="shared" si="853"/>
        <v>0</v>
      </c>
      <c r="O383" s="107">
        <f t="shared" si="854"/>
        <v>0</v>
      </c>
      <c r="P383" s="110" t="str">
        <f t="shared" ref="P383:Q383" si="855">H383</f>
        <v/>
      </c>
      <c r="Q383" s="106" t="str">
        <f t="shared" si="855"/>
        <v/>
      </c>
      <c r="R383" s="106">
        <f t="shared" si="856"/>
        <v>0</v>
      </c>
      <c r="S383" s="108">
        <f t="shared" si="857"/>
        <v>0</v>
      </c>
      <c r="T383" s="153">
        <f t="shared" si="858"/>
        <v>0</v>
      </c>
      <c r="U383" s="154">
        <f t="shared" si="859"/>
        <v>0</v>
      </c>
      <c r="V383" s="86"/>
      <c r="W383" s="86"/>
      <c r="X383" s="86"/>
      <c r="Y383" s="86"/>
      <c r="Z383" s="86"/>
      <c r="AA383" s="86"/>
      <c r="AB383" s="86"/>
      <c r="AC383" s="86"/>
      <c r="AD383" s="86"/>
      <c r="AE383" s="86" t="str">
        <f t="shared" ref="AE383:AE401" si="864">AE382</f>
        <v/>
      </c>
      <c r="AF383" s="86">
        <v>2.0</v>
      </c>
      <c r="AG383" s="155" t="str">
        <f t="shared" si="860"/>
        <v>2</v>
      </c>
      <c r="AH383" s="155" t="str">
        <f t="shared" si="861"/>
        <v> </v>
      </c>
      <c r="AI383" s="155" t="str">
        <f t="shared" ref="AI383:AK383" si="862">IF(H383="","",H383)</f>
        <v/>
      </c>
      <c r="AJ383" s="156" t="str">
        <f t="shared" si="862"/>
        <v/>
      </c>
      <c r="AK383" s="157" t="str">
        <f t="shared" si="862"/>
        <v/>
      </c>
      <c r="AL383" s="86" t="str">
        <f t="shared" ref="AL383:AL401" si="866">AL382</f>
        <v/>
      </c>
    </row>
    <row r="384" ht="25.5" customHeight="1">
      <c r="A384" s="149"/>
      <c r="B384" s="162"/>
      <c r="C384" s="160"/>
      <c r="D384" s="158"/>
      <c r="E384" s="106">
        <f>IF(B384="",0,F402/SUM(B382:B401))</f>
        <v>0</v>
      </c>
      <c r="F384" s="106">
        <f t="shared" si="848"/>
        <v>0</v>
      </c>
      <c r="G384" s="107">
        <f t="shared" si="849"/>
        <v>0</v>
      </c>
      <c r="H384" s="159"/>
      <c r="I384" s="104"/>
      <c r="J384" s="105"/>
      <c r="K384" s="106">
        <f t="shared" si="850"/>
        <v>0</v>
      </c>
      <c r="L384" s="108">
        <f t="shared" si="851"/>
        <v>0</v>
      </c>
      <c r="M384" s="97">
        <f t="shared" si="852"/>
        <v>0</v>
      </c>
      <c r="N384" s="109">
        <f t="shared" si="853"/>
        <v>0</v>
      </c>
      <c r="O384" s="107">
        <f t="shared" si="854"/>
        <v>0</v>
      </c>
      <c r="P384" s="110" t="str">
        <f t="shared" ref="P384:Q384" si="863">H384</f>
        <v/>
      </c>
      <c r="Q384" s="106" t="str">
        <f t="shared" si="863"/>
        <v/>
      </c>
      <c r="R384" s="106">
        <f t="shared" si="856"/>
        <v>0</v>
      </c>
      <c r="S384" s="108">
        <f t="shared" si="857"/>
        <v>0</v>
      </c>
      <c r="T384" s="153">
        <f t="shared" si="858"/>
        <v>0</v>
      </c>
      <c r="U384" s="154">
        <f t="shared" si="859"/>
        <v>0</v>
      </c>
      <c r="V384" s="86"/>
      <c r="W384" s="86"/>
      <c r="X384" s="86"/>
      <c r="Y384" s="86"/>
      <c r="Z384" s="86"/>
      <c r="AA384" s="86"/>
      <c r="AB384" s="86"/>
      <c r="AC384" s="86"/>
      <c r="AD384" s="86"/>
      <c r="AE384" s="86" t="str">
        <f t="shared" si="864"/>
        <v/>
      </c>
      <c r="AF384" s="86">
        <v>3.0</v>
      </c>
      <c r="AG384" s="155" t="str">
        <f t="shared" si="860"/>
        <v>3</v>
      </c>
      <c r="AH384" s="155" t="str">
        <f t="shared" si="861"/>
        <v> </v>
      </c>
      <c r="AI384" s="155" t="str">
        <f t="shared" ref="AI384:AK384" si="865">IF(H384="","",H384)</f>
        <v/>
      </c>
      <c r="AJ384" s="156" t="str">
        <f t="shared" si="865"/>
        <v/>
      </c>
      <c r="AK384" s="157" t="str">
        <f t="shared" si="865"/>
        <v/>
      </c>
      <c r="AL384" s="86" t="str">
        <f t="shared" si="866"/>
        <v/>
      </c>
    </row>
    <row r="385" ht="25.5" customHeight="1">
      <c r="A385" s="149"/>
      <c r="B385" s="161"/>
      <c r="C385" s="104"/>
      <c r="D385" s="105"/>
      <c r="E385" s="106">
        <f>IF(B385="",0,F402/SUM(B382:B401))</f>
        <v>0</v>
      </c>
      <c r="F385" s="106">
        <f t="shared" si="848"/>
        <v>0</v>
      </c>
      <c r="G385" s="107">
        <f t="shared" si="849"/>
        <v>0</v>
      </c>
      <c r="H385" s="103"/>
      <c r="I385" s="104"/>
      <c r="J385" s="105"/>
      <c r="K385" s="106">
        <f t="shared" si="850"/>
        <v>0</v>
      </c>
      <c r="L385" s="108">
        <f t="shared" si="851"/>
        <v>0</v>
      </c>
      <c r="M385" s="97">
        <f t="shared" si="852"/>
        <v>0</v>
      </c>
      <c r="N385" s="109">
        <f t="shared" si="853"/>
        <v>0</v>
      </c>
      <c r="O385" s="107">
        <f t="shared" si="854"/>
        <v>0</v>
      </c>
      <c r="P385" s="110" t="str">
        <f t="shared" ref="P385:Q385" si="867">H385</f>
        <v/>
      </c>
      <c r="Q385" s="106" t="str">
        <f t="shared" si="867"/>
        <v/>
      </c>
      <c r="R385" s="106">
        <f t="shared" si="856"/>
        <v>0</v>
      </c>
      <c r="S385" s="108">
        <f t="shared" si="857"/>
        <v>0</v>
      </c>
      <c r="T385" s="153">
        <f t="shared" si="858"/>
        <v>0</v>
      </c>
      <c r="U385" s="154">
        <f t="shared" si="859"/>
        <v>0</v>
      </c>
      <c r="V385" s="86"/>
      <c r="W385" s="86"/>
      <c r="X385" s="86"/>
      <c r="Y385" s="86"/>
      <c r="Z385" s="86"/>
      <c r="AA385" s="86"/>
      <c r="AB385" s="86"/>
      <c r="AC385" s="86"/>
      <c r="AD385" s="86"/>
      <c r="AE385" s="86" t="str">
        <f t="shared" si="864"/>
        <v/>
      </c>
      <c r="AF385" s="86">
        <v>4.0</v>
      </c>
      <c r="AG385" s="155" t="str">
        <f t="shared" si="860"/>
        <v>4</v>
      </c>
      <c r="AH385" s="155" t="str">
        <f t="shared" si="861"/>
        <v> </v>
      </c>
      <c r="AI385" s="155" t="str">
        <f t="shared" ref="AI385:AK385" si="868">IF(H385="","",H385)</f>
        <v/>
      </c>
      <c r="AJ385" s="156" t="str">
        <f t="shared" si="868"/>
        <v/>
      </c>
      <c r="AK385" s="157" t="str">
        <f t="shared" si="868"/>
        <v/>
      </c>
      <c r="AL385" s="86" t="str">
        <f t="shared" si="866"/>
        <v/>
      </c>
    </row>
    <row r="386" ht="25.5" customHeight="1">
      <c r="A386" s="149"/>
      <c r="B386" s="162"/>
      <c r="C386" s="160"/>
      <c r="D386" s="158"/>
      <c r="E386" s="106">
        <f>IF(B386="",0,F402/SUM(B382:B401))</f>
        <v>0</v>
      </c>
      <c r="F386" s="106">
        <f t="shared" si="848"/>
        <v>0</v>
      </c>
      <c r="G386" s="107">
        <f t="shared" si="849"/>
        <v>0</v>
      </c>
      <c r="H386" s="159"/>
      <c r="I386" s="104"/>
      <c r="J386" s="105"/>
      <c r="K386" s="106">
        <f t="shared" si="850"/>
        <v>0</v>
      </c>
      <c r="L386" s="108">
        <f t="shared" si="851"/>
        <v>0</v>
      </c>
      <c r="M386" s="97">
        <f t="shared" si="852"/>
        <v>0</v>
      </c>
      <c r="N386" s="109">
        <f t="shared" si="853"/>
        <v>0</v>
      </c>
      <c r="O386" s="107">
        <f t="shared" si="854"/>
        <v>0</v>
      </c>
      <c r="P386" s="110" t="str">
        <f t="shared" ref="P386:Q386" si="869">H386</f>
        <v/>
      </c>
      <c r="Q386" s="106" t="str">
        <f t="shared" si="869"/>
        <v/>
      </c>
      <c r="R386" s="106">
        <f t="shared" si="856"/>
        <v>0</v>
      </c>
      <c r="S386" s="108">
        <f t="shared" si="857"/>
        <v>0</v>
      </c>
      <c r="T386" s="153">
        <f t="shared" si="858"/>
        <v>0</v>
      </c>
      <c r="U386" s="154">
        <f t="shared" si="859"/>
        <v>0</v>
      </c>
      <c r="V386" s="86"/>
      <c r="W386" s="86"/>
      <c r="X386" s="86"/>
      <c r="Y386" s="86"/>
      <c r="Z386" s="86"/>
      <c r="AA386" s="86"/>
      <c r="AB386" s="86"/>
      <c r="AC386" s="86"/>
      <c r="AD386" s="86"/>
      <c r="AE386" s="86" t="str">
        <f t="shared" si="864"/>
        <v/>
      </c>
      <c r="AF386" s="86">
        <v>5.0</v>
      </c>
      <c r="AG386" s="155" t="str">
        <f t="shared" si="860"/>
        <v>5</v>
      </c>
      <c r="AH386" s="155" t="str">
        <f t="shared" si="861"/>
        <v> </v>
      </c>
      <c r="AI386" s="155" t="str">
        <f t="shared" ref="AI386:AK386" si="870">IF(H386="","",H386)</f>
        <v/>
      </c>
      <c r="AJ386" s="156" t="str">
        <f t="shared" si="870"/>
        <v/>
      </c>
      <c r="AK386" s="157" t="str">
        <f t="shared" si="870"/>
        <v/>
      </c>
      <c r="AL386" s="86" t="str">
        <f t="shared" si="866"/>
        <v/>
      </c>
    </row>
    <row r="387" ht="25.5" customHeight="1">
      <c r="A387" s="149"/>
      <c r="B387" s="161"/>
      <c r="C387" s="104"/>
      <c r="D387" s="105"/>
      <c r="E387" s="106">
        <f>IF(B387="",0,F402/SUM(B382:B401))</f>
        <v>0</v>
      </c>
      <c r="F387" s="106">
        <f t="shared" si="848"/>
        <v>0</v>
      </c>
      <c r="G387" s="107">
        <f t="shared" si="849"/>
        <v>0</v>
      </c>
      <c r="H387" s="103"/>
      <c r="I387" s="104"/>
      <c r="J387" s="105"/>
      <c r="K387" s="106">
        <f t="shared" si="850"/>
        <v>0</v>
      </c>
      <c r="L387" s="108">
        <f t="shared" si="851"/>
        <v>0</v>
      </c>
      <c r="M387" s="97">
        <f t="shared" si="852"/>
        <v>0</v>
      </c>
      <c r="N387" s="109">
        <f t="shared" si="853"/>
        <v>0</v>
      </c>
      <c r="O387" s="107">
        <f t="shared" si="854"/>
        <v>0</v>
      </c>
      <c r="P387" s="110" t="str">
        <f t="shared" ref="P387:Q387" si="871">H387</f>
        <v/>
      </c>
      <c r="Q387" s="106" t="str">
        <f t="shared" si="871"/>
        <v/>
      </c>
      <c r="R387" s="106">
        <f t="shared" si="856"/>
        <v>0</v>
      </c>
      <c r="S387" s="108">
        <f t="shared" si="857"/>
        <v>0</v>
      </c>
      <c r="T387" s="153">
        <f t="shared" si="858"/>
        <v>0</v>
      </c>
      <c r="U387" s="154">
        <f t="shared" si="859"/>
        <v>0</v>
      </c>
      <c r="V387" s="86"/>
      <c r="W387" s="86"/>
      <c r="X387" s="86"/>
      <c r="Y387" s="86"/>
      <c r="Z387" s="86"/>
      <c r="AA387" s="86"/>
      <c r="AB387" s="86"/>
      <c r="AC387" s="86"/>
      <c r="AD387" s="86"/>
      <c r="AE387" s="86" t="str">
        <f t="shared" si="864"/>
        <v/>
      </c>
      <c r="AF387" s="86">
        <v>6.0</v>
      </c>
      <c r="AG387" s="155" t="str">
        <f t="shared" si="860"/>
        <v>6</v>
      </c>
      <c r="AH387" s="155" t="str">
        <f t="shared" si="861"/>
        <v> </v>
      </c>
      <c r="AI387" s="155" t="str">
        <f t="shared" ref="AI387:AK387" si="872">IF(H387="","",H387)</f>
        <v/>
      </c>
      <c r="AJ387" s="156" t="str">
        <f t="shared" si="872"/>
        <v/>
      </c>
      <c r="AK387" s="157" t="str">
        <f t="shared" si="872"/>
        <v/>
      </c>
      <c r="AL387" s="86" t="str">
        <f t="shared" si="866"/>
        <v/>
      </c>
    </row>
    <row r="388" ht="25.5" customHeight="1">
      <c r="A388" s="149"/>
      <c r="B388" s="162"/>
      <c r="C388" s="160"/>
      <c r="D388" s="158"/>
      <c r="E388" s="106">
        <f>IF(B388="",0,F402/SUM(B382:B401))</f>
        <v>0</v>
      </c>
      <c r="F388" s="106">
        <f t="shared" si="848"/>
        <v>0</v>
      </c>
      <c r="G388" s="107">
        <f t="shared" si="849"/>
        <v>0</v>
      </c>
      <c r="H388" s="159"/>
      <c r="I388" s="104"/>
      <c r="J388" s="105"/>
      <c r="K388" s="106">
        <f t="shared" si="850"/>
        <v>0</v>
      </c>
      <c r="L388" s="108">
        <f t="shared" si="851"/>
        <v>0</v>
      </c>
      <c r="M388" s="97">
        <f t="shared" si="852"/>
        <v>0</v>
      </c>
      <c r="N388" s="109">
        <f t="shared" si="853"/>
        <v>0</v>
      </c>
      <c r="O388" s="107">
        <f t="shared" si="854"/>
        <v>0</v>
      </c>
      <c r="P388" s="110" t="str">
        <f t="shared" ref="P388:Q388" si="873">H388</f>
        <v/>
      </c>
      <c r="Q388" s="106" t="str">
        <f t="shared" si="873"/>
        <v/>
      </c>
      <c r="R388" s="106">
        <f t="shared" si="856"/>
        <v>0</v>
      </c>
      <c r="S388" s="108">
        <f t="shared" si="857"/>
        <v>0</v>
      </c>
      <c r="T388" s="153">
        <f t="shared" si="858"/>
        <v>0</v>
      </c>
      <c r="U388" s="154">
        <f t="shared" si="859"/>
        <v>0</v>
      </c>
      <c r="V388" s="86"/>
      <c r="W388" s="86"/>
      <c r="X388" s="86"/>
      <c r="Y388" s="86"/>
      <c r="Z388" s="86"/>
      <c r="AA388" s="86"/>
      <c r="AB388" s="86"/>
      <c r="AC388" s="86"/>
      <c r="AD388" s="86"/>
      <c r="AE388" s="86" t="str">
        <f t="shared" si="864"/>
        <v/>
      </c>
      <c r="AF388" s="86">
        <v>7.0</v>
      </c>
      <c r="AG388" s="155" t="str">
        <f t="shared" si="860"/>
        <v>7</v>
      </c>
      <c r="AH388" s="155" t="str">
        <f t="shared" si="861"/>
        <v> </v>
      </c>
      <c r="AI388" s="155" t="str">
        <f t="shared" ref="AI388:AK388" si="874">IF(H388="","",H388)</f>
        <v/>
      </c>
      <c r="AJ388" s="156" t="str">
        <f t="shared" si="874"/>
        <v/>
      </c>
      <c r="AK388" s="157" t="str">
        <f t="shared" si="874"/>
        <v/>
      </c>
      <c r="AL388" s="86" t="str">
        <f t="shared" si="866"/>
        <v/>
      </c>
    </row>
    <row r="389" ht="25.5" customHeight="1">
      <c r="A389" s="149"/>
      <c r="B389" s="161"/>
      <c r="C389" s="104"/>
      <c r="D389" s="105"/>
      <c r="E389" s="106">
        <f>IF(B389="",0,F402/SUM(B382:B401))</f>
        <v>0</v>
      </c>
      <c r="F389" s="106">
        <f t="shared" si="848"/>
        <v>0</v>
      </c>
      <c r="G389" s="107">
        <f t="shared" si="849"/>
        <v>0</v>
      </c>
      <c r="H389" s="103"/>
      <c r="I389" s="104"/>
      <c r="J389" s="105"/>
      <c r="K389" s="106">
        <f t="shared" si="850"/>
        <v>0</v>
      </c>
      <c r="L389" s="108">
        <f t="shared" si="851"/>
        <v>0</v>
      </c>
      <c r="M389" s="97">
        <f t="shared" si="852"/>
        <v>0</v>
      </c>
      <c r="N389" s="109">
        <f t="shared" si="853"/>
        <v>0</v>
      </c>
      <c r="O389" s="107">
        <f t="shared" si="854"/>
        <v>0</v>
      </c>
      <c r="P389" s="110" t="str">
        <f t="shared" ref="P389:Q389" si="875">H389</f>
        <v/>
      </c>
      <c r="Q389" s="106" t="str">
        <f t="shared" si="875"/>
        <v/>
      </c>
      <c r="R389" s="106">
        <f t="shared" si="856"/>
        <v>0</v>
      </c>
      <c r="S389" s="108">
        <f t="shared" si="857"/>
        <v>0</v>
      </c>
      <c r="T389" s="153">
        <f t="shared" si="858"/>
        <v>0</v>
      </c>
      <c r="U389" s="154">
        <f t="shared" si="859"/>
        <v>0</v>
      </c>
      <c r="V389" s="86"/>
      <c r="W389" s="86"/>
      <c r="X389" s="86"/>
      <c r="Y389" s="86"/>
      <c r="Z389" s="86"/>
      <c r="AA389" s="86"/>
      <c r="AB389" s="86"/>
      <c r="AC389" s="86"/>
      <c r="AD389" s="86"/>
      <c r="AE389" s="86" t="str">
        <f t="shared" si="864"/>
        <v/>
      </c>
      <c r="AF389" s="86">
        <v>8.0</v>
      </c>
      <c r="AG389" s="155" t="str">
        <f t="shared" si="860"/>
        <v>8</v>
      </c>
      <c r="AH389" s="155" t="str">
        <f t="shared" si="861"/>
        <v> </v>
      </c>
      <c r="AI389" s="155" t="str">
        <f t="shared" ref="AI389:AK389" si="876">IF(H389="","",H389)</f>
        <v/>
      </c>
      <c r="AJ389" s="156" t="str">
        <f t="shared" si="876"/>
        <v/>
      </c>
      <c r="AK389" s="157" t="str">
        <f t="shared" si="876"/>
        <v/>
      </c>
      <c r="AL389" s="86" t="str">
        <f t="shared" si="866"/>
        <v/>
      </c>
    </row>
    <row r="390" ht="25.5" customHeight="1">
      <c r="A390" s="149"/>
      <c r="B390" s="161"/>
      <c r="C390" s="104"/>
      <c r="D390" s="105"/>
      <c r="E390" s="106">
        <f>IF(B390="",0,F402/SUM(B382:B401))</f>
        <v>0</v>
      </c>
      <c r="F390" s="106">
        <f t="shared" si="848"/>
        <v>0</v>
      </c>
      <c r="G390" s="107">
        <f t="shared" si="849"/>
        <v>0</v>
      </c>
      <c r="H390" s="103"/>
      <c r="I390" s="104"/>
      <c r="J390" s="105"/>
      <c r="K390" s="106">
        <f t="shared" si="850"/>
        <v>0</v>
      </c>
      <c r="L390" s="108">
        <f t="shared" si="851"/>
        <v>0</v>
      </c>
      <c r="M390" s="97">
        <f t="shared" si="852"/>
        <v>0</v>
      </c>
      <c r="N390" s="109">
        <f t="shared" si="853"/>
        <v>0</v>
      </c>
      <c r="O390" s="107">
        <f t="shared" si="854"/>
        <v>0</v>
      </c>
      <c r="P390" s="110" t="str">
        <f t="shared" ref="P390:Q390" si="877">H390</f>
        <v/>
      </c>
      <c r="Q390" s="106" t="str">
        <f t="shared" si="877"/>
        <v/>
      </c>
      <c r="R390" s="106">
        <f t="shared" si="856"/>
        <v>0</v>
      </c>
      <c r="S390" s="108">
        <f t="shared" si="857"/>
        <v>0</v>
      </c>
      <c r="T390" s="153">
        <f t="shared" si="858"/>
        <v>0</v>
      </c>
      <c r="U390" s="154">
        <f t="shared" si="859"/>
        <v>0</v>
      </c>
      <c r="V390" s="86"/>
      <c r="W390" s="86"/>
      <c r="X390" s="86"/>
      <c r="Y390" s="86"/>
      <c r="Z390" s="86"/>
      <c r="AA390" s="86"/>
      <c r="AB390" s="86"/>
      <c r="AC390" s="86"/>
      <c r="AD390" s="86"/>
      <c r="AE390" s="86" t="str">
        <f t="shared" si="864"/>
        <v/>
      </c>
      <c r="AF390" s="86">
        <v>9.0</v>
      </c>
      <c r="AG390" s="155" t="str">
        <f t="shared" si="860"/>
        <v>9</v>
      </c>
      <c r="AH390" s="155" t="str">
        <f t="shared" si="861"/>
        <v> </v>
      </c>
      <c r="AI390" s="155" t="str">
        <f t="shared" ref="AI390:AK390" si="878">IF(H390="","",H390)</f>
        <v/>
      </c>
      <c r="AJ390" s="156" t="str">
        <f t="shared" si="878"/>
        <v/>
      </c>
      <c r="AK390" s="157" t="str">
        <f t="shared" si="878"/>
        <v/>
      </c>
      <c r="AL390" s="86" t="str">
        <f t="shared" si="866"/>
        <v/>
      </c>
    </row>
    <row r="391" ht="25.5" customHeight="1">
      <c r="A391" s="149"/>
      <c r="B391" s="161"/>
      <c r="C391" s="104"/>
      <c r="D391" s="105"/>
      <c r="E391" s="106">
        <f>IF(B391="",0,F402/SUM(B382:B401))</f>
        <v>0</v>
      </c>
      <c r="F391" s="106">
        <f t="shared" si="848"/>
        <v>0</v>
      </c>
      <c r="G391" s="107">
        <f t="shared" si="849"/>
        <v>0</v>
      </c>
      <c r="H391" s="103"/>
      <c r="I391" s="104"/>
      <c r="J391" s="105"/>
      <c r="K391" s="106">
        <f t="shared" si="850"/>
        <v>0</v>
      </c>
      <c r="L391" s="108">
        <f t="shared" si="851"/>
        <v>0</v>
      </c>
      <c r="M391" s="97">
        <f t="shared" si="852"/>
        <v>0</v>
      </c>
      <c r="N391" s="109">
        <f t="shared" si="853"/>
        <v>0</v>
      </c>
      <c r="O391" s="107">
        <f t="shared" si="854"/>
        <v>0</v>
      </c>
      <c r="P391" s="110" t="str">
        <f t="shared" ref="P391:Q391" si="879">H391</f>
        <v/>
      </c>
      <c r="Q391" s="106" t="str">
        <f t="shared" si="879"/>
        <v/>
      </c>
      <c r="R391" s="106">
        <f t="shared" si="856"/>
        <v>0</v>
      </c>
      <c r="S391" s="108">
        <f t="shared" si="857"/>
        <v>0</v>
      </c>
      <c r="T391" s="153">
        <f t="shared" si="858"/>
        <v>0</v>
      </c>
      <c r="U391" s="154">
        <f t="shared" si="859"/>
        <v>0</v>
      </c>
      <c r="V391" s="86"/>
      <c r="W391" s="86"/>
      <c r="X391" s="86"/>
      <c r="Y391" s="86"/>
      <c r="Z391" s="86"/>
      <c r="AA391" s="86"/>
      <c r="AB391" s="86"/>
      <c r="AC391" s="86"/>
      <c r="AD391" s="86"/>
      <c r="AE391" s="86" t="str">
        <f t="shared" si="864"/>
        <v/>
      </c>
      <c r="AF391" s="86">
        <v>10.0</v>
      </c>
      <c r="AG391" s="155" t="str">
        <f t="shared" si="860"/>
        <v>10</v>
      </c>
      <c r="AH391" s="155" t="str">
        <f t="shared" si="861"/>
        <v> </v>
      </c>
      <c r="AI391" s="155" t="str">
        <f t="shared" ref="AI391:AK391" si="880">IF(H391="","",H391)</f>
        <v/>
      </c>
      <c r="AJ391" s="156" t="str">
        <f t="shared" si="880"/>
        <v/>
      </c>
      <c r="AK391" s="157" t="str">
        <f t="shared" si="880"/>
        <v/>
      </c>
      <c r="AL391" s="86" t="str">
        <f t="shared" si="866"/>
        <v/>
      </c>
    </row>
    <row r="392" ht="25.5" customHeight="1">
      <c r="A392" s="149"/>
      <c r="B392" s="161"/>
      <c r="C392" s="104"/>
      <c r="D392" s="105"/>
      <c r="E392" s="106">
        <f>IF(B392="",0,F402/SUM(B382:B401))</f>
        <v>0</v>
      </c>
      <c r="F392" s="106">
        <f t="shared" si="848"/>
        <v>0</v>
      </c>
      <c r="G392" s="107">
        <f t="shared" si="849"/>
        <v>0</v>
      </c>
      <c r="H392" s="103"/>
      <c r="I392" s="104"/>
      <c r="J392" s="105"/>
      <c r="K392" s="106">
        <f t="shared" si="850"/>
        <v>0</v>
      </c>
      <c r="L392" s="108">
        <f t="shared" si="851"/>
        <v>0</v>
      </c>
      <c r="M392" s="97">
        <f t="shared" si="852"/>
        <v>0</v>
      </c>
      <c r="N392" s="109">
        <f t="shared" si="853"/>
        <v>0</v>
      </c>
      <c r="O392" s="107">
        <f t="shared" si="854"/>
        <v>0</v>
      </c>
      <c r="P392" s="110" t="str">
        <f t="shared" ref="P392:Q392" si="881">H392</f>
        <v/>
      </c>
      <c r="Q392" s="106" t="str">
        <f t="shared" si="881"/>
        <v/>
      </c>
      <c r="R392" s="106">
        <f t="shared" si="856"/>
        <v>0</v>
      </c>
      <c r="S392" s="108">
        <f t="shared" si="857"/>
        <v>0</v>
      </c>
      <c r="T392" s="153">
        <f t="shared" si="858"/>
        <v>0</v>
      </c>
      <c r="U392" s="154">
        <f t="shared" si="859"/>
        <v>0</v>
      </c>
      <c r="V392" s="86"/>
      <c r="W392" s="86"/>
      <c r="X392" s="86"/>
      <c r="Y392" s="86"/>
      <c r="Z392" s="86"/>
      <c r="AA392" s="86"/>
      <c r="AB392" s="86"/>
      <c r="AC392" s="86"/>
      <c r="AD392" s="86"/>
      <c r="AE392" s="86" t="str">
        <f t="shared" si="864"/>
        <v/>
      </c>
      <c r="AF392" s="86">
        <v>11.0</v>
      </c>
      <c r="AG392" s="155" t="str">
        <f t="shared" si="860"/>
        <v>11</v>
      </c>
      <c r="AH392" s="155" t="str">
        <f t="shared" si="861"/>
        <v> </v>
      </c>
      <c r="AI392" s="155" t="str">
        <f t="shared" ref="AI392:AK392" si="882">IF(H392="","",H392)</f>
        <v/>
      </c>
      <c r="AJ392" s="156" t="str">
        <f t="shared" si="882"/>
        <v/>
      </c>
      <c r="AK392" s="157" t="str">
        <f t="shared" si="882"/>
        <v/>
      </c>
      <c r="AL392" s="86" t="str">
        <f t="shared" si="866"/>
        <v/>
      </c>
    </row>
    <row r="393" ht="25.5" customHeight="1">
      <c r="A393" s="149"/>
      <c r="B393" s="161"/>
      <c r="C393" s="104"/>
      <c r="D393" s="105"/>
      <c r="E393" s="106">
        <f>IF(B393="",0,F402/SUM(B382:B401))</f>
        <v>0</v>
      </c>
      <c r="F393" s="106">
        <f t="shared" si="848"/>
        <v>0</v>
      </c>
      <c r="G393" s="107">
        <f t="shared" si="849"/>
        <v>0</v>
      </c>
      <c r="H393" s="103"/>
      <c r="I393" s="104"/>
      <c r="J393" s="105"/>
      <c r="K393" s="106">
        <f t="shared" si="850"/>
        <v>0</v>
      </c>
      <c r="L393" s="108">
        <f t="shared" si="851"/>
        <v>0</v>
      </c>
      <c r="M393" s="97">
        <f t="shared" si="852"/>
        <v>0</v>
      </c>
      <c r="N393" s="109">
        <f t="shared" si="853"/>
        <v>0</v>
      </c>
      <c r="O393" s="107">
        <f t="shared" si="854"/>
        <v>0</v>
      </c>
      <c r="P393" s="110" t="str">
        <f t="shared" ref="P393:Q393" si="883">H393</f>
        <v/>
      </c>
      <c r="Q393" s="106" t="str">
        <f t="shared" si="883"/>
        <v/>
      </c>
      <c r="R393" s="106">
        <f t="shared" si="856"/>
        <v>0</v>
      </c>
      <c r="S393" s="108">
        <f t="shared" si="857"/>
        <v>0</v>
      </c>
      <c r="T393" s="153">
        <f t="shared" si="858"/>
        <v>0</v>
      </c>
      <c r="U393" s="154">
        <f t="shared" si="859"/>
        <v>0</v>
      </c>
      <c r="V393" s="86"/>
      <c r="W393" s="86"/>
      <c r="X393" s="86"/>
      <c r="Y393" s="86"/>
      <c r="Z393" s="86"/>
      <c r="AA393" s="86"/>
      <c r="AB393" s="86"/>
      <c r="AC393" s="86"/>
      <c r="AD393" s="86"/>
      <c r="AE393" s="86" t="str">
        <f t="shared" si="864"/>
        <v/>
      </c>
      <c r="AF393" s="86">
        <v>12.0</v>
      </c>
      <c r="AG393" s="155" t="str">
        <f t="shared" si="860"/>
        <v>12</v>
      </c>
      <c r="AH393" s="155" t="str">
        <f t="shared" si="861"/>
        <v> </v>
      </c>
      <c r="AI393" s="155" t="str">
        <f t="shared" ref="AI393:AK393" si="884">IF(H393="","",H393)</f>
        <v/>
      </c>
      <c r="AJ393" s="156" t="str">
        <f t="shared" si="884"/>
        <v/>
      </c>
      <c r="AK393" s="157" t="str">
        <f t="shared" si="884"/>
        <v/>
      </c>
      <c r="AL393" s="86" t="str">
        <f t="shared" si="866"/>
        <v/>
      </c>
    </row>
    <row r="394" ht="25.5" customHeight="1">
      <c r="A394" s="149"/>
      <c r="B394" s="161"/>
      <c r="C394" s="104"/>
      <c r="D394" s="105"/>
      <c r="E394" s="106">
        <f>IF(B394="",0,F402/SUM(B382:B401))</f>
        <v>0</v>
      </c>
      <c r="F394" s="106">
        <f t="shared" si="848"/>
        <v>0</v>
      </c>
      <c r="G394" s="107">
        <f t="shared" si="849"/>
        <v>0</v>
      </c>
      <c r="H394" s="103"/>
      <c r="I394" s="104"/>
      <c r="J394" s="105"/>
      <c r="K394" s="106">
        <f t="shared" si="850"/>
        <v>0</v>
      </c>
      <c r="L394" s="108">
        <f t="shared" si="851"/>
        <v>0</v>
      </c>
      <c r="M394" s="97">
        <f t="shared" si="852"/>
        <v>0</v>
      </c>
      <c r="N394" s="109">
        <f t="shared" si="853"/>
        <v>0</v>
      </c>
      <c r="O394" s="107">
        <f t="shared" si="854"/>
        <v>0</v>
      </c>
      <c r="P394" s="110" t="str">
        <f t="shared" ref="P394:Q394" si="885">H394</f>
        <v/>
      </c>
      <c r="Q394" s="106" t="str">
        <f t="shared" si="885"/>
        <v/>
      </c>
      <c r="R394" s="106">
        <f t="shared" si="856"/>
        <v>0</v>
      </c>
      <c r="S394" s="108">
        <f t="shared" si="857"/>
        <v>0</v>
      </c>
      <c r="T394" s="153">
        <f t="shared" si="858"/>
        <v>0</v>
      </c>
      <c r="U394" s="154">
        <f t="shared" si="859"/>
        <v>0</v>
      </c>
      <c r="V394" s="86"/>
      <c r="W394" s="86"/>
      <c r="X394" s="86"/>
      <c r="Y394" s="86"/>
      <c r="Z394" s="86"/>
      <c r="AA394" s="86"/>
      <c r="AB394" s="86"/>
      <c r="AC394" s="86"/>
      <c r="AD394" s="86"/>
      <c r="AE394" s="86" t="str">
        <f t="shared" si="864"/>
        <v/>
      </c>
      <c r="AF394" s="86">
        <v>13.0</v>
      </c>
      <c r="AG394" s="155" t="str">
        <f t="shared" si="860"/>
        <v>13</v>
      </c>
      <c r="AH394" s="155" t="str">
        <f t="shared" si="861"/>
        <v> </v>
      </c>
      <c r="AI394" s="155" t="str">
        <f t="shared" ref="AI394:AK394" si="886">IF(H394="","",H394)</f>
        <v/>
      </c>
      <c r="AJ394" s="156" t="str">
        <f t="shared" si="886"/>
        <v/>
      </c>
      <c r="AK394" s="157" t="str">
        <f t="shared" si="886"/>
        <v/>
      </c>
      <c r="AL394" s="86" t="str">
        <f t="shared" si="866"/>
        <v/>
      </c>
    </row>
    <row r="395" ht="25.5" customHeight="1">
      <c r="A395" s="149"/>
      <c r="B395" s="161"/>
      <c r="C395" s="104"/>
      <c r="D395" s="105"/>
      <c r="E395" s="106">
        <f>IF(B395="",0,F402/SUM(B382:B401))</f>
        <v>0</v>
      </c>
      <c r="F395" s="106">
        <f t="shared" si="848"/>
        <v>0</v>
      </c>
      <c r="G395" s="107">
        <f t="shared" si="849"/>
        <v>0</v>
      </c>
      <c r="H395" s="103"/>
      <c r="I395" s="104"/>
      <c r="J395" s="105"/>
      <c r="K395" s="106">
        <f t="shared" si="850"/>
        <v>0</v>
      </c>
      <c r="L395" s="108">
        <f t="shared" si="851"/>
        <v>0</v>
      </c>
      <c r="M395" s="97">
        <f t="shared" si="852"/>
        <v>0</v>
      </c>
      <c r="N395" s="109">
        <f t="shared" si="853"/>
        <v>0</v>
      </c>
      <c r="O395" s="107">
        <f t="shared" si="854"/>
        <v>0</v>
      </c>
      <c r="P395" s="110" t="str">
        <f t="shared" ref="P395:Q395" si="887">H395</f>
        <v/>
      </c>
      <c r="Q395" s="106" t="str">
        <f t="shared" si="887"/>
        <v/>
      </c>
      <c r="R395" s="106">
        <f t="shared" si="856"/>
        <v>0</v>
      </c>
      <c r="S395" s="108">
        <f t="shared" si="857"/>
        <v>0</v>
      </c>
      <c r="T395" s="153">
        <f t="shared" si="858"/>
        <v>0</v>
      </c>
      <c r="U395" s="154">
        <f t="shared" si="859"/>
        <v>0</v>
      </c>
      <c r="V395" s="86"/>
      <c r="W395" s="86"/>
      <c r="X395" s="86"/>
      <c r="Y395" s="86"/>
      <c r="Z395" s="86"/>
      <c r="AA395" s="86"/>
      <c r="AB395" s="86"/>
      <c r="AC395" s="86"/>
      <c r="AD395" s="86"/>
      <c r="AE395" s="86" t="str">
        <f t="shared" si="864"/>
        <v/>
      </c>
      <c r="AF395" s="86">
        <v>14.0</v>
      </c>
      <c r="AG395" s="155" t="str">
        <f t="shared" si="860"/>
        <v>14</v>
      </c>
      <c r="AH395" s="155" t="str">
        <f t="shared" si="861"/>
        <v> </v>
      </c>
      <c r="AI395" s="155" t="str">
        <f t="shared" ref="AI395:AK395" si="888">IF(H395="","",H395)</f>
        <v/>
      </c>
      <c r="AJ395" s="156" t="str">
        <f t="shared" si="888"/>
        <v/>
      </c>
      <c r="AK395" s="157" t="str">
        <f t="shared" si="888"/>
        <v/>
      </c>
      <c r="AL395" s="86" t="str">
        <f t="shared" si="866"/>
        <v/>
      </c>
    </row>
    <row r="396" ht="25.5" customHeight="1">
      <c r="A396" s="149"/>
      <c r="B396" s="161"/>
      <c r="C396" s="104"/>
      <c r="D396" s="105"/>
      <c r="E396" s="106">
        <f>IF(B396="",0,F402/SUM(B382:B401))</f>
        <v>0</v>
      </c>
      <c r="F396" s="106">
        <f t="shared" si="848"/>
        <v>0</v>
      </c>
      <c r="G396" s="107">
        <f t="shared" si="849"/>
        <v>0</v>
      </c>
      <c r="H396" s="103"/>
      <c r="I396" s="104"/>
      <c r="J396" s="105"/>
      <c r="K396" s="106">
        <f t="shared" si="850"/>
        <v>0</v>
      </c>
      <c r="L396" s="108">
        <f t="shared" si="851"/>
        <v>0</v>
      </c>
      <c r="M396" s="97">
        <f t="shared" si="852"/>
        <v>0</v>
      </c>
      <c r="N396" s="109">
        <f t="shared" si="853"/>
        <v>0</v>
      </c>
      <c r="O396" s="107">
        <f t="shared" si="854"/>
        <v>0</v>
      </c>
      <c r="P396" s="110" t="str">
        <f t="shared" ref="P396:Q396" si="889">H396</f>
        <v/>
      </c>
      <c r="Q396" s="106" t="str">
        <f t="shared" si="889"/>
        <v/>
      </c>
      <c r="R396" s="106">
        <f t="shared" si="856"/>
        <v>0</v>
      </c>
      <c r="S396" s="108">
        <f t="shared" si="857"/>
        <v>0</v>
      </c>
      <c r="T396" s="153">
        <f t="shared" si="858"/>
        <v>0</v>
      </c>
      <c r="U396" s="154">
        <f t="shared" si="859"/>
        <v>0</v>
      </c>
      <c r="V396" s="86"/>
      <c r="W396" s="86"/>
      <c r="X396" s="86"/>
      <c r="Y396" s="86"/>
      <c r="Z396" s="86"/>
      <c r="AA396" s="86"/>
      <c r="AB396" s="86"/>
      <c r="AC396" s="86"/>
      <c r="AD396" s="86"/>
      <c r="AE396" s="86" t="str">
        <f t="shared" si="864"/>
        <v/>
      </c>
      <c r="AF396" s="86">
        <v>15.0</v>
      </c>
      <c r="AG396" s="155" t="str">
        <f t="shared" si="860"/>
        <v>15</v>
      </c>
      <c r="AH396" s="155" t="str">
        <f t="shared" si="861"/>
        <v> </v>
      </c>
      <c r="AI396" s="155" t="str">
        <f t="shared" ref="AI396:AK396" si="890">IF(H396="","",H396)</f>
        <v/>
      </c>
      <c r="AJ396" s="156" t="str">
        <f t="shared" si="890"/>
        <v/>
      </c>
      <c r="AK396" s="157" t="str">
        <f t="shared" si="890"/>
        <v/>
      </c>
      <c r="AL396" s="86" t="str">
        <f t="shared" si="866"/>
        <v/>
      </c>
    </row>
    <row r="397" ht="25.5" customHeight="1">
      <c r="A397" s="149"/>
      <c r="B397" s="161"/>
      <c r="C397" s="104"/>
      <c r="D397" s="105"/>
      <c r="E397" s="106">
        <f>IF(B397="",0,F402/SUM(B382:B401))</f>
        <v>0</v>
      </c>
      <c r="F397" s="106">
        <f t="shared" si="848"/>
        <v>0</v>
      </c>
      <c r="G397" s="107">
        <f t="shared" si="849"/>
        <v>0</v>
      </c>
      <c r="H397" s="103"/>
      <c r="I397" s="104"/>
      <c r="J397" s="105"/>
      <c r="K397" s="106">
        <f t="shared" si="850"/>
        <v>0</v>
      </c>
      <c r="L397" s="108">
        <f t="shared" si="851"/>
        <v>0</v>
      </c>
      <c r="M397" s="97">
        <f t="shared" si="852"/>
        <v>0</v>
      </c>
      <c r="N397" s="109">
        <f t="shared" si="853"/>
        <v>0</v>
      </c>
      <c r="O397" s="107">
        <f t="shared" si="854"/>
        <v>0</v>
      </c>
      <c r="P397" s="110" t="str">
        <f t="shared" ref="P397:Q397" si="891">H397</f>
        <v/>
      </c>
      <c r="Q397" s="106" t="str">
        <f t="shared" si="891"/>
        <v/>
      </c>
      <c r="R397" s="106">
        <f t="shared" si="856"/>
        <v>0</v>
      </c>
      <c r="S397" s="108">
        <f t="shared" si="857"/>
        <v>0</v>
      </c>
      <c r="T397" s="153">
        <f t="shared" si="858"/>
        <v>0</v>
      </c>
      <c r="U397" s="154">
        <f t="shared" si="859"/>
        <v>0</v>
      </c>
      <c r="V397" s="86"/>
      <c r="W397" s="86"/>
      <c r="X397" s="86"/>
      <c r="Y397" s="86"/>
      <c r="Z397" s="86"/>
      <c r="AA397" s="86"/>
      <c r="AB397" s="86"/>
      <c r="AC397" s="86"/>
      <c r="AD397" s="86"/>
      <c r="AE397" s="86" t="str">
        <f t="shared" si="864"/>
        <v/>
      </c>
      <c r="AF397" s="86">
        <v>16.0</v>
      </c>
      <c r="AG397" s="155" t="str">
        <f t="shared" si="860"/>
        <v>16</v>
      </c>
      <c r="AH397" s="155" t="str">
        <f t="shared" si="861"/>
        <v> </v>
      </c>
      <c r="AI397" s="155" t="str">
        <f t="shared" ref="AI397:AK397" si="892">IF(H397="","",H397)</f>
        <v/>
      </c>
      <c r="AJ397" s="156" t="str">
        <f t="shared" si="892"/>
        <v/>
      </c>
      <c r="AK397" s="157" t="str">
        <f t="shared" si="892"/>
        <v/>
      </c>
      <c r="AL397" s="86" t="str">
        <f t="shared" si="866"/>
        <v/>
      </c>
    </row>
    <row r="398" ht="25.5" customHeight="1">
      <c r="A398" s="149"/>
      <c r="B398" s="161"/>
      <c r="C398" s="104"/>
      <c r="D398" s="105"/>
      <c r="E398" s="106">
        <f>IF(B398="",0,F402/SUM(B382:B401))</f>
        <v>0</v>
      </c>
      <c r="F398" s="106">
        <f t="shared" si="848"/>
        <v>0</v>
      </c>
      <c r="G398" s="107">
        <f t="shared" si="849"/>
        <v>0</v>
      </c>
      <c r="H398" s="103"/>
      <c r="I398" s="104"/>
      <c r="J398" s="105"/>
      <c r="K398" s="106">
        <f t="shared" si="850"/>
        <v>0</v>
      </c>
      <c r="L398" s="108">
        <f t="shared" si="851"/>
        <v>0</v>
      </c>
      <c r="M398" s="97">
        <f t="shared" si="852"/>
        <v>0</v>
      </c>
      <c r="N398" s="109">
        <f t="shared" si="853"/>
        <v>0</v>
      </c>
      <c r="O398" s="107">
        <f t="shared" si="854"/>
        <v>0</v>
      </c>
      <c r="P398" s="110" t="str">
        <f t="shared" ref="P398:Q398" si="893">H398</f>
        <v/>
      </c>
      <c r="Q398" s="106" t="str">
        <f t="shared" si="893"/>
        <v/>
      </c>
      <c r="R398" s="106">
        <f t="shared" si="856"/>
        <v>0</v>
      </c>
      <c r="S398" s="108">
        <f t="shared" si="857"/>
        <v>0</v>
      </c>
      <c r="T398" s="153">
        <f t="shared" si="858"/>
        <v>0</v>
      </c>
      <c r="U398" s="154">
        <f t="shared" si="859"/>
        <v>0</v>
      </c>
      <c r="V398" s="86"/>
      <c r="W398" s="86"/>
      <c r="X398" s="86"/>
      <c r="Y398" s="86"/>
      <c r="Z398" s="86"/>
      <c r="AA398" s="86"/>
      <c r="AB398" s="86"/>
      <c r="AC398" s="86"/>
      <c r="AD398" s="86"/>
      <c r="AE398" s="86" t="str">
        <f t="shared" si="864"/>
        <v/>
      </c>
      <c r="AF398" s="86">
        <v>17.0</v>
      </c>
      <c r="AG398" s="155" t="str">
        <f t="shared" si="860"/>
        <v>17</v>
      </c>
      <c r="AH398" s="155" t="str">
        <f t="shared" si="861"/>
        <v> </v>
      </c>
      <c r="AI398" s="155" t="str">
        <f t="shared" ref="AI398:AK398" si="894">IF(H398="","",H398)</f>
        <v/>
      </c>
      <c r="AJ398" s="156" t="str">
        <f t="shared" si="894"/>
        <v/>
      </c>
      <c r="AK398" s="157" t="str">
        <f t="shared" si="894"/>
        <v/>
      </c>
      <c r="AL398" s="86" t="str">
        <f t="shared" si="866"/>
        <v/>
      </c>
    </row>
    <row r="399" ht="25.5" customHeight="1">
      <c r="A399" s="149"/>
      <c r="B399" s="161"/>
      <c r="C399" s="104"/>
      <c r="D399" s="105"/>
      <c r="E399" s="106">
        <f>IF(B399="",0,F402/SUM(B382:B401))</f>
        <v>0</v>
      </c>
      <c r="F399" s="106">
        <f t="shared" si="848"/>
        <v>0</v>
      </c>
      <c r="G399" s="107">
        <f t="shared" si="849"/>
        <v>0</v>
      </c>
      <c r="H399" s="103"/>
      <c r="I399" s="104"/>
      <c r="J399" s="105"/>
      <c r="K399" s="106">
        <f t="shared" si="850"/>
        <v>0</v>
      </c>
      <c r="L399" s="108">
        <f t="shared" si="851"/>
        <v>0</v>
      </c>
      <c r="M399" s="97">
        <f t="shared" si="852"/>
        <v>0</v>
      </c>
      <c r="N399" s="109">
        <f t="shared" si="853"/>
        <v>0</v>
      </c>
      <c r="O399" s="107">
        <f t="shared" si="854"/>
        <v>0</v>
      </c>
      <c r="P399" s="110" t="str">
        <f t="shared" ref="P399:Q399" si="895">H399</f>
        <v/>
      </c>
      <c r="Q399" s="106" t="str">
        <f t="shared" si="895"/>
        <v/>
      </c>
      <c r="R399" s="106">
        <f t="shared" si="856"/>
        <v>0</v>
      </c>
      <c r="S399" s="108">
        <f t="shared" si="857"/>
        <v>0</v>
      </c>
      <c r="T399" s="153">
        <f t="shared" si="858"/>
        <v>0</v>
      </c>
      <c r="U399" s="154">
        <f t="shared" si="859"/>
        <v>0</v>
      </c>
      <c r="V399" s="86"/>
      <c r="W399" s="86"/>
      <c r="X399" s="86"/>
      <c r="Y399" s="86"/>
      <c r="Z399" s="86"/>
      <c r="AA399" s="86"/>
      <c r="AB399" s="86"/>
      <c r="AC399" s="86"/>
      <c r="AD399" s="86"/>
      <c r="AE399" s="86" t="str">
        <f t="shared" si="864"/>
        <v/>
      </c>
      <c r="AF399" s="86">
        <v>18.0</v>
      </c>
      <c r="AG399" s="155" t="str">
        <f t="shared" si="860"/>
        <v>18</v>
      </c>
      <c r="AH399" s="155" t="str">
        <f t="shared" si="861"/>
        <v> </v>
      </c>
      <c r="AI399" s="155" t="str">
        <f t="shared" ref="AI399:AK399" si="896">IF(H399="","",H399)</f>
        <v/>
      </c>
      <c r="AJ399" s="156" t="str">
        <f t="shared" si="896"/>
        <v/>
      </c>
      <c r="AK399" s="157" t="str">
        <f t="shared" si="896"/>
        <v/>
      </c>
      <c r="AL399" s="86" t="str">
        <f t="shared" si="866"/>
        <v/>
      </c>
    </row>
    <row r="400" ht="25.5" customHeight="1">
      <c r="A400" s="149"/>
      <c r="B400" s="161"/>
      <c r="C400" s="104"/>
      <c r="D400" s="105"/>
      <c r="E400" s="106">
        <f>IF(B400="",0,F402/SUM(B382:B401))</f>
        <v>0</v>
      </c>
      <c r="F400" s="106">
        <f t="shared" si="848"/>
        <v>0</v>
      </c>
      <c r="G400" s="107">
        <f t="shared" si="849"/>
        <v>0</v>
      </c>
      <c r="H400" s="103"/>
      <c r="I400" s="104"/>
      <c r="J400" s="105"/>
      <c r="K400" s="106">
        <f t="shared" si="850"/>
        <v>0</v>
      </c>
      <c r="L400" s="108">
        <f t="shared" si="851"/>
        <v>0</v>
      </c>
      <c r="M400" s="97">
        <f t="shared" si="852"/>
        <v>0</v>
      </c>
      <c r="N400" s="109">
        <f t="shared" si="853"/>
        <v>0</v>
      </c>
      <c r="O400" s="107">
        <f t="shared" si="854"/>
        <v>0</v>
      </c>
      <c r="P400" s="110" t="str">
        <f t="shared" ref="P400:Q400" si="897">H400</f>
        <v/>
      </c>
      <c r="Q400" s="106" t="str">
        <f t="shared" si="897"/>
        <v/>
      </c>
      <c r="R400" s="106">
        <f t="shared" si="856"/>
        <v>0</v>
      </c>
      <c r="S400" s="108">
        <f t="shared" si="857"/>
        <v>0</v>
      </c>
      <c r="T400" s="153">
        <f t="shared" si="858"/>
        <v>0</v>
      </c>
      <c r="U400" s="154">
        <f t="shared" si="859"/>
        <v>0</v>
      </c>
      <c r="V400" s="86"/>
      <c r="W400" s="86"/>
      <c r="X400" s="86"/>
      <c r="Y400" s="86"/>
      <c r="Z400" s="86"/>
      <c r="AA400" s="86"/>
      <c r="AB400" s="86"/>
      <c r="AC400" s="86"/>
      <c r="AD400" s="86"/>
      <c r="AE400" s="86" t="str">
        <f t="shared" si="864"/>
        <v/>
      </c>
      <c r="AF400" s="86">
        <v>19.0</v>
      </c>
      <c r="AG400" s="155" t="str">
        <f t="shared" si="860"/>
        <v>19</v>
      </c>
      <c r="AH400" s="155" t="str">
        <f t="shared" si="861"/>
        <v> </v>
      </c>
      <c r="AI400" s="155" t="str">
        <f t="shared" ref="AI400:AK400" si="898">IF(H400="","",H400)</f>
        <v/>
      </c>
      <c r="AJ400" s="156" t="str">
        <f t="shared" si="898"/>
        <v/>
      </c>
      <c r="AK400" s="157" t="str">
        <f t="shared" si="898"/>
        <v/>
      </c>
      <c r="AL400" s="86" t="str">
        <f t="shared" si="866"/>
        <v/>
      </c>
    </row>
    <row r="401" ht="25.5" customHeight="1">
      <c r="A401" s="149"/>
      <c r="B401" s="161"/>
      <c r="C401" s="104"/>
      <c r="D401" s="105"/>
      <c r="E401" s="106">
        <f>IF(B401="",0,F402/SUM(B382:B401))</f>
        <v>0</v>
      </c>
      <c r="F401" s="106">
        <f t="shared" si="848"/>
        <v>0</v>
      </c>
      <c r="G401" s="107">
        <f t="shared" si="849"/>
        <v>0</v>
      </c>
      <c r="H401" s="103"/>
      <c r="I401" s="104"/>
      <c r="J401" s="105"/>
      <c r="K401" s="106">
        <f t="shared" si="850"/>
        <v>0</v>
      </c>
      <c r="L401" s="108">
        <f t="shared" si="851"/>
        <v>0</v>
      </c>
      <c r="M401" s="97">
        <f t="shared" si="852"/>
        <v>0</v>
      </c>
      <c r="N401" s="109">
        <f t="shared" si="853"/>
        <v>0</v>
      </c>
      <c r="O401" s="107">
        <f t="shared" si="854"/>
        <v>0</v>
      </c>
      <c r="P401" s="110" t="str">
        <f t="shared" ref="P401:Q401" si="899">H401</f>
        <v/>
      </c>
      <c r="Q401" s="106" t="str">
        <f t="shared" si="899"/>
        <v/>
      </c>
      <c r="R401" s="106">
        <f t="shared" si="856"/>
        <v>0</v>
      </c>
      <c r="S401" s="108">
        <f t="shared" si="857"/>
        <v>0</v>
      </c>
      <c r="T401" s="153">
        <f t="shared" si="858"/>
        <v>0</v>
      </c>
      <c r="U401" s="154">
        <f t="shared" si="859"/>
        <v>0</v>
      </c>
      <c r="V401" s="86"/>
      <c r="W401" s="86"/>
      <c r="X401" s="86"/>
      <c r="Y401" s="86"/>
      <c r="Z401" s="86"/>
      <c r="AA401" s="86"/>
      <c r="AB401" s="86"/>
      <c r="AC401" s="86"/>
      <c r="AD401" s="86"/>
      <c r="AE401" s="86" t="str">
        <f t="shared" si="864"/>
        <v/>
      </c>
      <c r="AF401" s="86">
        <v>20.0</v>
      </c>
      <c r="AG401" s="155" t="str">
        <f t="shared" si="860"/>
        <v>20</v>
      </c>
      <c r="AH401" s="155" t="str">
        <f t="shared" si="861"/>
        <v> </v>
      </c>
      <c r="AI401" s="155" t="str">
        <f t="shared" ref="AI401:AK401" si="900">IF(H401="","",H401)</f>
        <v/>
      </c>
      <c r="AJ401" s="156" t="str">
        <f t="shared" si="900"/>
        <v/>
      </c>
      <c r="AK401" s="157" t="str">
        <f t="shared" si="900"/>
        <v/>
      </c>
      <c r="AL401" s="86" t="str">
        <f t="shared" si="866"/>
        <v/>
      </c>
    </row>
    <row r="402" ht="25.5" customHeight="1">
      <c r="A402" s="86"/>
      <c r="B402" s="164">
        <f>SUM(B382:B401)</f>
        <v>0</v>
      </c>
      <c r="C402" s="87" t="s">
        <v>34</v>
      </c>
      <c r="D402" s="95" t="s">
        <v>26</v>
      </c>
      <c r="E402" s="15"/>
      <c r="F402" s="104"/>
      <c r="G402" s="91"/>
      <c r="H402" s="164">
        <f>SUM(H382:H401)</f>
        <v>0</v>
      </c>
      <c r="I402" s="87" t="s">
        <v>34</v>
      </c>
      <c r="J402" s="86"/>
      <c r="K402" s="86"/>
      <c r="L402" s="165">
        <f t="shared" si="851"/>
        <v>0</v>
      </c>
      <c r="M402" s="86"/>
      <c r="N402" s="166">
        <f t="shared" ref="N402:O402" si="901">SUM(N382:N389)</f>
        <v>0</v>
      </c>
      <c r="O402" s="166">
        <f t="shared" si="901"/>
        <v>0</v>
      </c>
      <c r="P402" s="86"/>
      <c r="Q402" s="86"/>
      <c r="R402" s="98">
        <f>SUM(R382:R389)</f>
        <v>0</v>
      </c>
      <c r="S402" s="164" t="s">
        <v>28</v>
      </c>
      <c r="T402" s="164">
        <v>21.0</v>
      </c>
      <c r="U402" s="86"/>
      <c r="V402" s="86"/>
      <c r="W402" s="86"/>
      <c r="X402" s="86"/>
      <c r="Y402" s="104">
        <f>T402*R402</f>
        <v>0</v>
      </c>
      <c r="Z402" s="104">
        <f>R402</f>
        <v>0</v>
      </c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</row>
    <row r="403" ht="25.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</row>
    <row r="404" ht="25.5" customHeight="1">
      <c r="A404" s="137"/>
      <c r="B404" s="138" t="s">
        <v>1</v>
      </c>
      <c r="C404" s="139"/>
      <c r="D404" s="95" t="s">
        <v>2</v>
      </c>
      <c r="E404" s="15"/>
      <c r="F404" s="140"/>
      <c r="G404" s="17"/>
      <c r="H404" s="17"/>
      <c r="I404" s="15"/>
      <c r="J404" s="95" t="s">
        <v>3</v>
      </c>
      <c r="K404" s="17"/>
      <c r="L404" s="17"/>
      <c r="M404" s="15"/>
      <c r="N404" s="86"/>
      <c r="O404" s="86"/>
      <c r="P404" s="97">
        <f>IFERROR(O427/N427-1,0)</f>
        <v>0</v>
      </c>
      <c r="Q404" s="141" t="s">
        <v>4</v>
      </c>
      <c r="R404" s="20"/>
      <c r="S404" s="21"/>
      <c r="T404" s="142">
        <f>SUM(T407:T426)</f>
        <v>0</v>
      </c>
      <c r="U404" s="143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</row>
    <row r="405" ht="25.5" customHeight="1">
      <c r="A405" s="144" t="s">
        <v>5</v>
      </c>
      <c r="B405" s="145" t="s">
        <v>6</v>
      </c>
      <c r="C405" s="17"/>
      <c r="D405" s="17"/>
      <c r="E405" s="17"/>
      <c r="F405" s="17"/>
      <c r="G405" s="26"/>
      <c r="H405" s="25" t="s">
        <v>7</v>
      </c>
      <c r="I405" s="17"/>
      <c r="J405" s="17"/>
      <c r="K405" s="17"/>
      <c r="L405" s="17"/>
      <c r="M405" s="26"/>
      <c r="N405" s="27" t="s">
        <v>8</v>
      </c>
      <c r="O405" s="28"/>
      <c r="P405" s="25" t="s">
        <v>9</v>
      </c>
      <c r="Q405" s="17"/>
      <c r="R405" s="17"/>
      <c r="S405" s="17"/>
      <c r="T405" s="2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</row>
    <row r="406" ht="25.5" customHeight="1">
      <c r="A406" s="146"/>
      <c r="B406" s="138" t="s">
        <v>10</v>
      </c>
      <c r="C406" s="93" t="s">
        <v>11</v>
      </c>
      <c r="D406" s="93" t="s">
        <v>12</v>
      </c>
      <c r="E406" s="93" t="s">
        <v>13</v>
      </c>
      <c r="F406" s="93" t="s">
        <v>14</v>
      </c>
      <c r="G406" s="101" t="s">
        <v>15</v>
      </c>
      <c r="H406" s="100" t="s">
        <v>10</v>
      </c>
      <c r="I406" s="93" t="s">
        <v>11</v>
      </c>
      <c r="J406" s="93" t="s">
        <v>12</v>
      </c>
      <c r="K406" s="93" t="s">
        <v>14</v>
      </c>
      <c r="L406" s="93" t="s">
        <v>16</v>
      </c>
      <c r="M406" s="101" t="s">
        <v>17</v>
      </c>
      <c r="N406" s="100" t="s">
        <v>18</v>
      </c>
      <c r="O406" s="101" t="s">
        <v>19</v>
      </c>
      <c r="P406" s="100" t="s">
        <v>20</v>
      </c>
      <c r="Q406" s="93" t="s">
        <v>21</v>
      </c>
      <c r="R406" s="93" t="s">
        <v>22</v>
      </c>
      <c r="S406" s="93" t="s">
        <v>23</v>
      </c>
      <c r="T406" s="147" t="s">
        <v>24</v>
      </c>
      <c r="U406" s="148" t="s">
        <v>32</v>
      </c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</row>
    <row r="407" ht="25.5" customHeight="1">
      <c r="A407" s="149"/>
      <c r="B407" s="162"/>
      <c r="C407" s="160"/>
      <c r="D407" s="158"/>
      <c r="E407" s="106">
        <f>IF(B407="",0,F427/SUM(B407:B426))</f>
        <v>0</v>
      </c>
      <c r="F407" s="106">
        <f t="shared" ref="F407:F426" si="904">C407*(1-D407)*(1-9.25%)+E407</f>
        <v>0</v>
      </c>
      <c r="G407" s="107">
        <f t="shared" ref="G407:G426" si="905">IFERROR(F407*B407/H407,0)</f>
        <v>0</v>
      </c>
      <c r="H407" s="159"/>
      <c r="I407" s="104"/>
      <c r="J407" s="105"/>
      <c r="K407" s="106">
        <f t="shared" ref="K407:K426" si="906">I407*(1-J407)*(1-9.25%)</f>
        <v>0</v>
      </c>
      <c r="L407" s="108">
        <f t="shared" ref="L407:L427" si="907">IFERROR(H407/B407-1,0)</f>
        <v>0</v>
      </c>
      <c r="M407" s="97">
        <f t="shared" ref="M407:M426" si="908">IFERROR(K407/G407-1,0)</f>
        <v>0</v>
      </c>
      <c r="N407" s="109">
        <f t="shared" ref="N407:N426" si="909">B407*F407</f>
        <v>0</v>
      </c>
      <c r="O407" s="107">
        <f t="shared" ref="O407:O426" si="910">H407*K407</f>
        <v>0</v>
      </c>
      <c r="P407" s="110" t="str">
        <f t="shared" ref="P407:Q407" si="902">H407</f>
        <v/>
      </c>
      <c r="Q407" s="106" t="str">
        <f t="shared" si="902"/>
        <v/>
      </c>
      <c r="R407" s="106">
        <f t="shared" ref="R407:R426" si="912">Q407*P407</f>
        <v>0</v>
      </c>
      <c r="S407" s="108">
        <f t="shared" ref="S407:S426" si="913">IF(M407="","",IF(M407&lt;20%,0,IF(M407&lt;30%,1%,IF(M407&lt;40%,1.5%,IF(M407&lt;50%,2.5%,IF(M407&lt;60%,3%,IF(M407&lt;80%,4%,IF(M407&lt;100%,5%,5%))))))))</f>
        <v>0</v>
      </c>
      <c r="T407" s="153">
        <f t="shared" ref="T407:T426" si="914">R407*S407</f>
        <v>0</v>
      </c>
      <c r="U407" s="154">
        <f t="shared" ref="U407:U426" si="915">G407/(1-J407)/(1-9.25%)</f>
        <v>0</v>
      </c>
      <c r="V407" s="86"/>
      <c r="W407" s="86"/>
      <c r="X407" s="86"/>
      <c r="Y407" s="86"/>
      <c r="Z407" s="86"/>
      <c r="AA407" s="86"/>
      <c r="AB407" s="86"/>
      <c r="AC407" s="86"/>
      <c r="AD407" s="86"/>
      <c r="AE407" s="86" t="str">
        <f>C404</f>
        <v/>
      </c>
      <c r="AF407" s="86">
        <v>1.0</v>
      </c>
      <c r="AG407" s="155" t="str">
        <f t="shared" ref="AG407:AG426" si="916">CONCATENATE(AE407,AF407)</f>
        <v>1</v>
      </c>
      <c r="AH407" s="155" t="str">
        <f t="shared" ref="AH407:AH426" si="917">IF(A407=""," ",A407)</f>
        <v> </v>
      </c>
      <c r="AI407" s="155" t="str">
        <f t="shared" ref="AI407:AK407" si="903">IF(H407="","",H407)</f>
        <v/>
      </c>
      <c r="AJ407" s="156" t="str">
        <f t="shared" si="903"/>
        <v/>
      </c>
      <c r="AK407" s="157" t="str">
        <f t="shared" si="903"/>
        <v/>
      </c>
      <c r="AL407" s="86" t="str">
        <f>IF(F404="","",F404)</f>
        <v/>
      </c>
    </row>
    <row r="408" ht="25.5" customHeight="1">
      <c r="A408" s="149"/>
      <c r="B408" s="161"/>
      <c r="C408" s="104"/>
      <c r="D408" s="105"/>
      <c r="E408" s="106">
        <f>IF(B408="",0,F427/SUM(B407:B426))</f>
        <v>0</v>
      </c>
      <c r="F408" s="106">
        <f t="shared" si="904"/>
        <v>0</v>
      </c>
      <c r="G408" s="107">
        <f t="shared" si="905"/>
        <v>0</v>
      </c>
      <c r="H408" s="103"/>
      <c r="I408" s="104"/>
      <c r="J408" s="105"/>
      <c r="K408" s="106">
        <f t="shared" si="906"/>
        <v>0</v>
      </c>
      <c r="L408" s="108">
        <f t="shared" si="907"/>
        <v>0</v>
      </c>
      <c r="M408" s="97">
        <f t="shared" si="908"/>
        <v>0</v>
      </c>
      <c r="N408" s="109">
        <f t="shared" si="909"/>
        <v>0</v>
      </c>
      <c r="O408" s="107">
        <f t="shared" si="910"/>
        <v>0</v>
      </c>
      <c r="P408" s="110" t="str">
        <f t="shared" ref="P408:Q408" si="911">H408</f>
        <v/>
      </c>
      <c r="Q408" s="106" t="str">
        <f t="shared" si="911"/>
        <v/>
      </c>
      <c r="R408" s="106">
        <f t="shared" si="912"/>
        <v>0</v>
      </c>
      <c r="S408" s="108">
        <f t="shared" si="913"/>
        <v>0</v>
      </c>
      <c r="T408" s="153">
        <f t="shared" si="914"/>
        <v>0</v>
      </c>
      <c r="U408" s="154">
        <f t="shared" si="915"/>
        <v>0</v>
      </c>
      <c r="V408" s="86"/>
      <c r="W408" s="86"/>
      <c r="X408" s="86"/>
      <c r="Y408" s="86"/>
      <c r="Z408" s="86"/>
      <c r="AA408" s="86"/>
      <c r="AB408" s="86"/>
      <c r="AC408" s="86"/>
      <c r="AD408" s="86"/>
      <c r="AE408" s="86" t="str">
        <f t="shared" ref="AE408:AE426" si="920">AE407</f>
        <v/>
      </c>
      <c r="AF408" s="86">
        <v>2.0</v>
      </c>
      <c r="AG408" s="155" t="str">
        <f t="shared" si="916"/>
        <v>2</v>
      </c>
      <c r="AH408" s="155" t="str">
        <f t="shared" si="917"/>
        <v> </v>
      </c>
      <c r="AI408" s="155" t="str">
        <f t="shared" ref="AI408:AK408" si="918">IF(H408="","",H408)</f>
        <v/>
      </c>
      <c r="AJ408" s="156" t="str">
        <f t="shared" si="918"/>
        <v/>
      </c>
      <c r="AK408" s="157" t="str">
        <f t="shared" si="918"/>
        <v/>
      </c>
      <c r="AL408" s="86" t="str">
        <f t="shared" ref="AL408:AL426" si="922">AL407</f>
        <v/>
      </c>
    </row>
    <row r="409" ht="25.5" customHeight="1">
      <c r="A409" s="149"/>
      <c r="B409" s="162"/>
      <c r="C409" s="160"/>
      <c r="D409" s="158"/>
      <c r="E409" s="106">
        <f>IF(B409="",0,F427/SUM(B407:B426))</f>
        <v>0</v>
      </c>
      <c r="F409" s="106">
        <f t="shared" si="904"/>
        <v>0</v>
      </c>
      <c r="G409" s="107">
        <f t="shared" si="905"/>
        <v>0</v>
      </c>
      <c r="H409" s="159"/>
      <c r="I409" s="104"/>
      <c r="J409" s="105"/>
      <c r="K409" s="106">
        <f t="shared" si="906"/>
        <v>0</v>
      </c>
      <c r="L409" s="108">
        <f t="shared" si="907"/>
        <v>0</v>
      </c>
      <c r="M409" s="97">
        <f t="shared" si="908"/>
        <v>0</v>
      </c>
      <c r="N409" s="109">
        <f t="shared" si="909"/>
        <v>0</v>
      </c>
      <c r="O409" s="107">
        <f t="shared" si="910"/>
        <v>0</v>
      </c>
      <c r="P409" s="110" t="str">
        <f t="shared" ref="P409:Q409" si="919">H409</f>
        <v/>
      </c>
      <c r="Q409" s="106" t="str">
        <f t="shared" si="919"/>
        <v/>
      </c>
      <c r="R409" s="106">
        <f t="shared" si="912"/>
        <v>0</v>
      </c>
      <c r="S409" s="108">
        <f t="shared" si="913"/>
        <v>0</v>
      </c>
      <c r="T409" s="153">
        <f t="shared" si="914"/>
        <v>0</v>
      </c>
      <c r="U409" s="154">
        <f t="shared" si="915"/>
        <v>0</v>
      </c>
      <c r="V409" s="86"/>
      <c r="W409" s="86"/>
      <c r="X409" s="86"/>
      <c r="Y409" s="86"/>
      <c r="Z409" s="86"/>
      <c r="AA409" s="86"/>
      <c r="AB409" s="86"/>
      <c r="AC409" s="86"/>
      <c r="AD409" s="86"/>
      <c r="AE409" s="86" t="str">
        <f t="shared" si="920"/>
        <v/>
      </c>
      <c r="AF409" s="86">
        <v>3.0</v>
      </c>
      <c r="AG409" s="155" t="str">
        <f t="shared" si="916"/>
        <v>3</v>
      </c>
      <c r="AH409" s="155" t="str">
        <f t="shared" si="917"/>
        <v> </v>
      </c>
      <c r="AI409" s="155" t="str">
        <f t="shared" ref="AI409:AK409" si="921">IF(H409="","",H409)</f>
        <v/>
      </c>
      <c r="AJ409" s="156" t="str">
        <f t="shared" si="921"/>
        <v/>
      </c>
      <c r="AK409" s="157" t="str">
        <f t="shared" si="921"/>
        <v/>
      </c>
      <c r="AL409" s="86" t="str">
        <f t="shared" si="922"/>
        <v/>
      </c>
    </row>
    <row r="410" ht="25.5" customHeight="1">
      <c r="A410" s="149"/>
      <c r="B410" s="161"/>
      <c r="C410" s="104"/>
      <c r="D410" s="105"/>
      <c r="E410" s="106">
        <f>IF(B410="",0,F427/SUM(B407:B426))</f>
        <v>0</v>
      </c>
      <c r="F410" s="106">
        <f t="shared" si="904"/>
        <v>0</v>
      </c>
      <c r="G410" s="107">
        <f t="shared" si="905"/>
        <v>0</v>
      </c>
      <c r="H410" s="103"/>
      <c r="I410" s="104"/>
      <c r="J410" s="105"/>
      <c r="K410" s="106">
        <f t="shared" si="906"/>
        <v>0</v>
      </c>
      <c r="L410" s="108">
        <f t="shared" si="907"/>
        <v>0</v>
      </c>
      <c r="M410" s="97">
        <f t="shared" si="908"/>
        <v>0</v>
      </c>
      <c r="N410" s="109">
        <f t="shared" si="909"/>
        <v>0</v>
      </c>
      <c r="O410" s="107">
        <f t="shared" si="910"/>
        <v>0</v>
      </c>
      <c r="P410" s="110" t="str">
        <f t="shared" ref="P410:Q410" si="923">H410</f>
        <v/>
      </c>
      <c r="Q410" s="106" t="str">
        <f t="shared" si="923"/>
        <v/>
      </c>
      <c r="R410" s="106">
        <f t="shared" si="912"/>
        <v>0</v>
      </c>
      <c r="S410" s="108">
        <f t="shared" si="913"/>
        <v>0</v>
      </c>
      <c r="T410" s="153">
        <f t="shared" si="914"/>
        <v>0</v>
      </c>
      <c r="U410" s="154">
        <f t="shared" si="915"/>
        <v>0</v>
      </c>
      <c r="V410" s="86"/>
      <c r="W410" s="86"/>
      <c r="X410" s="86"/>
      <c r="Y410" s="86"/>
      <c r="Z410" s="86"/>
      <c r="AA410" s="86"/>
      <c r="AB410" s="86"/>
      <c r="AC410" s="86"/>
      <c r="AD410" s="86"/>
      <c r="AE410" s="86" t="str">
        <f t="shared" si="920"/>
        <v/>
      </c>
      <c r="AF410" s="86">
        <v>4.0</v>
      </c>
      <c r="AG410" s="155" t="str">
        <f t="shared" si="916"/>
        <v>4</v>
      </c>
      <c r="AH410" s="155" t="str">
        <f t="shared" si="917"/>
        <v> </v>
      </c>
      <c r="AI410" s="155" t="str">
        <f t="shared" ref="AI410:AK410" si="924">IF(H410="","",H410)</f>
        <v/>
      </c>
      <c r="AJ410" s="156" t="str">
        <f t="shared" si="924"/>
        <v/>
      </c>
      <c r="AK410" s="157" t="str">
        <f t="shared" si="924"/>
        <v/>
      </c>
      <c r="AL410" s="86" t="str">
        <f t="shared" si="922"/>
        <v/>
      </c>
    </row>
    <row r="411" ht="25.5" customHeight="1">
      <c r="A411" s="149"/>
      <c r="B411" s="162"/>
      <c r="C411" s="160"/>
      <c r="D411" s="158"/>
      <c r="E411" s="106">
        <f>IF(B411="",0,F427/SUM(B407:B426))</f>
        <v>0</v>
      </c>
      <c r="F411" s="106">
        <f t="shared" si="904"/>
        <v>0</v>
      </c>
      <c r="G411" s="107">
        <f t="shared" si="905"/>
        <v>0</v>
      </c>
      <c r="H411" s="159"/>
      <c r="I411" s="104"/>
      <c r="J411" s="105"/>
      <c r="K411" s="106">
        <f t="shared" si="906"/>
        <v>0</v>
      </c>
      <c r="L411" s="108">
        <f t="shared" si="907"/>
        <v>0</v>
      </c>
      <c r="M411" s="97">
        <f t="shared" si="908"/>
        <v>0</v>
      </c>
      <c r="N411" s="109">
        <f t="shared" si="909"/>
        <v>0</v>
      </c>
      <c r="O411" s="107">
        <f t="shared" si="910"/>
        <v>0</v>
      </c>
      <c r="P411" s="110" t="str">
        <f t="shared" ref="P411:Q411" si="925">H411</f>
        <v/>
      </c>
      <c r="Q411" s="106" t="str">
        <f t="shared" si="925"/>
        <v/>
      </c>
      <c r="R411" s="106">
        <f t="shared" si="912"/>
        <v>0</v>
      </c>
      <c r="S411" s="108">
        <f t="shared" si="913"/>
        <v>0</v>
      </c>
      <c r="T411" s="153">
        <f t="shared" si="914"/>
        <v>0</v>
      </c>
      <c r="U411" s="154">
        <f t="shared" si="915"/>
        <v>0</v>
      </c>
      <c r="V411" s="86"/>
      <c r="W411" s="86"/>
      <c r="X411" s="86"/>
      <c r="Y411" s="86"/>
      <c r="Z411" s="86"/>
      <c r="AA411" s="86"/>
      <c r="AB411" s="86"/>
      <c r="AC411" s="86"/>
      <c r="AD411" s="86"/>
      <c r="AE411" s="86" t="str">
        <f t="shared" si="920"/>
        <v/>
      </c>
      <c r="AF411" s="86">
        <v>5.0</v>
      </c>
      <c r="AG411" s="155" t="str">
        <f t="shared" si="916"/>
        <v>5</v>
      </c>
      <c r="AH411" s="155" t="str">
        <f t="shared" si="917"/>
        <v> </v>
      </c>
      <c r="AI411" s="155" t="str">
        <f t="shared" ref="AI411:AK411" si="926">IF(H411="","",H411)</f>
        <v/>
      </c>
      <c r="AJ411" s="156" t="str">
        <f t="shared" si="926"/>
        <v/>
      </c>
      <c r="AK411" s="157" t="str">
        <f t="shared" si="926"/>
        <v/>
      </c>
      <c r="AL411" s="86" t="str">
        <f t="shared" si="922"/>
        <v/>
      </c>
    </row>
    <row r="412" ht="25.5" customHeight="1">
      <c r="A412" s="149"/>
      <c r="B412" s="161"/>
      <c r="C412" s="104"/>
      <c r="D412" s="105"/>
      <c r="E412" s="106">
        <f>IF(B412="",0,F427/SUM(B407:B426))</f>
        <v>0</v>
      </c>
      <c r="F412" s="106">
        <f t="shared" si="904"/>
        <v>0</v>
      </c>
      <c r="G412" s="107">
        <f t="shared" si="905"/>
        <v>0</v>
      </c>
      <c r="H412" s="103"/>
      <c r="I412" s="104"/>
      <c r="J412" s="105"/>
      <c r="K412" s="106">
        <f t="shared" si="906"/>
        <v>0</v>
      </c>
      <c r="L412" s="108">
        <f t="shared" si="907"/>
        <v>0</v>
      </c>
      <c r="M412" s="97">
        <f t="shared" si="908"/>
        <v>0</v>
      </c>
      <c r="N412" s="109">
        <f t="shared" si="909"/>
        <v>0</v>
      </c>
      <c r="O412" s="107">
        <f t="shared" si="910"/>
        <v>0</v>
      </c>
      <c r="P412" s="110" t="str">
        <f t="shared" ref="P412:Q412" si="927">H412</f>
        <v/>
      </c>
      <c r="Q412" s="106" t="str">
        <f t="shared" si="927"/>
        <v/>
      </c>
      <c r="R412" s="106">
        <f t="shared" si="912"/>
        <v>0</v>
      </c>
      <c r="S412" s="108">
        <f t="shared" si="913"/>
        <v>0</v>
      </c>
      <c r="T412" s="153">
        <f t="shared" si="914"/>
        <v>0</v>
      </c>
      <c r="U412" s="154">
        <f t="shared" si="915"/>
        <v>0</v>
      </c>
      <c r="V412" s="86"/>
      <c r="W412" s="86"/>
      <c r="X412" s="86"/>
      <c r="Y412" s="86"/>
      <c r="Z412" s="86"/>
      <c r="AA412" s="86"/>
      <c r="AB412" s="86"/>
      <c r="AC412" s="86"/>
      <c r="AD412" s="86"/>
      <c r="AE412" s="86" t="str">
        <f t="shared" si="920"/>
        <v/>
      </c>
      <c r="AF412" s="86">
        <v>6.0</v>
      </c>
      <c r="AG412" s="155" t="str">
        <f t="shared" si="916"/>
        <v>6</v>
      </c>
      <c r="AH412" s="155" t="str">
        <f t="shared" si="917"/>
        <v> </v>
      </c>
      <c r="AI412" s="155" t="str">
        <f t="shared" ref="AI412:AK412" si="928">IF(H412="","",H412)</f>
        <v/>
      </c>
      <c r="AJ412" s="156" t="str">
        <f t="shared" si="928"/>
        <v/>
      </c>
      <c r="AK412" s="157" t="str">
        <f t="shared" si="928"/>
        <v/>
      </c>
      <c r="AL412" s="86" t="str">
        <f t="shared" si="922"/>
        <v/>
      </c>
    </row>
    <row r="413" ht="25.5" customHeight="1">
      <c r="A413" s="149"/>
      <c r="B413" s="162"/>
      <c r="C413" s="160"/>
      <c r="D413" s="158"/>
      <c r="E413" s="106">
        <f>IF(B413="",0,F427/SUM(B407:B426))</f>
        <v>0</v>
      </c>
      <c r="F413" s="106">
        <f t="shared" si="904"/>
        <v>0</v>
      </c>
      <c r="G413" s="107">
        <f t="shared" si="905"/>
        <v>0</v>
      </c>
      <c r="H413" s="159"/>
      <c r="I413" s="104"/>
      <c r="J413" s="105"/>
      <c r="K413" s="106">
        <f t="shared" si="906"/>
        <v>0</v>
      </c>
      <c r="L413" s="108">
        <f t="shared" si="907"/>
        <v>0</v>
      </c>
      <c r="M413" s="97">
        <f t="shared" si="908"/>
        <v>0</v>
      </c>
      <c r="N413" s="109">
        <f t="shared" si="909"/>
        <v>0</v>
      </c>
      <c r="O413" s="107">
        <f t="shared" si="910"/>
        <v>0</v>
      </c>
      <c r="P413" s="110" t="str">
        <f t="shared" ref="P413:Q413" si="929">H413</f>
        <v/>
      </c>
      <c r="Q413" s="106" t="str">
        <f t="shared" si="929"/>
        <v/>
      </c>
      <c r="R413" s="106">
        <f t="shared" si="912"/>
        <v>0</v>
      </c>
      <c r="S413" s="108">
        <f t="shared" si="913"/>
        <v>0</v>
      </c>
      <c r="T413" s="153">
        <f t="shared" si="914"/>
        <v>0</v>
      </c>
      <c r="U413" s="154">
        <f t="shared" si="915"/>
        <v>0</v>
      </c>
      <c r="V413" s="86"/>
      <c r="W413" s="86"/>
      <c r="X413" s="86"/>
      <c r="Y413" s="86"/>
      <c r="Z413" s="86"/>
      <c r="AA413" s="86"/>
      <c r="AB413" s="86"/>
      <c r="AC413" s="86"/>
      <c r="AD413" s="86"/>
      <c r="AE413" s="86" t="str">
        <f t="shared" si="920"/>
        <v/>
      </c>
      <c r="AF413" s="86">
        <v>7.0</v>
      </c>
      <c r="AG413" s="155" t="str">
        <f t="shared" si="916"/>
        <v>7</v>
      </c>
      <c r="AH413" s="155" t="str">
        <f t="shared" si="917"/>
        <v> </v>
      </c>
      <c r="AI413" s="155" t="str">
        <f t="shared" ref="AI413:AK413" si="930">IF(H413="","",H413)</f>
        <v/>
      </c>
      <c r="AJ413" s="156" t="str">
        <f t="shared" si="930"/>
        <v/>
      </c>
      <c r="AK413" s="157" t="str">
        <f t="shared" si="930"/>
        <v/>
      </c>
      <c r="AL413" s="86" t="str">
        <f t="shared" si="922"/>
        <v/>
      </c>
    </row>
    <row r="414" ht="25.5" customHeight="1">
      <c r="A414" s="149"/>
      <c r="B414" s="161"/>
      <c r="C414" s="104"/>
      <c r="D414" s="105"/>
      <c r="E414" s="106">
        <f>IF(B414="",0,F427/SUM(B407:B426))</f>
        <v>0</v>
      </c>
      <c r="F414" s="106">
        <f t="shared" si="904"/>
        <v>0</v>
      </c>
      <c r="G414" s="107">
        <f t="shared" si="905"/>
        <v>0</v>
      </c>
      <c r="H414" s="103"/>
      <c r="I414" s="104"/>
      <c r="J414" s="105"/>
      <c r="K414" s="106">
        <f t="shared" si="906"/>
        <v>0</v>
      </c>
      <c r="L414" s="108">
        <f t="shared" si="907"/>
        <v>0</v>
      </c>
      <c r="M414" s="97">
        <f t="shared" si="908"/>
        <v>0</v>
      </c>
      <c r="N414" s="109">
        <f t="shared" si="909"/>
        <v>0</v>
      </c>
      <c r="O414" s="107">
        <f t="shared" si="910"/>
        <v>0</v>
      </c>
      <c r="P414" s="110" t="str">
        <f t="shared" ref="P414:Q414" si="931">H414</f>
        <v/>
      </c>
      <c r="Q414" s="106" t="str">
        <f t="shared" si="931"/>
        <v/>
      </c>
      <c r="R414" s="106">
        <f t="shared" si="912"/>
        <v>0</v>
      </c>
      <c r="S414" s="108">
        <f t="shared" si="913"/>
        <v>0</v>
      </c>
      <c r="T414" s="153">
        <f t="shared" si="914"/>
        <v>0</v>
      </c>
      <c r="U414" s="154">
        <f t="shared" si="915"/>
        <v>0</v>
      </c>
      <c r="V414" s="86"/>
      <c r="W414" s="86"/>
      <c r="X414" s="86"/>
      <c r="Y414" s="86"/>
      <c r="Z414" s="86"/>
      <c r="AA414" s="86"/>
      <c r="AB414" s="86"/>
      <c r="AC414" s="86"/>
      <c r="AD414" s="86"/>
      <c r="AE414" s="86" t="str">
        <f t="shared" si="920"/>
        <v/>
      </c>
      <c r="AF414" s="86">
        <v>8.0</v>
      </c>
      <c r="AG414" s="155" t="str">
        <f t="shared" si="916"/>
        <v>8</v>
      </c>
      <c r="AH414" s="155" t="str">
        <f t="shared" si="917"/>
        <v> </v>
      </c>
      <c r="AI414" s="155" t="str">
        <f t="shared" ref="AI414:AK414" si="932">IF(H414="","",H414)</f>
        <v/>
      </c>
      <c r="AJ414" s="156" t="str">
        <f t="shared" si="932"/>
        <v/>
      </c>
      <c r="AK414" s="157" t="str">
        <f t="shared" si="932"/>
        <v/>
      </c>
      <c r="AL414" s="86" t="str">
        <f t="shared" si="922"/>
        <v/>
      </c>
    </row>
    <row r="415" ht="25.5" customHeight="1">
      <c r="A415" s="149"/>
      <c r="B415" s="161"/>
      <c r="C415" s="104"/>
      <c r="D415" s="105"/>
      <c r="E415" s="106">
        <f>IF(B415="",0,F427/SUM(B407:B426))</f>
        <v>0</v>
      </c>
      <c r="F415" s="106">
        <f t="shared" si="904"/>
        <v>0</v>
      </c>
      <c r="G415" s="107">
        <f t="shared" si="905"/>
        <v>0</v>
      </c>
      <c r="H415" s="103"/>
      <c r="I415" s="104"/>
      <c r="J415" s="105"/>
      <c r="K415" s="106">
        <f t="shared" si="906"/>
        <v>0</v>
      </c>
      <c r="L415" s="108">
        <f t="shared" si="907"/>
        <v>0</v>
      </c>
      <c r="M415" s="97">
        <f t="shared" si="908"/>
        <v>0</v>
      </c>
      <c r="N415" s="109">
        <f t="shared" si="909"/>
        <v>0</v>
      </c>
      <c r="O415" s="107">
        <f t="shared" si="910"/>
        <v>0</v>
      </c>
      <c r="P415" s="110" t="str">
        <f t="shared" ref="P415:Q415" si="933">H415</f>
        <v/>
      </c>
      <c r="Q415" s="106" t="str">
        <f t="shared" si="933"/>
        <v/>
      </c>
      <c r="R415" s="106">
        <f t="shared" si="912"/>
        <v>0</v>
      </c>
      <c r="S415" s="108">
        <f t="shared" si="913"/>
        <v>0</v>
      </c>
      <c r="T415" s="153">
        <f t="shared" si="914"/>
        <v>0</v>
      </c>
      <c r="U415" s="154">
        <f t="shared" si="915"/>
        <v>0</v>
      </c>
      <c r="V415" s="86"/>
      <c r="W415" s="86"/>
      <c r="X415" s="86"/>
      <c r="Y415" s="86"/>
      <c r="Z415" s="86"/>
      <c r="AA415" s="86"/>
      <c r="AB415" s="86"/>
      <c r="AC415" s="86"/>
      <c r="AD415" s="86"/>
      <c r="AE415" s="86" t="str">
        <f t="shared" si="920"/>
        <v/>
      </c>
      <c r="AF415" s="86">
        <v>9.0</v>
      </c>
      <c r="AG415" s="155" t="str">
        <f t="shared" si="916"/>
        <v>9</v>
      </c>
      <c r="AH415" s="155" t="str">
        <f t="shared" si="917"/>
        <v> </v>
      </c>
      <c r="AI415" s="155" t="str">
        <f t="shared" ref="AI415:AK415" si="934">IF(H415="","",H415)</f>
        <v/>
      </c>
      <c r="AJ415" s="156" t="str">
        <f t="shared" si="934"/>
        <v/>
      </c>
      <c r="AK415" s="157" t="str">
        <f t="shared" si="934"/>
        <v/>
      </c>
      <c r="AL415" s="86" t="str">
        <f t="shared" si="922"/>
        <v/>
      </c>
    </row>
    <row r="416" ht="25.5" customHeight="1">
      <c r="A416" s="149"/>
      <c r="B416" s="161"/>
      <c r="C416" s="104"/>
      <c r="D416" s="105"/>
      <c r="E416" s="106">
        <f>IF(B416="",0,F427/SUM(B407:B426))</f>
        <v>0</v>
      </c>
      <c r="F416" s="106">
        <f t="shared" si="904"/>
        <v>0</v>
      </c>
      <c r="G416" s="107">
        <f t="shared" si="905"/>
        <v>0</v>
      </c>
      <c r="H416" s="103"/>
      <c r="I416" s="104"/>
      <c r="J416" s="105"/>
      <c r="K416" s="106">
        <f t="shared" si="906"/>
        <v>0</v>
      </c>
      <c r="L416" s="108">
        <f t="shared" si="907"/>
        <v>0</v>
      </c>
      <c r="M416" s="97">
        <f t="shared" si="908"/>
        <v>0</v>
      </c>
      <c r="N416" s="109">
        <f t="shared" si="909"/>
        <v>0</v>
      </c>
      <c r="O416" s="107">
        <f t="shared" si="910"/>
        <v>0</v>
      </c>
      <c r="P416" s="110" t="str">
        <f t="shared" ref="P416:Q416" si="935">H416</f>
        <v/>
      </c>
      <c r="Q416" s="106" t="str">
        <f t="shared" si="935"/>
        <v/>
      </c>
      <c r="R416" s="106">
        <f t="shared" si="912"/>
        <v>0</v>
      </c>
      <c r="S416" s="108">
        <f t="shared" si="913"/>
        <v>0</v>
      </c>
      <c r="T416" s="153">
        <f t="shared" si="914"/>
        <v>0</v>
      </c>
      <c r="U416" s="154">
        <f t="shared" si="915"/>
        <v>0</v>
      </c>
      <c r="V416" s="86"/>
      <c r="W416" s="86"/>
      <c r="X416" s="86"/>
      <c r="Y416" s="86"/>
      <c r="Z416" s="86"/>
      <c r="AA416" s="86"/>
      <c r="AB416" s="86"/>
      <c r="AC416" s="86"/>
      <c r="AD416" s="86"/>
      <c r="AE416" s="86" t="str">
        <f t="shared" si="920"/>
        <v/>
      </c>
      <c r="AF416" s="86">
        <v>10.0</v>
      </c>
      <c r="AG416" s="155" t="str">
        <f t="shared" si="916"/>
        <v>10</v>
      </c>
      <c r="AH416" s="155" t="str">
        <f t="shared" si="917"/>
        <v> </v>
      </c>
      <c r="AI416" s="155" t="str">
        <f t="shared" ref="AI416:AK416" si="936">IF(H416="","",H416)</f>
        <v/>
      </c>
      <c r="AJ416" s="156" t="str">
        <f t="shared" si="936"/>
        <v/>
      </c>
      <c r="AK416" s="157" t="str">
        <f t="shared" si="936"/>
        <v/>
      </c>
      <c r="AL416" s="86" t="str">
        <f t="shared" si="922"/>
        <v/>
      </c>
    </row>
    <row r="417" ht="25.5" customHeight="1">
      <c r="A417" s="149"/>
      <c r="B417" s="161"/>
      <c r="C417" s="104"/>
      <c r="D417" s="105"/>
      <c r="E417" s="106">
        <f>IF(B417="",0,F427/SUM(B407:B426))</f>
        <v>0</v>
      </c>
      <c r="F417" s="106">
        <f t="shared" si="904"/>
        <v>0</v>
      </c>
      <c r="G417" s="107">
        <f t="shared" si="905"/>
        <v>0</v>
      </c>
      <c r="H417" s="103"/>
      <c r="I417" s="104"/>
      <c r="J417" s="105"/>
      <c r="K417" s="106">
        <f t="shared" si="906"/>
        <v>0</v>
      </c>
      <c r="L417" s="108">
        <f t="shared" si="907"/>
        <v>0</v>
      </c>
      <c r="M417" s="97">
        <f t="shared" si="908"/>
        <v>0</v>
      </c>
      <c r="N417" s="109">
        <f t="shared" si="909"/>
        <v>0</v>
      </c>
      <c r="O417" s="107">
        <f t="shared" si="910"/>
        <v>0</v>
      </c>
      <c r="P417" s="110" t="str">
        <f t="shared" ref="P417:Q417" si="937">H417</f>
        <v/>
      </c>
      <c r="Q417" s="106" t="str">
        <f t="shared" si="937"/>
        <v/>
      </c>
      <c r="R417" s="106">
        <f t="shared" si="912"/>
        <v>0</v>
      </c>
      <c r="S417" s="108">
        <f t="shared" si="913"/>
        <v>0</v>
      </c>
      <c r="T417" s="153">
        <f t="shared" si="914"/>
        <v>0</v>
      </c>
      <c r="U417" s="154">
        <f t="shared" si="915"/>
        <v>0</v>
      </c>
      <c r="V417" s="86"/>
      <c r="W417" s="86"/>
      <c r="X417" s="86"/>
      <c r="Y417" s="86"/>
      <c r="Z417" s="86"/>
      <c r="AA417" s="86"/>
      <c r="AB417" s="86"/>
      <c r="AC417" s="86"/>
      <c r="AD417" s="86"/>
      <c r="AE417" s="86" t="str">
        <f t="shared" si="920"/>
        <v/>
      </c>
      <c r="AF417" s="86">
        <v>11.0</v>
      </c>
      <c r="AG417" s="155" t="str">
        <f t="shared" si="916"/>
        <v>11</v>
      </c>
      <c r="AH417" s="155" t="str">
        <f t="shared" si="917"/>
        <v> </v>
      </c>
      <c r="AI417" s="155" t="str">
        <f t="shared" ref="AI417:AK417" si="938">IF(H417="","",H417)</f>
        <v/>
      </c>
      <c r="AJ417" s="156" t="str">
        <f t="shared" si="938"/>
        <v/>
      </c>
      <c r="AK417" s="157" t="str">
        <f t="shared" si="938"/>
        <v/>
      </c>
      <c r="AL417" s="86" t="str">
        <f t="shared" si="922"/>
        <v/>
      </c>
    </row>
    <row r="418" ht="25.5" customHeight="1">
      <c r="A418" s="149"/>
      <c r="B418" s="161"/>
      <c r="C418" s="104"/>
      <c r="D418" s="105"/>
      <c r="E418" s="106">
        <f>IF(B418="",0,F427/SUM(B407:B426))</f>
        <v>0</v>
      </c>
      <c r="F418" s="106">
        <f t="shared" si="904"/>
        <v>0</v>
      </c>
      <c r="G418" s="107">
        <f t="shared" si="905"/>
        <v>0</v>
      </c>
      <c r="H418" s="103"/>
      <c r="I418" s="104"/>
      <c r="J418" s="105"/>
      <c r="K418" s="106">
        <f t="shared" si="906"/>
        <v>0</v>
      </c>
      <c r="L418" s="108">
        <f t="shared" si="907"/>
        <v>0</v>
      </c>
      <c r="M418" s="97">
        <f t="shared" si="908"/>
        <v>0</v>
      </c>
      <c r="N418" s="109">
        <f t="shared" si="909"/>
        <v>0</v>
      </c>
      <c r="O418" s="107">
        <f t="shared" si="910"/>
        <v>0</v>
      </c>
      <c r="P418" s="110" t="str">
        <f t="shared" ref="P418:Q418" si="939">H418</f>
        <v/>
      </c>
      <c r="Q418" s="106" t="str">
        <f t="shared" si="939"/>
        <v/>
      </c>
      <c r="R418" s="106">
        <f t="shared" si="912"/>
        <v>0</v>
      </c>
      <c r="S418" s="108">
        <f t="shared" si="913"/>
        <v>0</v>
      </c>
      <c r="T418" s="153">
        <f t="shared" si="914"/>
        <v>0</v>
      </c>
      <c r="U418" s="154">
        <f t="shared" si="915"/>
        <v>0</v>
      </c>
      <c r="V418" s="86"/>
      <c r="W418" s="86"/>
      <c r="X418" s="86"/>
      <c r="Y418" s="86"/>
      <c r="Z418" s="86"/>
      <c r="AA418" s="86"/>
      <c r="AB418" s="86"/>
      <c r="AC418" s="86"/>
      <c r="AD418" s="86"/>
      <c r="AE418" s="86" t="str">
        <f t="shared" si="920"/>
        <v/>
      </c>
      <c r="AF418" s="86">
        <v>12.0</v>
      </c>
      <c r="AG418" s="155" t="str">
        <f t="shared" si="916"/>
        <v>12</v>
      </c>
      <c r="AH418" s="155" t="str">
        <f t="shared" si="917"/>
        <v> </v>
      </c>
      <c r="AI418" s="155" t="str">
        <f t="shared" ref="AI418:AK418" si="940">IF(H418="","",H418)</f>
        <v/>
      </c>
      <c r="AJ418" s="156" t="str">
        <f t="shared" si="940"/>
        <v/>
      </c>
      <c r="AK418" s="157" t="str">
        <f t="shared" si="940"/>
        <v/>
      </c>
      <c r="AL418" s="86" t="str">
        <f t="shared" si="922"/>
        <v/>
      </c>
    </row>
    <row r="419" ht="25.5" customHeight="1">
      <c r="A419" s="149"/>
      <c r="B419" s="161"/>
      <c r="C419" s="104"/>
      <c r="D419" s="105"/>
      <c r="E419" s="106">
        <f>IF(B419="",0,F427/SUM(B407:B426))</f>
        <v>0</v>
      </c>
      <c r="F419" s="106">
        <f t="shared" si="904"/>
        <v>0</v>
      </c>
      <c r="G419" s="107">
        <f t="shared" si="905"/>
        <v>0</v>
      </c>
      <c r="H419" s="103"/>
      <c r="I419" s="104"/>
      <c r="J419" s="105"/>
      <c r="K419" s="106">
        <f t="shared" si="906"/>
        <v>0</v>
      </c>
      <c r="L419" s="108">
        <f t="shared" si="907"/>
        <v>0</v>
      </c>
      <c r="M419" s="97">
        <f t="shared" si="908"/>
        <v>0</v>
      </c>
      <c r="N419" s="109">
        <f t="shared" si="909"/>
        <v>0</v>
      </c>
      <c r="O419" s="107">
        <f t="shared" si="910"/>
        <v>0</v>
      </c>
      <c r="P419" s="110" t="str">
        <f t="shared" ref="P419:Q419" si="941">H419</f>
        <v/>
      </c>
      <c r="Q419" s="106" t="str">
        <f t="shared" si="941"/>
        <v/>
      </c>
      <c r="R419" s="106">
        <f t="shared" si="912"/>
        <v>0</v>
      </c>
      <c r="S419" s="108">
        <f t="shared" si="913"/>
        <v>0</v>
      </c>
      <c r="T419" s="153">
        <f t="shared" si="914"/>
        <v>0</v>
      </c>
      <c r="U419" s="154">
        <f t="shared" si="915"/>
        <v>0</v>
      </c>
      <c r="V419" s="86"/>
      <c r="W419" s="86"/>
      <c r="X419" s="86"/>
      <c r="Y419" s="86"/>
      <c r="Z419" s="86"/>
      <c r="AA419" s="86"/>
      <c r="AB419" s="86"/>
      <c r="AC419" s="86"/>
      <c r="AD419" s="86"/>
      <c r="AE419" s="86" t="str">
        <f t="shared" si="920"/>
        <v/>
      </c>
      <c r="AF419" s="86">
        <v>13.0</v>
      </c>
      <c r="AG419" s="155" t="str">
        <f t="shared" si="916"/>
        <v>13</v>
      </c>
      <c r="AH419" s="155" t="str">
        <f t="shared" si="917"/>
        <v> </v>
      </c>
      <c r="AI419" s="155" t="str">
        <f t="shared" ref="AI419:AK419" si="942">IF(H419="","",H419)</f>
        <v/>
      </c>
      <c r="AJ419" s="156" t="str">
        <f t="shared" si="942"/>
        <v/>
      </c>
      <c r="AK419" s="157" t="str">
        <f t="shared" si="942"/>
        <v/>
      </c>
      <c r="AL419" s="86" t="str">
        <f t="shared" si="922"/>
        <v/>
      </c>
    </row>
    <row r="420" ht="25.5" customHeight="1">
      <c r="A420" s="149"/>
      <c r="B420" s="161"/>
      <c r="C420" s="104"/>
      <c r="D420" s="105"/>
      <c r="E420" s="106">
        <f>IF(B420="",0,F427/SUM(B407:B426))</f>
        <v>0</v>
      </c>
      <c r="F420" s="106">
        <f t="shared" si="904"/>
        <v>0</v>
      </c>
      <c r="G420" s="107">
        <f t="shared" si="905"/>
        <v>0</v>
      </c>
      <c r="H420" s="103"/>
      <c r="I420" s="104"/>
      <c r="J420" s="105"/>
      <c r="K420" s="106">
        <f t="shared" si="906"/>
        <v>0</v>
      </c>
      <c r="L420" s="108">
        <f t="shared" si="907"/>
        <v>0</v>
      </c>
      <c r="M420" s="97">
        <f t="shared" si="908"/>
        <v>0</v>
      </c>
      <c r="N420" s="109">
        <f t="shared" si="909"/>
        <v>0</v>
      </c>
      <c r="O420" s="107">
        <f t="shared" si="910"/>
        <v>0</v>
      </c>
      <c r="P420" s="110" t="str">
        <f t="shared" ref="P420:Q420" si="943">H420</f>
        <v/>
      </c>
      <c r="Q420" s="106" t="str">
        <f t="shared" si="943"/>
        <v/>
      </c>
      <c r="R420" s="106">
        <f t="shared" si="912"/>
        <v>0</v>
      </c>
      <c r="S420" s="108">
        <f t="shared" si="913"/>
        <v>0</v>
      </c>
      <c r="T420" s="153">
        <f t="shared" si="914"/>
        <v>0</v>
      </c>
      <c r="U420" s="154">
        <f t="shared" si="915"/>
        <v>0</v>
      </c>
      <c r="V420" s="86"/>
      <c r="W420" s="86"/>
      <c r="X420" s="86"/>
      <c r="Y420" s="86"/>
      <c r="Z420" s="86"/>
      <c r="AA420" s="86"/>
      <c r="AB420" s="86"/>
      <c r="AC420" s="86"/>
      <c r="AD420" s="86"/>
      <c r="AE420" s="86" t="str">
        <f t="shared" si="920"/>
        <v/>
      </c>
      <c r="AF420" s="86">
        <v>14.0</v>
      </c>
      <c r="AG420" s="155" t="str">
        <f t="shared" si="916"/>
        <v>14</v>
      </c>
      <c r="AH420" s="155" t="str">
        <f t="shared" si="917"/>
        <v> </v>
      </c>
      <c r="AI420" s="155" t="str">
        <f t="shared" ref="AI420:AK420" si="944">IF(H420="","",H420)</f>
        <v/>
      </c>
      <c r="AJ420" s="156" t="str">
        <f t="shared" si="944"/>
        <v/>
      </c>
      <c r="AK420" s="157" t="str">
        <f t="shared" si="944"/>
        <v/>
      </c>
      <c r="AL420" s="86" t="str">
        <f t="shared" si="922"/>
        <v/>
      </c>
    </row>
    <row r="421" ht="25.5" customHeight="1">
      <c r="A421" s="149"/>
      <c r="B421" s="161"/>
      <c r="C421" s="104"/>
      <c r="D421" s="105"/>
      <c r="E421" s="106">
        <f>IF(B421="",0,F427/SUM(B407:B426))</f>
        <v>0</v>
      </c>
      <c r="F421" s="106">
        <f t="shared" si="904"/>
        <v>0</v>
      </c>
      <c r="G421" s="107">
        <f t="shared" si="905"/>
        <v>0</v>
      </c>
      <c r="H421" s="103"/>
      <c r="I421" s="104"/>
      <c r="J421" s="105"/>
      <c r="K421" s="106">
        <f t="shared" si="906"/>
        <v>0</v>
      </c>
      <c r="L421" s="108">
        <f t="shared" si="907"/>
        <v>0</v>
      </c>
      <c r="M421" s="97">
        <f t="shared" si="908"/>
        <v>0</v>
      </c>
      <c r="N421" s="109">
        <f t="shared" si="909"/>
        <v>0</v>
      </c>
      <c r="O421" s="107">
        <f t="shared" si="910"/>
        <v>0</v>
      </c>
      <c r="P421" s="110" t="str">
        <f t="shared" ref="P421:Q421" si="945">H421</f>
        <v/>
      </c>
      <c r="Q421" s="106" t="str">
        <f t="shared" si="945"/>
        <v/>
      </c>
      <c r="R421" s="106">
        <f t="shared" si="912"/>
        <v>0</v>
      </c>
      <c r="S421" s="108">
        <f t="shared" si="913"/>
        <v>0</v>
      </c>
      <c r="T421" s="153">
        <f t="shared" si="914"/>
        <v>0</v>
      </c>
      <c r="U421" s="154">
        <f t="shared" si="915"/>
        <v>0</v>
      </c>
      <c r="V421" s="86"/>
      <c r="W421" s="86"/>
      <c r="X421" s="86"/>
      <c r="Y421" s="86"/>
      <c r="Z421" s="86"/>
      <c r="AA421" s="86"/>
      <c r="AB421" s="86"/>
      <c r="AC421" s="86"/>
      <c r="AD421" s="86"/>
      <c r="AE421" s="86" t="str">
        <f t="shared" si="920"/>
        <v/>
      </c>
      <c r="AF421" s="86">
        <v>15.0</v>
      </c>
      <c r="AG421" s="155" t="str">
        <f t="shared" si="916"/>
        <v>15</v>
      </c>
      <c r="AH421" s="155" t="str">
        <f t="shared" si="917"/>
        <v> </v>
      </c>
      <c r="AI421" s="155" t="str">
        <f t="shared" ref="AI421:AK421" si="946">IF(H421="","",H421)</f>
        <v/>
      </c>
      <c r="AJ421" s="156" t="str">
        <f t="shared" si="946"/>
        <v/>
      </c>
      <c r="AK421" s="157" t="str">
        <f t="shared" si="946"/>
        <v/>
      </c>
      <c r="AL421" s="86" t="str">
        <f t="shared" si="922"/>
        <v/>
      </c>
    </row>
    <row r="422" ht="25.5" customHeight="1">
      <c r="A422" s="149"/>
      <c r="B422" s="161"/>
      <c r="C422" s="104"/>
      <c r="D422" s="105"/>
      <c r="E422" s="106">
        <f>IF(B422="",0,F427/SUM(B407:B426))</f>
        <v>0</v>
      </c>
      <c r="F422" s="106">
        <f t="shared" si="904"/>
        <v>0</v>
      </c>
      <c r="G422" s="107">
        <f t="shared" si="905"/>
        <v>0</v>
      </c>
      <c r="H422" s="103"/>
      <c r="I422" s="104"/>
      <c r="J422" s="105"/>
      <c r="K422" s="106">
        <f t="shared" si="906"/>
        <v>0</v>
      </c>
      <c r="L422" s="108">
        <f t="shared" si="907"/>
        <v>0</v>
      </c>
      <c r="M422" s="97">
        <f t="shared" si="908"/>
        <v>0</v>
      </c>
      <c r="N422" s="109">
        <f t="shared" si="909"/>
        <v>0</v>
      </c>
      <c r="O422" s="107">
        <f t="shared" si="910"/>
        <v>0</v>
      </c>
      <c r="P422" s="110" t="str">
        <f t="shared" ref="P422:Q422" si="947">H422</f>
        <v/>
      </c>
      <c r="Q422" s="106" t="str">
        <f t="shared" si="947"/>
        <v/>
      </c>
      <c r="R422" s="106">
        <f t="shared" si="912"/>
        <v>0</v>
      </c>
      <c r="S422" s="108">
        <f t="shared" si="913"/>
        <v>0</v>
      </c>
      <c r="T422" s="153">
        <f t="shared" si="914"/>
        <v>0</v>
      </c>
      <c r="U422" s="154">
        <f t="shared" si="915"/>
        <v>0</v>
      </c>
      <c r="V422" s="86"/>
      <c r="W422" s="86"/>
      <c r="X422" s="86"/>
      <c r="Y422" s="86"/>
      <c r="Z422" s="86"/>
      <c r="AA422" s="86"/>
      <c r="AB422" s="86"/>
      <c r="AC422" s="86"/>
      <c r="AD422" s="86"/>
      <c r="AE422" s="86" t="str">
        <f t="shared" si="920"/>
        <v/>
      </c>
      <c r="AF422" s="86">
        <v>16.0</v>
      </c>
      <c r="AG422" s="155" t="str">
        <f t="shared" si="916"/>
        <v>16</v>
      </c>
      <c r="AH422" s="155" t="str">
        <f t="shared" si="917"/>
        <v> </v>
      </c>
      <c r="AI422" s="155" t="str">
        <f t="shared" ref="AI422:AK422" si="948">IF(H422="","",H422)</f>
        <v/>
      </c>
      <c r="AJ422" s="156" t="str">
        <f t="shared" si="948"/>
        <v/>
      </c>
      <c r="AK422" s="157" t="str">
        <f t="shared" si="948"/>
        <v/>
      </c>
      <c r="AL422" s="86" t="str">
        <f t="shared" si="922"/>
        <v/>
      </c>
    </row>
    <row r="423" ht="25.5" customHeight="1">
      <c r="A423" s="149"/>
      <c r="B423" s="161"/>
      <c r="C423" s="104"/>
      <c r="D423" s="105"/>
      <c r="E423" s="106">
        <f>IF(B423="",0,F427/SUM(B407:B426))</f>
        <v>0</v>
      </c>
      <c r="F423" s="106">
        <f t="shared" si="904"/>
        <v>0</v>
      </c>
      <c r="G423" s="107">
        <f t="shared" si="905"/>
        <v>0</v>
      </c>
      <c r="H423" s="103"/>
      <c r="I423" s="104"/>
      <c r="J423" s="105"/>
      <c r="K423" s="106">
        <f t="shared" si="906"/>
        <v>0</v>
      </c>
      <c r="L423" s="108">
        <f t="shared" si="907"/>
        <v>0</v>
      </c>
      <c r="M423" s="97">
        <f t="shared" si="908"/>
        <v>0</v>
      </c>
      <c r="N423" s="109">
        <f t="shared" si="909"/>
        <v>0</v>
      </c>
      <c r="O423" s="107">
        <f t="shared" si="910"/>
        <v>0</v>
      </c>
      <c r="P423" s="110" t="str">
        <f t="shared" ref="P423:Q423" si="949">H423</f>
        <v/>
      </c>
      <c r="Q423" s="106" t="str">
        <f t="shared" si="949"/>
        <v/>
      </c>
      <c r="R423" s="106">
        <f t="shared" si="912"/>
        <v>0</v>
      </c>
      <c r="S423" s="108">
        <f t="shared" si="913"/>
        <v>0</v>
      </c>
      <c r="T423" s="153">
        <f t="shared" si="914"/>
        <v>0</v>
      </c>
      <c r="U423" s="154">
        <f t="shared" si="915"/>
        <v>0</v>
      </c>
      <c r="V423" s="86"/>
      <c r="W423" s="86"/>
      <c r="X423" s="86"/>
      <c r="Y423" s="86"/>
      <c r="Z423" s="86"/>
      <c r="AA423" s="86"/>
      <c r="AB423" s="86"/>
      <c r="AC423" s="86"/>
      <c r="AD423" s="86"/>
      <c r="AE423" s="86" t="str">
        <f t="shared" si="920"/>
        <v/>
      </c>
      <c r="AF423" s="86">
        <v>17.0</v>
      </c>
      <c r="AG423" s="155" t="str">
        <f t="shared" si="916"/>
        <v>17</v>
      </c>
      <c r="AH423" s="155" t="str">
        <f t="shared" si="917"/>
        <v> </v>
      </c>
      <c r="AI423" s="155" t="str">
        <f t="shared" ref="AI423:AK423" si="950">IF(H423="","",H423)</f>
        <v/>
      </c>
      <c r="AJ423" s="156" t="str">
        <f t="shared" si="950"/>
        <v/>
      </c>
      <c r="AK423" s="157" t="str">
        <f t="shared" si="950"/>
        <v/>
      </c>
      <c r="AL423" s="86" t="str">
        <f t="shared" si="922"/>
        <v/>
      </c>
    </row>
    <row r="424" ht="25.5" customHeight="1">
      <c r="A424" s="149"/>
      <c r="B424" s="161"/>
      <c r="C424" s="104"/>
      <c r="D424" s="105"/>
      <c r="E424" s="106">
        <f>IF(B424="",0,F427/SUM(B407:B426))</f>
        <v>0</v>
      </c>
      <c r="F424" s="106">
        <f t="shared" si="904"/>
        <v>0</v>
      </c>
      <c r="G424" s="107">
        <f t="shared" si="905"/>
        <v>0</v>
      </c>
      <c r="H424" s="103"/>
      <c r="I424" s="104"/>
      <c r="J424" s="105"/>
      <c r="K424" s="106">
        <f t="shared" si="906"/>
        <v>0</v>
      </c>
      <c r="L424" s="108">
        <f t="shared" si="907"/>
        <v>0</v>
      </c>
      <c r="M424" s="97">
        <f t="shared" si="908"/>
        <v>0</v>
      </c>
      <c r="N424" s="109">
        <f t="shared" si="909"/>
        <v>0</v>
      </c>
      <c r="O424" s="107">
        <f t="shared" si="910"/>
        <v>0</v>
      </c>
      <c r="P424" s="110" t="str">
        <f t="shared" ref="P424:Q424" si="951">H424</f>
        <v/>
      </c>
      <c r="Q424" s="106" t="str">
        <f t="shared" si="951"/>
        <v/>
      </c>
      <c r="R424" s="106">
        <f t="shared" si="912"/>
        <v>0</v>
      </c>
      <c r="S424" s="108">
        <f t="shared" si="913"/>
        <v>0</v>
      </c>
      <c r="T424" s="153">
        <f t="shared" si="914"/>
        <v>0</v>
      </c>
      <c r="U424" s="154">
        <f t="shared" si="915"/>
        <v>0</v>
      </c>
      <c r="V424" s="86"/>
      <c r="W424" s="86"/>
      <c r="X424" s="86"/>
      <c r="Y424" s="86"/>
      <c r="Z424" s="86"/>
      <c r="AA424" s="86"/>
      <c r="AB424" s="86"/>
      <c r="AC424" s="86"/>
      <c r="AD424" s="86"/>
      <c r="AE424" s="86" t="str">
        <f t="shared" si="920"/>
        <v/>
      </c>
      <c r="AF424" s="86">
        <v>18.0</v>
      </c>
      <c r="AG424" s="155" t="str">
        <f t="shared" si="916"/>
        <v>18</v>
      </c>
      <c r="AH424" s="155" t="str">
        <f t="shared" si="917"/>
        <v> </v>
      </c>
      <c r="AI424" s="155" t="str">
        <f t="shared" ref="AI424:AK424" si="952">IF(H424="","",H424)</f>
        <v/>
      </c>
      <c r="AJ424" s="156" t="str">
        <f t="shared" si="952"/>
        <v/>
      </c>
      <c r="AK424" s="157" t="str">
        <f t="shared" si="952"/>
        <v/>
      </c>
      <c r="AL424" s="86" t="str">
        <f t="shared" si="922"/>
        <v/>
      </c>
    </row>
    <row r="425" ht="25.5" customHeight="1">
      <c r="A425" s="149"/>
      <c r="B425" s="161"/>
      <c r="C425" s="104"/>
      <c r="D425" s="105"/>
      <c r="E425" s="106">
        <f>IF(B425="",0,F427/SUM(B407:B426))</f>
        <v>0</v>
      </c>
      <c r="F425" s="106">
        <f t="shared" si="904"/>
        <v>0</v>
      </c>
      <c r="G425" s="107">
        <f t="shared" si="905"/>
        <v>0</v>
      </c>
      <c r="H425" s="103"/>
      <c r="I425" s="104"/>
      <c r="J425" s="105"/>
      <c r="K425" s="106">
        <f t="shared" si="906"/>
        <v>0</v>
      </c>
      <c r="L425" s="108">
        <f t="shared" si="907"/>
        <v>0</v>
      </c>
      <c r="M425" s="97">
        <f t="shared" si="908"/>
        <v>0</v>
      </c>
      <c r="N425" s="109">
        <f t="shared" si="909"/>
        <v>0</v>
      </c>
      <c r="O425" s="107">
        <f t="shared" si="910"/>
        <v>0</v>
      </c>
      <c r="P425" s="110" t="str">
        <f t="shared" ref="P425:Q425" si="953">H425</f>
        <v/>
      </c>
      <c r="Q425" s="106" t="str">
        <f t="shared" si="953"/>
        <v/>
      </c>
      <c r="R425" s="106">
        <f t="shared" si="912"/>
        <v>0</v>
      </c>
      <c r="S425" s="108">
        <f t="shared" si="913"/>
        <v>0</v>
      </c>
      <c r="T425" s="153">
        <f t="shared" si="914"/>
        <v>0</v>
      </c>
      <c r="U425" s="154">
        <f t="shared" si="915"/>
        <v>0</v>
      </c>
      <c r="V425" s="86"/>
      <c r="W425" s="86"/>
      <c r="X425" s="86"/>
      <c r="Y425" s="86"/>
      <c r="Z425" s="86"/>
      <c r="AA425" s="86"/>
      <c r="AB425" s="86"/>
      <c r="AC425" s="86"/>
      <c r="AD425" s="86"/>
      <c r="AE425" s="86" t="str">
        <f t="shared" si="920"/>
        <v/>
      </c>
      <c r="AF425" s="86">
        <v>19.0</v>
      </c>
      <c r="AG425" s="155" t="str">
        <f t="shared" si="916"/>
        <v>19</v>
      </c>
      <c r="AH425" s="155" t="str">
        <f t="shared" si="917"/>
        <v> </v>
      </c>
      <c r="AI425" s="155" t="str">
        <f t="shared" ref="AI425:AK425" si="954">IF(H425="","",H425)</f>
        <v/>
      </c>
      <c r="AJ425" s="156" t="str">
        <f t="shared" si="954"/>
        <v/>
      </c>
      <c r="AK425" s="157" t="str">
        <f t="shared" si="954"/>
        <v/>
      </c>
      <c r="AL425" s="86" t="str">
        <f t="shared" si="922"/>
        <v/>
      </c>
    </row>
    <row r="426" ht="25.5" customHeight="1">
      <c r="A426" s="149"/>
      <c r="B426" s="161"/>
      <c r="C426" s="104"/>
      <c r="D426" s="105"/>
      <c r="E426" s="106">
        <f>IF(B426="",0,F427/SUM(B407:B426))</f>
        <v>0</v>
      </c>
      <c r="F426" s="106">
        <f t="shared" si="904"/>
        <v>0</v>
      </c>
      <c r="G426" s="107">
        <f t="shared" si="905"/>
        <v>0</v>
      </c>
      <c r="H426" s="103"/>
      <c r="I426" s="104"/>
      <c r="J426" s="105"/>
      <c r="K426" s="106">
        <f t="shared" si="906"/>
        <v>0</v>
      </c>
      <c r="L426" s="108">
        <f t="shared" si="907"/>
        <v>0</v>
      </c>
      <c r="M426" s="97">
        <f t="shared" si="908"/>
        <v>0</v>
      </c>
      <c r="N426" s="109">
        <f t="shared" si="909"/>
        <v>0</v>
      </c>
      <c r="O426" s="107">
        <f t="shared" si="910"/>
        <v>0</v>
      </c>
      <c r="P426" s="110" t="str">
        <f t="shared" ref="P426:Q426" si="955">H426</f>
        <v/>
      </c>
      <c r="Q426" s="106" t="str">
        <f t="shared" si="955"/>
        <v/>
      </c>
      <c r="R426" s="106">
        <f t="shared" si="912"/>
        <v>0</v>
      </c>
      <c r="S426" s="108">
        <f t="shared" si="913"/>
        <v>0</v>
      </c>
      <c r="T426" s="153">
        <f t="shared" si="914"/>
        <v>0</v>
      </c>
      <c r="U426" s="154">
        <f t="shared" si="915"/>
        <v>0</v>
      </c>
      <c r="V426" s="86"/>
      <c r="W426" s="86"/>
      <c r="X426" s="86"/>
      <c r="Y426" s="86"/>
      <c r="Z426" s="86"/>
      <c r="AA426" s="86"/>
      <c r="AB426" s="86"/>
      <c r="AC426" s="86"/>
      <c r="AD426" s="86"/>
      <c r="AE426" s="86" t="str">
        <f t="shared" si="920"/>
        <v/>
      </c>
      <c r="AF426" s="86">
        <v>20.0</v>
      </c>
      <c r="AG426" s="155" t="str">
        <f t="shared" si="916"/>
        <v>20</v>
      </c>
      <c r="AH426" s="155" t="str">
        <f t="shared" si="917"/>
        <v> </v>
      </c>
      <c r="AI426" s="155" t="str">
        <f t="shared" ref="AI426:AK426" si="956">IF(H426="","",H426)</f>
        <v/>
      </c>
      <c r="AJ426" s="156" t="str">
        <f t="shared" si="956"/>
        <v/>
      </c>
      <c r="AK426" s="157" t="str">
        <f t="shared" si="956"/>
        <v/>
      </c>
      <c r="AL426" s="86" t="str">
        <f t="shared" si="922"/>
        <v/>
      </c>
    </row>
    <row r="427" ht="25.5" customHeight="1">
      <c r="A427" s="86"/>
      <c r="B427" s="164">
        <f>SUM(B407:B426)</f>
        <v>0</v>
      </c>
      <c r="C427" s="87" t="s">
        <v>34</v>
      </c>
      <c r="D427" s="95" t="s">
        <v>26</v>
      </c>
      <c r="E427" s="15"/>
      <c r="F427" s="104"/>
      <c r="G427" s="91"/>
      <c r="H427" s="164">
        <f>SUM(H407:H426)</f>
        <v>0</v>
      </c>
      <c r="I427" s="87" t="s">
        <v>34</v>
      </c>
      <c r="J427" s="86"/>
      <c r="K427" s="86"/>
      <c r="L427" s="165">
        <f t="shared" si="907"/>
        <v>0</v>
      </c>
      <c r="M427" s="86"/>
      <c r="N427" s="166">
        <f t="shared" ref="N427:O427" si="957">SUM(N407:N414)</f>
        <v>0</v>
      </c>
      <c r="O427" s="166">
        <f t="shared" si="957"/>
        <v>0</v>
      </c>
      <c r="P427" s="86"/>
      <c r="Q427" s="86"/>
      <c r="R427" s="98">
        <f>SUM(R407:R414)</f>
        <v>0</v>
      </c>
      <c r="S427" s="164" t="s">
        <v>28</v>
      </c>
      <c r="T427" s="164"/>
      <c r="U427" s="86"/>
      <c r="V427" s="86"/>
      <c r="W427" s="86"/>
      <c r="X427" s="86"/>
      <c r="Y427" s="104">
        <f>T427*R427</f>
        <v>0</v>
      </c>
      <c r="Z427" s="104">
        <f>R427</f>
        <v>0</v>
      </c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</row>
    <row r="428" ht="25.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</row>
    <row r="429" ht="25.5" customHeight="1">
      <c r="A429" s="137"/>
      <c r="B429" s="138" t="s">
        <v>1</v>
      </c>
      <c r="C429" s="139"/>
      <c r="D429" s="95" t="s">
        <v>2</v>
      </c>
      <c r="E429" s="15"/>
      <c r="F429" s="140"/>
      <c r="G429" s="17"/>
      <c r="H429" s="17"/>
      <c r="I429" s="15"/>
      <c r="J429" s="95" t="s">
        <v>3</v>
      </c>
      <c r="K429" s="17"/>
      <c r="L429" s="17"/>
      <c r="M429" s="15"/>
      <c r="N429" s="86"/>
      <c r="O429" s="86"/>
      <c r="P429" s="97">
        <f>IFERROR(O452/N452-1,0)</f>
        <v>0</v>
      </c>
      <c r="Q429" s="141" t="s">
        <v>4</v>
      </c>
      <c r="R429" s="20"/>
      <c r="S429" s="21"/>
      <c r="T429" s="142">
        <f>SUM(T432:T451)</f>
        <v>0</v>
      </c>
      <c r="U429" s="143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</row>
    <row r="430" ht="25.5" customHeight="1">
      <c r="A430" s="144" t="s">
        <v>5</v>
      </c>
      <c r="B430" s="145" t="s">
        <v>6</v>
      </c>
      <c r="C430" s="17"/>
      <c r="D430" s="17"/>
      <c r="E430" s="17"/>
      <c r="F430" s="17"/>
      <c r="G430" s="26"/>
      <c r="H430" s="25" t="s">
        <v>7</v>
      </c>
      <c r="I430" s="17"/>
      <c r="J430" s="17"/>
      <c r="K430" s="17"/>
      <c r="L430" s="17"/>
      <c r="M430" s="26"/>
      <c r="N430" s="27" t="s">
        <v>8</v>
      </c>
      <c r="O430" s="28"/>
      <c r="P430" s="25" t="s">
        <v>9</v>
      </c>
      <c r="Q430" s="17"/>
      <c r="R430" s="17"/>
      <c r="S430" s="17"/>
      <c r="T430" s="2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</row>
    <row r="431" ht="25.5" customHeight="1">
      <c r="A431" s="146"/>
      <c r="B431" s="138" t="s">
        <v>10</v>
      </c>
      <c r="C431" s="93" t="s">
        <v>11</v>
      </c>
      <c r="D431" s="93" t="s">
        <v>12</v>
      </c>
      <c r="E431" s="93" t="s">
        <v>13</v>
      </c>
      <c r="F431" s="93" t="s">
        <v>14</v>
      </c>
      <c r="G431" s="101" t="s">
        <v>15</v>
      </c>
      <c r="H431" s="100" t="s">
        <v>10</v>
      </c>
      <c r="I431" s="93" t="s">
        <v>11</v>
      </c>
      <c r="J431" s="93" t="s">
        <v>12</v>
      </c>
      <c r="K431" s="93" t="s">
        <v>14</v>
      </c>
      <c r="L431" s="93" t="s">
        <v>16</v>
      </c>
      <c r="M431" s="101" t="s">
        <v>17</v>
      </c>
      <c r="N431" s="100" t="s">
        <v>18</v>
      </c>
      <c r="O431" s="101" t="s">
        <v>19</v>
      </c>
      <c r="P431" s="100" t="s">
        <v>20</v>
      </c>
      <c r="Q431" s="93" t="s">
        <v>21</v>
      </c>
      <c r="R431" s="93" t="s">
        <v>22</v>
      </c>
      <c r="S431" s="93" t="s">
        <v>23</v>
      </c>
      <c r="T431" s="147" t="s">
        <v>24</v>
      </c>
      <c r="U431" s="148" t="s">
        <v>32</v>
      </c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</row>
    <row r="432" ht="25.5" customHeight="1">
      <c r="A432" s="149"/>
      <c r="B432" s="162"/>
      <c r="C432" s="160"/>
      <c r="D432" s="158"/>
      <c r="E432" s="106">
        <f>IF(B432="",0,F452/SUM(B432:B451))</f>
        <v>0</v>
      </c>
      <c r="F432" s="106">
        <f t="shared" ref="F432:F451" si="960">C432*(1-D432)*(1-9.25%)+E432</f>
        <v>0</v>
      </c>
      <c r="G432" s="107">
        <f t="shared" ref="G432:G451" si="961">IFERROR(F432*B432/H432,0)</f>
        <v>0</v>
      </c>
      <c r="H432" s="159"/>
      <c r="I432" s="104"/>
      <c r="J432" s="105"/>
      <c r="K432" s="106">
        <f t="shared" ref="K432:K451" si="962">I432*(1-J432)*(1-9.25%)</f>
        <v>0</v>
      </c>
      <c r="L432" s="108">
        <f t="shared" ref="L432:L452" si="963">IFERROR(H432/B432-1,0)</f>
        <v>0</v>
      </c>
      <c r="M432" s="97">
        <f t="shared" ref="M432:M451" si="964">IFERROR(K432/G432-1,0)</f>
        <v>0</v>
      </c>
      <c r="N432" s="109">
        <f t="shared" ref="N432:N451" si="965">B432*F432</f>
        <v>0</v>
      </c>
      <c r="O432" s="107">
        <f t="shared" ref="O432:O451" si="966">H432*K432</f>
        <v>0</v>
      </c>
      <c r="P432" s="110" t="str">
        <f t="shared" ref="P432:Q432" si="958">H432</f>
        <v/>
      </c>
      <c r="Q432" s="106" t="str">
        <f t="shared" si="958"/>
        <v/>
      </c>
      <c r="R432" s="106">
        <f t="shared" ref="R432:R451" si="968">Q432*P432</f>
        <v>0</v>
      </c>
      <c r="S432" s="108">
        <f t="shared" ref="S432:S451" si="969">IF(M432="","",IF(M432&lt;20%,0,IF(M432&lt;30%,1%,IF(M432&lt;40%,1.5%,IF(M432&lt;50%,2.5%,IF(M432&lt;60%,3%,IF(M432&lt;80%,4%,IF(M432&lt;100%,5%,5%))))))))</f>
        <v>0</v>
      </c>
      <c r="T432" s="153">
        <f t="shared" ref="T432:T451" si="970">R432*S432</f>
        <v>0</v>
      </c>
      <c r="U432" s="154">
        <f t="shared" ref="U432:U451" si="971">G432/(1-J432)/(1-9.25%)</f>
        <v>0</v>
      </c>
      <c r="V432" s="86"/>
      <c r="W432" s="86"/>
      <c r="X432" s="86"/>
      <c r="Y432" s="86"/>
      <c r="Z432" s="86"/>
      <c r="AA432" s="86"/>
      <c r="AB432" s="86"/>
      <c r="AC432" s="86"/>
      <c r="AD432" s="86"/>
      <c r="AE432" s="86" t="str">
        <f>C429</f>
        <v/>
      </c>
      <c r="AF432" s="86">
        <v>1.0</v>
      </c>
      <c r="AG432" s="155" t="str">
        <f t="shared" ref="AG432:AG451" si="972">CONCATENATE(AE432,AF432)</f>
        <v>1</v>
      </c>
      <c r="AH432" s="155" t="str">
        <f t="shared" ref="AH432:AH451" si="973">IF(A432=""," ",A432)</f>
        <v> </v>
      </c>
      <c r="AI432" s="155" t="str">
        <f t="shared" ref="AI432:AK432" si="959">IF(H432="","",H432)</f>
        <v/>
      </c>
      <c r="AJ432" s="156" t="str">
        <f t="shared" si="959"/>
        <v/>
      </c>
      <c r="AK432" s="157" t="str">
        <f t="shared" si="959"/>
        <v/>
      </c>
      <c r="AL432" s="86" t="str">
        <f>IF(F429="","",F429)</f>
        <v/>
      </c>
    </row>
    <row r="433" ht="25.5" customHeight="1">
      <c r="A433" s="149"/>
      <c r="B433" s="161"/>
      <c r="C433" s="104"/>
      <c r="D433" s="105"/>
      <c r="E433" s="106">
        <f>IF(B433="",0,F452/SUM(B432:B451))</f>
        <v>0</v>
      </c>
      <c r="F433" s="106">
        <f t="shared" si="960"/>
        <v>0</v>
      </c>
      <c r="G433" s="107">
        <f t="shared" si="961"/>
        <v>0</v>
      </c>
      <c r="H433" s="103"/>
      <c r="I433" s="104"/>
      <c r="J433" s="105"/>
      <c r="K433" s="106">
        <f t="shared" si="962"/>
        <v>0</v>
      </c>
      <c r="L433" s="108">
        <f t="shared" si="963"/>
        <v>0</v>
      </c>
      <c r="M433" s="97">
        <f t="shared" si="964"/>
        <v>0</v>
      </c>
      <c r="N433" s="109">
        <f t="shared" si="965"/>
        <v>0</v>
      </c>
      <c r="O433" s="107">
        <f t="shared" si="966"/>
        <v>0</v>
      </c>
      <c r="P433" s="110" t="str">
        <f t="shared" ref="P433:Q433" si="967">H433</f>
        <v/>
      </c>
      <c r="Q433" s="106" t="str">
        <f t="shared" si="967"/>
        <v/>
      </c>
      <c r="R433" s="106">
        <f t="shared" si="968"/>
        <v>0</v>
      </c>
      <c r="S433" s="108">
        <f t="shared" si="969"/>
        <v>0</v>
      </c>
      <c r="T433" s="153">
        <f t="shared" si="970"/>
        <v>0</v>
      </c>
      <c r="U433" s="154">
        <f t="shared" si="971"/>
        <v>0</v>
      </c>
      <c r="V433" s="86"/>
      <c r="W433" s="86"/>
      <c r="X433" s="86"/>
      <c r="Y433" s="86"/>
      <c r="Z433" s="86"/>
      <c r="AA433" s="86"/>
      <c r="AB433" s="86"/>
      <c r="AC433" s="86"/>
      <c r="AD433" s="86"/>
      <c r="AE433" s="86" t="str">
        <f t="shared" ref="AE433:AE451" si="976">AE432</f>
        <v/>
      </c>
      <c r="AF433" s="86">
        <v>2.0</v>
      </c>
      <c r="AG433" s="155" t="str">
        <f t="shared" si="972"/>
        <v>2</v>
      </c>
      <c r="AH433" s="155" t="str">
        <f t="shared" si="973"/>
        <v> </v>
      </c>
      <c r="AI433" s="155" t="str">
        <f t="shared" ref="AI433:AK433" si="974">IF(H433="","",H433)</f>
        <v/>
      </c>
      <c r="AJ433" s="156" t="str">
        <f t="shared" si="974"/>
        <v/>
      </c>
      <c r="AK433" s="157" t="str">
        <f t="shared" si="974"/>
        <v/>
      </c>
      <c r="AL433" s="86" t="str">
        <f t="shared" ref="AL433:AL451" si="978">AL432</f>
        <v/>
      </c>
    </row>
    <row r="434" ht="25.5" customHeight="1">
      <c r="A434" s="149"/>
      <c r="B434" s="162"/>
      <c r="C434" s="160"/>
      <c r="D434" s="158"/>
      <c r="E434" s="106">
        <f>IF(B434="",0,F452/SUM(B432:B451))</f>
        <v>0</v>
      </c>
      <c r="F434" s="106">
        <f t="shared" si="960"/>
        <v>0</v>
      </c>
      <c r="G434" s="107">
        <f t="shared" si="961"/>
        <v>0</v>
      </c>
      <c r="H434" s="159"/>
      <c r="I434" s="104"/>
      <c r="J434" s="105"/>
      <c r="K434" s="106">
        <f t="shared" si="962"/>
        <v>0</v>
      </c>
      <c r="L434" s="108">
        <f t="shared" si="963"/>
        <v>0</v>
      </c>
      <c r="M434" s="97">
        <f t="shared" si="964"/>
        <v>0</v>
      </c>
      <c r="N434" s="109">
        <f t="shared" si="965"/>
        <v>0</v>
      </c>
      <c r="O434" s="107">
        <f t="shared" si="966"/>
        <v>0</v>
      </c>
      <c r="P434" s="110" t="str">
        <f t="shared" ref="P434:Q434" si="975">H434</f>
        <v/>
      </c>
      <c r="Q434" s="106" t="str">
        <f t="shared" si="975"/>
        <v/>
      </c>
      <c r="R434" s="106">
        <f t="shared" si="968"/>
        <v>0</v>
      </c>
      <c r="S434" s="108">
        <f t="shared" si="969"/>
        <v>0</v>
      </c>
      <c r="T434" s="153">
        <f t="shared" si="970"/>
        <v>0</v>
      </c>
      <c r="U434" s="154">
        <f t="shared" si="971"/>
        <v>0</v>
      </c>
      <c r="V434" s="86"/>
      <c r="W434" s="86"/>
      <c r="X434" s="86"/>
      <c r="Y434" s="86"/>
      <c r="Z434" s="86"/>
      <c r="AA434" s="86"/>
      <c r="AB434" s="86"/>
      <c r="AC434" s="86"/>
      <c r="AD434" s="86"/>
      <c r="AE434" s="86" t="str">
        <f t="shared" si="976"/>
        <v/>
      </c>
      <c r="AF434" s="86">
        <v>3.0</v>
      </c>
      <c r="AG434" s="155" t="str">
        <f t="shared" si="972"/>
        <v>3</v>
      </c>
      <c r="AH434" s="155" t="str">
        <f t="shared" si="973"/>
        <v> </v>
      </c>
      <c r="AI434" s="155" t="str">
        <f t="shared" ref="AI434:AK434" si="977">IF(H434="","",H434)</f>
        <v/>
      </c>
      <c r="AJ434" s="156" t="str">
        <f t="shared" si="977"/>
        <v/>
      </c>
      <c r="AK434" s="157" t="str">
        <f t="shared" si="977"/>
        <v/>
      </c>
      <c r="AL434" s="86" t="str">
        <f t="shared" si="978"/>
        <v/>
      </c>
    </row>
    <row r="435" ht="25.5" customHeight="1">
      <c r="A435" s="149"/>
      <c r="B435" s="161"/>
      <c r="C435" s="104"/>
      <c r="D435" s="105"/>
      <c r="E435" s="106">
        <f>IF(B435="",0,F452/SUM(B432:B451))</f>
        <v>0</v>
      </c>
      <c r="F435" s="106">
        <f t="shared" si="960"/>
        <v>0</v>
      </c>
      <c r="G435" s="107">
        <f t="shared" si="961"/>
        <v>0</v>
      </c>
      <c r="H435" s="103"/>
      <c r="I435" s="104"/>
      <c r="J435" s="105"/>
      <c r="K435" s="106">
        <f t="shared" si="962"/>
        <v>0</v>
      </c>
      <c r="L435" s="108">
        <f t="shared" si="963"/>
        <v>0</v>
      </c>
      <c r="M435" s="97">
        <f t="shared" si="964"/>
        <v>0</v>
      </c>
      <c r="N435" s="109">
        <f t="shared" si="965"/>
        <v>0</v>
      </c>
      <c r="O435" s="107">
        <f t="shared" si="966"/>
        <v>0</v>
      </c>
      <c r="P435" s="110" t="str">
        <f t="shared" ref="P435:Q435" si="979">H435</f>
        <v/>
      </c>
      <c r="Q435" s="106" t="str">
        <f t="shared" si="979"/>
        <v/>
      </c>
      <c r="R435" s="106">
        <f t="shared" si="968"/>
        <v>0</v>
      </c>
      <c r="S435" s="108">
        <f t="shared" si="969"/>
        <v>0</v>
      </c>
      <c r="T435" s="153">
        <f t="shared" si="970"/>
        <v>0</v>
      </c>
      <c r="U435" s="154">
        <f t="shared" si="971"/>
        <v>0</v>
      </c>
      <c r="V435" s="86"/>
      <c r="W435" s="86"/>
      <c r="X435" s="86"/>
      <c r="Y435" s="86"/>
      <c r="Z435" s="86"/>
      <c r="AA435" s="86"/>
      <c r="AB435" s="86"/>
      <c r="AC435" s="86"/>
      <c r="AD435" s="86"/>
      <c r="AE435" s="86" t="str">
        <f t="shared" si="976"/>
        <v/>
      </c>
      <c r="AF435" s="86">
        <v>4.0</v>
      </c>
      <c r="AG435" s="155" t="str">
        <f t="shared" si="972"/>
        <v>4</v>
      </c>
      <c r="AH435" s="155" t="str">
        <f t="shared" si="973"/>
        <v> </v>
      </c>
      <c r="AI435" s="155" t="str">
        <f t="shared" ref="AI435:AK435" si="980">IF(H435="","",H435)</f>
        <v/>
      </c>
      <c r="AJ435" s="156" t="str">
        <f t="shared" si="980"/>
        <v/>
      </c>
      <c r="AK435" s="157" t="str">
        <f t="shared" si="980"/>
        <v/>
      </c>
      <c r="AL435" s="86" t="str">
        <f t="shared" si="978"/>
        <v/>
      </c>
    </row>
    <row r="436" ht="25.5" customHeight="1">
      <c r="A436" s="149"/>
      <c r="B436" s="162"/>
      <c r="C436" s="160"/>
      <c r="D436" s="158"/>
      <c r="E436" s="106">
        <f>IF(B436="",0,F452/SUM(B432:B451))</f>
        <v>0</v>
      </c>
      <c r="F436" s="106">
        <f t="shared" si="960"/>
        <v>0</v>
      </c>
      <c r="G436" s="107">
        <f t="shared" si="961"/>
        <v>0</v>
      </c>
      <c r="H436" s="159"/>
      <c r="I436" s="104"/>
      <c r="J436" s="105"/>
      <c r="K436" s="106">
        <f t="shared" si="962"/>
        <v>0</v>
      </c>
      <c r="L436" s="108">
        <f t="shared" si="963"/>
        <v>0</v>
      </c>
      <c r="M436" s="97">
        <f t="shared" si="964"/>
        <v>0</v>
      </c>
      <c r="N436" s="109">
        <f t="shared" si="965"/>
        <v>0</v>
      </c>
      <c r="O436" s="107">
        <f t="shared" si="966"/>
        <v>0</v>
      </c>
      <c r="P436" s="110" t="str">
        <f t="shared" ref="P436:Q436" si="981">H436</f>
        <v/>
      </c>
      <c r="Q436" s="106" t="str">
        <f t="shared" si="981"/>
        <v/>
      </c>
      <c r="R436" s="106">
        <f t="shared" si="968"/>
        <v>0</v>
      </c>
      <c r="S436" s="108">
        <f t="shared" si="969"/>
        <v>0</v>
      </c>
      <c r="T436" s="153">
        <f t="shared" si="970"/>
        <v>0</v>
      </c>
      <c r="U436" s="154">
        <f t="shared" si="971"/>
        <v>0</v>
      </c>
      <c r="V436" s="86"/>
      <c r="W436" s="86"/>
      <c r="X436" s="86"/>
      <c r="Y436" s="86"/>
      <c r="Z436" s="86"/>
      <c r="AA436" s="86"/>
      <c r="AB436" s="86"/>
      <c r="AC436" s="86"/>
      <c r="AD436" s="86"/>
      <c r="AE436" s="86" t="str">
        <f t="shared" si="976"/>
        <v/>
      </c>
      <c r="AF436" s="86">
        <v>5.0</v>
      </c>
      <c r="AG436" s="155" t="str">
        <f t="shared" si="972"/>
        <v>5</v>
      </c>
      <c r="AH436" s="155" t="str">
        <f t="shared" si="973"/>
        <v> </v>
      </c>
      <c r="AI436" s="155" t="str">
        <f t="shared" ref="AI436:AK436" si="982">IF(H436="","",H436)</f>
        <v/>
      </c>
      <c r="AJ436" s="156" t="str">
        <f t="shared" si="982"/>
        <v/>
      </c>
      <c r="AK436" s="157" t="str">
        <f t="shared" si="982"/>
        <v/>
      </c>
      <c r="AL436" s="86" t="str">
        <f t="shared" si="978"/>
        <v/>
      </c>
    </row>
    <row r="437" ht="25.5" customHeight="1">
      <c r="A437" s="149"/>
      <c r="B437" s="161"/>
      <c r="C437" s="104"/>
      <c r="D437" s="105"/>
      <c r="E437" s="106">
        <f>IF(B437="",0,F452/SUM(B432:B451))</f>
        <v>0</v>
      </c>
      <c r="F437" s="106">
        <f t="shared" si="960"/>
        <v>0</v>
      </c>
      <c r="G437" s="107">
        <f t="shared" si="961"/>
        <v>0</v>
      </c>
      <c r="H437" s="103"/>
      <c r="I437" s="104"/>
      <c r="J437" s="105"/>
      <c r="K437" s="106">
        <f t="shared" si="962"/>
        <v>0</v>
      </c>
      <c r="L437" s="108">
        <f t="shared" si="963"/>
        <v>0</v>
      </c>
      <c r="M437" s="97">
        <f t="shared" si="964"/>
        <v>0</v>
      </c>
      <c r="N437" s="109">
        <f t="shared" si="965"/>
        <v>0</v>
      </c>
      <c r="O437" s="107">
        <f t="shared" si="966"/>
        <v>0</v>
      </c>
      <c r="P437" s="110" t="str">
        <f t="shared" ref="P437:Q437" si="983">H437</f>
        <v/>
      </c>
      <c r="Q437" s="106" t="str">
        <f t="shared" si="983"/>
        <v/>
      </c>
      <c r="R437" s="106">
        <f t="shared" si="968"/>
        <v>0</v>
      </c>
      <c r="S437" s="108">
        <f t="shared" si="969"/>
        <v>0</v>
      </c>
      <c r="T437" s="153">
        <f t="shared" si="970"/>
        <v>0</v>
      </c>
      <c r="U437" s="154">
        <f t="shared" si="971"/>
        <v>0</v>
      </c>
      <c r="V437" s="86"/>
      <c r="W437" s="86"/>
      <c r="X437" s="86"/>
      <c r="Y437" s="86"/>
      <c r="Z437" s="86"/>
      <c r="AA437" s="86"/>
      <c r="AB437" s="86"/>
      <c r="AC437" s="86"/>
      <c r="AD437" s="86"/>
      <c r="AE437" s="86" t="str">
        <f t="shared" si="976"/>
        <v/>
      </c>
      <c r="AF437" s="86">
        <v>6.0</v>
      </c>
      <c r="AG437" s="155" t="str">
        <f t="shared" si="972"/>
        <v>6</v>
      </c>
      <c r="AH437" s="155" t="str">
        <f t="shared" si="973"/>
        <v> </v>
      </c>
      <c r="AI437" s="155" t="str">
        <f t="shared" ref="AI437:AK437" si="984">IF(H437="","",H437)</f>
        <v/>
      </c>
      <c r="AJ437" s="156" t="str">
        <f t="shared" si="984"/>
        <v/>
      </c>
      <c r="AK437" s="157" t="str">
        <f t="shared" si="984"/>
        <v/>
      </c>
      <c r="AL437" s="86" t="str">
        <f t="shared" si="978"/>
        <v/>
      </c>
    </row>
    <row r="438" ht="25.5" customHeight="1">
      <c r="A438" s="149"/>
      <c r="B438" s="162"/>
      <c r="C438" s="160"/>
      <c r="D438" s="158"/>
      <c r="E438" s="106">
        <f>IF(B438="",0,F452/SUM(B432:B451))</f>
        <v>0</v>
      </c>
      <c r="F438" s="106">
        <f t="shared" si="960"/>
        <v>0</v>
      </c>
      <c r="G438" s="107">
        <f t="shared" si="961"/>
        <v>0</v>
      </c>
      <c r="H438" s="159"/>
      <c r="I438" s="104"/>
      <c r="J438" s="105"/>
      <c r="K438" s="106">
        <f t="shared" si="962"/>
        <v>0</v>
      </c>
      <c r="L438" s="108">
        <f t="shared" si="963"/>
        <v>0</v>
      </c>
      <c r="M438" s="97">
        <f t="shared" si="964"/>
        <v>0</v>
      </c>
      <c r="N438" s="109">
        <f t="shared" si="965"/>
        <v>0</v>
      </c>
      <c r="O438" s="107">
        <f t="shared" si="966"/>
        <v>0</v>
      </c>
      <c r="P438" s="110" t="str">
        <f t="shared" ref="P438:Q438" si="985">H438</f>
        <v/>
      </c>
      <c r="Q438" s="106" t="str">
        <f t="shared" si="985"/>
        <v/>
      </c>
      <c r="R438" s="106">
        <f t="shared" si="968"/>
        <v>0</v>
      </c>
      <c r="S438" s="108">
        <f t="shared" si="969"/>
        <v>0</v>
      </c>
      <c r="T438" s="153">
        <f t="shared" si="970"/>
        <v>0</v>
      </c>
      <c r="U438" s="154">
        <f t="shared" si="971"/>
        <v>0</v>
      </c>
      <c r="V438" s="86"/>
      <c r="W438" s="86"/>
      <c r="X438" s="86"/>
      <c r="Y438" s="86"/>
      <c r="Z438" s="86"/>
      <c r="AA438" s="86"/>
      <c r="AB438" s="86"/>
      <c r="AC438" s="86"/>
      <c r="AD438" s="86"/>
      <c r="AE438" s="86" t="str">
        <f t="shared" si="976"/>
        <v/>
      </c>
      <c r="AF438" s="86">
        <v>7.0</v>
      </c>
      <c r="AG438" s="155" t="str">
        <f t="shared" si="972"/>
        <v>7</v>
      </c>
      <c r="AH438" s="155" t="str">
        <f t="shared" si="973"/>
        <v> </v>
      </c>
      <c r="AI438" s="155" t="str">
        <f t="shared" ref="AI438:AK438" si="986">IF(H438="","",H438)</f>
        <v/>
      </c>
      <c r="AJ438" s="156" t="str">
        <f t="shared" si="986"/>
        <v/>
      </c>
      <c r="AK438" s="157" t="str">
        <f t="shared" si="986"/>
        <v/>
      </c>
      <c r="AL438" s="86" t="str">
        <f t="shared" si="978"/>
        <v/>
      </c>
    </row>
    <row r="439" ht="25.5" customHeight="1">
      <c r="A439" s="149"/>
      <c r="B439" s="161"/>
      <c r="C439" s="104"/>
      <c r="D439" s="105"/>
      <c r="E439" s="106">
        <f>IF(B439="",0,F452/SUM(B432:B451))</f>
        <v>0</v>
      </c>
      <c r="F439" s="106">
        <f t="shared" si="960"/>
        <v>0</v>
      </c>
      <c r="G439" s="107">
        <f t="shared" si="961"/>
        <v>0</v>
      </c>
      <c r="H439" s="103"/>
      <c r="I439" s="104"/>
      <c r="J439" s="105"/>
      <c r="K439" s="106">
        <f t="shared" si="962"/>
        <v>0</v>
      </c>
      <c r="L439" s="108">
        <f t="shared" si="963"/>
        <v>0</v>
      </c>
      <c r="M439" s="97">
        <f t="shared" si="964"/>
        <v>0</v>
      </c>
      <c r="N439" s="109">
        <f t="shared" si="965"/>
        <v>0</v>
      </c>
      <c r="O439" s="107">
        <f t="shared" si="966"/>
        <v>0</v>
      </c>
      <c r="P439" s="110" t="str">
        <f t="shared" ref="P439:Q439" si="987">H439</f>
        <v/>
      </c>
      <c r="Q439" s="106" t="str">
        <f t="shared" si="987"/>
        <v/>
      </c>
      <c r="R439" s="106">
        <f t="shared" si="968"/>
        <v>0</v>
      </c>
      <c r="S439" s="108">
        <f t="shared" si="969"/>
        <v>0</v>
      </c>
      <c r="T439" s="153">
        <f t="shared" si="970"/>
        <v>0</v>
      </c>
      <c r="U439" s="154">
        <f t="shared" si="971"/>
        <v>0</v>
      </c>
      <c r="V439" s="86"/>
      <c r="W439" s="86"/>
      <c r="X439" s="86"/>
      <c r="Y439" s="86"/>
      <c r="Z439" s="86"/>
      <c r="AA439" s="86"/>
      <c r="AB439" s="86"/>
      <c r="AC439" s="86"/>
      <c r="AD439" s="86"/>
      <c r="AE439" s="86" t="str">
        <f t="shared" si="976"/>
        <v/>
      </c>
      <c r="AF439" s="86">
        <v>8.0</v>
      </c>
      <c r="AG439" s="155" t="str">
        <f t="shared" si="972"/>
        <v>8</v>
      </c>
      <c r="AH439" s="155" t="str">
        <f t="shared" si="973"/>
        <v> </v>
      </c>
      <c r="AI439" s="155" t="str">
        <f t="shared" ref="AI439:AK439" si="988">IF(H439="","",H439)</f>
        <v/>
      </c>
      <c r="AJ439" s="156" t="str">
        <f t="shared" si="988"/>
        <v/>
      </c>
      <c r="AK439" s="157" t="str">
        <f t="shared" si="988"/>
        <v/>
      </c>
      <c r="AL439" s="86" t="str">
        <f t="shared" si="978"/>
        <v/>
      </c>
    </row>
    <row r="440" ht="25.5" customHeight="1">
      <c r="A440" s="149"/>
      <c r="B440" s="161"/>
      <c r="C440" s="104"/>
      <c r="D440" s="105"/>
      <c r="E440" s="106">
        <f>IF(B440="",0,F452/SUM(B432:B451))</f>
        <v>0</v>
      </c>
      <c r="F440" s="106">
        <f t="shared" si="960"/>
        <v>0</v>
      </c>
      <c r="G440" s="107">
        <f t="shared" si="961"/>
        <v>0</v>
      </c>
      <c r="H440" s="103"/>
      <c r="I440" s="104"/>
      <c r="J440" s="105"/>
      <c r="K440" s="106">
        <f t="shared" si="962"/>
        <v>0</v>
      </c>
      <c r="L440" s="108">
        <f t="shared" si="963"/>
        <v>0</v>
      </c>
      <c r="M440" s="97">
        <f t="shared" si="964"/>
        <v>0</v>
      </c>
      <c r="N440" s="109">
        <f t="shared" si="965"/>
        <v>0</v>
      </c>
      <c r="O440" s="107">
        <f t="shared" si="966"/>
        <v>0</v>
      </c>
      <c r="P440" s="110" t="str">
        <f t="shared" ref="P440:Q440" si="989">H440</f>
        <v/>
      </c>
      <c r="Q440" s="106" t="str">
        <f t="shared" si="989"/>
        <v/>
      </c>
      <c r="R440" s="106">
        <f t="shared" si="968"/>
        <v>0</v>
      </c>
      <c r="S440" s="108">
        <f t="shared" si="969"/>
        <v>0</v>
      </c>
      <c r="T440" s="153">
        <f t="shared" si="970"/>
        <v>0</v>
      </c>
      <c r="U440" s="154">
        <f t="shared" si="971"/>
        <v>0</v>
      </c>
      <c r="V440" s="86"/>
      <c r="W440" s="86"/>
      <c r="X440" s="86"/>
      <c r="Y440" s="86"/>
      <c r="Z440" s="86"/>
      <c r="AA440" s="86"/>
      <c r="AB440" s="86"/>
      <c r="AC440" s="86"/>
      <c r="AD440" s="86"/>
      <c r="AE440" s="86" t="str">
        <f t="shared" si="976"/>
        <v/>
      </c>
      <c r="AF440" s="86">
        <v>9.0</v>
      </c>
      <c r="AG440" s="155" t="str">
        <f t="shared" si="972"/>
        <v>9</v>
      </c>
      <c r="AH440" s="155" t="str">
        <f t="shared" si="973"/>
        <v> </v>
      </c>
      <c r="AI440" s="155" t="str">
        <f t="shared" ref="AI440:AK440" si="990">IF(H440="","",H440)</f>
        <v/>
      </c>
      <c r="AJ440" s="156" t="str">
        <f t="shared" si="990"/>
        <v/>
      </c>
      <c r="AK440" s="157" t="str">
        <f t="shared" si="990"/>
        <v/>
      </c>
      <c r="AL440" s="86" t="str">
        <f t="shared" si="978"/>
        <v/>
      </c>
    </row>
    <row r="441" ht="25.5" customHeight="1">
      <c r="A441" s="149"/>
      <c r="B441" s="161"/>
      <c r="C441" s="104"/>
      <c r="D441" s="105"/>
      <c r="E441" s="106">
        <f>IF(B441="",0,F452/SUM(B432:B451))</f>
        <v>0</v>
      </c>
      <c r="F441" s="106">
        <f t="shared" si="960"/>
        <v>0</v>
      </c>
      <c r="G441" s="107">
        <f t="shared" si="961"/>
        <v>0</v>
      </c>
      <c r="H441" s="103"/>
      <c r="I441" s="104"/>
      <c r="J441" s="105"/>
      <c r="K441" s="106">
        <f t="shared" si="962"/>
        <v>0</v>
      </c>
      <c r="L441" s="108">
        <f t="shared" si="963"/>
        <v>0</v>
      </c>
      <c r="M441" s="97">
        <f t="shared" si="964"/>
        <v>0</v>
      </c>
      <c r="N441" s="109">
        <f t="shared" si="965"/>
        <v>0</v>
      </c>
      <c r="O441" s="107">
        <f t="shared" si="966"/>
        <v>0</v>
      </c>
      <c r="P441" s="110" t="str">
        <f t="shared" ref="P441:Q441" si="991">H441</f>
        <v/>
      </c>
      <c r="Q441" s="106" t="str">
        <f t="shared" si="991"/>
        <v/>
      </c>
      <c r="R441" s="106">
        <f t="shared" si="968"/>
        <v>0</v>
      </c>
      <c r="S441" s="108">
        <f t="shared" si="969"/>
        <v>0</v>
      </c>
      <c r="T441" s="153">
        <f t="shared" si="970"/>
        <v>0</v>
      </c>
      <c r="U441" s="154">
        <f t="shared" si="971"/>
        <v>0</v>
      </c>
      <c r="V441" s="86"/>
      <c r="W441" s="86"/>
      <c r="X441" s="86"/>
      <c r="Y441" s="86"/>
      <c r="Z441" s="86"/>
      <c r="AA441" s="86"/>
      <c r="AB441" s="86"/>
      <c r="AC441" s="86"/>
      <c r="AD441" s="86"/>
      <c r="AE441" s="86" t="str">
        <f t="shared" si="976"/>
        <v/>
      </c>
      <c r="AF441" s="86">
        <v>10.0</v>
      </c>
      <c r="AG441" s="155" t="str">
        <f t="shared" si="972"/>
        <v>10</v>
      </c>
      <c r="AH441" s="155" t="str">
        <f t="shared" si="973"/>
        <v> </v>
      </c>
      <c r="AI441" s="155" t="str">
        <f t="shared" ref="AI441:AK441" si="992">IF(H441="","",H441)</f>
        <v/>
      </c>
      <c r="AJ441" s="156" t="str">
        <f t="shared" si="992"/>
        <v/>
      </c>
      <c r="AK441" s="157" t="str">
        <f t="shared" si="992"/>
        <v/>
      </c>
      <c r="AL441" s="86" t="str">
        <f t="shared" si="978"/>
        <v/>
      </c>
    </row>
    <row r="442" ht="25.5" customHeight="1">
      <c r="A442" s="149"/>
      <c r="B442" s="161"/>
      <c r="C442" s="104"/>
      <c r="D442" s="105"/>
      <c r="E442" s="106">
        <f>IF(B442="",0,F452/SUM(B432:B451))</f>
        <v>0</v>
      </c>
      <c r="F442" s="106">
        <f t="shared" si="960"/>
        <v>0</v>
      </c>
      <c r="G442" s="107">
        <f t="shared" si="961"/>
        <v>0</v>
      </c>
      <c r="H442" s="103"/>
      <c r="I442" s="104"/>
      <c r="J442" s="105"/>
      <c r="K442" s="106">
        <f t="shared" si="962"/>
        <v>0</v>
      </c>
      <c r="L442" s="108">
        <f t="shared" si="963"/>
        <v>0</v>
      </c>
      <c r="M442" s="97">
        <f t="shared" si="964"/>
        <v>0</v>
      </c>
      <c r="N442" s="109">
        <f t="shared" si="965"/>
        <v>0</v>
      </c>
      <c r="O442" s="107">
        <f t="shared" si="966"/>
        <v>0</v>
      </c>
      <c r="P442" s="110" t="str">
        <f t="shared" ref="P442:Q442" si="993">H442</f>
        <v/>
      </c>
      <c r="Q442" s="106" t="str">
        <f t="shared" si="993"/>
        <v/>
      </c>
      <c r="R442" s="106">
        <f t="shared" si="968"/>
        <v>0</v>
      </c>
      <c r="S442" s="108">
        <f t="shared" si="969"/>
        <v>0</v>
      </c>
      <c r="T442" s="153">
        <f t="shared" si="970"/>
        <v>0</v>
      </c>
      <c r="U442" s="154">
        <f t="shared" si="971"/>
        <v>0</v>
      </c>
      <c r="V442" s="86"/>
      <c r="W442" s="86"/>
      <c r="X442" s="86"/>
      <c r="Y442" s="86"/>
      <c r="Z442" s="86"/>
      <c r="AA442" s="86"/>
      <c r="AB442" s="86"/>
      <c r="AC442" s="86"/>
      <c r="AD442" s="86"/>
      <c r="AE442" s="86" t="str">
        <f t="shared" si="976"/>
        <v/>
      </c>
      <c r="AF442" s="86">
        <v>11.0</v>
      </c>
      <c r="AG442" s="155" t="str">
        <f t="shared" si="972"/>
        <v>11</v>
      </c>
      <c r="AH442" s="155" t="str">
        <f t="shared" si="973"/>
        <v> </v>
      </c>
      <c r="AI442" s="155" t="str">
        <f t="shared" ref="AI442:AK442" si="994">IF(H442="","",H442)</f>
        <v/>
      </c>
      <c r="AJ442" s="156" t="str">
        <f t="shared" si="994"/>
        <v/>
      </c>
      <c r="AK442" s="157" t="str">
        <f t="shared" si="994"/>
        <v/>
      </c>
      <c r="AL442" s="86" t="str">
        <f t="shared" si="978"/>
        <v/>
      </c>
    </row>
    <row r="443" ht="25.5" customHeight="1">
      <c r="A443" s="149"/>
      <c r="B443" s="161"/>
      <c r="C443" s="104"/>
      <c r="D443" s="105"/>
      <c r="E443" s="106">
        <f>IF(B443="",0,F452/SUM(B432:B451))</f>
        <v>0</v>
      </c>
      <c r="F443" s="106">
        <f t="shared" si="960"/>
        <v>0</v>
      </c>
      <c r="G443" s="107">
        <f t="shared" si="961"/>
        <v>0</v>
      </c>
      <c r="H443" s="103"/>
      <c r="I443" s="104"/>
      <c r="J443" s="105"/>
      <c r="K443" s="106">
        <f t="shared" si="962"/>
        <v>0</v>
      </c>
      <c r="L443" s="108">
        <f t="shared" si="963"/>
        <v>0</v>
      </c>
      <c r="M443" s="97">
        <f t="shared" si="964"/>
        <v>0</v>
      </c>
      <c r="N443" s="109">
        <f t="shared" si="965"/>
        <v>0</v>
      </c>
      <c r="O443" s="107">
        <f t="shared" si="966"/>
        <v>0</v>
      </c>
      <c r="P443" s="110" t="str">
        <f t="shared" ref="P443:Q443" si="995">H443</f>
        <v/>
      </c>
      <c r="Q443" s="106" t="str">
        <f t="shared" si="995"/>
        <v/>
      </c>
      <c r="R443" s="106">
        <f t="shared" si="968"/>
        <v>0</v>
      </c>
      <c r="S443" s="108">
        <f t="shared" si="969"/>
        <v>0</v>
      </c>
      <c r="T443" s="153">
        <f t="shared" si="970"/>
        <v>0</v>
      </c>
      <c r="U443" s="154">
        <f t="shared" si="971"/>
        <v>0</v>
      </c>
      <c r="V443" s="86"/>
      <c r="W443" s="86"/>
      <c r="X443" s="86"/>
      <c r="Y443" s="86"/>
      <c r="Z443" s="86"/>
      <c r="AA443" s="86"/>
      <c r="AB443" s="86"/>
      <c r="AC443" s="86"/>
      <c r="AD443" s="86"/>
      <c r="AE443" s="86" t="str">
        <f t="shared" si="976"/>
        <v/>
      </c>
      <c r="AF443" s="86">
        <v>12.0</v>
      </c>
      <c r="AG443" s="155" t="str">
        <f t="shared" si="972"/>
        <v>12</v>
      </c>
      <c r="AH443" s="155" t="str">
        <f t="shared" si="973"/>
        <v> </v>
      </c>
      <c r="AI443" s="155" t="str">
        <f t="shared" ref="AI443:AK443" si="996">IF(H443="","",H443)</f>
        <v/>
      </c>
      <c r="AJ443" s="156" t="str">
        <f t="shared" si="996"/>
        <v/>
      </c>
      <c r="AK443" s="157" t="str">
        <f t="shared" si="996"/>
        <v/>
      </c>
      <c r="AL443" s="86" t="str">
        <f t="shared" si="978"/>
        <v/>
      </c>
    </row>
    <row r="444" ht="25.5" customHeight="1">
      <c r="A444" s="149"/>
      <c r="B444" s="161"/>
      <c r="C444" s="104"/>
      <c r="D444" s="105"/>
      <c r="E444" s="106">
        <f>IF(B444="",0,F452/SUM(B432:B451))</f>
        <v>0</v>
      </c>
      <c r="F444" s="106">
        <f t="shared" si="960"/>
        <v>0</v>
      </c>
      <c r="G444" s="107">
        <f t="shared" si="961"/>
        <v>0</v>
      </c>
      <c r="H444" s="103"/>
      <c r="I444" s="104"/>
      <c r="J444" s="105"/>
      <c r="K444" s="106">
        <f t="shared" si="962"/>
        <v>0</v>
      </c>
      <c r="L444" s="108">
        <f t="shared" si="963"/>
        <v>0</v>
      </c>
      <c r="M444" s="97">
        <f t="shared" si="964"/>
        <v>0</v>
      </c>
      <c r="N444" s="109">
        <f t="shared" si="965"/>
        <v>0</v>
      </c>
      <c r="O444" s="107">
        <f t="shared" si="966"/>
        <v>0</v>
      </c>
      <c r="P444" s="110" t="str">
        <f t="shared" ref="P444:Q444" si="997">H444</f>
        <v/>
      </c>
      <c r="Q444" s="106" t="str">
        <f t="shared" si="997"/>
        <v/>
      </c>
      <c r="R444" s="106">
        <f t="shared" si="968"/>
        <v>0</v>
      </c>
      <c r="S444" s="108">
        <f t="shared" si="969"/>
        <v>0</v>
      </c>
      <c r="T444" s="153">
        <f t="shared" si="970"/>
        <v>0</v>
      </c>
      <c r="U444" s="154">
        <f t="shared" si="971"/>
        <v>0</v>
      </c>
      <c r="V444" s="86"/>
      <c r="W444" s="86"/>
      <c r="X444" s="86"/>
      <c r="Y444" s="86"/>
      <c r="Z444" s="86"/>
      <c r="AA444" s="86"/>
      <c r="AB444" s="86"/>
      <c r="AC444" s="86"/>
      <c r="AD444" s="86"/>
      <c r="AE444" s="86" t="str">
        <f t="shared" si="976"/>
        <v/>
      </c>
      <c r="AF444" s="86">
        <v>13.0</v>
      </c>
      <c r="AG444" s="155" t="str">
        <f t="shared" si="972"/>
        <v>13</v>
      </c>
      <c r="AH444" s="155" t="str">
        <f t="shared" si="973"/>
        <v> </v>
      </c>
      <c r="AI444" s="155" t="str">
        <f t="shared" ref="AI444:AK444" si="998">IF(H444="","",H444)</f>
        <v/>
      </c>
      <c r="AJ444" s="156" t="str">
        <f t="shared" si="998"/>
        <v/>
      </c>
      <c r="AK444" s="157" t="str">
        <f t="shared" si="998"/>
        <v/>
      </c>
      <c r="AL444" s="86" t="str">
        <f t="shared" si="978"/>
        <v/>
      </c>
    </row>
    <row r="445" ht="25.5" customHeight="1">
      <c r="A445" s="149"/>
      <c r="B445" s="161"/>
      <c r="C445" s="104"/>
      <c r="D445" s="105"/>
      <c r="E445" s="106">
        <f>IF(B445="",0,F452/SUM(B432:B451))</f>
        <v>0</v>
      </c>
      <c r="F445" s="106">
        <f t="shared" si="960"/>
        <v>0</v>
      </c>
      <c r="G445" s="107">
        <f t="shared" si="961"/>
        <v>0</v>
      </c>
      <c r="H445" s="103"/>
      <c r="I445" s="104"/>
      <c r="J445" s="105"/>
      <c r="K445" s="106">
        <f t="shared" si="962"/>
        <v>0</v>
      </c>
      <c r="L445" s="108">
        <f t="shared" si="963"/>
        <v>0</v>
      </c>
      <c r="M445" s="97">
        <f t="shared" si="964"/>
        <v>0</v>
      </c>
      <c r="N445" s="109">
        <f t="shared" si="965"/>
        <v>0</v>
      </c>
      <c r="O445" s="107">
        <f t="shared" si="966"/>
        <v>0</v>
      </c>
      <c r="P445" s="110" t="str">
        <f t="shared" ref="P445:Q445" si="999">H445</f>
        <v/>
      </c>
      <c r="Q445" s="106" t="str">
        <f t="shared" si="999"/>
        <v/>
      </c>
      <c r="R445" s="106">
        <f t="shared" si="968"/>
        <v>0</v>
      </c>
      <c r="S445" s="108">
        <f t="shared" si="969"/>
        <v>0</v>
      </c>
      <c r="T445" s="153">
        <f t="shared" si="970"/>
        <v>0</v>
      </c>
      <c r="U445" s="154">
        <f t="shared" si="971"/>
        <v>0</v>
      </c>
      <c r="V445" s="86"/>
      <c r="W445" s="86"/>
      <c r="X445" s="86"/>
      <c r="Y445" s="86"/>
      <c r="Z445" s="86"/>
      <c r="AA445" s="86"/>
      <c r="AB445" s="86"/>
      <c r="AC445" s="86"/>
      <c r="AD445" s="86"/>
      <c r="AE445" s="86" t="str">
        <f t="shared" si="976"/>
        <v/>
      </c>
      <c r="AF445" s="86">
        <v>14.0</v>
      </c>
      <c r="AG445" s="155" t="str">
        <f t="shared" si="972"/>
        <v>14</v>
      </c>
      <c r="AH445" s="155" t="str">
        <f t="shared" si="973"/>
        <v> </v>
      </c>
      <c r="AI445" s="155" t="str">
        <f t="shared" ref="AI445:AK445" si="1000">IF(H445="","",H445)</f>
        <v/>
      </c>
      <c r="AJ445" s="156" t="str">
        <f t="shared" si="1000"/>
        <v/>
      </c>
      <c r="AK445" s="157" t="str">
        <f t="shared" si="1000"/>
        <v/>
      </c>
      <c r="AL445" s="86" t="str">
        <f t="shared" si="978"/>
        <v/>
      </c>
    </row>
    <row r="446" ht="25.5" customHeight="1">
      <c r="A446" s="149"/>
      <c r="B446" s="161"/>
      <c r="C446" s="104"/>
      <c r="D446" s="105"/>
      <c r="E446" s="106">
        <f>IF(B446="",0,F452/SUM(B432:B451))</f>
        <v>0</v>
      </c>
      <c r="F446" s="106">
        <f t="shared" si="960"/>
        <v>0</v>
      </c>
      <c r="G446" s="107">
        <f t="shared" si="961"/>
        <v>0</v>
      </c>
      <c r="H446" s="103"/>
      <c r="I446" s="104"/>
      <c r="J446" s="105"/>
      <c r="K446" s="106">
        <f t="shared" si="962"/>
        <v>0</v>
      </c>
      <c r="L446" s="108">
        <f t="shared" si="963"/>
        <v>0</v>
      </c>
      <c r="M446" s="97">
        <f t="shared" si="964"/>
        <v>0</v>
      </c>
      <c r="N446" s="109">
        <f t="shared" si="965"/>
        <v>0</v>
      </c>
      <c r="O446" s="107">
        <f t="shared" si="966"/>
        <v>0</v>
      </c>
      <c r="P446" s="110" t="str">
        <f t="shared" ref="P446:Q446" si="1001">H446</f>
        <v/>
      </c>
      <c r="Q446" s="106" t="str">
        <f t="shared" si="1001"/>
        <v/>
      </c>
      <c r="R446" s="106">
        <f t="shared" si="968"/>
        <v>0</v>
      </c>
      <c r="S446" s="108">
        <f t="shared" si="969"/>
        <v>0</v>
      </c>
      <c r="T446" s="153">
        <f t="shared" si="970"/>
        <v>0</v>
      </c>
      <c r="U446" s="154">
        <f t="shared" si="971"/>
        <v>0</v>
      </c>
      <c r="V446" s="86"/>
      <c r="W446" s="86"/>
      <c r="X446" s="86"/>
      <c r="Y446" s="86"/>
      <c r="Z446" s="86"/>
      <c r="AA446" s="86"/>
      <c r="AB446" s="86"/>
      <c r="AC446" s="86"/>
      <c r="AD446" s="86"/>
      <c r="AE446" s="86" t="str">
        <f t="shared" si="976"/>
        <v/>
      </c>
      <c r="AF446" s="86">
        <v>15.0</v>
      </c>
      <c r="AG446" s="155" t="str">
        <f t="shared" si="972"/>
        <v>15</v>
      </c>
      <c r="AH446" s="155" t="str">
        <f t="shared" si="973"/>
        <v> </v>
      </c>
      <c r="AI446" s="155" t="str">
        <f t="shared" ref="AI446:AK446" si="1002">IF(H446="","",H446)</f>
        <v/>
      </c>
      <c r="AJ446" s="156" t="str">
        <f t="shared" si="1002"/>
        <v/>
      </c>
      <c r="AK446" s="157" t="str">
        <f t="shared" si="1002"/>
        <v/>
      </c>
      <c r="AL446" s="86" t="str">
        <f t="shared" si="978"/>
        <v/>
      </c>
    </row>
    <row r="447" ht="25.5" customHeight="1">
      <c r="A447" s="149"/>
      <c r="B447" s="161"/>
      <c r="C447" s="104"/>
      <c r="D447" s="105"/>
      <c r="E447" s="106">
        <f>IF(B447="",0,F452/SUM(B432:B451))</f>
        <v>0</v>
      </c>
      <c r="F447" s="106">
        <f t="shared" si="960"/>
        <v>0</v>
      </c>
      <c r="G447" s="107">
        <f t="shared" si="961"/>
        <v>0</v>
      </c>
      <c r="H447" s="103"/>
      <c r="I447" s="104"/>
      <c r="J447" s="105"/>
      <c r="K447" s="106">
        <f t="shared" si="962"/>
        <v>0</v>
      </c>
      <c r="L447" s="108">
        <f t="shared" si="963"/>
        <v>0</v>
      </c>
      <c r="M447" s="97">
        <f t="shared" si="964"/>
        <v>0</v>
      </c>
      <c r="N447" s="109">
        <f t="shared" si="965"/>
        <v>0</v>
      </c>
      <c r="O447" s="107">
        <f t="shared" si="966"/>
        <v>0</v>
      </c>
      <c r="P447" s="110" t="str">
        <f t="shared" ref="P447:Q447" si="1003">H447</f>
        <v/>
      </c>
      <c r="Q447" s="106" t="str">
        <f t="shared" si="1003"/>
        <v/>
      </c>
      <c r="R447" s="106">
        <f t="shared" si="968"/>
        <v>0</v>
      </c>
      <c r="S447" s="108">
        <f t="shared" si="969"/>
        <v>0</v>
      </c>
      <c r="T447" s="153">
        <f t="shared" si="970"/>
        <v>0</v>
      </c>
      <c r="U447" s="154">
        <f t="shared" si="971"/>
        <v>0</v>
      </c>
      <c r="V447" s="86"/>
      <c r="W447" s="86"/>
      <c r="X447" s="86"/>
      <c r="Y447" s="86"/>
      <c r="Z447" s="86"/>
      <c r="AA447" s="86"/>
      <c r="AB447" s="86"/>
      <c r="AC447" s="86"/>
      <c r="AD447" s="86"/>
      <c r="AE447" s="86" t="str">
        <f t="shared" si="976"/>
        <v/>
      </c>
      <c r="AF447" s="86">
        <v>16.0</v>
      </c>
      <c r="AG447" s="155" t="str">
        <f t="shared" si="972"/>
        <v>16</v>
      </c>
      <c r="AH447" s="155" t="str">
        <f t="shared" si="973"/>
        <v> </v>
      </c>
      <c r="AI447" s="155" t="str">
        <f t="shared" ref="AI447:AK447" si="1004">IF(H447="","",H447)</f>
        <v/>
      </c>
      <c r="AJ447" s="156" t="str">
        <f t="shared" si="1004"/>
        <v/>
      </c>
      <c r="AK447" s="157" t="str">
        <f t="shared" si="1004"/>
        <v/>
      </c>
      <c r="AL447" s="86" t="str">
        <f t="shared" si="978"/>
        <v/>
      </c>
    </row>
    <row r="448" ht="25.5" customHeight="1">
      <c r="A448" s="149"/>
      <c r="B448" s="161"/>
      <c r="C448" s="104"/>
      <c r="D448" s="105"/>
      <c r="E448" s="106">
        <f>IF(B448="",0,F452/SUM(B432:B451))</f>
        <v>0</v>
      </c>
      <c r="F448" s="106">
        <f t="shared" si="960"/>
        <v>0</v>
      </c>
      <c r="G448" s="107">
        <f t="shared" si="961"/>
        <v>0</v>
      </c>
      <c r="H448" s="103"/>
      <c r="I448" s="104"/>
      <c r="J448" s="105"/>
      <c r="K448" s="106">
        <f t="shared" si="962"/>
        <v>0</v>
      </c>
      <c r="L448" s="108">
        <f t="shared" si="963"/>
        <v>0</v>
      </c>
      <c r="M448" s="97">
        <f t="shared" si="964"/>
        <v>0</v>
      </c>
      <c r="N448" s="109">
        <f t="shared" si="965"/>
        <v>0</v>
      </c>
      <c r="O448" s="107">
        <f t="shared" si="966"/>
        <v>0</v>
      </c>
      <c r="P448" s="110" t="str">
        <f t="shared" ref="P448:Q448" si="1005">H448</f>
        <v/>
      </c>
      <c r="Q448" s="106" t="str">
        <f t="shared" si="1005"/>
        <v/>
      </c>
      <c r="R448" s="106">
        <f t="shared" si="968"/>
        <v>0</v>
      </c>
      <c r="S448" s="108">
        <f t="shared" si="969"/>
        <v>0</v>
      </c>
      <c r="T448" s="153">
        <f t="shared" si="970"/>
        <v>0</v>
      </c>
      <c r="U448" s="154">
        <f t="shared" si="971"/>
        <v>0</v>
      </c>
      <c r="V448" s="86"/>
      <c r="W448" s="86"/>
      <c r="X448" s="86"/>
      <c r="Y448" s="86"/>
      <c r="Z448" s="86"/>
      <c r="AA448" s="86"/>
      <c r="AB448" s="86"/>
      <c r="AC448" s="86"/>
      <c r="AD448" s="86"/>
      <c r="AE448" s="86" t="str">
        <f t="shared" si="976"/>
        <v/>
      </c>
      <c r="AF448" s="86">
        <v>17.0</v>
      </c>
      <c r="AG448" s="155" t="str">
        <f t="shared" si="972"/>
        <v>17</v>
      </c>
      <c r="AH448" s="155" t="str">
        <f t="shared" si="973"/>
        <v> </v>
      </c>
      <c r="AI448" s="155" t="str">
        <f t="shared" ref="AI448:AK448" si="1006">IF(H448="","",H448)</f>
        <v/>
      </c>
      <c r="AJ448" s="156" t="str">
        <f t="shared" si="1006"/>
        <v/>
      </c>
      <c r="AK448" s="157" t="str">
        <f t="shared" si="1006"/>
        <v/>
      </c>
      <c r="AL448" s="86" t="str">
        <f t="shared" si="978"/>
        <v/>
      </c>
    </row>
    <row r="449" ht="25.5" customHeight="1">
      <c r="A449" s="149"/>
      <c r="B449" s="161"/>
      <c r="C449" s="104"/>
      <c r="D449" s="105"/>
      <c r="E449" s="106">
        <f>IF(B449="",0,F452/SUM(B432:B451))</f>
        <v>0</v>
      </c>
      <c r="F449" s="106">
        <f t="shared" si="960"/>
        <v>0</v>
      </c>
      <c r="G449" s="107">
        <f t="shared" si="961"/>
        <v>0</v>
      </c>
      <c r="H449" s="103"/>
      <c r="I449" s="104"/>
      <c r="J449" s="105"/>
      <c r="K449" s="106">
        <f t="shared" si="962"/>
        <v>0</v>
      </c>
      <c r="L449" s="108">
        <f t="shared" si="963"/>
        <v>0</v>
      </c>
      <c r="M449" s="97">
        <f t="shared" si="964"/>
        <v>0</v>
      </c>
      <c r="N449" s="109">
        <f t="shared" si="965"/>
        <v>0</v>
      </c>
      <c r="O449" s="107">
        <f t="shared" si="966"/>
        <v>0</v>
      </c>
      <c r="P449" s="110" t="str">
        <f t="shared" ref="P449:Q449" si="1007">H449</f>
        <v/>
      </c>
      <c r="Q449" s="106" t="str">
        <f t="shared" si="1007"/>
        <v/>
      </c>
      <c r="R449" s="106">
        <f t="shared" si="968"/>
        <v>0</v>
      </c>
      <c r="S449" s="108">
        <f t="shared" si="969"/>
        <v>0</v>
      </c>
      <c r="T449" s="153">
        <f t="shared" si="970"/>
        <v>0</v>
      </c>
      <c r="U449" s="154">
        <f t="shared" si="971"/>
        <v>0</v>
      </c>
      <c r="V449" s="86"/>
      <c r="W449" s="86"/>
      <c r="X449" s="86"/>
      <c r="Y449" s="86"/>
      <c r="Z449" s="86"/>
      <c r="AA449" s="86"/>
      <c r="AB449" s="86"/>
      <c r="AC449" s="86"/>
      <c r="AD449" s="86"/>
      <c r="AE449" s="86" t="str">
        <f t="shared" si="976"/>
        <v/>
      </c>
      <c r="AF449" s="86">
        <v>18.0</v>
      </c>
      <c r="AG449" s="155" t="str">
        <f t="shared" si="972"/>
        <v>18</v>
      </c>
      <c r="AH449" s="155" t="str">
        <f t="shared" si="973"/>
        <v> </v>
      </c>
      <c r="AI449" s="155" t="str">
        <f t="shared" ref="AI449:AK449" si="1008">IF(H449="","",H449)</f>
        <v/>
      </c>
      <c r="AJ449" s="156" t="str">
        <f t="shared" si="1008"/>
        <v/>
      </c>
      <c r="AK449" s="157" t="str">
        <f t="shared" si="1008"/>
        <v/>
      </c>
      <c r="AL449" s="86" t="str">
        <f t="shared" si="978"/>
        <v/>
      </c>
    </row>
    <row r="450" ht="25.5" customHeight="1">
      <c r="A450" s="149"/>
      <c r="B450" s="161"/>
      <c r="C450" s="104"/>
      <c r="D450" s="105"/>
      <c r="E450" s="106">
        <f>IF(B450="",0,F452/SUM(B432:B451))</f>
        <v>0</v>
      </c>
      <c r="F450" s="106">
        <f t="shared" si="960"/>
        <v>0</v>
      </c>
      <c r="G450" s="107">
        <f t="shared" si="961"/>
        <v>0</v>
      </c>
      <c r="H450" s="103"/>
      <c r="I450" s="104"/>
      <c r="J450" s="105"/>
      <c r="K450" s="106">
        <f t="shared" si="962"/>
        <v>0</v>
      </c>
      <c r="L450" s="108">
        <f t="shared" si="963"/>
        <v>0</v>
      </c>
      <c r="M450" s="97">
        <f t="shared" si="964"/>
        <v>0</v>
      </c>
      <c r="N450" s="109">
        <f t="shared" si="965"/>
        <v>0</v>
      </c>
      <c r="O450" s="107">
        <f t="shared" si="966"/>
        <v>0</v>
      </c>
      <c r="P450" s="110" t="str">
        <f t="shared" ref="P450:Q450" si="1009">H450</f>
        <v/>
      </c>
      <c r="Q450" s="106" t="str">
        <f t="shared" si="1009"/>
        <v/>
      </c>
      <c r="R450" s="106">
        <f t="shared" si="968"/>
        <v>0</v>
      </c>
      <c r="S450" s="108">
        <f t="shared" si="969"/>
        <v>0</v>
      </c>
      <c r="T450" s="153">
        <f t="shared" si="970"/>
        <v>0</v>
      </c>
      <c r="U450" s="154">
        <f t="shared" si="971"/>
        <v>0</v>
      </c>
      <c r="V450" s="86"/>
      <c r="W450" s="86"/>
      <c r="X450" s="86"/>
      <c r="Y450" s="86"/>
      <c r="Z450" s="86"/>
      <c r="AA450" s="86"/>
      <c r="AB450" s="86"/>
      <c r="AC450" s="86"/>
      <c r="AD450" s="86"/>
      <c r="AE450" s="86" t="str">
        <f t="shared" si="976"/>
        <v/>
      </c>
      <c r="AF450" s="86">
        <v>19.0</v>
      </c>
      <c r="AG450" s="155" t="str">
        <f t="shared" si="972"/>
        <v>19</v>
      </c>
      <c r="AH450" s="155" t="str">
        <f t="shared" si="973"/>
        <v> </v>
      </c>
      <c r="AI450" s="155" t="str">
        <f t="shared" ref="AI450:AK450" si="1010">IF(H450="","",H450)</f>
        <v/>
      </c>
      <c r="AJ450" s="156" t="str">
        <f t="shared" si="1010"/>
        <v/>
      </c>
      <c r="AK450" s="157" t="str">
        <f t="shared" si="1010"/>
        <v/>
      </c>
      <c r="AL450" s="86" t="str">
        <f t="shared" si="978"/>
        <v/>
      </c>
    </row>
    <row r="451" ht="25.5" customHeight="1">
      <c r="A451" s="149"/>
      <c r="B451" s="161"/>
      <c r="C451" s="104"/>
      <c r="D451" s="105"/>
      <c r="E451" s="106">
        <f>IF(B451="",0,F452/SUM(B432:B451))</f>
        <v>0</v>
      </c>
      <c r="F451" s="106">
        <f t="shared" si="960"/>
        <v>0</v>
      </c>
      <c r="G451" s="107">
        <f t="shared" si="961"/>
        <v>0</v>
      </c>
      <c r="H451" s="103"/>
      <c r="I451" s="104"/>
      <c r="J451" s="105"/>
      <c r="K451" s="106">
        <f t="shared" si="962"/>
        <v>0</v>
      </c>
      <c r="L451" s="108">
        <f t="shared" si="963"/>
        <v>0</v>
      </c>
      <c r="M451" s="97">
        <f t="shared" si="964"/>
        <v>0</v>
      </c>
      <c r="N451" s="109">
        <f t="shared" si="965"/>
        <v>0</v>
      </c>
      <c r="O451" s="107">
        <f t="shared" si="966"/>
        <v>0</v>
      </c>
      <c r="P451" s="110" t="str">
        <f t="shared" ref="P451:Q451" si="1011">H451</f>
        <v/>
      </c>
      <c r="Q451" s="106" t="str">
        <f t="shared" si="1011"/>
        <v/>
      </c>
      <c r="R451" s="106">
        <f t="shared" si="968"/>
        <v>0</v>
      </c>
      <c r="S451" s="108">
        <f t="shared" si="969"/>
        <v>0</v>
      </c>
      <c r="T451" s="153">
        <f t="shared" si="970"/>
        <v>0</v>
      </c>
      <c r="U451" s="154">
        <f t="shared" si="971"/>
        <v>0</v>
      </c>
      <c r="V451" s="86"/>
      <c r="W451" s="86"/>
      <c r="X451" s="86"/>
      <c r="Y451" s="86"/>
      <c r="Z451" s="86"/>
      <c r="AA451" s="86"/>
      <c r="AB451" s="86"/>
      <c r="AC451" s="86"/>
      <c r="AD451" s="86"/>
      <c r="AE451" s="86" t="str">
        <f t="shared" si="976"/>
        <v/>
      </c>
      <c r="AF451" s="86">
        <v>20.0</v>
      </c>
      <c r="AG451" s="155" t="str">
        <f t="shared" si="972"/>
        <v>20</v>
      </c>
      <c r="AH451" s="155" t="str">
        <f t="shared" si="973"/>
        <v> </v>
      </c>
      <c r="AI451" s="155" t="str">
        <f t="shared" ref="AI451:AK451" si="1012">IF(H451="","",H451)</f>
        <v/>
      </c>
      <c r="AJ451" s="156" t="str">
        <f t="shared" si="1012"/>
        <v/>
      </c>
      <c r="AK451" s="157" t="str">
        <f t="shared" si="1012"/>
        <v/>
      </c>
      <c r="AL451" s="86" t="str">
        <f t="shared" si="978"/>
        <v/>
      </c>
    </row>
    <row r="452" ht="25.5" customHeight="1">
      <c r="A452" s="86"/>
      <c r="B452" s="164">
        <f>SUM(B432:B451)</f>
        <v>0</v>
      </c>
      <c r="C452" s="87" t="s">
        <v>34</v>
      </c>
      <c r="D452" s="95" t="s">
        <v>26</v>
      </c>
      <c r="E452" s="15"/>
      <c r="F452" s="104"/>
      <c r="G452" s="91"/>
      <c r="H452" s="164">
        <f>SUM(H432:H451)</f>
        <v>0</v>
      </c>
      <c r="I452" s="87" t="s">
        <v>34</v>
      </c>
      <c r="J452" s="86"/>
      <c r="K452" s="86"/>
      <c r="L452" s="165">
        <f t="shared" si="963"/>
        <v>0</v>
      </c>
      <c r="M452" s="86"/>
      <c r="N452" s="166">
        <f t="shared" ref="N452:O452" si="1013">SUM(N432:N439)</f>
        <v>0</v>
      </c>
      <c r="O452" s="166">
        <f t="shared" si="1013"/>
        <v>0</v>
      </c>
      <c r="P452" s="86"/>
      <c r="Q452" s="86"/>
      <c r="R452" s="98">
        <f>SUM(R432:R439)</f>
        <v>0</v>
      </c>
      <c r="S452" s="164" t="s">
        <v>28</v>
      </c>
      <c r="T452" s="164"/>
      <c r="U452" s="86"/>
      <c r="V452" s="86"/>
      <c r="W452" s="86"/>
      <c r="X452" s="86"/>
      <c r="Y452" s="104">
        <f>T452*R452</f>
        <v>0</v>
      </c>
      <c r="Z452" s="104">
        <f>R452</f>
        <v>0</v>
      </c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</row>
    <row r="453" ht="25.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</row>
    <row r="454" ht="25.5" customHeight="1">
      <c r="A454" s="137"/>
      <c r="B454" s="138" t="s">
        <v>1</v>
      </c>
      <c r="C454" s="139"/>
      <c r="D454" s="95" t="s">
        <v>2</v>
      </c>
      <c r="E454" s="15"/>
      <c r="F454" s="140"/>
      <c r="G454" s="17"/>
      <c r="H454" s="17"/>
      <c r="I454" s="15"/>
      <c r="J454" s="95" t="s">
        <v>3</v>
      </c>
      <c r="K454" s="17"/>
      <c r="L454" s="17"/>
      <c r="M454" s="15"/>
      <c r="N454" s="86"/>
      <c r="O454" s="86"/>
      <c r="P454" s="97">
        <f>IFERROR(O477/N477-1,0)</f>
        <v>0</v>
      </c>
      <c r="Q454" s="141" t="s">
        <v>4</v>
      </c>
      <c r="R454" s="20"/>
      <c r="S454" s="21"/>
      <c r="T454" s="142">
        <f>SUM(T457:T476)</f>
        <v>0</v>
      </c>
      <c r="U454" s="143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</row>
    <row r="455" ht="25.5" customHeight="1">
      <c r="A455" s="144" t="s">
        <v>5</v>
      </c>
      <c r="B455" s="145" t="s">
        <v>6</v>
      </c>
      <c r="C455" s="17"/>
      <c r="D455" s="17"/>
      <c r="E455" s="17"/>
      <c r="F455" s="17"/>
      <c r="G455" s="26"/>
      <c r="H455" s="25" t="s">
        <v>7</v>
      </c>
      <c r="I455" s="17"/>
      <c r="J455" s="17"/>
      <c r="K455" s="17"/>
      <c r="L455" s="17"/>
      <c r="M455" s="26"/>
      <c r="N455" s="27" t="s">
        <v>8</v>
      </c>
      <c r="O455" s="28"/>
      <c r="P455" s="25" t="s">
        <v>9</v>
      </c>
      <c r="Q455" s="17"/>
      <c r="R455" s="17"/>
      <c r="S455" s="17"/>
      <c r="T455" s="2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</row>
    <row r="456" ht="25.5" customHeight="1">
      <c r="A456" s="146"/>
      <c r="B456" s="138" t="s">
        <v>10</v>
      </c>
      <c r="C456" s="93" t="s">
        <v>11</v>
      </c>
      <c r="D456" s="93" t="s">
        <v>12</v>
      </c>
      <c r="E456" s="93" t="s">
        <v>13</v>
      </c>
      <c r="F456" s="93" t="s">
        <v>14</v>
      </c>
      <c r="G456" s="101" t="s">
        <v>15</v>
      </c>
      <c r="H456" s="100" t="s">
        <v>10</v>
      </c>
      <c r="I456" s="93" t="s">
        <v>11</v>
      </c>
      <c r="J456" s="93" t="s">
        <v>12</v>
      </c>
      <c r="K456" s="93" t="s">
        <v>14</v>
      </c>
      <c r="L456" s="93" t="s">
        <v>16</v>
      </c>
      <c r="M456" s="101" t="s">
        <v>17</v>
      </c>
      <c r="N456" s="100" t="s">
        <v>18</v>
      </c>
      <c r="O456" s="101" t="s">
        <v>19</v>
      </c>
      <c r="P456" s="100" t="s">
        <v>20</v>
      </c>
      <c r="Q456" s="93" t="s">
        <v>21</v>
      </c>
      <c r="R456" s="93" t="s">
        <v>22</v>
      </c>
      <c r="S456" s="93" t="s">
        <v>23</v>
      </c>
      <c r="T456" s="147" t="s">
        <v>24</v>
      </c>
      <c r="U456" s="148" t="s">
        <v>32</v>
      </c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</row>
    <row r="457" ht="25.5" customHeight="1">
      <c r="A457" s="149"/>
      <c r="B457" s="162"/>
      <c r="C457" s="160"/>
      <c r="D457" s="158"/>
      <c r="E457" s="106">
        <f>IF(B457="",0,F477/SUM(B457:B476))</f>
        <v>0</v>
      </c>
      <c r="F457" s="106">
        <f t="shared" ref="F457:F476" si="1016">C457*(1-D457)*(1-9.25%)+E457</f>
        <v>0</v>
      </c>
      <c r="G457" s="107">
        <f t="shared" ref="G457:G476" si="1017">IFERROR(F457*B457/H457,0)</f>
        <v>0</v>
      </c>
      <c r="H457" s="159"/>
      <c r="I457" s="104"/>
      <c r="J457" s="105"/>
      <c r="K457" s="106">
        <f t="shared" ref="K457:K476" si="1018">I457*(1-J457)*(1-9.25%)</f>
        <v>0</v>
      </c>
      <c r="L457" s="108">
        <f t="shared" ref="L457:L477" si="1019">IFERROR(H457/B457-1,0)</f>
        <v>0</v>
      </c>
      <c r="M457" s="97">
        <f t="shared" ref="M457:M476" si="1020">IFERROR(K457/G457-1,0)</f>
        <v>0</v>
      </c>
      <c r="N457" s="109">
        <f t="shared" ref="N457:N476" si="1021">B457*F457</f>
        <v>0</v>
      </c>
      <c r="O457" s="107">
        <f t="shared" ref="O457:O476" si="1022">H457*K457</f>
        <v>0</v>
      </c>
      <c r="P457" s="110" t="str">
        <f t="shared" ref="P457:Q457" si="1014">H457</f>
        <v/>
      </c>
      <c r="Q457" s="106" t="str">
        <f t="shared" si="1014"/>
        <v/>
      </c>
      <c r="R457" s="106">
        <f t="shared" ref="R457:R476" si="1024">Q457*P457</f>
        <v>0</v>
      </c>
      <c r="S457" s="108">
        <f t="shared" ref="S457:S476" si="1025">IF(M457="","",IF(M457&lt;20%,0,IF(M457&lt;30%,1%,IF(M457&lt;40%,1.5%,IF(M457&lt;50%,2.5%,IF(M457&lt;60%,3%,IF(M457&lt;80%,4%,IF(M457&lt;100%,5%,5%))))))))</f>
        <v>0</v>
      </c>
      <c r="T457" s="153">
        <f t="shared" ref="T457:T476" si="1026">R457*S457</f>
        <v>0</v>
      </c>
      <c r="U457" s="154">
        <f t="shared" ref="U457:U476" si="1027">G457/(1-J457)/(1-9.25%)</f>
        <v>0</v>
      </c>
      <c r="V457" s="86"/>
      <c r="W457" s="86"/>
      <c r="X457" s="86"/>
      <c r="Y457" s="86"/>
      <c r="Z457" s="86"/>
      <c r="AA457" s="86"/>
      <c r="AB457" s="86"/>
      <c r="AC457" s="86"/>
      <c r="AD457" s="86"/>
      <c r="AE457" s="86" t="str">
        <f>C454</f>
        <v/>
      </c>
      <c r="AF457" s="86">
        <v>1.0</v>
      </c>
      <c r="AG457" s="155" t="str">
        <f t="shared" ref="AG457:AG476" si="1028">CONCATENATE(AE457,AF457)</f>
        <v>1</v>
      </c>
      <c r="AH457" s="155" t="str">
        <f t="shared" ref="AH457:AH476" si="1029">IF(A457=""," ",A457)</f>
        <v> </v>
      </c>
      <c r="AI457" s="155" t="str">
        <f t="shared" ref="AI457:AK457" si="1015">IF(H457="","",H457)</f>
        <v/>
      </c>
      <c r="AJ457" s="156" t="str">
        <f t="shared" si="1015"/>
        <v/>
      </c>
      <c r="AK457" s="157" t="str">
        <f t="shared" si="1015"/>
        <v/>
      </c>
      <c r="AL457" s="86" t="str">
        <f>IF(F454="","",F454)</f>
        <v/>
      </c>
    </row>
    <row r="458" ht="25.5" customHeight="1">
      <c r="A458" s="149"/>
      <c r="B458" s="161"/>
      <c r="C458" s="104"/>
      <c r="D458" s="105"/>
      <c r="E458" s="106">
        <f>IF(B458="",0,F477/SUM(B457:B476))</f>
        <v>0</v>
      </c>
      <c r="F458" s="106">
        <f t="shared" si="1016"/>
        <v>0</v>
      </c>
      <c r="G458" s="107">
        <f t="shared" si="1017"/>
        <v>0</v>
      </c>
      <c r="H458" s="103"/>
      <c r="I458" s="104"/>
      <c r="J458" s="105"/>
      <c r="K458" s="106">
        <f t="shared" si="1018"/>
        <v>0</v>
      </c>
      <c r="L458" s="108">
        <f t="shared" si="1019"/>
        <v>0</v>
      </c>
      <c r="M458" s="97">
        <f t="shared" si="1020"/>
        <v>0</v>
      </c>
      <c r="N458" s="109">
        <f t="shared" si="1021"/>
        <v>0</v>
      </c>
      <c r="O458" s="107">
        <f t="shared" si="1022"/>
        <v>0</v>
      </c>
      <c r="P458" s="110" t="str">
        <f t="shared" ref="P458:Q458" si="1023">H458</f>
        <v/>
      </c>
      <c r="Q458" s="106" t="str">
        <f t="shared" si="1023"/>
        <v/>
      </c>
      <c r="R458" s="106">
        <f t="shared" si="1024"/>
        <v>0</v>
      </c>
      <c r="S458" s="108">
        <f t="shared" si="1025"/>
        <v>0</v>
      </c>
      <c r="T458" s="153">
        <f t="shared" si="1026"/>
        <v>0</v>
      </c>
      <c r="U458" s="154">
        <f t="shared" si="1027"/>
        <v>0</v>
      </c>
      <c r="V458" s="86"/>
      <c r="W458" s="86"/>
      <c r="X458" s="86"/>
      <c r="Y458" s="86"/>
      <c r="Z458" s="86"/>
      <c r="AA458" s="86"/>
      <c r="AB458" s="86"/>
      <c r="AC458" s="86"/>
      <c r="AD458" s="86"/>
      <c r="AE458" s="86" t="str">
        <f t="shared" ref="AE458:AE476" si="1032">AE457</f>
        <v/>
      </c>
      <c r="AF458" s="86">
        <v>2.0</v>
      </c>
      <c r="AG458" s="155" t="str">
        <f t="shared" si="1028"/>
        <v>2</v>
      </c>
      <c r="AH458" s="155" t="str">
        <f t="shared" si="1029"/>
        <v> </v>
      </c>
      <c r="AI458" s="155" t="str">
        <f t="shared" ref="AI458:AK458" si="1030">IF(H458="","",H458)</f>
        <v/>
      </c>
      <c r="AJ458" s="156" t="str">
        <f t="shared" si="1030"/>
        <v/>
      </c>
      <c r="AK458" s="157" t="str">
        <f t="shared" si="1030"/>
        <v/>
      </c>
      <c r="AL458" s="86" t="str">
        <f t="shared" ref="AL458:AL476" si="1034">AL457</f>
        <v/>
      </c>
    </row>
    <row r="459" ht="25.5" customHeight="1">
      <c r="A459" s="149"/>
      <c r="B459" s="162"/>
      <c r="C459" s="160"/>
      <c r="D459" s="158"/>
      <c r="E459" s="106">
        <f>IF(B459="",0,F477/SUM(B457:B476))</f>
        <v>0</v>
      </c>
      <c r="F459" s="106">
        <f t="shared" si="1016"/>
        <v>0</v>
      </c>
      <c r="G459" s="107">
        <f t="shared" si="1017"/>
        <v>0</v>
      </c>
      <c r="H459" s="159"/>
      <c r="I459" s="104"/>
      <c r="J459" s="105"/>
      <c r="K459" s="106">
        <f t="shared" si="1018"/>
        <v>0</v>
      </c>
      <c r="L459" s="108">
        <f t="shared" si="1019"/>
        <v>0</v>
      </c>
      <c r="M459" s="97">
        <f t="shared" si="1020"/>
        <v>0</v>
      </c>
      <c r="N459" s="109">
        <f t="shared" si="1021"/>
        <v>0</v>
      </c>
      <c r="O459" s="107">
        <f t="shared" si="1022"/>
        <v>0</v>
      </c>
      <c r="P459" s="110" t="str">
        <f t="shared" ref="P459:Q459" si="1031">H459</f>
        <v/>
      </c>
      <c r="Q459" s="106" t="str">
        <f t="shared" si="1031"/>
        <v/>
      </c>
      <c r="R459" s="106">
        <f t="shared" si="1024"/>
        <v>0</v>
      </c>
      <c r="S459" s="108">
        <f t="shared" si="1025"/>
        <v>0</v>
      </c>
      <c r="T459" s="153">
        <f t="shared" si="1026"/>
        <v>0</v>
      </c>
      <c r="U459" s="154">
        <f t="shared" si="1027"/>
        <v>0</v>
      </c>
      <c r="V459" s="86"/>
      <c r="W459" s="86"/>
      <c r="X459" s="86"/>
      <c r="Y459" s="86"/>
      <c r="Z459" s="86"/>
      <c r="AA459" s="86"/>
      <c r="AB459" s="86"/>
      <c r="AC459" s="86"/>
      <c r="AD459" s="86"/>
      <c r="AE459" s="86" t="str">
        <f t="shared" si="1032"/>
        <v/>
      </c>
      <c r="AF459" s="86">
        <v>3.0</v>
      </c>
      <c r="AG459" s="155" t="str">
        <f t="shared" si="1028"/>
        <v>3</v>
      </c>
      <c r="AH459" s="155" t="str">
        <f t="shared" si="1029"/>
        <v> </v>
      </c>
      <c r="AI459" s="155" t="str">
        <f t="shared" ref="AI459:AK459" si="1033">IF(H459="","",H459)</f>
        <v/>
      </c>
      <c r="AJ459" s="156" t="str">
        <f t="shared" si="1033"/>
        <v/>
      </c>
      <c r="AK459" s="157" t="str">
        <f t="shared" si="1033"/>
        <v/>
      </c>
      <c r="AL459" s="86" t="str">
        <f t="shared" si="1034"/>
        <v/>
      </c>
    </row>
    <row r="460" ht="25.5" customHeight="1">
      <c r="A460" s="149"/>
      <c r="B460" s="161"/>
      <c r="C460" s="104"/>
      <c r="D460" s="105"/>
      <c r="E460" s="106">
        <f>IF(B460="",0,F477/SUM(B457:B476))</f>
        <v>0</v>
      </c>
      <c r="F460" s="106">
        <f t="shared" si="1016"/>
        <v>0</v>
      </c>
      <c r="G460" s="107">
        <f t="shared" si="1017"/>
        <v>0</v>
      </c>
      <c r="H460" s="103"/>
      <c r="I460" s="104"/>
      <c r="J460" s="105"/>
      <c r="K460" s="106">
        <f t="shared" si="1018"/>
        <v>0</v>
      </c>
      <c r="L460" s="108">
        <f t="shared" si="1019"/>
        <v>0</v>
      </c>
      <c r="M460" s="97">
        <f t="shared" si="1020"/>
        <v>0</v>
      </c>
      <c r="N460" s="109">
        <f t="shared" si="1021"/>
        <v>0</v>
      </c>
      <c r="O460" s="107">
        <f t="shared" si="1022"/>
        <v>0</v>
      </c>
      <c r="P460" s="110" t="str">
        <f t="shared" ref="P460:Q460" si="1035">H460</f>
        <v/>
      </c>
      <c r="Q460" s="106" t="str">
        <f t="shared" si="1035"/>
        <v/>
      </c>
      <c r="R460" s="106">
        <f t="shared" si="1024"/>
        <v>0</v>
      </c>
      <c r="S460" s="108">
        <f t="shared" si="1025"/>
        <v>0</v>
      </c>
      <c r="T460" s="153">
        <f t="shared" si="1026"/>
        <v>0</v>
      </c>
      <c r="U460" s="154">
        <f t="shared" si="1027"/>
        <v>0</v>
      </c>
      <c r="V460" s="86"/>
      <c r="W460" s="86"/>
      <c r="X460" s="86"/>
      <c r="Y460" s="86"/>
      <c r="Z460" s="86"/>
      <c r="AA460" s="86"/>
      <c r="AB460" s="86"/>
      <c r="AC460" s="86"/>
      <c r="AD460" s="86"/>
      <c r="AE460" s="86" t="str">
        <f t="shared" si="1032"/>
        <v/>
      </c>
      <c r="AF460" s="86">
        <v>4.0</v>
      </c>
      <c r="AG460" s="155" t="str">
        <f t="shared" si="1028"/>
        <v>4</v>
      </c>
      <c r="AH460" s="155" t="str">
        <f t="shared" si="1029"/>
        <v> </v>
      </c>
      <c r="AI460" s="155" t="str">
        <f t="shared" ref="AI460:AK460" si="1036">IF(H460="","",H460)</f>
        <v/>
      </c>
      <c r="AJ460" s="156" t="str">
        <f t="shared" si="1036"/>
        <v/>
      </c>
      <c r="AK460" s="157" t="str">
        <f t="shared" si="1036"/>
        <v/>
      </c>
      <c r="AL460" s="86" t="str">
        <f t="shared" si="1034"/>
        <v/>
      </c>
    </row>
    <row r="461" ht="25.5" customHeight="1">
      <c r="A461" s="149"/>
      <c r="B461" s="162"/>
      <c r="C461" s="160"/>
      <c r="D461" s="158"/>
      <c r="E461" s="106">
        <f>IF(B461="",0,F477/SUM(B457:B476))</f>
        <v>0</v>
      </c>
      <c r="F461" s="106">
        <f t="shared" si="1016"/>
        <v>0</v>
      </c>
      <c r="G461" s="107">
        <f t="shared" si="1017"/>
        <v>0</v>
      </c>
      <c r="H461" s="159"/>
      <c r="I461" s="104"/>
      <c r="J461" s="105"/>
      <c r="K461" s="106">
        <f t="shared" si="1018"/>
        <v>0</v>
      </c>
      <c r="L461" s="108">
        <f t="shared" si="1019"/>
        <v>0</v>
      </c>
      <c r="M461" s="97">
        <f t="shared" si="1020"/>
        <v>0</v>
      </c>
      <c r="N461" s="109">
        <f t="shared" si="1021"/>
        <v>0</v>
      </c>
      <c r="O461" s="107">
        <f t="shared" si="1022"/>
        <v>0</v>
      </c>
      <c r="P461" s="110" t="str">
        <f t="shared" ref="P461:Q461" si="1037">H461</f>
        <v/>
      </c>
      <c r="Q461" s="106" t="str">
        <f t="shared" si="1037"/>
        <v/>
      </c>
      <c r="R461" s="106">
        <f t="shared" si="1024"/>
        <v>0</v>
      </c>
      <c r="S461" s="108">
        <f t="shared" si="1025"/>
        <v>0</v>
      </c>
      <c r="T461" s="153">
        <f t="shared" si="1026"/>
        <v>0</v>
      </c>
      <c r="U461" s="154">
        <f t="shared" si="1027"/>
        <v>0</v>
      </c>
      <c r="V461" s="86"/>
      <c r="W461" s="86"/>
      <c r="X461" s="86"/>
      <c r="Y461" s="86"/>
      <c r="Z461" s="86"/>
      <c r="AA461" s="86"/>
      <c r="AB461" s="86"/>
      <c r="AC461" s="86"/>
      <c r="AD461" s="86"/>
      <c r="AE461" s="86" t="str">
        <f t="shared" si="1032"/>
        <v/>
      </c>
      <c r="AF461" s="86">
        <v>5.0</v>
      </c>
      <c r="AG461" s="155" t="str">
        <f t="shared" si="1028"/>
        <v>5</v>
      </c>
      <c r="AH461" s="155" t="str">
        <f t="shared" si="1029"/>
        <v> </v>
      </c>
      <c r="AI461" s="155" t="str">
        <f t="shared" ref="AI461:AK461" si="1038">IF(H461="","",H461)</f>
        <v/>
      </c>
      <c r="AJ461" s="156" t="str">
        <f t="shared" si="1038"/>
        <v/>
      </c>
      <c r="AK461" s="157" t="str">
        <f t="shared" si="1038"/>
        <v/>
      </c>
      <c r="AL461" s="86" t="str">
        <f t="shared" si="1034"/>
        <v/>
      </c>
    </row>
    <row r="462" ht="25.5" customHeight="1">
      <c r="A462" s="149"/>
      <c r="B462" s="161"/>
      <c r="C462" s="104"/>
      <c r="D462" s="105"/>
      <c r="E462" s="106">
        <f>IF(B462="",0,F477/SUM(B457:B476))</f>
        <v>0</v>
      </c>
      <c r="F462" s="106">
        <f t="shared" si="1016"/>
        <v>0</v>
      </c>
      <c r="G462" s="107">
        <f t="shared" si="1017"/>
        <v>0</v>
      </c>
      <c r="H462" s="103"/>
      <c r="I462" s="104"/>
      <c r="J462" s="105"/>
      <c r="K462" s="106">
        <f t="shared" si="1018"/>
        <v>0</v>
      </c>
      <c r="L462" s="108">
        <f t="shared" si="1019"/>
        <v>0</v>
      </c>
      <c r="M462" s="97">
        <f t="shared" si="1020"/>
        <v>0</v>
      </c>
      <c r="N462" s="109">
        <f t="shared" si="1021"/>
        <v>0</v>
      </c>
      <c r="O462" s="107">
        <f t="shared" si="1022"/>
        <v>0</v>
      </c>
      <c r="P462" s="110" t="str">
        <f t="shared" ref="P462:Q462" si="1039">H462</f>
        <v/>
      </c>
      <c r="Q462" s="106" t="str">
        <f t="shared" si="1039"/>
        <v/>
      </c>
      <c r="R462" s="106">
        <f t="shared" si="1024"/>
        <v>0</v>
      </c>
      <c r="S462" s="108">
        <f t="shared" si="1025"/>
        <v>0</v>
      </c>
      <c r="T462" s="153">
        <f t="shared" si="1026"/>
        <v>0</v>
      </c>
      <c r="U462" s="154">
        <f t="shared" si="1027"/>
        <v>0</v>
      </c>
      <c r="V462" s="86"/>
      <c r="W462" s="86"/>
      <c r="X462" s="86"/>
      <c r="Y462" s="86"/>
      <c r="Z462" s="86"/>
      <c r="AA462" s="86"/>
      <c r="AB462" s="86"/>
      <c r="AC462" s="86"/>
      <c r="AD462" s="86"/>
      <c r="AE462" s="86" t="str">
        <f t="shared" si="1032"/>
        <v/>
      </c>
      <c r="AF462" s="86">
        <v>6.0</v>
      </c>
      <c r="AG462" s="155" t="str">
        <f t="shared" si="1028"/>
        <v>6</v>
      </c>
      <c r="AH462" s="155" t="str">
        <f t="shared" si="1029"/>
        <v> </v>
      </c>
      <c r="AI462" s="155" t="str">
        <f t="shared" ref="AI462:AK462" si="1040">IF(H462="","",H462)</f>
        <v/>
      </c>
      <c r="AJ462" s="156" t="str">
        <f t="shared" si="1040"/>
        <v/>
      </c>
      <c r="AK462" s="157" t="str">
        <f t="shared" si="1040"/>
        <v/>
      </c>
      <c r="AL462" s="86" t="str">
        <f t="shared" si="1034"/>
        <v/>
      </c>
    </row>
    <row r="463" ht="25.5" customHeight="1">
      <c r="A463" s="149"/>
      <c r="B463" s="162"/>
      <c r="C463" s="160"/>
      <c r="D463" s="158"/>
      <c r="E463" s="106">
        <f>IF(B463="",0,F477/SUM(B457:B476))</f>
        <v>0</v>
      </c>
      <c r="F463" s="106">
        <f t="shared" si="1016"/>
        <v>0</v>
      </c>
      <c r="G463" s="107">
        <f t="shared" si="1017"/>
        <v>0</v>
      </c>
      <c r="H463" s="159"/>
      <c r="I463" s="104"/>
      <c r="J463" s="105"/>
      <c r="K463" s="106">
        <f t="shared" si="1018"/>
        <v>0</v>
      </c>
      <c r="L463" s="108">
        <f t="shared" si="1019"/>
        <v>0</v>
      </c>
      <c r="M463" s="97">
        <f t="shared" si="1020"/>
        <v>0</v>
      </c>
      <c r="N463" s="109">
        <f t="shared" si="1021"/>
        <v>0</v>
      </c>
      <c r="O463" s="107">
        <f t="shared" si="1022"/>
        <v>0</v>
      </c>
      <c r="P463" s="110" t="str">
        <f t="shared" ref="P463:Q463" si="1041">H463</f>
        <v/>
      </c>
      <c r="Q463" s="106" t="str">
        <f t="shared" si="1041"/>
        <v/>
      </c>
      <c r="R463" s="106">
        <f t="shared" si="1024"/>
        <v>0</v>
      </c>
      <c r="S463" s="108">
        <f t="shared" si="1025"/>
        <v>0</v>
      </c>
      <c r="T463" s="153">
        <f t="shared" si="1026"/>
        <v>0</v>
      </c>
      <c r="U463" s="154">
        <f t="shared" si="1027"/>
        <v>0</v>
      </c>
      <c r="V463" s="86"/>
      <c r="W463" s="86"/>
      <c r="X463" s="86"/>
      <c r="Y463" s="86"/>
      <c r="Z463" s="86"/>
      <c r="AA463" s="86"/>
      <c r="AB463" s="86"/>
      <c r="AC463" s="86"/>
      <c r="AD463" s="86"/>
      <c r="AE463" s="86" t="str">
        <f t="shared" si="1032"/>
        <v/>
      </c>
      <c r="AF463" s="86">
        <v>7.0</v>
      </c>
      <c r="AG463" s="155" t="str">
        <f t="shared" si="1028"/>
        <v>7</v>
      </c>
      <c r="AH463" s="155" t="str">
        <f t="shared" si="1029"/>
        <v> </v>
      </c>
      <c r="AI463" s="155" t="str">
        <f t="shared" ref="AI463:AK463" si="1042">IF(H463="","",H463)</f>
        <v/>
      </c>
      <c r="AJ463" s="156" t="str">
        <f t="shared" si="1042"/>
        <v/>
      </c>
      <c r="AK463" s="157" t="str">
        <f t="shared" si="1042"/>
        <v/>
      </c>
      <c r="AL463" s="86" t="str">
        <f t="shared" si="1034"/>
        <v/>
      </c>
    </row>
    <row r="464" ht="25.5" customHeight="1">
      <c r="A464" s="149"/>
      <c r="B464" s="161"/>
      <c r="C464" s="104"/>
      <c r="D464" s="105"/>
      <c r="E464" s="106">
        <f>IF(B464="",0,F477/SUM(B457:B476))</f>
        <v>0</v>
      </c>
      <c r="F464" s="106">
        <f t="shared" si="1016"/>
        <v>0</v>
      </c>
      <c r="G464" s="107">
        <f t="shared" si="1017"/>
        <v>0</v>
      </c>
      <c r="H464" s="103"/>
      <c r="I464" s="104"/>
      <c r="J464" s="105"/>
      <c r="K464" s="106">
        <f t="shared" si="1018"/>
        <v>0</v>
      </c>
      <c r="L464" s="108">
        <f t="shared" si="1019"/>
        <v>0</v>
      </c>
      <c r="M464" s="97">
        <f t="shared" si="1020"/>
        <v>0</v>
      </c>
      <c r="N464" s="109">
        <f t="shared" si="1021"/>
        <v>0</v>
      </c>
      <c r="O464" s="107">
        <f t="shared" si="1022"/>
        <v>0</v>
      </c>
      <c r="P464" s="110" t="str">
        <f t="shared" ref="P464:Q464" si="1043">H464</f>
        <v/>
      </c>
      <c r="Q464" s="106" t="str">
        <f t="shared" si="1043"/>
        <v/>
      </c>
      <c r="R464" s="106">
        <f t="shared" si="1024"/>
        <v>0</v>
      </c>
      <c r="S464" s="108">
        <f t="shared" si="1025"/>
        <v>0</v>
      </c>
      <c r="T464" s="153">
        <f t="shared" si="1026"/>
        <v>0</v>
      </c>
      <c r="U464" s="154">
        <f t="shared" si="1027"/>
        <v>0</v>
      </c>
      <c r="V464" s="86"/>
      <c r="W464" s="86"/>
      <c r="X464" s="86"/>
      <c r="Y464" s="86"/>
      <c r="Z464" s="86"/>
      <c r="AA464" s="86"/>
      <c r="AB464" s="86"/>
      <c r="AC464" s="86"/>
      <c r="AD464" s="86"/>
      <c r="AE464" s="86" t="str">
        <f t="shared" si="1032"/>
        <v/>
      </c>
      <c r="AF464" s="86">
        <v>8.0</v>
      </c>
      <c r="AG464" s="155" t="str">
        <f t="shared" si="1028"/>
        <v>8</v>
      </c>
      <c r="AH464" s="155" t="str">
        <f t="shared" si="1029"/>
        <v> </v>
      </c>
      <c r="AI464" s="155" t="str">
        <f t="shared" ref="AI464:AK464" si="1044">IF(H464="","",H464)</f>
        <v/>
      </c>
      <c r="AJ464" s="156" t="str">
        <f t="shared" si="1044"/>
        <v/>
      </c>
      <c r="AK464" s="157" t="str">
        <f t="shared" si="1044"/>
        <v/>
      </c>
      <c r="AL464" s="86" t="str">
        <f t="shared" si="1034"/>
        <v/>
      </c>
    </row>
    <row r="465" ht="25.5" customHeight="1">
      <c r="A465" s="149"/>
      <c r="B465" s="161"/>
      <c r="C465" s="104"/>
      <c r="D465" s="105"/>
      <c r="E465" s="106">
        <f>IF(B465="",0,F477/SUM(B457:B476))</f>
        <v>0</v>
      </c>
      <c r="F465" s="106">
        <f t="shared" si="1016"/>
        <v>0</v>
      </c>
      <c r="G465" s="107">
        <f t="shared" si="1017"/>
        <v>0</v>
      </c>
      <c r="H465" s="103"/>
      <c r="I465" s="104"/>
      <c r="J465" s="105"/>
      <c r="K465" s="106">
        <f t="shared" si="1018"/>
        <v>0</v>
      </c>
      <c r="L465" s="108">
        <f t="shared" si="1019"/>
        <v>0</v>
      </c>
      <c r="M465" s="97">
        <f t="shared" si="1020"/>
        <v>0</v>
      </c>
      <c r="N465" s="109">
        <f t="shared" si="1021"/>
        <v>0</v>
      </c>
      <c r="O465" s="107">
        <f t="shared" si="1022"/>
        <v>0</v>
      </c>
      <c r="P465" s="110" t="str">
        <f t="shared" ref="P465:Q465" si="1045">H465</f>
        <v/>
      </c>
      <c r="Q465" s="106" t="str">
        <f t="shared" si="1045"/>
        <v/>
      </c>
      <c r="R465" s="106">
        <f t="shared" si="1024"/>
        <v>0</v>
      </c>
      <c r="S465" s="108">
        <f t="shared" si="1025"/>
        <v>0</v>
      </c>
      <c r="T465" s="153">
        <f t="shared" si="1026"/>
        <v>0</v>
      </c>
      <c r="U465" s="154">
        <f t="shared" si="1027"/>
        <v>0</v>
      </c>
      <c r="V465" s="86"/>
      <c r="W465" s="86"/>
      <c r="X465" s="86"/>
      <c r="Y465" s="86"/>
      <c r="Z465" s="86"/>
      <c r="AA465" s="86"/>
      <c r="AB465" s="86"/>
      <c r="AC465" s="86"/>
      <c r="AD465" s="86"/>
      <c r="AE465" s="86" t="str">
        <f t="shared" si="1032"/>
        <v/>
      </c>
      <c r="AF465" s="86">
        <v>9.0</v>
      </c>
      <c r="AG465" s="155" t="str">
        <f t="shared" si="1028"/>
        <v>9</v>
      </c>
      <c r="AH465" s="155" t="str">
        <f t="shared" si="1029"/>
        <v> </v>
      </c>
      <c r="AI465" s="155" t="str">
        <f t="shared" ref="AI465:AK465" si="1046">IF(H465="","",H465)</f>
        <v/>
      </c>
      <c r="AJ465" s="156" t="str">
        <f t="shared" si="1046"/>
        <v/>
      </c>
      <c r="AK465" s="157" t="str">
        <f t="shared" si="1046"/>
        <v/>
      </c>
      <c r="AL465" s="86" t="str">
        <f t="shared" si="1034"/>
        <v/>
      </c>
    </row>
    <row r="466" ht="25.5" customHeight="1">
      <c r="A466" s="149"/>
      <c r="B466" s="161"/>
      <c r="C466" s="104"/>
      <c r="D466" s="105"/>
      <c r="E466" s="106">
        <f>IF(B466="",0,F477/SUM(B457:B476))</f>
        <v>0</v>
      </c>
      <c r="F466" s="106">
        <f t="shared" si="1016"/>
        <v>0</v>
      </c>
      <c r="G466" s="107">
        <f t="shared" si="1017"/>
        <v>0</v>
      </c>
      <c r="H466" s="103"/>
      <c r="I466" s="104"/>
      <c r="J466" s="105"/>
      <c r="K466" s="106">
        <f t="shared" si="1018"/>
        <v>0</v>
      </c>
      <c r="L466" s="108">
        <f t="shared" si="1019"/>
        <v>0</v>
      </c>
      <c r="M466" s="97">
        <f t="shared" si="1020"/>
        <v>0</v>
      </c>
      <c r="N466" s="109">
        <f t="shared" si="1021"/>
        <v>0</v>
      </c>
      <c r="O466" s="107">
        <f t="shared" si="1022"/>
        <v>0</v>
      </c>
      <c r="P466" s="110" t="str">
        <f t="shared" ref="P466:Q466" si="1047">H466</f>
        <v/>
      </c>
      <c r="Q466" s="106" t="str">
        <f t="shared" si="1047"/>
        <v/>
      </c>
      <c r="R466" s="106">
        <f t="shared" si="1024"/>
        <v>0</v>
      </c>
      <c r="S466" s="108">
        <f t="shared" si="1025"/>
        <v>0</v>
      </c>
      <c r="T466" s="153">
        <f t="shared" si="1026"/>
        <v>0</v>
      </c>
      <c r="U466" s="154">
        <f t="shared" si="1027"/>
        <v>0</v>
      </c>
      <c r="V466" s="86"/>
      <c r="W466" s="86"/>
      <c r="X466" s="86"/>
      <c r="Y466" s="86"/>
      <c r="Z466" s="86"/>
      <c r="AA466" s="86"/>
      <c r="AB466" s="86"/>
      <c r="AC466" s="86"/>
      <c r="AD466" s="86"/>
      <c r="AE466" s="86" t="str">
        <f t="shared" si="1032"/>
        <v/>
      </c>
      <c r="AF466" s="86">
        <v>10.0</v>
      </c>
      <c r="AG466" s="155" t="str">
        <f t="shared" si="1028"/>
        <v>10</v>
      </c>
      <c r="AH466" s="155" t="str">
        <f t="shared" si="1029"/>
        <v> </v>
      </c>
      <c r="AI466" s="155" t="str">
        <f t="shared" ref="AI466:AK466" si="1048">IF(H466="","",H466)</f>
        <v/>
      </c>
      <c r="AJ466" s="156" t="str">
        <f t="shared" si="1048"/>
        <v/>
      </c>
      <c r="AK466" s="157" t="str">
        <f t="shared" si="1048"/>
        <v/>
      </c>
      <c r="AL466" s="86" t="str">
        <f t="shared" si="1034"/>
        <v/>
      </c>
    </row>
    <row r="467" ht="25.5" customHeight="1">
      <c r="A467" s="149"/>
      <c r="B467" s="161"/>
      <c r="C467" s="104"/>
      <c r="D467" s="105"/>
      <c r="E467" s="106">
        <f>IF(B467="",0,F477/SUM(B457:B476))</f>
        <v>0</v>
      </c>
      <c r="F467" s="106">
        <f t="shared" si="1016"/>
        <v>0</v>
      </c>
      <c r="G467" s="107">
        <f t="shared" si="1017"/>
        <v>0</v>
      </c>
      <c r="H467" s="103"/>
      <c r="I467" s="104"/>
      <c r="J467" s="105"/>
      <c r="K467" s="106">
        <f t="shared" si="1018"/>
        <v>0</v>
      </c>
      <c r="L467" s="108">
        <f t="shared" si="1019"/>
        <v>0</v>
      </c>
      <c r="M467" s="97">
        <f t="shared" si="1020"/>
        <v>0</v>
      </c>
      <c r="N467" s="109">
        <f t="shared" si="1021"/>
        <v>0</v>
      </c>
      <c r="O467" s="107">
        <f t="shared" si="1022"/>
        <v>0</v>
      </c>
      <c r="P467" s="110" t="str">
        <f t="shared" ref="P467:Q467" si="1049">H467</f>
        <v/>
      </c>
      <c r="Q467" s="106" t="str">
        <f t="shared" si="1049"/>
        <v/>
      </c>
      <c r="R467" s="106">
        <f t="shared" si="1024"/>
        <v>0</v>
      </c>
      <c r="S467" s="108">
        <f t="shared" si="1025"/>
        <v>0</v>
      </c>
      <c r="T467" s="153">
        <f t="shared" si="1026"/>
        <v>0</v>
      </c>
      <c r="U467" s="154">
        <f t="shared" si="1027"/>
        <v>0</v>
      </c>
      <c r="V467" s="86"/>
      <c r="W467" s="86"/>
      <c r="X467" s="86"/>
      <c r="Y467" s="86"/>
      <c r="Z467" s="86"/>
      <c r="AA467" s="86"/>
      <c r="AB467" s="86"/>
      <c r="AC467" s="86"/>
      <c r="AD467" s="86"/>
      <c r="AE467" s="86" t="str">
        <f t="shared" si="1032"/>
        <v/>
      </c>
      <c r="AF467" s="86">
        <v>11.0</v>
      </c>
      <c r="AG467" s="155" t="str">
        <f t="shared" si="1028"/>
        <v>11</v>
      </c>
      <c r="AH467" s="155" t="str">
        <f t="shared" si="1029"/>
        <v> </v>
      </c>
      <c r="AI467" s="155" t="str">
        <f t="shared" ref="AI467:AK467" si="1050">IF(H467="","",H467)</f>
        <v/>
      </c>
      <c r="AJ467" s="156" t="str">
        <f t="shared" si="1050"/>
        <v/>
      </c>
      <c r="AK467" s="157" t="str">
        <f t="shared" si="1050"/>
        <v/>
      </c>
      <c r="AL467" s="86" t="str">
        <f t="shared" si="1034"/>
        <v/>
      </c>
    </row>
    <row r="468" ht="25.5" customHeight="1">
      <c r="A468" s="149"/>
      <c r="B468" s="161"/>
      <c r="C468" s="104"/>
      <c r="D468" s="105"/>
      <c r="E468" s="106">
        <f>IF(B468="",0,F477/SUM(B457:B476))</f>
        <v>0</v>
      </c>
      <c r="F468" s="106">
        <f t="shared" si="1016"/>
        <v>0</v>
      </c>
      <c r="G468" s="107">
        <f t="shared" si="1017"/>
        <v>0</v>
      </c>
      <c r="H468" s="103"/>
      <c r="I468" s="104"/>
      <c r="J468" s="105"/>
      <c r="K468" s="106">
        <f t="shared" si="1018"/>
        <v>0</v>
      </c>
      <c r="L468" s="108">
        <f t="shared" si="1019"/>
        <v>0</v>
      </c>
      <c r="M468" s="97">
        <f t="shared" si="1020"/>
        <v>0</v>
      </c>
      <c r="N468" s="109">
        <f t="shared" si="1021"/>
        <v>0</v>
      </c>
      <c r="O468" s="107">
        <f t="shared" si="1022"/>
        <v>0</v>
      </c>
      <c r="P468" s="110" t="str">
        <f t="shared" ref="P468:Q468" si="1051">H468</f>
        <v/>
      </c>
      <c r="Q468" s="106" t="str">
        <f t="shared" si="1051"/>
        <v/>
      </c>
      <c r="R468" s="106">
        <f t="shared" si="1024"/>
        <v>0</v>
      </c>
      <c r="S468" s="108">
        <f t="shared" si="1025"/>
        <v>0</v>
      </c>
      <c r="T468" s="153">
        <f t="shared" si="1026"/>
        <v>0</v>
      </c>
      <c r="U468" s="154">
        <f t="shared" si="1027"/>
        <v>0</v>
      </c>
      <c r="V468" s="86"/>
      <c r="W468" s="86"/>
      <c r="X468" s="86"/>
      <c r="Y468" s="86"/>
      <c r="Z468" s="86"/>
      <c r="AA468" s="86"/>
      <c r="AB468" s="86"/>
      <c r="AC468" s="86"/>
      <c r="AD468" s="86"/>
      <c r="AE468" s="86" t="str">
        <f t="shared" si="1032"/>
        <v/>
      </c>
      <c r="AF468" s="86">
        <v>12.0</v>
      </c>
      <c r="AG468" s="155" t="str">
        <f t="shared" si="1028"/>
        <v>12</v>
      </c>
      <c r="AH468" s="155" t="str">
        <f t="shared" si="1029"/>
        <v> </v>
      </c>
      <c r="AI468" s="155" t="str">
        <f t="shared" ref="AI468:AK468" si="1052">IF(H468="","",H468)</f>
        <v/>
      </c>
      <c r="AJ468" s="156" t="str">
        <f t="shared" si="1052"/>
        <v/>
      </c>
      <c r="AK468" s="157" t="str">
        <f t="shared" si="1052"/>
        <v/>
      </c>
      <c r="AL468" s="86" t="str">
        <f t="shared" si="1034"/>
        <v/>
      </c>
    </row>
    <row r="469" ht="25.5" customHeight="1">
      <c r="A469" s="149"/>
      <c r="B469" s="161"/>
      <c r="C469" s="104"/>
      <c r="D469" s="105"/>
      <c r="E469" s="106">
        <f>IF(B469="",0,F477/SUM(B457:B476))</f>
        <v>0</v>
      </c>
      <c r="F469" s="106">
        <f t="shared" si="1016"/>
        <v>0</v>
      </c>
      <c r="G469" s="107">
        <f t="shared" si="1017"/>
        <v>0</v>
      </c>
      <c r="H469" s="103"/>
      <c r="I469" s="104"/>
      <c r="J469" s="105"/>
      <c r="K469" s="106">
        <f t="shared" si="1018"/>
        <v>0</v>
      </c>
      <c r="L469" s="108">
        <f t="shared" si="1019"/>
        <v>0</v>
      </c>
      <c r="M469" s="97">
        <f t="shared" si="1020"/>
        <v>0</v>
      </c>
      <c r="N469" s="109">
        <f t="shared" si="1021"/>
        <v>0</v>
      </c>
      <c r="O469" s="107">
        <f t="shared" si="1022"/>
        <v>0</v>
      </c>
      <c r="P469" s="110" t="str">
        <f t="shared" ref="P469:Q469" si="1053">H469</f>
        <v/>
      </c>
      <c r="Q469" s="106" t="str">
        <f t="shared" si="1053"/>
        <v/>
      </c>
      <c r="R469" s="106">
        <f t="shared" si="1024"/>
        <v>0</v>
      </c>
      <c r="S469" s="108">
        <f t="shared" si="1025"/>
        <v>0</v>
      </c>
      <c r="T469" s="153">
        <f t="shared" si="1026"/>
        <v>0</v>
      </c>
      <c r="U469" s="154">
        <f t="shared" si="1027"/>
        <v>0</v>
      </c>
      <c r="V469" s="86"/>
      <c r="W469" s="86"/>
      <c r="X469" s="86"/>
      <c r="Y469" s="86"/>
      <c r="Z469" s="86"/>
      <c r="AA469" s="86"/>
      <c r="AB469" s="86"/>
      <c r="AC469" s="86"/>
      <c r="AD469" s="86"/>
      <c r="AE469" s="86" t="str">
        <f t="shared" si="1032"/>
        <v/>
      </c>
      <c r="AF469" s="86">
        <v>13.0</v>
      </c>
      <c r="AG469" s="155" t="str">
        <f t="shared" si="1028"/>
        <v>13</v>
      </c>
      <c r="AH469" s="155" t="str">
        <f t="shared" si="1029"/>
        <v> </v>
      </c>
      <c r="AI469" s="155" t="str">
        <f t="shared" ref="AI469:AK469" si="1054">IF(H469="","",H469)</f>
        <v/>
      </c>
      <c r="AJ469" s="156" t="str">
        <f t="shared" si="1054"/>
        <v/>
      </c>
      <c r="AK469" s="157" t="str">
        <f t="shared" si="1054"/>
        <v/>
      </c>
      <c r="AL469" s="86" t="str">
        <f t="shared" si="1034"/>
        <v/>
      </c>
    </row>
    <row r="470" ht="25.5" customHeight="1">
      <c r="A470" s="149"/>
      <c r="B470" s="161"/>
      <c r="C470" s="104"/>
      <c r="D470" s="105"/>
      <c r="E470" s="106">
        <f>IF(B470="",0,F477/SUM(B457:B476))</f>
        <v>0</v>
      </c>
      <c r="F470" s="106">
        <f t="shared" si="1016"/>
        <v>0</v>
      </c>
      <c r="G470" s="107">
        <f t="shared" si="1017"/>
        <v>0</v>
      </c>
      <c r="H470" s="103"/>
      <c r="I470" s="104"/>
      <c r="J470" s="105"/>
      <c r="K470" s="106">
        <f t="shared" si="1018"/>
        <v>0</v>
      </c>
      <c r="L470" s="108">
        <f t="shared" si="1019"/>
        <v>0</v>
      </c>
      <c r="M470" s="97">
        <f t="shared" si="1020"/>
        <v>0</v>
      </c>
      <c r="N470" s="109">
        <f t="shared" si="1021"/>
        <v>0</v>
      </c>
      <c r="O470" s="107">
        <f t="shared" si="1022"/>
        <v>0</v>
      </c>
      <c r="P470" s="110" t="str">
        <f t="shared" ref="P470:Q470" si="1055">H470</f>
        <v/>
      </c>
      <c r="Q470" s="106" t="str">
        <f t="shared" si="1055"/>
        <v/>
      </c>
      <c r="R470" s="106">
        <f t="shared" si="1024"/>
        <v>0</v>
      </c>
      <c r="S470" s="108">
        <f t="shared" si="1025"/>
        <v>0</v>
      </c>
      <c r="T470" s="153">
        <f t="shared" si="1026"/>
        <v>0</v>
      </c>
      <c r="U470" s="154">
        <f t="shared" si="1027"/>
        <v>0</v>
      </c>
      <c r="V470" s="86"/>
      <c r="W470" s="86"/>
      <c r="X470" s="86"/>
      <c r="Y470" s="86"/>
      <c r="Z470" s="86"/>
      <c r="AA470" s="86"/>
      <c r="AB470" s="86"/>
      <c r="AC470" s="86"/>
      <c r="AD470" s="86"/>
      <c r="AE470" s="86" t="str">
        <f t="shared" si="1032"/>
        <v/>
      </c>
      <c r="AF470" s="86">
        <v>14.0</v>
      </c>
      <c r="AG470" s="155" t="str">
        <f t="shared" si="1028"/>
        <v>14</v>
      </c>
      <c r="AH470" s="155" t="str">
        <f t="shared" si="1029"/>
        <v> </v>
      </c>
      <c r="AI470" s="155" t="str">
        <f t="shared" ref="AI470:AK470" si="1056">IF(H470="","",H470)</f>
        <v/>
      </c>
      <c r="AJ470" s="156" t="str">
        <f t="shared" si="1056"/>
        <v/>
      </c>
      <c r="AK470" s="157" t="str">
        <f t="shared" si="1056"/>
        <v/>
      </c>
      <c r="AL470" s="86" t="str">
        <f t="shared" si="1034"/>
        <v/>
      </c>
    </row>
    <row r="471" ht="25.5" customHeight="1">
      <c r="A471" s="149"/>
      <c r="B471" s="161"/>
      <c r="C471" s="104"/>
      <c r="D471" s="105"/>
      <c r="E471" s="106">
        <f>IF(B471="",0,F477/SUM(B457:B476))</f>
        <v>0</v>
      </c>
      <c r="F471" s="106">
        <f t="shared" si="1016"/>
        <v>0</v>
      </c>
      <c r="G471" s="107">
        <f t="shared" si="1017"/>
        <v>0</v>
      </c>
      <c r="H471" s="103"/>
      <c r="I471" s="104"/>
      <c r="J471" s="105"/>
      <c r="K471" s="106">
        <f t="shared" si="1018"/>
        <v>0</v>
      </c>
      <c r="L471" s="108">
        <f t="shared" si="1019"/>
        <v>0</v>
      </c>
      <c r="M471" s="97">
        <f t="shared" si="1020"/>
        <v>0</v>
      </c>
      <c r="N471" s="109">
        <f t="shared" si="1021"/>
        <v>0</v>
      </c>
      <c r="O471" s="107">
        <f t="shared" si="1022"/>
        <v>0</v>
      </c>
      <c r="P471" s="110" t="str">
        <f t="shared" ref="P471:Q471" si="1057">H471</f>
        <v/>
      </c>
      <c r="Q471" s="106" t="str">
        <f t="shared" si="1057"/>
        <v/>
      </c>
      <c r="R471" s="106">
        <f t="shared" si="1024"/>
        <v>0</v>
      </c>
      <c r="S471" s="108">
        <f t="shared" si="1025"/>
        <v>0</v>
      </c>
      <c r="T471" s="153">
        <f t="shared" si="1026"/>
        <v>0</v>
      </c>
      <c r="U471" s="154">
        <f t="shared" si="1027"/>
        <v>0</v>
      </c>
      <c r="V471" s="86"/>
      <c r="W471" s="86"/>
      <c r="X471" s="86"/>
      <c r="Y471" s="86"/>
      <c r="Z471" s="86"/>
      <c r="AA471" s="86"/>
      <c r="AB471" s="86"/>
      <c r="AC471" s="86"/>
      <c r="AD471" s="86"/>
      <c r="AE471" s="86" t="str">
        <f t="shared" si="1032"/>
        <v/>
      </c>
      <c r="AF471" s="86">
        <v>15.0</v>
      </c>
      <c r="AG471" s="155" t="str">
        <f t="shared" si="1028"/>
        <v>15</v>
      </c>
      <c r="AH471" s="155" t="str">
        <f t="shared" si="1029"/>
        <v> </v>
      </c>
      <c r="AI471" s="155" t="str">
        <f t="shared" ref="AI471:AK471" si="1058">IF(H471="","",H471)</f>
        <v/>
      </c>
      <c r="AJ471" s="156" t="str">
        <f t="shared" si="1058"/>
        <v/>
      </c>
      <c r="AK471" s="157" t="str">
        <f t="shared" si="1058"/>
        <v/>
      </c>
      <c r="AL471" s="86" t="str">
        <f t="shared" si="1034"/>
        <v/>
      </c>
    </row>
    <row r="472" ht="25.5" customHeight="1">
      <c r="A472" s="149"/>
      <c r="B472" s="161"/>
      <c r="C472" s="104"/>
      <c r="D472" s="105"/>
      <c r="E472" s="106">
        <f>IF(B472="",0,F477/SUM(B457:B476))</f>
        <v>0</v>
      </c>
      <c r="F472" s="106">
        <f t="shared" si="1016"/>
        <v>0</v>
      </c>
      <c r="G472" s="107">
        <f t="shared" si="1017"/>
        <v>0</v>
      </c>
      <c r="H472" s="103"/>
      <c r="I472" s="104"/>
      <c r="J472" s="105"/>
      <c r="K472" s="106">
        <f t="shared" si="1018"/>
        <v>0</v>
      </c>
      <c r="L472" s="108">
        <f t="shared" si="1019"/>
        <v>0</v>
      </c>
      <c r="M472" s="97">
        <f t="shared" si="1020"/>
        <v>0</v>
      </c>
      <c r="N472" s="109">
        <f t="shared" si="1021"/>
        <v>0</v>
      </c>
      <c r="O472" s="107">
        <f t="shared" si="1022"/>
        <v>0</v>
      </c>
      <c r="P472" s="110" t="str">
        <f t="shared" ref="P472:Q472" si="1059">H472</f>
        <v/>
      </c>
      <c r="Q472" s="106" t="str">
        <f t="shared" si="1059"/>
        <v/>
      </c>
      <c r="R472" s="106">
        <f t="shared" si="1024"/>
        <v>0</v>
      </c>
      <c r="S472" s="108">
        <f t="shared" si="1025"/>
        <v>0</v>
      </c>
      <c r="T472" s="153">
        <f t="shared" si="1026"/>
        <v>0</v>
      </c>
      <c r="U472" s="154">
        <f t="shared" si="1027"/>
        <v>0</v>
      </c>
      <c r="V472" s="86"/>
      <c r="W472" s="86"/>
      <c r="X472" s="86"/>
      <c r="Y472" s="86"/>
      <c r="Z472" s="86"/>
      <c r="AA472" s="86"/>
      <c r="AB472" s="86"/>
      <c r="AC472" s="86"/>
      <c r="AD472" s="86"/>
      <c r="AE472" s="86" t="str">
        <f t="shared" si="1032"/>
        <v/>
      </c>
      <c r="AF472" s="86">
        <v>16.0</v>
      </c>
      <c r="AG472" s="155" t="str">
        <f t="shared" si="1028"/>
        <v>16</v>
      </c>
      <c r="AH472" s="155" t="str">
        <f t="shared" si="1029"/>
        <v> </v>
      </c>
      <c r="AI472" s="155" t="str">
        <f t="shared" ref="AI472:AK472" si="1060">IF(H472="","",H472)</f>
        <v/>
      </c>
      <c r="AJ472" s="156" t="str">
        <f t="shared" si="1060"/>
        <v/>
      </c>
      <c r="AK472" s="157" t="str">
        <f t="shared" si="1060"/>
        <v/>
      </c>
      <c r="AL472" s="86" t="str">
        <f t="shared" si="1034"/>
        <v/>
      </c>
    </row>
    <row r="473" ht="25.5" customHeight="1">
      <c r="A473" s="149"/>
      <c r="B473" s="161"/>
      <c r="C473" s="104"/>
      <c r="D473" s="105"/>
      <c r="E473" s="106">
        <f>IF(B473="",0,F477/SUM(B457:B476))</f>
        <v>0</v>
      </c>
      <c r="F473" s="106">
        <f t="shared" si="1016"/>
        <v>0</v>
      </c>
      <c r="G473" s="107">
        <f t="shared" si="1017"/>
        <v>0</v>
      </c>
      <c r="H473" s="103"/>
      <c r="I473" s="104"/>
      <c r="J473" s="105"/>
      <c r="K473" s="106">
        <f t="shared" si="1018"/>
        <v>0</v>
      </c>
      <c r="L473" s="108">
        <f t="shared" si="1019"/>
        <v>0</v>
      </c>
      <c r="M473" s="97">
        <f t="shared" si="1020"/>
        <v>0</v>
      </c>
      <c r="N473" s="109">
        <f t="shared" si="1021"/>
        <v>0</v>
      </c>
      <c r="O473" s="107">
        <f t="shared" si="1022"/>
        <v>0</v>
      </c>
      <c r="P473" s="110" t="str">
        <f t="shared" ref="P473:Q473" si="1061">H473</f>
        <v/>
      </c>
      <c r="Q473" s="106" t="str">
        <f t="shared" si="1061"/>
        <v/>
      </c>
      <c r="R473" s="106">
        <f t="shared" si="1024"/>
        <v>0</v>
      </c>
      <c r="S473" s="108">
        <f t="shared" si="1025"/>
        <v>0</v>
      </c>
      <c r="T473" s="153">
        <f t="shared" si="1026"/>
        <v>0</v>
      </c>
      <c r="U473" s="154">
        <f t="shared" si="1027"/>
        <v>0</v>
      </c>
      <c r="V473" s="86"/>
      <c r="W473" s="86"/>
      <c r="X473" s="86"/>
      <c r="Y473" s="86"/>
      <c r="Z473" s="86"/>
      <c r="AA473" s="86"/>
      <c r="AB473" s="86"/>
      <c r="AC473" s="86"/>
      <c r="AD473" s="86"/>
      <c r="AE473" s="86" t="str">
        <f t="shared" si="1032"/>
        <v/>
      </c>
      <c r="AF473" s="86">
        <v>17.0</v>
      </c>
      <c r="AG473" s="155" t="str">
        <f t="shared" si="1028"/>
        <v>17</v>
      </c>
      <c r="AH473" s="155" t="str">
        <f t="shared" si="1029"/>
        <v> </v>
      </c>
      <c r="AI473" s="155" t="str">
        <f t="shared" ref="AI473:AK473" si="1062">IF(H473="","",H473)</f>
        <v/>
      </c>
      <c r="AJ473" s="156" t="str">
        <f t="shared" si="1062"/>
        <v/>
      </c>
      <c r="AK473" s="157" t="str">
        <f t="shared" si="1062"/>
        <v/>
      </c>
      <c r="AL473" s="86" t="str">
        <f t="shared" si="1034"/>
        <v/>
      </c>
    </row>
    <row r="474" ht="25.5" customHeight="1">
      <c r="A474" s="149"/>
      <c r="B474" s="161"/>
      <c r="C474" s="104"/>
      <c r="D474" s="105"/>
      <c r="E474" s="106">
        <f>IF(B474="",0,F477/SUM(B457:B476))</f>
        <v>0</v>
      </c>
      <c r="F474" s="106">
        <f t="shared" si="1016"/>
        <v>0</v>
      </c>
      <c r="G474" s="107">
        <f t="shared" si="1017"/>
        <v>0</v>
      </c>
      <c r="H474" s="103"/>
      <c r="I474" s="104"/>
      <c r="J474" s="105"/>
      <c r="K474" s="106">
        <f t="shared" si="1018"/>
        <v>0</v>
      </c>
      <c r="L474" s="108">
        <f t="shared" si="1019"/>
        <v>0</v>
      </c>
      <c r="M474" s="97">
        <f t="shared" si="1020"/>
        <v>0</v>
      </c>
      <c r="N474" s="109">
        <f t="shared" si="1021"/>
        <v>0</v>
      </c>
      <c r="O474" s="107">
        <f t="shared" si="1022"/>
        <v>0</v>
      </c>
      <c r="P474" s="110" t="str">
        <f t="shared" ref="P474:Q474" si="1063">H474</f>
        <v/>
      </c>
      <c r="Q474" s="106" t="str">
        <f t="shared" si="1063"/>
        <v/>
      </c>
      <c r="R474" s="106">
        <f t="shared" si="1024"/>
        <v>0</v>
      </c>
      <c r="S474" s="108">
        <f t="shared" si="1025"/>
        <v>0</v>
      </c>
      <c r="T474" s="153">
        <f t="shared" si="1026"/>
        <v>0</v>
      </c>
      <c r="U474" s="154">
        <f t="shared" si="1027"/>
        <v>0</v>
      </c>
      <c r="V474" s="86"/>
      <c r="W474" s="86"/>
      <c r="X474" s="86"/>
      <c r="Y474" s="86"/>
      <c r="Z474" s="86"/>
      <c r="AA474" s="86"/>
      <c r="AB474" s="86"/>
      <c r="AC474" s="86"/>
      <c r="AD474" s="86"/>
      <c r="AE474" s="86" t="str">
        <f t="shared" si="1032"/>
        <v/>
      </c>
      <c r="AF474" s="86">
        <v>18.0</v>
      </c>
      <c r="AG474" s="155" t="str">
        <f t="shared" si="1028"/>
        <v>18</v>
      </c>
      <c r="AH474" s="155" t="str">
        <f t="shared" si="1029"/>
        <v> </v>
      </c>
      <c r="AI474" s="155" t="str">
        <f t="shared" ref="AI474:AK474" si="1064">IF(H474="","",H474)</f>
        <v/>
      </c>
      <c r="AJ474" s="156" t="str">
        <f t="shared" si="1064"/>
        <v/>
      </c>
      <c r="AK474" s="157" t="str">
        <f t="shared" si="1064"/>
        <v/>
      </c>
      <c r="AL474" s="86" t="str">
        <f t="shared" si="1034"/>
        <v/>
      </c>
    </row>
    <row r="475" ht="25.5" customHeight="1">
      <c r="A475" s="149"/>
      <c r="B475" s="161"/>
      <c r="C475" s="104"/>
      <c r="D475" s="105"/>
      <c r="E475" s="106">
        <f>IF(B475="",0,F477/SUM(B457:B476))</f>
        <v>0</v>
      </c>
      <c r="F475" s="106">
        <f t="shared" si="1016"/>
        <v>0</v>
      </c>
      <c r="G475" s="107">
        <f t="shared" si="1017"/>
        <v>0</v>
      </c>
      <c r="H475" s="103"/>
      <c r="I475" s="104"/>
      <c r="J475" s="105"/>
      <c r="K475" s="106">
        <f t="shared" si="1018"/>
        <v>0</v>
      </c>
      <c r="L475" s="108">
        <f t="shared" si="1019"/>
        <v>0</v>
      </c>
      <c r="M475" s="97">
        <f t="shared" si="1020"/>
        <v>0</v>
      </c>
      <c r="N475" s="109">
        <f t="shared" si="1021"/>
        <v>0</v>
      </c>
      <c r="O475" s="107">
        <f t="shared" si="1022"/>
        <v>0</v>
      </c>
      <c r="P475" s="110" t="str">
        <f t="shared" ref="P475:Q475" si="1065">H475</f>
        <v/>
      </c>
      <c r="Q475" s="106" t="str">
        <f t="shared" si="1065"/>
        <v/>
      </c>
      <c r="R475" s="106">
        <f t="shared" si="1024"/>
        <v>0</v>
      </c>
      <c r="S475" s="108">
        <f t="shared" si="1025"/>
        <v>0</v>
      </c>
      <c r="T475" s="153">
        <f t="shared" si="1026"/>
        <v>0</v>
      </c>
      <c r="U475" s="154">
        <f t="shared" si="1027"/>
        <v>0</v>
      </c>
      <c r="V475" s="86"/>
      <c r="W475" s="86"/>
      <c r="X475" s="86"/>
      <c r="Y475" s="86"/>
      <c r="Z475" s="86"/>
      <c r="AA475" s="86"/>
      <c r="AB475" s="86"/>
      <c r="AC475" s="86"/>
      <c r="AD475" s="86"/>
      <c r="AE475" s="86" t="str">
        <f t="shared" si="1032"/>
        <v/>
      </c>
      <c r="AF475" s="86">
        <v>19.0</v>
      </c>
      <c r="AG475" s="155" t="str">
        <f t="shared" si="1028"/>
        <v>19</v>
      </c>
      <c r="AH475" s="155" t="str">
        <f t="shared" si="1029"/>
        <v> </v>
      </c>
      <c r="AI475" s="155" t="str">
        <f t="shared" ref="AI475:AK475" si="1066">IF(H475="","",H475)</f>
        <v/>
      </c>
      <c r="AJ475" s="156" t="str">
        <f t="shared" si="1066"/>
        <v/>
      </c>
      <c r="AK475" s="157" t="str">
        <f t="shared" si="1066"/>
        <v/>
      </c>
      <c r="AL475" s="86" t="str">
        <f t="shared" si="1034"/>
        <v/>
      </c>
    </row>
    <row r="476" ht="25.5" customHeight="1">
      <c r="A476" s="149"/>
      <c r="B476" s="161"/>
      <c r="C476" s="104"/>
      <c r="D476" s="105"/>
      <c r="E476" s="106">
        <f>IF(B476="",0,F477/SUM(B457:B476))</f>
        <v>0</v>
      </c>
      <c r="F476" s="106">
        <f t="shared" si="1016"/>
        <v>0</v>
      </c>
      <c r="G476" s="107">
        <f t="shared" si="1017"/>
        <v>0</v>
      </c>
      <c r="H476" s="103"/>
      <c r="I476" s="104"/>
      <c r="J476" s="105"/>
      <c r="K476" s="106">
        <f t="shared" si="1018"/>
        <v>0</v>
      </c>
      <c r="L476" s="108">
        <f t="shared" si="1019"/>
        <v>0</v>
      </c>
      <c r="M476" s="97">
        <f t="shared" si="1020"/>
        <v>0</v>
      </c>
      <c r="N476" s="109">
        <f t="shared" si="1021"/>
        <v>0</v>
      </c>
      <c r="O476" s="107">
        <f t="shared" si="1022"/>
        <v>0</v>
      </c>
      <c r="P476" s="110" t="str">
        <f t="shared" ref="P476:Q476" si="1067">H476</f>
        <v/>
      </c>
      <c r="Q476" s="106" t="str">
        <f t="shared" si="1067"/>
        <v/>
      </c>
      <c r="R476" s="106">
        <f t="shared" si="1024"/>
        <v>0</v>
      </c>
      <c r="S476" s="108">
        <f t="shared" si="1025"/>
        <v>0</v>
      </c>
      <c r="T476" s="153">
        <f t="shared" si="1026"/>
        <v>0</v>
      </c>
      <c r="U476" s="154">
        <f t="shared" si="1027"/>
        <v>0</v>
      </c>
      <c r="V476" s="86"/>
      <c r="W476" s="86"/>
      <c r="X476" s="86"/>
      <c r="Y476" s="86"/>
      <c r="Z476" s="86"/>
      <c r="AA476" s="86"/>
      <c r="AB476" s="86"/>
      <c r="AC476" s="86"/>
      <c r="AD476" s="86"/>
      <c r="AE476" s="86" t="str">
        <f t="shared" si="1032"/>
        <v/>
      </c>
      <c r="AF476" s="86">
        <v>20.0</v>
      </c>
      <c r="AG476" s="155" t="str">
        <f t="shared" si="1028"/>
        <v>20</v>
      </c>
      <c r="AH476" s="155" t="str">
        <f t="shared" si="1029"/>
        <v> </v>
      </c>
      <c r="AI476" s="155" t="str">
        <f t="shared" ref="AI476:AK476" si="1068">IF(H476="","",H476)</f>
        <v/>
      </c>
      <c r="AJ476" s="156" t="str">
        <f t="shared" si="1068"/>
        <v/>
      </c>
      <c r="AK476" s="157" t="str">
        <f t="shared" si="1068"/>
        <v/>
      </c>
      <c r="AL476" s="86" t="str">
        <f t="shared" si="1034"/>
        <v/>
      </c>
    </row>
    <row r="477" ht="25.5" customHeight="1">
      <c r="A477" s="86"/>
      <c r="B477" s="164">
        <f>SUM(B457:B476)</f>
        <v>0</v>
      </c>
      <c r="C477" s="87" t="s">
        <v>34</v>
      </c>
      <c r="D477" s="95" t="s">
        <v>26</v>
      </c>
      <c r="E477" s="15"/>
      <c r="F477" s="104"/>
      <c r="G477" s="91"/>
      <c r="H477" s="164">
        <f>SUM(H457:H476)</f>
        <v>0</v>
      </c>
      <c r="I477" s="87" t="s">
        <v>34</v>
      </c>
      <c r="J477" s="86"/>
      <c r="K477" s="86"/>
      <c r="L477" s="165">
        <f t="shared" si="1019"/>
        <v>0</v>
      </c>
      <c r="M477" s="86"/>
      <c r="N477" s="166">
        <f t="shared" ref="N477:O477" si="1069">SUM(N457:N464)</f>
        <v>0</v>
      </c>
      <c r="O477" s="166">
        <f t="shared" si="1069"/>
        <v>0</v>
      </c>
      <c r="P477" s="86"/>
      <c r="Q477" s="86"/>
      <c r="R477" s="98">
        <f>SUM(R457:R464)</f>
        <v>0</v>
      </c>
      <c r="S477" s="164" t="s">
        <v>28</v>
      </c>
      <c r="T477" s="164"/>
      <c r="U477" s="86"/>
      <c r="V477" s="86"/>
      <c r="W477" s="86"/>
      <c r="X477" s="86"/>
      <c r="Y477" s="104">
        <f>T477*R477</f>
        <v>0</v>
      </c>
      <c r="Z477" s="104">
        <f>R477</f>
        <v>0</v>
      </c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</row>
    <row r="478" ht="25.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</row>
    <row r="479" ht="25.5" customHeight="1">
      <c r="A479" s="137"/>
      <c r="B479" s="138" t="s">
        <v>1</v>
      </c>
      <c r="C479" s="139"/>
      <c r="D479" s="95" t="s">
        <v>2</v>
      </c>
      <c r="E479" s="15"/>
      <c r="F479" s="140"/>
      <c r="G479" s="17"/>
      <c r="H479" s="17"/>
      <c r="I479" s="15"/>
      <c r="J479" s="95" t="s">
        <v>3</v>
      </c>
      <c r="K479" s="17"/>
      <c r="L479" s="17"/>
      <c r="M479" s="15"/>
      <c r="N479" s="86"/>
      <c r="O479" s="86"/>
      <c r="P479" s="97">
        <f>IFERROR(O502/N502-1,0)</f>
        <v>0</v>
      </c>
      <c r="Q479" s="141" t="s">
        <v>4</v>
      </c>
      <c r="R479" s="20"/>
      <c r="S479" s="21"/>
      <c r="T479" s="142">
        <f>SUM(T482:T501)</f>
        <v>0</v>
      </c>
      <c r="U479" s="143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</row>
    <row r="480" ht="25.5" customHeight="1">
      <c r="A480" s="144" t="s">
        <v>5</v>
      </c>
      <c r="B480" s="145" t="s">
        <v>6</v>
      </c>
      <c r="C480" s="17"/>
      <c r="D480" s="17"/>
      <c r="E480" s="17"/>
      <c r="F480" s="17"/>
      <c r="G480" s="26"/>
      <c r="H480" s="25" t="s">
        <v>7</v>
      </c>
      <c r="I480" s="17"/>
      <c r="J480" s="17"/>
      <c r="K480" s="17"/>
      <c r="L480" s="17"/>
      <c r="M480" s="26"/>
      <c r="N480" s="27" t="s">
        <v>8</v>
      </c>
      <c r="O480" s="28"/>
      <c r="P480" s="25" t="s">
        <v>9</v>
      </c>
      <c r="Q480" s="17"/>
      <c r="R480" s="17"/>
      <c r="S480" s="17"/>
      <c r="T480" s="2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</row>
    <row r="481" ht="25.5" customHeight="1">
      <c r="A481" s="146"/>
      <c r="B481" s="138" t="s">
        <v>10</v>
      </c>
      <c r="C481" s="93" t="s">
        <v>11</v>
      </c>
      <c r="D481" s="93" t="s">
        <v>12</v>
      </c>
      <c r="E481" s="93" t="s">
        <v>13</v>
      </c>
      <c r="F481" s="93" t="s">
        <v>14</v>
      </c>
      <c r="G481" s="101" t="s">
        <v>15</v>
      </c>
      <c r="H481" s="100" t="s">
        <v>10</v>
      </c>
      <c r="I481" s="93" t="s">
        <v>11</v>
      </c>
      <c r="J481" s="93" t="s">
        <v>12</v>
      </c>
      <c r="K481" s="93" t="s">
        <v>14</v>
      </c>
      <c r="L481" s="93" t="s">
        <v>16</v>
      </c>
      <c r="M481" s="101" t="s">
        <v>17</v>
      </c>
      <c r="N481" s="100" t="s">
        <v>18</v>
      </c>
      <c r="O481" s="101" t="s">
        <v>19</v>
      </c>
      <c r="P481" s="100" t="s">
        <v>20</v>
      </c>
      <c r="Q481" s="93" t="s">
        <v>21</v>
      </c>
      <c r="R481" s="93" t="s">
        <v>22</v>
      </c>
      <c r="S481" s="93" t="s">
        <v>23</v>
      </c>
      <c r="T481" s="147" t="s">
        <v>24</v>
      </c>
      <c r="U481" s="148" t="s">
        <v>32</v>
      </c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</row>
    <row r="482" ht="25.5" customHeight="1">
      <c r="A482" s="149"/>
      <c r="B482" s="162"/>
      <c r="C482" s="160"/>
      <c r="D482" s="158"/>
      <c r="E482" s="106">
        <f>IF(B482="",0,F502/SUM(B482:B501))</f>
        <v>0</v>
      </c>
      <c r="F482" s="106">
        <f t="shared" ref="F482:F501" si="1072">C482*(1-D482)*(1-9.25%)+E482</f>
        <v>0</v>
      </c>
      <c r="G482" s="107">
        <f t="shared" ref="G482:G501" si="1073">IFERROR(F482*B482/H482,0)</f>
        <v>0</v>
      </c>
      <c r="H482" s="159"/>
      <c r="I482" s="104"/>
      <c r="J482" s="105"/>
      <c r="K482" s="106">
        <f t="shared" ref="K482:K501" si="1074">I482*(1-J482)*(1-9.25%)</f>
        <v>0</v>
      </c>
      <c r="L482" s="108">
        <f t="shared" ref="L482:L502" si="1075">IFERROR(H482/B482-1,0)</f>
        <v>0</v>
      </c>
      <c r="M482" s="97">
        <f t="shared" ref="M482:M501" si="1076">IFERROR(K482/G482-1,0)</f>
        <v>0</v>
      </c>
      <c r="N482" s="109">
        <f t="shared" ref="N482:N501" si="1077">B482*F482</f>
        <v>0</v>
      </c>
      <c r="O482" s="107">
        <f t="shared" ref="O482:O501" si="1078">H482*K482</f>
        <v>0</v>
      </c>
      <c r="P482" s="110" t="str">
        <f t="shared" ref="P482:Q482" si="1070">H482</f>
        <v/>
      </c>
      <c r="Q482" s="106" t="str">
        <f t="shared" si="1070"/>
        <v/>
      </c>
      <c r="R482" s="106">
        <f t="shared" ref="R482:R501" si="1080">Q482*P482</f>
        <v>0</v>
      </c>
      <c r="S482" s="108">
        <f t="shared" ref="S482:S501" si="1081">IF(M482="","",IF(M482&lt;20%,0,IF(M482&lt;30%,1%,IF(M482&lt;40%,1.5%,IF(M482&lt;50%,2.5%,IF(M482&lt;60%,3%,IF(M482&lt;80%,4%,IF(M482&lt;100%,5%,5%))))))))</f>
        <v>0</v>
      </c>
      <c r="T482" s="153">
        <f t="shared" ref="T482:T501" si="1082">R482*S482</f>
        <v>0</v>
      </c>
      <c r="U482" s="154">
        <f t="shared" ref="U482:U501" si="1083">G482/(1-J482)/(1-9.25%)</f>
        <v>0</v>
      </c>
      <c r="V482" s="86"/>
      <c r="W482" s="86"/>
      <c r="X482" s="86"/>
      <c r="Y482" s="86"/>
      <c r="Z482" s="86"/>
      <c r="AA482" s="86"/>
      <c r="AB482" s="86"/>
      <c r="AC482" s="86"/>
      <c r="AD482" s="86"/>
      <c r="AE482" s="86" t="str">
        <f>C479</f>
        <v/>
      </c>
      <c r="AF482" s="86">
        <v>1.0</v>
      </c>
      <c r="AG482" s="155" t="str">
        <f t="shared" ref="AG482:AG501" si="1084">CONCATENATE(AE482,AF482)</f>
        <v>1</v>
      </c>
      <c r="AH482" s="155" t="str">
        <f t="shared" ref="AH482:AH501" si="1085">IF(A482=""," ",A482)</f>
        <v> </v>
      </c>
      <c r="AI482" s="155" t="str">
        <f t="shared" ref="AI482:AK482" si="1071">IF(H482="","",H482)</f>
        <v/>
      </c>
      <c r="AJ482" s="156" t="str">
        <f t="shared" si="1071"/>
        <v/>
      </c>
      <c r="AK482" s="157" t="str">
        <f t="shared" si="1071"/>
        <v/>
      </c>
      <c r="AL482" s="86" t="str">
        <f>IF(F479="","",F479)</f>
        <v/>
      </c>
    </row>
    <row r="483" ht="25.5" customHeight="1">
      <c r="A483" s="149"/>
      <c r="B483" s="161"/>
      <c r="C483" s="104"/>
      <c r="D483" s="105"/>
      <c r="E483" s="106">
        <f>IF(B483="",0,F502/SUM(B482:B501))</f>
        <v>0</v>
      </c>
      <c r="F483" s="106">
        <f t="shared" si="1072"/>
        <v>0</v>
      </c>
      <c r="G483" s="107">
        <f t="shared" si="1073"/>
        <v>0</v>
      </c>
      <c r="H483" s="103"/>
      <c r="I483" s="104"/>
      <c r="J483" s="105"/>
      <c r="K483" s="106">
        <f t="shared" si="1074"/>
        <v>0</v>
      </c>
      <c r="L483" s="108">
        <f t="shared" si="1075"/>
        <v>0</v>
      </c>
      <c r="M483" s="97">
        <f t="shared" si="1076"/>
        <v>0</v>
      </c>
      <c r="N483" s="109">
        <f t="shared" si="1077"/>
        <v>0</v>
      </c>
      <c r="O483" s="107">
        <f t="shared" si="1078"/>
        <v>0</v>
      </c>
      <c r="P483" s="110" t="str">
        <f t="shared" ref="P483:Q483" si="1079">H483</f>
        <v/>
      </c>
      <c r="Q483" s="106" t="str">
        <f t="shared" si="1079"/>
        <v/>
      </c>
      <c r="R483" s="106">
        <f t="shared" si="1080"/>
        <v>0</v>
      </c>
      <c r="S483" s="108">
        <f t="shared" si="1081"/>
        <v>0</v>
      </c>
      <c r="T483" s="153">
        <f t="shared" si="1082"/>
        <v>0</v>
      </c>
      <c r="U483" s="154">
        <f t="shared" si="1083"/>
        <v>0</v>
      </c>
      <c r="V483" s="86"/>
      <c r="W483" s="86"/>
      <c r="X483" s="86"/>
      <c r="Y483" s="86"/>
      <c r="Z483" s="86"/>
      <c r="AA483" s="86"/>
      <c r="AB483" s="86"/>
      <c r="AC483" s="86"/>
      <c r="AD483" s="86"/>
      <c r="AE483" s="86" t="str">
        <f t="shared" ref="AE483:AE501" si="1088">AE482</f>
        <v/>
      </c>
      <c r="AF483" s="86">
        <v>2.0</v>
      </c>
      <c r="AG483" s="155" t="str">
        <f t="shared" si="1084"/>
        <v>2</v>
      </c>
      <c r="AH483" s="155" t="str">
        <f t="shared" si="1085"/>
        <v> </v>
      </c>
      <c r="AI483" s="155" t="str">
        <f t="shared" ref="AI483:AK483" si="1086">IF(H483="","",H483)</f>
        <v/>
      </c>
      <c r="AJ483" s="156" t="str">
        <f t="shared" si="1086"/>
        <v/>
      </c>
      <c r="AK483" s="157" t="str">
        <f t="shared" si="1086"/>
        <v/>
      </c>
      <c r="AL483" s="86" t="str">
        <f t="shared" ref="AL483:AL501" si="1090">AL482</f>
        <v/>
      </c>
    </row>
    <row r="484" ht="25.5" customHeight="1">
      <c r="A484" s="149"/>
      <c r="B484" s="162"/>
      <c r="C484" s="160"/>
      <c r="D484" s="158"/>
      <c r="E484" s="106">
        <f>IF(B484="",0,F502/SUM(B482:B501))</f>
        <v>0</v>
      </c>
      <c r="F484" s="106">
        <f t="shared" si="1072"/>
        <v>0</v>
      </c>
      <c r="G484" s="107">
        <f t="shared" si="1073"/>
        <v>0</v>
      </c>
      <c r="H484" s="159"/>
      <c r="I484" s="104"/>
      <c r="J484" s="105"/>
      <c r="K484" s="106">
        <f t="shared" si="1074"/>
        <v>0</v>
      </c>
      <c r="L484" s="108">
        <f t="shared" si="1075"/>
        <v>0</v>
      </c>
      <c r="M484" s="97">
        <f t="shared" si="1076"/>
        <v>0</v>
      </c>
      <c r="N484" s="109">
        <f t="shared" si="1077"/>
        <v>0</v>
      </c>
      <c r="O484" s="107">
        <f t="shared" si="1078"/>
        <v>0</v>
      </c>
      <c r="P484" s="110" t="str">
        <f t="shared" ref="P484:Q484" si="1087">H484</f>
        <v/>
      </c>
      <c r="Q484" s="106" t="str">
        <f t="shared" si="1087"/>
        <v/>
      </c>
      <c r="R484" s="106">
        <f t="shared" si="1080"/>
        <v>0</v>
      </c>
      <c r="S484" s="108">
        <f t="shared" si="1081"/>
        <v>0</v>
      </c>
      <c r="T484" s="153">
        <f t="shared" si="1082"/>
        <v>0</v>
      </c>
      <c r="U484" s="154">
        <f t="shared" si="1083"/>
        <v>0</v>
      </c>
      <c r="V484" s="86"/>
      <c r="W484" s="86"/>
      <c r="X484" s="86"/>
      <c r="Y484" s="86"/>
      <c r="Z484" s="86"/>
      <c r="AA484" s="86"/>
      <c r="AB484" s="86"/>
      <c r="AC484" s="86"/>
      <c r="AD484" s="86"/>
      <c r="AE484" s="86" t="str">
        <f t="shared" si="1088"/>
        <v/>
      </c>
      <c r="AF484" s="86">
        <v>3.0</v>
      </c>
      <c r="AG484" s="155" t="str">
        <f t="shared" si="1084"/>
        <v>3</v>
      </c>
      <c r="AH484" s="155" t="str">
        <f t="shared" si="1085"/>
        <v> </v>
      </c>
      <c r="AI484" s="155" t="str">
        <f t="shared" ref="AI484:AK484" si="1089">IF(H484="","",H484)</f>
        <v/>
      </c>
      <c r="AJ484" s="156" t="str">
        <f t="shared" si="1089"/>
        <v/>
      </c>
      <c r="AK484" s="157" t="str">
        <f t="shared" si="1089"/>
        <v/>
      </c>
      <c r="AL484" s="86" t="str">
        <f t="shared" si="1090"/>
        <v/>
      </c>
    </row>
    <row r="485" ht="25.5" customHeight="1">
      <c r="A485" s="149"/>
      <c r="B485" s="161"/>
      <c r="C485" s="104"/>
      <c r="D485" s="105"/>
      <c r="E485" s="106">
        <f>IF(B485="",0,F502/SUM(B482:B501))</f>
        <v>0</v>
      </c>
      <c r="F485" s="106">
        <f t="shared" si="1072"/>
        <v>0</v>
      </c>
      <c r="G485" s="107">
        <f t="shared" si="1073"/>
        <v>0</v>
      </c>
      <c r="H485" s="103"/>
      <c r="I485" s="104"/>
      <c r="J485" s="105"/>
      <c r="K485" s="106">
        <f t="shared" si="1074"/>
        <v>0</v>
      </c>
      <c r="L485" s="108">
        <f t="shared" si="1075"/>
        <v>0</v>
      </c>
      <c r="M485" s="97">
        <f t="shared" si="1076"/>
        <v>0</v>
      </c>
      <c r="N485" s="109">
        <f t="shared" si="1077"/>
        <v>0</v>
      </c>
      <c r="O485" s="107">
        <f t="shared" si="1078"/>
        <v>0</v>
      </c>
      <c r="P485" s="110" t="str">
        <f t="shared" ref="P485:Q485" si="1091">H485</f>
        <v/>
      </c>
      <c r="Q485" s="106" t="str">
        <f t="shared" si="1091"/>
        <v/>
      </c>
      <c r="R485" s="106">
        <f t="shared" si="1080"/>
        <v>0</v>
      </c>
      <c r="S485" s="108">
        <f t="shared" si="1081"/>
        <v>0</v>
      </c>
      <c r="T485" s="153">
        <f t="shared" si="1082"/>
        <v>0</v>
      </c>
      <c r="U485" s="154">
        <f t="shared" si="1083"/>
        <v>0</v>
      </c>
      <c r="V485" s="86"/>
      <c r="W485" s="86"/>
      <c r="X485" s="86"/>
      <c r="Y485" s="86"/>
      <c r="Z485" s="86"/>
      <c r="AA485" s="86"/>
      <c r="AB485" s="86"/>
      <c r="AC485" s="86"/>
      <c r="AD485" s="86"/>
      <c r="AE485" s="86" t="str">
        <f t="shared" si="1088"/>
        <v/>
      </c>
      <c r="AF485" s="86">
        <v>4.0</v>
      </c>
      <c r="AG485" s="155" t="str">
        <f t="shared" si="1084"/>
        <v>4</v>
      </c>
      <c r="AH485" s="155" t="str">
        <f t="shared" si="1085"/>
        <v> </v>
      </c>
      <c r="AI485" s="155" t="str">
        <f t="shared" ref="AI485:AK485" si="1092">IF(H485="","",H485)</f>
        <v/>
      </c>
      <c r="AJ485" s="156" t="str">
        <f t="shared" si="1092"/>
        <v/>
      </c>
      <c r="AK485" s="157" t="str">
        <f t="shared" si="1092"/>
        <v/>
      </c>
      <c r="AL485" s="86" t="str">
        <f t="shared" si="1090"/>
        <v/>
      </c>
    </row>
    <row r="486" ht="25.5" customHeight="1">
      <c r="A486" s="149"/>
      <c r="B486" s="162"/>
      <c r="C486" s="160"/>
      <c r="D486" s="158"/>
      <c r="E486" s="106">
        <f>IF(B486="",0,F502/SUM(B482:B501))</f>
        <v>0</v>
      </c>
      <c r="F486" s="106">
        <f t="shared" si="1072"/>
        <v>0</v>
      </c>
      <c r="G486" s="107">
        <f t="shared" si="1073"/>
        <v>0</v>
      </c>
      <c r="H486" s="159"/>
      <c r="I486" s="104"/>
      <c r="J486" s="105"/>
      <c r="K486" s="106">
        <f t="shared" si="1074"/>
        <v>0</v>
      </c>
      <c r="L486" s="108">
        <f t="shared" si="1075"/>
        <v>0</v>
      </c>
      <c r="M486" s="97">
        <f t="shared" si="1076"/>
        <v>0</v>
      </c>
      <c r="N486" s="109">
        <f t="shared" si="1077"/>
        <v>0</v>
      </c>
      <c r="O486" s="107">
        <f t="shared" si="1078"/>
        <v>0</v>
      </c>
      <c r="P486" s="110" t="str">
        <f t="shared" ref="P486:Q486" si="1093">H486</f>
        <v/>
      </c>
      <c r="Q486" s="106" t="str">
        <f t="shared" si="1093"/>
        <v/>
      </c>
      <c r="R486" s="106">
        <f t="shared" si="1080"/>
        <v>0</v>
      </c>
      <c r="S486" s="108">
        <f t="shared" si="1081"/>
        <v>0</v>
      </c>
      <c r="T486" s="153">
        <f t="shared" si="1082"/>
        <v>0</v>
      </c>
      <c r="U486" s="154">
        <f t="shared" si="1083"/>
        <v>0</v>
      </c>
      <c r="V486" s="86"/>
      <c r="W486" s="86"/>
      <c r="X486" s="86"/>
      <c r="Y486" s="86"/>
      <c r="Z486" s="86"/>
      <c r="AA486" s="86"/>
      <c r="AB486" s="86"/>
      <c r="AC486" s="86"/>
      <c r="AD486" s="86"/>
      <c r="AE486" s="86" t="str">
        <f t="shared" si="1088"/>
        <v/>
      </c>
      <c r="AF486" s="86">
        <v>5.0</v>
      </c>
      <c r="AG486" s="155" t="str">
        <f t="shared" si="1084"/>
        <v>5</v>
      </c>
      <c r="AH486" s="155" t="str">
        <f t="shared" si="1085"/>
        <v> </v>
      </c>
      <c r="AI486" s="155" t="str">
        <f t="shared" ref="AI486:AK486" si="1094">IF(H486="","",H486)</f>
        <v/>
      </c>
      <c r="AJ486" s="156" t="str">
        <f t="shared" si="1094"/>
        <v/>
      </c>
      <c r="AK486" s="157" t="str">
        <f t="shared" si="1094"/>
        <v/>
      </c>
      <c r="AL486" s="86" t="str">
        <f t="shared" si="1090"/>
        <v/>
      </c>
    </row>
    <row r="487" ht="25.5" customHeight="1">
      <c r="A487" s="149"/>
      <c r="B487" s="161"/>
      <c r="C487" s="104"/>
      <c r="D487" s="105"/>
      <c r="E487" s="106">
        <f>IF(B487="",0,F502/SUM(B482:B501))</f>
        <v>0</v>
      </c>
      <c r="F487" s="106">
        <f t="shared" si="1072"/>
        <v>0</v>
      </c>
      <c r="G487" s="107">
        <f t="shared" si="1073"/>
        <v>0</v>
      </c>
      <c r="H487" s="103"/>
      <c r="I487" s="104"/>
      <c r="J487" s="105"/>
      <c r="K487" s="106">
        <f t="shared" si="1074"/>
        <v>0</v>
      </c>
      <c r="L487" s="108">
        <f t="shared" si="1075"/>
        <v>0</v>
      </c>
      <c r="M487" s="97">
        <f t="shared" si="1076"/>
        <v>0</v>
      </c>
      <c r="N487" s="109">
        <f t="shared" si="1077"/>
        <v>0</v>
      </c>
      <c r="O487" s="107">
        <f t="shared" si="1078"/>
        <v>0</v>
      </c>
      <c r="P487" s="110" t="str">
        <f t="shared" ref="P487:Q487" si="1095">H487</f>
        <v/>
      </c>
      <c r="Q487" s="106" t="str">
        <f t="shared" si="1095"/>
        <v/>
      </c>
      <c r="R487" s="106">
        <f t="shared" si="1080"/>
        <v>0</v>
      </c>
      <c r="S487" s="108">
        <f t="shared" si="1081"/>
        <v>0</v>
      </c>
      <c r="T487" s="153">
        <f t="shared" si="1082"/>
        <v>0</v>
      </c>
      <c r="U487" s="154">
        <f t="shared" si="1083"/>
        <v>0</v>
      </c>
      <c r="V487" s="86"/>
      <c r="W487" s="86"/>
      <c r="X487" s="86"/>
      <c r="Y487" s="86"/>
      <c r="Z487" s="86"/>
      <c r="AA487" s="86"/>
      <c r="AB487" s="86"/>
      <c r="AC487" s="86"/>
      <c r="AD487" s="86"/>
      <c r="AE487" s="86" t="str">
        <f t="shared" si="1088"/>
        <v/>
      </c>
      <c r="AF487" s="86">
        <v>6.0</v>
      </c>
      <c r="AG487" s="155" t="str">
        <f t="shared" si="1084"/>
        <v>6</v>
      </c>
      <c r="AH487" s="155" t="str">
        <f t="shared" si="1085"/>
        <v> </v>
      </c>
      <c r="AI487" s="155" t="str">
        <f t="shared" ref="AI487:AK487" si="1096">IF(H487="","",H487)</f>
        <v/>
      </c>
      <c r="AJ487" s="156" t="str">
        <f t="shared" si="1096"/>
        <v/>
      </c>
      <c r="AK487" s="157" t="str">
        <f t="shared" si="1096"/>
        <v/>
      </c>
      <c r="AL487" s="86" t="str">
        <f t="shared" si="1090"/>
        <v/>
      </c>
    </row>
    <row r="488" ht="25.5" customHeight="1">
      <c r="A488" s="149"/>
      <c r="B488" s="162"/>
      <c r="C488" s="160"/>
      <c r="D488" s="158"/>
      <c r="E488" s="106">
        <f>IF(B488="",0,F502/SUM(B482:B501))</f>
        <v>0</v>
      </c>
      <c r="F488" s="106">
        <f t="shared" si="1072"/>
        <v>0</v>
      </c>
      <c r="G488" s="107">
        <f t="shared" si="1073"/>
        <v>0</v>
      </c>
      <c r="H488" s="159"/>
      <c r="I488" s="104"/>
      <c r="J488" s="105"/>
      <c r="K488" s="106">
        <f t="shared" si="1074"/>
        <v>0</v>
      </c>
      <c r="L488" s="108">
        <f t="shared" si="1075"/>
        <v>0</v>
      </c>
      <c r="M488" s="97">
        <f t="shared" si="1076"/>
        <v>0</v>
      </c>
      <c r="N488" s="109">
        <f t="shared" si="1077"/>
        <v>0</v>
      </c>
      <c r="O488" s="107">
        <f t="shared" si="1078"/>
        <v>0</v>
      </c>
      <c r="P488" s="110" t="str">
        <f t="shared" ref="P488:Q488" si="1097">H488</f>
        <v/>
      </c>
      <c r="Q488" s="106" t="str">
        <f t="shared" si="1097"/>
        <v/>
      </c>
      <c r="R488" s="106">
        <f t="shared" si="1080"/>
        <v>0</v>
      </c>
      <c r="S488" s="108">
        <f t="shared" si="1081"/>
        <v>0</v>
      </c>
      <c r="T488" s="153">
        <f t="shared" si="1082"/>
        <v>0</v>
      </c>
      <c r="U488" s="154">
        <f t="shared" si="1083"/>
        <v>0</v>
      </c>
      <c r="V488" s="86"/>
      <c r="W488" s="86"/>
      <c r="X488" s="86"/>
      <c r="Y488" s="86"/>
      <c r="Z488" s="86"/>
      <c r="AA488" s="86"/>
      <c r="AB488" s="86"/>
      <c r="AC488" s="86"/>
      <c r="AD488" s="86"/>
      <c r="AE488" s="86" t="str">
        <f t="shared" si="1088"/>
        <v/>
      </c>
      <c r="AF488" s="86">
        <v>7.0</v>
      </c>
      <c r="AG488" s="155" t="str">
        <f t="shared" si="1084"/>
        <v>7</v>
      </c>
      <c r="AH488" s="155" t="str">
        <f t="shared" si="1085"/>
        <v> </v>
      </c>
      <c r="AI488" s="155" t="str">
        <f t="shared" ref="AI488:AK488" si="1098">IF(H488="","",H488)</f>
        <v/>
      </c>
      <c r="AJ488" s="156" t="str">
        <f t="shared" si="1098"/>
        <v/>
      </c>
      <c r="AK488" s="157" t="str">
        <f t="shared" si="1098"/>
        <v/>
      </c>
      <c r="AL488" s="86" t="str">
        <f t="shared" si="1090"/>
        <v/>
      </c>
    </row>
    <row r="489" ht="25.5" customHeight="1">
      <c r="A489" s="149"/>
      <c r="B489" s="161"/>
      <c r="C489" s="104"/>
      <c r="D489" s="105"/>
      <c r="E489" s="106">
        <f>IF(B489="",0,F502/SUM(B482:B501))</f>
        <v>0</v>
      </c>
      <c r="F489" s="106">
        <f t="shared" si="1072"/>
        <v>0</v>
      </c>
      <c r="G489" s="107">
        <f t="shared" si="1073"/>
        <v>0</v>
      </c>
      <c r="H489" s="103"/>
      <c r="I489" s="104"/>
      <c r="J489" s="105"/>
      <c r="K489" s="106">
        <f t="shared" si="1074"/>
        <v>0</v>
      </c>
      <c r="L489" s="108">
        <f t="shared" si="1075"/>
        <v>0</v>
      </c>
      <c r="M489" s="97">
        <f t="shared" si="1076"/>
        <v>0</v>
      </c>
      <c r="N489" s="109">
        <f t="shared" si="1077"/>
        <v>0</v>
      </c>
      <c r="O489" s="107">
        <f t="shared" si="1078"/>
        <v>0</v>
      </c>
      <c r="P489" s="110" t="str">
        <f t="shared" ref="P489:Q489" si="1099">H489</f>
        <v/>
      </c>
      <c r="Q489" s="106" t="str">
        <f t="shared" si="1099"/>
        <v/>
      </c>
      <c r="R489" s="106">
        <f t="shared" si="1080"/>
        <v>0</v>
      </c>
      <c r="S489" s="108">
        <f t="shared" si="1081"/>
        <v>0</v>
      </c>
      <c r="T489" s="153">
        <f t="shared" si="1082"/>
        <v>0</v>
      </c>
      <c r="U489" s="154">
        <f t="shared" si="1083"/>
        <v>0</v>
      </c>
      <c r="V489" s="86"/>
      <c r="W489" s="86"/>
      <c r="X489" s="86"/>
      <c r="Y489" s="86"/>
      <c r="Z489" s="86"/>
      <c r="AA489" s="86"/>
      <c r="AB489" s="86"/>
      <c r="AC489" s="86"/>
      <c r="AD489" s="86"/>
      <c r="AE489" s="86" t="str">
        <f t="shared" si="1088"/>
        <v/>
      </c>
      <c r="AF489" s="86">
        <v>8.0</v>
      </c>
      <c r="AG489" s="155" t="str">
        <f t="shared" si="1084"/>
        <v>8</v>
      </c>
      <c r="AH489" s="155" t="str">
        <f t="shared" si="1085"/>
        <v> </v>
      </c>
      <c r="AI489" s="155" t="str">
        <f t="shared" ref="AI489:AK489" si="1100">IF(H489="","",H489)</f>
        <v/>
      </c>
      <c r="AJ489" s="156" t="str">
        <f t="shared" si="1100"/>
        <v/>
      </c>
      <c r="AK489" s="157" t="str">
        <f t="shared" si="1100"/>
        <v/>
      </c>
      <c r="AL489" s="86" t="str">
        <f t="shared" si="1090"/>
        <v/>
      </c>
    </row>
    <row r="490" ht="25.5" customHeight="1">
      <c r="A490" s="149"/>
      <c r="B490" s="161"/>
      <c r="C490" s="104"/>
      <c r="D490" s="105"/>
      <c r="E490" s="106">
        <f>IF(B490="",0,F502/SUM(B482:B501))</f>
        <v>0</v>
      </c>
      <c r="F490" s="106">
        <f t="shared" si="1072"/>
        <v>0</v>
      </c>
      <c r="G490" s="107">
        <f t="shared" si="1073"/>
        <v>0</v>
      </c>
      <c r="H490" s="103"/>
      <c r="I490" s="104"/>
      <c r="J490" s="105"/>
      <c r="K490" s="106">
        <f t="shared" si="1074"/>
        <v>0</v>
      </c>
      <c r="L490" s="108">
        <f t="shared" si="1075"/>
        <v>0</v>
      </c>
      <c r="M490" s="97">
        <f t="shared" si="1076"/>
        <v>0</v>
      </c>
      <c r="N490" s="109">
        <f t="shared" si="1077"/>
        <v>0</v>
      </c>
      <c r="O490" s="107">
        <f t="shared" si="1078"/>
        <v>0</v>
      </c>
      <c r="P490" s="110" t="str">
        <f t="shared" ref="P490:Q490" si="1101">H490</f>
        <v/>
      </c>
      <c r="Q490" s="106" t="str">
        <f t="shared" si="1101"/>
        <v/>
      </c>
      <c r="R490" s="106">
        <f t="shared" si="1080"/>
        <v>0</v>
      </c>
      <c r="S490" s="108">
        <f t="shared" si="1081"/>
        <v>0</v>
      </c>
      <c r="T490" s="153">
        <f t="shared" si="1082"/>
        <v>0</v>
      </c>
      <c r="U490" s="154">
        <f t="shared" si="1083"/>
        <v>0</v>
      </c>
      <c r="V490" s="86"/>
      <c r="W490" s="86"/>
      <c r="X490" s="86"/>
      <c r="Y490" s="86"/>
      <c r="Z490" s="86"/>
      <c r="AA490" s="86"/>
      <c r="AB490" s="86"/>
      <c r="AC490" s="86"/>
      <c r="AD490" s="86"/>
      <c r="AE490" s="86" t="str">
        <f t="shared" si="1088"/>
        <v/>
      </c>
      <c r="AF490" s="86">
        <v>9.0</v>
      </c>
      <c r="AG490" s="155" t="str">
        <f t="shared" si="1084"/>
        <v>9</v>
      </c>
      <c r="AH490" s="155" t="str">
        <f t="shared" si="1085"/>
        <v> </v>
      </c>
      <c r="AI490" s="155" t="str">
        <f t="shared" ref="AI490:AK490" si="1102">IF(H490="","",H490)</f>
        <v/>
      </c>
      <c r="AJ490" s="156" t="str">
        <f t="shared" si="1102"/>
        <v/>
      </c>
      <c r="AK490" s="157" t="str">
        <f t="shared" si="1102"/>
        <v/>
      </c>
      <c r="AL490" s="86" t="str">
        <f t="shared" si="1090"/>
        <v/>
      </c>
    </row>
    <row r="491" ht="25.5" customHeight="1">
      <c r="A491" s="149"/>
      <c r="B491" s="161"/>
      <c r="C491" s="104"/>
      <c r="D491" s="105"/>
      <c r="E491" s="106">
        <f>IF(B491="",0,F502/SUM(B482:B501))</f>
        <v>0</v>
      </c>
      <c r="F491" s="106">
        <f t="shared" si="1072"/>
        <v>0</v>
      </c>
      <c r="G491" s="107">
        <f t="shared" si="1073"/>
        <v>0</v>
      </c>
      <c r="H491" s="103"/>
      <c r="I491" s="104"/>
      <c r="J491" s="105"/>
      <c r="K491" s="106">
        <f t="shared" si="1074"/>
        <v>0</v>
      </c>
      <c r="L491" s="108">
        <f t="shared" si="1075"/>
        <v>0</v>
      </c>
      <c r="M491" s="97">
        <f t="shared" si="1076"/>
        <v>0</v>
      </c>
      <c r="N491" s="109">
        <f t="shared" si="1077"/>
        <v>0</v>
      </c>
      <c r="O491" s="107">
        <f t="shared" si="1078"/>
        <v>0</v>
      </c>
      <c r="P491" s="110" t="str">
        <f t="shared" ref="P491:Q491" si="1103">H491</f>
        <v/>
      </c>
      <c r="Q491" s="106" t="str">
        <f t="shared" si="1103"/>
        <v/>
      </c>
      <c r="R491" s="106">
        <f t="shared" si="1080"/>
        <v>0</v>
      </c>
      <c r="S491" s="108">
        <f t="shared" si="1081"/>
        <v>0</v>
      </c>
      <c r="T491" s="153">
        <f t="shared" si="1082"/>
        <v>0</v>
      </c>
      <c r="U491" s="154">
        <f t="shared" si="1083"/>
        <v>0</v>
      </c>
      <c r="V491" s="86"/>
      <c r="W491" s="86"/>
      <c r="X491" s="86"/>
      <c r="Y491" s="86"/>
      <c r="Z491" s="86"/>
      <c r="AA491" s="86"/>
      <c r="AB491" s="86"/>
      <c r="AC491" s="86"/>
      <c r="AD491" s="86"/>
      <c r="AE491" s="86" t="str">
        <f t="shared" si="1088"/>
        <v/>
      </c>
      <c r="AF491" s="86">
        <v>10.0</v>
      </c>
      <c r="AG491" s="155" t="str">
        <f t="shared" si="1084"/>
        <v>10</v>
      </c>
      <c r="AH491" s="155" t="str">
        <f t="shared" si="1085"/>
        <v> </v>
      </c>
      <c r="AI491" s="155" t="str">
        <f t="shared" ref="AI491:AK491" si="1104">IF(H491="","",H491)</f>
        <v/>
      </c>
      <c r="AJ491" s="156" t="str">
        <f t="shared" si="1104"/>
        <v/>
      </c>
      <c r="AK491" s="157" t="str">
        <f t="shared" si="1104"/>
        <v/>
      </c>
      <c r="AL491" s="86" t="str">
        <f t="shared" si="1090"/>
        <v/>
      </c>
    </row>
    <row r="492" ht="25.5" customHeight="1">
      <c r="A492" s="149"/>
      <c r="B492" s="161"/>
      <c r="C492" s="104"/>
      <c r="D492" s="105"/>
      <c r="E492" s="106">
        <f>IF(B492="",0,F502/SUM(B482:B501))</f>
        <v>0</v>
      </c>
      <c r="F492" s="106">
        <f t="shared" si="1072"/>
        <v>0</v>
      </c>
      <c r="G492" s="107">
        <f t="shared" si="1073"/>
        <v>0</v>
      </c>
      <c r="H492" s="103"/>
      <c r="I492" s="104"/>
      <c r="J492" s="105"/>
      <c r="K492" s="106">
        <f t="shared" si="1074"/>
        <v>0</v>
      </c>
      <c r="L492" s="108">
        <f t="shared" si="1075"/>
        <v>0</v>
      </c>
      <c r="M492" s="97">
        <f t="shared" si="1076"/>
        <v>0</v>
      </c>
      <c r="N492" s="109">
        <f t="shared" si="1077"/>
        <v>0</v>
      </c>
      <c r="O492" s="107">
        <f t="shared" si="1078"/>
        <v>0</v>
      </c>
      <c r="P492" s="110" t="str">
        <f t="shared" ref="P492:Q492" si="1105">H492</f>
        <v/>
      </c>
      <c r="Q492" s="106" t="str">
        <f t="shared" si="1105"/>
        <v/>
      </c>
      <c r="R492" s="106">
        <f t="shared" si="1080"/>
        <v>0</v>
      </c>
      <c r="S492" s="108">
        <f t="shared" si="1081"/>
        <v>0</v>
      </c>
      <c r="T492" s="153">
        <f t="shared" si="1082"/>
        <v>0</v>
      </c>
      <c r="U492" s="154">
        <f t="shared" si="1083"/>
        <v>0</v>
      </c>
      <c r="V492" s="86"/>
      <c r="W492" s="86"/>
      <c r="X492" s="86"/>
      <c r="Y492" s="86"/>
      <c r="Z492" s="86"/>
      <c r="AA492" s="86"/>
      <c r="AB492" s="86"/>
      <c r="AC492" s="86"/>
      <c r="AD492" s="86"/>
      <c r="AE492" s="86" t="str">
        <f t="shared" si="1088"/>
        <v/>
      </c>
      <c r="AF492" s="86">
        <v>11.0</v>
      </c>
      <c r="AG492" s="155" t="str">
        <f t="shared" si="1084"/>
        <v>11</v>
      </c>
      <c r="AH492" s="155" t="str">
        <f t="shared" si="1085"/>
        <v> </v>
      </c>
      <c r="AI492" s="155" t="str">
        <f t="shared" ref="AI492:AK492" si="1106">IF(H492="","",H492)</f>
        <v/>
      </c>
      <c r="AJ492" s="156" t="str">
        <f t="shared" si="1106"/>
        <v/>
      </c>
      <c r="AK492" s="157" t="str">
        <f t="shared" si="1106"/>
        <v/>
      </c>
      <c r="AL492" s="86" t="str">
        <f t="shared" si="1090"/>
        <v/>
      </c>
    </row>
    <row r="493" ht="25.5" customHeight="1">
      <c r="A493" s="149"/>
      <c r="B493" s="161"/>
      <c r="C493" s="104"/>
      <c r="D493" s="105"/>
      <c r="E493" s="106">
        <f>IF(B493="",0,F502/SUM(B482:B501))</f>
        <v>0</v>
      </c>
      <c r="F493" s="106">
        <f t="shared" si="1072"/>
        <v>0</v>
      </c>
      <c r="G493" s="107">
        <f t="shared" si="1073"/>
        <v>0</v>
      </c>
      <c r="H493" s="103"/>
      <c r="I493" s="104"/>
      <c r="J493" s="105"/>
      <c r="K493" s="106">
        <f t="shared" si="1074"/>
        <v>0</v>
      </c>
      <c r="L493" s="108">
        <f t="shared" si="1075"/>
        <v>0</v>
      </c>
      <c r="M493" s="97">
        <f t="shared" si="1076"/>
        <v>0</v>
      </c>
      <c r="N493" s="109">
        <f t="shared" si="1077"/>
        <v>0</v>
      </c>
      <c r="O493" s="107">
        <f t="shared" si="1078"/>
        <v>0</v>
      </c>
      <c r="P493" s="110" t="str">
        <f t="shared" ref="P493:Q493" si="1107">H493</f>
        <v/>
      </c>
      <c r="Q493" s="106" t="str">
        <f t="shared" si="1107"/>
        <v/>
      </c>
      <c r="R493" s="106">
        <f t="shared" si="1080"/>
        <v>0</v>
      </c>
      <c r="S493" s="108">
        <f t="shared" si="1081"/>
        <v>0</v>
      </c>
      <c r="T493" s="153">
        <f t="shared" si="1082"/>
        <v>0</v>
      </c>
      <c r="U493" s="154">
        <f t="shared" si="1083"/>
        <v>0</v>
      </c>
      <c r="V493" s="86"/>
      <c r="W493" s="86"/>
      <c r="X493" s="86"/>
      <c r="Y493" s="86"/>
      <c r="Z493" s="86"/>
      <c r="AA493" s="86"/>
      <c r="AB493" s="86"/>
      <c r="AC493" s="86"/>
      <c r="AD493" s="86"/>
      <c r="AE493" s="86" t="str">
        <f t="shared" si="1088"/>
        <v/>
      </c>
      <c r="AF493" s="86">
        <v>12.0</v>
      </c>
      <c r="AG493" s="155" t="str">
        <f t="shared" si="1084"/>
        <v>12</v>
      </c>
      <c r="AH493" s="155" t="str">
        <f t="shared" si="1085"/>
        <v> </v>
      </c>
      <c r="AI493" s="155" t="str">
        <f t="shared" ref="AI493:AK493" si="1108">IF(H493="","",H493)</f>
        <v/>
      </c>
      <c r="AJ493" s="156" t="str">
        <f t="shared" si="1108"/>
        <v/>
      </c>
      <c r="AK493" s="157" t="str">
        <f t="shared" si="1108"/>
        <v/>
      </c>
      <c r="AL493" s="86" t="str">
        <f t="shared" si="1090"/>
        <v/>
      </c>
    </row>
    <row r="494" ht="25.5" customHeight="1">
      <c r="A494" s="149"/>
      <c r="B494" s="161"/>
      <c r="C494" s="104"/>
      <c r="D494" s="105"/>
      <c r="E494" s="106">
        <f>IF(B494="",0,F502/SUM(B482:B501))</f>
        <v>0</v>
      </c>
      <c r="F494" s="106">
        <f t="shared" si="1072"/>
        <v>0</v>
      </c>
      <c r="G494" s="107">
        <f t="shared" si="1073"/>
        <v>0</v>
      </c>
      <c r="H494" s="103"/>
      <c r="I494" s="104"/>
      <c r="J494" s="105"/>
      <c r="K494" s="106">
        <f t="shared" si="1074"/>
        <v>0</v>
      </c>
      <c r="L494" s="108">
        <f t="shared" si="1075"/>
        <v>0</v>
      </c>
      <c r="M494" s="97">
        <f t="shared" si="1076"/>
        <v>0</v>
      </c>
      <c r="N494" s="109">
        <f t="shared" si="1077"/>
        <v>0</v>
      </c>
      <c r="O494" s="107">
        <f t="shared" si="1078"/>
        <v>0</v>
      </c>
      <c r="P494" s="110" t="str">
        <f t="shared" ref="P494:Q494" si="1109">H494</f>
        <v/>
      </c>
      <c r="Q494" s="106" t="str">
        <f t="shared" si="1109"/>
        <v/>
      </c>
      <c r="R494" s="106">
        <f t="shared" si="1080"/>
        <v>0</v>
      </c>
      <c r="S494" s="108">
        <f t="shared" si="1081"/>
        <v>0</v>
      </c>
      <c r="T494" s="153">
        <f t="shared" si="1082"/>
        <v>0</v>
      </c>
      <c r="U494" s="154">
        <f t="shared" si="1083"/>
        <v>0</v>
      </c>
      <c r="V494" s="86"/>
      <c r="W494" s="86"/>
      <c r="X494" s="86"/>
      <c r="Y494" s="86"/>
      <c r="Z494" s="86"/>
      <c r="AA494" s="86"/>
      <c r="AB494" s="86"/>
      <c r="AC494" s="86"/>
      <c r="AD494" s="86"/>
      <c r="AE494" s="86" t="str">
        <f t="shared" si="1088"/>
        <v/>
      </c>
      <c r="AF494" s="86">
        <v>13.0</v>
      </c>
      <c r="AG494" s="155" t="str">
        <f t="shared" si="1084"/>
        <v>13</v>
      </c>
      <c r="AH494" s="155" t="str">
        <f t="shared" si="1085"/>
        <v> </v>
      </c>
      <c r="AI494" s="155" t="str">
        <f t="shared" ref="AI494:AK494" si="1110">IF(H494="","",H494)</f>
        <v/>
      </c>
      <c r="AJ494" s="156" t="str">
        <f t="shared" si="1110"/>
        <v/>
      </c>
      <c r="AK494" s="157" t="str">
        <f t="shared" si="1110"/>
        <v/>
      </c>
      <c r="AL494" s="86" t="str">
        <f t="shared" si="1090"/>
        <v/>
      </c>
    </row>
    <row r="495" ht="25.5" customHeight="1">
      <c r="A495" s="149"/>
      <c r="B495" s="161"/>
      <c r="C495" s="104"/>
      <c r="D495" s="105"/>
      <c r="E495" s="106">
        <f>IF(B495="",0,F502/SUM(B482:B501))</f>
        <v>0</v>
      </c>
      <c r="F495" s="106">
        <f t="shared" si="1072"/>
        <v>0</v>
      </c>
      <c r="G495" s="107">
        <f t="shared" si="1073"/>
        <v>0</v>
      </c>
      <c r="H495" s="103"/>
      <c r="I495" s="104"/>
      <c r="J495" s="105"/>
      <c r="K495" s="106">
        <f t="shared" si="1074"/>
        <v>0</v>
      </c>
      <c r="L495" s="108">
        <f t="shared" si="1075"/>
        <v>0</v>
      </c>
      <c r="M495" s="97">
        <f t="shared" si="1076"/>
        <v>0</v>
      </c>
      <c r="N495" s="109">
        <f t="shared" si="1077"/>
        <v>0</v>
      </c>
      <c r="O495" s="107">
        <f t="shared" si="1078"/>
        <v>0</v>
      </c>
      <c r="P495" s="110" t="str">
        <f t="shared" ref="P495:Q495" si="1111">H495</f>
        <v/>
      </c>
      <c r="Q495" s="106" t="str">
        <f t="shared" si="1111"/>
        <v/>
      </c>
      <c r="R495" s="106">
        <f t="shared" si="1080"/>
        <v>0</v>
      </c>
      <c r="S495" s="108">
        <f t="shared" si="1081"/>
        <v>0</v>
      </c>
      <c r="T495" s="153">
        <f t="shared" si="1082"/>
        <v>0</v>
      </c>
      <c r="U495" s="154">
        <f t="shared" si="1083"/>
        <v>0</v>
      </c>
      <c r="V495" s="86"/>
      <c r="W495" s="86"/>
      <c r="X495" s="86"/>
      <c r="Y495" s="86"/>
      <c r="Z495" s="86"/>
      <c r="AA495" s="86"/>
      <c r="AB495" s="86"/>
      <c r="AC495" s="86"/>
      <c r="AD495" s="86"/>
      <c r="AE495" s="86" t="str">
        <f t="shared" si="1088"/>
        <v/>
      </c>
      <c r="AF495" s="86">
        <v>14.0</v>
      </c>
      <c r="AG495" s="155" t="str">
        <f t="shared" si="1084"/>
        <v>14</v>
      </c>
      <c r="AH495" s="155" t="str">
        <f t="shared" si="1085"/>
        <v> </v>
      </c>
      <c r="AI495" s="155" t="str">
        <f t="shared" ref="AI495:AK495" si="1112">IF(H495="","",H495)</f>
        <v/>
      </c>
      <c r="AJ495" s="156" t="str">
        <f t="shared" si="1112"/>
        <v/>
      </c>
      <c r="AK495" s="157" t="str">
        <f t="shared" si="1112"/>
        <v/>
      </c>
      <c r="AL495" s="86" t="str">
        <f t="shared" si="1090"/>
        <v/>
      </c>
    </row>
    <row r="496" ht="25.5" customHeight="1">
      <c r="A496" s="149"/>
      <c r="B496" s="161"/>
      <c r="C496" s="104"/>
      <c r="D496" s="105"/>
      <c r="E496" s="106">
        <f>IF(B496="",0,F502/SUM(B482:B501))</f>
        <v>0</v>
      </c>
      <c r="F496" s="106">
        <f t="shared" si="1072"/>
        <v>0</v>
      </c>
      <c r="G496" s="107">
        <f t="shared" si="1073"/>
        <v>0</v>
      </c>
      <c r="H496" s="103"/>
      <c r="I496" s="104"/>
      <c r="J496" s="105"/>
      <c r="K496" s="106">
        <f t="shared" si="1074"/>
        <v>0</v>
      </c>
      <c r="L496" s="108">
        <f t="shared" si="1075"/>
        <v>0</v>
      </c>
      <c r="M496" s="97">
        <f t="shared" si="1076"/>
        <v>0</v>
      </c>
      <c r="N496" s="109">
        <f t="shared" si="1077"/>
        <v>0</v>
      </c>
      <c r="O496" s="107">
        <f t="shared" si="1078"/>
        <v>0</v>
      </c>
      <c r="P496" s="110" t="str">
        <f t="shared" ref="P496:Q496" si="1113">H496</f>
        <v/>
      </c>
      <c r="Q496" s="106" t="str">
        <f t="shared" si="1113"/>
        <v/>
      </c>
      <c r="R496" s="106">
        <f t="shared" si="1080"/>
        <v>0</v>
      </c>
      <c r="S496" s="108">
        <f t="shared" si="1081"/>
        <v>0</v>
      </c>
      <c r="T496" s="153">
        <f t="shared" si="1082"/>
        <v>0</v>
      </c>
      <c r="U496" s="154">
        <f t="shared" si="1083"/>
        <v>0</v>
      </c>
      <c r="V496" s="86"/>
      <c r="W496" s="86"/>
      <c r="X496" s="86"/>
      <c r="Y496" s="86"/>
      <c r="Z496" s="86"/>
      <c r="AA496" s="86"/>
      <c r="AB496" s="86"/>
      <c r="AC496" s="86"/>
      <c r="AD496" s="86"/>
      <c r="AE496" s="86" t="str">
        <f t="shared" si="1088"/>
        <v/>
      </c>
      <c r="AF496" s="86">
        <v>15.0</v>
      </c>
      <c r="AG496" s="155" t="str">
        <f t="shared" si="1084"/>
        <v>15</v>
      </c>
      <c r="AH496" s="155" t="str">
        <f t="shared" si="1085"/>
        <v> </v>
      </c>
      <c r="AI496" s="155" t="str">
        <f t="shared" ref="AI496:AK496" si="1114">IF(H496="","",H496)</f>
        <v/>
      </c>
      <c r="AJ496" s="156" t="str">
        <f t="shared" si="1114"/>
        <v/>
      </c>
      <c r="AK496" s="157" t="str">
        <f t="shared" si="1114"/>
        <v/>
      </c>
      <c r="AL496" s="86" t="str">
        <f t="shared" si="1090"/>
        <v/>
      </c>
    </row>
    <row r="497" ht="25.5" customHeight="1">
      <c r="A497" s="149"/>
      <c r="B497" s="161"/>
      <c r="C497" s="104"/>
      <c r="D497" s="105"/>
      <c r="E497" s="106">
        <f>IF(B497="",0,F502/SUM(B482:B501))</f>
        <v>0</v>
      </c>
      <c r="F497" s="106">
        <f t="shared" si="1072"/>
        <v>0</v>
      </c>
      <c r="G497" s="107">
        <f t="shared" si="1073"/>
        <v>0</v>
      </c>
      <c r="H497" s="103"/>
      <c r="I497" s="104"/>
      <c r="J497" s="105"/>
      <c r="K497" s="106">
        <f t="shared" si="1074"/>
        <v>0</v>
      </c>
      <c r="L497" s="108">
        <f t="shared" si="1075"/>
        <v>0</v>
      </c>
      <c r="M497" s="97">
        <f t="shared" si="1076"/>
        <v>0</v>
      </c>
      <c r="N497" s="109">
        <f t="shared" si="1077"/>
        <v>0</v>
      </c>
      <c r="O497" s="107">
        <f t="shared" si="1078"/>
        <v>0</v>
      </c>
      <c r="P497" s="110" t="str">
        <f t="shared" ref="P497:Q497" si="1115">H497</f>
        <v/>
      </c>
      <c r="Q497" s="106" t="str">
        <f t="shared" si="1115"/>
        <v/>
      </c>
      <c r="R497" s="106">
        <f t="shared" si="1080"/>
        <v>0</v>
      </c>
      <c r="S497" s="108">
        <f t="shared" si="1081"/>
        <v>0</v>
      </c>
      <c r="T497" s="153">
        <f t="shared" si="1082"/>
        <v>0</v>
      </c>
      <c r="U497" s="154">
        <f t="shared" si="1083"/>
        <v>0</v>
      </c>
      <c r="V497" s="86"/>
      <c r="W497" s="86"/>
      <c r="X497" s="86"/>
      <c r="Y497" s="86"/>
      <c r="Z497" s="86"/>
      <c r="AA497" s="86"/>
      <c r="AB497" s="86"/>
      <c r="AC497" s="86"/>
      <c r="AD497" s="86"/>
      <c r="AE497" s="86" t="str">
        <f t="shared" si="1088"/>
        <v/>
      </c>
      <c r="AF497" s="86">
        <v>16.0</v>
      </c>
      <c r="AG497" s="155" t="str">
        <f t="shared" si="1084"/>
        <v>16</v>
      </c>
      <c r="AH497" s="155" t="str">
        <f t="shared" si="1085"/>
        <v> </v>
      </c>
      <c r="AI497" s="155" t="str">
        <f t="shared" ref="AI497:AK497" si="1116">IF(H497="","",H497)</f>
        <v/>
      </c>
      <c r="AJ497" s="156" t="str">
        <f t="shared" si="1116"/>
        <v/>
      </c>
      <c r="AK497" s="157" t="str">
        <f t="shared" si="1116"/>
        <v/>
      </c>
      <c r="AL497" s="86" t="str">
        <f t="shared" si="1090"/>
        <v/>
      </c>
    </row>
    <row r="498" ht="25.5" customHeight="1">
      <c r="A498" s="149"/>
      <c r="B498" s="161"/>
      <c r="C498" s="104"/>
      <c r="D498" s="105"/>
      <c r="E498" s="106">
        <f>IF(B498="",0,F502/SUM(B482:B501))</f>
        <v>0</v>
      </c>
      <c r="F498" s="106">
        <f t="shared" si="1072"/>
        <v>0</v>
      </c>
      <c r="G498" s="107">
        <f t="shared" si="1073"/>
        <v>0</v>
      </c>
      <c r="H498" s="103"/>
      <c r="I498" s="104"/>
      <c r="J498" s="105"/>
      <c r="K498" s="106">
        <f t="shared" si="1074"/>
        <v>0</v>
      </c>
      <c r="L498" s="108">
        <f t="shared" si="1075"/>
        <v>0</v>
      </c>
      <c r="M498" s="97">
        <f t="shared" si="1076"/>
        <v>0</v>
      </c>
      <c r="N498" s="109">
        <f t="shared" si="1077"/>
        <v>0</v>
      </c>
      <c r="O498" s="107">
        <f t="shared" si="1078"/>
        <v>0</v>
      </c>
      <c r="P498" s="110" t="str">
        <f t="shared" ref="P498:Q498" si="1117">H498</f>
        <v/>
      </c>
      <c r="Q498" s="106" t="str">
        <f t="shared" si="1117"/>
        <v/>
      </c>
      <c r="R498" s="106">
        <f t="shared" si="1080"/>
        <v>0</v>
      </c>
      <c r="S498" s="108">
        <f t="shared" si="1081"/>
        <v>0</v>
      </c>
      <c r="T498" s="153">
        <f t="shared" si="1082"/>
        <v>0</v>
      </c>
      <c r="U498" s="154">
        <f t="shared" si="1083"/>
        <v>0</v>
      </c>
      <c r="V498" s="86"/>
      <c r="W498" s="86"/>
      <c r="X498" s="86"/>
      <c r="Y498" s="86"/>
      <c r="Z498" s="86"/>
      <c r="AA498" s="86"/>
      <c r="AB498" s="86"/>
      <c r="AC498" s="86"/>
      <c r="AD498" s="86"/>
      <c r="AE498" s="86" t="str">
        <f t="shared" si="1088"/>
        <v/>
      </c>
      <c r="AF498" s="86">
        <v>17.0</v>
      </c>
      <c r="AG498" s="155" t="str">
        <f t="shared" si="1084"/>
        <v>17</v>
      </c>
      <c r="AH498" s="155" t="str">
        <f t="shared" si="1085"/>
        <v> </v>
      </c>
      <c r="AI498" s="155" t="str">
        <f t="shared" ref="AI498:AK498" si="1118">IF(H498="","",H498)</f>
        <v/>
      </c>
      <c r="AJ498" s="156" t="str">
        <f t="shared" si="1118"/>
        <v/>
      </c>
      <c r="AK498" s="157" t="str">
        <f t="shared" si="1118"/>
        <v/>
      </c>
      <c r="AL498" s="86" t="str">
        <f t="shared" si="1090"/>
        <v/>
      </c>
    </row>
    <row r="499" ht="25.5" customHeight="1">
      <c r="A499" s="149"/>
      <c r="B499" s="161"/>
      <c r="C499" s="104"/>
      <c r="D499" s="105"/>
      <c r="E499" s="106">
        <f>IF(B499="",0,F502/SUM(B482:B501))</f>
        <v>0</v>
      </c>
      <c r="F499" s="106">
        <f t="shared" si="1072"/>
        <v>0</v>
      </c>
      <c r="G499" s="107">
        <f t="shared" si="1073"/>
        <v>0</v>
      </c>
      <c r="H499" s="103"/>
      <c r="I499" s="104"/>
      <c r="J499" s="105"/>
      <c r="K499" s="106">
        <f t="shared" si="1074"/>
        <v>0</v>
      </c>
      <c r="L499" s="108">
        <f t="shared" si="1075"/>
        <v>0</v>
      </c>
      <c r="M499" s="97">
        <f t="shared" si="1076"/>
        <v>0</v>
      </c>
      <c r="N499" s="109">
        <f t="shared" si="1077"/>
        <v>0</v>
      </c>
      <c r="O499" s="107">
        <f t="shared" si="1078"/>
        <v>0</v>
      </c>
      <c r="P499" s="110" t="str">
        <f t="shared" ref="P499:Q499" si="1119">H499</f>
        <v/>
      </c>
      <c r="Q499" s="106" t="str">
        <f t="shared" si="1119"/>
        <v/>
      </c>
      <c r="R499" s="106">
        <f t="shared" si="1080"/>
        <v>0</v>
      </c>
      <c r="S499" s="108">
        <f t="shared" si="1081"/>
        <v>0</v>
      </c>
      <c r="T499" s="153">
        <f t="shared" si="1082"/>
        <v>0</v>
      </c>
      <c r="U499" s="154">
        <f t="shared" si="1083"/>
        <v>0</v>
      </c>
      <c r="V499" s="86"/>
      <c r="W499" s="86"/>
      <c r="X499" s="86"/>
      <c r="Y499" s="86"/>
      <c r="Z499" s="86"/>
      <c r="AA499" s="86"/>
      <c r="AB499" s="86"/>
      <c r="AC499" s="86"/>
      <c r="AD499" s="86"/>
      <c r="AE499" s="86" t="str">
        <f t="shared" si="1088"/>
        <v/>
      </c>
      <c r="AF499" s="86">
        <v>18.0</v>
      </c>
      <c r="AG499" s="155" t="str">
        <f t="shared" si="1084"/>
        <v>18</v>
      </c>
      <c r="AH499" s="155" t="str">
        <f t="shared" si="1085"/>
        <v> </v>
      </c>
      <c r="AI499" s="155" t="str">
        <f t="shared" ref="AI499:AK499" si="1120">IF(H499="","",H499)</f>
        <v/>
      </c>
      <c r="AJ499" s="156" t="str">
        <f t="shared" si="1120"/>
        <v/>
      </c>
      <c r="AK499" s="157" t="str">
        <f t="shared" si="1120"/>
        <v/>
      </c>
      <c r="AL499" s="86" t="str">
        <f t="shared" si="1090"/>
        <v/>
      </c>
    </row>
    <row r="500" ht="25.5" customHeight="1">
      <c r="A500" s="149"/>
      <c r="B500" s="161"/>
      <c r="C500" s="104"/>
      <c r="D500" s="105"/>
      <c r="E500" s="106">
        <f>IF(B500="",0,F502/SUM(B482:B501))</f>
        <v>0</v>
      </c>
      <c r="F500" s="106">
        <f t="shared" si="1072"/>
        <v>0</v>
      </c>
      <c r="G500" s="107">
        <f t="shared" si="1073"/>
        <v>0</v>
      </c>
      <c r="H500" s="103"/>
      <c r="I500" s="104"/>
      <c r="J500" s="105"/>
      <c r="K500" s="106">
        <f t="shared" si="1074"/>
        <v>0</v>
      </c>
      <c r="L500" s="108">
        <f t="shared" si="1075"/>
        <v>0</v>
      </c>
      <c r="M500" s="97">
        <f t="shared" si="1076"/>
        <v>0</v>
      </c>
      <c r="N500" s="109">
        <f t="shared" si="1077"/>
        <v>0</v>
      </c>
      <c r="O500" s="107">
        <f t="shared" si="1078"/>
        <v>0</v>
      </c>
      <c r="P500" s="110" t="str">
        <f t="shared" ref="P500:Q500" si="1121">H500</f>
        <v/>
      </c>
      <c r="Q500" s="106" t="str">
        <f t="shared" si="1121"/>
        <v/>
      </c>
      <c r="R500" s="106">
        <f t="shared" si="1080"/>
        <v>0</v>
      </c>
      <c r="S500" s="108">
        <f t="shared" si="1081"/>
        <v>0</v>
      </c>
      <c r="T500" s="153">
        <f t="shared" si="1082"/>
        <v>0</v>
      </c>
      <c r="U500" s="154">
        <f t="shared" si="1083"/>
        <v>0</v>
      </c>
      <c r="V500" s="86"/>
      <c r="W500" s="86"/>
      <c r="X500" s="86"/>
      <c r="Y500" s="86"/>
      <c r="Z500" s="86"/>
      <c r="AA500" s="86"/>
      <c r="AB500" s="86"/>
      <c r="AC500" s="86"/>
      <c r="AD500" s="86"/>
      <c r="AE500" s="86" t="str">
        <f t="shared" si="1088"/>
        <v/>
      </c>
      <c r="AF500" s="86">
        <v>19.0</v>
      </c>
      <c r="AG500" s="155" t="str">
        <f t="shared" si="1084"/>
        <v>19</v>
      </c>
      <c r="AH500" s="155" t="str">
        <f t="shared" si="1085"/>
        <v> </v>
      </c>
      <c r="AI500" s="155" t="str">
        <f t="shared" ref="AI500:AK500" si="1122">IF(H500="","",H500)</f>
        <v/>
      </c>
      <c r="AJ500" s="156" t="str">
        <f t="shared" si="1122"/>
        <v/>
      </c>
      <c r="AK500" s="157" t="str">
        <f t="shared" si="1122"/>
        <v/>
      </c>
      <c r="AL500" s="86" t="str">
        <f t="shared" si="1090"/>
        <v/>
      </c>
    </row>
    <row r="501" ht="25.5" customHeight="1">
      <c r="A501" s="149"/>
      <c r="B501" s="161"/>
      <c r="C501" s="104"/>
      <c r="D501" s="105"/>
      <c r="E501" s="106">
        <f>IF(B501="",0,F502/SUM(B482:B501))</f>
        <v>0</v>
      </c>
      <c r="F501" s="106">
        <f t="shared" si="1072"/>
        <v>0</v>
      </c>
      <c r="G501" s="107">
        <f t="shared" si="1073"/>
        <v>0</v>
      </c>
      <c r="H501" s="103"/>
      <c r="I501" s="104"/>
      <c r="J501" s="105"/>
      <c r="K501" s="106">
        <f t="shared" si="1074"/>
        <v>0</v>
      </c>
      <c r="L501" s="108">
        <f t="shared" si="1075"/>
        <v>0</v>
      </c>
      <c r="M501" s="97">
        <f t="shared" si="1076"/>
        <v>0</v>
      </c>
      <c r="N501" s="109">
        <f t="shared" si="1077"/>
        <v>0</v>
      </c>
      <c r="O501" s="107">
        <f t="shared" si="1078"/>
        <v>0</v>
      </c>
      <c r="P501" s="110" t="str">
        <f t="shared" ref="P501:Q501" si="1123">H501</f>
        <v/>
      </c>
      <c r="Q501" s="106" t="str">
        <f t="shared" si="1123"/>
        <v/>
      </c>
      <c r="R501" s="106">
        <f t="shared" si="1080"/>
        <v>0</v>
      </c>
      <c r="S501" s="108">
        <f t="shared" si="1081"/>
        <v>0</v>
      </c>
      <c r="T501" s="153">
        <f t="shared" si="1082"/>
        <v>0</v>
      </c>
      <c r="U501" s="154">
        <f t="shared" si="1083"/>
        <v>0</v>
      </c>
      <c r="V501" s="86"/>
      <c r="W501" s="86"/>
      <c r="X501" s="86"/>
      <c r="Y501" s="86"/>
      <c r="Z501" s="86"/>
      <c r="AA501" s="86"/>
      <c r="AB501" s="86"/>
      <c r="AC501" s="86"/>
      <c r="AD501" s="86"/>
      <c r="AE501" s="86" t="str">
        <f t="shared" si="1088"/>
        <v/>
      </c>
      <c r="AF501" s="86">
        <v>20.0</v>
      </c>
      <c r="AG501" s="155" t="str">
        <f t="shared" si="1084"/>
        <v>20</v>
      </c>
      <c r="AH501" s="155" t="str">
        <f t="shared" si="1085"/>
        <v> </v>
      </c>
      <c r="AI501" s="155" t="str">
        <f t="shared" ref="AI501:AK501" si="1124">IF(H501="","",H501)</f>
        <v/>
      </c>
      <c r="AJ501" s="156" t="str">
        <f t="shared" si="1124"/>
        <v/>
      </c>
      <c r="AK501" s="157" t="str">
        <f t="shared" si="1124"/>
        <v/>
      </c>
      <c r="AL501" s="86" t="str">
        <f t="shared" si="1090"/>
        <v/>
      </c>
    </row>
    <row r="502" ht="25.5" customHeight="1">
      <c r="A502" s="86"/>
      <c r="B502" s="164">
        <f>SUM(B482:B501)</f>
        <v>0</v>
      </c>
      <c r="C502" s="87" t="s">
        <v>34</v>
      </c>
      <c r="D502" s="95" t="s">
        <v>26</v>
      </c>
      <c r="E502" s="15"/>
      <c r="F502" s="104"/>
      <c r="G502" s="91"/>
      <c r="H502" s="164">
        <f>SUM(H482:H501)</f>
        <v>0</v>
      </c>
      <c r="I502" s="87" t="s">
        <v>34</v>
      </c>
      <c r="J502" s="86"/>
      <c r="K502" s="86"/>
      <c r="L502" s="165">
        <f t="shared" si="1075"/>
        <v>0</v>
      </c>
      <c r="M502" s="86"/>
      <c r="N502" s="166">
        <f t="shared" ref="N502:O502" si="1125">SUM(N482:N489)</f>
        <v>0</v>
      </c>
      <c r="O502" s="166">
        <f t="shared" si="1125"/>
        <v>0</v>
      </c>
      <c r="P502" s="86"/>
      <c r="Q502" s="86"/>
      <c r="R502" s="98">
        <f>SUM(R482:R489)</f>
        <v>0</v>
      </c>
      <c r="S502" s="164" t="s">
        <v>28</v>
      </c>
      <c r="T502" s="164"/>
      <c r="U502" s="86"/>
      <c r="V502" s="86"/>
      <c r="W502" s="86"/>
      <c r="X502" s="86"/>
      <c r="Y502" s="104">
        <f>T502*R502</f>
        <v>0</v>
      </c>
      <c r="Z502" s="104">
        <f>R502</f>
        <v>0</v>
      </c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</row>
    <row r="503" ht="25.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</row>
    <row r="504" ht="25.5" customHeight="1">
      <c r="A504" s="137"/>
      <c r="B504" s="138" t="s">
        <v>1</v>
      </c>
      <c r="C504" s="139"/>
      <c r="D504" s="95" t="s">
        <v>2</v>
      </c>
      <c r="E504" s="15"/>
      <c r="F504" s="140"/>
      <c r="G504" s="17"/>
      <c r="H504" s="17"/>
      <c r="I504" s="15"/>
      <c r="J504" s="95" t="s">
        <v>3</v>
      </c>
      <c r="K504" s="17"/>
      <c r="L504" s="17"/>
      <c r="M504" s="15"/>
      <c r="N504" s="86"/>
      <c r="O504" s="86"/>
      <c r="P504" s="97">
        <f>IFERROR(O527/N527-1,0)</f>
        <v>0</v>
      </c>
      <c r="Q504" s="141" t="s">
        <v>4</v>
      </c>
      <c r="R504" s="20"/>
      <c r="S504" s="21"/>
      <c r="T504" s="142">
        <f>SUM(T507:T526)</f>
        <v>0</v>
      </c>
      <c r="U504" s="143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</row>
    <row r="505" ht="25.5" customHeight="1">
      <c r="A505" s="144" t="s">
        <v>5</v>
      </c>
      <c r="B505" s="145" t="s">
        <v>6</v>
      </c>
      <c r="C505" s="17"/>
      <c r="D505" s="17"/>
      <c r="E505" s="17"/>
      <c r="F505" s="17"/>
      <c r="G505" s="26"/>
      <c r="H505" s="25" t="s">
        <v>7</v>
      </c>
      <c r="I505" s="17"/>
      <c r="J505" s="17"/>
      <c r="K505" s="17"/>
      <c r="L505" s="17"/>
      <c r="M505" s="26"/>
      <c r="N505" s="27" t="s">
        <v>8</v>
      </c>
      <c r="O505" s="28"/>
      <c r="P505" s="25" t="s">
        <v>9</v>
      </c>
      <c r="Q505" s="17"/>
      <c r="R505" s="17"/>
      <c r="S505" s="17"/>
      <c r="T505" s="2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</row>
    <row r="506" ht="25.5" customHeight="1">
      <c r="A506" s="146"/>
      <c r="B506" s="138" t="s">
        <v>10</v>
      </c>
      <c r="C506" s="93" t="s">
        <v>11</v>
      </c>
      <c r="D506" s="93" t="s">
        <v>12</v>
      </c>
      <c r="E506" s="93" t="s">
        <v>13</v>
      </c>
      <c r="F506" s="93" t="s">
        <v>14</v>
      </c>
      <c r="G506" s="101" t="s">
        <v>15</v>
      </c>
      <c r="H506" s="100" t="s">
        <v>10</v>
      </c>
      <c r="I506" s="93" t="s">
        <v>11</v>
      </c>
      <c r="J506" s="93" t="s">
        <v>12</v>
      </c>
      <c r="K506" s="93" t="s">
        <v>14</v>
      </c>
      <c r="L506" s="93" t="s">
        <v>16</v>
      </c>
      <c r="M506" s="101" t="s">
        <v>17</v>
      </c>
      <c r="N506" s="100" t="s">
        <v>18</v>
      </c>
      <c r="O506" s="101" t="s">
        <v>19</v>
      </c>
      <c r="P506" s="100" t="s">
        <v>20</v>
      </c>
      <c r="Q506" s="93" t="s">
        <v>21</v>
      </c>
      <c r="R506" s="93" t="s">
        <v>22</v>
      </c>
      <c r="S506" s="93" t="s">
        <v>23</v>
      </c>
      <c r="T506" s="147" t="s">
        <v>24</v>
      </c>
      <c r="U506" s="148" t="s">
        <v>32</v>
      </c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</row>
    <row r="507" ht="25.5" customHeight="1">
      <c r="A507" s="149"/>
      <c r="B507" s="162"/>
      <c r="C507" s="160"/>
      <c r="D507" s="158"/>
      <c r="E507" s="106">
        <f>IF(B507="",0,F527/SUM(B507:B526))</f>
        <v>0</v>
      </c>
      <c r="F507" s="106">
        <f t="shared" ref="F507:F526" si="1128">C507*(1-D507)*(1-9.25%)+E507</f>
        <v>0</v>
      </c>
      <c r="G507" s="107">
        <f t="shared" ref="G507:G526" si="1129">IFERROR(F507*B507/H507,0)</f>
        <v>0</v>
      </c>
      <c r="H507" s="159"/>
      <c r="I507" s="104"/>
      <c r="J507" s="105"/>
      <c r="K507" s="106">
        <f t="shared" ref="K507:K526" si="1130">I507*(1-J507)*(1-9.25%)</f>
        <v>0</v>
      </c>
      <c r="L507" s="108">
        <f t="shared" ref="L507:L527" si="1131">IFERROR(H507/B507-1,0)</f>
        <v>0</v>
      </c>
      <c r="M507" s="97">
        <f t="shared" ref="M507:M526" si="1132">IFERROR(K507/G507-1,0)</f>
        <v>0</v>
      </c>
      <c r="N507" s="109">
        <f t="shared" ref="N507:N526" si="1133">B507*F507</f>
        <v>0</v>
      </c>
      <c r="O507" s="107">
        <f t="shared" ref="O507:O526" si="1134">H507*K507</f>
        <v>0</v>
      </c>
      <c r="P507" s="110" t="str">
        <f t="shared" ref="P507:Q507" si="1126">H507</f>
        <v/>
      </c>
      <c r="Q507" s="106" t="str">
        <f t="shared" si="1126"/>
        <v/>
      </c>
      <c r="R507" s="106">
        <f t="shared" ref="R507:R526" si="1136">Q507*P507</f>
        <v>0</v>
      </c>
      <c r="S507" s="108">
        <f t="shared" ref="S507:S526" si="1137">IF(M507="","",IF(M507&lt;20%,0,IF(M507&lt;30%,1%,IF(M507&lt;40%,1.5%,IF(M507&lt;50%,2.5%,IF(M507&lt;60%,3%,IF(M507&lt;80%,4%,IF(M507&lt;100%,5%,5%))))))))</f>
        <v>0</v>
      </c>
      <c r="T507" s="153">
        <f t="shared" ref="T507:T526" si="1138">R507*S507</f>
        <v>0</v>
      </c>
      <c r="U507" s="154">
        <f t="shared" ref="U507:U526" si="1139">G507/(1-J507)/(1-9.25%)</f>
        <v>0</v>
      </c>
      <c r="V507" s="86"/>
      <c r="W507" s="86"/>
      <c r="X507" s="86"/>
      <c r="Y507" s="86"/>
      <c r="Z507" s="86"/>
      <c r="AA507" s="86"/>
      <c r="AB507" s="86"/>
      <c r="AC507" s="86"/>
      <c r="AD507" s="86"/>
      <c r="AE507" s="86" t="str">
        <f>C504</f>
        <v/>
      </c>
      <c r="AF507" s="86">
        <v>1.0</v>
      </c>
      <c r="AG507" s="155" t="str">
        <f t="shared" ref="AG507:AG526" si="1140">CONCATENATE(AE507,AF507)</f>
        <v>1</v>
      </c>
      <c r="AH507" s="155" t="str">
        <f t="shared" ref="AH507:AH526" si="1141">IF(A507=""," ",A507)</f>
        <v> </v>
      </c>
      <c r="AI507" s="155" t="str">
        <f t="shared" ref="AI507:AK507" si="1127">IF(H507="","",H507)</f>
        <v/>
      </c>
      <c r="AJ507" s="156" t="str">
        <f t="shared" si="1127"/>
        <v/>
      </c>
      <c r="AK507" s="157" t="str">
        <f t="shared" si="1127"/>
        <v/>
      </c>
      <c r="AL507" s="86" t="str">
        <f>IF(F504="","",F504)</f>
        <v/>
      </c>
    </row>
    <row r="508" ht="25.5" customHeight="1">
      <c r="A508" s="149"/>
      <c r="B508" s="161"/>
      <c r="C508" s="104"/>
      <c r="D508" s="105"/>
      <c r="E508" s="106">
        <f>IF(B508="",0,F527/SUM(B507:B526))</f>
        <v>0</v>
      </c>
      <c r="F508" s="106">
        <f t="shared" si="1128"/>
        <v>0</v>
      </c>
      <c r="G508" s="107">
        <f t="shared" si="1129"/>
        <v>0</v>
      </c>
      <c r="H508" s="103"/>
      <c r="I508" s="104"/>
      <c r="J508" s="105"/>
      <c r="K508" s="106">
        <f t="shared" si="1130"/>
        <v>0</v>
      </c>
      <c r="L508" s="108">
        <f t="shared" si="1131"/>
        <v>0</v>
      </c>
      <c r="M508" s="97">
        <f t="shared" si="1132"/>
        <v>0</v>
      </c>
      <c r="N508" s="109">
        <f t="shared" si="1133"/>
        <v>0</v>
      </c>
      <c r="O508" s="107">
        <f t="shared" si="1134"/>
        <v>0</v>
      </c>
      <c r="P508" s="110" t="str">
        <f t="shared" ref="P508:Q508" si="1135">H508</f>
        <v/>
      </c>
      <c r="Q508" s="106" t="str">
        <f t="shared" si="1135"/>
        <v/>
      </c>
      <c r="R508" s="106">
        <f t="shared" si="1136"/>
        <v>0</v>
      </c>
      <c r="S508" s="108">
        <f t="shared" si="1137"/>
        <v>0</v>
      </c>
      <c r="T508" s="153">
        <f t="shared" si="1138"/>
        <v>0</v>
      </c>
      <c r="U508" s="154">
        <f t="shared" si="1139"/>
        <v>0</v>
      </c>
      <c r="V508" s="86"/>
      <c r="W508" s="86"/>
      <c r="X508" s="86"/>
      <c r="Y508" s="86"/>
      <c r="Z508" s="86"/>
      <c r="AA508" s="86"/>
      <c r="AB508" s="86"/>
      <c r="AC508" s="86"/>
      <c r="AD508" s="86"/>
      <c r="AE508" s="86" t="str">
        <f t="shared" ref="AE508:AE526" si="1144">AE507</f>
        <v/>
      </c>
      <c r="AF508" s="86">
        <v>2.0</v>
      </c>
      <c r="AG508" s="155" t="str">
        <f t="shared" si="1140"/>
        <v>2</v>
      </c>
      <c r="AH508" s="155" t="str">
        <f t="shared" si="1141"/>
        <v> </v>
      </c>
      <c r="AI508" s="155" t="str">
        <f t="shared" ref="AI508:AK508" si="1142">IF(H508="","",H508)</f>
        <v/>
      </c>
      <c r="AJ508" s="156" t="str">
        <f t="shared" si="1142"/>
        <v/>
      </c>
      <c r="AK508" s="157" t="str">
        <f t="shared" si="1142"/>
        <v/>
      </c>
      <c r="AL508" s="86" t="str">
        <f t="shared" ref="AL508:AL526" si="1146">AL507</f>
        <v/>
      </c>
    </row>
    <row r="509" ht="25.5" customHeight="1">
      <c r="A509" s="149"/>
      <c r="B509" s="162"/>
      <c r="C509" s="160"/>
      <c r="D509" s="158"/>
      <c r="E509" s="106">
        <f>IF(B509="",0,F527/SUM(B507:B526))</f>
        <v>0</v>
      </c>
      <c r="F509" s="106">
        <f t="shared" si="1128"/>
        <v>0</v>
      </c>
      <c r="G509" s="107">
        <f t="shared" si="1129"/>
        <v>0</v>
      </c>
      <c r="H509" s="159"/>
      <c r="I509" s="104"/>
      <c r="J509" s="105"/>
      <c r="K509" s="106">
        <f t="shared" si="1130"/>
        <v>0</v>
      </c>
      <c r="L509" s="108">
        <f t="shared" si="1131"/>
        <v>0</v>
      </c>
      <c r="M509" s="97">
        <f t="shared" si="1132"/>
        <v>0</v>
      </c>
      <c r="N509" s="109">
        <f t="shared" si="1133"/>
        <v>0</v>
      </c>
      <c r="O509" s="107">
        <f t="shared" si="1134"/>
        <v>0</v>
      </c>
      <c r="P509" s="110" t="str">
        <f t="shared" ref="P509:Q509" si="1143">H509</f>
        <v/>
      </c>
      <c r="Q509" s="106" t="str">
        <f t="shared" si="1143"/>
        <v/>
      </c>
      <c r="R509" s="106">
        <f t="shared" si="1136"/>
        <v>0</v>
      </c>
      <c r="S509" s="108">
        <f t="shared" si="1137"/>
        <v>0</v>
      </c>
      <c r="T509" s="153">
        <f t="shared" si="1138"/>
        <v>0</v>
      </c>
      <c r="U509" s="154">
        <f t="shared" si="1139"/>
        <v>0</v>
      </c>
      <c r="V509" s="86"/>
      <c r="W509" s="86"/>
      <c r="X509" s="86"/>
      <c r="Y509" s="86"/>
      <c r="Z509" s="86"/>
      <c r="AA509" s="86"/>
      <c r="AB509" s="86"/>
      <c r="AC509" s="86"/>
      <c r="AD509" s="86"/>
      <c r="AE509" s="86" t="str">
        <f t="shared" si="1144"/>
        <v/>
      </c>
      <c r="AF509" s="86">
        <v>3.0</v>
      </c>
      <c r="AG509" s="155" t="str">
        <f t="shared" si="1140"/>
        <v>3</v>
      </c>
      <c r="AH509" s="155" t="str">
        <f t="shared" si="1141"/>
        <v> </v>
      </c>
      <c r="AI509" s="155" t="str">
        <f t="shared" ref="AI509:AK509" si="1145">IF(H509="","",H509)</f>
        <v/>
      </c>
      <c r="AJ509" s="156" t="str">
        <f t="shared" si="1145"/>
        <v/>
      </c>
      <c r="AK509" s="157" t="str">
        <f t="shared" si="1145"/>
        <v/>
      </c>
      <c r="AL509" s="86" t="str">
        <f t="shared" si="1146"/>
        <v/>
      </c>
    </row>
    <row r="510" ht="25.5" customHeight="1">
      <c r="A510" s="149"/>
      <c r="B510" s="161"/>
      <c r="C510" s="104"/>
      <c r="D510" s="105"/>
      <c r="E510" s="106">
        <f>IF(B510="",0,F527/SUM(B507:B526))</f>
        <v>0</v>
      </c>
      <c r="F510" s="106">
        <f t="shared" si="1128"/>
        <v>0</v>
      </c>
      <c r="G510" s="107">
        <f t="shared" si="1129"/>
        <v>0</v>
      </c>
      <c r="H510" s="103"/>
      <c r="I510" s="104"/>
      <c r="J510" s="105"/>
      <c r="K510" s="106">
        <f t="shared" si="1130"/>
        <v>0</v>
      </c>
      <c r="L510" s="108">
        <f t="shared" si="1131"/>
        <v>0</v>
      </c>
      <c r="M510" s="97">
        <f t="shared" si="1132"/>
        <v>0</v>
      </c>
      <c r="N510" s="109">
        <f t="shared" si="1133"/>
        <v>0</v>
      </c>
      <c r="O510" s="107">
        <f t="shared" si="1134"/>
        <v>0</v>
      </c>
      <c r="P510" s="110" t="str">
        <f t="shared" ref="P510:Q510" si="1147">H510</f>
        <v/>
      </c>
      <c r="Q510" s="106" t="str">
        <f t="shared" si="1147"/>
        <v/>
      </c>
      <c r="R510" s="106">
        <f t="shared" si="1136"/>
        <v>0</v>
      </c>
      <c r="S510" s="108">
        <f t="shared" si="1137"/>
        <v>0</v>
      </c>
      <c r="T510" s="153">
        <f t="shared" si="1138"/>
        <v>0</v>
      </c>
      <c r="U510" s="154">
        <f t="shared" si="1139"/>
        <v>0</v>
      </c>
      <c r="V510" s="86"/>
      <c r="W510" s="86"/>
      <c r="X510" s="86"/>
      <c r="Y510" s="86"/>
      <c r="Z510" s="86"/>
      <c r="AA510" s="86"/>
      <c r="AB510" s="86"/>
      <c r="AC510" s="86"/>
      <c r="AD510" s="86"/>
      <c r="AE510" s="86" t="str">
        <f t="shared" si="1144"/>
        <v/>
      </c>
      <c r="AF510" s="86">
        <v>4.0</v>
      </c>
      <c r="AG510" s="155" t="str">
        <f t="shared" si="1140"/>
        <v>4</v>
      </c>
      <c r="AH510" s="155" t="str">
        <f t="shared" si="1141"/>
        <v> </v>
      </c>
      <c r="AI510" s="155" t="str">
        <f t="shared" ref="AI510:AK510" si="1148">IF(H510="","",H510)</f>
        <v/>
      </c>
      <c r="AJ510" s="156" t="str">
        <f t="shared" si="1148"/>
        <v/>
      </c>
      <c r="AK510" s="157" t="str">
        <f t="shared" si="1148"/>
        <v/>
      </c>
      <c r="AL510" s="86" t="str">
        <f t="shared" si="1146"/>
        <v/>
      </c>
    </row>
    <row r="511" ht="25.5" customHeight="1">
      <c r="A511" s="149"/>
      <c r="B511" s="162"/>
      <c r="C511" s="160"/>
      <c r="D511" s="158"/>
      <c r="E511" s="106">
        <f>IF(B511="",0,F527/SUM(B507:B526))</f>
        <v>0</v>
      </c>
      <c r="F511" s="106">
        <f t="shared" si="1128"/>
        <v>0</v>
      </c>
      <c r="G511" s="107">
        <f t="shared" si="1129"/>
        <v>0</v>
      </c>
      <c r="H511" s="159"/>
      <c r="I511" s="104"/>
      <c r="J511" s="105"/>
      <c r="K511" s="106">
        <f t="shared" si="1130"/>
        <v>0</v>
      </c>
      <c r="L511" s="108">
        <f t="shared" si="1131"/>
        <v>0</v>
      </c>
      <c r="M511" s="97">
        <f t="shared" si="1132"/>
        <v>0</v>
      </c>
      <c r="N511" s="109">
        <f t="shared" si="1133"/>
        <v>0</v>
      </c>
      <c r="O511" s="107">
        <f t="shared" si="1134"/>
        <v>0</v>
      </c>
      <c r="P511" s="110" t="str">
        <f t="shared" ref="P511:Q511" si="1149">H511</f>
        <v/>
      </c>
      <c r="Q511" s="106" t="str">
        <f t="shared" si="1149"/>
        <v/>
      </c>
      <c r="R511" s="106">
        <f t="shared" si="1136"/>
        <v>0</v>
      </c>
      <c r="S511" s="108">
        <f t="shared" si="1137"/>
        <v>0</v>
      </c>
      <c r="T511" s="153">
        <f t="shared" si="1138"/>
        <v>0</v>
      </c>
      <c r="U511" s="154">
        <f t="shared" si="1139"/>
        <v>0</v>
      </c>
      <c r="V511" s="86"/>
      <c r="W511" s="86"/>
      <c r="X511" s="86"/>
      <c r="Y511" s="86"/>
      <c r="Z511" s="86"/>
      <c r="AA511" s="86"/>
      <c r="AB511" s="86"/>
      <c r="AC511" s="86"/>
      <c r="AD511" s="86"/>
      <c r="AE511" s="86" t="str">
        <f t="shared" si="1144"/>
        <v/>
      </c>
      <c r="AF511" s="86">
        <v>5.0</v>
      </c>
      <c r="AG511" s="155" t="str">
        <f t="shared" si="1140"/>
        <v>5</v>
      </c>
      <c r="AH511" s="155" t="str">
        <f t="shared" si="1141"/>
        <v> </v>
      </c>
      <c r="AI511" s="155" t="str">
        <f t="shared" ref="AI511:AK511" si="1150">IF(H511="","",H511)</f>
        <v/>
      </c>
      <c r="AJ511" s="156" t="str">
        <f t="shared" si="1150"/>
        <v/>
      </c>
      <c r="AK511" s="157" t="str">
        <f t="shared" si="1150"/>
        <v/>
      </c>
      <c r="AL511" s="86" t="str">
        <f t="shared" si="1146"/>
        <v/>
      </c>
    </row>
    <row r="512" ht="25.5" customHeight="1">
      <c r="A512" s="149"/>
      <c r="B512" s="161"/>
      <c r="C512" s="104"/>
      <c r="D512" s="105"/>
      <c r="E512" s="106">
        <f>IF(B512="",0,F527/SUM(B507:B526))</f>
        <v>0</v>
      </c>
      <c r="F512" s="106">
        <f t="shared" si="1128"/>
        <v>0</v>
      </c>
      <c r="G512" s="107">
        <f t="shared" si="1129"/>
        <v>0</v>
      </c>
      <c r="H512" s="103"/>
      <c r="I512" s="104"/>
      <c r="J512" s="105"/>
      <c r="K512" s="106">
        <f t="shared" si="1130"/>
        <v>0</v>
      </c>
      <c r="L512" s="108">
        <f t="shared" si="1131"/>
        <v>0</v>
      </c>
      <c r="M512" s="97">
        <f t="shared" si="1132"/>
        <v>0</v>
      </c>
      <c r="N512" s="109">
        <f t="shared" si="1133"/>
        <v>0</v>
      </c>
      <c r="O512" s="107">
        <f t="shared" si="1134"/>
        <v>0</v>
      </c>
      <c r="P512" s="110" t="str">
        <f t="shared" ref="P512:Q512" si="1151">H512</f>
        <v/>
      </c>
      <c r="Q512" s="106" t="str">
        <f t="shared" si="1151"/>
        <v/>
      </c>
      <c r="R512" s="106">
        <f t="shared" si="1136"/>
        <v>0</v>
      </c>
      <c r="S512" s="108">
        <f t="shared" si="1137"/>
        <v>0</v>
      </c>
      <c r="T512" s="153">
        <f t="shared" si="1138"/>
        <v>0</v>
      </c>
      <c r="U512" s="154">
        <f t="shared" si="1139"/>
        <v>0</v>
      </c>
      <c r="V512" s="86"/>
      <c r="W512" s="86"/>
      <c r="X512" s="86"/>
      <c r="Y512" s="86"/>
      <c r="Z512" s="86"/>
      <c r="AA512" s="86"/>
      <c r="AB512" s="86"/>
      <c r="AC512" s="86"/>
      <c r="AD512" s="86"/>
      <c r="AE512" s="86" t="str">
        <f t="shared" si="1144"/>
        <v/>
      </c>
      <c r="AF512" s="86">
        <v>6.0</v>
      </c>
      <c r="AG512" s="155" t="str">
        <f t="shared" si="1140"/>
        <v>6</v>
      </c>
      <c r="AH512" s="155" t="str">
        <f t="shared" si="1141"/>
        <v> </v>
      </c>
      <c r="AI512" s="155" t="str">
        <f t="shared" ref="AI512:AK512" si="1152">IF(H512="","",H512)</f>
        <v/>
      </c>
      <c r="AJ512" s="156" t="str">
        <f t="shared" si="1152"/>
        <v/>
      </c>
      <c r="AK512" s="157" t="str">
        <f t="shared" si="1152"/>
        <v/>
      </c>
      <c r="AL512" s="86" t="str">
        <f t="shared" si="1146"/>
        <v/>
      </c>
    </row>
    <row r="513" ht="25.5" customHeight="1">
      <c r="A513" s="149"/>
      <c r="B513" s="162"/>
      <c r="C513" s="160"/>
      <c r="D513" s="158"/>
      <c r="E513" s="106">
        <f>IF(B513="",0,F527/SUM(B507:B526))</f>
        <v>0</v>
      </c>
      <c r="F513" s="106">
        <f t="shared" si="1128"/>
        <v>0</v>
      </c>
      <c r="G513" s="107">
        <f t="shared" si="1129"/>
        <v>0</v>
      </c>
      <c r="H513" s="159"/>
      <c r="I513" s="104"/>
      <c r="J513" s="105"/>
      <c r="K513" s="106">
        <f t="shared" si="1130"/>
        <v>0</v>
      </c>
      <c r="L513" s="108">
        <f t="shared" si="1131"/>
        <v>0</v>
      </c>
      <c r="M513" s="97">
        <f t="shared" si="1132"/>
        <v>0</v>
      </c>
      <c r="N513" s="109">
        <f t="shared" si="1133"/>
        <v>0</v>
      </c>
      <c r="O513" s="107">
        <f t="shared" si="1134"/>
        <v>0</v>
      </c>
      <c r="P513" s="110" t="str">
        <f t="shared" ref="P513:Q513" si="1153">H513</f>
        <v/>
      </c>
      <c r="Q513" s="106" t="str">
        <f t="shared" si="1153"/>
        <v/>
      </c>
      <c r="R513" s="106">
        <f t="shared" si="1136"/>
        <v>0</v>
      </c>
      <c r="S513" s="108">
        <f t="shared" si="1137"/>
        <v>0</v>
      </c>
      <c r="T513" s="153">
        <f t="shared" si="1138"/>
        <v>0</v>
      </c>
      <c r="U513" s="154">
        <f t="shared" si="1139"/>
        <v>0</v>
      </c>
      <c r="V513" s="86"/>
      <c r="W513" s="86"/>
      <c r="X513" s="86"/>
      <c r="Y513" s="86"/>
      <c r="Z513" s="86"/>
      <c r="AA513" s="86"/>
      <c r="AB513" s="86"/>
      <c r="AC513" s="86"/>
      <c r="AD513" s="86"/>
      <c r="AE513" s="86" t="str">
        <f t="shared" si="1144"/>
        <v/>
      </c>
      <c r="AF513" s="86">
        <v>7.0</v>
      </c>
      <c r="AG513" s="155" t="str">
        <f t="shared" si="1140"/>
        <v>7</v>
      </c>
      <c r="AH513" s="155" t="str">
        <f t="shared" si="1141"/>
        <v> </v>
      </c>
      <c r="AI513" s="155" t="str">
        <f t="shared" ref="AI513:AK513" si="1154">IF(H513="","",H513)</f>
        <v/>
      </c>
      <c r="AJ513" s="156" t="str">
        <f t="shared" si="1154"/>
        <v/>
      </c>
      <c r="AK513" s="157" t="str">
        <f t="shared" si="1154"/>
        <v/>
      </c>
      <c r="AL513" s="86" t="str">
        <f t="shared" si="1146"/>
        <v/>
      </c>
    </row>
    <row r="514" ht="25.5" customHeight="1">
      <c r="A514" s="149"/>
      <c r="B514" s="161"/>
      <c r="C514" s="104"/>
      <c r="D514" s="105"/>
      <c r="E514" s="106">
        <f>IF(B514="",0,F527/SUM(B507:B526))</f>
        <v>0</v>
      </c>
      <c r="F514" s="106">
        <f t="shared" si="1128"/>
        <v>0</v>
      </c>
      <c r="G514" s="107">
        <f t="shared" si="1129"/>
        <v>0</v>
      </c>
      <c r="H514" s="103"/>
      <c r="I514" s="104"/>
      <c r="J514" s="105"/>
      <c r="K514" s="106">
        <f t="shared" si="1130"/>
        <v>0</v>
      </c>
      <c r="L514" s="108">
        <f t="shared" si="1131"/>
        <v>0</v>
      </c>
      <c r="M514" s="97">
        <f t="shared" si="1132"/>
        <v>0</v>
      </c>
      <c r="N514" s="109">
        <f t="shared" si="1133"/>
        <v>0</v>
      </c>
      <c r="O514" s="107">
        <f t="shared" si="1134"/>
        <v>0</v>
      </c>
      <c r="P514" s="110" t="str">
        <f t="shared" ref="P514:Q514" si="1155">H514</f>
        <v/>
      </c>
      <c r="Q514" s="106" t="str">
        <f t="shared" si="1155"/>
        <v/>
      </c>
      <c r="R514" s="106">
        <f t="shared" si="1136"/>
        <v>0</v>
      </c>
      <c r="S514" s="108">
        <f t="shared" si="1137"/>
        <v>0</v>
      </c>
      <c r="T514" s="153">
        <f t="shared" si="1138"/>
        <v>0</v>
      </c>
      <c r="U514" s="154">
        <f t="shared" si="1139"/>
        <v>0</v>
      </c>
      <c r="V514" s="86"/>
      <c r="W514" s="86"/>
      <c r="X514" s="86"/>
      <c r="Y514" s="86"/>
      <c r="Z514" s="86"/>
      <c r="AA514" s="86"/>
      <c r="AB514" s="86"/>
      <c r="AC514" s="86"/>
      <c r="AD514" s="86"/>
      <c r="AE514" s="86" t="str">
        <f t="shared" si="1144"/>
        <v/>
      </c>
      <c r="AF514" s="86">
        <v>8.0</v>
      </c>
      <c r="AG514" s="155" t="str">
        <f t="shared" si="1140"/>
        <v>8</v>
      </c>
      <c r="AH514" s="155" t="str">
        <f t="shared" si="1141"/>
        <v> </v>
      </c>
      <c r="AI514" s="155" t="str">
        <f t="shared" ref="AI514:AK514" si="1156">IF(H514="","",H514)</f>
        <v/>
      </c>
      <c r="AJ514" s="156" t="str">
        <f t="shared" si="1156"/>
        <v/>
      </c>
      <c r="AK514" s="157" t="str">
        <f t="shared" si="1156"/>
        <v/>
      </c>
      <c r="AL514" s="86" t="str">
        <f t="shared" si="1146"/>
        <v/>
      </c>
    </row>
    <row r="515" ht="25.5" customHeight="1">
      <c r="A515" s="149"/>
      <c r="B515" s="161"/>
      <c r="C515" s="104"/>
      <c r="D515" s="105"/>
      <c r="E515" s="106">
        <f>IF(B515="",0,F527/SUM(B507:B526))</f>
        <v>0</v>
      </c>
      <c r="F515" s="106">
        <f t="shared" si="1128"/>
        <v>0</v>
      </c>
      <c r="G515" s="107">
        <f t="shared" si="1129"/>
        <v>0</v>
      </c>
      <c r="H515" s="103"/>
      <c r="I515" s="104"/>
      <c r="J515" s="105"/>
      <c r="K515" s="106">
        <f t="shared" si="1130"/>
        <v>0</v>
      </c>
      <c r="L515" s="108">
        <f t="shared" si="1131"/>
        <v>0</v>
      </c>
      <c r="M515" s="97">
        <f t="shared" si="1132"/>
        <v>0</v>
      </c>
      <c r="N515" s="109">
        <f t="shared" si="1133"/>
        <v>0</v>
      </c>
      <c r="O515" s="107">
        <f t="shared" si="1134"/>
        <v>0</v>
      </c>
      <c r="P515" s="110" t="str">
        <f t="shared" ref="P515:Q515" si="1157">H515</f>
        <v/>
      </c>
      <c r="Q515" s="106" t="str">
        <f t="shared" si="1157"/>
        <v/>
      </c>
      <c r="R515" s="106">
        <f t="shared" si="1136"/>
        <v>0</v>
      </c>
      <c r="S515" s="108">
        <f t="shared" si="1137"/>
        <v>0</v>
      </c>
      <c r="T515" s="153">
        <f t="shared" si="1138"/>
        <v>0</v>
      </c>
      <c r="U515" s="154">
        <f t="shared" si="1139"/>
        <v>0</v>
      </c>
      <c r="V515" s="86"/>
      <c r="W515" s="86"/>
      <c r="X515" s="86"/>
      <c r="Y515" s="86"/>
      <c r="Z515" s="86"/>
      <c r="AA515" s="86"/>
      <c r="AB515" s="86"/>
      <c r="AC515" s="86"/>
      <c r="AD515" s="86"/>
      <c r="AE515" s="86" t="str">
        <f t="shared" si="1144"/>
        <v/>
      </c>
      <c r="AF515" s="86">
        <v>9.0</v>
      </c>
      <c r="AG515" s="155" t="str">
        <f t="shared" si="1140"/>
        <v>9</v>
      </c>
      <c r="AH515" s="155" t="str">
        <f t="shared" si="1141"/>
        <v> </v>
      </c>
      <c r="AI515" s="155" t="str">
        <f t="shared" ref="AI515:AK515" si="1158">IF(H515="","",H515)</f>
        <v/>
      </c>
      <c r="AJ515" s="156" t="str">
        <f t="shared" si="1158"/>
        <v/>
      </c>
      <c r="AK515" s="157" t="str">
        <f t="shared" si="1158"/>
        <v/>
      </c>
      <c r="AL515" s="86" t="str">
        <f t="shared" si="1146"/>
        <v/>
      </c>
    </row>
    <row r="516" ht="25.5" customHeight="1">
      <c r="A516" s="149"/>
      <c r="B516" s="161"/>
      <c r="C516" s="104"/>
      <c r="D516" s="105"/>
      <c r="E516" s="106">
        <f>IF(B516="",0,F527/SUM(B507:B526))</f>
        <v>0</v>
      </c>
      <c r="F516" s="106">
        <f t="shared" si="1128"/>
        <v>0</v>
      </c>
      <c r="G516" s="107">
        <f t="shared" si="1129"/>
        <v>0</v>
      </c>
      <c r="H516" s="103"/>
      <c r="I516" s="104"/>
      <c r="J516" s="105"/>
      <c r="K516" s="106">
        <f t="shared" si="1130"/>
        <v>0</v>
      </c>
      <c r="L516" s="108">
        <f t="shared" si="1131"/>
        <v>0</v>
      </c>
      <c r="M516" s="97">
        <f t="shared" si="1132"/>
        <v>0</v>
      </c>
      <c r="N516" s="109">
        <f t="shared" si="1133"/>
        <v>0</v>
      </c>
      <c r="O516" s="107">
        <f t="shared" si="1134"/>
        <v>0</v>
      </c>
      <c r="P516" s="110" t="str">
        <f t="shared" ref="P516:Q516" si="1159">H516</f>
        <v/>
      </c>
      <c r="Q516" s="106" t="str">
        <f t="shared" si="1159"/>
        <v/>
      </c>
      <c r="R516" s="106">
        <f t="shared" si="1136"/>
        <v>0</v>
      </c>
      <c r="S516" s="108">
        <f t="shared" si="1137"/>
        <v>0</v>
      </c>
      <c r="T516" s="153">
        <f t="shared" si="1138"/>
        <v>0</v>
      </c>
      <c r="U516" s="154">
        <f t="shared" si="1139"/>
        <v>0</v>
      </c>
      <c r="V516" s="86"/>
      <c r="W516" s="86"/>
      <c r="X516" s="86"/>
      <c r="Y516" s="86"/>
      <c r="Z516" s="86"/>
      <c r="AA516" s="86"/>
      <c r="AB516" s="86"/>
      <c r="AC516" s="86"/>
      <c r="AD516" s="86"/>
      <c r="AE516" s="86" t="str">
        <f t="shared" si="1144"/>
        <v/>
      </c>
      <c r="AF516" s="86">
        <v>10.0</v>
      </c>
      <c r="AG516" s="155" t="str">
        <f t="shared" si="1140"/>
        <v>10</v>
      </c>
      <c r="AH516" s="155" t="str">
        <f t="shared" si="1141"/>
        <v> </v>
      </c>
      <c r="AI516" s="155" t="str">
        <f t="shared" ref="AI516:AK516" si="1160">IF(H516="","",H516)</f>
        <v/>
      </c>
      <c r="AJ516" s="156" t="str">
        <f t="shared" si="1160"/>
        <v/>
      </c>
      <c r="AK516" s="157" t="str">
        <f t="shared" si="1160"/>
        <v/>
      </c>
      <c r="AL516" s="86" t="str">
        <f t="shared" si="1146"/>
        <v/>
      </c>
    </row>
    <row r="517" ht="25.5" customHeight="1">
      <c r="A517" s="149"/>
      <c r="B517" s="161"/>
      <c r="C517" s="104"/>
      <c r="D517" s="105"/>
      <c r="E517" s="106">
        <f>IF(B517="",0,F527/SUM(B507:B526))</f>
        <v>0</v>
      </c>
      <c r="F517" s="106">
        <f t="shared" si="1128"/>
        <v>0</v>
      </c>
      <c r="G517" s="107">
        <f t="shared" si="1129"/>
        <v>0</v>
      </c>
      <c r="H517" s="103"/>
      <c r="I517" s="104"/>
      <c r="J517" s="105"/>
      <c r="K517" s="106">
        <f t="shared" si="1130"/>
        <v>0</v>
      </c>
      <c r="L517" s="108">
        <f t="shared" si="1131"/>
        <v>0</v>
      </c>
      <c r="M517" s="97">
        <f t="shared" si="1132"/>
        <v>0</v>
      </c>
      <c r="N517" s="109">
        <f t="shared" si="1133"/>
        <v>0</v>
      </c>
      <c r="O517" s="107">
        <f t="shared" si="1134"/>
        <v>0</v>
      </c>
      <c r="P517" s="110" t="str">
        <f t="shared" ref="P517:Q517" si="1161">H517</f>
        <v/>
      </c>
      <c r="Q517" s="106" t="str">
        <f t="shared" si="1161"/>
        <v/>
      </c>
      <c r="R517" s="106">
        <f t="shared" si="1136"/>
        <v>0</v>
      </c>
      <c r="S517" s="108">
        <f t="shared" si="1137"/>
        <v>0</v>
      </c>
      <c r="T517" s="153">
        <f t="shared" si="1138"/>
        <v>0</v>
      </c>
      <c r="U517" s="154">
        <f t="shared" si="1139"/>
        <v>0</v>
      </c>
      <c r="V517" s="86"/>
      <c r="W517" s="86"/>
      <c r="X517" s="86"/>
      <c r="Y517" s="86"/>
      <c r="Z517" s="86"/>
      <c r="AA517" s="86"/>
      <c r="AB517" s="86"/>
      <c r="AC517" s="86"/>
      <c r="AD517" s="86"/>
      <c r="AE517" s="86" t="str">
        <f t="shared" si="1144"/>
        <v/>
      </c>
      <c r="AF517" s="86">
        <v>11.0</v>
      </c>
      <c r="AG517" s="155" t="str">
        <f t="shared" si="1140"/>
        <v>11</v>
      </c>
      <c r="AH517" s="155" t="str">
        <f t="shared" si="1141"/>
        <v> </v>
      </c>
      <c r="AI517" s="155" t="str">
        <f t="shared" ref="AI517:AK517" si="1162">IF(H517="","",H517)</f>
        <v/>
      </c>
      <c r="AJ517" s="156" t="str">
        <f t="shared" si="1162"/>
        <v/>
      </c>
      <c r="AK517" s="157" t="str">
        <f t="shared" si="1162"/>
        <v/>
      </c>
      <c r="AL517" s="86" t="str">
        <f t="shared" si="1146"/>
        <v/>
      </c>
    </row>
    <row r="518" ht="25.5" customHeight="1">
      <c r="A518" s="149"/>
      <c r="B518" s="161"/>
      <c r="C518" s="104"/>
      <c r="D518" s="105"/>
      <c r="E518" s="106">
        <f>IF(B518="",0,F527/SUM(B507:B526))</f>
        <v>0</v>
      </c>
      <c r="F518" s="106">
        <f t="shared" si="1128"/>
        <v>0</v>
      </c>
      <c r="G518" s="107">
        <f t="shared" si="1129"/>
        <v>0</v>
      </c>
      <c r="H518" s="103"/>
      <c r="I518" s="104"/>
      <c r="J518" s="105"/>
      <c r="K518" s="106">
        <f t="shared" si="1130"/>
        <v>0</v>
      </c>
      <c r="L518" s="108">
        <f t="shared" si="1131"/>
        <v>0</v>
      </c>
      <c r="M518" s="97">
        <f t="shared" si="1132"/>
        <v>0</v>
      </c>
      <c r="N518" s="109">
        <f t="shared" si="1133"/>
        <v>0</v>
      </c>
      <c r="O518" s="107">
        <f t="shared" si="1134"/>
        <v>0</v>
      </c>
      <c r="P518" s="110" t="str">
        <f t="shared" ref="P518:Q518" si="1163">H518</f>
        <v/>
      </c>
      <c r="Q518" s="106" t="str">
        <f t="shared" si="1163"/>
        <v/>
      </c>
      <c r="R518" s="106">
        <f t="shared" si="1136"/>
        <v>0</v>
      </c>
      <c r="S518" s="108">
        <f t="shared" si="1137"/>
        <v>0</v>
      </c>
      <c r="T518" s="153">
        <f t="shared" si="1138"/>
        <v>0</v>
      </c>
      <c r="U518" s="154">
        <f t="shared" si="1139"/>
        <v>0</v>
      </c>
      <c r="V518" s="86"/>
      <c r="W518" s="86"/>
      <c r="X518" s="86"/>
      <c r="Y518" s="86"/>
      <c r="Z518" s="86"/>
      <c r="AA518" s="86"/>
      <c r="AB518" s="86"/>
      <c r="AC518" s="86"/>
      <c r="AD518" s="86"/>
      <c r="AE518" s="86" t="str">
        <f t="shared" si="1144"/>
        <v/>
      </c>
      <c r="AF518" s="86">
        <v>12.0</v>
      </c>
      <c r="AG518" s="155" t="str">
        <f t="shared" si="1140"/>
        <v>12</v>
      </c>
      <c r="AH518" s="155" t="str">
        <f t="shared" si="1141"/>
        <v> </v>
      </c>
      <c r="AI518" s="155" t="str">
        <f t="shared" ref="AI518:AK518" si="1164">IF(H518="","",H518)</f>
        <v/>
      </c>
      <c r="AJ518" s="156" t="str">
        <f t="shared" si="1164"/>
        <v/>
      </c>
      <c r="AK518" s="157" t="str">
        <f t="shared" si="1164"/>
        <v/>
      </c>
      <c r="AL518" s="86" t="str">
        <f t="shared" si="1146"/>
        <v/>
      </c>
    </row>
    <row r="519" ht="25.5" customHeight="1">
      <c r="A519" s="149"/>
      <c r="B519" s="161"/>
      <c r="C519" s="104"/>
      <c r="D519" s="105"/>
      <c r="E519" s="106">
        <f>IF(B519="",0,F527/SUM(B507:B526))</f>
        <v>0</v>
      </c>
      <c r="F519" s="106">
        <f t="shared" si="1128"/>
        <v>0</v>
      </c>
      <c r="G519" s="107">
        <f t="shared" si="1129"/>
        <v>0</v>
      </c>
      <c r="H519" s="103"/>
      <c r="I519" s="104"/>
      <c r="J519" s="105"/>
      <c r="K519" s="106">
        <f t="shared" si="1130"/>
        <v>0</v>
      </c>
      <c r="L519" s="108">
        <f t="shared" si="1131"/>
        <v>0</v>
      </c>
      <c r="M519" s="97">
        <f t="shared" si="1132"/>
        <v>0</v>
      </c>
      <c r="N519" s="109">
        <f t="shared" si="1133"/>
        <v>0</v>
      </c>
      <c r="O519" s="107">
        <f t="shared" si="1134"/>
        <v>0</v>
      </c>
      <c r="P519" s="110" t="str">
        <f t="shared" ref="P519:Q519" si="1165">H519</f>
        <v/>
      </c>
      <c r="Q519" s="106" t="str">
        <f t="shared" si="1165"/>
        <v/>
      </c>
      <c r="R519" s="106">
        <f t="shared" si="1136"/>
        <v>0</v>
      </c>
      <c r="S519" s="108">
        <f t="shared" si="1137"/>
        <v>0</v>
      </c>
      <c r="T519" s="153">
        <f t="shared" si="1138"/>
        <v>0</v>
      </c>
      <c r="U519" s="154">
        <f t="shared" si="1139"/>
        <v>0</v>
      </c>
      <c r="V519" s="86"/>
      <c r="W519" s="86"/>
      <c r="X519" s="86"/>
      <c r="Y519" s="86"/>
      <c r="Z519" s="86"/>
      <c r="AA519" s="86"/>
      <c r="AB519" s="86"/>
      <c r="AC519" s="86"/>
      <c r="AD519" s="86"/>
      <c r="AE519" s="86" t="str">
        <f t="shared" si="1144"/>
        <v/>
      </c>
      <c r="AF519" s="86">
        <v>13.0</v>
      </c>
      <c r="AG519" s="155" t="str">
        <f t="shared" si="1140"/>
        <v>13</v>
      </c>
      <c r="AH519" s="155" t="str">
        <f t="shared" si="1141"/>
        <v> </v>
      </c>
      <c r="AI519" s="155" t="str">
        <f t="shared" ref="AI519:AK519" si="1166">IF(H519="","",H519)</f>
        <v/>
      </c>
      <c r="AJ519" s="156" t="str">
        <f t="shared" si="1166"/>
        <v/>
      </c>
      <c r="AK519" s="157" t="str">
        <f t="shared" si="1166"/>
        <v/>
      </c>
      <c r="AL519" s="86" t="str">
        <f t="shared" si="1146"/>
        <v/>
      </c>
    </row>
    <row r="520" ht="25.5" customHeight="1">
      <c r="A520" s="149"/>
      <c r="B520" s="161"/>
      <c r="C520" s="104"/>
      <c r="D520" s="105"/>
      <c r="E520" s="106">
        <f>IF(B520="",0,F527/SUM(B507:B526))</f>
        <v>0</v>
      </c>
      <c r="F520" s="106">
        <f t="shared" si="1128"/>
        <v>0</v>
      </c>
      <c r="G520" s="107">
        <f t="shared" si="1129"/>
        <v>0</v>
      </c>
      <c r="H520" s="103"/>
      <c r="I520" s="104"/>
      <c r="J520" s="105"/>
      <c r="K520" s="106">
        <f t="shared" si="1130"/>
        <v>0</v>
      </c>
      <c r="L520" s="108">
        <f t="shared" si="1131"/>
        <v>0</v>
      </c>
      <c r="M520" s="97">
        <f t="shared" si="1132"/>
        <v>0</v>
      </c>
      <c r="N520" s="109">
        <f t="shared" si="1133"/>
        <v>0</v>
      </c>
      <c r="O520" s="107">
        <f t="shared" si="1134"/>
        <v>0</v>
      </c>
      <c r="P520" s="110" t="str">
        <f t="shared" ref="P520:Q520" si="1167">H520</f>
        <v/>
      </c>
      <c r="Q520" s="106" t="str">
        <f t="shared" si="1167"/>
        <v/>
      </c>
      <c r="R520" s="106">
        <f t="shared" si="1136"/>
        <v>0</v>
      </c>
      <c r="S520" s="108">
        <f t="shared" si="1137"/>
        <v>0</v>
      </c>
      <c r="T520" s="153">
        <f t="shared" si="1138"/>
        <v>0</v>
      </c>
      <c r="U520" s="154">
        <f t="shared" si="1139"/>
        <v>0</v>
      </c>
      <c r="V520" s="86"/>
      <c r="W520" s="86"/>
      <c r="X520" s="86"/>
      <c r="Y520" s="86"/>
      <c r="Z520" s="86"/>
      <c r="AA520" s="86"/>
      <c r="AB520" s="86"/>
      <c r="AC520" s="86"/>
      <c r="AD520" s="86"/>
      <c r="AE520" s="86" t="str">
        <f t="shared" si="1144"/>
        <v/>
      </c>
      <c r="AF520" s="86">
        <v>14.0</v>
      </c>
      <c r="AG520" s="155" t="str">
        <f t="shared" si="1140"/>
        <v>14</v>
      </c>
      <c r="AH520" s="155" t="str">
        <f t="shared" si="1141"/>
        <v> </v>
      </c>
      <c r="AI520" s="155" t="str">
        <f t="shared" ref="AI520:AK520" si="1168">IF(H520="","",H520)</f>
        <v/>
      </c>
      <c r="AJ520" s="156" t="str">
        <f t="shared" si="1168"/>
        <v/>
      </c>
      <c r="AK520" s="157" t="str">
        <f t="shared" si="1168"/>
        <v/>
      </c>
      <c r="AL520" s="86" t="str">
        <f t="shared" si="1146"/>
        <v/>
      </c>
    </row>
    <row r="521" ht="25.5" customHeight="1">
      <c r="A521" s="149"/>
      <c r="B521" s="161"/>
      <c r="C521" s="104"/>
      <c r="D521" s="105"/>
      <c r="E521" s="106">
        <f>IF(B521="",0,F527/SUM(B507:B526))</f>
        <v>0</v>
      </c>
      <c r="F521" s="106">
        <f t="shared" si="1128"/>
        <v>0</v>
      </c>
      <c r="G521" s="107">
        <f t="shared" si="1129"/>
        <v>0</v>
      </c>
      <c r="H521" s="103"/>
      <c r="I521" s="104"/>
      <c r="J521" s="105"/>
      <c r="K521" s="106">
        <f t="shared" si="1130"/>
        <v>0</v>
      </c>
      <c r="L521" s="108">
        <f t="shared" si="1131"/>
        <v>0</v>
      </c>
      <c r="M521" s="97">
        <f t="shared" si="1132"/>
        <v>0</v>
      </c>
      <c r="N521" s="109">
        <f t="shared" si="1133"/>
        <v>0</v>
      </c>
      <c r="O521" s="107">
        <f t="shared" si="1134"/>
        <v>0</v>
      </c>
      <c r="P521" s="110" t="str">
        <f t="shared" ref="P521:Q521" si="1169">H521</f>
        <v/>
      </c>
      <c r="Q521" s="106" t="str">
        <f t="shared" si="1169"/>
        <v/>
      </c>
      <c r="R521" s="106">
        <f t="shared" si="1136"/>
        <v>0</v>
      </c>
      <c r="S521" s="108">
        <f t="shared" si="1137"/>
        <v>0</v>
      </c>
      <c r="T521" s="153">
        <f t="shared" si="1138"/>
        <v>0</v>
      </c>
      <c r="U521" s="154">
        <f t="shared" si="1139"/>
        <v>0</v>
      </c>
      <c r="V521" s="86"/>
      <c r="W521" s="86"/>
      <c r="X521" s="86"/>
      <c r="Y521" s="86"/>
      <c r="Z521" s="86"/>
      <c r="AA521" s="86"/>
      <c r="AB521" s="86"/>
      <c r="AC521" s="86"/>
      <c r="AD521" s="86"/>
      <c r="AE521" s="86" t="str">
        <f t="shared" si="1144"/>
        <v/>
      </c>
      <c r="AF521" s="86">
        <v>15.0</v>
      </c>
      <c r="AG521" s="155" t="str">
        <f t="shared" si="1140"/>
        <v>15</v>
      </c>
      <c r="AH521" s="155" t="str">
        <f t="shared" si="1141"/>
        <v> </v>
      </c>
      <c r="AI521" s="155" t="str">
        <f t="shared" ref="AI521:AK521" si="1170">IF(H521="","",H521)</f>
        <v/>
      </c>
      <c r="AJ521" s="156" t="str">
        <f t="shared" si="1170"/>
        <v/>
      </c>
      <c r="AK521" s="157" t="str">
        <f t="shared" si="1170"/>
        <v/>
      </c>
      <c r="AL521" s="86" t="str">
        <f t="shared" si="1146"/>
        <v/>
      </c>
    </row>
    <row r="522" ht="25.5" customHeight="1">
      <c r="A522" s="149"/>
      <c r="B522" s="161"/>
      <c r="C522" s="104"/>
      <c r="D522" s="105"/>
      <c r="E522" s="106">
        <f>IF(B522="",0,F527/SUM(B507:B526))</f>
        <v>0</v>
      </c>
      <c r="F522" s="106">
        <f t="shared" si="1128"/>
        <v>0</v>
      </c>
      <c r="G522" s="107">
        <f t="shared" si="1129"/>
        <v>0</v>
      </c>
      <c r="H522" s="103"/>
      <c r="I522" s="104"/>
      <c r="J522" s="105"/>
      <c r="K522" s="106">
        <f t="shared" si="1130"/>
        <v>0</v>
      </c>
      <c r="L522" s="108">
        <f t="shared" si="1131"/>
        <v>0</v>
      </c>
      <c r="M522" s="97">
        <f t="shared" si="1132"/>
        <v>0</v>
      </c>
      <c r="N522" s="109">
        <f t="shared" si="1133"/>
        <v>0</v>
      </c>
      <c r="O522" s="107">
        <f t="shared" si="1134"/>
        <v>0</v>
      </c>
      <c r="P522" s="110" t="str">
        <f t="shared" ref="P522:Q522" si="1171">H522</f>
        <v/>
      </c>
      <c r="Q522" s="106" t="str">
        <f t="shared" si="1171"/>
        <v/>
      </c>
      <c r="R522" s="106">
        <f t="shared" si="1136"/>
        <v>0</v>
      </c>
      <c r="S522" s="108">
        <f t="shared" si="1137"/>
        <v>0</v>
      </c>
      <c r="T522" s="153">
        <f t="shared" si="1138"/>
        <v>0</v>
      </c>
      <c r="U522" s="154">
        <f t="shared" si="1139"/>
        <v>0</v>
      </c>
      <c r="V522" s="86"/>
      <c r="W522" s="86"/>
      <c r="X522" s="86"/>
      <c r="Y522" s="86"/>
      <c r="Z522" s="86"/>
      <c r="AA522" s="86"/>
      <c r="AB522" s="86"/>
      <c r="AC522" s="86"/>
      <c r="AD522" s="86"/>
      <c r="AE522" s="86" t="str">
        <f t="shared" si="1144"/>
        <v/>
      </c>
      <c r="AF522" s="86">
        <v>16.0</v>
      </c>
      <c r="AG522" s="155" t="str">
        <f t="shared" si="1140"/>
        <v>16</v>
      </c>
      <c r="AH522" s="155" t="str">
        <f t="shared" si="1141"/>
        <v> </v>
      </c>
      <c r="AI522" s="155" t="str">
        <f t="shared" ref="AI522:AK522" si="1172">IF(H522="","",H522)</f>
        <v/>
      </c>
      <c r="AJ522" s="156" t="str">
        <f t="shared" si="1172"/>
        <v/>
      </c>
      <c r="AK522" s="157" t="str">
        <f t="shared" si="1172"/>
        <v/>
      </c>
      <c r="AL522" s="86" t="str">
        <f t="shared" si="1146"/>
        <v/>
      </c>
    </row>
    <row r="523" ht="25.5" customHeight="1">
      <c r="A523" s="149"/>
      <c r="B523" s="161"/>
      <c r="C523" s="104"/>
      <c r="D523" s="105"/>
      <c r="E523" s="106">
        <f>IF(B523="",0,F527/SUM(B507:B526))</f>
        <v>0</v>
      </c>
      <c r="F523" s="106">
        <f t="shared" si="1128"/>
        <v>0</v>
      </c>
      <c r="G523" s="107">
        <f t="shared" si="1129"/>
        <v>0</v>
      </c>
      <c r="H523" s="103"/>
      <c r="I523" s="104"/>
      <c r="J523" s="105"/>
      <c r="K523" s="106">
        <f t="shared" si="1130"/>
        <v>0</v>
      </c>
      <c r="L523" s="108">
        <f t="shared" si="1131"/>
        <v>0</v>
      </c>
      <c r="M523" s="97">
        <f t="shared" si="1132"/>
        <v>0</v>
      </c>
      <c r="N523" s="109">
        <f t="shared" si="1133"/>
        <v>0</v>
      </c>
      <c r="O523" s="107">
        <f t="shared" si="1134"/>
        <v>0</v>
      </c>
      <c r="P523" s="110" t="str">
        <f t="shared" ref="P523:Q523" si="1173">H523</f>
        <v/>
      </c>
      <c r="Q523" s="106" t="str">
        <f t="shared" si="1173"/>
        <v/>
      </c>
      <c r="R523" s="106">
        <f t="shared" si="1136"/>
        <v>0</v>
      </c>
      <c r="S523" s="108">
        <f t="shared" si="1137"/>
        <v>0</v>
      </c>
      <c r="T523" s="153">
        <f t="shared" si="1138"/>
        <v>0</v>
      </c>
      <c r="U523" s="154">
        <f t="shared" si="1139"/>
        <v>0</v>
      </c>
      <c r="V523" s="86"/>
      <c r="W523" s="86"/>
      <c r="X523" s="86"/>
      <c r="Y523" s="86"/>
      <c r="Z523" s="86"/>
      <c r="AA523" s="86"/>
      <c r="AB523" s="86"/>
      <c r="AC523" s="86"/>
      <c r="AD523" s="86"/>
      <c r="AE523" s="86" t="str">
        <f t="shared" si="1144"/>
        <v/>
      </c>
      <c r="AF523" s="86">
        <v>17.0</v>
      </c>
      <c r="AG523" s="155" t="str">
        <f t="shared" si="1140"/>
        <v>17</v>
      </c>
      <c r="AH523" s="155" t="str">
        <f t="shared" si="1141"/>
        <v> </v>
      </c>
      <c r="AI523" s="155" t="str">
        <f t="shared" ref="AI523:AK523" si="1174">IF(H523="","",H523)</f>
        <v/>
      </c>
      <c r="AJ523" s="156" t="str">
        <f t="shared" si="1174"/>
        <v/>
      </c>
      <c r="AK523" s="157" t="str">
        <f t="shared" si="1174"/>
        <v/>
      </c>
      <c r="AL523" s="86" t="str">
        <f t="shared" si="1146"/>
        <v/>
      </c>
    </row>
    <row r="524" ht="25.5" customHeight="1">
      <c r="A524" s="149"/>
      <c r="B524" s="161"/>
      <c r="C524" s="104"/>
      <c r="D524" s="105"/>
      <c r="E524" s="106">
        <f>IF(B524="",0,F527/SUM(B507:B526))</f>
        <v>0</v>
      </c>
      <c r="F524" s="106">
        <f t="shared" si="1128"/>
        <v>0</v>
      </c>
      <c r="G524" s="107">
        <f t="shared" si="1129"/>
        <v>0</v>
      </c>
      <c r="H524" s="103"/>
      <c r="I524" s="104"/>
      <c r="J524" s="105"/>
      <c r="K524" s="106">
        <f t="shared" si="1130"/>
        <v>0</v>
      </c>
      <c r="L524" s="108">
        <f t="shared" si="1131"/>
        <v>0</v>
      </c>
      <c r="M524" s="97">
        <f t="shared" si="1132"/>
        <v>0</v>
      </c>
      <c r="N524" s="109">
        <f t="shared" si="1133"/>
        <v>0</v>
      </c>
      <c r="O524" s="107">
        <f t="shared" si="1134"/>
        <v>0</v>
      </c>
      <c r="P524" s="110" t="str">
        <f t="shared" ref="P524:Q524" si="1175">H524</f>
        <v/>
      </c>
      <c r="Q524" s="106" t="str">
        <f t="shared" si="1175"/>
        <v/>
      </c>
      <c r="R524" s="106">
        <f t="shared" si="1136"/>
        <v>0</v>
      </c>
      <c r="S524" s="108">
        <f t="shared" si="1137"/>
        <v>0</v>
      </c>
      <c r="T524" s="153">
        <f t="shared" si="1138"/>
        <v>0</v>
      </c>
      <c r="U524" s="154">
        <f t="shared" si="1139"/>
        <v>0</v>
      </c>
      <c r="V524" s="86"/>
      <c r="W524" s="86"/>
      <c r="X524" s="86"/>
      <c r="Y524" s="86"/>
      <c r="Z524" s="86"/>
      <c r="AA524" s="86"/>
      <c r="AB524" s="86"/>
      <c r="AC524" s="86"/>
      <c r="AD524" s="86"/>
      <c r="AE524" s="86" t="str">
        <f t="shared" si="1144"/>
        <v/>
      </c>
      <c r="AF524" s="86">
        <v>18.0</v>
      </c>
      <c r="AG524" s="155" t="str">
        <f t="shared" si="1140"/>
        <v>18</v>
      </c>
      <c r="AH524" s="155" t="str">
        <f t="shared" si="1141"/>
        <v> </v>
      </c>
      <c r="AI524" s="155" t="str">
        <f t="shared" ref="AI524:AK524" si="1176">IF(H524="","",H524)</f>
        <v/>
      </c>
      <c r="AJ524" s="156" t="str">
        <f t="shared" si="1176"/>
        <v/>
      </c>
      <c r="AK524" s="157" t="str">
        <f t="shared" si="1176"/>
        <v/>
      </c>
      <c r="AL524" s="86" t="str">
        <f t="shared" si="1146"/>
        <v/>
      </c>
    </row>
    <row r="525" ht="25.5" customHeight="1">
      <c r="A525" s="149"/>
      <c r="B525" s="161"/>
      <c r="C525" s="104"/>
      <c r="D525" s="105"/>
      <c r="E525" s="106">
        <f>IF(B525="",0,F527/SUM(B507:B526))</f>
        <v>0</v>
      </c>
      <c r="F525" s="106">
        <f t="shared" si="1128"/>
        <v>0</v>
      </c>
      <c r="G525" s="107">
        <f t="shared" si="1129"/>
        <v>0</v>
      </c>
      <c r="H525" s="103"/>
      <c r="I525" s="104"/>
      <c r="J525" s="105"/>
      <c r="K525" s="106">
        <f t="shared" si="1130"/>
        <v>0</v>
      </c>
      <c r="L525" s="108">
        <f t="shared" si="1131"/>
        <v>0</v>
      </c>
      <c r="M525" s="97">
        <f t="shared" si="1132"/>
        <v>0</v>
      </c>
      <c r="N525" s="109">
        <f t="shared" si="1133"/>
        <v>0</v>
      </c>
      <c r="O525" s="107">
        <f t="shared" si="1134"/>
        <v>0</v>
      </c>
      <c r="P525" s="110" t="str">
        <f t="shared" ref="P525:Q525" si="1177">H525</f>
        <v/>
      </c>
      <c r="Q525" s="106" t="str">
        <f t="shared" si="1177"/>
        <v/>
      </c>
      <c r="R525" s="106">
        <f t="shared" si="1136"/>
        <v>0</v>
      </c>
      <c r="S525" s="108">
        <f t="shared" si="1137"/>
        <v>0</v>
      </c>
      <c r="T525" s="153">
        <f t="shared" si="1138"/>
        <v>0</v>
      </c>
      <c r="U525" s="154">
        <f t="shared" si="1139"/>
        <v>0</v>
      </c>
      <c r="V525" s="86"/>
      <c r="W525" s="86"/>
      <c r="X525" s="86"/>
      <c r="Y525" s="86"/>
      <c r="Z525" s="86"/>
      <c r="AA525" s="86"/>
      <c r="AB525" s="86"/>
      <c r="AC525" s="86"/>
      <c r="AD525" s="86"/>
      <c r="AE525" s="86" t="str">
        <f t="shared" si="1144"/>
        <v/>
      </c>
      <c r="AF525" s="86">
        <v>19.0</v>
      </c>
      <c r="AG525" s="155" t="str">
        <f t="shared" si="1140"/>
        <v>19</v>
      </c>
      <c r="AH525" s="155" t="str">
        <f t="shared" si="1141"/>
        <v> </v>
      </c>
      <c r="AI525" s="155" t="str">
        <f t="shared" ref="AI525:AK525" si="1178">IF(H525="","",H525)</f>
        <v/>
      </c>
      <c r="AJ525" s="156" t="str">
        <f t="shared" si="1178"/>
        <v/>
      </c>
      <c r="AK525" s="157" t="str">
        <f t="shared" si="1178"/>
        <v/>
      </c>
      <c r="AL525" s="86" t="str">
        <f t="shared" si="1146"/>
        <v/>
      </c>
    </row>
    <row r="526" ht="25.5" customHeight="1">
      <c r="A526" s="149"/>
      <c r="B526" s="161"/>
      <c r="C526" s="104"/>
      <c r="D526" s="105"/>
      <c r="E526" s="106">
        <f>IF(B526="",0,F527/SUM(B507:B526))</f>
        <v>0</v>
      </c>
      <c r="F526" s="106">
        <f t="shared" si="1128"/>
        <v>0</v>
      </c>
      <c r="G526" s="107">
        <f t="shared" si="1129"/>
        <v>0</v>
      </c>
      <c r="H526" s="103"/>
      <c r="I526" s="104"/>
      <c r="J526" s="105"/>
      <c r="K526" s="106">
        <f t="shared" si="1130"/>
        <v>0</v>
      </c>
      <c r="L526" s="108">
        <f t="shared" si="1131"/>
        <v>0</v>
      </c>
      <c r="M526" s="97">
        <f t="shared" si="1132"/>
        <v>0</v>
      </c>
      <c r="N526" s="109">
        <f t="shared" si="1133"/>
        <v>0</v>
      </c>
      <c r="O526" s="107">
        <f t="shared" si="1134"/>
        <v>0</v>
      </c>
      <c r="P526" s="110" t="str">
        <f t="shared" ref="P526:Q526" si="1179">H526</f>
        <v/>
      </c>
      <c r="Q526" s="106" t="str">
        <f t="shared" si="1179"/>
        <v/>
      </c>
      <c r="R526" s="106">
        <f t="shared" si="1136"/>
        <v>0</v>
      </c>
      <c r="S526" s="108">
        <f t="shared" si="1137"/>
        <v>0</v>
      </c>
      <c r="T526" s="153">
        <f t="shared" si="1138"/>
        <v>0</v>
      </c>
      <c r="U526" s="154">
        <f t="shared" si="1139"/>
        <v>0</v>
      </c>
      <c r="V526" s="86"/>
      <c r="W526" s="86"/>
      <c r="X526" s="86"/>
      <c r="Y526" s="86"/>
      <c r="Z526" s="86"/>
      <c r="AA526" s="86"/>
      <c r="AB526" s="86"/>
      <c r="AC526" s="86"/>
      <c r="AD526" s="86"/>
      <c r="AE526" s="86" t="str">
        <f t="shared" si="1144"/>
        <v/>
      </c>
      <c r="AF526" s="86">
        <v>20.0</v>
      </c>
      <c r="AG526" s="155" t="str">
        <f t="shared" si="1140"/>
        <v>20</v>
      </c>
      <c r="AH526" s="155" t="str">
        <f t="shared" si="1141"/>
        <v> </v>
      </c>
      <c r="AI526" s="155" t="str">
        <f t="shared" ref="AI526:AK526" si="1180">IF(H526="","",H526)</f>
        <v/>
      </c>
      <c r="AJ526" s="156" t="str">
        <f t="shared" si="1180"/>
        <v/>
      </c>
      <c r="AK526" s="157" t="str">
        <f t="shared" si="1180"/>
        <v/>
      </c>
      <c r="AL526" s="86" t="str">
        <f t="shared" si="1146"/>
        <v/>
      </c>
    </row>
    <row r="527" ht="25.5" customHeight="1">
      <c r="A527" s="86"/>
      <c r="B527" s="164">
        <f>SUM(B507:B526)</f>
        <v>0</v>
      </c>
      <c r="C527" s="87" t="s">
        <v>34</v>
      </c>
      <c r="D527" s="95" t="s">
        <v>26</v>
      </c>
      <c r="E527" s="15"/>
      <c r="F527" s="104"/>
      <c r="G527" s="91"/>
      <c r="H527" s="164">
        <f>SUM(H507:H526)</f>
        <v>0</v>
      </c>
      <c r="I527" s="87" t="s">
        <v>34</v>
      </c>
      <c r="J527" s="86"/>
      <c r="K527" s="86"/>
      <c r="L527" s="165">
        <f t="shared" si="1131"/>
        <v>0</v>
      </c>
      <c r="M527" s="86"/>
      <c r="N527" s="166">
        <f t="shared" ref="N527:O527" si="1181">SUM(N507:N514)</f>
        <v>0</v>
      </c>
      <c r="O527" s="166">
        <f t="shared" si="1181"/>
        <v>0</v>
      </c>
      <c r="P527" s="86"/>
      <c r="Q527" s="86"/>
      <c r="R527" s="98">
        <f>SUM(R507:R514)</f>
        <v>0</v>
      </c>
      <c r="S527" s="164" t="s">
        <v>28</v>
      </c>
      <c r="T527" s="164"/>
      <c r="U527" s="86"/>
      <c r="V527" s="86"/>
      <c r="W527" s="86"/>
      <c r="X527" s="86"/>
      <c r="Y527" s="104">
        <f>T527*R527</f>
        <v>0</v>
      </c>
      <c r="Z527" s="104">
        <f>R527</f>
        <v>0</v>
      </c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</row>
    <row r="528" ht="25.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</row>
    <row r="529" ht="25.5" customHeight="1">
      <c r="A529" s="137"/>
      <c r="B529" s="138" t="s">
        <v>1</v>
      </c>
      <c r="C529" s="139"/>
      <c r="D529" s="95" t="s">
        <v>2</v>
      </c>
      <c r="E529" s="15"/>
      <c r="F529" s="140"/>
      <c r="G529" s="17"/>
      <c r="H529" s="17"/>
      <c r="I529" s="15"/>
      <c r="J529" s="95" t="s">
        <v>3</v>
      </c>
      <c r="K529" s="17"/>
      <c r="L529" s="17"/>
      <c r="M529" s="15"/>
      <c r="N529" s="86"/>
      <c r="O529" s="86"/>
      <c r="P529" s="97">
        <f>IFERROR(O552/N552-1,0)</f>
        <v>0</v>
      </c>
      <c r="Q529" s="141" t="s">
        <v>4</v>
      </c>
      <c r="R529" s="20"/>
      <c r="S529" s="21"/>
      <c r="T529" s="142">
        <f>SUM(T532:T551)</f>
        <v>0</v>
      </c>
      <c r="U529" s="143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</row>
    <row r="530" ht="25.5" customHeight="1">
      <c r="A530" s="144" t="s">
        <v>5</v>
      </c>
      <c r="B530" s="145" t="s">
        <v>6</v>
      </c>
      <c r="C530" s="17"/>
      <c r="D530" s="17"/>
      <c r="E530" s="17"/>
      <c r="F530" s="17"/>
      <c r="G530" s="26"/>
      <c r="H530" s="25" t="s">
        <v>7</v>
      </c>
      <c r="I530" s="17"/>
      <c r="J530" s="17"/>
      <c r="K530" s="17"/>
      <c r="L530" s="17"/>
      <c r="M530" s="26"/>
      <c r="N530" s="27" t="s">
        <v>8</v>
      </c>
      <c r="O530" s="28"/>
      <c r="P530" s="25" t="s">
        <v>9</v>
      </c>
      <c r="Q530" s="17"/>
      <c r="R530" s="17"/>
      <c r="S530" s="17"/>
      <c r="T530" s="2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</row>
    <row r="531" ht="25.5" customHeight="1">
      <c r="A531" s="146"/>
      <c r="B531" s="138" t="s">
        <v>10</v>
      </c>
      <c r="C531" s="93" t="s">
        <v>11</v>
      </c>
      <c r="D531" s="93" t="s">
        <v>12</v>
      </c>
      <c r="E531" s="93" t="s">
        <v>13</v>
      </c>
      <c r="F531" s="93" t="s">
        <v>14</v>
      </c>
      <c r="G531" s="101" t="s">
        <v>15</v>
      </c>
      <c r="H531" s="100" t="s">
        <v>10</v>
      </c>
      <c r="I531" s="93" t="s">
        <v>11</v>
      </c>
      <c r="J531" s="93" t="s">
        <v>12</v>
      </c>
      <c r="K531" s="93" t="s">
        <v>14</v>
      </c>
      <c r="L531" s="93" t="s">
        <v>16</v>
      </c>
      <c r="M531" s="101" t="s">
        <v>17</v>
      </c>
      <c r="N531" s="100" t="s">
        <v>18</v>
      </c>
      <c r="O531" s="101" t="s">
        <v>19</v>
      </c>
      <c r="P531" s="100" t="s">
        <v>20</v>
      </c>
      <c r="Q531" s="93" t="s">
        <v>21</v>
      </c>
      <c r="R531" s="93" t="s">
        <v>22</v>
      </c>
      <c r="S531" s="93" t="s">
        <v>23</v>
      </c>
      <c r="T531" s="147" t="s">
        <v>24</v>
      </c>
      <c r="U531" s="148" t="s">
        <v>32</v>
      </c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</row>
    <row r="532" ht="25.5" customHeight="1">
      <c r="A532" s="149"/>
      <c r="B532" s="162"/>
      <c r="C532" s="160"/>
      <c r="D532" s="158"/>
      <c r="E532" s="106">
        <f>IF(B532="",0,F552/SUM(B532:B551))</f>
        <v>0</v>
      </c>
      <c r="F532" s="106">
        <f t="shared" ref="F532:F551" si="1184">C532*(1-D532)*(1-9.25%)+E532</f>
        <v>0</v>
      </c>
      <c r="G532" s="107">
        <f t="shared" ref="G532:G551" si="1185">IFERROR(F532*B532/H532,0)</f>
        <v>0</v>
      </c>
      <c r="H532" s="159"/>
      <c r="I532" s="104"/>
      <c r="J532" s="105"/>
      <c r="K532" s="106">
        <f t="shared" ref="K532:K551" si="1186">I532*(1-J532)*(1-9.25%)</f>
        <v>0</v>
      </c>
      <c r="L532" s="108">
        <f t="shared" ref="L532:L552" si="1187">IFERROR(H532/B532-1,0)</f>
        <v>0</v>
      </c>
      <c r="M532" s="97">
        <f t="shared" ref="M532:M551" si="1188">IFERROR(K532/G532-1,0)</f>
        <v>0</v>
      </c>
      <c r="N532" s="109">
        <f t="shared" ref="N532:N551" si="1189">B532*F532</f>
        <v>0</v>
      </c>
      <c r="O532" s="107">
        <f t="shared" ref="O532:O551" si="1190">H532*K532</f>
        <v>0</v>
      </c>
      <c r="P532" s="110" t="str">
        <f t="shared" ref="P532:Q532" si="1182">H532</f>
        <v/>
      </c>
      <c r="Q532" s="106" t="str">
        <f t="shared" si="1182"/>
        <v/>
      </c>
      <c r="R532" s="106">
        <f t="shared" ref="R532:R551" si="1192">Q532*P532</f>
        <v>0</v>
      </c>
      <c r="S532" s="108">
        <f t="shared" ref="S532:S551" si="1193">IF(M532="","",IF(M532&lt;20%,0,IF(M532&lt;30%,1%,IF(M532&lt;40%,1.5%,IF(M532&lt;50%,2.5%,IF(M532&lt;60%,3%,IF(M532&lt;80%,4%,IF(M532&lt;100%,5%,5%))))))))</f>
        <v>0</v>
      </c>
      <c r="T532" s="153">
        <f t="shared" ref="T532:T551" si="1194">R532*S532</f>
        <v>0</v>
      </c>
      <c r="U532" s="154">
        <f t="shared" ref="U532:U551" si="1195">G532/(1-J532)/(1-9.25%)</f>
        <v>0</v>
      </c>
      <c r="V532" s="86"/>
      <c r="W532" s="86"/>
      <c r="X532" s="86"/>
      <c r="Y532" s="86"/>
      <c r="Z532" s="86"/>
      <c r="AA532" s="86"/>
      <c r="AB532" s="86"/>
      <c r="AC532" s="86"/>
      <c r="AD532" s="86"/>
      <c r="AE532" s="86" t="str">
        <f>C529</f>
        <v/>
      </c>
      <c r="AF532" s="86">
        <v>1.0</v>
      </c>
      <c r="AG532" s="155" t="str">
        <f t="shared" ref="AG532:AG551" si="1196">CONCATENATE(AE532,AF532)</f>
        <v>1</v>
      </c>
      <c r="AH532" s="155" t="str">
        <f t="shared" ref="AH532:AH551" si="1197">IF(A532=""," ",A532)</f>
        <v> </v>
      </c>
      <c r="AI532" s="155" t="str">
        <f t="shared" ref="AI532:AK532" si="1183">IF(H532="","",H532)</f>
        <v/>
      </c>
      <c r="AJ532" s="156" t="str">
        <f t="shared" si="1183"/>
        <v/>
      </c>
      <c r="AK532" s="157" t="str">
        <f t="shared" si="1183"/>
        <v/>
      </c>
      <c r="AL532" s="86" t="str">
        <f>IF(F529="","",F529)</f>
        <v/>
      </c>
    </row>
    <row r="533" ht="25.5" customHeight="1">
      <c r="A533" s="149"/>
      <c r="B533" s="161"/>
      <c r="C533" s="104"/>
      <c r="D533" s="105"/>
      <c r="E533" s="106">
        <f>IF(B533="",0,F552/SUM(B532:B551))</f>
        <v>0</v>
      </c>
      <c r="F533" s="106">
        <f t="shared" si="1184"/>
        <v>0</v>
      </c>
      <c r="G533" s="107">
        <f t="shared" si="1185"/>
        <v>0</v>
      </c>
      <c r="H533" s="103"/>
      <c r="I533" s="104"/>
      <c r="J533" s="105"/>
      <c r="K533" s="106">
        <f t="shared" si="1186"/>
        <v>0</v>
      </c>
      <c r="L533" s="108">
        <f t="shared" si="1187"/>
        <v>0</v>
      </c>
      <c r="M533" s="97">
        <f t="shared" si="1188"/>
        <v>0</v>
      </c>
      <c r="N533" s="109">
        <f t="shared" si="1189"/>
        <v>0</v>
      </c>
      <c r="O533" s="107">
        <f t="shared" si="1190"/>
        <v>0</v>
      </c>
      <c r="P533" s="110" t="str">
        <f t="shared" ref="P533:Q533" si="1191">H533</f>
        <v/>
      </c>
      <c r="Q533" s="106" t="str">
        <f t="shared" si="1191"/>
        <v/>
      </c>
      <c r="R533" s="106">
        <f t="shared" si="1192"/>
        <v>0</v>
      </c>
      <c r="S533" s="108">
        <f t="shared" si="1193"/>
        <v>0</v>
      </c>
      <c r="T533" s="153">
        <f t="shared" si="1194"/>
        <v>0</v>
      </c>
      <c r="U533" s="154">
        <f t="shared" si="1195"/>
        <v>0</v>
      </c>
      <c r="V533" s="86"/>
      <c r="W533" s="86"/>
      <c r="X533" s="86"/>
      <c r="Y533" s="86"/>
      <c r="Z533" s="86"/>
      <c r="AA533" s="86"/>
      <c r="AB533" s="86"/>
      <c r="AC533" s="86"/>
      <c r="AD533" s="86"/>
      <c r="AE533" s="86" t="str">
        <f t="shared" ref="AE533:AE551" si="1200">AE532</f>
        <v/>
      </c>
      <c r="AF533" s="86">
        <v>2.0</v>
      </c>
      <c r="AG533" s="155" t="str">
        <f t="shared" si="1196"/>
        <v>2</v>
      </c>
      <c r="AH533" s="155" t="str">
        <f t="shared" si="1197"/>
        <v> </v>
      </c>
      <c r="AI533" s="155" t="str">
        <f t="shared" ref="AI533:AK533" si="1198">IF(H533="","",H533)</f>
        <v/>
      </c>
      <c r="AJ533" s="156" t="str">
        <f t="shared" si="1198"/>
        <v/>
      </c>
      <c r="AK533" s="157" t="str">
        <f t="shared" si="1198"/>
        <v/>
      </c>
      <c r="AL533" s="86" t="str">
        <f t="shared" ref="AL533:AL551" si="1202">AL532</f>
        <v/>
      </c>
    </row>
    <row r="534" ht="25.5" customHeight="1">
      <c r="A534" s="149"/>
      <c r="B534" s="162"/>
      <c r="C534" s="160"/>
      <c r="D534" s="158"/>
      <c r="E534" s="106">
        <f>IF(B534="",0,F552/SUM(B532:B551))</f>
        <v>0</v>
      </c>
      <c r="F534" s="106">
        <f t="shared" si="1184"/>
        <v>0</v>
      </c>
      <c r="G534" s="107">
        <f t="shared" si="1185"/>
        <v>0</v>
      </c>
      <c r="H534" s="159"/>
      <c r="I534" s="104"/>
      <c r="J534" s="105"/>
      <c r="K534" s="106">
        <f t="shared" si="1186"/>
        <v>0</v>
      </c>
      <c r="L534" s="108">
        <f t="shared" si="1187"/>
        <v>0</v>
      </c>
      <c r="M534" s="97">
        <f t="shared" si="1188"/>
        <v>0</v>
      </c>
      <c r="N534" s="109">
        <f t="shared" si="1189"/>
        <v>0</v>
      </c>
      <c r="O534" s="107">
        <f t="shared" si="1190"/>
        <v>0</v>
      </c>
      <c r="P534" s="110" t="str">
        <f t="shared" ref="P534:Q534" si="1199">H534</f>
        <v/>
      </c>
      <c r="Q534" s="106" t="str">
        <f t="shared" si="1199"/>
        <v/>
      </c>
      <c r="R534" s="106">
        <f t="shared" si="1192"/>
        <v>0</v>
      </c>
      <c r="S534" s="108">
        <f t="shared" si="1193"/>
        <v>0</v>
      </c>
      <c r="T534" s="153">
        <f t="shared" si="1194"/>
        <v>0</v>
      </c>
      <c r="U534" s="154">
        <f t="shared" si="1195"/>
        <v>0</v>
      </c>
      <c r="V534" s="86"/>
      <c r="W534" s="86"/>
      <c r="X534" s="86"/>
      <c r="Y534" s="86"/>
      <c r="Z534" s="86"/>
      <c r="AA534" s="86"/>
      <c r="AB534" s="86"/>
      <c r="AC534" s="86"/>
      <c r="AD534" s="86"/>
      <c r="AE534" s="86" t="str">
        <f t="shared" si="1200"/>
        <v/>
      </c>
      <c r="AF534" s="86">
        <v>3.0</v>
      </c>
      <c r="AG534" s="155" t="str">
        <f t="shared" si="1196"/>
        <v>3</v>
      </c>
      <c r="AH534" s="155" t="str">
        <f t="shared" si="1197"/>
        <v> </v>
      </c>
      <c r="AI534" s="155" t="str">
        <f t="shared" ref="AI534:AK534" si="1201">IF(H534="","",H534)</f>
        <v/>
      </c>
      <c r="AJ534" s="156" t="str">
        <f t="shared" si="1201"/>
        <v/>
      </c>
      <c r="AK534" s="157" t="str">
        <f t="shared" si="1201"/>
        <v/>
      </c>
      <c r="AL534" s="86" t="str">
        <f t="shared" si="1202"/>
        <v/>
      </c>
    </row>
    <row r="535" ht="25.5" customHeight="1">
      <c r="A535" s="149"/>
      <c r="B535" s="161"/>
      <c r="C535" s="104"/>
      <c r="D535" s="105"/>
      <c r="E535" s="106">
        <f>IF(B535="",0,F552/SUM(B532:B551))</f>
        <v>0</v>
      </c>
      <c r="F535" s="106">
        <f t="shared" si="1184"/>
        <v>0</v>
      </c>
      <c r="G535" s="107">
        <f t="shared" si="1185"/>
        <v>0</v>
      </c>
      <c r="H535" s="103"/>
      <c r="I535" s="104"/>
      <c r="J535" s="105"/>
      <c r="K535" s="106">
        <f t="shared" si="1186"/>
        <v>0</v>
      </c>
      <c r="L535" s="108">
        <f t="shared" si="1187"/>
        <v>0</v>
      </c>
      <c r="M535" s="97">
        <f t="shared" si="1188"/>
        <v>0</v>
      </c>
      <c r="N535" s="109">
        <f t="shared" si="1189"/>
        <v>0</v>
      </c>
      <c r="O535" s="107">
        <f t="shared" si="1190"/>
        <v>0</v>
      </c>
      <c r="P535" s="110" t="str">
        <f t="shared" ref="P535:Q535" si="1203">H535</f>
        <v/>
      </c>
      <c r="Q535" s="106" t="str">
        <f t="shared" si="1203"/>
        <v/>
      </c>
      <c r="R535" s="106">
        <f t="shared" si="1192"/>
        <v>0</v>
      </c>
      <c r="S535" s="108">
        <f t="shared" si="1193"/>
        <v>0</v>
      </c>
      <c r="T535" s="153">
        <f t="shared" si="1194"/>
        <v>0</v>
      </c>
      <c r="U535" s="154">
        <f t="shared" si="1195"/>
        <v>0</v>
      </c>
      <c r="V535" s="86"/>
      <c r="W535" s="86"/>
      <c r="X535" s="86"/>
      <c r="Y535" s="86"/>
      <c r="Z535" s="86"/>
      <c r="AA535" s="86"/>
      <c r="AB535" s="86"/>
      <c r="AC535" s="86"/>
      <c r="AD535" s="86"/>
      <c r="AE535" s="86" t="str">
        <f t="shared" si="1200"/>
        <v/>
      </c>
      <c r="AF535" s="86">
        <v>4.0</v>
      </c>
      <c r="AG535" s="155" t="str">
        <f t="shared" si="1196"/>
        <v>4</v>
      </c>
      <c r="AH535" s="155" t="str">
        <f t="shared" si="1197"/>
        <v> </v>
      </c>
      <c r="AI535" s="155" t="str">
        <f t="shared" ref="AI535:AK535" si="1204">IF(H535="","",H535)</f>
        <v/>
      </c>
      <c r="AJ535" s="156" t="str">
        <f t="shared" si="1204"/>
        <v/>
      </c>
      <c r="AK535" s="157" t="str">
        <f t="shared" si="1204"/>
        <v/>
      </c>
      <c r="AL535" s="86" t="str">
        <f t="shared" si="1202"/>
        <v/>
      </c>
    </row>
    <row r="536" ht="25.5" customHeight="1">
      <c r="A536" s="149"/>
      <c r="B536" s="162"/>
      <c r="C536" s="160"/>
      <c r="D536" s="158"/>
      <c r="E536" s="106">
        <f>IF(B536="",0,F552/SUM(B532:B551))</f>
        <v>0</v>
      </c>
      <c r="F536" s="106">
        <f t="shared" si="1184"/>
        <v>0</v>
      </c>
      <c r="G536" s="107">
        <f t="shared" si="1185"/>
        <v>0</v>
      </c>
      <c r="H536" s="159"/>
      <c r="I536" s="104"/>
      <c r="J536" s="105"/>
      <c r="K536" s="106">
        <f t="shared" si="1186"/>
        <v>0</v>
      </c>
      <c r="L536" s="108">
        <f t="shared" si="1187"/>
        <v>0</v>
      </c>
      <c r="M536" s="97">
        <f t="shared" si="1188"/>
        <v>0</v>
      </c>
      <c r="N536" s="109">
        <f t="shared" si="1189"/>
        <v>0</v>
      </c>
      <c r="O536" s="107">
        <f t="shared" si="1190"/>
        <v>0</v>
      </c>
      <c r="P536" s="110" t="str">
        <f t="shared" ref="P536:Q536" si="1205">H536</f>
        <v/>
      </c>
      <c r="Q536" s="106" t="str">
        <f t="shared" si="1205"/>
        <v/>
      </c>
      <c r="R536" s="106">
        <f t="shared" si="1192"/>
        <v>0</v>
      </c>
      <c r="S536" s="108">
        <f t="shared" si="1193"/>
        <v>0</v>
      </c>
      <c r="T536" s="153">
        <f t="shared" si="1194"/>
        <v>0</v>
      </c>
      <c r="U536" s="154">
        <f t="shared" si="1195"/>
        <v>0</v>
      </c>
      <c r="V536" s="86"/>
      <c r="W536" s="86"/>
      <c r="X536" s="86"/>
      <c r="Y536" s="86"/>
      <c r="Z536" s="86"/>
      <c r="AA536" s="86"/>
      <c r="AB536" s="86"/>
      <c r="AC536" s="86"/>
      <c r="AD536" s="86"/>
      <c r="AE536" s="86" t="str">
        <f t="shared" si="1200"/>
        <v/>
      </c>
      <c r="AF536" s="86">
        <v>5.0</v>
      </c>
      <c r="AG536" s="155" t="str">
        <f t="shared" si="1196"/>
        <v>5</v>
      </c>
      <c r="AH536" s="155" t="str">
        <f t="shared" si="1197"/>
        <v> </v>
      </c>
      <c r="AI536" s="155" t="str">
        <f t="shared" ref="AI536:AK536" si="1206">IF(H536="","",H536)</f>
        <v/>
      </c>
      <c r="AJ536" s="156" t="str">
        <f t="shared" si="1206"/>
        <v/>
      </c>
      <c r="AK536" s="157" t="str">
        <f t="shared" si="1206"/>
        <v/>
      </c>
      <c r="AL536" s="86" t="str">
        <f t="shared" si="1202"/>
        <v/>
      </c>
    </row>
    <row r="537" ht="25.5" customHeight="1">
      <c r="A537" s="149"/>
      <c r="B537" s="161"/>
      <c r="C537" s="104"/>
      <c r="D537" s="105"/>
      <c r="E537" s="106">
        <f>IF(B537="",0,F552/SUM(B532:B551))</f>
        <v>0</v>
      </c>
      <c r="F537" s="106">
        <f t="shared" si="1184"/>
        <v>0</v>
      </c>
      <c r="G537" s="107">
        <f t="shared" si="1185"/>
        <v>0</v>
      </c>
      <c r="H537" s="103"/>
      <c r="I537" s="104"/>
      <c r="J537" s="105"/>
      <c r="K537" s="106">
        <f t="shared" si="1186"/>
        <v>0</v>
      </c>
      <c r="L537" s="108">
        <f t="shared" si="1187"/>
        <v>0</v>
      </c>
      <c r="M537" s="97">
        <f t="shared" si="1188"/>
        <v>0</v>
      </c>
      <c r="N537" s="109">
        <f t="shared" si="1189"/>
        <v>0</v>
      </c>
      <c r="O537" s="107">
        <f t="shared" si="1190"/>
        <v>0</v>
      </c>
      <c r="P537" s="110" t="str">
        <f t="shared" ref="P537:Q537" si="1207">H537</f>
        <v/>
      </c>
      <c r="Q537" s="106" t="str">
        <f t="shared" si="1207"/>
        <v/>
      </c>
      <c r="R537" s="106">
        <f t="shared" si="1192"/>
        <v>0</v>
      </c>
      <c r="S537" s="108">
        <f t="shared" si="1193"/>
        <v>0</v>
      </c>
      <c r="T537" s="153">
        <f t="shared" si="1194"/>
        <v>0</v>
      </c>
      <c r="U537" s="154">
        <f t="shared" si="1195"/>
        <v>0</v>
      </c>
      <c r="V537" s="86"/>
      <c r="W537" s="86"/>
      <c r="X537" s="86"/>
      <c r="Y537" s="86"/>
      <c r="Z537" s="86"/>
      <c r="AA537" s="86"/>
      <c r="AB537" s="86"/>
      <c r="AC537" s="86"/>
      <c r="AD537" s="86"/>
      <c r="AE537" s="86" t="str">
        <f t="shared" si="1200"/>
        <v/>
      </c>
      <c r="AF537" s="86">
        <v>6.0</v>
      </c>
      <c r="AG537" s="155" t="str">
        <f t="shared" si="1196"/>
        <v>6</v>
      </c>
      <c r="AH537" s="155" t="str">
        <f t="shared" si="1197"/>
        <v> </v>
      </c>
      <c r="AI537" s="155" t="str">
        <f t="shared" ref="AI537:AK537" si="1208">IF(H537="","",H537)</f>
        <v/>
      </c>
      <c r="AJ537" s="156" t="str">
        <f t="shared" si="1208"/>
        <v/>
      </c>
      <c r="AK537" s="157" t="str">
        <f t="shared" si="1208"/>
        <v/>
      </c>
      <c r="AL537" s="86" t="str">
        <f t="shared" si="1202"/>
        <v/>
      </c>
    </row>
    <row r="538" ht="25.5" customHeight="1">
      <c r="A538" s="149"/>
      <c r="B538" s="162"/>
      <c r="C538" s="160"/>
      <c r="D538" s="158"/>
      <c r="E538" s="106">
        <f>IF(B538="",0,F552/SUM(B532:B551))</f>
        <v>0</v>
      </c>
      <c r="F538" s="106">
        <f t="shared" si="1184"/>
        <v>0</v>
      </c>
      <c r="G538" s="107">
        <f t="shared" si="1185"/>
        <v>0</v>
      </c>
      <c r="H538" s="159"/>
      <c r="I538" s="104"/>
      <c r="J538" s="105"/>
      <c r="K538" s="106">
        <f t="shared" si="1186"/>
        <v>0</v>
      </c>
      <c r="L538" s="108">
        <f t="shared" si="1187"/>
        <v>0</v>
      </c>
      <c r="M538" s="97">
        <f t="shared" si="1188"/>
        <v>0</v>
      </c>
      <c r="N538" s="109">
        <f t="shared" si="1189"/>
        <v>0</v>
      </c>
      <c r="O538" s="107">
        <f t="shared" si="1190"/>
        <v>0</v>
      </c>
      <c r="P538" s="110" t="str">
        <f t="shared" ref="P538:Q538" si="1209">H538</f>
        <v/>
      </c>
      <c r="Q538" s="106" t="str">
        <f t="shared" si="1209"/>
        <v/>
      </c>
      <c r="R538" s="106">
        <f t="shared" si="1192"/>
        <v>0</v>
      </c>
      <c r="S538" s="108">
        <f t="shared" si="1193"/>
        <v>0</v>
      </c>
      <c r="T538" s="153">
        <f t="shared" si="1194"/>
        <v>0</v>
      </c>
      <c r="U538" s="154">
        <f t="shared" si="1195"/>
        <v>0</v>
      </c>
      <c r="V538" s="86"/>
      <c r="W538" s="86"/>
      <c r="X538" s="86"/>
      <c r="Y538" s="86"/>
      <c r="Z538" s="86"/>
      <c r="AA538" s="86"/>
      <c r="AB538" s="86"/>
      <c r="AC538" s="86"/>
      <c r="AD538" s="86"/>
      <c r="AE538" s="86" t="str">
        <f t="shared" si="1200"/>
        <v/>
      </c>
      <c r="AF538" s="86">
        <v>7.0</v>
      </c>
      <c r="AG538" s="155" t="str">
        <f t="shared" si="1196"/>
        <v>7</v>
      </c>
      <c r="AH538" s="155" t="str">
        <f t="shared" si="1197"/>
        <v> </v>
      </c>
      <c r="AI538" s="155" t="str">
        <f t="shared" ref="AI538:AK538" si="1210">IF(H538="","",H538)</f>
        <v/>
      </c>
      <c r="AJ538" s="156" t="str">
        <f t="shared" si="1210"/>
        <v/>
      </c>
      <c r="AK538" s="157" t="str">
        <f t="shared" si="1210"/>
        <v/>
      </c>
      <c r="AL538" s="86" t="str">
        <f t="shared" si="1202"/>
        <v/>
      </c>
    </row>
    <row r="539" ht="25.5" customHeight="1">
      <c r="A539" s="149"/>
      <c r="B539" s="161"/>
      <c r="C539" s="104"/>
      <c r="D539" s="105"/>
      <c r="E539" s="106">
        <f>IF(B539="",0,F552/SUM(B532:B551))</f>
        <v>0</v>
      </c>
      <c r="F539" s="106">
        <f t="shared" si="1184"/>
        <v>0</v>
      </c>
      <c r="G539" s="107">
        <f t="shared" si="1185"/>
        <v>0</v>
      </c>
      <c r="H539" s="103"/>
      <c r="I539" s="104"/>
      <c r="J539" s="105"/>
      <c r="K539" s="106">
        <f t="shared" si="1186"/>
        <v>0</v>
      </c>
      <c r="L539" s="108">
        <f t="shared" si="1187"/>
        <v>0</v>
      </c>
      <c r="M539" s="97">
        <f t="shared" si="1188"/>
        <v>0</v>
      </c>
      <c r="N539" s="109">
        <f t="shared" si="1189"/>
        <v>0</v>
      </c>
      <c r="O539" s="107">
        <f t="shared" si="1190"/>
        <v>0</v>
      </c>
      <c r="P539" s="110" t="str">
        <f t="shared" ref="P539:Q539" si="1211">H539</f>
        <v/>
      </c>
      <c r="Q539" s="106" t="str">
        <f t="shared" si="1211"/>
        <v/>
      </c>
      <c r="R539" s="106">
        <f t="shared" si="1192"/>
        <v>0</v>
      </c>
      <c r="S539" s="108">
        <f t="shared" si="1193"/>
        <v>0</v>
      </c>
      <c r="T539" s="153">
        <f t="shared" si="1194"/>
        <v>0</v>
      </c>
      <c r="U539" s="154">
        <f t="shared" si="1195"/>
        <v>0</v>
      </c>
      <c r="V539" s="86"/>
      <c r="W539" s="86"/>
      <c r="X539" s="86"/>
      <c r="Y539" s="86"/>
      <c r="Z539" s="86"/>
      <c r="AA539" s="86"/>
      <c r="AB539" s="86"/>
      <c r="AC539" s="86"/>
      <c r="AD539" s="86"/>
      <c r="AE539" s="86" t="str">
        <f t="shared" si="1200"/>
        <v/>
      </c>
      <c r="AF539" s="86">
        <v>8.0</v>
      </c>
      <c r="AG539" s="155" t="str">
        <f t="shared" si="1196"/>
        <v>8</v>
      </c>
      <c r="AH539" s="155" t="str">
        <f t="shared" si="1197"/>
        <v> </v>
      </c>
      <c r="AI539" s="155" t="str">
        <f t="shared" ref="AI539:AK539" si="1212">IF(H539="","",H539)</f>
        <v/>
      </c>
      <c r="AJ539" s="156" t="str">
        <f t="shared" si="1212"/>
        <v/>
      </c>
      <c r="AK539" s="157" t="str">
        <f t="shared" si="1212"/>
        <v/>
      </c>
      <c r="AL539" s="86" t="str">
        <f t="shared" si="1202"/>
        <v/>
      </c>
    </row>
    <row r="540" ht="25.5" customHeight="1">
      <c r="A540" s="149"/>
      <c r="B540" s="161"/>
      <c r="C540" s="104"/>
      <c r="D540" s="105"/>
      <c r="E540" s="106">
        <f>IF(B540="",0,F552/SUM(B532:B551))</f>
        <v>0</v>
      </c>
      <c r="F540" s="106">
        <f t="shared" si="1184"/>
        <v>0</v>
      </c>
      <c r="G540" s="107">
        <f t="shared" si="1185"/>
        <v>0</v>
      </c>
      <c r="H540" s="103"/>
      <c r="I540" s="104"/>
      <c r="J540" s="105"/>
      <c r="K540" s="106">
        <f t="shared" si="1186"/>
        <v>0</v>
      </c>
      <c r="L540" s="108">
        <f t="shared" si="1187"/>
        <v>0</v>
      </c>
      <c r="M540" s="97">
        <f t="shared" si="1188"/>
        <v>0</v>
      </c>
      <c r="N540" s="109">
        <f t="shared" si="1189"/>
        <v>0</v>
      </c>
      <c r="O540" s="107">
        <f t="shared" si="1190"/>
        <v>0</v>
      </c>
      <c r="P540" s="110" t="str">
        <f t="shared" ref="P540:Q540" si="1213">H540</f>
        <v/>
      </c>
      <c r="Q540" s="106" t="str">
        <f t="shared" si="1213"/>
        <v/>
      </c>
      <c r="R540" s="106">
        <f t="shared" si="1192"/>
        <v>0</v>
      </c>
      <c r="S540" s="108">
        <f t="shared" si="1193"/>
        <v>0</v>
      </c>
      <c r="T540" s="153">
        <f t="shared" si="1194"/>
        <v>0</v>
      </c>
      <c r="U540" s="154">
        <f t="shared" si="1195"/>
        <v>0</v>
      </c>
      <c r="V540" s="86"/>
      <c r="W540" s="86"/>
      <c r="X540" s="86"/>
      <c r="Y540" s="86"/>
      <c r="Z540" s="86"/>
      <c r="AA540" s="86"/>
      <c r="AB540" s="86"/>
      <c r="AC540" s="86"/>
      <c r="AD540" s="86"/>
      <c r="AE540" s="86" t="str">
        <f t="shared" si="1200"/>
        <v/>
      </c>
      <c r="AF540" s="86">
        <v>9.0</v>
      </c>
      <c r="AG540" s="155" t="str">
        <f t="shared" si="1196"/>
        <v>9</v>
      </c>
      <c r="AH540" s="155" t="str">
        <f t="shared" si="1197"/>
        <v> </v>
      </c>
      <c r="AI540" s="155" t="str">
        <f t="shared" ref="AI540:AK540" si="1214">IF(H540="","",H540)</f>
        <v/>
      </c>
      <c r="AJ540" s="156" t="str">
        <f t="shared" si="1214"/>
        <v/>
      </c>
      <c r="AK540" s="157" t="str">
        <f t="shared" si="1214"/>
        <v/>
      </c>
      <c r="AL540" s="86" t="str">
        <f t="shared" si="1202"/>
        <v/>
      </c>
    </row>
    <row r="541" ht="25.5" customHeight="1">
      <c r="A541" s="149"/>
      <c r="B541" s="161"/>
      <c r="C541" s="104"/>
      <c r="D541" s="105"/>
      <c r="E541" s="106">
        <f>IF(B541="",0,F552/SUM(B532:B551))</f>
        <v>0</v>
      </c>
      <c r="F541" s="106">
        <f t="shared" si="1184"/>
        <v>0</v>
      </c>
      <c r="G541" s="107">
        <f t="shared" si="1185"/>
        <v>0</v>
      </c>
      <c r="H541" s="103"/>
      <c r="I541" s="104"/>
      <c r="J541" s="105"/>
      <c r="K541" s="106">
        <f t="shared" si="1186"/>
        <v>0</v>
      </c>
      <c r="L541" s="108">
        <f t="shared" si="1187"/>
        <v>0</v>
      </c>
      <c r="M541" s="97">
        <f t="shared" si="1188"/>
        <v>0</v>
      </c>
      <c r="N541" s="109">
        <f t="shared" si="1189"/>
        <v>0</v>
      </c>
      <c r="O541" s="107">
        <f t="shared" si="1190"/>
        <v>0</v>
      </c>
      <c r="P541" s="110" t="str">
        <f t="shared" ref="P541:Q541" si="1215">H541</f>
        <v/>
      </c>
      <c r="Q541" s="106" t="str">
        <f t="shared" si="1215"/>
        <v/>
      </c>
      <c r="R541" s="106">
        <f t="shared" si="1192"/>
        <v>0</v>
      </c>
      <c r="S541" s="108">
        <f t="shared" si="1193"/>
        <v>0</v>
      </c>
      <c r="T541" s="153">
        <f t="shared" si="1194"/>
        <v>0</v>
      </c>
      <c r="U541" s="154">
        <f t="shared" si="1195"/>
        <v>0</v>
      </c>
      <c r="V541" s="86"/>
      <c r="W541" s="86"/>
      <c r="X541" s="86"/>
      <c r="Y541" s="86"/>
      <c r="Z541" s="86"/>
      <c r="AA541" s="86"/>
      <c r="AB541" s="86"/>
      <c r="AC541" s="86"/>
      <c r="AD541" s="86"/>
      <c r="AE541" s="86" t="str">
        <f t="shared" si="1200"/>
        <v/>
      </c>
      <c r="AF541" s="86">
        <v>10.0</v>
      </c>
      <c r="AG541" s="155" t="str">
        <f t="shared" si="1196"/>
        <v>10</v>
      </c>
      <c r="AH541" s="155" t="str">
        <f t="shared" si="1197"/>
        <v> </v>
      </c>
      <c r="AI541" s="155" t="str">
        <f t="shared" ref="AI541:AK541" si="1216">IF(H541="","",H541)</f>
        <v/>
      </c>
      <c r="AJ541" s="156" t="str">
        <f t="shared" si="1216"/>
        <v/>
      </c>
      <c r="AK541" s="157" t="str">
        <f t="shared" si="1216"/>
        <v/>
      </c>
      <c r="AL541" s="86" t="str">
        <f t="shared" si="1202"/>
        <v/>
      </c>
    </row>
    <row r="542" ht="25.5" customHeight="1">
      <c r="A542" s="149"/>
      <c r="B542" s="161"/>
      <c r="C542" s="104"/>
      <c r="D542" s="105"/>
      <c r="E542" s="106">
        <f>IF(B542="",0,F552/SUM(B532:B551))</f>
        <v>0</v>
      </c>
      <c r="F542" s="106">
        <f t="shared" si="1184"/>
        <v>0</v>
      </c>
      <c r="G542" s="107">
        <f t="shared" si="1185"/>
        <v>0</v>
      </c>
      <c r="H542" s="103"/>
      <c r="I542" s="104"/>
      <c r="J542" s="105"/>
      <c r="K542" s="106">
        <f t="shared" si="1186"/>
        <v>0</v>
      </c>
      <c r="L542" s="108">
        <f t="shared" si="1187"/>
        <v>0</v>
      </c>
      <c r="M542" s="97">
        <f t="shared" si="1188"/>
        <v>0</v>
      </c>
      <c r="N542" s="109">
        <f t="shared" si="1189"/>
        <v>0</v>
      </c>
      <c r="O542" s="107">
        <f t="shared" si="1190"/>
        <v>0</v>
      </c>
      <c r="P542" s="110" t="str">
        <f t="shared" ref="P542:Q542" si="1217">H542</f>
        <v/>
      </c>
      <c r="Q542" s="106" t="str">
        <f t="shared" si="1217"/>
        <v/>
      </c>
      <c r="R542" s="106">
        <f t="shared" si="1192"/>
        <v>0</v>
      </c>
      <c r="S542" s="108">
        <f t="shared" si="1193"/>
        <v>0</v>
      </c>
      <c r="T542" s="153">
        <f t="shared" si="1194"/>
        <v>0</v>
      </c>
      <c r="U542" s="154">
        <f t="shared" si="1195"/>
        <v>0</v>
      </c>
      <c r="V542" s="86"/>
      <c r="W542" s="86"/>
      <c r="X542" s="86"/>
      <c r="Y542" s="86"/>
      <c r="Z542" s="86"/>
      <c r="AA542" s="86"/>
      <c r="AB542" s="86"/>
      <c r="AC542" s="86"/>
      <c r="AD542" s="86"/>
      <c r="AE542" s="86" t="str">
        <f t="shared" si="1200"/>
        <v/>
      </c>
      <c r="AF542" s="86">
        <v>11.0</v>
      </c>
      <c r="AG542" s="155" t="str">
        <f t="shared" si="1196"/>
        <v>11</v>
      </c>
      <c r="AH542" s="155" t="str">
        <f t="shared" si="1197"/>
        <v> </v>
      </c>
      <c r="AI542" s="155" t="str">
        <f t="shared" ref="AI542:AK542" si="1218">IF(H542="","",H542)</f>
        <v/>
      </c>
      <c r="AJ542" s="156" t="str">
        <f t="shared" si="1218"/>
        <v/>
      </c>
      <c r="AK542" s="157" t="str">
        <f t="shared" si="1218"/>
        <v/>
      </c>
      <c r="AL542" s="86" t="str">
        <f t="shared" si="1202"/>
        <v/>
      </c>
    </row>
    <row r="543" ht="25.5" customHeight="1">
      <c r="A543" s="149"/>
      <c r="B543" s="161"/>
      <c r="C543" s="104"/>
      <c r="D543" s="105"/>
      <c r="E543" s="106">
        <f>IF(B543="",0,F552/SUM(B532:B551))</f>
        <v>0</v>
      </c>
      <c r="F543" s="106">
        <f t="shared" si="1184"/>
        <v>0</v>
      </c>
      <c r="G543" s="107">
        <f t="shared" si="1185"/>
        <v>0</v>
      </c>
      <c r="H543" s="103"/>
      <c r="I543" s="104"/>
      <c r="J543" s="105"/>
      <c r="K543" s="106">
        <f t="shared" si="1186"/>
        <v>0</v>
      </c>
      <c r="L543" s="108">
        <f t="shared" si="1187"/>
        <v>0</v>
      </c>
      <c r="M543" s="97">
        <f t="shared" si="1188"/>
        <v>0</v>
      </c>
      <c r="N543" s="109">
        <f t="shared" si="1189"/>
        <v>0</v>
      </c>
      <c r="O543" s="107">
        <f t="shared" si="1190"/>
        <v>0</v>
      </c>
      <c r="P543" s="110" t="str">
        <f t="shared" ref="P543:Q543" si="1219">H543</f>
        <v/>
      </c>
      <c r="Q543" s="106" t="str">
        <f t="shared" si="1219"/>
        <v/>
      </c>
      <c r="R543" s="106">
        <f t="shared" si="1192"/>
        <v>0</v>
      </c>
      <c r="S543" s="108">
        <f t="shared" si="1193"/>
        <v>0</v>
      </c>
      <c r="T543" s="153">
        <f t="shared" si="1194"/>
        <v>0</v>
      </c>
      <c r="U543" s="154">
        <f t="shared" si="1195"/>
        <v>0</v>
      </c>
      <c r="V543" s="86"/>
      <c r="W543" s="86"/>
      <c r="X543" s="86"/>
      <c r="Y543" s="86"/>
      <c r="Z543" s="86"/>
      <c r="AA543" s="86"/>
      <c r="AB543" s="86"/>
      <c r="AC543" s="86"/>
      <c r="AD543" s="86"/>
      <c r="AE543" s="86" t="str">
        <f t="shared" si="1200"/>
        <v/>
      </c>
      <c r="AF543" s="86">
        <v>12.0</v>
      </c>
      <c r="AG543" s="155" t="str">
        <f t="shared" si="1196"/>
        <v>12</v>
      </c>
      <c r="AH543" s="155" t="str">
        <f t="shared" si="1197"/>
        <v> </v>
      </c>
      <c r="AI543" s="155" t="str">
        <f t="shared" ref="AI543:AK543" si="1220">IF(H543="","",H543)</f>
        <v/>
      </c>
      <c r="AJ543" s="156" t="str">
        <f t="shared" si="1220"/>
        <v/>
      </c>
      <c r="AK543" s="157" t="str">
        <f t="shared" si="1220"/>
        <v/>
      </c>
      <c r="AL543" s="86" t="str">
        <f t="shared" si="1202"/>
        <v/>
      </c>
    </row>
    <row r="544" ht="25.5" customHeight="1">
      <c r="A544" s="149"/>
      <c r="B544" s="161"/>
      <c r="C544" s="104"/>
      <c r="D544" s="105"/>
      <c r="E544" s="106">
        <f>IF(B544="",0,F552/SUM(B532:B551))</f>
        <v>0</v>
      </c>
      <c r="F544" s="106">
        <f t="shared" si="1184"/>
        <v>0</v>
      </c>
      <c r="G544" s="107">
        <f t="shared" si="1185"/>
        <v>0</v>
      </c>
      <c r="H544" s="103"/>
      <c r="I544" s="104"/>
      <c r="J544" s="105"/>
      <c r="K544" s="106">
        <f t="shared" si="1186"/>
        <v>0</v>
      </c>
      <c r="L544" s="108">
        <f t="shared" si="1187"/>
        <v>0</v>
      </c>
      <c r="M544" s="97">
        <f t="shared" si="1188"/>
        <v>0</v>
      </c>
      <c r="N544" s="109">
        <f t="shared" si="1189"/>
        <v>0</v>
      </c>
      <c r="O544" s="107">
        <f t="shared" si="1190"/>
        <v>0</v>
      </c>
      <c r="P544" s="110" t="str">
        <f t="shared" ref="P544:Q544" si="1221">H544</f>
        <v/>
      </c>
      <c r="Q544" s="106" t="str">
        <f t="shared" si="1221"/>
        <v/>
      </c>
      <c r="R544" s="106">
        <f t="shared" si="1192"/>
        <v>0</v>
      </c>
      <c r="S544" s="108">
        <f t="shared" si="1193"/>
        <v>0</v>
      </c>
      <c r="T544" s="153">
        <f t="shared" si="1194"/>
        <v>0</v>
      </c>
      <c r="U544" s="154">
        <f t="shared" si="1195"/>
        <v>0</v>
      </c>
      <c r="V544" s="86"/>
      <c r="W544" s="86"/>
      <c r="X544" s="86"/>
      <c r="Y544" s="86"/>
      <c r="Z544" s="86"/>
      <c r="AA544" s="86"/>
      <c r="AB544" s="86"/>
      <c r="AC544" s="86"/>
      <c r="AD544" s="86"/>
      <c r="AE544" s="86" t="str">
        <f t="shared" si="1200"/>
        <v/>
      </c>
      <c r="AF544" s="86">
        <v>13.0</v>
      </c>
      <c r="AG544" s="155" t="str">
        <f t="shared" si="1196"/>
        <v>13</v>
      </c>
      <c r="AH544" s="155" t="str">
        <f t="shared" si="1197"/>
        <v> </v>
      </c>
      <c r="AI544" s="155" t="str">
        <f t="shared" ref="AI544:AK544" si="1222">IF(H544="","",H544)</f>
        <v/>
      </c>
      <c r="AJ544" s="156" t="str">
        <f t="shared" si="1222"/>
        <v/>
      </c>
      <c r="AK544" s="157" t="str">
        <f t="shared" si="1222"/>
        <v/>
      </c>
      <c r="AL544" s="86" t="str">
        <f t="shared" si="1202"/>
        <v/>
      </c>
    </row>
    <row r="545" ht="25.5" customHeight="1">
      <c r="A545" s="149"/>
      <c r="B545" s="161"/>
      <c r="C545" s="104"/>
      <c r="D545" s="105"/>
      <c r="E545" s="106">
        <f>IF(B545="",0,F552/SUM(B532:B551))</f>
        <v>0</v>
      </c>
      <c r="F545" s="106">
        <f t="shared" si="1184"/>
        <v>0</v>
      </c>
      <c r="G545" s="107">
        <f t="shared" si="1185"/>
        <v>0</v>
      </c>
      <c r="H545" s="103"/>
      <c r="I545" s="104"/>
      <c r="J545" s="105"/>
      <c r="K545" s="106">
        <f t="shared" si="1186"/>
        <v>0</v>
      </c>
      <c r="L545" s="108">
        <f t="shared" si="1187"/>
        <v>0</v>
      </c>
      <c r="M545" s="97">
        <f t="shared" si="1188"/>
        <v>0</v>
      </c>
      <c r="N545" s="109">
        <f t="shared" si="1189"/>
        <v>0</v>
      </c>
      <c r="O545" s="107">
        <f t="shared" si="1190"/>
        <v>0</v>
      </c>
      <c r="P545" s="110" t="str">
        <f t="shared" ref="P545:Q545" si="1223">H545</f>
        <v/>
      </c>
      <c r="Q545" s="106" t="str">
        <f t="shared" si="1223"/>
        <v/>
      </c>
      <c r="R545" s="106">
        <f t="shared" si="1192"/>
        <v>0</v>
      </c>
      <c r="S545" s="108">
        <f t="shared" si="1193"/>
        <v>0</v>
      </c>
      <c r="T545" s="153">
        <f t="shared" si="1194"/>
        <v>0</v>
      </c>
      <c r="U545" s="154">
        <f t="shared" si="1195"/>
        <v>0</v>
      </c>
      <c r="V545" s="86"/>
      <c r="W545" s="86"/>
      <c r="X545" s="86"/>
      <c r="Y545" s="86"/>
      <c r="Z545" s="86"/>
      <c r="AA545" s="86"/>
      <c r="AB545" s="86"/>
      <c r="AC545" s="86"/>
      <c r="AD545" s="86"/>
      <c r="AE545" s="86" t="str">
        <f t="shared" si="1200"/>
        <v/>
      </c>
      <c r="AF545" s="86">
        <v>14.0</v>
      </c>
      <c r="AG545" s="155" t="str">
        <f t="shared" si="1196"/>
        <v>14</v>
      </c>
      <c r="AH545" s="155" t="str">
        <f t="shared" si="1197"/>
        <v> </v>
      </c>
      <c r="AI545" s="155" t="str">
        <f t="shared" ref="AI545:AK545" si="1224">IF(H545="","",H545)</f>
        <v/>
      </c>
      <c r="AJ545" s="156" t="str">
        <f t="shared" si="1224"/>
        <v/>
      </c>
      <c r="AK545" s="157" t="str">
        <f t="shared" si="1224"/>
        <v/>
      </c>
      <c r="AL545" s="86" t="str">
        <f t="shared" si="1202"/>
        <v/>
      </c>
    </row>
    <row r="546" ht="25.5" customHeight="1">
      <c r="A546" s="149"/>
      <c r="B546" s="161"/>
      <c r="C546" s="104"/>
      <c r="D546" s="105"/>
      <c r="E546" s="106">
        <f>IF(B546="",0,F552/SUM(B532:B551))</f>
        <v>0</v>
      </c>
      <c r="F546" s="106">
        <f t="shared" si="1184"/>
        <v>0</v>
      </c>
      <c r="G546" s="107">
        <f t="shared" si="1185"/>
        <v>0</v>
      </c>
      <c r="H546" s="103"/>
      <c r="I546" s="104"/>
      <c r="J546" s="105"/>
      <c r="K546" s="106">
        <f t="shared" si="1186"/>
        <v>0</v>
      </c>
      <c r="L546" s="108">
        <f t="shared" si="1187"/>
        <v>0</v>
      </c>
      <c r="M546" s="97">
        <f t="shared" si="1188"/>
        <v>0</v>
      </c>
      <c r="N546" s="109">
        <f t="shared" si="1189"/>
        <v>0</v>
      </c>
      <c r="O546" s="107">
        <f t="shared" si="1190"/>
        <v>0</v>
      </c>
      <c r="P546" s="110" t="str">
        <f t="shared" ref="P546:Q546" si="1225">H546</f>
        <v/>
      </c>
      <c r="Q546" s="106" t="str">
        <f t="shared" si="1225"/>
        <v/>
      </c>
      <c r="R546" s="106">
        <f t="shared" si="1192"/>
        <v>0</v>
      </c>
      <c r="S546" s="108">
        <f t="shared" si="1193"/>
        <v>0</v>
      </c>
      <c r="T546" s="153">
        <f t="shared" si="1194"/>
        <v>0</v>
      </c>
      <c r="U546" s="154">
        <f t="shared" si="1195"/>
        <v>0</v>
      </c>
      <c r="V546" s="86"/>
      <c r="W546" s="86"/>
      <c r="X546" s="86"/>
      <c r="Y546" s="86"/>
      <c r="Z546" s="86"/>
      <c r="AA546" s="86"/>
      <c r="AB546" s="86"/>
      <c r="AC546" s="86"/>
      <c r="AD546" s="86"/>
      <c r="AE546" s="86" t="str">
        <f t="shared" si="1200"/>
        <v/>
      </c>
      <c r="AF546" s="86">
        <v>15.0</v>
      </c>
      <c r="AG546" s="155" t="str">
        <f t="shared" si="1196"/>
        <v>15</v>
      </c>
      <c r="AH546" s="155" t="str">
        <f t="shared" si="1197"/>
        <v> </v>
      </c>
      <c r="AI546" s="155" t="str">
        <f t="shared" ref="AI546:AK546" si="1226">IF(H546="","",H546)</f>
        <v/>
      </c>
      <c r="AJ546" s="156" t="str">
        <f t="shared" si="1226"/>
        <v/>
      </c>
      <c r="AK546" s="157" t="str">
        <f t="shared" si="1226"/>
        <v/>
      </c>
      <c r="AL546" s="86" t="str">
        <f t="shared" si="1202"/>
        <v/>
      </c>
    </row>
    <row r="547" ht="25.5" customHeight="1">
      <c r="A547" s="149"/>
      <c r="B547" s="161"/>
      <c r="C547" s="104"/>
      <c r="D547" s="105"/>
      <c r="E547" s="106">
        <f>IF(B547="",0,F552/SUM(B532:B551))</f>
        <v>0</v>
      </c>
      <c r="F547" s="106">
        <f t="shared" si="1184"/>
        <v>0</v>
      </c>
      <c r="G547" s="107">
        <f t="shared" si="1185"/>
        <v>0</v>
      </c>
      <c r="H547" s="103"/>
      <c r="I547" s="104"/>
      <c r="J547" s="105"/>
      <c r="K547" s="106">
        <f t="shared" si="1186"/>
        <v>0</v>
      </c>
      <c r="L547" s="108">
        <f t="shared" si="1187"/>
        <v>0</v>
      </c>
      <c r="M547" s="97">
        <f t="shared" si="1188"/>
        <v>0</v>
      </c>
      <c r="N547" s="109">
        <f t="shared" si="1189"/>
        <v>0</v>
      </c>
      <c r="O547" s="107">
        <f t="shared" si="1190"/>
        <v>0</v>
      </c>
      <c r="P547" s="110" t="str">
        <f t="shared" ref="P547:Q547" si="1227">H547</f>
        <v/>
      </c>
      <c r="Q547" s="106" t="str">
        <f t="shared" si="1227"/>
        <v/>
      </c>
      <c r="R547" s="106">
        <f t="shared" si="1192"/>
        <v>0</v>
      </c>
      <c r="S547" s="108">
        <f t="shared" si="1193"/>
        <v>0</v>
      </c>
      <c r="T547" s="153">
        <f t="shared" si="1194"/>
        <v>0</v>
      </c>
      <c r="U547" s="154">
        <f t="shared" si="1195"/>
        <v>0</v>
      </c>
      <c r="V547" s="86"/>
      <c r="W547" s="86"/>
      <c r="X547" s="86"/>
      <c r="Y547" s="86"/>
      <c r="Z547" s="86"/>
      <c r="AA547" s="86"/>
      <c r="AB547" s="86"/>
      <c r="AC547" s="86"/>
      <c r="AD547" s="86"/>
      <c r="AE547" s="86" t="str">
        <f t="shared" si="1200"/>
        <v/>
      </c>
      <c r="AF547" s="86">
        <v>16.0</v>
      </c>
      <c r="AG547" s="155" t="str">
        <f t="shared" si="1196"/>
        <v>16</v>
      </c>
      <c r="AH547" s="155" t="str">
        <f t="shared" si="1197"/>
        <v> </v>
      </c>
      <c r="AI547" s="155" t="str">
        <f t="shared" ref="AI547:AK547" si="1228">IF(H547="","",H547)</f>
        <v/>
      </c>
      <c r="AJ547" s="156" t="str">
        <f t="shared" si="1228"/>
        <v/>
      </c>
      <c r="AK547" s="157" t="str">
        <f t="shared" si="1228"/>
        <v/>
      </c>
      <c r="AL547" s="86" t="str">
        <f t="shared" si="1202"/>
        <v/>
      </c>
    </row>
    <row r="548" ht="25.5" customHeight="1">
      <c r="A548" s="149"/>
      <c r="B548" s="161"/>
      <c r="C548" s="104"/>
      <c r="D548" s="105"/>
      <c r="E548" s="106">
        <f>IF(B548="",0,F552/SUM(B532:B551))</f>
        <v>0</v>
      </c>
      <c r="F548" s="106">
        <f t="shared" si="1184"/>
        <v>0</v>
      </c>
      <c r="G548" s="107">
        <f t="shared" si="1185"/>
        <v>0</v>
      </c>
      <c r="H548" s="103"/>
      <c r="I548" s="104"/>
      <c r="J548" s="105"/>
      <c r="K548" s="106">
        <f t="shared" si="1186"/>
        <v>0</v>
      </c>
      <c r="L548" s="108">
        <f t="shared" si="1187"/>
        <v>0</v>
      </c>
      <c r="M548" s="97">
        <f t="shared" si="1188"/>
        <v>0</v>
      </c>
      <c r="N548" s="109">
        <f t="shared" si="1189"/>
        <v>0</v>
      </c>
      <c r="O548" s="107">
        <f t="shared" si="1190"/>
        <v>0</v>
      </c>
      <c r="P548" s="110" t="str">
        <f t="shared" ref="P548:Q548" si="1229">H548</f>
        <v/>
      </c>
      <c r="Q548" s="106" t="str">
        <f t="shared" si="1229"/>
        <v/>
      </c>
      <c r="R548" s="106">
        <f t="shared" si="1192"/>
        <v>0</v>
      </c>
      <c r="S548" s="108">
        <f t="shared" si="1193"/>
        <v>0</v>
      </c>
      <c r="T548" s="153">
        <f t="shared" si="1194"/>
        <v>0</v>
      </c>
      <c r="U548" s="154">
        <f t="shared" si="1195"/>
        <v>0</v>
      </c>
      <c r="V548" s="86"/>
      <c r="W548" s="86"/>
      <c r="X548" s="86"/>
      <c r="Y548" s="86"/>
      <c r="Z548" s="86"/>
      <c r="AA548" s="86"/>
      <c r="AB548" s="86"/>
      <c r="AC548" s="86"/>
      <c r="AD548" s="86"/>
      <c r="AE548" s="86" t="str">
        <f t="shared" si="1200"/>
        <v/>
      </c>
      <c r="AF548" s="86">
        <v>17.0</v>
      </c>
      <c r="AG548" s="155" t="str">
        <f t="shared" si="1196"/>
        <v>17</v>
      </c>
      <c r="AH548" s="155" t="str">
        <f t="shared" si="1197"/>
        <v> </v>
      </c>
      <c r="AI548" s="155" t="str">
        <f t="shared" ref="AI548:AK548" si="1230">IF(H548="","",H548)</f>
        <v/>
      </c>
      <c r="AJ548" s="156" t="str">
        <f t="shared" si="1230"/>
        <v/>
      </c>
      <c r="AK548" s="157" t="str">
        <f t="shared" si="1230"/>
        <v/>
      </c>
      <c r="AL548" s="86" t="str">
        <f t="shared" si="1202"/>
        <v/>
      </c>
    </row>
    <row r="549" ht="25.5" customHeight="1">
      <c r="A549" s="149"/>
      <c r="B549" s="161"/>
      <c r="C549" s="104"/>
      <c r="D549" s="105"/>
      <c r="E549" s="106">
        <f>IF(B549="",0,F552/SUM(B532:B551))</f>
        <v>0</v>
      </c>
      <c r="F549" s="106">
        <f t="shared" si="1184"/>
        <v>0</v>
      </c>
      <c r="G549" s="107">
        <f t="shared" si="1185"/>
        <v>0</v>
      </c>
      <c r="H549" s="103"/>
      <c r="I549" s="104"/>
      <c r="J549" s="105"/>
      <c r="K549" s="106">
        <f t="shared" si="1186"/>
        <v>0</v>
      </c>
      <c r="L549" s="108">
        <f t="shared" si="1187"/>
        <v>0</v>
      </c>
      <c r="M549" s="97">
        <f t="shared" si="1188"/>
        <v>0</v>
      </c>
      <c r="N549" s="109">
        <f t="shared" si="1189"/>
        <v>0</v>
      </c>
      <c r="O549" s="107">
        <f t="shared" si="1190"/>
        <v>0</v>
      </c>
      <c r="P549" s="110" t="str">
        <f t="shared" ref="P549:Q549" si="1231">H549</f>
        <v/>
      </c>
      <c r="Q549" s="106" t="str">
        <f t="shared" si="1231"/>
        <v/>
      </c>
      <c r="R549" s="106">
        <f t="shared" si="1192"/>
        <v>0</v>
      </c>
      <c r="S549" s="108">
        <f t="shared" si="1193"/>
        <v>0</v>
      </c>
      <c r="T549" s="153">
        <f t="shared" si="1194"/>
        <v>0</v>
      </c>
      <c r="U549" s="154">
        <f t="shared" si="1195"/>
        <v>0</v>
      </c>
      <c r="V549" s="86"/>
      <c r="W549" s="86"/>
      <c r="X549" s="86"/>
      <c r="Y549" s="86"/>
      <c r="Z549" s="86"/>
      <c r="AA549" s="86"/>
      <c r="AB549" s="86"/>
      <c r="AC549" s="86"/>
      <c r="AD549" s="86"/>
      <c r="AE549" s="86" t="str">
        <f t="shared" si="1200"/>
        <v/>
      </c>
      <c r="AF549" s="86">
        <v>18.0</v>
      </c>
      <c r="AG549" s="155" t="str">
        <f t="shared" si="1196"/>
        <v>18</v>
      </c>
      <c r="AH549" s="155" t="str">
        <f t="shared" si="1197"/>
        <v> </v>
      </c>
      <c r="AI549" s="155" t="str">
        <f t="shared" ref="AI549:AK549" si="1232">IF(H549="","",H549)</f>
        <v/>
      </c>
      <c r="AJ549" s="156" t="str">
        <f t="shared" si="1232"/>
        <v/>
      </c>
      <c r="AK549" s="157" t="str">
        <f t="shared" si="1232"/>
        <v/>
      </c>
      <c r="AL549" s="86" t="str">
        <f t="shared" si="1202"/>
        <v/>
      </c>
    </row>
    <row r="550" ht="25.5" customHeight="1">
      <c r="A550" s="149"/>
      <c r="B550" s="161"/>
      <c r="C550" s="104"/>
      <c r="D550" s="105"/>
      <c r="E550" s="106">
        <f>IF(B550="",0,F552/SUM(B532:B551))</f>
        <v>0</v>
      </c>
      <c r="F550" s="106">
        <f t="shared" si="1184"/>
        <v>0</v>
      </c>
      <c r="G550" s="107">
        <f t="shared" si="1185"/>
        <v>0</v>
      </c>
      <c r="H550" s="103"/>
      <c r="I550" s="104"/>
      <c r="J550" s="105"/>
      <c r="K550" s="106">
        <f t="shared" si="1186"/>
        <v>0</v>
      </c>
      <c r="L550" s="108">
        <f t="shared" si="1187"/>
        <v>0</v>
      </c>
      <c r="M550" s="97">
        <f t="shared" si="1188"/>
        <v>0</v>
      </c>
      <c r="N550" s="109">
        <f t="shared" si="1189"/>
        <v>0</v>
      </c>
      <c r="O550" s="107">
        <f t="shared" si="1190"/>
        <v>0</v>
      </c>
      <c r="P550" s="110" t="str">
        <f t="shared" ref="P550:Q550" si="1233">H550</f>
        <v/>
      </c>
      <c r="Q550" s="106" t="str">
        <f t="shared" si="1233"/>
        <v/>
      </c>
      <c r="R550" s="106">
        <f t="shared" si="1192"/>
        <v>0</v>
      </c>
      <c r="S550" s="108">
        <f t="shared" si="1193"/>
        <v>0</v>
      </c>
      <c r="T550" s="153">
        <f t="shared" si="1194"/>
        <v>0</v>
      </c>
      <c r="U550" s="154">
        <f t="shared" si="1195"/>
        <v>0</v>
      </c>
      <c r="V550" s="86"/>
      <c r="W550" s="86"/>
      <c r="X550" s="86"/>
      <c r="Y550" s="86"/>
      <c r="Z550" s="86"/>
      <c r="AA550" s="86"/>
      <c r="AB550" s="86"/>
      <c r="AC550" s="86"/>
      <c r="AD550" s="86"/>
      <c r="AE550" s="86" t="str">
        <f t="shared" si="1200"/>
        <v/>
      </c>
      <c r="AF550" s="86">
        <v>19.0</v>
      </c>
      <c r="AG550" s="155" t="str">
        <f t="shared" si="1196"/>
        <v>19</v>
      </c>
      <c r="AH550" s="155" t="str">
        <f t="shared" si="1197"/>
        <v> </v>
      </c>
      <c r="AI550" s="155" t="str">
        <f t="shared" ref="AI550:AK550" si="1234">IF(H550="","",H550)</f>
        <v/>
      </c>
      <c r="AJ550" s="156" t="str">
        <f t="shared" si="1234"/>
        <v/>
      </c>
      <c r="AK550" s="157" t="str">
        <f t="shared" si="1234"/>
        <v/>
      </c>
      <c r="AL550" s="86" t="str">
        <f t="shared" si="1202"/>
        <v/>
      </c>
    </row>
    <row r="551" ht="25.5" customHeight="1">
      <c r="A551" s="149"/>
      <c r="B551" s="161"/>
      <c r="C551" s="104"/>
      <c r="D551" s="105"/>
      <c r="E551" s="106">
        <f>IF(B551="",0,F552/SUM(B532:B551))</f>
        <v>0</v>
      </c>
      <c r="F551" s="106">
        <f t="shared" si="1184"/>
        <v>0</v>
      </c>
      <c r="G551" s="107">
        <f t="shared" si="1185"/>
        <v>0</v>
      </c>
      <c r="H551" s="103"/>
      <c r="I551" s="104"/>
      <c r="J551" s="105"/>
      <c r="K551" s="106">
        <f t="shared" si="1186"/>
        <v>0</v>
      </c>
      <c r="L551" s="108">
        <f t="shared" si="1187"/>
        <v>0</v>
      </c>
      <c r="M551" s="97">
        <f t="shared" si="1188"/>
        <v>0</v>
      </c>
      <c r="N551" s="109">
        <f t="shared" si="1189"/>
        <v>0</v>
      </c>
      <c r="O551" s="107">
        <f t="shared" si="1190"/>
        <v>0</v>
      </c>
      <c r="P551" s="110" t="str">
        <f t="shared" ref="P551:Q551" si="1235">H551</f>
        <v/>
      </c>
      <c r="Q551" s="106" t="str">
        <f t="shared" si="1235"/>
        <v/>
      </c>
      <c r="R551" s="106">
        <f t="shared" si="1192"/>
        <v>0</v>
      </c>
      <c r="S551" s="108">
        <f t="shared" si="1193"/>
        <v>0</v>
      </c>
      <c r="T551" s="153">
        <f t="shared" si="1194"/>
        <v>0</v>
      </c>
      <c r="U551" s="154">
        <f t="shared" si="1195"/>
        <v>0</v>
      </c>
      <c r="V551" s="86"/>
      <c r="W551" s="86"/>
      <c r="X551" s="86"/>
      <c r="Y551" s="86"/>
      <c r="Z551" s="86"/>
      <c r="AA551" s="86"/>
      <c r="AB551" s="86"/>
      <c r="AC551" s="86"/>
      <c r="AD551" s="86"/>
      <c r="AE551" s="86" t="str">
        <f t="shared" si="1200"/>
        <v/>
      </c>
      <c r="AF551" s="86">
        <v>20.0</v>
      </c>
      <c r="AG551" s="155" t="str">
        <f t="shared" si="1196"/>
        <v>20</v>
      </c>
      <c r="AH551" s="155" t="str">
        <f t="shared" si="1197"/>
        <v> </v>
      </c>
      <c r="AI551" s="155" t="str">
        <f t="shared" ref="AI551:AK551" si="1236">IF(H551="","",H551)</f>
        <v/>
      </c>
      <c r="AJ551" s="156" t="str">
        <f t="shared" si="1236"/>
        <v/>
      </c>
      <c r="AK551" s="157" t="str">
        <f t="shared" si="1236"/>
        <v/>
      </c>
      <c r="AL551" s="86" t="str">
        <f t="shared" si="1202"/>
        <v/>
      </c>
    </row>
    <row r="552" ht="25.5" customHeight="1">
      <c r="A552" s="86"/>
      <c r="B552" s="164">
        <f>SUM(B532:B551)</f>
        <v>0</v>
      </c>
      <c r="C552" s="87" t="s">
        <v>34</v>
      </c>
      <c r="D552" s="95" t="s">
        <v>26</v>
      </c>
      <c r="E552" s="15"/>
      <c r="F552" s="104"/>
      <c r="G552" s="91"/>
      <c r="H552" s="164">
        <f>SUM(H532:H551)</f>
        <v>0</v>
      </c>
      <c r="I552" s="87" t="s">
        <v>34</v>
      </c>
      <c r="J552" s="86"/>
      <c r="K552" s="86"/>
      <c r="L552" s="165">
        <f t="shared" si="1187"/>
        <v>0</v>
      </c>
      <c r="M552" s="86"/>
      <c r="N552" s="166">
        <f t="shared" ref="N552:O552" si="1237">SUM(N532:N539)</f>
        <v>0</v>
      </c>
      <c r="O552" s="166">
        <f t="shared" si="1237"/>
        <v>0</v>
      </c>
      <c r="P552" s="86"/>
      <c r="Q552" s="86"/>
      <c r="R552" s="98">
        <f>SUM(R532:R539)</f>
        <v>0</v>
      </c>
      <c r="S552" s="164" t="s">
        <v>28</v>
      </c>
      <c r="T552" s="164"/>
      <c r="U552" s="86"/>
      <c r="V552" s="86"/>
      <c r="W552" s="86"/>
      <c r="X552" s="86"/>
      <c r="Y552" s="104">
        <f>T552*R552</f>
        <v>0</v>
      </c>
      <c r="Z552" s="104">
        <f>R552</f>
        <v>0</v>
      </c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</row>
    <row r="553" ht="25.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</row>
    <row r="554" ht="25.5" customHeight="1">
      <c r="A554" s="137"/>
      <c r="B554" s="138" t="s">
        <v>1</v>
      </c>
      <c r="C554" s="139"/>
      <c r="D554" s="95" t="s">
        <v>2</v>
      </c>
      <c r="E554" s="15"/>
      <c r="F554" s="140"/>
      <c r="G554" s="17"/>
      <c r="H554" s="17"/>
      <c r="I554" s="15"/>
      <c r="J554" s="95" t="s">
        <v>3</v>
      </c>
      <c r="K554" s="17"/>
      <c r="L554" s="17"/>
      <c r="M554" s="15"/>
      <c r="N554" s="86"/>
      <c r="O554" s="86"/>
      <c r="P554" s="97">
        <f>IFERROR(O577/N577-1,0)</f>
        <v>0</v>
      </c>
      <c r="Q554" s="141" t="s">
        <v>4</v>
      </c>
      <c r="R554" s="20"/>
      <c r="S554" s="21"/>
      <c r="T554" s="142">
        <f>SUM(T557:T576)</f>
        <v>0</v>
      </c>
      <c r="U554" s="143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</row>
    <row r="555" ht="25.5" customHeight="1">
      <c r="A555" s="144" t="s">
        <v>5</v>
      </c>
      <c r="B555" s="145" t="s">
        <v>6</v>
      </c>
      <c r="C555" s="17"/>
      <c r="D555" s="17"/>
      <c r="E555" s="17"/>
      <c r="F555" s="17"/>
      <c r="G555" s="26"/>
      <c r="H555" s="25" t="s">
        <v>7</v>
      </c>
      <c r="I555" s="17"/>
      <c r="J555" s="17"/>
      <c r="K555" s="17"/>
      <c r="L555" s="17"/>
      <c r="M555" s="26"/>
      <c r="N555" s="27" t="s">
        <v>8</v>
      </c>
      <c r="O555" s="28"/>
      <c r="P555" s="25" t="s">
        <v>9</v>
      </c>
      <c r="Q555" s="17"/>
      <c r="R555" s="17"/>
      <c r="S555" s="17"/>
      <c r="T555" s="2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</row>
    <row r="556" ht="25.5" customHeight="1">
      <c r="A556" s="146"/>
      <c r="B556" s="138" t="s">
        <v>10</v>
      </c>
      <c r="C556" s="93" t="s">
        <v>11</v>
      </c>
      <c r="D556" s="93" t="s">
        <v>12</v>
      </c>
      <c r="E556" s="93" t="s">
        <v>13</v>
      </c>
      <c r="F556" s="93" t="s">
        <v>14</v>
      </c>
      <c r="G556" s="101" t="s">
        <v>15</v>
      </c>
      <c r="H556" s="100" t="s">
        <v>10</v>
      </c>
      <c r="I556" s="93" t="s">
        <v>11</v>
      </c>
      <c r="J556" s="93" t="s">
        <v>12</v>
      </c>
      <c r="K556" s="93" t="s">
        <v>14</v>
      </c>
      <c r="L556" s="93" t="s">
        <v>16</v>
      </c>
      <c r="M556" s="101" t="s">
        <v>17</v>
      </c>
      <c r="N556" s="100" t="s">
        <v>18</v>
      </c>
      <c r="O556" s="101" t="s">
        <v>19</v>
      </c>
      <c r="P556" s="100" t="s">
        <v>20</v>
      </c>
      <c r="Q556" s="93" t="s">
        <v>21</v>
      </c>
      <c r="R556" s="93" t="s">
        <v>22</v>
      </c>
      <c r="S556" s="93" t="s">
        <v>23</v>
      </c>
      <c r="T556" s="147" t="s">
        <v>24</v>
      </c>
      <c r="U556" s="148" t="s">
        <v>32</v>
      </c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</row>
    <row r="557" ht="25.5" customHeight="1">
      <c r="A557" s="149"/>
      <c r="B557" s="162"/>
      <c r="C557" s="160"/>
      <c r="D557" s="158"/>
      <c r="E557" s="106">
        <f>IF(B557="",0,F577/SUM(B557:B576))</f>
        <v>0</v>
      </c>
      <c r="F557" s="106">
        <f t="shared" ref="F557:F576" si="1240">C557*(1-D557)*(1-9.25%)+E557</f>
        <v>0</v>
      </c>
      <c r="G557" s="107">
        <f t="shared" ref="G557:G576" si="1241">IFERROR(F557*B557/H557,0)</f>
        <v>0</v>
      </c>
      <c r="H557" s="159"/>
      <c r="I557" s="104"/>
      <c r="J557" s="105"/>
      <c r="K557" s="106">
        <f t="shared" ref="K557:K576" si="1242">I557*(1-J557)*(1-9.25%)</f>
        <v>0</v>
      </c>
      <c r="L557" s="108">
        <f t="shared" ref="L557:L577" si="1243">IFERROR(H557/B557-1,0)</f>
        <v>0</v>
      </c>
      <c r="M557" s="97">
        <f t="shared" ref="M557:M576" si="1244">IFERROR(K557/G557-1,0)</f>
        <v>0</v>
      </c>
      <c r="N557" s="109">
        <f t="shared" ref="N557:N576" si="1245">B557*F557</f>
        <v>0</v>
      </c>
      <c r="O557" s="107">
        <f t="shared" ref="O557:O576" si="1246">H557*K557</f>
        <v>0</v>
      </c>
      <c r="P557" s="110" t="str">
        <f t="shared" ref="P557:Q557" si="1238">H557</f>
        <v/>
      </c>
      <c r="Q557" s="106" t="str">
        <f t="shared" si="1238"/>
        <v/>
      </c>
      <c r="R557" s="106">
        <f t="shared" ref="R557:R576" si="1248">Q557*P557</f>
        <v>0</v>
      </c>
      <c r="S557" s="108">
        <f t="shared" ref="S557:S576" si="1249">IF(M557="","",IF(M557&lt;20%,0,IF(M557&lt;30%,1%,IF(M557&lt;40%,1.5%,IF(M557&lt;50%,2.5%,IF(M557&lt;60%,3%,IF(M557&lt;80%,4%,IF(M557&lt;100%,5%,5%))))))))</f>
        <v>0</v>
      </c>
      <c r="T557" s="153">
        <f t="shared" ref="T557:T576" si="1250">R557*S557</f>
        <v>0</v>
      </c>
      <c r="U557" s="154">
        <f t="shared" ref="U557:U576" si="1251">G557/(1-J557)/(1-9.25%)</f>
        <v>0</v>
      </c>
      <c r="V557" s="86"/>
      <c r="W557" s="86"/>
      <c r="X557" s="86"/>
      <c r="Y557" s="86"/>
      <c r="Z557" s="86"/>
      <c r="AA557" s="86"/>
      <c r="AB557" s="86"/>
      <c r="AC557" s="86"/>
      <c r="AD557" s="86"/>
      <c r="AE557" s="86" t="str">
        <f>C554</f>
        <v/>
      </c>
      <c r="AF557" s="86">
        <v>1.0</v>
      </c>
      <c r="AG557" s="155" t="str">
        <f t="shared" ref="AG557:AG576" si="1252">CONCATENATE(AE557,AF557)</f>
        <v>1</v>
      </c>
      <c r="AH557" s="155" t="str">
        <f t="shared" ref="AH557:AH576" si="1253">IF(A557=""," ",A557)</f>
        <v> </v>
      </c>
      <c r="AI557" s="155" t="str">
        <f t="shared" ref="AI557:AK557" si="1239">IF(H557="","",H557)</f>
        <v/>
      </c>
      <c r="AJ557" s="156" t="str">
        <f t="shared" si="1239"/>
        <v/>
      </c>
      <c r="AK557" s="157" t="str">
        <f t="shared" si="1239"/>
        <v/>
      </c>
      <c r="AL557" s="86" t="str">
        <f>IF(F554="","",F554)</f>
        <v/>
      </c>
    </row>
    <row r="558" ht="25.5" customHeight="1">
      <c r="A558" s="149"/>
      <c r="B558" s="161"/>
      <c r="C558" s="104"/>
      <c r="D558" s="105"/>
      <c r="E558" s="106">
        <f>IF(B558="",0,F577/SUM(B557:B576))</f>
        <v>0</v>
      </c>
      <c r="F558" s="106">
        <f t="shared" si="1240"/>
        <v>0</v>
      </c>
      <c r="G558" s="107">
        <f t="shared" si="1241"/>
        <v>0</v>
      </c>
      <c r="H558" s="103"/>
      <c r="I558" s="104"/>
      <c r="J558" s="105"/>
      <c r="K558" s="106">
        <f t="shared" si="1242"/>
        <v>0</v>
      </c>
      <c r="L558" s="108">
        <f t="shared" si="1243"/>
        <v>0</v>
      </c>
      <c r="M558" s="97">
        <f t="shared" si="1244"/>
        <v>0</v>
      </c>
      <c r="N558" s="109">
        <f t="shared" si="1245"/>
        <v>0</v>
      </c>
      <c r="O558" s="107">
        <f t="shared" si="1246"/>
        <v>0</v>
      </c>
      <c r="P558" s="110" t="str">
        <f t="shared" ref="P558:Q558" si="1247">H558</f>
        <v/>
      </c>
      <c r="Q558" s="106" t="str">
        <f t="shared" si="1247"/>
        <v/>
      </c>
      <c r="R558" s="106">
        <f t="shared" si="1248"/>
        <v>0</v>
      </c>
      <c r="S558" s="108">
        <f t="shared" si="1249"/>
        <v>0</v>
      </c>
      <c r="T558" s="153">
        <f t="shared" si="1250"/>
        <v>0</v>
      </c>
      <c r="U558" s="154">
        <f t="shared" si="1251"/>
        <v>0</v>
      </c>
      <c r="V558" s="86"/>
      <c r="W558" s="86"/>
      <c r="X558" s="86"/>
      <c r="Y558" s="86"/>
      <c r="Z558" s="86"/>
      <c r="AA558" s="86"/>
      <c r="AB558" s="86"/>
      <c r="AC558" s="86"/>
      <c r="AD558" s="86"/>
      <c r="AE558" s="86" t="str">
        <f t="shared" ref="AE558:AE576" si="1256">AE557</f>
        <v/>
      </c>
      <c r="AF558" s="86">
        <v>2.0</v>
      </c>
      <c r="AG558" s="155" t="str">
        <f t="shared" si="1252"/>
        <v>2</v>
      </c>
      <c r="AH558" s="155" t="str">
        <f t="shared" si="1253"/>
        <v> </v>
      </c>
      <c r="AI558" s="155" t="str">
        <f t="shared" ref="AI558:AK558" si="1254">IF(H558="","",H558)</f>
        <v/>
      </c>
      <c r="AJ558" s="156" t="str">
        <f t="shared" si="1254"/>
        <v/>
      </c>
      <c r="AK558" s="157" t="str">
        <f t="shared" si="1254"/>
        <v/>
      </c>
      <c r="AL558" s="86" t="str">
        <f t="shared" ref="AL558:AL576" si="1258">AL557</f>
        <v/>
      </c>
    </row>
    <row r="559" ht="25.5" customHeight="1">
      <c r="A559" s="149"/>
      <c r="B559" s="162"/>
      <c r="C559" s="160"/>
      <c r="D559" s="158"/>
      <c r="E559" s="106">
        <f>IF(B559="",0,F577/SUM(B557:B576))</f>
        <v>0</v>
      </c>
      <c r="F559" s="106">
        <f t="shared" si="1240"/>
        <v>0</v>
      </c>
      <c r="G559" s="107">
        <f t="shared" si="1241"/>
        <v>0</v>
      </c>
      <c r="H559" s="159"/>
      <c r="I559" s="104"/>
      <c r="J559" s="105"/>
      <c r="K559" s="106">
        <f t="shared" si="1242"/>
        <v>0</v>
      </c>
      <c r="L559" s="108">
        <f t="shared" si="1243"/>
        <v>0</v>
      </c>
      <c r="M559" s="97">
        <f t="shared" si="1244"/>
        <v>0</v>
      </c>
      <c r="N559" s="109">
        <f t="shared" si="1245"/>
        <v>0</v>
      </c>
      <c r="O559" s="107">
        <f t="shared" si="1246"/>
        <v>0</v>
      </c>
      <c r="P559" s="110" t="str">
        <f t="shared" ref="P559:Q559" si="1255">H559</f>
        <v/>
      </c>
      <c r="Q559" s="106" t="str">
        <f t="shared" si="1255"/>
        <v/>
      </c>
      <c r="R559" s="106">
        <f t="shared" si="1248"/>
        <v>0</v>
      </c>
      <c r="S559" s="108">
        <f t="shared" si="1249"/>
        <v>0</v>
      </c>
      <c r="T559" s="153">
        <f t="shared" si="1250"/>
        <v>0</v>
      </c>
      <c r="U559" s="154">
        <f t="shared" si="1251"/>
        <v>0</v>
      </c>
      <c r="V559" s="86"/>
      <c r="W559" s="86"/>
      <c r="X559" s="86"/>
      <c r="Y559" s="86"/>
      <c r="Z559" s="86"/>
      <c r="AA559" s="86"/>
      <c r="AB559" s="86"/>
      <c r="AC559" s="86"/>
      <c r="AD559" s="86"/>
      <c r="AE559" s="86" t="str">
        <f t="shared" si="1256"/>
        <v/>
      </c>
      <c r="AF559" s="86">
        <v>3.0</v>
      </c>
      <c r="AG559" s="155" t="str">
        <f t="shared" si="1252"/>
        <v>3</v>
      </c>
      <c r="AH559" s="155" t="str">
        <f t="shared" si="1253"/>
        <v> </v>
      </c>
      <c r="AI559" s="155" t="str">
        <f t="shared" ref="AI559:AK559" si="1257">IF(H559="","",H559)</f>
        <v/>
      </c>
      <c r="AJ559" s="156" t="str">
        <f t="shared" si="1257"/>
        <v/>
      </c>
      <c r="AK559" s="157" t="str">
        <f t="shared" si="1257"/>
        <v/>
      </c>
      <c r="AL559" s="86" t="str">
        <f t="shared" si="1258"/>
        <v/>
      </c>
    </row>
    <row r="560" ht="25.5" customHeight="1">
      <c r="A560" s="149"/>
      <c r="B560" s="161"/>
      <c r="C560" s="104"/>
      <c r="D560" s="105"/>
      <c r="E560" s="106">
        <f>IF(B560="",0,F577/SUM(B557:B576))</f>
        <v>0</v>
      </c>
      <c r="F560" s="106">
        <f t="shared" si="1240"/>
        <v>0</v>
      </c>
      <c r="G560" s="107">
        <f t="shared" si="1241"/>
        <v>0</v>
      </c>
      <c r="H560" s="103"/>
      <c r="I560" s="104"/>
      <c r="J560" s="105"/>
      <c r="K560" s="106">
        <f t="shared" si="1242"/>
        <v>0</v>
      </c>
      <c r="L560" s="108">
        <f t="shared" si="1243"/>
        <v>0</v>
      </c>
      <c r="M560" s="97">
        <f t="shared" si="1244"/>
        <v>0</v>
      </c>
      <c r="N560" s="109">
        <f t="shared" si="1245"/>
        <v>0</v>
      </c>
      <c r="O560" s="107">
        <f t="shared" si="1246"/>
        <v>0</v>
      </c>
      <c r="P560" s="110" t="str">
        <f t="shared" ref="P560:Q560" si="1259">H560</f>
        <v/>
      </c>
      <c r="Q560" s="106" t="str">
        <f t="shared" si="1259"/>
        <v/>
      </c>
      <c r="R560" s="106">
        <f t="shared" si="1248"/>
        <v>0</v>
      </c>
      <c r="S560" s="108">
        <f t="shared" si="1249"/>
        <v>0</v>
      </c>
      <c r="T560" s="153">
        <f t="shared" si="1250"/>
        <v>0</v>
      </c>
      <c r="U560" s="154">
        <f t="shared" si="1251"/>
        <v>0</v>
      </c>
      <c r="V560" s="86"/>
      <c r="W560" s="86"/>
      <c r="X560" s="86"/>
      <c r="Y560" s="86"/>
      <c r="Z560" s="86"/>
      <c r="AA560" s="86"/>
      <c r="AB560" s="86"/>
      <c r="AC560" s="86"/>
      <c r="AD560" s="86"/>
      <c r="AE560" s="86" t="str">
        <f t="shared" si="1256"/>
        <v/>
      </c>
      <c r="AF560" s="86">
        <v>4.0</v>
      </c>
      <c r="AG560" s="155" t="str">
        <f t="shared" si="1252"/>
        <v>4</v>
      </c>
      <c r="AH560" s="155" t="str">
        <f t="shared" si="1253"/>
        <v> </v>
      </c>
      <c r="AI560" s="155" t="str">
        <f t="shared" ref="AI560:AK560" si="1260">IF(H560="","",H560)</f>
        <v/>
      </c>
      <c r="AJ560" s="156" t="str">
        <f t="shared" si="1260"/>
        <v/>
      </c>
      <c r="AK560" s="157" t="str">
        <f t="shared" si="1260"/>
        <v/>
      </c>
      <c r="AL560" s="86" t="str">
        <f t="shared" si="1258"/>
        <v/>
      </c>
    </row>
    <row r="561" ht="25.5" customHeight="1">
      <c r="A561" s="149"/>
      <c r="B561" s="162"/>
      <c r="C561" s="160"/>
      <c r="D561" s="158"/>
      <c r="E561" s="106">
        <f>IF(B561="",0,F577/SUM(B557:B576))</f>
        <v>0</v>
      </c>
      <c r="F561" s="106">
        <f t="shared" si="1240"/>
        <v>0</v>
      </c>
      <c r="G561" s="107">
        <f t="shared" si="1241"/>
        <v>0</v>
      </c>
      <c r="H561" s="159"/>
      <c r="I561" s="104"/>
      <c r="J561" s="105"/>
      <c r="K561" s="106">
        <f t="shared" si="1242"/>
        <v>0</v>
      </c>
      <c r="L561" s="108">
        <f t="shared" si="1243"/>
        <v>0</v>
      </c>
      <c r="M561" s="97">
        <f t="shared" si="1244"/>
        <v>0</v>
      </c>
      <c r="N561" s="109">
        <f t="shared" si="1245"/>
        <v>0</v>
      </c>
      <c r="O561" s="107">
        <f t="shared" si="1246"/>
        <v>0</v>
      </c>
      <c r="P561" s="110" t="str">
        <f t="shared" ref="P561:Q561" si="1261">H561</f>
        <v/>
      </c>
      <c r="Q561" s="106" t="str">
        <f t="shared" si="1261"/>
        <v/>
      </c>
      <c r="R561" s="106">
        <f t="shared" si="1248"/>
        <v>0</v>
      </c>
      <c r="S561" s="108">
        <f t="shared" si="1249"/>
        <v>0</v>
      </c>
      <c r="T561" s="153">
        <f t="shared" si="1250"/>
        <v>0</v>
      </c>
      <c r="U561" s="154">
        <f t="shared" si="1251"/>
        <v>0</v>
      </c>
      <c r="V561" s="86"/>
      <c r="W561" s="86"/>
      <c r="X561" s="86"/>
      <c r="Y561" s="86"/>
      <c r="Z561" s="86"/>
      <c r="AA561" s="86"/>
      <c r="AB561" s="86"/>
      <c r="AC561" s="86"/>
      <c r="AD561" s="86"/>
      <c r="AE561" s="86" t="str">
        <f t="shared" si="1256"/>
        <v/>
      </c>
      <c r="AF561" s="86">
        <v>5.0</v>
      </c>
      <c r="AG561" s="155" t="str">
        <f t="shared" si="1252"/>
        <v>5</v>
      </c>
      <c r="AH561" s="155" t="str">
        <f t="shared" si="1253"/>
        <v> </v>
      </c>
      <c r="AI561" s="155" t="str">
        <f t="shared" ref="AI561:AK561" si="1262">IF(H561="","",H561)</f>
        <v/>
      </c>
      <c r="AJ561" s="156" t="str">
        <f t="shared" si="1262"/>
        <v/>
      </c>
      <c r="AK561" s="157" t="str">
        <f t="shared" si="1262"/>
        <v/>
      </c>
      <c r="AL561" s="86" t="str">
        <f t="shared" si="1258"/>
        <v/>
      </c>
    </row>
    <row r="562" ht="25.5" customHeight="1">
      <c r="A562" s="149"/>
      <c r="B562" s="161"/>
      <c r="C562" s="104"/>
      <c r="D562" s="105"/>
      <c r="E562" s="106">
        <f>IF(B562="",0,F577/SUM(B557:B576))</f>
        <v>0</v>
      </c>
      <c r="F562" s="106">
        <f t="shared" si="1240"/>
        <v>0</v>
      </c>
      <c r="G562" s="107">
        <f t="shared" si="1241"/>
        <v>0</v>
      </c>
      <c r="H562" s="103"/>
      <c r="I562" s="104"/>
      <c r="J562" s="105"/>
      <c r="K562" s="106">
        <f t="shared" si="1242"/>
        <v>0</v>
      </c>
      <c r="L562" s="108">
        <f t="shared" si="1243"/>
        <v>0</v>
      </c>
      <c r="M562" s="97">
        <f t="shared" si="1244"/>
        <v>0</v>
      </c>
      <c r="N562" s="109">
        <f t="shared" si="1245"/>
        <v>0</v>
      </c>
      <c r="O562" s="107">
        <f t="shared" si="1246"/>
        <v>0</v>
      </c>
      <c r="P562" s="110" t="str">
        <f t="shared" ref="P562:Q562" si="1263">H562</f>
        <v/>
      </c>
      <c r="Q562" s="106" t="str">
        <f t="shared" si="1263"/>
        <v/>
      </c>
      <c r="R562" s="106">
        <f t="shared" si="1248"/>
        <v>0</v>
      </c>
      <c r="S562" s="108">
        <f t="shared" si="1249"/>
        <v>0</v>
      </c>
      <c r="T562" s="153">
        <f t="shared" si="1250"/>
        <v>0</v>
      </c>
      <c r="U562" s="154">
        <f t="shared" si="1251"/>
        <v>0</v>
      </c>
      <c r="V562" s="86"/>
      <c r="W562" s="86"/>
      <c r="X562" s="86"/>
      <c r="Y562" s="86"/>
      <c r="Z562" s="86"/>
      <c r="AA562" s="86"/>
      <c r="AB562" s="86"/>
      <c r="AC562" s="86"/>
      <c r="AD562" s="86"/>
      <c r="AE562" s="86" t="str">
        <f t="shared" si="1256"/>
        <v/>
      </c>
      <c r="AF562" s="86">
        <v>6.0</v>
      </c>
      <c r="AG562" s="155" t="str">
        <f t="shared" si="1252"/>
        <v>6</v>
      </c>
      <c r="AH562" s="155" t="str">
        <f t="shared" si="1253"/>
        <v> </v>
      </c>
      <c r="AI562" s="155" t="str">
        <f t="shared" ref="AI562:AK562" si="1264">IF(H562="","",H562)</f>
        <v/>
      </c>
      <c r="AJ562" s="156" t="str">
        <f t="shared" si="1264"/>
        <v/>
      </c>
      <c r="AK562" s="157" t="str">
        <f t="shared" si="1264"/>
        <v/>
      </c>
      <c r="AL562" s="86" t="str">
        <f t="shared" si="1258"/>
        <v/>
      </c>
    </row>
    <row r="563" ht="25.5" customHeight="1">
      <c r="A563" s="149"/>
      <c r="B563" s="162"/>
      <c r="C563" s="160"/>
      <c r="D563" s="158"/>
      <c r="E563" s="106">
        <f>IF(B563="",0,F577/SUM(B557:B576))</f>
        <v>0</v>
      </c>
      <c r="F563" s="106">
        <f t="shared" si="1240"/>
        <v>0</v>
      </c>
      <c r="G563" s="107">
        <f t="shared" si="1241"/>
        <v>0</v>
      </c>
      <c r="H563" s="159"/>
      <c r="I563" s="104"/>
      <c r="J563" s="105"/>
      <c r="K563" s="106">
        <f t="shared" si="1242"/>
        <v>0</v>
      </c>
      <c r="L563" s="108">
        <f t="shared" si="1243"/>
        <v>0</v>
      </c>
      <c r="M563" s="97">
        <f t="shared" si="1244"/>
        <v>0</v>
      </c>
      <c r="N563" s="109">
        <f t="shared" si="1245"/>
        <v>0</v>
      </c>
      <c r="O563" s="107">
        <f t="shared" si="1246"/>
        <v>0</v>
      </c>
      <c r="P563" s="110" t="str">
        <f t="shared" ref="P563:Q563" si="1265">H563</f>
        <v/>
      </c>
      <c r="Q563" s="106" t="str">
        <f t="shared" si="1265"/>
        <v/>
      </c>
      <c r="R563" s="106">
        <f t="shared" si="1248"/>
        <v>0</v>
      </c>
      <c r="S563" s="108">
        <f t="shared" si="1249"/>
        <v>0</v>
      </c>
      <c r="T563" s="153">
        <f t="shared" si="1250"/>
        <v>0</v>
      </c>
      <c r="U563" s="154">
        <f t="shared" si="1251"/>
        <v>0</v>
      </c>
      <c r="V563" s="86"/>
      <c r="W563" s="86"/>
      <c r="X563" s="86"/>
      <c r="Y563" s="86"/>
      <c r="Z563" s="86"/>
      <c r="AA563" s="86"/>
      <c r="AB563" s="86"/>
      <c r="AC563" s="86"/>
      <c r="AD563" s="86"/>
      <c r="AE563" s="86" t="str">
        <f t="shared" si="1256"/>
        <v/>
      </c>
      <c r="AF563" s="86">
        <v>7.0</v>
      </c>
      <c r="AG563" s="155" t="str">
        <f t="shared" si="1252"/>
        <v>7</v>
      </c>
      <c r="AH563" s="155" t="str">
        <f t="shared" si="1253"/>
        <v> </v>
      </c>
      <c r="AI563" s="155" t="str">
        <f t="shared" ref="AI563:AK563" si="1266">IF(H563="","",H563)</f>
        <v/>
      </c>
      <c r="AJ563" s="156" t="str">
        <f t="shared" si="1266"/>
        <v/>
      </c>
      <c r="AK563" s="157" t="str">
        <f t="shared" si="1266"/>
        <v/>
      </c>
      <c r="AL563" s="86" t="str">
        <f t="shared" si="1258"/>
        <v/>
      </c>
    </row>
    <row r="564" ht="25.5" customHeight="1">
      <c r="A564" s="149"/>
      <c r="B564" s="161"/>
      <c r="C564" s="104"/>
      <c r="D564" s="105"/>
      <c r="E564" s="106">
        <f>IF(B564="",0,F577/SUM(B557:B576))</f>
        <v>0</v>
      </c>
      <c r="F564" s="106">
        <f t="shared" si="1240"/>
        <v>0</v>
      </c>
      <c r="G564" s="107">
        <f t="shared" si="1241"/>
        <v>0</v>
      </c>
      <c r="H564" s="103"/>
      <c r="I564" s="104"/>
      <c r="J564" s="105"/>
      <c r="K564" s="106">
        <f t="shared" si="1242"/>
        <v>0</v>
      </c>
      <c r="L564" s="108">
        <f t="shared" si="1243"/>
        <v>0</v>
      </c>
      <c r="M564" s="97">
        <f t="shared" si="1244"/>
        <v>0</v>
      </c>
      <c r="N564" s="109">
        <f t="shared" si="1245"/>
        <v>0</v>
      </c>
      <c r="O564" s="107">
        <f t="shared" si="1246"/>
        <v>0</v>
      </c>
      <c r="P564" s="110" t="str">
        <f t="shared" ref="P564:Q564" si="1267">H564</f>
        <v/>
      </c>
      <c r="Q564" s="106" t="str">
        <f t="shared" si="1267"/>
        <v/>
      </c>
      <c r="R564" s="106">
        <f t="shared" si="1248"/>
        <v>0</v>
      </c>
      <c r="S564" s="108">
        <f t="shared" si="1249"/>
        <v>0</v>
      </c>
      <c r="T564" s="153">
        <f t="shared" si="1250"/>
        <v>0</v>
      </c>
      <c r="U564" s="154">
        <f t="shared" si="1251"/>
        <v>0</v>
      </c>
      <c r="V564" s="86"/>
      <c r="W564" s="86"/>
      <c r="X564" s="86"/>
      <c r="Y564" s="86"/>
      <c r="Z564" s="86"/>
      <c r="AA564" s="86"/>
      <c r="AB564" s="86"/>
      <c r="AC564" s="86"/>
      <c r="AD564" s="86"/>
      <c r="AE564" s="86" t="str">
        <f t="shared" si="1256"/>
        <v/>
      </c>
      <c r="AF564" s="86">
        <v>8.0</v>
      </c>
      <c r="AG564" s="155" t="str">
        <f t="shared" si="1252"/>
        <v>8</v>
      </c>
      <c r="AH564" s="155" t="str">
        <f t="shared" si="1253"/>
        <v> </v>
      </c>
      <c r="AI564" s="155" t="str">
        <f t="shared" ref="AI564:AK564" si="1268">IF(H564="","",H564)</f>
        <v/>
      </c>
      <c r="AJ564" s="156" t="str">
        <f t="shared" si="1268"/>
        <v/>
      </c>
      <c r="AK564" s="157" t="str">
        <f t="shared" si="1268"/>
        <v/>
      </c>
      <c r="AL564" s="86" t="str">
        <f t="shared" si="1258"/>
        <v/>
      </c>
    </row>
    <row r="565" ht="25.5" customHeight="1">
      <c r="A565" s="149"/>
      <c r="B565" s="161"/>
      <c r="C565" s="104"/>
      <c r="D565" s="105"/>
      <c r="E565" s="106">
        <f>IF(B565="",0,F577/SUM(B557:B576))</f>
        <v>0</v>
      </c>
      <c r="F565" s="106">
        <f t="shared" si="1240"/>
        <v>0</v>
      </c>
      <c r="G565" s="107">
        <f t="shared" si="1241"/>
        <v>0</v>
      </c>
      <c r="H565" s="103"/>
      <c r="I565" s="104"/>
      <c r="J565" s="105"/>
      <c r="K565" s="106">
        <f t="shared" si="1242"/>
        <v>0</v>
      </c>
      <c r="L565" s="108">
        <f t="shared" si="1243"/>
        <v>0</v>
      </c>
      <c r="M565" s="97">
        <f t="shared" si="1244"/>
        <v>0</v>
      </c>
      <c r="N565" s="109">
        <f t="shared" si="1245"/>
        <v>0</v>
      </c>
      <c r="O565" s="107">
        <f t="shared" si="1246"/>
        <v>0</v>
      </c>
      <c r="P565" s="110" t="str">
        <f t="shared" ref="P565:Q565" si="1269">H565</f>
        <v/>
      </c>
      <c r="Q565" s="106" t="str">
        <f t="shared" si="1269"/>
        <v/>
      </c>
      <c r="R565" s="106">
        <f t="shared" si="1248"/>
        <v>0</v>
      </c>
      <c r="S565" s="108">
        <f t="shared" si="1249"/>
        <v>0</v>
      </c>
      <c r="T565" s="153">
        <f t="shared" si="1250"/>
        <v>0</v>
      </c>
      <c r="U565" s="154">
        <f t="shared" si="1251"/>
        <v>0</v>
      </c>
      <c r="V565" s="86"/>
      <c r="W565" s="86"/>
      <c r="X565" s="86"/>
      <c r="Y565" s="86"/>
      <c r="Z565" s="86"/>
      <c r="AA565" s="86"/>
      <c r="AB565" s="86"/>
      <c r="AC565" s="86"/>
      <c r="AD565" s="86"/>
      <c r="AE565" s="86" t="str">
        <f t="shared" si="1256"/>
        <v/>
      </c>
      <c r="AF565" s="86">
        <v>9.0</v>
      </c>
      <c r="AG565" s="155" t="str">
        <f t="shared" si="1252"/>
        <v>9</v>
      </c>
      <c r="AH565" s="155" t="str">
        <f t="shared" si="1253"/>
        <v> </v>
      </c>
      <c r="AI565" s="155" t="str">
        <f t="shared" ref="AI565:AK565" si="1270">IF(H565="","",H565)</f>
        <v/>
      </c>
      <c r="AJ565" s="156" t="str">
        <f t="shared" si="1270"/>
        <v/>
      </c>
      <c r="AK565" s="157" t="str">
        <f t="shared" si="1270"/>
        <v/>
      </c>
      <c r="AL565" s="86" t="str">
        <f t="shared" si="1258"/>
        <v/>
      </c>
    </row>
    <row r="566" ht="25.5" customHeight="1">
      <c r="A566" s="149"/>
      <c r="B566" s="161"/>
      <c r="C566" s="104"/>
      <c r="D566" s="105"/>
      <c r="E566" s="106">
        <f>IF(B566="",0,F577/SUM(B557:B576))</f>
        <v>0</v>
      </c>
      <c r="F566" s="106">
        <f t="shared" si="1240"/>
        <v>0</v>
      </c>
      <c r="G566" s="107">
        <f t="shared" si="1241"/>
        <v>0</v>
      </c>
      <c r="H566" s="103"/>
      <c r="I566" s="104"/>
      <c r="J566" s="105"/>
      <c r="K566" s="106">
        <f t="shared" si="1242"/>
        <v>0</v>
      </c>
      <c r="L566" s="108">
        <f t="shared" si="1243"/>
        <v>0</v>
      </c>
      <c r="M566" s="97">
        <f t="shared" si="1244"/>
        <v>0</v>
      </c>
      <c r="N566" s="109">
        <f t="shared" si="1245"/>
        <v>0</v>
      </c>
      <c r="O566" s="107">
        <f t="shared" si="1246"/>
        <v>0</v>
      </c>
      <c r="P566" s="110" t="str">
        <f t="shared" ref="P566:Q566" si="1271">H566</f>
        <v/>
      </c>
      <c r="Q566" s="106" t="str">
        <f t="shared" si="1271"/>
        <v/>
      </c>
      <c r="R566" s="106">
        <f t="shared" si="1248"/>
        <v>0</v>
      </c>
      <c r="S566" s="108">
        <f t="shared" si="1249"/>
        <v>0</v>
      </c>
      <c r="T566" s="153">
        <f t="shared" si="1250"/>
        <v>0</v>
      </c>
      <c r="U566" s="154">
        <f t="shared" si="1251"/>
        <v>0</v>
      </c>
      <c r="V566" s="86"/>
      <c r="W566" s="86"/>
      <c r="X566" s="86"/>
      <c r="Y566" s="86"/>
      <c r="Z566" s="86"/>
      <c r="AA566" s="86"/>
      <c r="AB566" s="86"/>
      <c r="AC566" s="86"/>
      <c r="AD566" s="86"/>
      <c r="AE566" s="86" t="str">
        <f t="shared" si="1256"/>
        <v/>
      </c>
      <c r="AF566" s="86">
        <v>10.0</v>
      </c>
      <c r="AG566" s="155" t="str">
        <f t="shared" si="1252"/>
        <v>10</v>
      </c>
      <c r="AH566" s="155" t="str">
        <f t="shared" si="1253"/>
        <v> </v>
      </c>
      <c r="AI566" s="155" t="str">
        <f t="shared" ref="AI566:AK566" si="1272">IF(H566="","",H566)</f>
        <v/>
      </c>
      <c r="AJ566" s="156" t="str">
        <f t="shared" si="1272"/>
        <v/>
      </c>
      <c r="AK566" s="157" t="str">
        <f t="shared" si="1272"/>
        <v/>
      </c>
      <c r="AL566" s="86" t="str">
        <f t="shared" si="1258"/>
        <v/>
      </c>
    </row>
    <row r="567" ht="25.5" customHeight="1">
      <c r="A567" s="149"/>
      <c r="B567" s="161"/>
      <c r="C567" s="104"/>
      <c r="D567" s="105"/>
      <c r="E567" s="106">
        <f>IF(B567="",0,F577/SUM(B557:B576))</f>
        <v>0</v>
      </c>
      <c r="F567" s="106">
        <f t="shared" si="1240"/>
        <v>0</v>
      </c>
      <c r="G567" s="107">
        <f t="shared" si="1241"/>
        <v>0</v>
      </c>
      <c r="H567" s="103"/>
      <c r="I567" s="104"/>
      <c r="J567" s="105"/>
      <c r="K567" s="106">
        <f t="shared" si="1242"/>
        <v>0</v>
      </c>
      <c r="L567" s="108">
        <f t="shared" si="1243"/>
        <v>0</v>
      </c>
      <c r="M567" s="97">
        <f t="shared" si="1244"/>
        <v>0</v>
      </c>
      <c r="N567" s="109">
        <f t="shared" si="1245"/>
        <v>0</v>
      </c>
      <c r="O567" s="107">
        <f t="shared" si="1246"/>
        <v>0</v>
      </c>
      <c r="P567" s="110" t="str">
        <f t="shared" ref="P567:Q567" si="1273">H567</f>
        <v/>
      </c>
      <c r="Q567" s="106" t="str">
        <f t="shared" si="1273"/>
        <v/>
      </c>
      <c r="R567" s="106">
        <f t="shared" si="1248"/>
        <v>0</v>
      </c>
      <c r="S567" s="108">
        <f t="shared" si="1249"/>
        <v>0</v>
      </c>
      <c r="T567" s="153">
        <f t="shared" si="1250"/>
        <v>0</v>
      </c>
      <c r="U567" s="154">
        <f t="shared" si="1251"/>
        <v>0</v>
      </c>
      <c r="V567" s="86"/>
      <c r="W567" s="86"/>
      <c r="X567" s="86"/>
      <c r="Y567" s="86"/>
      <c r="Z567" s="86"/>
      <c r="AA567" s="86"/>
      <c r="AB567" s="86"/>
      <c r="AC567" s="86"/>
      <c r="AD567" s="86"/>
      <c r="AE567" s="86" t="str">
        <f t="shared" si="1256"/>
        <v/>
      </c>
      <c r="AF567" s="86">
        <v>11.0</v>
      </c>
      <c r="AG567" s="155" t="str">
        <f t="shared" si="1252"/>
        <v>11</v>
      </c>
      <c r="AH567" s="155" t="str">
        <f t="shared" si="1253"/>
        <v> </v>
      </c>
      <c r="AI567" s="155" t="str">
        <f t="shared" ref="AI567:AK567" si="1274">IF(H567="","",H567)</f>
        <v/>
      </c>
      <c r="AJ567" s="156" t="str">
        <f t="shared" si="1274"/>
        <v/>
      </c>
      <c r="AK567" s="157" t="str">
        <f t="shared" si="1274"/>
        <v/>
      </c>
      <c r="AL567" s="86" t="str">
        <f t="shared" si="1258"/>
        <v/>
      </c>
    </row>
    <row r="568" ht="25.5" customHeight="1">
      <c r="A568" s="149"/>
      <c r="B568" s="161"/>
      <c r="C568" s="104"/>
      <c r="D568" s="105"/>
      <c r="E568" s="106">
        <f>IF(B568="",0,F577/SUM(B557:B576))</f>
        <v>0</v>
      </c>
      <c r="F568" s="106">
        <f t="shared" si="1240"/>
        <v>0</v>
      </c>
      <c r="G568" s="107">
        <f t="shared" si="1241"/>
        <v>0</v>
      </c>
      <c r="H568" s="103"/>
      <c r="I568" s="104"/>
      <c r="J568" s="105"/>
      <c r="K568" s="106">
        <f t="shared" si="1242"/>
        <v>0</v>
      </c>
      <c r="L568" s="108">
        <f t="shared" si="1243"/>
        <v>0</v>
      </c>
      <c r="M568" s="97">
        <f t="shared" si="1244"/>
        <v>0</v>
      </c>
      <c r="N568" s="109">
        <f t="shared" si="1245"/>
        <v>0</v>
      </c>
      <c r="O568" s="107">
        <f t="shared" si="1246"/>
        <v>0</v>
      </c>
      <c r="P568" s="110" t="str">
        <f t="shared" ref="P568:Q568" si="1275">H568</f>
        <v/>
      </c>
      <c r="Q568" s="106" t="str">
        <f t="shared" si="1275"/>
        <v/>
      </c>
      <c r="R568" s="106">
        <f t="shared" si="1248"/>
        <v>0</v>
      </c>
      <c r="S568" s="108">
        <f t="shared" si="1249"/>
        <v>0</v>
      </c>
      <c r="T568" s="153">
        <f t="shared" si="1250"/>
        <v>0</v>
      </c>
      <c r="U568" s="154">
        <f t="shared" si="1251"/>
        <v>0</v>
      </c>
      <c r="V568" s="86"/>
      <c r="W568" s="86"/>
      <c r="X568" s="86"/>
      <c r="Y568" s="86"/>
      <c r="Z568" s="86"/>
      <c r="AA568" s="86"/>
      <c r="AB568" s="86"/>
      <c r="AC568" s="86"/>
      <c r="AD568" s="86"/>
      <c r="AE568" s="86" t="str">
        <f t="shared" si="1256"/>
        <v/>
      </c>
      <c r="AF568" s="86">
        <v>12.0</v>
      </c>
      <c r="AG568" s="155" t="str">
        <f t="shared" si="1252"/>
        <v>12</v>
      </c>
      <c r="AH568" s="155" t="str">
        <f t="shared" si="1253"/>
        <v> </v>
      </c>
      <c r="AI568" s="155" t="str">
        <f t="shared" ref="AI568:AK568" si="1276">IF(H568="","",H568)</f>
        <v/>
      </c>
      <c r="AJ568" s="156" t="str">
        <f t="shared" si="1276"/>
        <v/>
      </c>
      <c r="AK568" s="157" t="str">
        <f t="shared" si="1276"/>
        <v/>
      </c>
      <c r="AL568" s="86" t="str">
        <f t="shared" si="1258"/>
        <v/>
      </c>
    </row>
    <row r="569" ht="25.5" customHeight="1">
      <c r="A569" s="149"/>
      <c r="B569" s="161"/>
      <c r="C569" s="104"/>
      <c r="D569" s="105"/>
      <c r="E569" s="106">
        <f>IF(B569="",0,F577/SUM(B557:B576))</f>
        <v>0</v>
      </c>
      <c r="F569" s="106">
        <f t="shared" si="1240"/>
        <v>0</v>
      </c>
      <c r="G569" s="107">
        <f t="shared" si="1241"/>
        <v>0</v>
      </c>
      <c r="H569" s="103"/>
      <c r="I569" s="104"/>
      <c r="J569" s="105"/>
      <c r="K569" s="106">
        <f t="shared" si="1242"/>
        <v>0</v>
      </c>
      <c r="L569" s="108">
        <f t="shared" si="1243"/>
        <v>0</v>
      </c>
      <c r="M569" s="97">
        <f t="shared" si="1244"/>
        <v>0</v>
      </c>
      <c r="N569" s="109">
        <f t="shared" si="1245"/>
        <v>0</v>
      </c>
      <c r="O569" s="107">
        <f t="shared" si="1246"/>
        <v>0</v>
      </c>
      <c r="P569" s="110" t="str">
        <f t="shared" ref="P569:Q569" si="1277">H569</f>
        <v/>
      </c>
      <c r="Q569" s="106" t="str">
        <f t="shared" si="1277"/>
        <v/>
      </c>
      <c r="R569" s="106">
        <f t="shared" si="1248"/>
        <v>0</v>
      </c>
      <c r="S569" s="108">
        <f t="shared" si="1249"/>
        <v>0</v>
      </c>
      <c r="T569" s="153">
        <f t="shared" si="1250"/>
        <v>0</v>
      </c>
      <c r="U569" s="154">
        <f t="shared" si="1251"/>
        <v>0</v>
      </c>
      <c r="V569" s="86"/>
      <c r="W569" s="86"/>
      <c r="X569" s="86"/>
      <c r="Y569" s="86"/>
      <c r="Z569" s="86"/>
      <c r="AA569" s="86"/>
      <c r="AB569" s="86"/>
      <c r="AC569" s="86"/>
      <c r="AD569" s="86"/>
      <c r="AE569" s="86" t="str">
        <f t="shared" si="1256"/>
        <v/>
      </c>
      <c r="AF569" s="86">
        <v>13.0</v>
      </c>
      <c r="AG569" s="155" t="str">
        <f t="shared" si="1252"/>
        <v>13</v>
      </c>
      <c r="AH569" s="155" t="str">
        <f t="shared" si="1253"/>
        <v> </v>
      </c>
      <c r="AI569" s="155" t="str">
        <f t="shared" ref="AI569:AK569" si="1278">IF(H569="","",H569)</f>
        <v/>
      </c>
      <c r="AJ569" s="156" t="str">
        <f t="shared" si="1278"/>
        <v/>
      </c>
      <c r="AK569" s="157" t="str">
        <f t="shared" si="1278"/>
        <v/>
      </c>
      <c r="AL569" s="86" t="str">
        <f t="shared" si="1258"/>
        <v/>
      </c>
    </row>
    <row r="570" ht="25.5" customHeight="1">
      <c r="A570" s="149"/>
      <c r="B570" s="161"/>
      <c r="C570" s="104"/>
      <c r="D570" s="105"/>
      <c r="E570" s="106">
        <f>IF(B570="",0,F577/SUM(B557:B576))</f>
        <v>0</v>
      </c>
      <c r="F570" s="106">
        <f t="shared" si="1240"/>
        <v>0</v>
      </c>
      <c r="G570" s="107">
        <f t="shared" si="1241"/>
        <v>0</v>
      </c>
      <c r="H570" s="103"/>
      <c r="I570" s="104"/>
      <c r="J570" s="105"/>
      <c r="K570" s="106">
        <f t="shared" si="1242"/>
        <v>0</v>
      </c>
      <c r="L570" s="108">
        <f t="shared" si="1243"/>
        <v>0</v>
      </c>
      <c r="M570" s="97">
        <f t="shared" si="1244"/>
        <v>0</v>
      </c>
      <c r="N570" s="109">
        <f t="shared" si="1245"/>
        <v>0</v>
      </c>
      <c r="O570" s="107">
        <f t="shared" si="1246"/>
        <v>0</v>
      </c>
      <c r="P570" s="110" t="str">
        <f t="shared" ref="P570:Q570" si="1279">H570</f>
        <v/>
      </c>
      <c r="Q570" s="106" t="str">
        <f t="shared" si="1279"/>
        <v/>
      </c>
      <c r="R570" s="106">
        <f t="shared" si="1248"/>
        <v>0</v>
      </c>
      <c r="S570" s="108">
        <f t="shared" si="1249"/>
        <v>0</v>
      </c>
      <c r="T570" s="153">
        <f t="shared" si="1250"/>
        <v>0</v>
      </c>
      <c r="U570" s="154">
        <f t="shared" si="1251"/>
        <v>0</v>
      </c>
      <c r="V570" s="86"/>
      <c r="W570" s="86"/>
      <c r="X570" s="86"/>
      <c r="Y570" s="86"/>
      <c r="Z570" s="86"/>
      <c r="AA570" s="86"/>
      <c r="AB570" s="86"/>
      <c r="AC570" s="86"/>
      <c r="AD570" s="86"/>
      <c r="AE570" s="86" t="str">
        <f t="shared" si="1256"/>
        <v/>
      </c>
      <c r="AF570" s="86">
        <v>14.0</v>
      </c>
      <c r="AG570" s="155" t="str">
        <f t="shared" si="1252"/>
        <v>14</v>
      </c>
      <c r="AH570" s="155" t="str">
        <f t="shared" si="1253"/>
        <v> </v>
      </c>
      <c r="AI570" s="155" t="str">
        <f t="shared" ref="AI570:AK570" si="1280">IF(H570="","",H570)</f>
        <v/>
      </c>
      <c r="AJ570" s="156" t="str">
        <f t="shared" si="1280"/>
        <v/>
      </c>
      <c r="AK570" s="157" t="str">
        <f t="shared" si="1280"/>
        <v/>
      </c>
      <c r="AL570" s="86" t="str">
        <f t="shared" si="1258"/>
        <v/>
      </c>
    </row>
    <row r="571" ht="25.5" customHeight="1">
      <c r="A571" s="149"/>
      <c r="B571" s="161"/>
      <c r="C571" s="104"/>
      <c r="D571" s="105"/>
      <c r="E571" s="106">
        <f>IF(B571="",0,F577/SUM(B557:B576))</f>
        <v>0</v>
      </c>
      <c r="F571" s="106">
        <f t="shared" si="1240"/>
        <v>0</v>
      </c>
      <c r="G571" s="107">
        <f t="shared" si="1241"/>
        <v>0</v>
      </c>
      <c r="H571" s="103"/>
      <c r="I571" s="104"/>
      <c r="J571" s="105"/>
      <c r="K571" s="106">
        <f t="shared" si="1242"/>
        <v>0</v>
      </c>
      <c r="L571" s="108">
        <f t="shared" si="1243"/>
        <v>0</v>
      </c>
      <c r="M571" s="97">
        <f t="shared" si="1244"/>
        <v>0</v>
      </c>
      <c r="N571" s="109">
        <f t="shared" si="1245"/>
        <v>0</v>
      </c>
      <c r="O571" s="107">
        <f t="shared" si="1246"/>
        <v>0</v>
      </c>
      <c r="P571" s="110" t="str">
        <f t="shared" ref="P571:Q571" si="1281">H571</f>
        <v/>
      </c>
      <c r="Q571" s="106" t="str">
        <f t="shared" si="1281"/>
        <v/>
      </c>
      <c r="R571" s="106">
        <f t="shared" si="1248"/>
        <v>0</v>
      </c>
      <c r="S571" s="108">
        <f t="shared" si="1249"/>
        <v>0</v>
      </c>
      <c r="T571" s="153">
        <f t="shared" si="1250"/>
        <v>0</v>
      </c>
      <c r="U571" s="154">
        <f t="shared" si="1251"/>
        <v>0</v>
      </c>
      <c r="V571" s="86"/>
      <c r="W571" s="86"/>
      <c r="X571" s="86"/>
      <c r="Y571" s="86"/>
      <c r="Z571" s="86"/>
      <c r="AA571" s="86"/>
      <c r="AB571" s="86"/>
      <c r="AC571" s="86"/>
      <c r="AD571" s="86"/>
      <c r="AE571" s="86" t="str">
        <f t="shared" si="1256"/>
        <v/>
      </c>
      <c r="AF571" s="86">
        <v>15.0</v>
      </c>
      <c r="AG571" s="155" t="str">
        <f t="shared" si="1252"/>
        <v>15</v>
      </c>
      <c r="AH571" s="155" t="str">
        <f t="shared" si="1253"/>
        <v> </v>
      </c>
      <c r="AI571" s="155" t="str">
        <f t="shared" ref="AI571:AK571" si="1282">IF(H571="","",H571)</f>
        <v/>
      </c>
      <c r="AJ571" s="156" t="str">
        <f t="shared" si="1282"/>
        <v/>
      </c>
      <c r="AK571" s="157" t="str">
        <f t="shared" si="1282"/>
        <v/>
      </c>
      <c r="AL571" s="86" t="str">
        <f t="shared" si="1258"/>
        <v/>
      </c>
    </row>
    <row r="572" ht="25.5" customHeight="1">
      <c r="A572" s="149"/>
      <c r="B572" s="161"/>
      <c r="C572" s="104"/>
      <c r="D572" s="105"/>
      <c r="E572" s="106">
        <f>IF(B572="",0,F577/SUM(B557:B576))</f>
        <v>0</v>
      </c>
      <c r="F572" s="106">
        <f t="shared" si="1240"/>
        <v>0</v>
      </c>
      <c r="G572" s="107">
        <f t="shared" si="1241"/>
        <v>0</v>
      </c>
      <c r="H572" s="103"/>
      <c r="I572" s="104"/>
      <c r="J572" s="105"/>
      <c r="K572" s="106">
        <f t="shared" si="1242"/>
        <v>0</v>
      </c>
      <c r="L572" s="108">
        <f t="shared" si="1243"/>
        <v>0</v>
      </c>
      <c r="M572" s="97">
        <f t="shared" si="1244"/>
        <v>0</v>
      </c>
      <c r="N572" s="109">
        <f t="shared" si="1245"/>
        <v>0</v>
      </c>
      <c r="O572" s="107">
        <f t="shared" si="1246"/>
        <v>0</v>
      </c>
      <c r="P572" s="110" t="str">
        <f t="shared" ref="P572:Q572" si="1283">H572</f>
        <v/>
      </c>
      <c r="Q572" s="106" t="str">
        <f t="shared" si="1283"/>
        <v/>
      </c>
      <c r="R572" s="106">
        <f t="shared" si="1248"/>
        <v>0</v>
      </c>
      <c r="S572" s="108">
        <f t="shared" si="1249"/>
        <v>0</v>
      </c>
      <c r="T572" s="153">
        <f t="shared" si="1250"/>
        <v>0</v>
      </c>
      <c r="U572" s="154">
        <f t="shared" si="1251"/>
        <v>0</v>
      </c>
      <c r="V572" s="86"/>
      <c r="W572" s="86"/>
      <c r="X572" s="86"/>
      <c r="Y572" s="86"/>
      <c r="Z572" s="86"/>
      <c r="AA572" s="86"/>
      <c r="AB572" s="86"/>
      <c r="AC572" s="86"/>
      <c r="AD572" s="86"/>
      <c r="AE572" s="86" t="str">
        <f t="shared" si="1256"/>
        <v/>
      </c>
      <c r="AF572" s="86">
        <v>16.0</v>
      </c>
      <c r="AG572" s="155" t="str">
        <f t="shared" si="1252"/>
        <v>16</v>
      </c>
      <c r="AH572" s="155" t="str">
        <f t="shared" si="1253"/>
        <v> </v>
      </c>
      <c r="AI572" s="155" t="str">
        <f t="shared" ref="AI572:AK572" si="1284">IF(H572="","",H572)</f>
        <v/>
      </c>
      <c r="AJ572" s="156" t="str">
        <f t="shared" si="1284"/>
        <v/>
      </c>
      <c r="AK572" s="157" t="str">
        <f t="shared" si="1284"/>
        <v/>
      </c>
      <c r="AL572" s="86" t="str">
        <f t="shared" si="1258"/>
        <v/>
      </c>
    </row>
    <row r="573" ht="25.5" customHeight="1">
      <c r="A573" s="149"/>
      <c r="B573" s="161"/>
      <c r="C573" s="104"/>
      <c r="D573" s="105"/>
      <c r="E573" s="106">
        <f>IF(B573="",0,F577/SUM(B557:B576))</f>
        <v>0</v>
      </c>
      <c r="F573" s="106">
        <f t="shared" si="1240"/>
        <v>0</v>
      </c>
      <c r="G573" s="107">
        <f t="shared" si="1241"/>
        <v>0</v>
      </c>
      <c r="H573" s="103"/>
      <c r="I573" s="104"/>
      <c r="J573" s="105"/>
      <c r="K573" s="106">
        <f t="shared" si="1242"/>
        <v>0</v>
      </c>
      <c r="L573" s="108">
        <f t="shared" si="1243"/>
        <v>0</v>
      </c>
      <c r="M573" s="97">
        <f t="shared" si="1244"/>
        <v>0</v>
      </c>
      <c r="N573" s="109">
        <f t="shared" si="1245"/>
        <v>0</v>
      </c>
      <c r="O573" s="107">
        <f t="shared" si="1246"/>
        <v>0</v>
      </c>
      <c r="P573" s="110" t="str">
        <f t="shared" ref="P573:Q573" si="1285">H573</f>
        <v/>
      </c>
      <c r="Q573" s="106" t="str">
        <f t="shared" si="1285"/>
        <v/>
      </c>
      <c r="R573" s="106">
        <f t="shared" si="1248"/>
        <v>0</v>
      </c>
      <c r="S573" s="108">
        <f t="shared" si="1249"/>
        <v>0</v>
      </c>
      <c r="T573" s="153">
        <f t="shared" si="1250"/>
        <v>0</v>
      </c>
      <c r="U573" s="154">
        <f t="shared" si="1251"/>
        <v>0</v>
      </c>
      <c r="V573" s="86"/>
      <c r="W573" s="86"/>
      <c r="X573" s="86"/>
      <c r="Y573" s="86"/>
      <c r="Z573" s="86"/>
      <c r="AA573" s="86"/>
      <c r="AB573" s="86"/>
      <c r="AC573" s="86"/>
      <c r="AD573" s="86"/>
      <c r="AE573" s="86" t="str">
        <f t="shared" si="1256"/>
        <v/>
      </c>
      <c r="AF573" s="86">
        <v>17.0</v>
      </c>
      <c r="AG573" s="155" t="str">
        <f t="shared" si="1252"/>
        <v>17</v>
      </c>
      <c r="AH573" s="155" t="str">
        <f t="shared" si="1253"/>
        <v> </v>
      </c>
      <c r="AI573" s="155" t="str">
        <f t="shared" ref="AI573:AK573" si="1286">IF(H573="","",H573)</f>
        <v/>
      </c>
      <c r="AJ573" s="156" t="str">
        <f t="shared" si="1286"/>
        <v/>
      </c>
      <c r="AK573" s="157" t="str">
        <f t="shared" si="1286"/>
        <v/>
      </c>
      <c r="AL573" s="86" t="str">
        <f t="shared" si="1258"/>
        <v/>
      </c>
    </row>
    <row r="574" ht="25.5" customHeight="1">
      <c r="A574" s="149"/>
      <c r="B574" s="161"/>
      <c r="C574" s="104"/>
      <c r="D574" s="105"/>
      <c r="E574" s="106">
        <f>IF(B574="",0,F577/SUM(B557:B576))</f>
        <v>0</v>
      </c>
      <c r="F574" s="106">
        <f t="shared" si="1240"/>
        <v>0</v>
      </c>
      <c r="G574" s="107">
        <f t="shared" si="1241"/>
        <v>0</v>
      </c>
      <c r="H574" s="103"/>
      <c r="I574" s="104"/>
      <c r="J574" s="105"/>
      <c r="K574" s="106">
        <f t="shared" si="1242"/>
        <v>0</v>
      </c>
      <c r="L574" s="108">
        <f t="shared" si="1243"/>
        <v>0</v>
      </c>
      <c r="M574" s="97">
        <f t="shared" si="1244"/>
        <v>0</v>
      </c>
      <c r="N574" s="109">
        <f t="shared" si="1245"/>
        <v>0</v>
      </c>
      <c r="O574" s="107">
        <f t="shared" si="1246"/>
        <v>0</v>
      </c>
      <c r="P574" s="110" t="str">
        <f t="shared" ref="P574:Q574" si="1287">H574</f>
        <v/>
      </c>
      <c r="Q574" s="106" t="str">
        <f t="shared" si="1287"/>
        <v/>
      </c>
      <c r="R574" s="106">
        <f t="shared" si="1248"/>
        <v>0</v>
      </c>
      <c r="S574" s="108">
        <f t="shared" si="1249"/>
        <v>0</v>
      </c>
      <c r="T574" s="153">
        <f t="shared" si="1250"/>
        <v>0</v>
      </c>
      <c r="U574" s="154">
        <f t="shared" si="1251"/>
        <v>0</v>
      </c>
      <c r="V574" s="86"/>
      <c r="W574" s="86"/>
      <c r="X574" s="86"/>
      <c r="Y574" s="86"/>
      <c r="Z574" s="86"/>
      <c r="AA574" s="86"/>
      <c r="AB574" s="86"/>
      <c r="AC574" s="86"/>
      <c r="AD574" s="86"/>
      <c r="AE574" s="86" t="str">
        <f t="shared" si="1256"/>
        <v/>
      </c>
      <c r="AF574" s="86">
        <v>18.0</v>
      </c>
      <c r="AG574" s="155" t="str">
        <f t="shared" si="1252"/>
        <v>18</v>
      </c>
      <c r="AH574" s="155" t="str">
        <f t="shared" si="1253"/>
        <v> </v>
      </c>
      <c r="AI574" s="155" t="str">
        <f t="shared" ref="AI574:AK574" si="1288">IF(H574="","",H574)</f>
        <v/>
      </c>
      <c r="AJ574" s="156" t="str">
        <f t="shared" si="1288"/>
        <v/>
      </c>
      <c r="AK574" s="157" t="str">
        <f t="shared" si="1288"/>
        <v/>
      </c>
      <c r="AL574" s="86" t="str">
        <f t="shared" si="1258"/>
        <v/>
      </c>
    </row>
    <row r="575" ht="25.5" customHeight="1">
      <c r="A575" s="149"/>
      <c r="B575" s="161"/>
      <c r="C575" s="104"/>
      <c r="D575" s="105"/>
      <c r="E575" s="106">
        <f>IF(B575="",0,F577/SUM(B557:B576))</f>
        <v>0</v>
      </c>
      <c r="F575" s="106">
        <f t="shared" si="1240"/>
        <v>0</v>
      </c>
      <c r="G575" s="107">
        <f t="shared" si="1241"/>
        <v>0</v>
      </c>
      <c r="H575" s="103"/>
      <c r="I575" s="104"/>
      <c r="J575" s="105"/>
      <c r="K575" s="106">
        <f t="shared" si="1242"/>
        <v>0</v>
      </c>
      <c r="L575" s="108">
        <f t="shared" si="1243"/>
        <v>0</v>
      </c>
      <c r="M575" s="97">
        <f t="shared" si="1244"/>
        <v>0</v>
      </c>
      <c r="N575" s="109">
        <f t="shared" si="1245"/>
        <v>0</v>
      </c>
      <c r="O575" s="107">
        <f t="shared" si="1246"/>
        <v>0</v>
      </c>
      <c r="P575" s="110" t="str">
        <f t="shared" ref="P575:Q575" si="1289">H575</f>
        <v/>
      </c>
      <c r="Q575" s="106" t="str">
        <f t="shared" si="1289"/>
        <v/>
      </c>
      <c r="R575" s="106">
        <f t="shared" si="1248"/>
        <v>0</v>
      </c>
      <c r="S575" s="108">
        <f t="shared" si="1249"/>
        <v>0</v>
      </c>
      <c r="T575" s="153">
        <f t="shared" si="1250"/>
        <v>0</v>
      </c>
      <c r="U575" s="154">
        <f t="shared" si="1251"/>
        <v>0</v>
      </c>
      <c r="V575" s="86"/>
      <c r="W575" s="86"/>
      <c r="X575" s="86"/>
      <c r="Y575" s="86"/>
      <c r="Z575" s="86"/>
      <c r="AA575" s="86"/>
      <c r="AB575" s="86"/>
      <c r="AC575" s="86"/>
      <c r="AD575" s="86"/>
      <c r="AE575" s="86" t="str">
        <f t="shared" si="1256"/>
        <v/>
      </c>
      <c r="AF575" s="86">
        <v>19.0</v>
      </c>
      <c r="AG575" s="155" t="str">
        <f t="shared" si="1252"/>
        <v>19</v>
      </c>
      <c r="AH575" s="155" t="str">
        <f t="shared" si="1253"/>
        <v> </v>
      </c>
      <c r="AI575" s="155" t="str">
        <f t="shared" ref="AI575:AK575" si="1290">IF(H575="","",H575)</f>
        <v/>
      </c>
      <c r="AJ575" s="156" t="str">
        <f t="shared" si="1290"/>
        <v/>
      </c>
      <c r="AK575" s="157" t="str">
        <f t="shared" si="1290"/>
        <v/>
      </c>
      <c r="AL575" s="86" t="str">
        <f t="shared" si="1258"/>
        <v/>
      </c>
    </row>
    <row r="576" ht="25.5" customHeight="1">
      <c r="A576" s="149"/>
      <c r="B576" s="161"/>
      <c r="C576" s="104"/>
      <c r="D576" s="105"/>
      <c r="E576" s="106">
        <f>IF(B576="",0,F577/SUM(B557:B576))</f>
        <v>0</v>
      </c>
      <c r="F576" s="106">
        <f t="shared" si="1240"/>
        <v>0</v>
      </c>
      <c r="G576" s="107">
        <f t="shared" si="1241"/>
        <v>0</v>
      </c>
      <c r="H576" s="103"/>
      <c r="I576" s="104"/>
      <c r="J576" s="105"/>
      <c r="K576" s="106">
        <f t="shared" si="1242"/>
        <v>0</v>
      </c>
      <c r="L576" s="108">
        <f t="shared" si="1243"/>
        <v>0</v>
      </c>
      <c r="M576" s="97">
        <f t="shared" si="1244"/>
        <v>0</v>
      </c>
      <c r="N576" s="109">
        <f t="shared" si="1245"/>
        <v>0</v>
      </c>
      <c r="O576" s="107">
        <f t="shared" si="1246"/>
        <v>0</v>
      </c>
      <c r="P576" s="110" t="str">
        <f t="shared" ref="P576:Q576" si="1291">H576</f>
        <v/>
      </c>
      <c r="Q576" s="106" t="str">
        <f t="shared" si="1291"/>
        <v/>
      </c>
      <c r="R576" s="106">
        <f t="shared" si="1248"/>
        <v>0</v>
      </c>
      <c r="S576" s="108">
        <f t="shared" si="1249"/>
        <v>0</v>
      </c>
      <c r="T576" s="153">
        <f t="shared" si="1250"/>
        <v>0</v>
      </c>
      <c r="U576" s="154">
        <f t="shared" si="1251"/>
        <v>0</v>
      </c>
      <c r="V576" s="86"/>
      <c r="W576" s="86"/>
      <c r="X576" s="86"/>
      <c r="Y576" s="86"/>
      <c r="Z576" s="86"/>
      <c r="AA576" s="86"/>
      <c r="AB576" s="86"/>
      <c r="AC576" s="86"/>
      <c r="AD576" s="86"/>
      <c r="AE576" s="86" t="str">
        <f t="shared" si="1256"/>
        <v/>
      </c>
      <c r="AF576" s="86">
        <v>20.0</v>
      </c>
      <c r="AG576" s="155" t="str">
        <f t="shared" si="1252"/>
        <v>20</v>
      </c>
      <c r="AH576" s="155" t="str">
        <f t="shared" si="1253"/>
        <v> </v>
      </c>
      <c r="AI576" s="155" t="str">
        <f t="shared" ref="AI576:AK576" si="1292">IF(H576="","",H576)</f>
        <v/>
      </c>
      <c r="AJ576" s="156" t="str">
        <f t="shared" si="1292"/>
        <v/>
      </c>
      <c r="AK576" s="157" t="str">
        <f t="shared" si="1292"/>
        <v/>
      </c>
      <c r="AL576" s="86" t="str">
        <f t="shared" si="1258"/>
        <v/>
      </c>
    </row>
    <row r="577" ht="25.5" customHeight="1">
      <c r="A577" s="86"/>
      <c r="B577" s="164">
        <f>SUM(B557:B576)</f>
        <v>0</v>
      </c>
      <c r="C577" s="87" t="s">
        <v>34</v>
      </c>
      <c r="D577" s="95" t="s">
        <v>26</v>
      </c>
      <c r="E577" s="15"/>
      <c r="F577" s="104"/>
      <c r="G577" s="91"/>
      <c r="H577" s="164">
        <f>SUM(H557:H576)</f>
        <v>0</v>
      </c>
      <c r="I577" s="87" t="s">
        <v>34</v>
      </c>
      <c r="J577" s="86"/>
      <c r="K577" s="86"/>
      <c r="L577" s="165">
        <f t="shared" si="1243"/>
        <v>0</v>
      </c>
      <c r="M577" s="86"/>
      <c r="N577" s="166">
        <f t="shared" ref="N577:O577" si="1293">SUM(N557:N564)</f>
        <v>0</v>
      </c>
      <c r="O577" s="166">
        <f t="shared" si="1293"/>
        <v>0</v>
      </c>
      <c r="P577" s="86"/>
      <c r="Q577" s="86"/>
      <c r="R577" s="98">
        <f>SUM(R557:R564)</f>
        <v>0</v>
      </c>
      <c r="S577" s="164" t="s">
        <v>28</v>
      </c>
      <c r="T577" s="164"/>
      <c r="U577" s="86"/>
      <c r="V577" s="86"/>
      <c r="W577" s="86"/>
      <c r="X577" s="86"/>
      <c r="Y577" s="104">
        <f>T577*R577</f>
        <v>0</v>
      </c>
      <c r="Z577" s="104">
        <f>R577</f>
        <v>0</v>
      </c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</row>
    <row r="578" ht="25.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</row>
    <row r="579" ht="25.5" customHeight="1">
      <c r="A579" s="137"/>
      <c r="B579" s="138" t="s">
        <v>1</v>
      </c>
      <c r="C579" s="139"/>
      <c r="D579" s="95" t="s">
        <v>2</v>
      </c>
      <c r="E579" s="15"/>
      <c r="F579" s="140"/>
      <c r="G579" s="17"/>
      <c r="H579" s="17"/>
      <c r="I579" s="15"/>
      <c r="J579" s="95" t="s">
        <v>3</v>
      </c>
      <c r="K579" s="17"/>
      <c r="L579" s="17"/>
      <c r="M579" s="15"/>
      <c r="N579" s="86"/>
      <c r="O579" s="86"/>
      <c r="P579" s="97">
        <f>IFERROR(O602/N602-1,0)</f>
        <v>0</v>
      </c>
      <c r="Q579" s="141" t="s">
        <v>4</v>
      </c>
      <c r="R579" s="20"/>
      <c r="S579" s="21"/>
      <c r="T579" s="142">
        <f>SUM(T582:T601)</f>
        <v>0</v>
      </c>
      <c r="U579" s="143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</row>
    <row r="580" ht="25.5" customHeight="1">
      <c r="A580" s="144" t="s">
        <v>5</v>
      </c>
      <c r="B580" s="145" t="s">
        <v>6</v>
      </c>
      <c r="C580" s="17"/>
      <c r="D580" s="17"/>
      <c r="E580" s="17"/>
      <c r="F580" s="17"/>
      <c r="G580" s="26"/>
      <c r="H580" s="25" t="s">
        <v>7</v>
      </c>
      <c r="I580" s="17"/>
      <c r="J580" s="17"/>
      <c r="K580" s="17"/>
      <c r="L580" s="17"/>
      <c r="M580" s="26"/>
      <c r="N580" s="27" t="s">
        <v>8</v>
      </c>
      <c r="O580" s="28"/>
      <c r="P580" s="25" t="s">
        <v>9</v>
      </c>
      <c r="Q580" s="17"/>
      <c r="R580" s="17"/>
      <c r="S580" s="17"/>
      <c r="T580" s="2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</row>
    <row r="581" ht="25.5" customHeight="1">
      <c r="A581" s="146"/>
      <c r="B581" s="138" t="s">
        <v>10</v>
      </c>
      <c r="C581" s="93" t="s">
        <v>11</v>
      </c>
      <c r="D581" s="93" t="s">
        <v>12</v>
      </c>
      <c r="E581" s="93" t="s">
        <v>13</v>
      </c>
      <c r="F581" s="93" t="s">
        <v>14</v>
      </c>
      <c r="G581" s="101" t="s">
        <v>15</v>
      </c>
      <c r="H581" s="100" t="s">
        <v>10</v>
      </c>
      <c r="I581" s="93" t="s">
        <v>11</v>
      </c>
      <c r="J581" s="93" t="s">
        <v>12</v>
      </c>
      <c r="K581" s="93" t="s">
        <v>14</v>
      </c>
      <c r="L581" s="93" t="s">
        <v>16</v>
      </c>
      <c r="M581" s="101" t="s">
        <v>17</v>
      </c>
      <c r="N581" s="100" t="s">
        <v>18</v>
      </c>
      <c r="O581" s="101" t="s">
        <v>19</v>
      </c>
      <c r="P581" s="100" t="s">
        <v>20</v>
      </c>
      <c r="Q581" s="93" t="s">
        <v>21</v>
      </c>
      <c r="R581" s="93" t="s">
        <v>22</v>
      </c>
      <c r="S581" s="93" t="s">
        <v>23</v>
      </c>
      <c r="T581" s="147" t="s">
        <v>24</v>
      </c>
      <c r="U581" s="148" t="s">
        <v>32</v>
      </c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</row>
    <row r="582" ht="25.5" customHeight="1">
      <c r="A582" s="149"/>
      <c r="B582" s="162"/>
      <c r="C582" s="160"/>
      <c r="D582" s="158"/>
      <c r="E582" s="106">
        <f>IF(B582="",0,F602/SUM(B582:B601))</f>
        <v>0</v>
      </c>
      <c r="F582" s="106">
        <f t="shared" ref="F582:F601" si="1296">C582*(1-D582)*(1-9.25%)+E582</f>
        <v>0</v>
      </c>
      <c r="G582" s="107">
        <f t="shared" ref="G582:G601" si="1297">IFERROR(F582*B582/H582,0)</f>
        <v>0</v>
      </c>
      <c r="H582" s="159"/>
      <c r="I582" s="104"/>
      <c r="J582" s="105"/>
      <c r="K582" s="106">
        <f t="shared" ref="K582:K601" si="1298">I582*(1-J582)*(1-9.25%)</f>
        <v>0</v>
      </c>
      <c r="L582" s="108">
        <f t="shared" ref="L582:L602" si="1299">IFERROR(H582/B582-1,0)</f>
        <v>0</v>
      </c>
      <c r="M582" s="97">
        <f t="shared" ref="M582:M601" si="1300">IFERROR(K582/G582-1,0)</f>
        <v>0</v>
      </c>
      <c r="N582" s="109">
        <f t="shared" ref="N582:N601" si="1301">B582*F582</f>
        <v>0</v>
      </c>
      <c r="O582" s="107">
        <f t="shared" ref="O582:O601" si="1302">H582*K582</f>
        <v>0</v>
      </c>
      <c r="P582" s="110" t="str">
        <f t="shared" ref="P582:Q582" si="1294">H582</f>
        <v/>
      </c>
      <c r="Q582" s="106" t="str">
        <f t="shared" si="1294"/>
        <v/>
      </c>
      <c r="R582" s="106">
        <f t="shared" ref="R582:R601" si="1304">Q582*P582</f>
        <v>0</v>
      </c>
      <c r="S582" s="108">
        <f t="shared" ref="S582:S601" si="1305">IF(M582="","",IF(M582&lt;20%,0,IF(M582&lt;30%,1%,IF(M582&lt;40%,1.5%,IF(M582&lt;50%,2.5%,IF(M582&lt;60%,3%,IF(M582&lt;80%,4%,IF(M582&lt;100%,5%,5%))))))))</f>
        <v>0</v>
      </c>
      <c r="T582" s="153">
        <f t="shared" ref="T582:T601" si="1306">R582*S582</f>
        <v>0</v>
      </c>
      <c r="U582" s="154">
        <f t="shared" ref="U582:U601" si="1307">G582/(1-J582)/(1-9.25%)</f>
        <v>0</v>
      </c>
      <c r="V582" s="86"/>
      <c r="W582" s="86"/>
      <c r="X582" s="86"/>
      <c r="Y582" s="86"/>
      <c r="Z582" s="86"/>
      <c r="AA582" s="86"/>
      <c r="AB582" s="86"/>
      <c r="AC582" s="86"/>
      <c r="AD582" s="86"/>
      <c r="AE582" s="86" t="str">
        <f>C579</f>
        <v/>
      </c>
      <c r="AF582" s="86">
        <v>1.0</v>
      </c>
      <c r="AG582" s="155" t="str">
        <f t="shared" ref="AG582:AG601" si="1308">CONCATENATE(AE582,AF582)</f>
        <v>1</v>
      </c>
      <c r="AH582" s="155" t="str">
        <f t="shared" ref="AH582:AH601" si="1309">IF(A582=""," ",A582)</f>
        <v> </v>
      </c>
      <c r="AI582" s="155" t="str">
        <f t="shared" ref="AI582:AK582" si="1295">IF(H582="","",H582)</f>
        <v/>
      </c>
      <c r="AJ582" s="156" t="str">
        <f t="shared" si="1295"/>
        <v/>
      </c>
      <c r="AK582" s="157" t="str">
        <f t="shared" si="1295"/>
        <v/>
      </c>
      <c r="AL582" s="86" t="str">
        <f>IF(F579="","",F579)</f>
        <v/>
      </c>
    </row>
    <row r="583" ht="25.5" customHeight="1">
      <c r="A583" s="149"/>
      <c r="B583" s="161"/>
      <c r="C583" s="104"/>
      <c r="D583" s="105"/>
      <c r="E583" s="106">
        <f>IF(B583="",0,F602/SUM(B582:B601))</f>
        <v>0</v>
      </c>
      <c r="F583" s="106">
        <f t="shared" si="1296"/>
        <v>0</v>
      </c>
      <c r="G583" s="107">
        <f t="shared" si="1297"/>
        <v>0</v>
      </c>
      <c r="H583" s="103"/>
      <c r="I583" s="104"/>
      <c r="J583" s="105"/>
      <c r="K583" s="106">
        <f t="shared" si="1298"/>
        <v>0</v>
      </c>
      <c r="L583" s="108">
        <f t="shared" si="1299"/>
        <v>0</v>
      </c>
      <c r="M583" s="97">
        <f t="shared" si="1300"/>
        <v>0</v>
      </c>
      <c r="N583" s="109">
        <f t="shared" si="1301"/>
        <v>0</v>
      </c>
      <c r="O583" s="107">
        <f t="shared" si="1302"/>
        <v>0</v>
      </c>
      <c r="P583" s="110" t="str">
        <f t="shared" ref="P583:Q583" si="1303">H583</f>
        <v/>
      </c>
      <c r="Q583" s="106" t="str">
        <f t="shared" si="1303"/>
        <v/>
      </c>
      <c r="R583" s="106">
        <f t="shared" si="1304"/>
        <v>0</v>
      </c>
      <c r="S583" s="108">
        <f t="shared" si="1305"/>
        <v>0</v>
      </c>
      <c r="T583" s="153">
        <f t="shared" si="1306"/>
        <v>0</v>
      </c>
      <c r="U583" s="154">
        <f t="shared" si="1307"/>
        <v>0</v>
      </c>
      <c r="V583" s="86"/>
      <c r="W583" s="86"/>
      <c r="X583" s="86"/>
      <c r="Y583" s="86"/>
      <c r="Z583" s="86"/>
      <c r="AA583" s="86"/>
      <c r="AB583" s="86"/>
      <c r="AC583" s="86"/>
      <c r="AD583" s="86"/>
      <c r="AE583" s="86" t="str">
        <f t="shared" ref="AE583:AE601" si="1312">AE582</f>
        <v/>
      </c>
      <c r="AF583" s="86">
        <v>2.0</v>
      </c>
      <c r="AG583" s="155" t="str">
        <f t="shared" si="1308"/>
        <v>2</v>
      </c>
      <c r="AH583" s="155" t="str">
        <f t="shared" si="1309"/>
        <v> </v>
      </c>
      <c r="AI583" s="155" t="str">
        <f t="shared" ref="AI583:AK583" si="1310">IF(H583="","",H583)</f>
        <v/>
      </c>
      <c r="AJ583" s="156" t="str">
        <f t="shared" si="1310"/>
        <v/>
      </c>
      <c r="AK583" s="157" t="str">
        <f t="shared" si="1310"/>
        <v/>
      </c>
      <c r="AL583" s="86" t="str">
        <f t="shared" ref="AL583:AL601" si="1314">AL582</f>
        <v/>
      </c>
    </row>
    <row r="584" ht="25.5" customHeight="1">
      <c r="A584" s="149"/>
      <c r="B584" s="162"/>
      <c r="C584" s="160"/>
      <c r="D584" s="158"/>
      <c r="E584" s="106">
        <f>IF(B584="",0,F602/SUM(B582:B601))</f>
        <v>0</v>
      </c>
      <c r="F584" s="106">
        <f t="shared" si="1296"/>
        <v>0</v>
      </c>
      <c r="G584" s="107">
        <f t="shared" si="1297"/>
        <v>0</v>
      </c>
      <c r="H584" s="159"/>
      <c r="I584" s="104"/>
      <c r="J584" s="105"/>
      <c r="K584" s="106">
        <f t="shared" si="1298"/>
        <v>0</v>
      </c>
      <c r="L584" s="108">
        <f t="shared" si="1299"/>
        <v>0</v>
      </c>
      <c r="M584" s="97">
        <f t="shared" si="1300"/>
        <v>0</v>
      </c>
      <c r="N584" s="109">
        <f t="shared" si="1301"/>
        <v>0</v>
      </c>
      <c r="O584" s="107">
        <f t="shared" si="1302"/>
        <v>0</v>
      </c>
      <c r="P584" s="110" t="str">
        <f t="shared" ref="P584:Q584" si="1311">H584</f>
        <v/>
      </c>
      <c r="Q584" s="106" t="str">
        <f t="shared" si="1311"/>
        <v/>
      </c>
      <c r="R584" s="106">
        <f t="shared" si="1304"/>
        <v>0</v>
      </c>
      <c r="S584" s="108">
        <f t="shared" si="1305"/>
        <v>0</v>
      </c>
      <c r="T584" s="153">
        <f t="shared" si="1306"/>
        <v>0</v>
      </c>
      <c r="U584" s="154">
        <f t="shared" si="1307"/>
        <v>0</v>
      </c>
      <c r="V584" s="86"/>
      <c r="W584" s="86"/>
      <c r="X584" s="86"/>
      <c r="Y584" s="86"/>
      <c r="Z584" s="86"/>
      <c r="AA584" s="86"/>
      <c r="AB584" s="86"/>
      <c r="AC584" s="86"/>
      <c r="AD584" s="86"/>
      <c r="AE584" s="86" t="str">
        <f t="shared" si="1312"/>
        <v/>
      </c>
      <c r="AF584" s="86">
        <v>3.0</v>
      </c>
      <c r="AG584" s="155" t="str">
        <f t="shared" si="1308"/>
        <v>3</v>
      </c>
      <c r="AH584" s="155" t="str">
        <f t="shared" si="1309"/>
        <v> </v>
      </c>
      <c r="AI584" s="155" t="str">
        <f t="shared" ref="AI584:AK584" si="1313">IF(H584="","",H584)</f>
        <v/>
      </c>
      <c r="AJ584" s="156" t="str">
        <f t="shared" si="1313"/>
        <v/>
      </c>
      <c r="AK584" s="157" t="str">
        <f t="shared" si="1313"/>
        <v/>
      </c>
      <c r="AL584" s="86" t="str">
        <f t="shared" si="1314"/>
        <v/>
      </c>
    </row>
    <row r="585" ht="25.5" customHeight="1">
      <c r="A585" s="149"/>
      <c r="B585" s="161"/>
      <c r="C585" s="104"/>
      <c r="D585" s="105"/>
      <c r="E585" s="106">
        <f>IF(B585="",0,F602/SUM(B582:B601))</f>
        <v>0</v>
      </c>
      <c r="F585" s="106">
        <f t="shared" si="1296"/>
        <v>0</v>
      </c>
      <c r="G585" s="107">
        <f t="shared" si="1297"/>
        <v>0</v>
      </c>
      <c r="H585" s="103"/>
      <c r="I585" s="104"/>
      <c r="J585" s="105"/>
      <c r="K585" s="106">
        <f t="shared" si="1298"/>
        <v>0</v>
      </c>
      <c r="L585" s="108">
        <f t="shared" si="1299"/>
        <v>0</v>
      </c>
      <c r="M585" s="97">
        <f t="shared" si="1300"/>
        <v>0</v>
      </c>
      <c r="N585" s="109">
        <f t="shared" si="1301"/>
        <v>0</v>
      </c>
      <c r="O585" s="107">
        <f t="shared" si="1302"/>
        <v>0</v>
      </c>
      <c r="P585" s="110" t="str">
        <f t="shared" ref="P585:Q585" si="1315">H585</f>
        <v/>
      </c>
      <c r="Q585" s="106" t="str">
        <f t="shared" si="1315"/>
        <v/>
      </c>
      <c r="R585" s="106">
        <f t="shared" si="1304"/>
        <v>0</v>
      </c>
      <c r="S585" s="108">
        <f t="shared" si="1305"/>
        <v>0</v>
      </c>
      <c r="T585" s="153">
        <f t="shared" si="1306"/>
        <v>0</v>
      </c>
      <c r="U585" s="154">
        <f t="shared" si="1307"/>
        <v>0</v>
      </c>
      <c r="V585" s="86"/>
      <c r="W585" s="86"/>
      <c r="X585" s="86"/>
      <c r="Y585" s="86"/>
      <c r="Z585" s="86"/>
      <c r="AA585" s="86"/>
      <c r="AB585" s="86"/>
      <c r="AC585" s="86"/>
      <c r="AD585" s="86"/>
      <c r="AE585" s="86" t="str">
        <f t="shared" si="1312"/>
        <v/>
      </c>
      <c r="AF585" s="86">
        <v>4.0</v>
      </c>
      <c r="AG585" s="155" t="str">
        <f t="shared" si="1308"/>
        <v>4</v>
      </c>
      <c r="AH585" s="155" t="str">
        <f t="shared" si="1309"/>
        <v> </v>
      </c>
      <c r="AI585" s="155" t="str">
        <f t="shared" ref="AI585:AK585" si="1316">IF(H585="","",H585)</f>
        <v/>
      </c>
      <c r="AJ585" s="156" t="str">
        <f t="shared" si="1316"/>
        <v/>
      </c>
      <c r="AK585" s="157" t="str">
        <f t="shared" si="1316"/>
        <v/>
      </c>
      <c r="AL585" s="86" t="str">
        <f t="shared" si="1314"/>
        <v/>
      </c>
    </row>
    <row r="586" ht="25.5" customHeight="1">
      <c r="A586" s="149"/>
      <c r="B586" s="162"/>
      <c r="C586" s="160"/>
      <c r="D586" s="158"/>
      <c r="E586" s="106">
        <f>IF(B586="",0,F602/SUM(B582:B601))</f>
        <v>0</v>
      </c>
      <c r="F586" s="106">
        <f t="shared" si="1296"/>
        <v>0</v>
      </c>
      <c r="G586" s="107">
        <f t="shared" si="1297"/>
        <v>0</v>
      </c>
      <c r="H586" s="159"/>
      <c r="I586" s="104"/>
      <c r="J586" s="105"/>
      <c r="K586" s="106">
        <f t="shared" si="1298"/>
        <v>0</v>
      </c>
      <c r="L586" s="108">
        <f t="shared" si="1299"/>
        <v>0</v>
      </c>
      <c r="M586" s="97">
        <f t="shared" si="1300"/>
        <v>0</v>
      </c>
      <c r="N586" s="109">
        <f t="shared" si="1301"/>
        <v>0</v>
      </c>
      <c r="O586" s="107">
        <f t="shared" si="1302"/>
        <v>0</v>
      </c>
      <c r="P586" s="110" t="str">
        <f t="shared" ref="P586:Q586" si="1317">H586</f>
        <v/>
      </c>
      <c r="Q586" s="106" t="str">
        <f t="shared" si="1317"/>
        <v/>
      </c>
      <c r="R586" s="106">
        <f t="shared" si="1304"/>
        <v>0</v>
      </c>
      <c r="S586" s="108">
        <f t="shared" si="1305"/>
        <v>0</v>
      </c>
      <c r="T586" s="153">
        <f t="shared" si="1306"/>
        <v>0</v>
      </c>
      <c r="U586" s="154">
        <f t="shared" si="1307"/>
        <v>0</v>
      </c>
      <c r="V586" s="86"/>
      <c r="W586" s="86"/>
      <c r="X586" s="86"/>
      <c r="Y586" s="86"/>
      <c r="Z586" s="86"/>
      <c r="AA586" s="86"/>
      <c r="AB586" s="86"/>
      <c r="AC586" s="86"/>
      <c r="AD586" s="86"/>
      <c r="AE586" s="86" t="str">
        <f t="shared" si="1312"/>
        <v/>
      </c>
      <c r="AF586" s="86">
        <v>5.0</v>
      </c>
      <c r="AG586" s="155" t="str">
        <f t="shared" si="1308"/>
        <v>5</v>
      </c>
      <c r="AH586" s="155" t="str">
        <f t="shared" si="1309"/>
        <v> </v>
      </c>
      <c r="AI586" s="155" t="str">
        <f t="shared" ref="AI586:AK586" si="1318">IF(H586="","",H586)</f>
        <v/>
      </c>
      <c r="AJ586" s="156" t="str">
        <f t="shared" si="1318"/>
        <v/>
      </c>
      <c r="AK586" s="157" t="str">
        <f t="shared" si="1318"/>
        <v/>
      </c>
      <c r="AL586" s="86" t="str">
        <f t="shared" si="1314"/>
        <v/>
      </c>
    </row>
    <row r="587" ht="25.5" customHeight="1">
      <c r="A587" s="149"/>
      <c r="B587" s="161"/>
      <c r="C587" s="104"/>
      <c r="D587" s="105"/>
      <c r="E587" s="106">
        <f>IF(B587="",0,F602/SUM(B582:B601))</f>
        <v>0</v>
      </c>
      <c r="F587" s="106">
        <f t="shared" si="1296"/>
        <v>0</v>
      </c>
      <c r="G587" s="107">
        <f t="shared" si="1297"/>
        <v>0</v>
      </c>
      <c r="H587" s="103"/>
      <c r="I587" s="104"/>
      <c r="J587" s="105"/>
      <c r="K587" s="106">
        <f t="shared" si="1298"/>
        <v>0</v>
      </c>
      <c r="L587" s="108">
        <f t="shared" si="1299"/>
        <v>0</v>
      </c>
      <c r="M587" s="97">
        <f t="shared" si="1300"/>
        <v>0</v>
      </c>
      <c r="N587" s="109">
        <f t="shared" si="1301"/>
        <v>0</v>
      </c>
      <c r="O587" s="107">
        <f t="shared" si="1302"/>
        <v>0</v>
      </c>
      <c r="P587" s="110" t="str">
        <f t="shared" ref="P587:Q587" si="1319">H587</f>
        <v/>
      </c>
      <c r="Q587" s="106" t="str">
        <f t="shared" si="1319"/>
        <v/>
      </c>
      <c r="R587" s="106">
        <f t="shared" si="1304"/>
        <v>0</v>
      </c>
      <c r="S587" s="108">
        <f t="shared" si="1305"/>
        <v>0</v>
      </c>
      <c r="T587" s="153">
        <f t="shared" si="1306"/>
        <v>0</v>
      </c>
      <c r="U587" s="154">
        <f t="shared" si="1307"/>
        <v>0</v>
      </c>
      <c r="V587" s="86"/>
      <c r="W587" s="86"/>
      <c r="X587" s="86"/>
      <c r="Y587" s="86"/>
      <c r="Z587" s="86"/>
      <c r="AA587" s="86"/>
      <c r="AB587" s="86"/>
      <c r="AC587" s="86"/>
      <c r="AD587" s="86"/>
      <c r="AE587" s="86" t="str">
        <f t="shared" si="1312"/>
        <v/>
      </c>
      <c r="AF587" s="86">
        <v>6.0</v>
      </c>
      <c r="AG587" s="155" t="str">
        <f t="shared" si="1308"/>
        <v>6</v>
      </c>
      <c r="AH587" s="155" t="str">
        <f t="shared" si="1309"/>
        <v> </v>
      </c>
      <c r="AI587" s="155" t="str">
        <f t="shared" ref="AI587:AK587" si="1320">IF(H587="","",H587)</f>
        <v/>
      </c>
      <c r="AJ587" s="156" t="str">
        <f t="shared" si="1320"/>
        <v/>
      </c>
      <c r="AK587" s="157" t="str">
        <f t="shared" si="1320"/>
        <v/>
      </c>
      <c r="AL587" s="86" t="str">
        <f t="shared" si="1314"/>
        <v/>
      </c>
    </row>
    <row r="588" ht="25.5" customHeight="1">
      <c r="A588" s="149"/>
      <c r="B588" s="162"/>
      <c r="C588" s="160"/>
      <c r="D588" s="158"/>
      <c r="E588" s="106">
        <f>IF(B588="",0,F602/SUM(B582:B601))</f>
        <v>0</v>
      </c>
      <c r="F588" s="106">
        <f t="shared" si="1296"/>
        <v>0</v>
      </c>
      <c r="G588" s="107">
        <f t="shared" si="1297"/>
        <v>0</v>
      </c>
      <c r="H588" s="159"/>
      <c r="I588" s="104"/>
      <c r="J588" s="105"/>
      <c r="K588" s="106">
        <f t="shared" si="1298"/>
        <v>0</v>
      </c>
      <c r="L588" s="108">
        <f t="shared" si="1299"/>
        <v>0</v>
      </c>
      <c r="M588" s="97">
        <f t="shared" si="1300"/>
        <v>0</v>
      </c>
      <c r="N588" s="109">
        <f t="shared" si="1301"/>
        <v>0</v>
      </c>
      <c r="O588" s="107">
        <f t="shared" si="1302"/>
        <v>0</v>
      </c>
      <c r="P588" s="110" t="str">
        <f t="shared" ref="P588:Q588" si="1321">H588</f>
        <v/>
      </c>
      <c r="Q588" s="106" t="str">
        <f t="shared" si="1321"/>
        <v/>
      </c>
      <c r="R588" s="106">
        <f t="shared" si="1304"/>
        <v>0</v>
      </c>
      <c r="S588" s="108">
        <f t="shared" si="1305"/>
        <v>0</v>
      </c>
      <c r="T588" s="153">
        <f t="shared" si="1306"/>
        <v>0</v>
      </c>
      <c r="U588" s="154">
        <f t="shared" si="1307"/>
        <v>0</v>
      </c>
      <c r="V588" s="86"/>
      <c r="W588" s="86"/>
      <c r="X588" s="86"/>
      <c r="Y588" s="86"/>
      <c r="Z588" s="86"/>
      <c r="AA588" s="86"/>
      <c r="AB588" s="86"/>
      <c r="AC588" s="86"/>
      <c r="AD588" s="86"/>
      <c r="AE588" s="86" t="str">
        <f t="shared" si="1312"/>
        <v/>
      </c>
      <c r="AF588" s="86">
        <v>7.0</v>
      </c>
      <c r="AG588" s="155" t="str">
        <f t="shared" si="1308"/>
        <v>7</v>
      </c>
      <c r="AH588" s="155" t="str">
        <f t="shared" si="1309"/>
        <v> </v>
      </c>
      <c r="AI588" s="155" t="str">
        <f t="shared" ref="AI588:AK588" si="1322">IF(H588="","",H588)</f>
        <v/>
      </c>
      <c r="AJ588" s="156" t="str">
        <f t="shared" si="1322"/>
        <v/>
      </c>
      <c r="AK588" s="157" t="str">
        <f t="shared" si="1322"/>
        <v/>
      </c>
      <c r="AL588" s="86" t="str">
        <f t="shared" si="1314"/>
        <v/>
      </c>
    </row>
    <row r="589" ht="25.5" customHeight="1">
      <c r="A589" s="149"/>
      <c r="B589" s="161"/>
      <c r="C589" s="104"/>
      <c r="D589" s="105"/>
      <c r="E589" s="106">
        <f>IF(B589="",0,F602/SUM(B582:B601))</f>
        <v>0</v>
      </c>
      <c r="F589" s="106">
        <f t="shared" si="1296"/>
        <v>0</v>
      </c>
      <c r="G589" s="107">
        <f t="shared" si="1297"/>
        <v>0</v>
      </c>
      <c r="H589" s="103"/>
      <c r="I589" s="104"/>
      <c r="J589" s="105"/>
      <c r="K589" s="106">
        <f t="shared" si="1298"/>
        <v>0</v>
      </c>
      <c r="L589" s="108">
        <f t="shared" si="1299"/>
        <v>0</v>
      </c>
      <c r="M589" s="97">
        <f t="shared" si="1300"/>
        <v>0</v>
      </c>
      <c r="N589" s="109">
        <f t="shared" si="1301"/>
        <v>0</v>
      </c>
      <c r="O589" s="107">
        <f t="shared" si="1302"/>
        <v>0</v>
      </c>
      <c r="P589" s="110" t="str">
        <f t="shared" ref="P589:Q589" si="1323">H589</f>
        <v/>
      </c>
      <c r="Q589" s="106" t="str">
        <f t="shared" si="1323"/>
        <v/>
      </c>
      <c r="R589" s="106">
        <f t="shared" si="1304"/>
        <v>0</v>
      </c>
      <c r="S589" s="108">
        <f t="shared" si="1305"/>
        <v>0</v>
      </c>
      <c r="T589" s="153">
        <f t="shared" si="1306"/>
        <v>0</v>
      </c>
      <c r="U589" s="154">
        <f t="shared" si="1307"/>
        <v>0</v>
      </c>
      <c r="V589" s="86"/>
      <c r="W589" s="86"/>
      <c r="X589" s="86"/>
      <c r="Y589" s="86"/>
      <c r="Z589" s="86"/>
      <c r="AA589" s="86"/>
      <c r="AB589" s="86"/>
      <c r="AC589" s="86"/>
      <c r="AD589" s="86"/>
      <c r="AE589" s="86" t="str">
        <f t="shared" si="1312"/>
        <v/>
      </c>
      <c r="AF589" s="86">
        <v>8.0</v>
      </c>
      <c r="AG589" s="155" t="str">
        <f t="shared" si="1308"/>
        <v>8</v>
      </c>
      <c r="AH589" s="155" t="str">
        <f t="shared" si="1309"/>
        <v> </v>
      </c>
      <c r="AI589" s="155" t="str">
        <f t="shared" ref="AI589:AK589" si="1324">IF(H589="","",H589)</f>
        <v/>
      </c>
      <c r="AJ589" s="156" t="str">
        <f t="shared" si="1324"/>
        <v/>
      </c>
      <c r="AK589" s="157" t="str">
        <f t="shared" si="1324"/>
        <v/>
      </c>
      <c r="AL589" s="86" t="str">
        <f t="shared" si="1314"/>
        <v/>
      </c>
    </row>
    <row r="590" ht="25.5" customHeight="1">
      <c r="A590" s="149"/>
      <c r="B590" s="161"/>
      <c r="C590" s="104"/>
      <c r="D590" s="105"/>
      <c r="E590" s="106">
        <f>IF(B590="",0,F602/SUM(B582:B601))</f>
        <v>0</v>
      </c>
      <c r="F590" s="106">
        <f t="shared" si="1296"/>
        <v>0</v>
      </c>
      <c r="G590" s="107">
        <f t="shared" si="1297"/>
        <v>0</v>
      </c>
      <c r="H590" s="103"/>
      <c r="I590" s="104"/>
      <c r="J590" s="105"/>
      <c r="K590" s="106">
        <f t="shared" si="1298"/>
        <v>0</v>
      </c>
      <c r="L590" s="108">
        <f t="shared" si="1299"/>
        <v>0</v>
      </c>
      <c r="M590" s="97">
        <f t="shared" si="1300"/>
        <v>0</v>
      </c>
      <c r="N590" s="109">
        <f t="shared" si="1301"/>
        <v>0</v>
      </c>
      <c r="O590" s="107">
        <f t="shared" si="1302"/>
        <v>0</v>
      </c>
      <c r="P590" s="110" t="str">
        <f t="shared" ref="P590:Q590" si="1325">H590</f>
        <v/>
      </c>
      <c r="Q590" s="106" t="str">
        <f t="shared" si="1325"/>
        <v/>
      </c>
      <c r="R590" s="106">
        <f t="shared" si="1304"/>
        <v>0</v>
      </c>
      <c r="S590" s="108">
        <f t="shared" si="1305"/>
        <v>0</v>
      </c>
      <c r="T590" s="153">
        <f t="shared" si="1306"/>
        <v>0</v>
      </c>
      <c r="U590" s="154">
        <f t="shared" si="1307"/>
        <v>0</v>
      </c>
      <c r="V590" s="86"/>
      <c r="W590" s="86"/>
      <c r="X590" s="86"/>
      <c r="Y590" s="86"/>
      <c r="Z590" s="86"/>
      <c r="AA590" s="86"/>
      <c r="AB590" s="86"/>
      <c r="AC590" s="86"/>
      <c r="AD590" s="86"/>
      <c r="AE590" s="86" t="str">
        <f t="shared" si="1312"/>
        <v/>
      </c>
      <c r="AF590" s="86">
        <v>9.0</v>
      </c>
      <c r="AG590" s="155" t="str">
        <f t="shared" si="1308"/>
        <v>9</v>
      </c>
      <c r="AH590" s="155" t="str">
        <f t="shared" si="1309"/>
        <v> </v>
      </c>
      <c r="AI590" s="155" t="str">
        <f t="shared" ref="AI590:AK590" si="1326">IF(H590="","",H590)</f>
        <v/>
      </c>
      <c r="AJ590" s="156" t="str">
        <f t="shared" si="1326"/>
        <v/>
      </c>
      <c r="AK590" s="157" t="str">
        <f t="shared" si="1326"/>
        <v/>
      </c>
      <c r="AL590" s="86" t="str">
        <f t="shared" si="1314"/>
        <v/>
      </c>
    </row>
    <row r="591" ht="25.5" customHeight="1">
      <c r="A591" s="149"/>
      <c r="B591" s="161"/>
      <c r="C591" s="104"/>
      <c r="D591" s="105"/>
      <c r="E591" s="106">
        <f>IF(B591="",0,F602/SUM(B582:B601))</f>
        <v>0</v>
      </c>
      <c r="F591" s="106">
        <f t="shared" si="1296"/>
        <v>0</v>
      </c>
      <c r="G591" s="107">
        <f t="shared" si="1297"/>
        <v>0</v>
      </c>
      <c r="H591" s="103"/>
      <c r="I591" s="104"/>
      <c r="J591" s="105"/>
      <c r="K591" s="106">
        <f t="shared" si="1298"/>
        <v>0</v>
      </c>
      <c r="L591" s="108">
        <f t="shared" si="1299"/>
        <v>0</v>
      </c>
      <c r="M591" s="97">
        <f t="shared" si="1300"/>
        <v>0</v>
      </c>
      <c r="N591" s="109">
        <f t="shared" si="1301"/>
        <v>0</v>
      </c>
      <c r="O591" s="107">
        <f t="shared" si="1302"/>
        <v>0</v>
      </c>
      <c r="P591" s="110" t="str">
        <f t="shared" ref="P591:Q591" si="1327">H591</f>
        <v/>
      </c>
      <c r="Q591" s="106" t="str">
        <f t="shared" si="1327"/>
        <v/>
      </c>
      <c r="R591" s="106">
        <f t="shared" si="1304"/>
        <v>0</v>
      </c>
      <c r="S591" s="108">
        <f t="shared" si="1305"/>
        <v>0</v>
      </c>
      <c r="T591" s="153">
        <f t="shared" si="1306"/>
        <v>0</v>
      </c>
      <c r="U591" s="154">
        <f t="shared" si="1307"/>
        <v>0</v>
      </c>
      <c r="V591" s="86"/>
      <c r="W591" s="86"/>
      <c r="X591" s="86"/>
      <c r="Y591" s="86"/>
      <c r="Z591" s="86"/>
      <c r="AA591" s="86"/>
      <c r="AB591" s="86"/>
      <c r="AC591" s="86"/>
      <c r="AD591" s="86"/>
      <c r="AE591" s="86" t="str">
        <f t="shared" si="1312"/>
        <v/>
      </c>
      <c r="AF591" s="86">
        <v>10.0</v>
      </c>
      <c r="AG591" s="155" t="str">
        <f t="shared" si="1308"/>
        <v>10</v>
      </c>
      <c r="AH591" s="155" t="str">
        <f t="shared" si="1309"/>
        <v> </v>
      </c>
      <c r="AI591" s="155" t="str">
        <f t="shared" ref="AI591:AK591" si="1328">IF(H591="","",H591)</f>
        <v/>
      </c>
      <c r="AJ591" s="156" t="str">
        <f t="shared" si="1328"/>
        <v/>
      </c>
      <c r="AK591" s="157" t="str">
        <f t="shared" si="1328"/>
        <v/>
      </c>
      <c r="AL591" s="86" t="str">
        <f t="shared" si="1314"/>
        <v/>
      </c>
    </row>
    <row r="592" ht="25.5" customHeight="1">
      <c r="A592" s="149"/>
      <c r="B592" s="161"/>
      <c r="C592" s="104"/>
      <c r="D592" s="105"/>
      <c r="E592" s="106">
        <f>IF(B592="",0,F602/SUM(B582:B601))</f>
        <v>0</v>
      </c>
      <c r="F592" s="106">
        <f t="shared" si="1296"/>
        <v>0</v>
      </c>
      <c r="G592" s="107">
        <f t="shared" si="1297"/>
        <v>0</v>
      </c>
      <c r="H592" s="103"/>
      <c r="I592" s="104"/>
      <c r="J592" s="105"/>
      <c r="K592" s="106">
        <f t="shared" si="1298"/>
        <v>0</v>
      </c>
      <c r="L592" s="108">
        <f t="shared" si="1299"/>
        <v>0</v>
      </c>
      <c r="M592" s="97">
        <f t="shared" si="1300"/>
        <v>0</v>
      </c>
      <c r="N592" s="109">
        <f t="shared" si="1301"/>
        <v>0</v>
      </c>
      <c r="O592" s="107">
        <f t="shared" si="1302"/>
        <v>0</v>
      </c>
      <c r="P592" s="110" t="str">
        <f t="shared" ref="P592:Q592" si="1329">H592</f>
        <v/>
      </c>
      <c r="Q592" s="106" t="str">
        <f t="shared" si="1329"/>
        <v/>
      </c>
      <c r="R592" s="106">
        <f t="shared" si="1304"/>
        <v>0</v>
      </c>
      <c r="S592" s="108">
        <f t="shared" si="1305"/>
        <v>0</v>
      </c>
      <c r="T592" s="153">
        <f t="shared" si="1306"/>
        <v>0</v>
      </c>
      <c r="U592" s="154">
        <f t="shared" si="1307"/>
        <v>0</v>
      </c>
      <c r="V592" s="86"/>
      <c r="W592" s="86"/>
      <c r="X592" s="86"/>
      <c r="Y592" s="86"/>
      <c r="Z592" s="86"/>
      <c r="AA592" s="86"/>
      <c r="AB592" s="86"/>
      <c r="AC592" s="86"/>
      <c r="AD592" s="86"/>
      <c r="AE592" s="86" t="str">
        <f t="shared" si="1312"/>
        <v/>
      </c>
      <c r="AF592" s="86">
        <v>11.0</v>
      </c>
      <c r="AG592" s="155" t="str">
        <f t="shared" si="1308"/>
        <v>11</v>
      </c>
      <c r="AH592" s="155" t="str">
        <f t="shared" si="1309"/>
        <v> </v>
      </c>
      <c r="AI592" s="155" t="str">
        <f t="shared" ref="AI592:AK592" si="1330">IF(H592="","",H592)</f>
        <v/>
      </c>
      <c r="AJ592" s="156" t="str">
        <f t="shared" si="1330"/>
        <v/>
      </c>
      <c r="AK592" s="157" t="str">
        <f t="shared" si="1330"/>
        <v/>
      </c>
      <c r="AL592" s="86" t="str">
        <f t="shared" si="1314"/>
        <v/>
      </c>
    </row>
    <row r="593" ht="25.5" customHeight="1">
      <c r="A593" s="149"/>
      <c r="B593" s="161"/>
      <c r="C593" s="104"/>
      <c r="D593" s="105"/>
      <c r="E593" s="106">
        <f>IF(B593="",0,F602/SUM(B582:B601))</f>
        <v>0</v>
      </c>
      <c r="F593" s="106">
        <f t="shared" si="1296"/>
        <v>0</v>
      </c>
      <c r="G593" s="107">
        <f t="shared" si="1297"/>
        <v>0</v>
      </c>
      <c r="H593" s="103"/>
      <c r="I593" s="104"/>
      <c r="J593" s="105"/>
      <c r="K593" s="106">
        <f t="shared" si="1298"/>
        <v>0</v>
      </c>
      <c r="L593" s="108">
        <f t="shared" si="1299"/>
        <v>0</v>
      </c>
      <c r="M593" s="97">
        <f t="shared" si="1300"/>
        <v>0</v>
      </c>
      <c r="N593" s="109">
        <f t="shared" si="1301"/>
        <v>0</v>
      </c>
      <c r="O593" s="107">
        <f t="shared" si="1302"/>
        <v>0</v>
      </c>
      <c r="P593" s="110" t="str">
        <f t="shared" ref="P593:Q593" si="1331">H593</f>
        <v/>
      </c>
      <c r="Q593" s="106" t="str">
        <f t="shared" si="1331"/>
        <v/>
      </c>
      <c r="R593" s="106">
        <f t="shared" si="1304"/>
        <v>0</v>
      </c>
      <c r="S593" s="108">
        <f t="shared" si="1305"/>
        <v>0</v>
      </c>
      <c r="T593" s="153">
        <f t="shared" si="1306"/>
        <v>0</v>
      </c>
      <c r="U593" s="154">
        <f t="shared" si="1307"/>
        <v>0</v>
      </c>
      <c r="V593" s="86"/>
      <c r="W593" s="86"/>
      <c r="X593" s="86"/>
      <c r="Y593" s="86"/>
      <c r="Z593" s="86"/>
      <c r="AA593" s="86"/>
      <c r="AB593" s="86"/>
      <c r="AC593" s="86"/>
      <c r="AD593" s="86"/>
      <c r="AE593" s="86" t="str">
        <f t="shared" si="1312"/>
        <v/>
      </c>
      <c r="AF593" s="86">
        <v>12.0</v>
      </c>
      <c r="AG593" s="155" t="str">
        <f t="shared" si="1308"/>
        <v>12</v>
      </c>
      <c r="AH593" s="155" t="str">
        <f t="shared" si="1309"/>
        <v> </v>
      </c>
      <c r="AI593" s="155" t="str">
        <f t="shared" ref="AI593:AK593" si="1332">IF(H593="","",H593)</f>
        <v/>
      </c>
      <c r="AJ593" s="156" t="str">
        <f t="shared" si="1332"/>
        <v/>
      </c>
      <c r="AK593" s="157" t="str">
        <f t="shared" si="1332"/>
        <v/>
      </c>
      <c r="AL593" s="86" t="str">
        <f t="shared" si="1314"/>
        <v/>
      </c>
    </row>
    <row r="594" ht="25.5" customHeight="1">
      <c r="A594" s="149"/>
      <c r="B594" s="161"/>
      <c r="C594" s="104"/>
      <c r="D594" s="105"/>
      <c r="E594" s="106">
        <f>IF(B594="",0,F602/SUM(B582:B601))</f>
        <v>0</v>
      </c>
      <c r="F594" s="106">
        <f t="shared" si="1296"/>
        <v>0</v>
      </c>
      <c r="G594" s="107">
        <f t="shared" si="1297"/>
        <v>0</v>
      </c>
      <c r="H594" s="103"/>
      <c r="I594" s="104"/>
      <c r="J594" s="105"/>
      <c r="K594" s="106">
        <f t="shared" si="1298"/>
        <v>0</v>
      </c>
      <c r="L594" s="108">
        <f t="shared" si="1299"/>
        <v>0</v>
      </c>
      <c r="M594" s="97">
        <f t="shared" si="1300"/>
        <v>0</v>
      </c>
      <c r="N594" s="109">
        <f t="shared" si="1301"/>
        <v>0</v>
      </c>
      <c r="O594" s="107">
        <f t="shared" si="1302"/>
        <v>0</v>
      </c>
      <c r="P594" s="110" t="str">
        <f t="shared" ref="P594:Q594" si="1333">H594</f>
        <v/>
      </c>
      <c r="Q594" s="106" t="str">
        <f t="shared" si="1333"/>
        <v/>
      </c>
      <c r="R594" s="106">
        <f t="shared" si="1304"/>
        <v>0</v>
      </c>
      <c r="S594" s="108">
        <f t="shared" si="1305"/>
        <v>0</v>
      </c>
      <c r="T594" s="153">
        <f t="shared" si="1306"/>
        <v>0</v>
      </c>
      <c r="U594" s="154">
        <f t="shared" si="1307"/>
        <v>0</v>
      </c>
      <c r="V594" s="86"/>
      <c r="W594" s="86"/>
      <c r="X594" s="86"/>
      <c r="Y594" s="86"/>
      <c r="Z594" s="86"/>
      <c r="AA594" s="86"/>
      <c r="AB594" s="86"/>
      <c r="AC594" s="86"/>
      <c r="AD594" s="86"/>
      <c r="AE594" s="86" t="str">
        <f t="shared" si="1312"/>
        <v/>
      </c>
      <c r="AF594" s="86">
        <v>13.0</v>
      </c>
      <c r="AG594" s="155" t="str">
        <f t="shared" si="1308"/>
        <v>13</v>
      </c>
      <c r="AH594" s="155" t="str">
        <f t="shared" si="1309"/>
        <v> </v>
      </c>
      <c r="AI594" s="155" t="str">
        <f t="shared" ref="AI594:AK594" si="1334">IF(H594="","",H594)</f>
        <v/>
      </c>
      <c r="AJ594" s="156" t="str">
        <f t="shared" si="1334"/>
        <v/>
      </c>
      <c r="AK594" s="157" t="str">
        <f t="shared" si="1334"/>
        <v/>
      </c>
      <c r="AL594" s="86" t="str">
        <f t="shared" si="1314"/>
        <v/>
      </c>
    </row>
    <row r="595" ht="25.5" customHeight="1">
      <c r="A595" s="149"/>
      <c r="B595" s="161"/>
      <c r="C595" s="104"/>
      <c r="D595" s="105"/>
      <c r="E595" s="106">
        <f>IF(B595="",0,F602/SUM(B582:B601))</f>
        <v>0</v>
      </c>
      <c r="F595" s="106">
        <f t="shared" si="1296"/>
        <v>0</v>
      </c>
      <c r="G595" s="107">
        <f t="shared" si="1297"/>
        <v>0</v>
      </c>
      <c r="H595" s="103"/>
      <c r="I595" s="104"/>
      <c r="J595" s="105"/>
      <c r="K595" s="106">
        <f t="shared" si="1298"/>
        <v>0</v>
      </c>
      <c r="L595" s="108">
        <f t="shared" si="1299"/>
        <v>0</v>
      </c>
      <c r="M595" s="97">
        <f t="shared" si="1300"/>
        <v>0</v>
      </c>
      <c r="N595" s="109">
        <f t="shared" si="1301"/>
        <v>0</v>
      </c>
      <c r="O595" s="107">
        <f t="shared" si="1302"/>
        <v>0</v>
      </c>
      <c r="P595" s="110" t="str">
        <f t="shared" ref="P595:Q595" si="1335">H595</f>
        <v/>
      </c>
      <c r="Q595" s="106" t="str">
        <f t="shared" si="1335"/>
        <v/>
      </c>
      <c r="R595" s="106">
        <f t="shared" si="1304"/>
        <v>0</v>
      </c>
      <c r="S595" s="108">
        <f t="shared" si="1305"/>
        <v>0</v>
      </c>
      <c r="T595" s="153">
        <f t="shared" si="1306"/>
        <v>0</v>
      </c>
      <c r="U595" s="154">
        <f t="shared" si="1307"/>
        <v>0</v>
      </c>
      <c r="V595" s="86"/>
      <c r="W595" s="86"/>
      <c r="X595" s="86"/>
      <c r="Y595" s="86"/>
      <c r="Z595" s="86"/>
      <c r="AA595" s="86"/>
      <c r="AB595" s="86"/>
      <c r="AC595" s="86"/>
      <c r="AD595" s="86"/>
      <c r="AE595" s="86" t="str">
        <f t="shared" si="1312"/>
        <v/>
      </c>
      <c r="AF595" s="86">
        <v>14.0</v>
      </c>
      <c r="AG595" s="155" t="str">
        <f t="shared" si="1308"/>
        <v>14</v>
      </c>
      <c r="AH595" s="155" t="str">
        <f t="shared" si="1309"/>
        <v> </v>
      </c>
      <c r="AI595" s="155" t="str">
        <f t="shared" ref="AI595:AK595" si="1336">IF(H595="","",H595)</f>
        <v/>
      </c>
      <c r="AJ595" s="156" t="str">
        <f t="shared" si="1336"/>
        <v/>
      </c>
      <c r="AK595" s="157" t="str">
        <f t="shared" si="1336"/>
        <v/>
      </c>
      <c r="AL595" s="86" t="str">
        <f t="shared" si="1314"/>
        <v/>
      </c>
    </row>
    <row r="596" ht="25.5" customHeight="1">
      <c r="A596" s="149"/>
      <c r="B596" s="161"/>
      <c r="C596" s="104"/>
      <c r="D596" s="105"/>
      <c r="E596" s="106">
        <f>IF(B596="",0,F602/SUM(B582:B601))</f>
        <v>0</v>
      </c>
      <c r="F596" s="106">
        <f t="shared" si="1296"/>
        <v>0</v>
      </c>
      <c r="G596" s="107">
        <f t="shared" si="1297"/>
        <v>0</v>
      </c>
      <c r="H596" s="103"/>
      <c r="I596" s="104"/>
      <c r="J596" s="105"/>
      <c r="K596" s="106">
        <f t="shared" si="1298"/>
        <v>0</v>
      </c>
      <c r="L596" s="108">
        <f t="shared" si="1299"/>
        <v>0</v>
      </c>
      <c r="M596" s="97">
        <f t="shared" si="1300"/>
        <v>0</v>
      </c>
      <c r="N596" s="109">
        <f t="shared" si="1301"/>
        <v>0</v>
      </c>
      <c r="O596" s="107">
        <f t="shared" si="1302"/>
        <v>0</v>
      </c>
      <c r="P596" s="110" t="str">
        <f t="shared" ref="P596:Q596" si="1337">H596</f>
        <v/>
      </c>
      <c r="Q596" s="106" t="str">
        <f t="shared" si="1337"/>
        <v/>
      </c>
      <c r="R596" s="106">
        <f t="shared" si="1304"/>
        <v>0</v>
      </c>
      <c r="S596" s="108">
        <f t="shared" si="1305"/>
        <v>0</v>
      </c>
      <c r="T596" s="153">
        <f t="shared" si="1306"/>
        <v>0</v>
      </c>
      <c r="U596" s="154">
        <f t="shared" si="1307"/>
        <v>0</v>
      </c>
      <c r="V596" s="86"/>
      <c r="W596" s="86"/>
      <c r="X596" s="86"/>
      <c r="Y596" s="86"/>
      <c r="Z596" s="86"/>
      <c r="AA596" s="86"/>
      <c r="AB596" s="86"/>
      <c r="AC596" s="86"/>
      <c r="AD596" s="86"/>
      <c r="AE596" s="86" t="str">
        <f t="shared" si="1312"/>
        <v/>
      </c>
      <c r="AF596" s="86">
        <v>15.0</v>
      </c>
      <c r="AG596" s="155" t="str">
        <f t="shared" si="1308"/>
        <v>15</v>
      </c>
      <c r="AH596" s="155" t="str">
        <f t="shared" si="1309"/>
        <v> </v>
      </c>
      <c r="AI596" s="155" t="str">
        <f t="shared" ref="AI596:AK596" si="1338">IF(H596="","",H596)</f>
        <v/>
      </c>
      <c r="AJ596" s="156" t="str">
        <f t="shared" si="1338"/>
        <v/>
      </c>
      <c r="AK596" s="157" t="str">
        <f t="shared" si="1338"/>
        <v/>
      </c>
      <c r="AL596" s="86" t="str">
        <f t="shared" si="1314"/>
        <v/>
      </c>
    </row>
    <row r="597" ht="25.5" customHeight="1">
      <c r="A597" s="149"/>
      <c r="B597" s="161"/>
      <c r="C597" s="104"/>
      <c r="D597" s="105"/>
      <c r="E597" s="106">
        <f>IF(B597="",0,F602/SUM(B582:B601))</f>
        <v>0</v>
      </c>
      <c r="F597" s="106">
        <f t="shared" si="1296"/>
        <v>0</v>
      </c>
      <c r="G597" s="107">
        <f t="shared" si="1297"/>
        <v>0</v>
      </c>
      <c r="H597" s="103"/>
      <c r="I597" s="104"/>
      <c r="J597" s="105"/>
      <c r="K597" s="106">
        <f t="shared" si="1298"/>
        <v>0</v>
      </c>
      <c r="L597" s="108">
        <f t="shared" si="1299"/>
        <v>0</v>
      </c>
      <c r="M597" s="97">
        <f t="shared" si="1300"/>
        <v>0</v>
      </c>
      <c r="N597" s="109">
        <f t="shared" si="1301"/>
        <v>0</v>
      </c>
      <c r="O597" s="107">
        <f t="shared" si="1302"/>
        <v>0</v>
      </c>
      <c r="P597" s="110" t="str">
        <f t="shared" ref="P597:Q597" si="1339">H597</f>
        <v/>
      </c>
      <c r="Q597" s="106" t="str">
        <f t="shared" si="1339"/>
        <v/>
      </c>
      <c r="R597" s="106">
        <f t="shared" si="1304"/>
        <v>0</v>
      </c>
      <c r="S597" s="108">
        <f t="shared" si="1305"/>
        <v>0</v>
      </c>
      <c r="T597" s="153">
        <f t="shared" si="1306"/>
        <v>0</v>
      </c>
      <c r="U597" s="154">
        <f t="shared" si="1307"/>
        <v>0</v>
      </c>
      <c r="V597" s="86"/>
      <c r="W597" s="86"/>
      <c r="X597" s="86"/>
      <c r="Y597" s="86"/>
      <c r="Z597" s="86"/>
      <c r="AA597" s="86"/>
      <c r="AB597" s="86"/>
      <c r="AC597" s="86"/>
      <c r="AD597" s="86"/>
      <c r="AE597" s="86" t="str">
        <f t="shared" si="1312"/>
        <v/>
      </c>
      <c r="AF597" s="86">
        <v>16.0</v>
      </c>
      <c r="AG597" s="155" t="str">
        <f t="shared" si="1308"/>
        <v>16</v>
      </c>
      <c r="AH597" s="155" t="str">
        <f t="shared" si="1309"/>
        <v> </v>
      </c>
      <c r="AI597" s="155" t="str">
        <f t="shared" ref="AI597:AK597" si="1340">IF(H597="","",H597)</f>
        <v/>
      </c>
      <c r="AJ597" s="156" t="str">
        <f t="shared" si="1340"/>
        <v/>
      </c>
      <c r="AK597" s="157" t="str">
        <f t="shared" si="1340"/>
        <v/>
      </c>
      <c r="AL597" s="86" t="str">
        <f t="shared" si="1314"/>
        <v/>
      </c>
    </row>
    <row r="598" ht="25.5" customHeight="1">
      <c r="A598" s="149"/>
      <c r="B598" s="161"/>
      <c r="C598" s="104"/>
      <c r="D598" s="105"/>
      <c r="E598" s="106">
        <f>IF(B598="",0,F602/SUM(B582:B601))</f>
        <v>0</v>
      </c>
      <c r="F598" s="106">
        <f t="shared" si="1296"/>
        <v>0</v>
      </c>
      <c r="G598" s="107">
        <f t="shared" si="1297"/>
        <v>0</v>
      </c>
      <c r="H598" s="103"/>
      <c r="I598" s="104"/>
      <c r="J598" s="105"/>
      <c r="K598" s="106">
        <f t="shared" si="1298"/>
        <v>0</v>
      </c>
      <c r="L598" s="108">
        <f t="shared" si="1299"/>
        <v>0</v>
      </c>
      <c r="M598" s="97">
        <f t="shared" si="1300"/>
        <v>0</v>
      </c>
      <c r="N598" s="109">
        <f t="shared" si="1301"/>
        <v>0</v>
      </c>
      <c r="O598" s="107">
        <f t="shared" si="1302"/>
        <v>0</v>
      </c>
      <c r="P598" s="110" t="str">
        <f t="shared" ref="P598:Q598" si="1341">H598</f>
        <v/>
      </c>
      <c r="Q598" s="106" t="str">
        <f t="shared" si="1341"/>
        <v/>
      </c>
      <c r="R598" s="106">
        <f t="shared" si="1304"/>
        <v>0</v>
      </c>
      <c r="S598" s="108">
        <f t="shared" si="1305"/>
        <v>0</v>
      </c>
      <c r="T598" s="153">
        <f t="shared" si="1306"/>
        <v>0</v>
      </c>
      <c r="U598" s="154">
        <f t="shared" si="1307"/>
        <v>0</v>
      </c>
      <c r="V598" s="86"/>
      <c r="W598" s="86"/>
      <c r="X598" s="86"/>
      <c r="Y598" s="86"/>
      <c r="Z598" s="86"/>
      <c r="AA598" s="86"/>
      <c r="AB598" s="86"/>
      <c r="AC598" s="86"/>
      <c r="AD598" s="86"/>
      <c r="AE598" s="86" t="str">
        <f t="shared" si="1312"/>
        <v/>
      </c>
      <c r="AF598" s="86">
        <v>17.0</v>
      </c>
      <c r="AG598" s="155" t="str">
        <f t="shared" si="1308"/>
        <v>17</v>
      </c>
      <c r="AH598" s="155" t="str">
        <f t="shared" si="1309"/>
        <v> </v>
      </c>
      <c r="AI598" s="155" t="str">
        <f t="shared" ref="AI598:AK598" si="1342">IF(H598="","",H598)</f>
        <v/>
      </c>
      <c r="AJ598" s="156" t="str">
        <f t="shared" si="1342"/>
        <v/>
      </c>
      <c r="AK598" s="157" t="str">
        <f t="shared" si="1342"/>
        <v/>
      </c>
      <c r="AL598" s="86" t="str">
        <f t="shared" si="1314"/>
        <v/>
      </c>
    </row>
    <row r="599" ht="25.5" customHeight="1">
      <c r="A599" s="149"/>
      <c r="B599" s="161"/>
      <c r="C599" s="104"/>
      <c r="D599" s="105"/>
      <c r="E599" s="106">
        <f>IF(B599="",0,F602/SUM(B582:B601))</f>
        <v>0</v>
      </c>
      <c r="F599" s="106">
        <f t="shared" si="1296"/>
        <v>0</v>
      </c>
      <c r="G599" s="107">
        <f t="shared" si="1297"/>
        <v>0</v>
      </c>
      <c r="H599" s="103"/>
      <c r="I599" s="104"/>
      <c r="J599" s="105"/>
      <c r="K599" s="106">
        <f t="shared" si="1298"/>
        <v>0</v>
      </c>
      <c r="L599" s="108">
        <f t="shared" si="1299"/>
        <v>0</v>
      </c>
      <c r="M599" s="97">
        <f t="shared" si="1300"/>
        <v>0</v>
      </c>
      <c r="N599" s="109">
        <f t="shared" si="1301"/>
        <v>0</v>
      </c>
      <c r="O599" s="107">
        <f t="shared" si="1302"/>
        <v>0</v>
      </c>
      <c r="P599" s="110" t="str">
        <f t="shared" ref="P599:Q599" si="1343">H599</f>
        <v/>
      </c>
      <c r="Q599" s="106" t="str">
        <f t="shared" si="1343"/>
        <v/>
      </c>
      <c r="R599" s="106">
        <f t="shared" si="1304"/>
        <v>0</v>
      </c>
      <c r="S599" s="108">
        <f t="shared" si="1305"/>
        <v>0</v>
      </c>
      <c r="T599" s="153">
        <f t="shared" si="1306"/>
        <v>0</v>
      </c>
      <c r="U599" s="154">
        <f t="shared" si="1307"/>
        <v>0</v>
      </c>
      <c r="V599" s="86"/>
      <c r="W599" s="86"/>
      <c r="X599" s="86"/>
      <c r="Y599" s="86"/>
      <c r="Z599" s="86"/>
      <c r="AA599" s="86"/>
      <c r="AB599" s="86"/>
      <c r="AC599" s="86"/>
      <c r="AD599" s="86"/>
      <c r="AE599" s="86" t="str">
        <f t="shared" si="1312"/>
        <v/>
      </c>
      <c r="AF599" s="86">
        <v>18.0</v>
      </c>
      <c r="AG599" s="155" t="str">
        <f t="shared" si="1308"/>
        <v>18</v>
      </c>
      <c r="AH599" s="155" t="str">
        <f t="shared" si="1309"/>
        <v> </v>
      </c>
      <c r="AI599" s="155" t="str">
        <f t="shared" ref="AI599:AK599" si="1344">IF(H599="","",H599)</f>
        <v/>
      </c>
      <c r="AJ599" s="156" t="str">
        <f t="shared" si="1344"/>
        <v/>
      </c>
      <c r="AK599" s="157" t="str">
        <f t="shared" si="1344"/>
        <v/>
      </c>
      <c r="AL599" s="86" t="str">
        <f t="shared" si="1314"/>
        <v/>
      </c>
    </row>
    <row r="600" ht="25.5" customHeight="1">
      <c r="A600" s="149"/>
      <c r="B600" s="161"/>
      <c r="C600" s="104"/>
      <c r="D600" s="105"/>
      <c r="E600" s="106">
        <f>IF(B600="",0,F602/SUM(B582:B601))</f>
        <v>0</v>
      </c>
      <c r="F600" s="106">
        <f t="shared" si="1296"/>
        <v>0</v>
      </c>
      <c r="G600" s="107">
        <f t="shared" si="1297"/>
        <v>0</v>
      </c>
      <c r="H600" s="103"/>
      <c r="I600" s="104"/>
      <c r="J600" s="105"/>
      <c r="K600" s="106">
        <f t="shared" si="1298"/>
        <v>0</v>
      </c>
      <c r="L600" s="108">
        <f t="shared" si="1299"/>
        <v>0</v>
      </c>
      <c r="M600" s="97">
        <f t="shared" si="1300"/>
        <v>0</v>
      </c>
      <c r="N600" s="109">
        <f t="shared" si="1301"/>
        <v>0</v>
      </c>
      <c r="O600" s="107">
        <f t="shared" si="1302"/>
        <v>0</v>
      </c>
      <c r="P600" s="110" t="str">
        <f t="shared" ref="P600:Q600" si="1345">H600</f>
        <v/>
      </c>
      <c r="Q600" s="106" t="str">
        <f t="shared" si="1345"/>
        <v/>
      </c>
      <c r="R600" s="106">
        <f t="shared" si="1304"/>
        <v>0</v>
      </c>
      <c r="S600" s="108">
        <f t="shared" si="1305"/>
        <v>0</v>
      </c>
      <c r="T600" s="153">
        <f t="shared" si="1306"/>
        <v>0</v>
      </c>
      <c r="U600" s="154">
        <f t="shared" si="1307"/>
        <v>0</v>
      </c>
      <c r="V600" s="86"/>
      <c r="W600" s="86"/>
      <c r="X600" s="86"/>
      <c r="Y600" s="86"/>
      <c r="Z600" s="86"/>
      <c r="AA600" s="86"/>
      <c r="AB600" s="86"/>
      <c r="AC600" s="86"/>
      <c r="AD600" s="86"/>
      <c r="AE600" s="86" t="str">
        <f t="shared" si="1312"/>
        <v/>
      </c>
      <c r="AF600" s="86">
        <v>19.0</v>
      </c>
      <c r="AG600" s="155" t="str">
        <f t="shared" si="1308"/>
        <v>19</v>
      </c>
      <c r="AH600" s="155" t="str">
        <f t="shared" si="1309"/>
        <v> </v>
      </c>
      <c r="AI600" s="155" t="str">
        <f t="shared" ref="AI600:AK600" si="1346">IF(H600="","",H600)</f>
        <v/>
      </c>
      <c r="AJ600" s="156" t="str">
        <f t="shared" si="1346"/>
        <v/>
      </c>
      <c r="AK600" s="157" t="str">
        <f t="shared" si="1346"/>
        <v/>
      </c>
      <c r="AL600" s="86" t="str">
        <f t="shared" si="1314"/>
        <v/>
      </c>
    </row>
    <row r="601" ht="25.5" customHeight="1">
      <c r="A601" s="149"/>
      <c r="B601" s="161"/>
      <c r="C601" s="104"/>
      <c r="D601" s="105"/>
      <c r="E601" s="106">
        <f>IF(B601="",0,F602/SUM(B582:B601))</f>
        <v>0</v>
      </c>
      <c r="F601" s="106">
        <f t="shared" si="1296"/>
        <v>0</v>
      </c>
      <c r="G601" s="107">
        <f t="shared" si="1297"/>
        <v>0</v>
      </c>
      <c r="H601" s="103"/>
      <c r="I601" s="104"/>
      <c r="J601" s="105"/>
      <c r="K601" s="106">
        <f t="shared" si="1298"/>
        <v>0</v>
      </c>
      <c r="L601" s="108">
        <f t="shared" si="1299"/>
        <v>0</v>
      </c>
      <c r="M601" s="97">
        <f t="shared" si="1300"/>
        <v>0</v>
      </c>
      <c r="N601" s="109">
        <f t="shared" si="1301"/>
        <v>0</v>
      </c>
      <c r="O601" s="107">
        <f t="shared" si="1302"/>
        <v>0</v>
      </c>
      <c r="P601" s="110" t="str">
        <f t="shared" ref="P601:Q601" si="1347">H601</f>
        <v/>
      </c>
      <c r="Q601" s="106" t="str">
        <f t="shared" si="1347"/>
        <v/>
      </c>
      <c r="R601" s="106">
        <f t="shared" si="1304"/>
        <v>0</v>
      </c>
      <c r="S601" s="108">
        <f t="shared" si="1305"/>
        <v>0</v>
      </c>
      <c r="T601" s="153">
        <f t="shared" si="1306"/>
        <v>0</v>
      </c>
      <c r="U601" s="154">
        <f t="shared" si="1307"/>
        <v>0</v>
      </c>
      <c r="V601" s="86"/>
      <c r="W601" s="86"/>
      <c r="X601" s="86"/>
      <c r="Y601" s="86"/>
      <c r="Z601" s="86"/>
      <c r="AA601" s="86"/>
      <c r="AB601" s="86"/>
      <c r="AC601" s="86"/>
      <c r="AD601" s="86"/>
      <c r="AE601" s="86" t="str">
        <f t="shared" si="1312"/>
        <v/>
      </c>
      <c r="AF601" s="86">
        <v>20.0</v>
      </c>
      <c r="AG601" s="155" t="str">
        <f t="shared" si="1308"/>
        <v>20</v>
      </c>
      <c r="AH601" s="155" t="str">
        <f t="shared" si="1309"/>
        <v> </v>
      </c>
      <c r="AI601" s="155" t="str">
        <f t="shared" ref="AI601:AK601" si="1348">IF(H601="","",H601)</f>
        <v/>
      </c>
      <c r="AJ601" s="156" t="str">
        <f t="shared" si="1348"/>
        <v/>
      </c>
      <c r="AK601" s="157" t="str">
        <f t="shared" si="1348"/>
        <v/>
      </c>
      <c r="AL601" s="86" t="str">
        <f t="shared" si="1314"/>
        <v/>
      </c>
    </row>
    <row r="602" ht="25.5" customHeight="1">
      <c r="A602" s="86"/>
      <c r="B602" s="164">
        <f>SUM(B582:B601)</f>
        <v>0</v>
      </c>
      <c r="C602" s="87" t="s">
        <v>34</v>
      </c>
      <c r="D602" s="95" t="s">
        <v>26</v>
      </c>
      <c r="E602" s="15"/>
      <c r="F602" s="104"/>
      <c r="G602" s="91"/>
      <c r="H602" s="164">
        <f>SUM(H582:H601)</f>
        <v>0</v>
      </c>
      <c r="I602" s="87" t="s">
        <v>34</v>
      </c>
      <c r="J602" s="86"/>
      <c r="K602" s="86"/>
      <c r="L602" s="165">
        <f t="shared" si="1299"/>
        <v>0</v>
      </c>
      <c r="M602" s="86"/>
      <c r="N602" s="166">
        <f t="shared" ref="N602:O602" si="1349">SUM(N582:N589)</f>
        <v>0</v>
      </c>
      <c r="O602" s="166">
        <f t="shared" si="1349"/>
        <v>0</v>
      </c>
      <c r="P602" s="86"/>
      <c r="Q602" s="86"/>
      <c r="R602" s="98">
        <f>SUM(R582:R589)</f>
        <v>0</v>
      </c>
      <c r="S602" s="164" t="s">
        <v>28</v>
      </c>
      <c r="T602" s="164"/>
      <c r="U602" s="86"/>
      <c r="V602" s="86"/>
      <c r="W602" s="86"/>
      <c r="X602" s="86"/>
      <c r="Y602" s="104">
        <f>T602*R602</f>
        <v>0</v>
      </c>
      <c r="Z602" s="104">
        <f>R602</f>
        <v>0</v>
      </c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86"/>
    </row>
    <row r="603" ht="25.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86"/>
    </row>
    <row r="604" ht="25.5" customHeight="1">
      <c r="A604" s="137"/>
      <c r="B604" s="138" t="s">
        <v>1</v>
      </c>
      <c r="C604" s="139"/>
      <c r="D604" s="95" t="s">
        <v>2</v>
      </c>
      <c r="E604" s="15"/>
      <c r="F604" s="140"/>
      <c r="G604" s="17"/>
      <c r="H604" s="17"/>
      <c r="I604" s="15"/>
      <c r="J604" s="95" t="s">
        <v>3</v>
      </c>
      <c r="K604" s="17"/>
      <c r="L604" s="17"/>
      <c r="M604" s="15"/>
      <c r="N604" s="86"/>
      <c r="O604" s="86"/>
      <c r="P604" s="97">
        <f>IFERROR(O627/N627-1,0)</f>
        <v>0</v>
      </c>
      <c r="Q604" s="141" t="s">
        <v>4</v>
      </c>
      <c r="R604" s="20"/>
      <c r="S604" s="21"/>
      <c r="T604" s="142">
        <f>SUM(T607:T626)</f>
        <v>0</v>
      </c>
      <c r="U604" s="143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86"/>
    </row>
    <row r="605" ht="25.5" customHeight="1">
      <c r="A605" s="144" t="s">
        <v>5</v>
      </c>
      <c r="B605" s="145" t="s">
        <v>6</v>
      </c>
      <c r="C605" s="17"/>
      <c r="D605" s="17"/>
      <c r="E605" s="17"/>
      <c r="F605" s="17"/>
      <c r="G605" s="26"/>
      <c r="H605" s="25" t="s">
        <v>7</v>
      </c>
      <c r="I605" s="17"/>
      <c r="J605" s="17"/>
      <c r="K605" s="17"/>
      <c r="L605" s="17"/>
      <c r="M605" s="26"/>
      <c r="N605" s="27" t="s">
        <v>8</v>
      </c>
      <c r="O605" s="28"/>
      <c r="P605" s="25" t="s">
        <v>9</v>
      </c>
      <c r="Q605" s="17"/>
      <c r="R605" s="17"/>
      <c r="S605" s="17"/>
      <c r="T605" s="2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86"/>
    </row>
    <row r="606" ht="25.5" customHeight="1">
      <c r="A606" s="146"/>
      <c r="B606" s="138" t="s">
        <v>10</v>
      </c>
      <c r="C606" s="93" t="s">
        <v>11</v>
      </c>
      <c r="D606" s="93" t="s">
        <v>12</v>
      </c>
      <c r="E606" s="93" t="s">
        <v>13</v>
      </c>
      <c r="F606" s="93" t="s">
        <v>14</v>
      </c>
      <c r="G606" s="101" t="s">
        <v>15</v>
      </c>
      <c r="H606" s="100" t="s">
        <v>10</v>
      </c>
      <c r="I606" s="93" t="s">
        <v>11</v>
      </c>
      <c r="J606" s="93" t="s">
        <v>12</v>
      </c>
      <c r="K606" s="93" t="s">
        <v>14</v>
      </c>
      <c r="L606" s="93" t="s">
        <v>16</v>
      </c>
      <c r="M606" s="101" t="s">
        <v>17</v>
      </c>
      <c r="N606" s="100" t="s">
        <v>18</v>
      </c>
      <c r="O606" s="101" t="s">
        <v>19</v>
      </c>
      <c r="P606" s="100" t="s">
        <v>20</v>
      </c>
      <c r="Q606" s="93" t="s">
        <v>21</v>
      </c>
      <c r="R606" s="93" t="s">
        <v>22</v>
      </c>
      <c r="S606" s="93" t="s">
        <v>23</v>
      </c>
      <c r="T606" s="147" t="s">
        <v>24</v>
      </c>
      <c r="U606" s="148" t="s">
        <v>32</v>
      </c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86"/>
    </row>
    <row r="607" ht="25.5" customHeight="1">
      <c r="A607" s="149"/>
      <c r="B607" s="162"/>
      <c r="C607" s="160"/>
      <c r="D607" s="158"/>
      <c r="E607" s="106">
        <f>IF(B607="",0,F627/SUM(B607:B626))</f>
        <v>0</v>
      </c>
      <c r="F607" s="106">
        <f t="shared" ref="F607:F626" si="1352">C607*(1-D607)*(1-9.25%)+E607</f>
        <v>0</v>
      </c>
      <c r="G607" s="107">
        <f t="shared" ref="G607:G626" si="1353">IFERROR(F607*B607/H607,0)</f>
        <v>0</v>
      </c>
      <c r="H607" s="159"/>
      <c r="I607" s="104"/>
      <c r="J607" s="105"/>
      <c r="K607" s="106">
        <f t="shared" ref="K607:K626" si="1354">I607*(1-J607)*(1-9.25%)</f>
        <v>0</v>
      </c>
      <c r="L607" s="108">
        <f t="shared" ref="L607:L627" si="1355">IFERROR(H607/B607-1,0)</f>
        <v>0</v>
      </c>
      <c r="M607" s="97">
        <f t="shared" ref="M607:M626" si="1356">IFERROR(K607/G607-1,0)</f>
        <v>0</v>
      </c>
      <c r="N607" s="109">
        <f t="shared" ref="N607:N626" si="1357">B607*F607</f>
        <v>0</v>
      </c>
      <c r="O607" s="107">
        <f t="shared" ref="O607:O626" si="1358">H607*K607</f>
        <v>0</v>
      </c>
      <c r="P607" s="110" t="str">
        <f t="shared" ref="P607:Q607" si="1350">H607</f>
        <v/>
      </c>
      <c r="Q607" s="106" t="str">
        <f t="shared" si="1350"/>
        <v/>
      </c>
      <c r="R607" s="106">
        <f t="shared" ref="R607:R626" si="1360">Q607*P607</f>
        <v>0</v>
      </c>
      <c r="S607" s="108">
        <f t="shared" ref="S607:S626" si="1361">IF(M607="","",IF(M607&lt;20%,0,IF(M607&lt;30%,1%,IF(M607&lt;40%,1.5%,IF(M607&lt;50%,2.5%,IF(M607&lt;60%,3%,IF(M607&lt;80%,4%,IF(M607&lt;100%,5%,5%))))))))</f>
        <v>0</v>
      </c>
      <c r="T607" s="153">
        <f t="shared" ref="T607:T626" si="1362">R607*S607</f>
        <v>0</v>
      </c>
      <c r="U607" s="154">
        <f t="shared" ref="U607:U626" si="1363">G607/(1-J607)/(1-9.25%)</f>
        <v>0</v>
      </c>
      <c r="V607" s="86"/>
      <c r="W607" s="86"/>
      <c r="X607" s="86"/>
      <c r="Y607" s="86"/>
      <c r="Z607" s="86"/>
      <c r="AA607" s="86"/>
      <c r="AB607" s="86"/>
      <c r="AC607" s="86"/>
      <c r="AD607" s="86"/>
      <c r="AE607" s="86" t="str">
        <f>C604</f>
        <v/>
      </c>
      <c r="AF607" s="86">
        <v>1.0</v>
      </c>
      <c r="AG607" s="155" t="str">
        <f t="shared" ref="AG607:AG626" si="1364">CONCATENATE(AE607,AF607)</f>
        <v>1</v>
      </c>
      <c r="AH607" s="155" t="str">
        <f t="shared" ref="AH607:AH626" si="1365">IF(A607=""," ",A607)</f>
        <v> </v>
      </c>
      <c r="AI607" s="155" t="str">
        <f t="shared" ref="AI607:AK607" si="1351">IF(H607="","",H607)</f>
        <v/>
      </c>
      <c r="AJ607" s="156" t="str">
        <f t="shared" si="1351"/>
        <v/>
      </c>
      <c r="AK607" s="157" t="str">
        <f t="shared" si="1351"/>
        <v/>
      </c>
      <c r="AL607" s="86" t="str">
        <f>IF(F604="","",F604)</f>
        <v/>
      </c>
    </row>
    <row r="608" ht="25.5" customHeight="1">
      <c r="A608" s="149"/>
      <c r="B608" s="161"/>
      <c r="C608" s="104"/>
      <c r="D608" s="105"/>
      <c r="E608" s="106">
        <f>IF(B608="",0,F627/SUM(B607:B626))</f>
        <v>0</v>
      </c>
      <c r="F608" s="106">
        <f t="shared" si="1352"/>
        <v>0</v>
      </c>
      <c r="G608" s="107">
        <f t="shared" si="1353"/>
        <v>0</v>
      </c>
      <c r="H608" s="103"/>
      <c r="I608" s="104"/>
      <c r="J608" s="105"/>
      <c r="K608" s="106">
        <f t="shared" si="1354"/>
        <v>0</v>
      </c>
      <c r="L608" s="108">
        <f t="shared" si="1355"/>
        <v>0</v>
      </c>
      <c r="M608" s="97">
        <f t="shared" si="1356"/>
        <v>0</v>
      </c>
      <c r="N608" s="109">
        <f t="shared" si="1357"/>
        <v>0</v>
      </c>
      <c r="O608" s="107">
        <f t="shared" si="1358"/>
        <v>0</v>
      </c>
      <c r="P608" s="110" t="str">
        <f t="shared" ref="P608:Q608" si="1359">H608</f>
        <v/>
      </c>
      <c r="Q608" s="106" t="str">
        <f t="shared" si="1359"/>
        <v/>
      </c>
      <c r="R608" s="106">
        <f t="shared" si="1360"/>
        <v>0</v>
      </c>
      <c r="S608" s="108">
        <f t="shared" si="1361"/>
        <v>0</v>
      </c>
      <c r="T608" s="153">
        <f t="shared" si="1362"/>
        <v>0</v>
      </c>
      <c r="U608" s="154">
        <f t="shared" si="1363"/>
        <v>0</v>
      </c>
      <c r="V608" s="86"/>
      <c r="W608" s="86"/>
      <c r="X608" s="86"/>
      <c r="Y608" s="86"/>
      <c r="Z608" s="86"/>
      <c r="AA608" s="86"/>
      <c r="AB608" s="86"/>
      <c r="AC608" s="86"/>
      <c r="AD608" s="86"/>
      <c r="AE608" s="86" t="str">
        <f t="shared" ref="AE608:AE626" si="1368">AE607</f>
        <v/>
      </c>
      <c r="AF608" s="86">
        <v>2.0</v>
      </c>
      <c r="AG608" s="155" t="str">
        <f t="shared" si="1364"/>
        <v>2</v>
      </c>
      <c r="AH608" s="155" t="str">
        <f t="shared" si="1365"/>
        <v> </v>
      </c>
      <c r="AI608" s="155" t="str">
        <f t="shared" ref="AI608:AK608" si="1366">IF(H608="","",H608)</f>
        <v/>
      </c>
      <c r="AJ608" s="156" t="str">
        <f t="shared" si="1366"/>
        <v/>
      </c>
      <c r="AK608" s="157" t="str">
        <f t="shared" si="1366"/>
        <v/>
      </c>
      <c r="AL608" s="86" t="str">
        <f t="shared" ref="AL608:AL626" si="1370">AL607</f>
        <v/>
      </c>
    </row>
    <row r="609" ht="25.5" customHeight="1">
      <c r="A609" s="149"/>
      <c r="B609" s="162"/>
      <c r="C609" s="160"/>
      <c r="D609" s="158"/>
      <c r="E609" s="106">
        <f>IF(B609="",0,F627/SUM(B607:B626))</f>
        <v>0</v>
      </c>
      <c r="F609" s="106">
        <f t="shared" si="1352"/>
        <v>0</v>
      </c>
      <c r="G609" s="107">
        <f t="shared" si="1353"/>
        <v>0</v>
      </c>
      <c r="H609" s="159"/>
      <c r="I609" s="104"/>
      <c r="J609" s="105"/>
      <c r="K609" s="106">
        <f t="shared" si="1354"/>
        <v>0</v>
      </c>
      <c r="L609" s="108">
        <f t="shared" si="1355"/>
        <v>0</v>
      </c>
      <c r="M609" s="97">
        <f t="shared" si="1356"/>
        <v>0</v>
      </c>
      <c r="N609" s="109">
        <f t="shared" si="1357"/>
        <v>0</v>
      </c>
      <c r="O609" s="107">
        <f t="shared" si="1358"/>
        <v>0</v>
      </c>
      <c r="P609" s="110" t="str">
        <f t="shared" ref="P609:Q609" si="1367">H609</f>
        <v/>
      </c>
      <c r="Q609" s="106" t="str">
        <f t="shared" si="1367"/>
        <v/>
      </c>
      <c r="R609" s="106">
        <f t="shared" si="1360"/>
        <v>0</v>
      </c>
      <c r="S609" s="108">
        <f t="shared" si="1361"/>
        <v>0</v>
      </c>
      <c r="T609" s="153">
        <f t="shared" si="1362"/>
        <v>0</v>
      </c>
      <c r="U609" s="154">
        <f t="shared" si="1363"/>
        <v>0</v>
      </c>
      <c r="V609" s="86"/>
      <c r="W609" s="86"/>
      <c r="X609" s="86"/>
      <c r="Y609" s="86"/>
      <c r="Z609" s="86"/>
      <c r="AA609" s="86"/>
      <c r="AB609" s="86"/>
      <c r="AC609" s="86"/>
      <c r="AD609" s="86"/>
      <c r="AE609" s="86" t="str">
        <f t="shared" si="1368"/>
        <v/>
      </c>
      <c r="AF609" s="86">
        <v>3.0</v>
      </c>
      <c r="AG609" s="155" t="str">
        <f t="shared" si="1364"/>
        <v>3</v>
      </c>
      <c r="AH609" s="155" t="str">
        <f t="shared" si="1365"/>
        <v> </v>
      </c>
      <c r="AI609" s="155" t="str">
        <f t="shared" ref="AI609:AK609" si="1369">IF(H609="","",H609)</f>
        <v/>
      </c>
      <c r="AJ609" s="156" t="str">
        <f t="shared" si="1369"/>
        <v/>
      </c>
      <c r="AK609" s="157" t="str">
        <f t="shared" si="1369"/>
        <v/>
      </c>
      <c r="AL609" s="86" t="str">
        <f t="shared" si="1370"/>
        <v/>
      </c>
    </row>
    <row r="610" ht="25.5" customHeight="1">
      <c r="A610" s="149"/>
      <c r="B610" s="161"/>
      <c r="C610" s="104"/>
      <c r="D610" s="105"/>
      <c r="E610" s="106">
        <f>IF(B610="",0,F627/SUM(B607:B626))</f>
        <v>0</v>
      </c>
      <c r="F610" s="106">
        <f t="shared" si="1352"/>
        <v>0</v>
      </c>
      <c r="G610" s="107">
        <f t="shared" si="1353"/>
        <v>0</v>
      </c>
      <c r="H610" s="103"/>
      <c r="I610" s="104"/>
      <c r="J610" s="105"/>
      <c r="K610" s="106">
        <f t="shared" si="1354"/>
        <v>0</v>
      </c>
      <c r="L610" s="108">
        <f t="shared" si="1355"/>
        <v>0</v>
      </c>
      <c r="M610" s="97">
        <f t="shared" si="1356"/>
        <v>0</v>
      </c>
      <c r="N610" s="109">
        <f t="shared" si="1357"/>
        <v>0</v>
      </c>
      <c r="O610" s="107">
        <f t="shared" si="1358"/>
        <v>0</v>
      </c>
      <c r="P610" s="110" t="str">
        <f t="shared" ref="P610:Q610" si="1371">H610</f>
        <v/>
      </c>
      <c r="Q610" s="106" t="str">
        <f t="shared" si="1371"/>
        <v/>
      </c>
      <c r="R610" s="106">
        <f t="shared" si="1360"/>
        <v>0</v>
      </c>
      <c r="S610" s="108">
        <f t="shared" si="1361"/>
        <v>0</v>
      </c>
      <c r="T610" s="153">
        <f t="shared" si="1362"/>
        <v>0</v>
      </c>
      <c r="U610" s="154">
        <f t="shared" si="1363"/>
        <v>0</v>
      </c>
      <c r="V610" s="86"/>
      <c r="W610" s="86"/>
      <c r="X610" s="86"/>
      <c r="Y610" s="86"/>
      <c r="Z610" s="86"/>
      <c r="AA610" s="86"/>
      <c r="AB610" s="86"/>
      <c r="AC610" s="86"/>
      <c r="AD610" s="86"/>
      <c r="AE610" s="86" t="str">
        <f t="shared" si="1368"/>
        <v/>
      </c>
      <c r="AF610" s="86">
        <v>4.0</v>
      </c>
      <c r="AG610" s="155" t="str">
        <f t="shared" si="1364"/>
        <v>4</v>
      </c>
      <c r="AH610" s="155" t="str">
        <f t="shared" si="1365"/>
        <v> </v>
      </c>
      <c r="AI610" s="155" t="str">
        <f t="shared" ref="AI610:AK610" si="1372">IF(H610="","",H610)</f>
        <v/>
      </c>
      <c r="AJ610" s="156" t="str">
        <f t="shared" si="1372"/>
        <v/>
      </c>
      <c r="AK610" s="157" t="str">
        <f t="shared" si="1372"/>
        <v/>
      </c>
      <c r="AL610" s="86" t="str">
        <f t="shared" si="1370"/>
        <v/>
      </c>
    </row>
    <row r="611" ht="25.5" customHeight="1">
      <c r="A611" s="149"/>
      <c r="B611" s="162"/>
      <c r="C611" s="160"/>
      <c r="D611" s="158"/>
      <c r="E611" s="106">
        <f>IF(B611="",0,F627/SUM(B607:B626))</f>
        <v>0</v>
      </c>
      <c r="F611" s="106">
        <f t="shared" si="1352"/>
        <v>0</v>
      </c>
      <c r="G611" s="107">
        <f t="shared" si="1353"/>
        <v>0</v>
      </c>
      <c r="H611" s="159"/>
      <c r="I611" s="104"/>
      <c r="J611" s="105"/>
      <c r="K611" s="106">
        <f t="shared" si="1354"/>
        <v>0</v>
      </c>
      <c r="L611" s="108">
        <f t="shared" si="1355"/>
        <v>0</v>
      </c>
      <c r="M611" s="97">
        <f t="shared" si="1356"/>
        <v>0</v>
      </c>
      <c r="N611" s="109">
        <f t="shared" si="1357"/>
        <v>0</v>
      </c>
      <c r="O611" s="107">
        <f t="shared" si="1358"/>
        <v>0</v>
      </c>
      <c r="P611" s="110" t="str">
        <f t="shared" ref="P611:Q611" si="1373">H611</f>
        <v/>
      </c>
      <c r="Q611" s="106" t="str">
        <f t="shared" si="1373"/>
        <v/>
      </c>
      <c r="R611" s="106">
        <f t="shared" si="1360"/>
        <v>0</v>
      </c>
      <c r="S611" s="108">
        <f t="shared" si="1361"/>
        <v>0</v>
      </c>
      <c r="T611" s="153">
        <f t="shared" si="1362"/>
        <v>0</v>
      </c>
      <c r="U611" s="154">
        <f t="shared" si="1363"/>
        <v>0</v>
      </c>
      <c r="V611" s="86"/>
      <c r="W611" s="86"/>
      <c r="X611" s="86"/>
      <c r="Y611" s="86"/>
      <c r="Z611" s="86"/>
      <c r="AA611" s="86"/>
      <c r="AB611" s="86"/>
      <c r="AC611" s="86"/>
      <c r="AD611" s="86"/>
      <c r="AE611" s="86" t="str">
        <f t="shared" si="1368"/>
        <v/>
      </c>
      <c r="AF611" s="86">
        <v>5.0</v>
      </c>
      <c r="AG611" s="155" t="str">
        <f t="shared" si="1364"/>
        <v>5</v>
      </c>
      <c r="AH611" s="155" t="str">
        <f t="shared" si="1365"/>
        <v> </v>
      </c>
      <c r="AI611" s="155" t="str">
        <f t="shared" ref="AI611:AK611" si="1374">IF(H611="","",H611)</f>
        <v/>
      </c>
      <c r="AJ611" s="156" t="str">
        <f t="shared" si="1374"/>
        <v/>
      </c>
      <c r="AK611" s="157" t="str">
        <f t="shared" si="1374"/>
        <v/>
      </c>
      <c r="AL611" s="86" t="str">
        <f t="shared" si="1370"/>
        <v/>
      </c>
    </row>
    <row r="612" ht="25.5" customHeight="1">
      <c r="A612" s="149"/>
      <c r="B612" s="161"/>
      <c r="C612" s="104"/>
      <c r="D612" s="105"/>
      <c r="E612" s="106">
        <f>IF(B612="",0,F627/SUM(B607:B626))</f>
        <v>0</v>
      </c>
      <c r="F612" s="106">
        <f t="shared" si="1352"/>
        <v>0</v>
      </c>
      <c r="G612" s="107">
        <f t="shared" si="1353"/>
        <v>0</v>
      </c>
      <c r="H612" s="103"/>
      <c r="I612" s="104"/>
      <c r="J612" s="105"/>
      <c r="K612" s="106">
        <f t="shared" si="1354"/>
        <v>0</v>
      </c>
      <c r="L612" s="108">
        <f t="shared" si="1355"/>
        <v>0</v>
      </c>
      <c r="M612" s="97">
        <f t="shared" si="1356"/>
        <v>0</v>
      </c>
      <c r="N612" s="109">
        <f t="shared" si="1357"/>
        <v>0</v>
      </c>
      <c r="O612" s="107">
        <f t="shared" si="1358"/>
        <v>0</v>
      </c>
      <c r="P612" s="110" t="str">
        <f t="shared" ref="P612:Q612" si="1375">H612</f>
        <v/>
      </c>
      <c r="Q612" s="106" t="str">
        <f t="shared" si="1375"/>
        <v/>
      </c>
      <c r="R612" s="106">
        <f t="shared" si="1360"/>
        <v>0</v>
      </c>
      <c r="S612" s="108">
        <f t="shared" si="1361"/>
        <v>0</v>
      </c>
      <c r="T612" s="153">
        <f t="shared" si="1362"/>
        <v>0</v>
      </c>
      <c r="U612" s="154">
        <f t="shared" si="1363"/>
        <v>0</v>
      </c>
      <c r="V612" s="86"/>
      <c r="W612" s="86"/>
      <c r="X612" s="86"/>
      <c r="Y612" s="86"/>
      <c r="Z612" s="86"/>
      <c r="AA612" s="86"/>
      <c r="AB612" s="86"/>
      <c r="AC612" s="86"/>
      <c r="AD612" s="86"/>
      <c r="AE612" s="86" t="str">
        <f t="shared" si="1368"/>
        <v/>
      </c>
      <c r="AF612" s="86">
        <v>6.0</v>
      </c>
      <c r="AG612" s="155" t="str">
        <f t="shared" si="1364"/>
        <v>6</v>
      </c>
      <c r="AH612" s="155" t="str">
        <f t="shared" si="1365"/>
        <v> </v>
      </c>
      <c r="AI612" s="155" t="str">
        <f t="shared" ref="AI612:AK612" si="1376">IF(H612="","",H612)</f>
        <v/>
      </c>
      <c r="AJ612" s="156" t="str">
        <f t="shared" si="1376"/>
        <v/>
      </c>
      <c r="AK612" s="157" t="str">
        <f t="shared" si="1376"/>
        <v/>
      </c>
      <c r="AL612" s="86" t="str">
        <f t="shared" si="1370"/>
        <v/>
      </c>
    </row>
    <row r="613" ht="25.5" customHeight="1">
      <c r="A613" s="149"/>
      <c r="B613" s="162"/>
      <c r="C613" s="160"/>
      <c r="D613" s="158"/>
      <c r="E613" s="106">
        <f>IF(B613="",0,F627/SUM(B607:B626))</f>
        <v>0</v>
      </c>
      <c r="F613" s="106">
        <f t="shared" si="1352"/>
        <v>0</v>
      </c>
      <c r="G613" s="107">
        <f t="shared" si="1353"/>
        <v>0</v>
      </c>
      <c r="H613" s="159"/>
      <c r="I613" s="104"/>
      <c r="J613" s="105"/>
      <c r="K613" s="106">
        <f t="shared" si="1354"/>
        <v>0</v>
      </c>
      <c r="L613" s="108">
        <f t="shared" si="1355"/>
        <v>0</v>
      </c>
      <c r="M613" s="97">
        <f t="shared" si="1356"/>
        <v>0</v>
      </c>
      <c r="N613" s="109">
        <f t="shared" si="1357"/>
        <v>0</v>
      </c>
      <c r="O613" s="107">
        <f t="shared" si="1358"/>
        <v>0</v>
      </c>
      <c r="P613" s="110" t="str">
        <f t="shared" ref="P613:Q613" si="1377">H613</f>
        <v/>
      </c>
      <c r="Q613" s="106" t="str">
        <f t="shared" si="1377"/>
        <v/>
      </c>
      <c r="R613" s="106">
        <f t="shared" si="1360"/>
        <v>0</v>
      </c>
      <c r="S613" s="108">
        <f t="shared" si="1361"/>
        <v>0</v>
      </c>
      <c r="T613" s="153">
        <f t="shared" si="1362"/>
        <v>0</v>
      </c>
      <c r="U613" s="154">
        <f t="shared" si="1363"/>
        <v>0</v>
      </c>
      <c r="V613" s="86"/>
      <c r="W613" s="86"/>
      <c r="X613" s="86"/>
      <c r="Y613" s="86"/>
      <c r="Z613" s="86"/>
      <c r="AA613" s="86"/>
      <c r="AB613" s="86"/>
      <c r="AC613" s="86"/>
      <c r="AD613" s="86"/>
      <c r="AE613" s="86" t="str">
        <f t="shared" si="1368"/>
        <v/>
      </c>
      <c r="AF613" s="86">
        <v>7.0</v>
      </c>
      <c r="AG613" s="155" t="str">
        <f t="shared" si="1364"/>
        <v>7</v>
      </c>
      <c r="AH613" s="155" t="str">
        <f t="shared" si="1365"/>
        <v> </v>
      </c>
      <c r="AI613" s="155" t="str">
        <f t="shared" ref="AI613:AK613" si="1378">IF(H613="","",H613)</f>
        <v/>
      </c>
      <c r="AJ613" s="156" t="str">
        <f t="shared" si="1378"/>
        <v/>
      </c>
      <c r="AK613" s="157" t="str">
        <f t="shared" si="1378"/>
        <v/>
      </c>
      <c r="AL613" s="86" t="str">
        <f t="shared" si="1370"/>
        <v/>
      </c>
    </row>
    <row r="614" ht="25.5" customHeight="1">
      <c r="A614" s="149"/>
      <c r="B614" s="161"/>
      <c r="C614" s="104"/>
      <c r="D614" s="105"/>
      <c r="E614" s="106">
        <f>IF(B614="",0,F627/SUM(B607:B626))</f>
        <v>0</v>
      </c>
      <c r="F614" s="106">
        <f t="shared" si="1352"/>
        <v>0</v>
      </c>
      <c r="G614" s="107">
        <f t="shared" si="1353"/>
        <v>0</v>
      </c>
      <c r="H614" s="103"/>
      <c r="I614" s="104"/>
      <c r="J614" s="105"/>
      <c r="K614" s="106">
        <f t="shared" si="1354"/>
        <v>0</v>
      </c>
      <c r="L614" s="108">
        <f t="shared" si="1355"/>
        <v>0</v>
      </c>
      <c r="M614" s="97">
        <f t="shared" si="1356"/>
        <v>0</v>
      </c>
      <c r="N614" s="109">
        <f t="shared" si="1357"/>
        <v>0</v>
      </c>
      <c r="O614" s="107">
        <f t="shared" si="1358"/>
        <v>0</v>
      </c>
      <c r="P614" s="110" t="str">
        <f t="shared" ref="P614:Q614" si="1379">H614</f>
        <v/>
      </c>
      <c r="Q614" s="106" t="str">
        <f t="shared" si="1379"/>
        <v/>
      </c>
      <c r="R614" s="106">
        <f t="shared" si="1360"/>
        <v>0</v>
      </c>
      <c r="S614" s="108">
        <f t="shared" si="1361"/>
        <v>0</v>
      </c>
      <c r="T614" s="153">
        <f t="shared" si="1362"/>
        <v>0</v>
      </c>
      <c r="U614" s="154">
        <f t="shared" si="1363"/>
        <v>0</v>
      </c>
      <c r="V614" s="86"/>
      <c r="W614" s="86"/>
      <c r="X614" s="86"/>
      <c r="Y614" s="86"/>
      <c r="Z614" s="86"/>
      <c r="AA614" s="86"/>
      <c r="AB614" s="86"/>
      <c r="AC614" s="86"/>
      <c r="AD614" s="86"/>
      <c r="AE614" s="86" t="str">
        <f t="shared" si="1368"/>
        <v/>
      </c>
      <c r="AF614" s="86">
        <v>8.0</v>
      </c>
      <c r="AG614" s="155" t="str">
        <f t="shared" si="1364"/>
        <v>8</v>
      </c>
      <c r="AH614" s="155" t="str">
        <f t="shared" si="1365"/>
        <v> </v>
      </c>
      <c r="AI614" s="155" t="str">
        <f t="shared" ref="AI614:AK614" si="1380">IF(H614="","",H614)</f>
        <v/>
      </c>
      <c r="AJ614" s="156" t="str">
        <f t="shared" si="1380"/>
        <v/>
      </c>
      <c r="AK614" s="157" t="str">
        <f t="shared" si="1380"/>
        <v/>
      </c>
      <c r="AL614" s="86" t="str">
        <f t="shared" si="1370"/>
        <v/>
      </c>
    </row>
    <row r="615" ht="25.5" customHeight="1">
      <c r="A615" s="149"/>
      <c r="B615" s="161"/>
      <c r="C615" s="104"/>
      <c r="D615" s="105"/>
      <c r="E615" s="106">
        <f>IF(B615="",0,F627/SUM(B607:B626))</f>
        <v>0</v>
      </c>
      <c r="F615" s="106">
        <f t="shared" si="1352"/>
        <v>0</v>
      </c>
      <c r="G615" s="107">
        <f t="shared" si="1353"/>
        <v>0</v>
      </c>
      <c r="H615" s="103"/>
      <c r="I615" s="104"/>
      <c r="J615" s="105"/>
      <c r="K615" s="106">
        <f t="shared" si="1354"/>
        <v>0</v>
      </c>
      <c r="L615" s="108">
        <f t="shared" si="1355"/>
        <v>0</v>
      </c>
      <c r="M615" s="97">
        <f t="shared" si="1356"/>
        <v>0</v>
      </c>
      <c r="N615" s="109">
        <f t="shared" si="1357"/>
        <v>0</v>
      </c>
      <c r="O615" s="107">
        <f t="shared" si="1358"/>
        <v>0</v>
      </c>
      <c r="P615" s="110" t="str">
        <f t="shared" ref="P615:Q615" si="1381">H615</f>
        <v/>
      </c>
      <c r="Q615" s="106" t="str">
        <f t="shared" si="1381"/>
        <v/>
      </c>
      <c r="R615" s="106">
        <f t="shared" si="1360"/>
        <v>0</v>
      </c>
      <c r="S615" s="108">
        <f t="shared" si="1361"/>
        <v>0</v>
      </c>
      <c r="T615" s="153">
        <f t="shared" si="1362"/>
        <v>0</v>
      </c>
      <c r="U615" s="154">
        <f t="shared" si="1363"/>
        <v>0</v>
      </c>
      <c r="V615" s="86"/>
      <c r="W615" s="86"/>
      <c r="X615" s="86"/>
      <c r="Y615" s="86"/>
      <c r="Z615" s="86"/>
      <c r="AA615" s="86"/>
      <c r="AB615" s="86"/>
      <c r="AC615" s="86"/>
      <c r="AD615" s="86"/>
      <c r="AE615" s="86" t="str">
        <f t="shared" si="1368"/>
        <v/>
      </c>
      <c r="AF615" s="86">
        <v>9.0</v>
      </c>
      <c r="AG615" s="155" t="str">
        <f t="shared" si="1364"/>
        <v>9</v>
      </c>
      <c r="AH615" s="155" t="str">
        <f t="shared" si="1365"/>
        <v> </v>
      </c>
      <c r="AI615" s="155" t="str">
        <f t="shared" ref="AI615:AK615" si="1382">IF(H615="","",H615)</f>
        <v/>
      </c>
      <c r="AJ615" s="156" t="str">
        <f t="shared" si="1382"/>
        <v/>
      </c>
      <c r="AK615" s="157" t="str">
        <f t="shared" si="1382"/>
        <v/>
      </c>
      <c r="AL615" s="86" t="str">
        <f t="shared" si="1370"/>
        <v/>
      </c>
    </row>
    <row r="616" ht="25.5" customHeight="1">
      <c r="A616" s="149"/>
      <c r="B616" s="161"/>
      <c r="C616" s="104"/>
      <c r="D616" s="105"/>
      <c r="E616" s="106">
        <f>IF(B616="",0,F627/SUM(B607:B626))</f>
        <v>0</v>
      </c>
      <c r="F616" s="106">
        <f t="shared" si="1352"/>
        <v>0</v>
      </c>
      <c r="G616" s="107">
        <f t="shared" si="1353"/>
        <v>0</v>
      </c>
      <c r="H616" s="103"/>
      <c r="I616" s="104"/>
      <c r="J616" s="105"/>
      <c r="K616" s="106">
        <f t="shared" si="1354"/>
        <v>0</v>
      </c>
      <c r="L616" s="108">
        <f t="shared" si="1355"/>
        <v>0</v>
      </c>
      <c r="M616" s="97">
        <f t="shared" si="1356"/>
        <v>0</v>
      </c>
      <c r="N616" s="109">
        <f t="shared" si="1357"/>
        <v>0</v>
      </c>
      <c r="O616" s="107">
        <f t="shared" si="1358"/>
        <v>0</v>
      </c>
      <c r="P616" s="110" t="str">
        <f t="shared" ref="P616:Q616" si="1383">H616</f>
        <v/>
      </c>
      <c r="Q616" s="106" t="str">
        <f t="shared" si="1383"/>
        <v/>
      </c>
      <c r="R616" s="106">
        <f t="shared" si="1360"/>
        <v>0</v>
      </c>
      <c r="S616" s="108">
        <f t="shared" si="1361"/>
        <v>0</v>
      </c>
      <c r="T616" s="153">
        <f t="shared" si="1362"/>
        <v>0</v>
      </c>
      <c r="U616" s="154">
        <f t="shared" si="1363"/>
        <v>0</v>
      </c>
      <c r="V616" s="86"/>
      <c r="W616" s="86"/>
      <c r="X616" s="86"/>
      <c r="Y616" s="86"/>
      <c r="Z616" s="86"/>
      <c r="AA616" s="86"/>
      <c r="AB616" s="86"/>
      <c r="AC616" s="86"/>
      <c r="AD616" s="86"/>
      <c r="AE616" s="86" t="str">
        <f t="shared" si="1368"/>
        <v/>
      </c>
      <c r="AF616" s="86">
        <v>10.0</v>
      </c>
      <c r="AG616" s="155" t="str">
        <f t="shared" si="1364"/>
        <v>10</v>
      </c>
      <c r="AH616" s="155" t="str">
        <f t="shared" si="1365"/>
        <v> </v>
      </c>
      <c r="AI616" s="155" t="str">
        <f t="shared" ref="AI616:AK616" si="1384">IF(H616="","",H616)</f>
        <v/>
      </c>
      <c r="AJ616" s="156" t="str">
        <f t="shared" si="1384"/>
        <v/>
      </c>
      <c r="AK616" s="157" t="str">
        <f t="shared" si="1384"/>
        <v/>
      </c>
      <c r="AL616" s="86" t="str">
        <f t="shared" si="1370"/>
        <v/>
      </c>
    </row>
    <row r="617" ht="25.5" customHeight="1">
      <c r="A617" s="149"/>
      <c r="B617" s="161"/>
      <c r="C617" s="104"/>
      <c r="D617" s="105"/>
      <c r="E617" s="106">
        <f>IF(B617="",0,F627/SUM(B607:B626))</f>
        <v>0</v>
      </c>
      <c r="F617" s="106">
        <f t="shared" si="1352"/>
        <v>0</v>
      </c>
      <c r="G617" s="107">
        <f t="shared" si="1353"/>
        <v>0</v>
      </c>
      <c r="H617" s="103"/>
      <c r="I617" s="104"/>
      <c r="J617" s="105"/>
      <c r="K617" s="106">
        <f t="shared" si="1354"/>
        <v>0</v>
      </c>
      <c r="L617" s="108">
        <f t="shared" si="1355"/>
        <v>0</v>
      </c>
      <c r="M617" s="97">
        <f t="shared" si="1356"/>
        <v>0</v>
      </c>
      <c r="N617" s="109">
        <f t="shared" si="1357"/>
        <v>0</v>
      </c>
      <c r="O617" s="107">
        <f t="shared" si="1358"/>
        <v>0</v>
      </c>
      <c r="P617" s="110" t="str">
        <f t="shared" ref="P617:Q617" si="1385">H617</f>
        <v/>
      </c>
      <c r="Q617" s="106" t="str">
        <f t="shared" si="1385"/>
        <v/>
      </c>
      <c r="R617" s="106">
        <f t="shared" si="1360"/>
        <v>0</v>
      </c>
      <c r="S617" s="108">
        <f t="shared" si="1361"/>
        <v>0</v>
      </c>
      <c r="T617" s="153">
        <f t="shared" si="1362"/>
        <v>0</v>
      </c>
      <c r="U617" s="154">
        <f t="shared" si="1363"/>
        <v>0</v>
      </c>
      <c r="V617" s="86"/>
      <c r="W617" s="86"/>
      <c r="X617" s="86"/>
      <c r="Y617" s="86"/>
      <c r="Z617" s="86"/>
      <c r="AA617" s="86"/>
      <c r="AB617" s="86"/>
      <c r="AC617" s="86"/>
      <c r="AD617" s="86"/>
      <c r="AE617" s="86" t="str">
        <f t="shared" si="1368"/>
        <v/>
      </c>
      <c r="AF617" s="86">
        <v>11.0</v>
      </c>
      <c r="AG617" s="155" t="str">
        <f t="shared" si="1364"/>
        <v>11</v>
      </c>
      <c r="AH617" s="155" t="str">
        <f t="shared" si="1365"/>
        <v> </v>
      </c>
      <c r="AI617" s="155" t="str">
        <f t="shared" ref="AI617:AK617" si="1386">IF(H617="","",H617)</f>
        <v/>
      </c>
      <c r="AJ617" s="156" t="str">
        <f t="shared" si="1386"/>
        <v/>
      </c>
      <c r="AK617" s="157" t="str">
        <f t="shared" si="1386"/>
        <v/>
      </c>
      <c r="AL617" s="86" t="str">
        <f t="shared" si="1370"/>
        <v/>
      </c>
    </row>
    <row r="618" ht="25.5" customHeight="1">
      <c r="A618" s="149"/>
      <c r="B618" s="161"/>
      <c r="C618" s="104"/>
      <c r="D618" s="105"/>
      <c r="E618" s="106">
        <f>IF(B618="",0,F627/SUM(B607:B626))</f>
        <v>0</v>
      </c>
      <c r="F618" s="106">
        <f t="shared" si="1352"/>
        <v>0</v>
      </c>
      <c r="G618" s="107">
        <f t="shared" si="1353"/>
        <v>0</v>
      </c>
      <c r="H618" s="103"/>
      <c r="I618" s="104"/>
      <c r="J618" s="105"/>
      <c r="K618" s="106">
        <f t="shared" si="1354"/>
        <v>0</v>
      </c>
      <c r="L618" s="108">
        <f t="shared" si="1355"/>
        <v>0</v>
      </c>
      <c r="M618" s="97">
        <f t="shared" si="1356"/>
        <v>0</v>
      </c>
      <c r="N618" s="109">
        <f t="shared" si="1357"/>
        <v>0</v>
      </c>
      <c r="O618" s="107">
        <f t="shared" si="1358"/>
        <v>0</v>
      </c>
      <c r="P618" s="110" t="str">
        <f t="shared" ref="P618:Q618" si="1387">H618</f>
        <v/>
      </c>
      <c r="Q618" s="106" t="str">
        <f t="shared" si="1387"/>
        <v/>
      </c>
      <c r="R618" s="106">
        <f t="shared" si="1360"/>
        <v>0</v>
      </c>
      <c r="S618" s="108">
        <f t="shared" si="1361"/>
        <v>0</v>
      </c>
      <c r="T618" s="153">
        <f t="shared" si="1362"/>
        <v>0</v>
      </c>
      <c r="U618" s="154">
        <f t="shared" si="1363"/>
        <v>0</v>
      </c>
      <c r="V618" s="86"/>
      <c r="W618" s="86"/>
      <c r="X618" s="86"/>
      <c r="Y618" s="86"/>
      <c r="Z618" s="86"/>
      <c r="AA618" s="86"/>
      <c r="AB618" s="86"/>
      <c r="AC618" s="86"/>
      <c r="AD618" s="86"/>
      <c r="AE618" s="86" t="str">
        <f t="shared" si="1368"/>
        <v/>
      </c>
      <c r="AF618" s="86">
        <v>12.0</v>
      </c>
      <c r="AG618" s="155" t="str">
        <f t="shared" si="1364"/>
        <v>12</v>
      </c>
      <c r="AH618" s="155" t="str">
        <f t="shared" si="1365"/>
        <v> </v>
      </c>
      <c r="AI618" s="155" t="str">
        <f t="shared" ref="AI618:AK618" si="1388">IF(H618="","",H618)</f>
        <v/>
      </c>
      <c r="AJ618" s="156" t="str">
        <f t="shared" si="1388"/>
        <v/>
      </c>
      <c r="AK618" s="157" t="str">
        <f t="shared" si="1388"/>
        <v/>
      </c>
      <c r="AL618" s="86" t="str">
        <f t="shared" si="1370"/>
        <v/>
      </c>
    </row>
    <row r="619" ht="25.5" customHeight="1">
      <c r="A619" s="149"/>
      <c r="B619" s="161"/>
      <c r="C619" s="104"/>
      <c r="D619" s="105"/>
      <c r="E619" s="106">
        <f>IF(B619="",0,F627/SUM(B607:B626))</f>
        <v>0</v>
      </c>
      <c r="F619" s="106">
        <f t="shared" si="1352"/>
        <v>0</v>
      </c>
      <c r="G619" s="107">
        <f t="shared" si="1353"/>
        <v>0</v>
      </c>
      <c r="H619" s="103"/>
      <c r="I619" s="104"/>
      <c r="J619" s="105"/>
      <c r="K619" s="106">
        <f t="shared" si="1354"/>
        <v>0</v>
      </c>
      <c r="L619" s="108">
        <f t="shared" si="1355"/>
        <v>0</v>
      </c>
      <c r="M619" s="97">
        <f t="shared" si="1356"/>
        <v>0</v>
      </c>
      <c r="N619" s="109">
        <f t="shared" si="1357"/>
        <v>0</v>
      </c>
      <c r="O619" s="107">
        <f t="shared" si="1358"/>
        <v>0</v>
      </c>
      <c r="P619" s="110" t="str">
        <f t="shared" ref="P619:Q619" si="1389">H619</f>
        <v/>
      </c>
      <c r="Q619" s="106" t="str">
        <f t="shared" si="1389"/>
        <v/>
      </c>
      <c r="R619" s="106">
        <f t="shared" si="1360"/>
        <v>0</v>
      </c>
      <c r="S619" s="108">
        <f t="shared" si="1361"/>
        <v>0</v>
      </c>
      <c r="T619" s="153">
        <f t="shared" si="1362"/>
        <v>0</v>
      </c>
      <c r="U619" s="154">
        <f t="shared" si="1363"/>
        <v>0</v>
      </c>
      <c r="V619" s="86"/>
      <c r="W619" s="86"/>
      <c r="X619" s="86"/>
      <c r="Y619" s="86"/>
      <c r="Z619" s="86"/>
      <c r="AA619" s="86"/>
      <c r="AB619" s="86"/>
      <c r="AC619" s="86"/>
      <c r="AD619" s="86"/>
      <c r="AE619" s="86" t="str">
        <f t="shared" si="1368"/>
        <v/>
      </c>
      <c r="AF619" s="86">
        <v>13.0</v>
      </c>
      <c r="AG619" s="155" t="str">
        <f t="shared" si="1364"/>
        <v>13</v>
      </c>
      <c r="AH619" s="155" t="str">
        <f t="shared" si="1365"/>
        <v> </v>
      </c>
      <c r="AI619" s="155" t="str">
        <f t="shared" ref="AI619:AK619" si="1390">IF(H619="","",H619)</f>
        <v/>
      </c>
      <c r="AJ619" s="156" t="str">
        <f t="shared" si="1390"/>
        <v/>
      </c>
      <c r="AK619" s="157" t="str">
        <f t="shared" si="1390"/>
        <v/>
      </c>
      <c r="AL619" s="86" t="str">
        <f t="shared" si="1370"/>
        <v/>
      </c>
    </row>
    <row r="620" ht="25.5" customHeight="1">
      <c r="A620" s="149"/>
      <c r="B620" s="161"/>
      <c r="C620" s="104"/>
      <c r="D620" s="105"/>
      <c r="E620" s="106">
        <f>IF(B620="",0,F627/SUM(B607:B626))</f>
        <v>0</v>
      </c>
      <c r="F620" s="106">
        <f t="shared" si="1352"/>
        <v>0</v>
      </c>
      <c r="G620" s="107">
        <f t="shared" si="1353"/>
        <v>0</v>
      </c>
      <c r="H620" s="103"/>
      <c r="I620" s="104"/>
      <c r="J620" s="105"/>
      <c r="K620" s="106">
        <f t="shared" si="1354"/>
        <v>0</v>
      </c>
      <c r="L620" s="108">
        <f t="shared" si="1355"/>
        <v>0</v>
      </c>
      <c r="M620" s="97">
        <f t="shared" si="1356"/>
        <v>0</v>
      </c>
      <c r="N620" s="109">
        <f t="shared" si="1357"/>
        <v>0</v>
      </c>
      <c r="O620" s="107">
        <f t="shared" si="1358"/>
        <v>0</v>
      </c>
      <c r="P620" s="110" t="str">
        <f t="shared" ref="P620:Q620" si="1391">H620</f>
        <v/>
      </c>
      <c r="Q620" s="106" t="str">
        <f t="shared" si="1391"/>
        <v/>
      </c>
      <c r="R620" s="106">
        <f t="shared" si="1360"/>
        <v>0</v>
      </c>
      <c r="S620" s="108">
        <f t="shared" si="1361"/>
        <v>0</v>
      </c>
      <c r="T620" s="153">
        <f t="shared" si="1362"/>
        <v>0</v>
      </c>
      <c r="U620" s="154">
        <f t="shared" si="1363"/>
        <v>0</v>
      </c>
      <c r="V620" s="86"/>
      <c r="W620" s="86"/>
      <c r="X620" s="86"/>
      <c r="Y620" s="86"/>
      <c r="Z620" s="86"/>
      <c r="AA620" s="86"/>
      <c r="AB620" s="86"/>
      <c r="AC620" s="86"/>
      <c r="AD620" s="86"/>
      <c r="AE620" s="86" t="str">
        <f t="shared" si="1368"/>
        <v/>
      </c>
      <c r="AF620" s="86">
        <v>14.0</v>
      </c>
      <c r="AG620" s="155" t="str">
        <f t="shared" si="1364"/>
        <v>14</v>
      </c>
      <c r="AH620" s="155" t="str">
        <f t="shared" si="1365"/>
        <v> </v>
      </c>
      <c r="AI620" s="155" t="str">
        <f t="shared" ref="AI620:AK620" si="1392">IF(H620="","",H620)</f>
        <v/>
      </c>
      <c r="AJ620" s="156" t="str">
        <f t="shared" si="1392"/>
        <v/>
      </c>
      <c r="AK620" s="157" t="str">
        <f t="shared" si="1392"/>
        <v/>
      </c>
      <c r="AL620" s="86" t="str">
        <f t="shared" si="1370"/>
        <v/>
      </c>
    </row>
    <row r="621" ht="25.5" customHeight="1">
      <c r="A621" s="149"/>
      <c r="B621" s="161"/>
      <c r="C621" s="104"/>
      <c r="D621" s="105"/>
      <c r="E621" s="106">
        <f>IF(B621="",0,F627/SUM(B607:B626))</f>
        <v>0</v>
      </c>
      <c r="F621" s="106">
        <f t="shared" si="1352"/>
        <v>0</v>
      </c>
      <c r="G621" s="107">
        <f t="shared" si="1353"/>
        <v>0</v>
      </c>
      <c r="H621" s="103"/>
      <c r="I621" s="104"/>
      <c r="J621" s="105"/>
      <c r="K621" s="106">
        <f t="shared" si="1354"/>
        <v>0</v>
      </c>
      <c r="L621" s="108">
        <f t="shared" si="1355"/>
        <v>0</v>
      </c>
      <c r="M621" s="97">
        <f t="shared" si="1356"/>
        <v>0</v>
      </c>
      <c r="N621" s="109">
        <f t="shared" si="1357"/>
        <v>0</v>
      </c>
      <c r="O621" s="107">
        <f t="shared" si="1358"/>
        <v>0</v>
      </c>
      <c r="P621" s="110" t="str">
        <f t="shared" ref="P621:Q621" si="1393">H621</f>
        <v/>
      </c>
      <c r="Q621" s="106" t="str">
        <f t="shared" si="1393"/>
        <v/>
      </c>
      <c r="R621" s="106">
        <f t="shared" si="1360"/>
        <v>0</v>
      </c>
      <c r="S621" s="108">
        <f t="shared" si="1361"/>
        <v>0</v>
      </c>
      <c r="T621" s="153">
        <f t="shared" si="1362"/>
        <v>0</v>
      </c>
      <c r="U621" s="154">
        <f t="shared" si="1363"/>
        <v>0</v>
      </c>
      <c r="V621" s="86"/>
      <c r="W621" s="86"/>
      <c r="X621" s="86"/>
      <c r="Y621" s="86"/>
      <c r="Z621" s="86"/>
      <c r="AA621" s="86"/>
      <c r="AB621" s="86"/>
      <c r="AC621" s="86"/>
      <c r="AD621" s="86"/>
      <c r="AE621" s="86" t="str">
        <f t="shared" si="1368"/>
        <v/>
      </c>
      <c r="AF621" s="86">
        <v>15.0</v>
      </c>
      <c r="AG621" s="155" t="str">
        <f t="shared" si="1364"/>
        <v>15</v>
      </c>
      <c r="AH621" s="155" t="str">
        <f t="shared" si="1365"/>
        <v> </v>
      </c>
      <c r="AI621" s="155" t="str">
        <f t="shared" ref="AI621:AK621" si="1394">IF(H621="","",H621)</f>
        <v/>
      </c>
      <c r="AJ621" s="156" t="str">
        <f t="shared" si="1394"/>
        <v/>
      </c>
      <c r="AK621" s="157" t="str">
        <f t="shared" si="1394"/>
        <v/>
      </c>
      <c r="AL621" s="86" t="str">
        <f t="shared" si="1370"/>
        <v/>
      </c>
    </row>
    <row r="622" ht="25.5" customHeight="1">
      <c r="A622" s="149"/>
      <c r="B622" s="161"/>
      <c r="C622" s="104"/>
      <c r="D622" s="105"/>
      <c r="E622" s="106">
        <f>IF(B622="",0,F627/SUM(B607:B626))</f>
        <v>0</v>
      </c>
      <c r="F622" s="106">
        <f t="shared" si="1352"/>
        <v>0</v>
      </c>
      <c r="G622" s="107">
        <f t="shared" si="1353"/>
        <v>0</v>
      </c>
      <c r="H622" s="103"/>
      <c r="I622" s="104"/>
      <c r="J622" s="105"/>
      <c r="K622" s="106">
        <f t="shared" si="1354"/>
        <v>0</v>
      </c>
      <c r="L622" s="108">
        <f t="shared" si="1355"/>
        <v>0</v>
      </c>
      <c r="M622" s="97">
        <f t="shared" si="1356"/>
        <v>0</v>
      </c>
      <c r="N622" s="109">
        <f t="shared" si="1357"/>
        <v>0</v>
      </c>
      <c r="O622" s="107">
        <f t="shared" si="1358"/>
        <v>0</v>
      </c>
      <c r="P622" s="110" t="str">
        <f t="shared" ref="P622:Q622" si="1395">H622</f>
        <v/>
      </c>
      <c r="Q622" s="106" t="str">
        <f t="shared" si="1395"/>
        <v/>
      </c>
      <c r="R622" s="106">
        <f t="shared" si="1360"/>
        <v>0</v>
      </c>
      <c r="S622" s="108">
        <f t="shared" si="1361"/>
        <v>0</v>
      </c>
      <c r="T622" s="153">
        <f t="shared" si="1362"/>
        <v>0</v>
      </c>
      <c r="U622" s="154">
        <f t="shared" si="1363"/>
        <v>0</v>
      </c>
      <c r="V622" s="86"/>
      <c r="W622" s="86"/>
      <c r="X622" s="86"/>
      <c r="Y622" s="86"/>
      <c r="Z622" s="86"/>
      <c r="AA622" s="86"/>
      <c r="AB622" s="86"/>
      <c r="AC622" s="86"/>
      <c r="AD622" s="86"/>
      <c r="AE622" s="86" t="str">
        <f t="shared" si="1368"/>
        <v/>
      </c>
      <c r="AF622" s="86">
        <v>16.0</v>
      </c>
      <c r="AG622" s="155" t="str">
        <f t="shared" si="1364"/>
        <v>16</v>
      </c>
      <c r="AH622" s="155" t="str">
        <f t="shared" si="1365"/>
        <v> </v>
      </c>
      <c r="AI622" s="155" t="str">
        <f t="shared" ref="AI622:AK622" si="1396">IF(H622="","",H622)</f>
        <v/>
      </c>
      <c r="AJ622" s="156" t="str">
        <f t="shared" si="1396"/>
        <v/>
      </c>
      <c r="AK622" s="157" t="str">
        <f t="shared" si="1396"/>
        <v/>
      </c>
      <c r="AL622" s="86" t="str">
        <f t="shared" si="1370"/>
        <v/>
      </c>
    </row>
    <row r="623" ht="25.5" customHeight="1">
      <c r="A623" s="149"/>
      <c r="B623" s="161"/>
      <c r="C623" s="104"/>
      <c r="D623" s="105"/>
      <c r="E623" s="106">
        <f>IF(B623="",0,F627/SUM(B607:B626))</f>
        <v>0</v>
      </c>
      <c r="F623" s="106">
        <f t="shared" si="1352"/>
        <v>0</v>
      </c>
      <c r="G623" s="107">
        <f t="shared" si="1353"/>
        <v>0</v>
      </c>
      <c r="H623" s="103"/>
      <c r="I623" s="104"/>
      <c r="J623" s="105"/>
      <c r="K623" s="106">
        <f t="shared" si="1354"/>
        <v>0</v>
      </c>
      <c r="L623" s="108">
        <f t="shared" si="1355"/>
        <v>0</v>
      </c>
      <c r="M623" s="97">
        <f t="shared" si="1356"/>
        <v>0</v>
      </c>
      <c r="N623" s="109">
        <f t="shared" si="1357"/>
        <v>0</v>
      </c>
      <c r="O623" s="107">
        <f t="shared" si="1358"/>
        <v>0</v>
      </c>
      <c r="P623" s="110" t="str">
        <f t="shared" ref="P623:Q623" si="1397">H623</f>
        <v/>
      </c>
      <c r="Q623" s="106" t="str">
        <f t="shared" si="1397"/>
        <v/>
      </c>
      <c r="R623" s="106">
        <f t="shared" si="1360"/>
        <v>0</v>
      </c>
      <c r="S623" s="108">
        <f t="shared" si="1361"/>
        <v>0</v>
      </c>
      <c r="T623" s="153">
        <f t="shared" si="1362"/>
        <v>0</v>
      </c>
      <c r="U623" s="154">
        <f t="shared" si="1363"/>
        <v>0</v>
      </c>
      <c r="V623" s="86"/>
      <c r="W623" s="86"/>
      <c r="X623" s="86"/>
      <c r="Y623" s="86"/>
      <c r="Z623" s="86"/>
      <c r="AA623" s="86"/>
      <c r="AB623" s="86"/>
      <c r="AC623" s="86"/>
      <c r="AD623" s="86"/>
      <c r="AE623" s="86" t="str">
        <f t="shared" si="1368"/>
        <v/>
      </c>
      <c r="AF623" s="86">
        <v>17.0</v>
      </c>
      <c r="AG623" s="155" t="str">
        <f t="shared" si="1364"/>
        <v>17</v>
      </c>
      <c r="AH623" s="155" t="str">
        <f t="shared" si="1365"/>
        <v> </v>
      </c>
      <c r="AI623" s="155" t="str">
        <f t="shared" ref="AI623:AK623" si="1398">IF(H623="","",H623)</f>
        <v/>
      </c>
      <c r="AJ623" s="156" t="str">
        <f t="shared" si="1398"/>
        <v/>
      </c>
      <c r="AK623" s="157" t="str">
        <f t="shared" si="1398"/>
        <v/>
      </c>
      <c r="AL623" s="86" t="str">
        <f t="shared" si="1370"/>
        <v/>
      </c>
    </row>
    <row r="624" ht="25.5" customHeight="1">
      <c r="A624" s="149"/>
      <c r="B624" s="161"/>
      <c r="C624" s="104"/>
      <c r="D624" s="105"/>
      <c r="E624" s="106">
        <f>IF(B624="",0,F627/SUM(B607:B626))</f>
        <v>0</v>
      </c>
      <c r="F624" s="106">
        <f t="shared" si="1352"/>
        <v>0</v>
      </c>
      <c r="G624" s="107">
        <f t="shared" si="1353"/>
        <v>0</v>
      </c>
      <c r="H624" s="103"/>
      <c r="I624" s="104"/>
      <c r="J624" s="105"/>
      <c r="K624" s="106">
        <f t="shared" si="1354"/>
        <v>0</v>
      </c>
      <c r="L624" s="108">
        <f t="shared" si="1355"/>
        <v>0</v>
      </c>
      <c r="M624" s="97">
        <f t="shared" si="1356"/>
        <v>0</v>
      </c>
      <c r="N624" s="109">
        <f t="shared" si="1357"/>
        <v>0</v>
      </c>
      <c r="O624" s="107">
        <f t="shared" si="1358"/>
        <v>0</v>
      </c>
      <c r="P624" s="110" t="str">
        <f t="shared" ref="P624:Q624" si="1399">H624</f>
        <v/>
      </c>
      <c r="Q624" s="106" t="str">
        <f t="shared" si="1399"/>
        <v/>
      </c>
      <c r="R624" s="106">
        <f t="shared" si="1360"/>
        <v>0</v>
      </c>
      <c r="S624" s="108">
        <f t="shared" si="1361"/>
        <v>0</v>
      </c>
      <c r="T624" s="153">
        <f t="shared" si="1362"/>
        <v>0</v>
      </c>
      <c r="U624" s="154">
        <f t="shared" si="1363"/>
        <v>0</v>
      </c>
      <c r="V624" s="86"/>
      <c r="W624" s="86"/>
      <c r="X624" s="86"/>
      <c r="Y624" s="86"/>
      <c r="Z624" s="86"/>
      <c r="AA624" s="86"/>
      <c r="AB624" s="86"/>
      <c r="AC624" s="86"/>
      <c r="AD624" s="86"/>
      <c r="AE624" s="86" t="str">
        <f t="shared" si="1368"/>
        <v/>
      </c>
      <c r="AF624" s="86">
        <v>18.0</v>
      </c>
      <c r="AG624" s="155" t="str">
        <f t="shared" si="1364"/>
        <v>18</v>
      </c>
      <c r="AH624" s="155" t="str">
        <f t="shared" si="1365"/>
        <v> </v>
      </c>
      <c r="AI624" s="155" t="str">
        <f t="shared" ref="AI624:AK624" si="1400">IF(H624="","",H624)</f>
        <v/>
      </c>
      <c r="AJ624" s="156" t="str">
        <f t="shared" si="1400"/>
        <v/>
      </c>
      <c r="AK624" s="157" t="str">
        <f t="shared" si="1400"/>
        <v/>
      </c>
      <c r="AL624" s="86" t="str">
        <f t="shared" si="1370"/>
        <v/>
      </c>
    </row>
    <row r="625" ht="25.5" customHeight="1">
      <c r="A625" s="149"/>
      <c r="B625" s="161"/>
      <c r="C625" s="104"/>
      <c r="D625" s="105"/>
      <c r="E625" s="106">
        <f>IF(B625="",0,F627/SUM(B607:B626))</f>
        <v>0</v>
      </c>
      <c r="F625" s="106">
        <f t="shared" si="1352"/>
        <v>0</v>
      </c>
      <c r="G625" s="107">
        <f t="shared" si="1353"/>
        <v>0</v>
      </c>
      <c r="H625" s="103"/>
      <c r="I625" s="104"/>
      <c r="J625" s="105"/>
      <c r="K625" s="106">
        <f t="shared" si="1354"/>
        <v>0</v>
      </c>
      <c r="L625" s="108">
        <f t="shared" si="1355"/>
        <v>0</v>
      </c>
      <c r="M625" s="97">
        <f t="shared" si="1356"/>
        <v>0</v>
      </c>
      <c r="N625" s="109">
        <f t="shared" si="1357"/>
        <v>0</v>
      </c>
      <c r="O625" s="107">
        <f t="shared" si="1358"/>
        <v>0</v>
      </c>
      <c r="P625" s="110" t="str">
        <f t="shared" ref="P625:Q625" si="1401">H625</f>
        <v/>
      </c>
      <c r="Q625" s="106" t="str">
        <f t="shared" si="1401"/>
        <v/>
      </c>
      <c r="R625" s="106">
        <f t="shared" si="1360"/>
        <v>0</v>
      </c>
      <c r="S625" s="108">
        <f t="shared" si="1361"/>
        <v>0</v>
      </c>
      <c r="T625" s="153">
        <f t="shared" si="1362"/>
        <v>0</v>
      </c>
      <c r="U625" s="154">
        <f t="shared" si="1363"/>
        <v>0</v>
      </c>
      <c r="V625" s="86"/>
      <c r="W625" s="86"/>
      <c r="X625" s="86"/>
      <c r="Y625" s="86"/>
      <c r="Z625" s="86"/>
      <c r="AA625" s="86"/>
      <c r="AB625" s="86"/>
      <c r="AC625" s="86"/>
      <c r="AD625" s="86"/>
      <c r="AE625" s="86" t="str">
        <f t="shared" si="1368"/>
        <v/>
      </c>
      <c r="AF625" s="86">
        <v>19.0</v>
      </c>
      <c r="AG625" s="155" t="str">
        <f t="shared" si="1364"/>
        <v>19</v>
      </c>
      <c r="AH625" s="155" t="str">
        <f t="shared" si="1365"/>
        <v> </v>
      </c>
      <c r="AI625" s="155" t="str">
        <f t="shared" ref="AI625:AK625" si="1402">IF(H625="","",H625)</f>
        <v/>
      </c>
      <c r="AJ625" s="156" t="str">
        <f t="shared" si="1402"/>
        <v/>
      </c>
      <c r="AK625" s="157" t="str">
        <f t="shared" si="1402"/>
        <v/>
      </c>
      <c r="AL625" s="86" t="str">
        <f t="shared" si="1370"/>
        <v/>
      </c>
    </row>
    <row r="626" ht="25.5" customHeight="1">
      <c r="A626" s="149"/>
      <c r="B626" s="161"/>
      <c r="C626" s="104"/>
      <c r="D626" s="105"/>
      <c r="E626" s="106">
        <f>IF(B626="",0,F627/SUM(B607:B626))</f>
        <v>0</v>
      </c>
      <c r="F626" s="106">
        <f t="shared" si="1352"/>
        <v>0</v>
      </c>
      <c r="G626" s="107">
        <f t="shared" si="1353"/>
        <v>0</v>
      </c>
      <c r="H626" s="103"/>
      <c r="I626" s="104"/>
      <c r="J626" s="105"/>
      <c r="K626" s="106">
        <f t="shared" si="1354"/>
        <v>0</v>
      </c>
      <c r="L626" s="108">
        <f t="shared" si="1355"/>
        <v>0</v>
      </c>
      <c r="M626" s="97">
        <f t="shared" si="1356"/>
        <v>0</v>
      </c>
      <c r="N626" s="109">
        <f t="shared" si="1357"/>
        <v>0</v>
      </c>
      <c r="O626" s="107">
        <f t="shared" si="1358"/>
        <v>0</v>
      </c>
      <c r="P626" s="110" t="str">
        <f t="shared" ref="P626:Q626" si="1403">H626</f>
        <v/>
      </c>
      <c r="Q626" s="106" t="str">
        <f t="shared" si="1403"/>
        <v/>
      </c>
      <c r="R626" s="106">
        <f t="shared" si="1360"/>
        <v>0</v>
      </c>
      <c r="S626" s="108">
        <f t="shared" si="1361"/>
        <v>0</v>
      </c>
      <c r="T626" s="153">
        <f t="shared" si="1362"/>
        <v>0</v>
      </c>
      <c r="U626" s="154">
        <f t="shared" si="1363"/>
        <v>0</v>
      </c>
      <c r="V626" s="86"/>
      <c r="W626" s="86"/>
      <c r="X626" s="86"/>
      <c r="Y626" s="86"/>
      <c r="Z626" s="86"/>
      <c r="AA626" s="86"/>
      <c r="AB626" s="86"/>
      <c r="AC626" s="86"/>
      <c r="AD626" s="86"/>
      <c r="AE626" s="86" t="str">
        <f t="shared" si="1368"/>
        <v/>
      </c>
      <c r="AF626" s="86">
        <v>20.0</v>
      </c>
      <c r="AG626" s="155" t="str">
        <f t="shared" si="1364"/>
        <v>20</v>
      </c>
      <c r="AH626" s="155" t="str">
        <f t="shared" si="1365"/>
        <v> </v>
      </c>
      <c r="AI626" s="155" t="str">
        <f t="shared" ref="AI626:AK626" si="1404">IF(H626="","",H626)</f>
        <v/>
      </c>
      <c r="AJ626" s="156" t="str">
        <f t="shared" si="1404"/>
        <v/>
      </c>
      <c r="AK626" s="157" t="str">
        <f t="shared" si="1404"/>
        <v/>
      </c>
      <c r="AL626" s="86" t="str">
        <f t="shared" si="1370"/>
        <v/>
      </c>
    </row>
    <row r="627" ht="25.5" customHeight="1">
      <c r="A627" s="86"/>
      <c r="B627" s="164">
        <f>SUM(B607:B626)</f>
        <v>0</v>
      </c>
      <c r="C627" s="87" t="s">
        <v>34</v>
      </c>
      <c r="D627" s="95" t="s">
        <v>26</v>
      </c>
      <c r="E627" s="15"/>
      <c r="F627" s="104"/>
      <c r="G627" s="91"/>
      <c r="H627" s="164">
        <f>SUM(H607:H626)</f>
        <v>0</v>
      </c>
      <c r="I627" s="87" t="s">
        <v>34</v>
      </c>
      <c r="J627" s="86"/>
      <c r="K627" s="86"/>
      <c r="L627" s="165">
        <f t="shared" si="1355"/>
        <v>0</v>
      </c>
      <c r="M627" s="86"/>
      <c r="N627" s="166">
        <f t="shared" ref="N627:O627" si="1405">SUM(N607:N614)</f>
        <v>0</v>
      </c>
      <c r="O627" s="166">
        <f t="shared" si="1405"/>
        <v>0</v>
      </c>
      <c r="P627" s="86"/>
      <c r="Q627" s="86"/>
      <c r="R627" s="98">
        <f>SUM(R607:R614)</f>
        <v>0</v>
      </c>
      <c r="S627" s="164" t="s">
        <v>28</v>
      </c>
      <c r="T627" s="164"/>
      <c r="U627" s="86"/>
      <c r="V627" s="86"/>
      <c r="W627" s="86"/>
      <c r="X627" s="86"/>
      <c r="Y627" s="104">
        <f>T627*R627</f>
        <v>0</v>
      </c>
      <c r="Z627" s="104">
        <f>R627</f>
        <v>0</v>
      </c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86"/>
    </row>
    <row r="628" ht="25.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86"/>
    </row>
    <row r="629" ht="25.5" customHeight="1">
      <c r="A629" s="137"/>
      <c r="B629" s="138" t="s">
        <v>1</v>
      </c>
      <c r="C629" s="139"/>
      <c r="D629" s="95" t="s">
        <v>2</v>
      </c>
      <c r="E629" s="15"/>
      <c r="F629" s="140"/>
      <c r="G629" s="17"/>
      <c r="H629" s="17"/>
      <c r="I629" s="15"/>
      <c r="J629" s="95" t="s">
        <v>3</v>
      </c>
      <c r="K629" s="17"/>
      <c r="L629" s="17"/>
      <c r="M629" s="15"/>
      <c r="N629" s="86"/>
      <c r="O629" s="86"/>
      <c r="P629" s="97">
        <f>IFERROR(O652/N652-1,0)</f>
        <v>0</v>
      </c>
      <c r="Q629" s="141" t="s">
        <v>4</v>
      </c>
      <c r="R629" s="20"/>
      <c r="S629" s="21"/>
      <c r="T629" s="142">
        <f>SUM(T632:T651)</f>
        <v>0</v>
      </c>
      <c r="U629" s="143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</row>
    <row r="630" ht="25.5" customHeight="1">
      <c r="A630" s="144" t="s">
        <v>5</v>
      </c>
      <c r="B630" s="145" t="s">
        <v>6</v>
      </c>
      <c r="C630" s="17"/>
      <c r="D630" s="17"/>
      <c r="E630" s="17"/>
      <c r="F630" s="17"/>
      <c r="G630" s="26"/>
      <c r="H630" s="25" t="s">
        <v>7</v>
      </c>
      <c r="I630" s="17"/>
      <c r="J630" s="17"/>
      <c r="K630" s="17"/>
      <c r="L630" s="17"/>
      <c r="M630" s="26"/>
      <c r="N630" s="27" t="s">
        <v>8</v>
      </c>
      <c r="O630" s="28"/>
      <c r="P630" s="25" t="s">
        <v>9</v>
      </c>
      <c r="Q630" s="17"/>
      <c r="R630" s="17"/>
      <c r="S630" s="17"/>
      <c r="T630" s="2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86"/>
    </row>
    <row r="631" ht="25.5" customHeight="1">
      <c r="A631" s="146"/>
      <c r="B631" s="138" t="s">
        <v>10</v>
      </c>
      <c r="C631" s="93" t="s">
        <v>11</v>
      </c>
      <c r="D631" s="93" t="s">
        <v>12</v>
      </c>
      <c r="E631" s="93" t="s">
        <v>13</v>
      </c>
      <c r="F631" s="93" t="s">
        <v>14</v>
      </c>
      <c r="G631" s="101" t="s">
        <v>15</v>
      </c>
      <c r="H631" s="100" t="s">
        <v>10</v>
      </c>
      <c r="I631" s="93" t="s">
        <v>11</v>
      </c>
      <c r="J631" s="93" t="s">
        <v>12</v>
      </c>
      <c r="K631" s="93" t="s">
        <v>14</v>
      </c>
      <c r="L631" s="93" t="s">
        <v>16</v>
      </c>
      <c r="M631" s="101" t="s">
        <v>17</v>
      </c>
      <c r="N631" s="100" t="s">
        <v>18</v>
      </c>
      <c r="O631" s="101" t="s">
        <v>19</v>
      </c>
      <c r="P631" s="100" t="s">
        <v>20</v>
      </c>
      <c r="Q631" s="93" t="s">
        <v>21</v>
      </c>
      <c r="R631" s="93" t="s">
        <v>22</v>
      </c>
      <c r="S631" s="93" t="s">
        <v>23</v>
      </c>
      <c r="T631" s="147" t="s">
        <v>24</v>
      </c>
      <c r="U631" s="148" t="s">
        <v>32</v>
      </c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86"/>
    </row>
    <row r="632" ht="25.5" customHeight="1">
      <c r="A632" s="149"/>
      <c r="B632" s="162"/>
      <c r="C632" s="160"/>
      <c r="D632" s="158"/>
      <c r="E632" s="106">
        <f>IF(B632="",0,F652/SUM(B632:B651))</f>
        <v>0</v>
      </c>
      <c r="F632" s="106">
        <f t="shared" ref="F632:F651" si="1408">C632*(1-D632)*(1-9.25%)+E632</f>
        <v>0</v>
      </c>
      <c r="G632" s="107">
        <f t="shared" ref="G632:G651" si="1409">IFERROR(F632*B632/H632,0)</f>
        <v>0</v>
      </c>
      <c r="H632" s="159"/>
      <c r="I632" s="104"/>
      <c r="J632" s="105"/>
      <c r="K632" s="106">
        <f t="shared" ref="K632:K651" si="1410">I632*(1-J632)*(1-9.25%)</f>
        <v>0</v>
      </c>
      <c r="L632" s="108">
        <f t="shared" ref="L632:L652" si="1411">IFERROR(H632/B632-1,0)</f>
        <v>0</v>
      </c>
      <c r="M632" s="97">
        <f t="shared" ref="M632:M651" si="1412">IFERROR(K632/G632-1,0)</f>
        <v>0</v>
      </c>
      <c r="N632" s="109">
        <f t="shared" ref="N632:N651" si="1413">B632*F632</f>
        <v>0</v>
      </c>
      <c r="O632" s="107">
        <f t="shared" ref="O632:O651" si="1414">H632*K632</f>
        <v>0</v>
      </c>
      <c r="P632" s="110" t="str">
        <f t="shared" ref="P632:Q632" si="1406">H632</f>
        <v/>
      </c>
      <c r="Q632" s="106" t="str">
        <f t="shared" si="1406"/>
        <v/>
      </c>
      <c r="R632" s="106">
        <f t="shared" ref="R632:R651" si="1416">Q632*P632</f>
        <v>0</v>
      </c>
      <c r="S632" s="108">
        <f t="shared" ref="S632:S651" si="1417">IF(M632="","",IF(M632&lt;20%,0,IF(M632&lt;30%,1%,IF(M632&lt;40%,1.5%,IF(M632&lt;50%,2.5%,IF(M632&lt;60%,3%,IF(M632&lt;80%,4%,IF(M632&lt;100%,5%,5%))))))))</f>
        <v>0</v>
      </c>
      <c r="T632" s="153">
        <f t="shared" ref="T632:T651" si="1418">R632*S632</f>
        <v>0</v>
      </c>
      <c r="U632" s="154">
        <f t="shared" ref="U632:U651" si="1419">G632/(1-J632)/(1-9.25%)</f>
        <v>0</v>
      </c>
      <c r="V632" s="86"/>
      <c r="W632" s="86"/>
      <c r="X632" s="86"/>
      <c r="Y632" s="86"/>
      <c r="Z632" s="86"/>
      <c r="AA632" s="86"/>
      <c r="AB632" s="86"/>
      <c r="AC632" s="86"/>
      <c r="AD632" s="86"/>
      <c r="AE632" s="86" t="str">
        <f>C629</f>
        <v/>
      </c>
      <c r="AF632" s="86">
        <v>1.0</v>
      </c>
      <c r="AG632" s="155" t="str">
        <f t="shared" ref="AG632:AG651" si="1420">CONCATENATE(AE632,AF632)</f>
        <v>1</v>
      </c>
      <c r="AH632" s="155" t="str">
        <f t="shared" ref="AH632:AH651" si="1421">IF(A632=""," ",A632)</f>
        <v> </v>
      </c>
      <c r="AI632" s="155" t="str">
        <f t="shared" ref="AI632:AK632" si="1407">IF(H632="","",H632)</f>
        <v/>
      </c>
      <c r="AJ632" s="156" t="str">
        <f t="shared" si="1407"/>
        <v/>
      </c>
      <c r="AK632" s="157" t="str">
        <f t="shared" si="1407"/>
        <v/>
      </c>
      <c r="AL632" s="86" t="str">
        <f>IF(F629="","",F629)</f>
        <v/>
      </c>
    </row>
    <row r="633" ht="25.5" customHeight="1">
      <c r="A633" s="149"/>
      <c r="B633" s="161"/>
      <c r="C633" s="104"/>
      <c r="D633" s="105"/>
      <c r="E633" s="106">
        <f>IF(B633="",0,F652/SUM(B632:B651))</f>
        <v>0</v>
      </c>
      <c r="F633" s="106">
        <f t="shared" si="1408"/>
        <v>0</v>
      </c>
      <c r="G633" s="107">
        <f t="shared" si="1409"/>
        <v>0</v>
      </c>
      <c r="H633" s="103"/>
      <c r="I633" s="104"/>
      <c r="J633" s="105"/>
      <c r="K633" s="106">
        <f t="shared" si="1410"/>
        <v>0</v>
      </c>
      <c r="L633" s="108">
        <f t="shared" si="1411"/>
        <v>0</v>
      </c>
      <c r="M633" s="97">
        <f t="shared" si="1412"/>
        <v>0</v>
      </c>
      <c r="N633" s="109">
        <f t="shared" si="1413"/>
        <v>0</v>
      </c>
      <c r="O633" s="107">
        <f t="shared" si="1414"/>
        <v>0</v>
      </c>
      <c r="P633" s="110" t="str">
        <f t="shared" ref="P633:Q633" si="1415">H633</f>
        <v/>
      </c>
      <c r="Q633" s="106" t="str">
        <f t="shared" si="1415"/>
        <v/>
      </c>
      <c r="R633" s="106">
        <f t="shared" si="1416"/>
        <v>0</v>
      </c>
      <c r="S633" s="108">
        <f t="shared" si="1417"/>
        <v>0</v>
      </c>
      <c r="T633" s="153">
        <f t="shared" si="1418"/>
        <v>0</v>
      </c>
      <c r="U633" s="154">
        <f t="shared" si="1419"/>
        <v>0</v>
      </c>
      <c r="V633" s="86"/>
      <c r="W633" s="86"/>
      <c r="X633" s="86"/>
      <c r="Y633" s="86"/>
      <c r="Z633" s="86"/>
      <c r="AA633" s="86"/>
      <c r="AB633" s="86"/>
      <c r="AC633" s="86"/>
      <c r="AD633" s="86"/>
      <c r="AE633" s="86" t="str">
        <f t="shared" ref="AE633:AE651" si="1424">AE632</f>
        <v/>
      </c>
      <c r="AF633" s="86">
        <v>2.0</v>
      </c>
      <c r="AG633" s="155" t="str">
        <f t="shared" si="1420"/>
        <v>2</v>
      </c>
      <c r="AH633" s="155" t="str">
        <f t="shared" si="1421"/>
        <v> </v>
      </c>
      <c r="AI633" s="155" t="str">
        <f t="shared" ref="AI633:AK633" si="1422">IF(H633="","",H633)</f>
        <v/>
      </c>
      <c r="AJ633" s="156" t="str">
        <f t="shared" si="1422"/>
        <v/>
      </c>
      <c r="AK633" s="157" t="str">
        <f t="shared" si="1422"/>
        <v/>
      </c>
      <c r="AL633" s="86" t="str">
        <f t="shared" ref="AL633:AL651" si="1426">AL632</f>
        <v/>
      </c>
    </row>
    <row r="634" ht="25.5" customHeight="1">
      <c r="A634" s="149"/>
      <c r="B634" s="162"/>
      <c r="C634" s="160"/>
      <c r="D634" s="158"/>
      <c r="E634" s="106">
        <f>IF(B634="",0,F652/SUM(B632:B651))</f>
        <v>0</v>
      </c>
      <c r="F634" s="106">
        <f t="shared" si="1408"/>
        <v>0</v>
      </c>
      <c r="G634" s="107">
        <f t="shared" si="1409"/>
        <v>0</v>
      </c>
      <c r="H634" s="159"/>
      <c r="I634" s="104"/>
      <c r="J634" s="105"/>
      <c r="K634" s="106">
        <f t="shared" si="1410"/>
        <v>0</v>
      </c>
      <c r="L634" s="108">
        <f t="shared" si="1411"/>
        <v>0</v>
      </c>
      <c r="M634" s="97">
        <f t="shared" si="1412"/>
        <v>0</v>
      </c>
      <c r="N634" s="109">
        <f t="shared" si="1413"/>
        <v>0</v>
      </c>
      <c r="O634" s="107">
        <f t="shared" si="1414"/>
        <v>0</v>
      </c>
      <c r="P634" s="110" t="str">
        <f t="shared" ref="P634:Q634" si="1423">H634</f>
        <v/>
      </c>
      <c r="Q634" s="106" t="str">
        <f t="shared" si="1423"/>
        <v/>
      </c>
      <c r="R634" s="106">
        <f t="shared" si="1416"/>
        <v>0</v>
      </c>
      <c r="S634" s="108">
        <f t="shared" si="1417"/>
        <v>0</v>
      </c>
      <c r="T634" s="153">
        <f t="shared" si="1418"/>
        <v>0</v>
      </c>
      <c r="U634" s="154">
        <f t="shared" si="1419"/>
        <v>0</v>
      </c>
      <c r="V634" s="86"/>
      <c r="W634" s="86"/>
      <c r="X634" s="86"/>
      <c r="Y634" s="86"/>
      <c r="Z634" s="86"/>
      <c r="AA634" s="86"/>
      <c r="AB634" s="86"/>
      <c r="AC634" s="86"/>
      <c r="AD634" s="86"/>
      <c r="AE634" s="86" t="str">
        <f t="shared" si="1424"/>
        <v/>
      </c>
      <c r="AF634" s="86">
        <v>3.0</v>
      </c>
      <c r="AG634" s="155" t="str">
        <f t="shared" si="1420"/>
        <v>3</v>
      </c>
      <c r="AH634" s="155" t="str">
        <f t="shared" si="1421"/>
        <v> </v>
      </c>
      <c r="AI634" s="155" t="str">
        <f t="shared" ref="AI634:AK634" si="1425">IF(H634="","",H634)</f>
        <v/>
      </c>
      <c r="AJ634" s="156" t="str">
        <f t="shared" si="1425"/>
        <v/>
      </c>
      <c r="AK634" s="157" t="str">
        <f t="shared" si="1425"/>
        <v/>
      </c>
      <c r="AL634" s="86" t="str">
        <f t="shared" si="1426"/>
        <v/>
      </c>
    </row>
    <row r="635" ht="25.5" customHeight="1">
      <c r="A635" s="149"/>
      <c r="B635" s="161"/>
      <c r="C635" s="104"/>
      <c r="D635" s="105"/>
      <c r="E635" s="106">
        <f>IF(B635="",0,F652/SUM(B632:B651))</f>
        <v>0</v>
      </c>
      <c r="F635" s="106">
        <f t="shared" si="1408"/>
        <v>0</v>
      </c>
      <c r="G635" s="107">
        <f t="shared" si="1409"/>
        <v>0</v>
      </c>
      <c r="H635" s="103"/>
      <c r="I635" s="104"/>
      <c r="J635" s="105"/>
      <c r="K635" s="106">
        <f t="shared" si="1410"/>
        <v>0</v>
      </c>
      <c r="L635" s="108">
        <f t="shared" si="1411"/>
        <v>0</v>
      </c>
      <c r="M635" s="97">
        <f t="shared" si="1412"/>
        <v>0</v>
      </c>
      <c r="N635" s="109">
        <f t="shared" si="1413"/>
        <v>0</v>
      </c>
      <c r="O635" s="107">
        <f t="shared" si="1414"/>
        <v>0</v>
      </c>
      <c r="P635" s="110" t="str">
        <f t="shared" ref="P635:Q635" si="1427">H635</f>
        <v/>
      </c>
      <c r="Q635" s="106" t="str">
        <f t="shared" si="1427"/>
        <v/>
      </c>
      <c r="R635" s="106">
        <f t="shared" si="1416"/>
        <v>0</v>
      </c>
      <c r="S635" s="108">
        <f t="shared" si="1417"/>
        <v>0</v>
      </c>
      <c r="T635" s="153">
        <f t="shared" si="1418"/>
        <v>0</v>
      </c>
      <c r="U635" s="154">
        <f t="shared" si="1419"/>
        <v>0</v>
      </c>
      <c r="V635" s="86"/>
      <c r="W635" s="86"/>
      <c r="X635" s="86"/>
      <c r="Y635" s="86"/>
      <c r="Z635" s="86"/>
      <c r="AA635" s="86"/>
      <c r="AB635" s="86"/>
      <c r="AC635" s="86"/>
      <c r="AD635" s="86"/>
      <c r="AE635" s="86" t="str">
        <f t="shared" si="1424"/>
        <v/>
      </c>
      <c r="AF635" s="86">
        <v>4.0</v>
      </c>
      <c r="AG635" s="155" t="str">
        <f t="shared" si="1420"/>
        <v>4</v>
      </c>
      <c r="AH635" s="155" t="str">
        <f t="shared" si="1421"/>
        <v> </v>
      </c>
      <c r="AI635" s="155" t="str">
        <f t="shared" ref="AI635:AK635" si="1428">IF(H635="","",H635)</f>
        <v/>
      </c>
      <c r="AJ635" s="156" t="str">
        <f t="shared" si="1428"/>
        <v/>
      </c>
      <c r="AK635" s="157" t="str">
        <f t="shared" si="1428"/>
        <v/>
      </c>
      <c r="AL635" s="86" t="str">
        <f t="shared" si="1426"/>
        <v/>
      </c>
    </row>
    <row r="636" ht="25.5" customHeight="1">
      <c r="A636" s="149"/>
      <c r="B636" s="162"/>
      <c r="C636" s="160"/>
      <c r="D636" s="158"/>
      <c r="E636" s="106">
        <f>IF(B636="",0,F652/SUM(B632:B651))</f>
        <v>0</v>
      </c>
      <c r="F636" s="106">
        <f t="shared" si="1408"/>
        <v>0</v>
      </c>
      <c r="G636" s="107">
        <f t="shared" si="1409"/>
        <v>0</v>
      </c>
      <c r="H636" s="159"/>
      <c r="I636" s="104"/>
      <c r="J636" s="105"/>
      <c r="K636" s="106">
        <f t="shared" si="1410"/>
        <v>0</v>
      </c>
      <c r="L636" s="108">
        <f t="shared" si="1411"/>
        <v>0</v>
      </c>
      <c r="M636" s="97">
        <f t="shared" si="1412"/>
        <v>0</v>
      </c>
      <c r="N636" s="109">
        <f t="shared" si="1413"/>
        <v>0</v>
      </c>
      <c r="O636" s="107">
        <f t="shared" si="1414"/>
        <v>0</v>
      </c>
      <c r="P636" s="110" t="str">
        <f t="shared" ref="P636:Q636" si="1429">H636</f>
        <v/>
      </c>
      <c r="Q636" s="106" t="str">
        <f t="shared" si="1429"/>
        <v/>
      </c>
      <c r="R636" s="106">
        <f t="shared" si="1416"/>
        <v>0</v>
      </c>
      <c r="S636" s="108">
        <f t="shared" si="1417"/>
        <v>0</v>
      </c>
      <c r="T636" s="153">
        <f t="shared" si="1418"/>
        <v>0</v>
      </c>
      <c r="U636" s="154">
        <f t="shared" si="1419"/>
        <v>0</v>
      </c>
      <c r="V636" s="86"/>
      <c r="W636" s="86"/>
      <c r="X636" s="86"/>
      <c r="Y636" s="86"/>
      <c r="Z636" s="86"/>
      <c r="AA636" s="86"/>
      <c r="AB636" s="86"/>
      <c r="AC636" s="86"/>
      <c r="AD636" s="86"/>
      <c r="AE636" s="86" t="str">
        <f t="shared" si="1424"/>
        <v/>
      </c>
      <c r="AF636" s="86">
        <v>5.0</v>
      </c>
      <c r="AG636" s="155" t="str">
        <f t="shared" si="1420"/>
        <v>5</v>
      </c>
      <c r="AH636" s="155" t="str">
        <f t="shared" si="1421"/>
        <v> </v>
      </c>
      <c r="AI636" s="155" t="str">
        <f t="shared" ref="AI636:AK636" si="1430">IF(H636="","",H636)</f>
        <v/>
      </c>
      <c r="AJ636" s="156" t="str">
        <f t="shared" si="1430"/>
        <v/>
      </c>
      <c r="AK636" s="157" t="str">
        <f t="shared" si="1430"/>
        <v/>
      </c>
      <c r="AL636" s="86" t="str">
        <f t="shared" si="1426"/>
        <v/>
      </c>
    </row>
    <row r="637" ht="25.5" customHeight="1">
      <c r="A637" s="149"/>
      <c r="B637" s="161"/>
      <c r="C637" s="104"/>
      <c r="D637" s="105"/>
      <c r="E637" s="106">
        <f>IF(B637="",0,F652/SUM(B632:B651))</f>
        <v>0</v>
      </c>
      <c r="F637" s="106">
        <f t="shared" si="1408"/>
        <v>0</v>
      </c>
      <c r="G637" s="107">
        <f t="shared" si="1409"/>
        <v>0</v>
      </c>
      <c r="H637" s="103"/>
      <c r="I637" s="104"/>
      <c r="J637" s="105"/>
      <c r="K637" s="106">
        <f t="shared" si="1410"/>
        <v>0</v>
      </c>
      <c r="L637" s="108">
        <f t="shared" si="1411"/>
        <v>0</v>
      </c>
      <c r="M637" s="97">
        <f t="shared" si="1412"/>
        <v>0</v>
      </c>
      <c r="N637" s="109">
        <f t="shared" si="1413"/>
        <v>0</v>
      </c>
      <c r="O637" s="107">
        <f t="shared" si="1414"/>
        <v>0</v>
      </c>
      <c r="P637" s="110" t="str">
        <f t="shared" ref="P637:Q637" si="1431">H637</f>
        <v/>
      </c>
      <c r="Q637" s="106" t="str">
        <f t="shared" si="1431"/>
        <v/>
      </c>
      <c r="R637" s="106">
        <f t="shared" si="1416"/>
        <v>0</v>
      </c>
      <c r="S637" s="108">
        <f t="shared" si="1417"/>
        <v>0</v>
      </c>
      <c r="T637" s="153">
        <f t="shared" si="1418"/>
        <v>0</v>
      </c>
      <c r="U637" s="154">
        <f t="shared" si="1419"/>
        <v>0</v>
      </c>
      <c r="V637" s="86"/>
      <c r="W637" s="86"/>
      <c r="X637" s="86"/>
      <c r="Y637" s="86"/>
      <c r="Z637" s="86"/>
      <c r="AA637" s="86"/>
      <c r="AB637" s="86"/>
      <c r="AC637" s="86"/>
      <c r="AD637" s="86"/>
      <c r="AE637" s="86" t="str">
        <f t="shared" si="1424"/>
        <v/>
      </c>
      <c r="AF637" s="86">
        <v>6.0</v>
      </c>
      <c r="AG637" s="155" t="str">
        <f t="shared" si="1420"/>
        <v>6</v>
      </c>
      <c r="AH637" s="155" t="str">
        <f t="shared" si="1421"/>
        <v> </v>
      </c>
      <c r="AI637" s="155" t="str">
        <f t="shared" ref="AI637:AK637" si="1432">IF(H637="","",H637)</f>
        <v/>
      </c>
      <c r="AJ637" s="156" t="str">
        <f t="shared" si="1432"/>
        <v/>
      </c>
      <c r="AK637" s="157" t="str">
        <f t="shared" si="1432"/>
        <v/>
      </c>
      <c r="AL637" s="86" t="str">
        <f t="shared" si="1426"/>
        <v/>
      </c>
    </row>
    <row r="638" ht="25.5" customHeight="1">
      <c r="A638" s="149"/>
      <c r="B638" s="162"/>
      <c r="C638" s="160"/>
      <c r="D638" s="158"/>
      <c r="E638" s="106">
        <f>IF(B638="",0,F652/SUM(B632:B651))</f>
        <v>0</v>
      </c>
      <c r="F638" s="106">
        <f t="shared" si="1408"/>
        <v>0</v>
      </c>
      <c r="G638" s="107">
        <f t="shared" si="1409"/>
        <v>0</v>
      </c>
      <c r="H638" s="159"/>
      <c r="I638" s="104"/>
      <c r="J638" s="105"/>
      <c r="K638" s="106">
        <f t="shared" si="1410"/>
        <v>0</v>
      </c>
      <c r="L638" s="108">
        <f t="shared" si="1411"/>
        <v>0</v>
      </c>
      <c r="M638" s="97">
        <f t="shared" si="1412"/>
        <v>0</v>
      </c>
      <c r="N638" s="109">
        <f t="shared" si="1413"/>
        <v>0</v>
      </c>
      <c r="O638" s="107">
        <f t="shared" si="1414"/>
        <v>0</v>
      </c>
      <c r="P638" s="110" t="str">
        <f t="shared" ref="P638:Q638" si="1433">H638</f>
        <v/>
      </c>
      <c r="Q638" s="106" t="str">
        <f t="shared" si="1433"/>
        <v/>
      </c>
      <c r="R638" s="106">
        <f t="shared" si="1416"/>
        <v>0</v>
      </c>
      <c r="S638" s="108">
        <f t="shared" si="1417"/>
        <v>0</v>
      </c>
      <c r="T638" s="153">
        <f t="shared" si="1418"/>
        <v>0</v>
      </c>
      <c r="U638" s="154">
        <f t="shared" si="1419"/>
        <v>0</v>
      </c>
      <c r="V638" s="86"/>
      <c r="W638" s="86"/>
      <c r="X638" s="86"/>
      <c r="Y638" s="86"/>
      <c r="Z638" s="86"/>
      <c r="AA638" s="86"/>
      <c r="AB638" s="86"/>
      <c r="AC638" s="86"/>
      <c r="AD638" s="86"/>
      <c r="AE638" s="86" t="str">
        <f t="shared" si="1424"/>
        <v/>
      </c>
      <c r="AF638" s="86">
        <v>7.0</v>
      </c>
      <c r="AG638" s="155" t="str">
        <f t="shared" si="1420"/>
        <v>7</v>
      </c>
      <c r="AH638" s="155" t="str">
        <f t="shared" si="1421"/>
        <v> </v>
      </c>
      <c r="AI638" s="155" t="str">
        <f t="shared" ref="AI638:AK638" si="1434">IF(H638="","",H638)</f>
        <v/>
      </c>
      <c r="AJ638" s="156" t="str">
        <f t="shared" si="1434"/>
        <v/>
      </c>
      <c r="AK638" s="157" t="str">
        <f t="shared" si="1434"/>
        <v/>
      </c>
      <c r="AL638" s="86" t="str">
        <f t="shared" si="1426"/>
        <v/>
      </c>
    </row>
    <row r="639" ht="25.5" customHeight="1">
      <c r="A639" s="149"/>
      <c r="B639" s="161"/>
      <c r="C639" s="104"/>
      <c r="D639" s="105"/>
      <c r="E639" s="106">
        <f>IF(B639="",0,F652/SUM(B632:B651))</f>
        <v>0</v>
      </c>
      <c r="F639" s="106">
        <f t="shared" si="1408"/>
        <v>0</v>
      </c>
      <c r="G639" s="107">
        <f t="shared" si="1409"/>
        <v>0</v>
      </c>
      <c r="H639" s="103"/>
      <c r="I639" s="104"/>
      <c r="J639" s="105"/>
      <c r="K639" s="106">
        <f t="shared" si="1410"/>
        <v>0</v>
      </c>
      <c r="L639" s="108">
        <f t="shared" si="1411"/>
        <v>0</v>
      </c>
      <c r="M639" s="97">
        <f t="shared" si="1412"/>
        <v>0</v>
      </c>
      <c r="N639" s="109">
        <f t="shared" si="1413"/>
        <v>0</v>
      </c>
      <c r="O639" s="107">
        <f t="shared" si="1414"/>
        <v>0</v>
      </c>
      <c r="P639" s="110" t="str">
        <f t="shared" ref="P639:Q639" si="1435">H639</f>
        <v/>
      </c>
      <c r="Q639" s="106" t="str">
        <f t="shared" si="1435"/>
        <v/>
      </c>
      <c r="R639" s="106">
        <f t="shared" si="1416"/>
        <v>0</v>
      </c>
      <c r="S639" s="108">
        <f t="shared" si="1417"/>
        <v>0</v>
      </c>
      <c r="T639" s="153">
        <f t="shared" si="1418"/>
        <v>0</v>
      </c>
      <c r="U639" s="154">
        <f t="shared" si="1419"/>
        <v>0</v>
      </c>
      <c r="V639" s="86"/>
      <c r="W639" s="86"/>
      <c r="X639" s="86"/>
      <c r="Y639" s="86"/>
      <c r="Z639" s="86"/>
      <c r="AA639" s="86"/>
      <c r="AB639" s="86"/>
      <c r="AC639" s="86"/>
      <c r="AD639" s="86"/>
      <c r="AE639" s="86" t="str">
        <f t="shared" si="1424"/>
        <v/>
      </c>
      <c r="AF639" s="86">
        <v>8.0</v>
      </c>
      <c r="AG639" s="155" t="str">
        <f t="shared" si="1420"/>
        <v>8</v>
      </c>
      <c r="AH639" s="155" t="str">
        <f t="shared" si="1421"/>
        <v> </v>
      </c>
      <c r="AI639" s="155" t="str">
        <f t="shared" ref="AI639:AK639" si="1436">IF(H639="","",H639)</f>
        <v/>
      </c>
      <c r="AJ639" s="156" t="str">
        <f t="shared" si="1436"/>
        <v/>
      </c>
      <c r="AK639" s="157" t="str">
        <f t="shared" si="1436"/>
        <v/>
      </c>
      <c r="AL639" s="86" t="str">
        <f t="shared" si="1426"/>
        <v/>
      </c>
    </row>
    <row r="640" ht="25.5" customHeight="1">
      <c r="A640" s="149"/>
      <c r="B640" s="161"/>
      <c r="C640" s="104"/>
      <c r="D640" s="105"/>
      <c r="E640" s="106">
        <f>IF(B640="",0,F652/SUM(B632:B651))</f>
        <v>0</v>
      </c>
      <c r="F640" s="106">
        <f t="shared" si="1408"/>
        <v>0</v>
      </c>
      <c r="G640" s="107">
        <f t="shared" si="1409"/>
        <v>0</v>
      </c>
      <c r="H640" s="103"/>
      <c r="I640" s="104"/>
      <c r="J640" s="105"/>
      <c r="K640" s="106">
        <f t="shared" si="1410"/>
        <v>0</v>
      </c>
      <c r="L640" s="108">
        <f t="shared" si="1411"/>
        <v>0</v>
      </c>
      <c r="M640" s="97">
        <f t="shared" si="1412"/>
        <v>0</v>
      </c>
      <c r="N640" s="109">
        <f t="shared" si="1413"/>
        <v>0</v>
      </c>
      <c r="O640" s="107">
        <f t="shared" si="1414"/>
        <v>0</v>
      </c>
      <c r="P640" s="110" t="str">
        <f t="shared" ref="P640:Q640" si="1437">H640</f>
        <v/>
      </c>
      <c r="Q640" s="106" t="str">
        <f t="shared" si="1437"/>
        <v/>
      </c>
      <c r="R640" s="106">
        <f t="shared" si="1416"/>
        <v>0</v>
      </c>
      <c r="S640" s="108">
        <f t="shared" si="1417"/>
        <v>0</v>
      </c>
      <c r="T640" s="153">
        <f t="shared" si="1418"/>
        <v>0</v>
      </c>
      <c r="U640" s="154">
        <f t="shared" si="1419"/>
        <v>0</v>
      </c>
      <c r="V640" s="86"/>
      <c r="W640" s="86"/>
      <c r="X640" s="86"/>
      <c r="Y640" s="86"/>
      <c r="Z640" s="86"/>
      <c r="AA640" s="86"/>
      <c r="AB640" s="86"/>
      <c r="AC640" s="86"/>
      <c r="AD640" s="86"/>
      <c r="AE640" s="86" t="str">
        <f t="shared" si="1424"/>
        <v/>
      </c>
      <c r="AF640" s="86">
        <v>9.0</v>
      </c>
      <c r="AG640" s="155" t="str">
        <f t="shared" si="1420"/>
        <v>9</v>
      </c>
      <c r="AH640" s="155" t="str">
        <f t="shared" si="1421"/>
        <v> </v>
      </c>
      <c r="AI640" s="155" t="str">
        <f t="shared" ref="AI640:AK640" si="1438">IF(H640="","",H640)</f>
        <v/>
      </c>
      <c r="AJ640" s="156" t="str">
        <f t="shared" si="1438"/>
        <v/>
      </c>
      <c r="AK640" s="157" t="str">
        <f t="shared" si="1438"/>
        <v/>
      </c>
      <c r="AL640" s="86" t="str">
        <f t="shared" si="1426"/>
        <v/>
      </c>
    </row>
    <row r="641" ht="25.5" customHeight="1">
      <c r="A641" s="149"/>
      <c r="B641" s="161"/>
      <c r="C641" s="104"/>
      <c r="D641" s="105"/>
      <c r="E641" s="106">
        <f>IF(B641="",0,F652/SUM(B632:B651))</f>
        <v>0</v>
      </c>
      <c r="F641" s="106">
        <f t="shared" si="1408"/>
        <v>0</v>
      </c>
      <c r="G641" s="107">
        <f t="shared" si="1409"/>
        <v>0</v>
      </c>
      <c r="H641" s="103"/>
      <c r="I641" s="104"/>
      <c r="J641" s="105"/>
      <c r="K641" s="106">
        <f t="shared" si="1410"/>
        <v>0</v>
      </c>
      <c r="L641" s="108">
        <f t="shared" si="1411"/>
        <v>0</v>
      </c>
      <c r="M641" s="97">
        <f t="shared" si="1412"/>
        <v>0</v>
      </c>
      <c r="N641" s="109">
        <f t="shared" si="1413"/>
        <v>0</v>
      </c>
      <c r="O641" s="107">
        <f t="shared" si="1414"/>
        <v>0</v>
      </c>
      <c r="P641" s="110" t="str">
        <f t="shared" ref="P641:Q641" si="1439">H641</f>
        <v/>
      </c>
      <c r="Q641" s="106" t="str">
        <f t="shared" si="1439"/>
        <v/>
      </c>
      <c r="R641" s="106">
        <f t="shared" si="1416"/>
        <v>0</v>
      </c>
      <c r="S641" s="108">
        <f t="shared" si="1417"/>
        <v>0</v>
      </c>
      <c r="T641" s="153">
        <f t="shared" si="1418"/>
        <v>0</v>
      </c>
      <c r="U641" s="154">
        <f t="shared" si="1419"/>
        <v>0</v>
      </c>
      <c r="V641" s="86"/>
      <c r="W641" s="86"/>
      <c r="X641" s="86"/>
      <c r="Y641" s="86"/>
      <c r="Z641" s="86"/>
      <c r="AA641" s="86"/>
      <c r="AB641" s="86"/>
      <c r="AC641" s="86"/>
      <c r="AD641" s="86"/>
      <c r="AE641" s="86" t="str">
        <f t="shared" si="1424"/>
        <v/>
      </c>
      <c r="AF641" s="86">
        <v>10.0</v>
      </c>
      <c r="AG641" s="155" t="str">
        <f t="shared" si="1420"/>
        <v>10</v>
      </c>
      <c r="AH641" s="155" t="str">
        <f t="shared" si="1421"/>
        <v> </v>
      </c>
      <c r="AI641" s="155" t="str">
        <f t="shared" ref="AI641:AK641" si="1440">IF(H641="","",H641)</f>
        <v/>
      </c>
      <c r="AJ641" s="156" t="str">
        <f t="shared" si="1440"/>
        <v/>
      </c>
      <c r="AK641" s="157" t="str">
        <f t="shared" si="1440"/>
        <v/>
      </c>
      <c r="AL641" s="86" t="str">
        <f t="shared" si="1426"/>
        <v/>
      </c>
    </row>
    <row r="642" ht="25.5" customHeight="1">
      <c r="A642" s="149"/>
      <c r="B642" s="161"/>
      <c r="C642" s="104"/>
      <c r="D642" s="105"/>
      <c r="E642" s="106">
        <f>IF(B642="",0,F652/SUM(B632:B651))</f>
        <v>0</v>
      </c>
      <c r="F642" s="106">
        <f t="shared" si="1408"/>
        <v>0</v>
      </c>
      <c r="G642" s="107">
        <f t="shared" si="1409"/>
        <v>0</v>
      </c>
      <c r="H642" s="103"/>
      <c r="I642" s="104"/>
      <c r="J642" s="105"/>
      <c r="K642" s="106">
        <f t="shared" si="1410"/>
        <v>0</v>
      </c>
      <c r="L642" s="108">
        <f t="shared" si="1411"/>
        <v>0</v>
      </c>
      <c r="M642" s="97">
        <f t="shared" si="1412"/>
        <v>0</v>
      </c>
      <c r="N642" s="109">
        <f t="shared" si="1413"/>
        <v>0</v>
      </c>
      <c r="O642" s="107">
        <f t="shared" si="1414"/>
        <v>0</v>
      </c>
      <c r="P642" s="110" t="str">
        <f t="shared" ref="P642:Q642" si="1441">H642</f>
        <v/>
      </c>
      <c r="Q642" s="106" t="str">
        <f t="shared" si="1441"/>
        <v/>
      </c>
      <c r="R642" s="106">
        <f t="shared" si="1416"/>
        <v>0</v>
      </c>
      <c r="S642" s="108">
        <f t="shared" si="1417"/>
        <v>0</v>
      </c>
      <c r="T642" s="153">
        <f t="shared" si="1418"/>
        <v>0</v>
      </c>
      <c r="U642" s="154">
        <f t="shared" si="1419"/>
        <v>0</v>
      </c>
      <c r="V642" s="86"/>
      <c r="W642" s="86"/>
      <c r="X642" s="86"/>
      <c r="Y642" s="86"/>
      <c r="Z642" s="86"/>
      <c r="AA642" s="86"/>
      <c r="AB642" s="86"/>
      <c r="AC642" s="86"/>
      <c r="AD642" s="86"/>
      <c r="AE642" s="86" t="str">
        <f t="shared" si="1424"/>
        <v/>
      </c>
      <c r="AF642" s="86">
        <v>11.0</v>
      </c>
      <c r="AG642" s="155" t="str">
        <f t="shared" si="1420"/>
        <v>11</v>
      </c>
      <c r="AH642" s="155" t="str">
        <f t="shared" si="1421"/>
        <v> </v>
      </c>
      <c r="AI642" s="155" t="str">
        <f t="shared" ref="AI642:AK642" si="1442">IF(H642="","",H642)</f>
        <v/>
      </c>
      <c r="AJ642" s="156" t="str">
        <f t="shared" si="1442"/>
        <v/>
      </c>
      <c r="AK642" s="157" t="str">
        <f t="shared" si="1442"/>
        <v/>
      </c>
      <c r="AL642" s="86" t="str">
        <f t="shared" si="1426"/>
        <v/>
      </c>
    </row>
    <row r="643" ht="25.5" customHeight="1">
      <c r="A643" s="149"/>
      <c r="B643" s="161"/>
      <c r="C643" s="104"/>
      <c r="D643" s="105"/>
      <c r="E643" s="106">
        <f>IF(B643="",0,F652/SUM(B632:B651))</f>
        <v>0</v>
      </c>
      <c r="F643" s="106">
        <f t="shared" si="1408"/>
        <v>0</v>
      </c>
      <c r="G643" s="107">
        <f t="shared" si="1409"/>
        <v>0</v>
      </c>
      <c r="H643" s="103"/>
      <c r="I643" s="104"/>
      <c r="J643" s="105"/>
      <c r="K643" s="106">
        <f t="shared" si="1410"/>
        <v>0</v>
      </c>
      <c r="L643" s="108">
        <f t="shared" si="1411"/>
        <v>0</v>
      </c>
      <c r="M643" s="97">
        <f t="shared" si="1412"/>
        <v>0</v>
      </c>
      <c r="N643" s="109">
        <f t="shared" si="1413"/>
        <v>0</v>
      </c>
      <c r="O643" s="107">
        <f t="shared" si="1414"/>
        <v>0</v>
      </c>
      <c r="P643" s="110" t="str">
        <f t="shared" ref="P643:Q643" si="1443">H643</f>
        <v/>
      </c>
      <c r="Q643" s="106" t="str">
        <f t="shared" si="1443"/>
        <v/>
      </c>
      <c r="R643" s="106">
        <f t="shared" si="1416"/>
        <v>0</v>
      </c>
      <c r="S643" s="108">
        <f t="shared" si="1417"/>
        <v>0</v>
      </c>
      <c r="T643" s="153">
        <f t="shared" si="1418"/>
        <v>0</v>
      </c>
      <c r="U643" s="154">
        <f t="shared" si="1419"/>
        <v>0</v>
      </c>
      <c r="V643" s="86"/>
      <c r="W643" s="86"/>
      <c r="X643" s="86"/>
      <c r="Y643" s="86"/>
      <c r="Z643" s="86"/>
      <c r="AA643" s="86"/>
      <c r="AB643" s="86"/>
      <c r="AC643" s="86"/>
      <c r="AD643" s="86"/>
      <c r="AE643" s="86" t="str">
        <f t="shared" si="1424"/>
        <v/>
      </c>
      <c r="AF643" s="86">
        <v>12.0</v>
      </c>
      <c r="AG643" s="155" t="str">
        <f t="shared" si="1420"/>
        <v>12</v>
      </c>
      <c r="AH643" s="155" t="str">
        <f t="shared" si="1421"/>
        <v> </v>
      </c>
      <c r="AI643" s="155" t="str">
        <f t="shared" ref="AI643:AK643" si="1444">IF(H643="","",H643)</f>
        <v/>
      </c>
      <c r="AJ643" s="156" t="str">
        <f t="shared" si="1444"/>
        <v/>
      </c>
      <c r="AK643" s="157" t="str">
        <f t="shared" si="1444"/>
        <v/>
      </c>
      <c r="AL643" s="86" t="str">
        <f t="shared" si="1426"/>
        <v/>
      </c>
    </row>
    <row r="644" ht="25.5" customHeight="1">
      <c r="A644" s="149"/>
      <c r="B644" s="161"/>
      <c r="C644" s="104"/>
      <c r="D644" s="105"/>
      <c r="E644" s="106">
        <f>IF(B644="",0,F652/SUM(B632:B651))</f>
        <v>0</v>
      </c>
      <c r="F644" s="106">
        <f t="shared" si="1408"/>
        <v>0</v>
      </c>
      <c r="G644" s="107">
        <f t="shared" si="1409"/>
        <v>0</v>
      </c>
      <c r="H644" s="103"/>
      <c r="I644" s="104"/>
      <c r="J644" s="105"/>
      <c r="K644" s="106">
        <f t="shared" si="1410"/>
        <v>0</v>
      </c>
      <c r="L644" s="108">
        <f t="shared" si="1411"/>
        <v>0</v>
      </c>
      <c r="M644" s="97">
        <f t="shared" si="1412"/>
        <v>0</v>
      </c>
      <c r="N644" s="109">
        <f t="shared" si="1413"/>
        <v>0</v>
      </c>
      <c r="O644" s="107">
        <f t="shared" si="1414"/>
        <v>0</v>
      </c>
      <c r="P644" s="110" t="str">
        <f t="shared" ref="P644:Q644" si="1445">H644</f>
        <v/>
      </c>
      <c r="Q644" s="106" t="str">
        <f t="shared" si="1445"/>
        <v/>
      </c>
      <c r="R644" s="106">
        <f t="shared" si="1416"/>
        <v>0</v>
      </c>
      <c r="S644" s="108">
        <f t="shared" si="1417"/>
        <v>0</v>
      </c>
      <c r="T644" s="153">
        <f t="shared" si="1418"/>
        <v>0</v>
      </c>
      <c r="U644" s="154">
        <f t="shared" si="1419"/>
        <v>0</v>
      </c>
      <c r="V644" s="86"/>
      <c r="W644" s="86"/>
      <c r="X644" s="86"/>
      <c r="Y644" s="86"/>
      <c r="Z644" s="86"/>
      <c r="AA644" s="86"/>
      <c r="AB644" s="86"/>
      <c r="AC644" s="86"/>
      <c r="AD644" s="86"/>
      <c r="AE644" s="86" t="str">
        <f t="shared" si="1424"/>
        <v/>
      </c>
      <c r="AF644" s="86">
        <v>13.0</v>
      </c>
      <c r="AG644" s="155" t="str">
        <f t="shared" si="1420"/>
        <v>13</v>
      </c>
      <c r="AH644" s="155" t="str">
        <f t="shared" si="1421"/>
        <v> </v>
      </c>
      <c r="AI644" s="155" t="str">
        <f t="shared" ref="AI644:AK644" si="1446">IF(H644="","",H644)</f>
        <v/>
      </c>
      <c r="AJ644" s="156" t="str">
        <f t="shared" si="1446"/>
        <v/>
      </c>
      <c r="AK644" s="157" t="str">
        <f t="shared" si="1446"/>
        <v/>
      </c>
      <c r="AL644" s="86" t="str">
        <f t="shared" si="1426"/>
        <v/>
      </c>
    </row>
    <row r="645" ht="25.5" customHeight="1">
      <c r="A645" s="149"/>
      <c r="B645" s="161"/>
      <c r="C645" s="104"/>
      <c r="D645" s="105"/>
      <c r="E645" s="106">
        <f>IF(B645="",0,F652/SUM(B632:B651))</f>
        <v>0</v>
      </c>
      <c r="F645" s="106">
        <f t="shared" si="1408"/>
        <v>0</v>
      </c>
      <c r="G645" s="107">
        <f t="shared" si="1409"/>
        <v>0</v>
      </c>
      <c r="H645" s="103"/>
      <c r="I645" s="104"/>
      <c r="J645" s="105"/>
      <c r="K645" s="106">
        <f t="shared" si="1410"/>
        <v>0</v>
      </c>
      <c r="L645" s="108">
        <f t="shared" si="1411"/>
        <v>0</v>
      </c>
      <c r="M645" s="97">
        <f t="shared" si="1412"/>
        <v>0</v>
      </c>
      <c r="N645" s="109">
        <f t="shared" si="1413"/>
        <v>0</v>
      </c>
      <c r="O645" s="107">
        <f t="shared" si="1414"/>
        <v>0</v>
      </c>
      <c r="P645" s="110" t="str">
        <f t="shared" ref="P645:Q645" si="1447">H645</f>
        <v/>
      </c>
      <c r="Q645" s="106" t="str">
        <f t="shared" si="1447"/>
        <v/>
      </c>
      <c r="R645" s="106">
        <f t="shared" si="1416"/>
        <v>0</v>
      </c>
      <c r="S645" s="108">
        <f t="shared" si="1417"/>
        <v>0</v>
      </c>
      <c r="T645" s="153">
        <f t="shared" si="1418"/>
        <v>0</v>
      </c>
      <c r="U645" s="154">
        <f t="shared" si="1419"/>
        <v>0</v>
      </c>
      <c r="V645" s="86"/>
      <c r="W645" s="86"/>
      <c r="X645" s="86"/>
      <c r="Y645" s="86"/>
      <c r="Z645" s="86"/>
      <c r="AA645" s="86"/>
      <c r="AB645" s="86"/>
      <c r="AC645" s="86"/>
      <c r="AD645" s="86"/>
      <c r="AE645" s="86" t="str">
        <f t="shared" si="1424"/>
        <v/>
      </c>
      <c r="AF645" s="86">
        <v>14.0</v>
      </c>
      <c r="AG645" s="155" t="str">
        <f t="shared" si="1420"/>
        <v>14</v>
      </c>
      <c r="AH645" s="155" t="str">
        <f t="shared" si="1421"/>
        <v> </v>
      </c>
      <c r="AI645" s="155" t="str">
        <f t="shared" ref="AI645:AK645" si="1448">IF(H645="","",H645)</f>
        <v/>
      </c>
      <c r="AJ645" s="156" t="str">
        <f t="shared" si="1448"/>
        <v/>
      </c>
      <c r="AK645" s="157" t="str">
        <f t="shared" si="1448"/>
        <v/>
      </c>
      <c r="AL645" s="86" t="str">
        <f t="shared" si="1426"/>
        <v/>
      </c>
    </row>
    <row r="646" ht="25.5" customHeight="1">
      <c r="A646" s="149"/>
      <c r="B646" s="161"/>
      <c r="C646" s="104"/>
      <c r="D646" s="105"/>
      <c r="E646" s="106">
        <f>IF(B646="",0,F652/SUM(B632:B651))</f>
        <v>0</v>
      </c>
      <c r="F646" s="106">
        <f t="shared" si="1408"/>
        <v>0</v>
      </c>
      <c r="G646" s="107">
        <f t="shared" si="1409"/>
        <v>0</v>
      </c>
      <c r="H646" s="103"/>
      <c r="I646" s="104"/>
      <c r="J646" s="105"/>
      <c r="K646" s="106">
        <f t="shared" si="1410"/>
        <v>0</v>
      </c>
      <c r="L646" s="108">
        <f t="shared" si="1411"/>
        <v>0</v>
      </c>
      <c r="M646" s="97">
        <f t="shared" si="1412"/>
        <v>0</v>
      </c>
      <c r="N646" s="109">
        <f t="shared" si="1413"/>
        <v>0</v>
      </c>
      <c r="O646" s="107">
        <f t="shared" si="1414"/>
        <v>0</v>
      </c>
      <c r="P646" s="110" t="str">
        <f t="shared" ref="P646:Q646" si="1449">H646</f>
        <v/>
      </c>
      <c r="Q646" s="106" t="str">
        <f t="shared" si="1449"/>
        <v/>
      </c>
      <c r="R646" s="106">
        <f t="shared" si="1416"/>
        <v>0</v>
      </c>
      <c r="S646" s="108">
        <f t="shared" si="1417"/>
        <v>0</v>
      </c>
      <c r="T646" s="153">
        <f t="shared" si="1418"/>
        <v>0</v>
      </c>
      <c r="U646" s="154">
        <f t="shared" si="1419"/>
        <v>0</v>
      </c>
      <c r="V646" s="86"/>
      <c r="W646" s="86"/>
      <c r="X646" s="86"/>
      <c r="Y646" s="86"/>
      <c r="Z646" s="86"/>
      <c r="AA646" s="86"/>
      <c r="AB646" s="86"/>
      <c r="AC646" s="86"/>
      <c r="AD646" s="86"/>
      <c r="AE646" s="86" t="str">
        <f t="shared" si="1424"/>
        <v/>
      </c>
      <c r="AF646" s="86">
        <v>15.0</v>
      </c>
      <c r="AG646" s="155" t="str">
        <f t="shared" si="1420"/>
        <v>15</v>
      </c>
      <c r="AH646" s="155" t="str">
        <f t="shared" si="1421"/>
        <v> </v>
      </c>
      <c r="AI646" s="155" t="str">
        <f t="shared" ref="AI646:AK646" si="1450">IF(H646="","",H646)</f>
        <v/>
      </c>
      <c r="AJ646" s="156" t="str">
        <f t="shared" si="1450"/>
        <v/>
      </c>
      <c r="AK646" s="157" t="str">
        <f t="shared" si="1450"/>
        <v/>
      </c>
      <c r="AL646" s="86" t="str">
        <f t="shared" si="1426"/>
        <v/>
      </c>
    </row>
    <row r="647" ht="25.5" customHeight="1">
      <c r="A647" s="149"/>
      <c r="B647" s="161"/>
      <c r="C647" s="104"/>
      <c r="D647" s="105"/>
      <c r="E647" s="106">
        <f>IF(B647="",0,F652/SUM(B632:B651))</f>
        <v>0</v>
      </c>
      <c r="F647" s="106">
        <f t="shared" si="1408"/>
        <v>0</v>
      </c>
      <c r="G647" s="107">
        <f t="shared" si="1409"/>
        <v>0</v>
      </c>
      <c r="H647" s="103"/>
      <c r="I647" s="104"/>
      <c r="J647" s="105"/>
      <c r="K647" s="106">
        <f t="shared" si="1410"/>
        <v>0</v>
      </c>
      <c r="L647" s="108">
        <f t="shared" si="1411"/>
        <v>0</v>
      </c>
      <c r="M647" s="97">
        <f t="shared" si="1412"/>
        <v>0</v>
      </c>
      <c r="N647" s="109">
        <f t="shared" si="1413"/>
        <v>0</v>
      </c>
      <c r="O647" s="107">
        <f t="shared" si="1414"/>
        <v>0</v>
      </c>
      <c r="P647" s="110" t="str">
        <f t="shared" ref="P647:Q647" si="1451">H647</f>
        <v/>
      </c>
      <c r="Q647" s="106" t="str">
        <f t="shared" si="1451"/>
        <v/>
      </c>
      <c r="R647" s="106">
        <f t="shared" si="1416"/>
        <v>0</v>
      </c>
      <c r="S647" s="108">
        <f t="shared" si="1417"/>
        <v>0</v>
      </c>
      <c r="T647" s="153">
        <f t="shared" si="1418"/>
        <v>0</v>
      </c>
      <c r="U647" s="154">
        <f t="shared" si="1419"/>
        <v>0</v>
      </c>
      <c r="V647" s="86"/>
      <c r="W647" s="86"/>
      <c r="X647" s="86"/>
      <c r="Y647" s="86"/>
      <c r="Z647" s="86"/>
      <c r="AA647" s="86"/>
      <c r="AB647" s="86"/>
      <c r="AC647" s="86"/>
      <c r="AD647" s="86"/>
      <c r="AE647" s="86" t="str">
        <f t="shared" si="1424"/>
        <v/>
      </c>
      <c r="AF647" s="86">
        <v>16.0</v>
      </c>
      <c r="AG647" s="155" t="str">
        <f t="shared" si="1420"/>
        <v>16</v>
      </c>
      <c r="AH647" s="155" t="str">
        <f t="shared" si="1421"/>
        <v> </v>
      </c>
      <c r="AI647" s="155" t="str">
        <f t="shared" ref="AI647:AK647" si="1452">IF(H647="","",H647)</f>
        <v/>
      </c>
      <c r="AJ647" s="156" t="str">
        <f t="shared" si="1452"/>
        <v/>
      </c>
      <c r="AK647" s="157" t="str">
        <f t="shared" si="1452"/>
        <v/>
      </c>
      <c r="AL647" s="86" t="str">
        <f t="shared" si="1426"/>
        <v/>
      </c>
    </row>
    <row r="648" ht="25.5" customHeight="1">
      <c r="A648" s="149"/>
      <c r="B648" s="161"/>
      <c r="C648" s="104"/>
      <c r="D648" s="105"/>
      <c r="E648" s="106">
        <f>IF(B648="",0,F652/SUM(B632:B651))</f>
        <v>0</v>
      </c>
      <c r="F648" s="106">
        <f t="shared" si="1408"/>
        <v>0</v>
      </c>
      <c r="G648" s="107">
        <f t="shared" si="1409"/>
        <v>0</v>
      </c>
      <c r="H648" s="103"/>
      <c r="I648" s="104"/>
      <c r="J648" s="105"/>
      <c r="K648" s="106">
        <f t="shared" si="1410"/>
        <v>0</v>
      </c>
      <c r="L648" s="108">
        <f t="shared" si="1411"/>
        <v>0</v>
      </c>
      <c r="M648" s="97">
        <f t="shared" si="1412"/>
        <v>0</v>
      </c>
      <c r="N648" s="109">
        <f t="shared" si="1413"/>
        <v>0</v>
      </c>
      <c r="O648" s="107">
        <f t="shared" si="1414"/>
        <v>0</v>
      </c>
      <c r="P648" s="110" t="str">
        <f t="shared" ref="P648:Q648" si="1453">H648</f>
        <v/>
      </c>
      <c r="Q648" s="106" t="str">
        <f t="shared" si="1453"/>
        <v/>
      </c>
      <c r="R648" s="106">
        <f t="shared" si="1416"/>
        <v>0</v>
      </c>
      <c r="S648" s="108">
        <f t="shared" si="1417"/>
        <v>0</v>
      </c>
      <c r="T648" s="153">
        <f t="shared" si="1418"/>
        <v>0</v>
      </c>
      <c r="U648" s="154">
        <f t="shared" si="1419"/>
        <v>0</v>
      </c>
      <c r="V648" s="86"/>
      <c r="W648" s="86"/>
      <c r="X648" s="86"/>
      <c r="Y648" s="86"/>
      <c r="Z648" s="86"/>
      <c r="AA648" s="86"/>
      <c r="AB648" s="86"/>
      <c r="AC648" s="86"/>
      <c r="AD648" s="86"/>
      <c r="AE648" s="86" t="str">
        <f t="shared" si="1424"/>
        <v/>
      </c>
      <c r="AF648" s="86">
        <v>17.0</v>
      </c>
      <c r="AG648" s="155" t="str">
        <f t="shared" si="1420"/>
        <v>17</v>
      </c>
      <c r="AH648" s="155" t="str">
        <f t="shared" si="1421"/>
        <v> </v>
      </c>
      <c r="AI648" s="155" t="str">
        <f t="shared" ref="AI648:AK648" si="1454">IF(H648="","",H648)</f>
        <v/>
      </c>
      <c r="AJ648" s="156" t="str">
        <f t="shared" si="1454"/>
        <v/>
      </c>
      <c r="AK648" s="157" t="str">
        <f t="shared" si="1454"/>
        <v/>
      </c>
      <c r="AL648" s="86" t="str">
        <f t="shared" si="1426"/>
        <v/>
      </c>
    </row>
    <row r="649" ht="25.5" customHeight="1">
      <c r="A649" s="149"/>
      <c r="B649" s="161"/>
      <c r="C649" s="104"/>
      <c r="D649" s="105"/>
      <c r="E649" s="106">
        <f>IF(B649="",0,F652/SUM(B632:B651))</f>
        <v>0</v>
      </c>
      <c r="F649" s="106">
        <f t="shared" si="1408"/>
        <v>0</v>
      </c>
      <c r="G649" s="107">
        <f t="shared" si="1409"/>
        <v>0</v>
      </c>
      <c r="H649" s="103"/>
      <c r="I649" s="104"/>
      <c r="J649" s="105"/>
      <c r="K649" s="106">
        <f t="shared" si="1410"/>
        <v>0</v>
      </c>
      <c r="L649" s="108">
        <f t="shared" si="1411"/>
        <v>0</v>
      </c>
      <c r="M649" s="97">
        <f t="shared" si="1412"/>
        <v>0</v>
      </c>
      <c r="N649" s="109">
        <f t="shared" si="1413"/>
        <v>0</v>
      </c>
      <c r="O649" s="107">
        <f t="shared" si="1414"/>
        <v>0</v>
      </c>
      <c r="P649" s="110" t="str">
        <f t="shared" ref="P649:Q649" si="1455">H649</f>
        <v/>
      </c>
      <c r="Q649" s="106" t="str">
        <f t="shared" si="1455"/>
        <v/>
      </c>
      <c r="R649" s="106">
        <f t="shared" si="1416"/>
        <v>0</v>
      </c>
      <c r="S649" s="108">
        <f t="shared" si="1417"/>
        <v>0</v>
      </c>
      <c r="T649" s="153">
        <f t="shared" si="1418"/>
        <v>0</v>
      </c>
      <c r="U649" s="154">
        <f t="shared" si="1419"/>
        <v>0</v>
      </c>
      <c r="V649" s="86"/>
      <c r="W649" s="86"/>
      <c r="X649" s="86"/>
      <c r="Y649" s="86"/>
      <c r="Z649" s="86"/>
      <c r="AA649" s="86"/>
      <c r="AB649" s="86"/>
      <c r="AC649" s="86"/>
      <c r="AD649" s="86"/>
      <c r="AE649" s="86" t="str">
        <f t="shared" si="1424"/>
        <v/>
      </c>
      <c r="AF649" s="86">
        <v>18.0</v>
      </c>
      <c r="AG649" s="155" t="str">
        <f t="shared" si="1420"/>
        <v>18</v>
      </c>
      <c r="AH649" s="155" t="str">
        <f t="shared" si="1421"/>
        <v> </v>
      </c>
      <c r="AI649" s="155" t="str">
        <f t="shared" ref="AI649:AK649" si="1456">IF(H649="","",H649)</f>
        <v/>
      </c>
      <c r="AJ649" s="156" t="str">
        <f t="shared" si="1456"/>
        <v/>
      </c>
      <c r="AK649" s="157" t="str">
        <f t="shared" si="1456"/>
        <v/>
      </c>
      <c r="AL649" s="86" t="str">
        <f t="shared" si="1426"/>
        <v/>
      </c>
    </row>
    <row r="650" ht="25.5" customHeight="1">
      <c r="A650" s="149"/>
      <c r="B650" s="161"/>
      <c r="C650" s="104"/>
      <c r="D650" s="105"/>
      <c r="E650" s="106">
        <f>IF(B650="",0,F652/SUM(B632:B651))</f>
        <v>0</v>
      </c>
      <c r="F650" s="106">
        <f t="shared" si="1408"/>
        <v>0</v>
      </c>
      <c r="G650" s="107">
        <f t="shared" si="1409"/>
        <v>0</v>
      </c>
      <c r="H650" s="103"/>
      <c r="I650" s="104"/>
      <c r="J650" s="105"/>
      <c r="K650" s="106">
        <f t="shared" si="1410"/>
        <v>0</v>
      </c>
      <c r="L650" s="108">
        <f t="shared" si="1411"/>
        <v>0</v>
      </c>
      <c r="M650" s="97">
        <f t="shared" si="1412"/>
        <v>0</v>
      </c>
      <c r="N650" s="109">
        <f t="shared" si="1413"/>
        <v>0</v>
      </c>
      <c r="O650" s="107">
        <f t="shared" si="1414"/>
        <v>0</v>
      </c>
      <c r="P650" s="110" t="str">
        <f t="shared" ref="P650:Q650" si="1457">H650</f>
        <v/>
      </c>
      <c r="Q650" s="106" t="str">
        <f t="shared" si="1457"/>
        <v/>
      </c>
      <c r="R650" s="106">
        <f t="shared" si="1416"/>
        <v>0</v>
      </c>
      <c r="S650" s="108">
        <f t="shared" si="1417"/>
        <v>0</v>
      </c>
      <c r="T650" s="153">
        <f t="shared" si="1418"/>
        <v>0</v>
      </c>
      <c r="U650" s="154">
        <f t="shared" si="1419"/>
        <v>0</v>
      </c>
      <c r="V650" s="86"/>
      <c r="W650" s="86"/>
      <c r="X650" s="86"/>
      <c r="Y650" s="86"/>
      <c r="Z650" s="86"/>
      <c r="AA650" s="86"/>
      <c r="AB650" s="86"/>
      <c r="AC650" s="86"/>
      <c r="AD650" s="86"/>
      <c r="AE650" s="86" t="str">
        <f t="shared" si="1424"/>
        <v/>
      </c>
      <c r="AF650" s="86">
        <v>19.0</v>
      </c>
      <c r="AG650" s="155" t="str">
        <f t="shared" si="1420"/>
        <v>19</v>
      </c>
      <c r="AH650" s="155" t="str">
        <f t="shared" si="1421"/>
        <v> </v>
      </c>
      <c r="AI650" s="155" t="str">
        <f t="shared" ref="AI650:AK650" si="1458">IF(H650="","",H650)</f>
        <v/>
      </c>
      <c r="AJ650" s="156" t="str">
        <f t="shared" si="1458"/>
        <v/>
      </c>
      <c r="AK650" s="157" t="str">
        <f t="shared" si="1458"/>
        <v/>
      </c>
      <c r="AL650" s="86" t="str">
        <f t="shared" si="1426"/>
        <v/>
      </c>
    </row>
    <row r="651" ht="25.5" customHeight="1">
      <c r="A651" s="149"/>
      <c r="B651" s="161"/>
      <c r="C651" s="104"/>
      <c r="D651" s="105"/>
      <c r="E651" s="106">
        <f>IF(B651="",0,F652/SUM(B632:B651))</f>
        <v>0</v>
      </c>
      <c r="F651" s="106">
        <f t="shared" si="1408"/>
        <v>0</v>
      </c>
      <c r="G651" s="107">
        <f t="shared" si="1409"/>
        <v>0</v>
      </c>
      <c r="H651" s="103"/>
      <c r="I651" s="104"/>
      <c r="J651" s="105"/>
      <c r="K651" s="106">
        <f t="shared" si="1410"/>
        <v>0</v>
      </c>
      <c r="L651" s="108">
        <f t="shared" si="1411"/>
        <v>0</v>
      </c>
      <c r="M651" s="97">
        <f t="shared" si="1412"/>
        <v>0</v>
      </c>
      <c r="N651" s="109">
        <f t="shared" si="1413"/>
        <v>0</v>
      </c>
      <c r="O651" s="107">
        <f t="shared" si="1414"/>
        <v>0</v>
      </c>
      <c r="P651" s="110" t="str">
        <f t="shared" ref="P651:Q651" si="1459">H651</f>
        <v/>
      </c>
      <c r="Q651" s="106" t="str">
        <f t="shared" si="1459"/>
        <v/>
      </c>
      <c r="R651" s="106">
        <f t="shared" si="1416"/>
        <v>0</v>
      </c>
      <c r="S651" s="108">
        <f t="shared" si="1417"/>
        <v>0</v>
      </c>
      <c r="T651" s="153">
        <f t="shared" si="1418"/>
        <v>0</v>
      </c>
      <c r="U651" s="154">
        <f t="shared" si="1419"/>
        <v>0</v>
      </c>
      <c r="V651" s="86"/>
      <c r="W651" s="86"/>
      <c r="X651" s="86"/>
      <c r="Y651" s="86"/>
      <c r="Z651" s="86"/>
      <c r="AA651" s="86"/>
      <c r="AB651" s="86"/>
      <c r="AC651" s="86"/>
      <c r="AD651" s="86"/>
      <c r="AE651" s="86" t="str">
        <f t="shared" si="1424"/>
        <v/>
      </c>
      <c r="AF651" s="86">
        <v>20.0</v>
      </c>
      <c r="AG651" s="155" t="str">
        <f t="shared" si="1420"/>
        <v>20</v>
      </c>
      <c r="AH651" s="155" t="str">
        <f t="shared" si="1421"/>
        <v> </v>
      </c>
      <c r="AI651" s="155" t="str">
        <f t="shared" ref="AI651:AK651" si="1460">IF(H651="","",H651)</f>
        <v/>
      </c>
      <c r="AJ651" s="156" t="str">
        <f t="shared" si="1460"/>
        <v/>
      </c>
      <c r="AK651" s="157" t="str">
        <f t="shared" si="1460"/>
        <v/>
      </c>
      <c r="AL651" s="86" t="str">
        <f t="shared" si="1426"/>
        <v/>
      </c>
    </row>
    <row r="652" ht="25.5" customHeight="1">
      <c r="A652" s="86"/>
      <c r="B652" s="164">
        <f>SUM(B632:B651)</f>
        <v>0</v>
      </c>
      <c r="C652" s="87" t="s">
        <v>34</v>
      </c>
      <c r="D652" s="95" t="s">
        <v>26</v>
      </c>
      <c r="E652" s="15"/>
      <c r="F652" s="104"/>
      <c r="G652" s="91"/>
      <c r="H652" s="164">
        <f>SUM(H632:H651)</f>
        <v>0</v>
      </c>
      <c r="I652" s="87" t="s">
        <v>34</v>
      </c>
      <c r="J652" s="86"/>
      <c r="K652" s="86"/>
      <c r="L652" s="165">
        <f t="shared" si="1411"/>
        <v>0</v>
      </c>
      <c r="M652" s="86"/>
      <c r="N652" s="166">
        <f t="shared" ref="N652:O652" si="1461">SUM(N632:N639)</f>
        <v>0</v>
      </c>
      <c r="O652" s="166">
        <f t="shared" si="1461"/>
        <v>0</v>
      </c>
      <c r="P652" s="86"/>
      <c r="Q652" s="86"/>
      <c r="R652" s="98">
        <f>SUM(R632:R639)</f>
        <v>0</v>
      </c>
      <c r="S652" s="164" t="s">
        <v>28</v>
      </c>
      <c r="T652" s="164"/>
      <c r="U652" s="86"/>
      <c r="V652" s="86"/>
      <c r="W652" s="86"/>
      <c r="X652" s="86"/>
      <c r="Y652" s="104">
        <f>T652*R652</f>
        <v>0</v>
      </c>
      <c r="Z652" s="104">
        <f>R652</f>
        <v>0</v>
      </c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86"/>
    </row>
    <row r="653" ht="25.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86"/>
    </row>
    <row r="654" ht="25.5" customHeight="1">
      <c r="A654" s="137"/>
      <c r="B654" s="138" t="s">
        <v>1</v>
      </c>
      <c r="C654" s="139"/>
      <c r="D654" s="95" t="s">
        <v>2</v>
      </c>
      <c r="E654" s="15"/>
      <c r="F654" s="140"/>
      <c r="G654" s="17"/>
      <c r="H654" s="17"/>
      <c r="I654" s="15"/>
      <c r="J654" s="95" t="s">
        <v>3</v>
      </c>
      <c r="K654" s="17"/>
      <c r="L654" s="17"/>
      <c r="M654" s="15"/>
      <c r="N654" s="86"/>
      <c r="O654" s="86"/>
      <c r="P654" s="97">
        <f>IFERROR(O677/N677-1,0)</f>
        <v>0</v>
      </c>
      <c r="Q654" s="141" t="s">
        <v>4</v>
      </c>
      <c r="R654" s="20"/>
      <c r="S654" s="21"/>
      <c r="T654" s="142">
        <f>SUM(T657:T676)</f>
        <v>0</v>
      </c>
      <c r="U654" s="143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86"/>
    </row>
    <row r="655" ht="25.5" customHeight="1">
      <c r="A655" s="144" t="s">
        <v>5</v>
      </c>
      <c r="B655" s="145" t="s">
        <v>6</v>
      </c>
      <c r="C655" s="17"/>
      <c r="D655" s="17"/>
      <c r="E655" s="17"/>
      <c r="F655" s="17"/>
      <c r="G655" s="26"/>
      <c r="H655" s="25" t="s">
        <v>7</v>
      </c>
      <c r="I655" s="17"/>
      <c r="J655" s="17"/>
      <c r="K655" s="17"/>
      <c r="L655" s="17"/>
      <c r="M655" s="26"/>
      <c r="N655" s="27" t="s">
        <v>8</v>
      </c>
      <c r="O655" s="28"/>
      <c r="P655" s="25" t="s">
        <v>9</v>
      </c>
      <c r="Q655" s="17"/>
      <c r="R655" s="17"/>
      <c r="S655" s="17"/>
      <c r="T655" s="2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86"/>
    </row>
    <row r="656" ht="25.5" customHeight="1">
      <c r="A656" s="146"/>
      <c r="B656" s="138" t="s">
        <v>10</v>
      </c>
      <c r="C656" s="93" t="s">
        <v>11</v>
      </c>
      <c r="D656" s="93" t="s">
        <v>12</v>
      </c>
      <c r="E656" s="93" t="s">
        <v>13</v>
      </c>
      <c r="F656" s="93" t="s">
        <v>14</v>
      </c>
      <c r="G656" s="101" t="s">
        <v>15</v>
      </c>
      <c r="H656" s="100" t="s">
        <v>10</v>
      </c>
      <c r="I656" s="93" t="s">
        <v>11</v>
      </c>
      <c r="J656" s="93" t="s">
        <v>12</v>
      </c>
      <c r="K656" s="93" t="s">
        <v>14</v>
      </c>
      <c r="L656" s="93" t="s">
        <v>16</v>
      </c>
      <c r="M656" s="101" t="s">
        <v>17</v>
      </c>
      <c r="N656" s="100" t="s">
        <v>18</v>
      </c>
      <c r="O656" s="101" t="s">
        <v>19</v>
      </c>
      <c r="P656" s="100" t="s">
        <v>20</v>
      </c>
      <c r="Q656" s="93" t="s">
        <v>21</v>
      </c>
      <c r="R656" s="93" t="s">
        <v>22</v>
      </c>
      <c r="S656" s="93" t="s">
        <v>23</v>
      </c>
      <c r="T656" s="147" t="s">
        <v>24</v>
      </c>
      <c r="U656" s="148" t="s">
        <v>32</v>
      </c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86"/>
    </row>
    <row r="657" ht="25.5" customHeight="1">
      <c r="A657" s="149"/>
      <c r="B657" s="162"/>
      <c r="C657" s="160"/>
      <c r="D657" s="158"/>
      <c r="E657" s="106">
        <f>IF(B657="",0,F677/SUM(B657:B676))</f>
        <v>0</v>
      </c>
      <c r="F657" s="106">
        <f t="shared" ref="F657:F676" si="1464">C657*(1-D657)*(1-9.25%)+E657</f>
        <v>0</v>
      </c>
      <c r="G657" s="107">
        <f t="shared" ref="G657:G676" si="1465">IFERROR(F657*B657/H657,0)</f>
        <v>0</v>
      </c>
      <c r="H657" s="159"/>
      <c r="I657" s="104"/>
      <c r="J657" s="105"/>
      <c r="K657" s="106">
        <f t="shared" ref="K657:K676" si="1466">I657*(1-J657)*(1-9.25%)</f>
        <v>0</v>
      </c>
      <c r="L657" s="108">
        <f t="shared" ref="L657:L677" si="1467">IFERROR(H657/B657-1,0)</f>
        <v>0</v>
      </c>
      <c r="M657" s="97">
        <f t="shared" ref="M657:M676" si="1468">IFERROR(K657/G657-1,0)</f>
        <v>0</v>
      </c>
      <c r="N657" s="109">
        <f t="shared" ref="N657:N676" si="1469">B657*F657</f>
        <v>0</v>
      </c>
      <c r="O657" s="107">
        <f t="shared" ref="O657:O676" si="1470">H657*K657</f>
        <v>0</v>
      </c>
      <c r="P657" s="110" t="str">
        <f t="shared" ref="P657:Q657" si="1462">H657</f>
        <v/>
      </c>
      <c r="Q657" s="106" t="str">
        <f t="shared" si="1462"/>
        <v/>
      </c>
      <c r="R657" s="106">
        <f t="shared" ref="R657:R676" si="1472">Q657*P657</f>
        <v>0</v>
      </c>
      <c r="S657" s="108">
        <f t="shared" ref="S657:S676" si="1473">IF(M657="","",IF(M657&lt;20%,0,IF(M657&lt;30%,1%,IF(M657&lt;40%,1.5%,IF(M657&lt;50%,2.5%,IF(M657&lt;60%,3%,IF(M657&lt;80%,4%,IF(M657&lt;100%,5%,5%))))))))</f>
        <v>0</v>
      </c>
      <c r="T657" s="153">
        <f t="shared" ref="T657:T676" si="1474">R657*S657</f>
        <v>0</v>
      </c>
      <c r="U657" s="154">
        <f t="shared" ref="U657:U676" si="1475">G657/(1-J657)/(1-9.25%)</f>
        <v>0</v>
      </c>
      <c r="V657" s="86"/>
      <c r="W657" s="86"/>
      <c r="X657" s="86"/>
      <c r="Y657" s="86"/>
      <c r="Z657" s="86"/>
      <c r="AA657" s="86"/>
      <c r="AB657" s="86"/>
      <c r="AC657" s="86"/>
      <c r="AD657" s="86"/>
      <c r="AE657" s="86" t="str">
        <f>C654</f>
        <v/>
      </c>
      <c r="AF657" s="86">
        <v>1.0</v>
      </c>
      <c r="AG657" s="155" t="str">
        <f t="shared" ref="AG657:AG676" si="1476">CONCATENATE(AE657,AF657)</f>
        <v>1</v>
      </c>
      <c r="AH657" s="155" t="str">
        <f t="shared" ref="AH657:AH676" si="1477">IF(A657=""," ",A657)</f>
        <v> </v>
      </c>
      <c r="AI657" s="155" t="str">
        <f t="shared" ref="AI657:AK657" si="1463">IF(H657="","",H657)</f>
        <v/>
      </c>
      <c r="AJ657" s="156" t="str">
        <f t="shared" si="1463"/>
        <v/>
      </c>
      <c r="AK657" s="157" t="str">
        <f t="shared" si="1463"/>
        <v/>
      </c>
      <c r="AL657" s="86" t="str">
        <f>IF(F654="","",F654)</f>
        <v/>
      </c>
    </row>
    <row r="658" ht="25.5" customHeight="1">
      <c r="A658" s="149"/>
      <c r="B658" s="161"/>
      <c r="C658" s="104"/>
      <c r="D658" s="105"/>
      <c r="E658" s="106">
        <f>IF(B658="",0,F677/SUM(B657:B676))</f>
        <v>0</v>
      </c>
      <c r="F658" s="106">
        <f t="shared" si="1464"/>
        <v>0</v>
      </c>
      <c r="G658" s="107">
        <f t="shared" si="1465"/>
        <v>0</v>
      </c>
      <c r="H658" s="103"/>
      <c r="I658" s="104"/>
      <c r="J658" s="105"/>
      <c r="K658" s="106">
        <f t="shared" si="1466"/>
        <v>0</v>
      </c>
      <c r="L658" s="108">
        <f t="shared" si="1467"/>
        <v>0</v>
      </c>
      <c r="M658" s="97">
        <f t="shared" si="1468"/>
        <v>0</v>
      </c>
      <c r="N658" s="109">
        <f t="shared" si="1469"/>
        <v>0</v>
      </c>
      <c r="O658" s="107">
        <f t="shared" si="1470"/>
        <v>0</v>
      </c>
      <c r="P658" s="110" t="str">
        <f t="shared" ref="P658:Q658" si="1471">H658</f>
        <v/>
      </c>
      <c r="Q658" s="106" t="str">
        <f t="shared" si="1471"/>
        <v/>
      </c>
      <c r="R658" s="106">
        <f t="shared" si="1472"/>
        <v>0</v>
      </c>
      <c r="S658" s="108">
        <f t="shared" si="1473"/>
        <v>0</v>
      </c>
      <c r="T658" s="153">
        <f t="shared" si="1474"/>
        <v>0</v>
      </c>
      <c r="U658" s="154">
        <f t="shared" si="1475"/>
        <v>0</v>
      </c>
      <c r="V658" s="86"/>
      <c r="W658" s="86"/>
      <c r="X658" s="86"/>
      <c r="Y658" s="86"/>
      <c r="Z658" s="86"/>
      <c r="AA658" s="86"/>
      <c r="AB658" s="86"/>
      <c r="AC658" s="86"/>
      <c r="AD658" s="86"/>
      <c r="AE658" s="86" t="str">
        <f t="shared" ref="AE658:AE676" si="1480">AE657</f>
        <v/>
      </c>
      <c r="AF658" s="86">
        <v>2.0</v>
      </c>
      <c r="AG658" s="155" t="str">
        <f t="shared" si="1476"/>
        <v>2</v>
      </c>
      <c r="AH658" s="155" t="str">
        <f t="shared" si="1477"/>
        <v> </v>
      </c>
      <c r="AI658" s="155" t="str">
        <f t="shared" ref="AI658:AK658" si="1478">IF(H658="","",H658)</f>
        <v/>
      </c>
      <c r="AJ658" s="156" t="str">
        <f t="shared" si="1478"/>
        <v/>
      </c>
      <c r="AK658" s="157" t="str">
        <f t="shared" si="1478"/>
        <v/>
      </c>
      <c r="AL658" s="86" t="str">
        <f t="shared" ref="AL658:AL676" si="1482">AL657</f>
        <v/>
      </c>
    </row>
    <row r="659" ht="25.5" customHeight="1">
      <c r="A659" s="149"/>
      <c r="B659" s="162"/>
      <c r="C659" s="160"/>
      <c r="D659" s="158"/>
      <c r="E659" s="106">
        <f>IF(B659="",0,F677/SUM(B657:B676))</f>
        <v>0</v>
      </c>
      <c r="F659" s="106">
        <f t="shared" si="1464"/>
        <v>0</v>
      </c>
      <c r="G659" s="107">
        <f t="shared" si="1465"/>
        <v>0</v>
      </c>
      <c r="H659" s="159"/>
      <c r="I659" s="104"/>
      <c r="J659" s="105"/>
      <c r="K659" s="106">
        <f t="shared" si="1466"/>
        <v>0</v>
      </c>
      <c r="L659" s="108">
        <f t="shared" si="1467"/>
        <v>0</v>
      </c>
      <c r="M659" s="97">
        <f t="shared" si="1468"/>
        <v>0</v>
      </c>
      <c r="N659" s="109">
        <f t="shared" si="1469"/>
        <v>0</v>
      </c>
      <c r="O659" s="107">
        <f t="shared" si="1470"/>
        <v>0</v>
      </c>
      <c r="P659" s="110" t="str">
        <f t="shared" ref="P659:Q659" si="1479">H659</f>
        <v/>
      </c>
      <c r="Q659" s="106" t="str">
        <f t="shared" si="1479"/>
        <v/>
      </c>
      <c r="R659" s="106">
        <f t="shared" si="1472"/>
        <v>0</v>
      </c>
      <c r="S659" s="108">
        <f t="shared" si="1473"/>
        <v>0</v>
      </c>
      <c r="T659" s="153">
        <f t="shared" si="1474"/>
        <v>0</v>
      </c>
      <c r="U659" s="154">
        <f t="shared" si="1475"/>
        <v>0</v>
      </c>
      <c r="V659" s="86"/>
      <c r="W659" s="86"/>
      <c r="X659" s="86"/>
      <c r="Y659" s="86"/>
      <c r="Z659" s="86"/>
      <c r="AA659" s="86"/>
      <c r="AB659" s="86"/>
      <c r="AC659" s="86"/>
      <c r="AD659" s="86"/>
      <c r="AE659" s="86" t="str">
        <f t="shared" si="1480"/>
        <v/>
      </c>
      <c r="AF659" s="86">
        <v>3.0</v>
      </c>
      <c r="AG659" s="155" t="str">
        <f t="shared" si="1476"/>
        <v>3</v>
      </c>
      <c r="AH659" s="155" t="str">
        <f t="shared" si="1477"/>
        <v> </v>
      </c>
      <c r="AI659" s="155" t="str">
        <f t="shared" ref="AI659:AK659" si="1481">IF(H659="","",H659)</f>
        <v/>
      </c>
      <c r="AJ659" s="156" t="str">
        <f t="shared" si="1481"/>
        <v/>
      </c>
      <c r="AK659" s="157" t="str">
        <f t="shared" si="1481"/>
        <v/>
      </c>
      <c r="AL659" s="86" t="str">
        <f t="shared" si="1482"/>
        <v/>
      </c>
    </row>
    <row r="660" ht="25.5" customHeight="1">
      <c r="A660" s="149"/>
      <c r="B660" s="161"/>
      <c r="C660" s="104"/>
      <c r="D660" s="105"/>
      <c r="E660" s="106">
        <f>IF(B660="",0,F677/SUM(B657:B676))</f>
        <v>0</v>
      </c>
      <c r="F660" s="106">
        <f t="shared" si="1464"/>
        <v>0</v>
      </c>
      <c r="G660" s="107">
        <f t="shared" si="1465"/>
        <v>0</v>
      </c>
      <c r="H660" s="103"/>
      <c r="I660" s="104"/>
      <c r="J660" s="105"/>
      <c r="K660" s="106">
        <f t="shared" si="1466"/>
        <v>0</v>
      </c>
      <c r="L660" s="108">
        <f t="shared" si="1467"/>
        <v>0</v>
      </c>
      <c r="M660" s="97">
        <f t="shared" si="1468"/>
        <v>0</v>
      </c>
      <c r="N660" s="109">
        <f t="shared" si="1469"/>
        <v>0</v>
      </c>
      <c r="O660" s="107">
        <f t="shared" si="1470"/>
        <v>0</v>
      </c>
      <c r="P660" s="110" t="str">
        <f t="shared" ref="P660:Q660" si="1483">H660</f>
        <v/>
      </c>
      <c r="Q660" s="106" t="str">
        <f t="shared" si="1483"/>
        <v/>
      </c>
      <c r="R660" s="106">
        <f t="shared" si="1472"/>
        <v>0</v>
      </c>
      <c r="S660" s="108">
        <f t="shared" si="1473"/>
        <v>0</v>
      </c>
      <c r="T660" s="153">
        <f t="shared" si="1474"/>
        <v>0</v>
      </c>
      <c r="U660" s="154">
        <f t="shared" si="1475"/>
        <v>0</v>
      </c>
      <c r="V660" s="86"/>
      <c r="W660" s="86"/>
      <c r="X660" s="86"/>
      <c r="Y660" s="86"/>
      <c r="Z660" s="86"/>
      <c r="AA660" s="86"/>
      <c r="AB660" s="86"/>
      <c r="AC660" s="86"/>
      <c r="AD660" s="86"/>
      <c r="AE660" s="86" t="str">
        <f t="shared" si="1480"/>
        <v/>
      </c>
      <c r="AF660" s="86">
        <v>4.0</v>
      </c>
      <c r="AG660" s="155" t="str">
        <f t="shared" si="1476"/>
        <v>4</v>
      </c>
      <c r="AH660" s="155" t="str">
        <f t="shared" si="1477"/>
        <v> </v>
      </c>
      <c r="AI660" s="155" t="str">
        <f t="shared" ref="AI660:AK660" si="1484">IF(H660="","",H660)</f>
        <v/>
      </c>
      <c r="AJ660" s="156" t="str">
        <f t="shared" si="1484"/>
        <v/>
      </c>
      <c r="AK660" s="157" t="str">
        <f t="shared" si="1484"/>
        <v/>
      </c>
      <c r="AL660" s="86" t="str">
        <f t="shared" si="1482"/>
        <v/>
      </c>
    </row>
    <row r="661" ht="25.5" customHeight="1">
      <c r="A661" s="149"/>
      <c r="B661" s="162"/>
      <c r="C661" s="160"/>
      <c r="D661" s="158"/>
      <c r="E661" s="106">
        <f>IF(B661="",0,F677/SUM(B657:B676))</f>
        <v>0</v>
      </c>
      <c r="F661" s="106">
        <f t="shared" si="1464"/>
        <v>0</v>
      </c>
      <c r="G661" s="107">
        <f t="shared" si="1465"/>
        <v>0</v>
      </c>
      <c r="H661" s="159"/>
      <c r="I661" s="104"/>
      <c r="J661" s="105"/>
      <c r="K661" s="106">
        <f t="shared" si="1466"/>
        <v>0</v>
      </c>
      <c r="L661" s="108">
        <f t="shared" si="1467"/>
        <v>0</v>
      </c>
      <c r="M661" s="97">
        <f t="shared" si="1468"/>
        <v>0</v>
      </c>
      <c r="N661" s="109">
        <f t="shared" si="1469"/>
        <v>0</v>
      </c>
      <c r="O661" s="107">
        <f t="shared" si="1470"/>
        <v>0</v>
      </c>
      <c r="P661" s="110" t="str">
        <f t="shared" ref="P661:Q661" si="1485">H661</f>
        <v/>
      </c>
      <c r="Q661" s="106" t="str">
        <f t="shared" si="1485"/>
        <v/>
      </c>
      <c r="R661" s="106">
        <f t="shared" si="1472"/>
        <v>0</v>
      </c>
      <c r="S661" s="108">
        <f t="shared" si="1473"/>
        <v>0</v>
      </c>
      <c r="T661" s="153">
        <f t="shared" si="1474"/>
        <v>0</v>
      </c>
      <c r="U661" s="154">
        <f t="shared" si="1475"/>
        <v>0</v>
      </c>
      <c r="V661" s="86"/>
      <c r="W661" s="86"/>
      <c r="X661" s="86"/>
      <c r="Y661" s="86"/>
      <c r="Z661" s="86"/>
      <c r="AA661" s="86"/>
      <c r="AB661" s="86"/>
      <c r="AC661" s="86"/>
      <c r="AD661" s="86"/>
      <c r="AE661" s="86" t="str">
        <f t="shared" si="1480"/>
        <v/>
      </c>
      <c r="AF661" s="86">
        <v>5.0</v>
      </c>
      <c r="AG661" s="155" t="str">
        <f t="shared" si="1476"/>
        <v>5</v>
      </c>
      <c r="AH661" s="155" t="str">
        <f t="shared" si="1477"/>
        <v> </v>
      </c>
      <c r="AI661" s="155" t="str">
        <f t="shared" ref="AI661:AK661" si="1486">IF(H661="","",H661)</f>
        <v/>
      </c>
      <c r="AJ661" s="156" t="str">
        <f t="shared" si="1486"/>
        <v/>
      </c>
      <c r="AK661" s="157" t="str">
        <f t="shared" si="1486"/>
        <v/>
      </c>
      <c r="AL661" s="86" t="str">
        <f t="shared" si="1482"/>
        <v/>
      </c>
    </row>
    <row r="662" ht="25.5" customHeight="1">
      <c r="A662" s="149"/>
      <c r="B662" s="161"/>
      <c r="C662" s="104"/>
      <c r="D662" s="105"/>
      <c r="E662" s="106">
        <f>IF(B662="",0,F677/SUM(B657:B676))</f>
        <v>0</v>
      </c>
      <c r="F662" s="106">
        <f t="shared" si="1464"/>
        <v>0</v>
      </c>
      <c r="G662" s="107">
        <f t="shared" si="1465"/>
        <v>0</v>
      </c>
      <c r="H662" s="103"/>
      <c r="I662" s="104"/>
      <c r="J662" s="105"/>
      <c r="K662" s="106">
        <f t="shared" si="1466"/>
        <v>0</v>
      </c>
      <c r="L662" s="108">
        <f t="shared" si="1467"/>
        <v>0</v>
      </c>
      <c r="M662" s="97">
        <f t="shared" si="1468"/>
        <v>0</v>
      </c>
      <c r="N662" s="109">
        <f t="shared" si="1469"/>
        <v>0</v>
      </c>
      <c r="O662" s="107">
        <f t="shared" si="1470"/>
        <v>0</v>
      </c>
      <c r="P662" s="110" t="str">
        <f t="shared" ref="P662:Q662" si="1487">H662</f>
        <v/>
      </c>
      <c r="Q662" s="106" t="str">
        <f t="shared" si="1487"/>
        <v/>
      </c>
      <c r="R662" s="106">
        <f t="shared" si="1472"/>
        <v>0</v>
      </c>
      <c r="S662" s="108">
        <f t="shared" si="1473"/>
        <v>0</v>
      </c>
      <c r="T662" s="153">
        <f t="shared" si="1474"/>
        <v>0</v>
      </c>
      <c r="U662" s="154">
        <f t="shared" si="1475"/>
        <v>0</v>
      </c>
      <c r="V662" s="86"/>
      <c r="W662" s="86"/>
      <c r="X662" s="86"/>
      <c r="Y662" s="86"/>
      <c r="Z662" s="86"/>
      <c r="AA662" s="86"/>
      <c r="AB662" s="86"/>
      <c r="AC662" s="86"/>
      <c r="AD662" s="86"/>
      <c r="AE662" s="86" t="str">
        <f t="shared" si="1480"/>
        <v/>
      </c>
      <c r="AF662" s="86">
        <v>6.0</v>
      </c>
      <c r="AG662" s="155" t="str">
        <f t="shared" si="1476"/>
        <v>6</v>
      </c>
      <c r="AH662" s="155" t="str">
        <f t="shared" si="1477"/>
        <v> </v>
      </c>
      <c r="AI662" s="155" t="str">
        <f t="shared" ref="AI662:AK662" si="1488">IF(H662="","",H662)</f>
        <v/>
      </c>
      <c r="AJ662" s="156" t="str">
        <f t="shared" si="1488"/>
        <v/>
      </c>
      <c r="AK662" s="157" t="str">
        <f t="shared" si="1488"/>
        <v/>
      </c>
      <c r="AL662" s="86" t="str">
        <f t="shared" si="1482"/>
        <v/>
      </c>
    </row>
    <row r="663" ht="25.5" customHeight="1">
      <c r="A663" s="149"/>
      <c r="B663" s="162"/>
      <c r="C663" s="160"/>
      <c r="D663" s="158"/>
      <c r="E663" s="106">
        <f>IF(B663="",0,F677/SUM(B657:B676))</f>
        <v>0</v>
      </c>
      <c r="F663" s="106">
        <f t="shared" si="1464"/>
        <v>0</v>
      </c>
      <c r="G663" s="107">
        <f t="shared" si="1465"/>
        <v>0</v>
      </c>
      <c r="H663" s="159"/>
      <c r="I663" s="104"/>
      <c r="J663" s="105"/>
      <c r="K663" s="106">
        <f t="shared" si="1466"/>
        <v>0</v>
      </c>
      <c r="L663" s="108">
        <f t="shared" si="1467"/>
        <v>0</v>
      </c>
      <c r="M663" s="97">
        <f t="shared" si="1468"/>
        <v>0</v>
      </c>
      <c r="N663" s="109">
        <f t="shared" si="1469"/>
        <v>0</v>
      </c>
      <c r="O663" s="107">
        <f t="shared" si="1470"/>
        <v>0</v>
      </c>
      <c r="P663" s="110" t="str">
        <f t="shared" ref="P663:Q663" si="1489">H663</f>
        <v/>
      </c>
      <c r="Q663" s="106" t="str">
        <f t="shared" si="1489"/>
        <v/>
      </c>
      <c r="R663" s="106">
        <f t="shared" si="1472"/>
        <v>0</v>
      </c>
      <c r="S663" s="108">
        <f t="shared" si="1473"/>
        <v>0</v>
      </c>
      <c r="T663" s="153">
        <f t="shared" si="1474"/>
        <v>0</v>
      </c>
      <c r="U663" s="154">
        <f t="shared" si="1475"/>
        <v>0</v>
      </c>
      <c r="V663" s="86"/>
      <c r="W663" s="86"/>
      <c r="X663" s="86"/>
      <c r="Y663" s="86"/>
      <c r="Z663" s="86"/>
      <c r="AA663" s="86"/>
      <c r="AB663" s="86"/>
      <c r="AC663" s="86"/>
      <c r="AD663" s="86"/>
      <c r="AE663" s="86" t="str">
        <f t="shared" si="1480"/>
        <v/>
      </c>
      <c r="AF663" s="86">
        <v>7.0</v>
      </c>
      <c r="AG663" s="155" t="str">
        <f t="shared" si="1476"/>
        <v>7</v>
      </c>
      <c r="AH663" s="155" t="str">
        <f t="shared" si="1477"/>
        <v> </v>
      </c>
      <c r="AI663" s="155" t="str">
        <f t="shared" ref="AI663:AK663" si="1490">IF(H663="","",H663)</f>
        <v/>
      </c>
      <c r="AJ663" s="156" t="str">
        <f t="shared" si="1490"/>
        <v/>
      </c>
      <c r="AK663" s="157" t="str">
        <f t="shared" si="1490"/>
        <v/>
      </c>
      <c r="AL663" s="86" t="str">
        <f t="shared" si="1482"/>
        <v/>
      </c>
    </row>
    <row r="664" ht="25.5" customHeight="1">
      <c r="A664" s="149"/>
      <c r="B664" s="161"/>
      <c r="C664" s="104"/>
      <c r="D664" s="105"/>
      <c r="E664" s="106">
        <f>IF(B664="",0,F677/SUM(B657:B676))</f>
        <v>0</v>
      </c>
      <c r="F664" s="106">
        <f t="shared" si="1464"/>
        <v>0</v>
      </c>
      <c r="G664" s="107">
        <f t="shared" si="1465"/>
        <v>0</v>
      </c>
      <c r="H664" s="103"/>
      <c r="I664" s="104"/>
      <c r="J664" s="105"/>
      <c r="K664" s="106">
        <f t="shared" si="1466"/>
        <v>0</v>
      </c>
      <c r="L664" s="108">
        <f t="shared" si="1467"/>
        <v>0</v>
      </c>
      <c r="M664" s="97">
        <f t="shared" si="1468"/>
        <v>0</v>
      </c>
      <c r="N664" s="109">
        <f t="shared" si="1469"/>
        <v>0</v>
      </c>
      <c r="O664" s="107">
        <f t="shared" si="1470"/>
        <v>0</v>
      </c>
      <c r="P664" s="110" t="str">
        <f t="shared" ref="P664:Q664" si="1491">H664</f>
        <v/>
      </c>
      <c r="Q664" s="106" t="str">
        <f t="shared" si="1491"/>
        <v/>
      </c>
      <c r="R664" s="106">
        <f t="shared" si="1472"/>
        <v>0</v>
      </c>
      <c r="S664" s="108">
        <f t="shared" si="1473"/>
        <v>0</v>
      </c>
      <c r="T664" s="153">
        <f t="shared" si="1474"/>
        <v>0</v>
      </c>
      <c r="U664" s="154">
        <f t="shared" si="1475"/>
        <v>0</v>
      </c>
      <c r="V664" s="86"/>
      <c r="W664" s="86"/>
      <c r="X664" s="86"/>
      <c r="Y664" s="86"/>
      <c r="Z664" s="86"/>
      <c r="AA664" s="86"/>
      <c r="AB664" s="86"/>
      <c r="AC664" s="86"/>
      <c r="AD664" s="86"/>
      <c r="AE664" s="86" t="str">
        <f t="shared" si="1480"/>
        <v/>
      </c>
      <c r="AF664" s="86">
        <v>8.0</v>
      </c>
      <c r="AG664" s="155" t="str">
        <f t="shared" si="1476"/>
        <v>8</v>
      </c>
      <c r="AH664" s="155" t="str">
        <f t="shared" si="1477"/>
        <v> </v>
      </c>
      <c r="AI664" s="155" t="str">
        <f t="shared" ref="AI664:AK664" si="1492">IF(H664="","",H664)</f>
        <v/>
      </c>
      <c r="AJ664" s="156" t="str">
        <f t="shared" si="1492"/>
        <v/>
      </c>
      <c r="AK664" s="157" t="str">
        <f t="shared" si="1492"/>
        <v/>
      </c>
      <c r="AL664" s="86" t="str">
        <f t="shared" si="1482"/>
        <v/>
      </c>
    </row>
    <row r="665" ht="25.5" customHeight="1">
      <c r="A665" s="149"/>
      <c r="B665" s="161"/>
      <c r="C665" s="104"/>
      <c r="D665" s="105"/>
      <c r="E665" s="106">
        <f>IF(B665="",0,F677/SUM(B657:B676))</f>
        <v>0</v>
      </c>
      <c r="F665" s="106">
        <f t="shared" si="1464"/>
        <v>0</v>
      </c>
      <c r="G665" s="107">
        <f t="shared" si="1465"/>
        <v>0</v>
      </c>
      <c r="H665" s="103"/>
      <c r="I665" s="104"/>
      <c r="J665" s="105"/>
      <c r="K665" s="106">
        <f t="shared" si="1466"/>
        <v>0</v>
      </c>
      <c r="L665" s="108">
        <f t="shared" si="1467"/>
        <v>0</v>
      </c>
      <c r="M665" s="97">
        <f t="shared" si="1468"/>
        <v>0</v>
      </c>
      <c r="N665" s="109">
        <f t="shared" si="1469"/>
        <v>0</v>
      </c>
      <c r="O665" s="107">
        <f t="shared" si="1470"/>
        <v>0</v>
      </c>
      <c r="P665" s="110" t="str">
        <f t="shared" ref="P665:Q665" si="1493">H665</f>
        <v/>
      </c>
      <c r="Q665" s="106" t="str">
        <f t="shared" si="1493"/>
        <v/>
      </c>
      <c r="R665" s="106">
        <f t="shared" si="1472"/>
        <v>0</v>
      </c>
      <c r="S665" s="108">
        <f t="shared" si="1473"/>
        <v>0</v>
      </c>
      <c r="T665" s="153">
        <f t="shared" si="1474"/>
        <v>0</v>
      </c>
      <c r="U665" s="154">
        <f t="shared" si="1475"/>
        <v>0</v>
      </c>
      <c r="V665" s="86"/>
      <c r="W665" s="86"/>
      <c r="X665" s="86"/>
      <c r="Y665" s="86"/>
      <c r="Z665" s="86"/>
      <c r="AA665" s="86"/>
      <c r="AB665" s="86"/>
      <c r="AC665" s="86"/>
      <c r="AD665" s="86"/>
      <c r="AE665" s="86" t="str">
        <f t="shared" si="1480"/>
        <v/>
      </c>
      <c r="AF665" s="86">
        <v>9.0</v>
      </c>
      <c r="AG665" s="155" t="str">
        <f t="shared" si="1476"/>
        <v>9</v>
      </c>
      <c r="AH665" s="155" t="str">
        <f t="shared" si="1477"/>
        <v> </v>
      </c>
      <c r="AI665" s="155" t="str">
        <f t="shared" ref="AI665:AK665" si="1494">IF(H665="","",H665)</f>
        <v/>
      </c>
      <c r="AJ665" s="156" t="str">
        <f t="shared" si="1494"/>
        <v/>
      </c>
      <c r="AK665" s="157" t="str">
        <f t="shared" si="1494"/>
        <v/>
      </c>
      <c r="AL665" s="86" t="str">
        <f t="shared" si="1482"/>
        <v/>
      </c>
    </row>
    <row r="666" ht="25.5" customHeight="1">
      <c r="A666" s="149"/>
      <c r="B666" s="161"/>
      <c r="C666" s="104"/>
      <c r="D666" s="105"/>
      <c r="E666" s="106">
        <f>IF(B666="",0,F677/SUM(B657:B676))</f>
        <v>0</v>
      </c>
      <c r="F666" s="106">
        <f t="shared" si="1464"/>
        <v>0</v>
      </c>
      <c r="G666" s="107">
        <f t="shared" si="1465"/>
        <v>0</v>
      </c>
      <c r="H666" s="103"/>
      <c r="I666" s="104"/>
      <c r="J666" s="105"/>
      <c r="K666" s="106">
        <f t="shared" si="1466"/>
        <v>0</v>
      </c>
      <c r="L666" s="108">
        <f t="shared" si="1467"/>
        <v>0</v>
      </c>
      <c r="M666" s="97">
        <f t="shared" si="1468"/>
        <v>0</v>
      </c>
      <c r="N666" s="109">
        <f t="shared" si="1469"/>
        <v>0</v>
      </c>
      <c r="O666" s="107">
        <f t="shared" si="1470"/>
        <v>0</v>
      </c>
      <c r="P666" s="110" t="str">
        <f t="shared" ref="P666:Q666" si="1495">H666</f>
        <v/>
      </c>
      <c r="Q666" s="106" t="str">
        <f t="shared" si="1495"/>
        <v/>
      </c>
      <c r="R666" s="106">
        <f t="shared" si="1472"/>
        <v>0</v>
      </c>
      <c r="S666" s="108">
        <f t="shared" si="1473"/>
        <v>0</v>
      </c>
      <c r="T666" s="153">
        <f t="shared" si="1474"/>
        <v>0</v>
      </c>
      <c r="U666" s="154">
        <f t="shared" si="1475"/>
        <v>0</v>
      </c>
      <c r="V666" s="86"/>
      <c r="W666" s="86"/>
      <c r="X666" s="86"/>
      <c r="Y666" s="86"/>
      <c r="Z666" s="86"/>
      <c r="AA666" s="86"/>
      <c r="AB666" s="86"/>
      <c r="AC666" s="86"/>
      <c r="AD666" s="86"/>
      <c r="AE666" s="86" t="str">
        <f t="shared" si="1480"/>
        <v/>
      </c>
      <c r="AF666" s="86">
        <v>10.0</v>
      </c>
      <c r="AG666" s="155" t="str">
        <f t="shared" si="1476"/>
        <v>10</v>
      </c>
      <c r="AH666" s="155" t="str">
        <f t="shared" si="1477"/>
        <v> </v>
      </c>
      <c r="AI666" s="155" t="str">
        <f t="shared" ref="AI666:AK666" si="1496">IF(H666="","",H666)</f>
        <v/>
      </c>
      <c r="AJ666" s="156" t="str">
        <f t="shared" si="1496"/>
        <v/>
      </c>
      <c r="AK666" s="157" t="str">
        <f t="shared" si="1496"/>
        <v/>
      </c>
      <c r="AL666" s="86" t="str">
        <f t="shared" si="1482"/>
        <v/>
      </c>
    </row>
    <row r="667" ht="25.5" customHeight="1">
      <c r="A667" s="149"/>
      <c r="B667" s="161"/>
      <c r="C667" s="104"/>
      <c r="D667" s="105"/>
      <c r="E667" s="106">
        <f>IF(B667="",0,F677/SUM(B657:B676))</f>
        <v>0</v>
      </c>
      <c r="F667" s="106">
        <f t="shared" si="1464"/>
        <v>0</v>
      </c>
      <c r="G667" s="107">
        <f t="shared" si="1465"/>
        <v>0</v>
      </c>
      <c r="H667" s="103"/>
      <c r="I667" s="104"/>
      <c r="J667" s="105"/>
      <c r="K667" s="106">
        <f t="shared" si="1466"/>
        <v>0</v>
      </c>
      <c r="L667" s="108">
        <f t="shared" si="1467"/>
        <v>0</v>
      </c>
      <c r="M667" s="97">
        <f t="shared" si="1468"/>
        <v>0</v>
      </c>
      <c r="N667" s="109">
        <f t="shared" si="1469"/>
        <v>0</v>
      </c>
      <c r="O667" s="107">
        <f t="shared" si="1470"/>
        <v>0</v>
      </c>
      <c r="P667" s="110" t="str">
        <f t="shared" ref="P667:Q667" si="1497">H667</f>
        <v/>
      </c>
      <c r="Q667" s="106" t="str">
        <f t="shared" si="1497"/>
        <v/>
      </c>
      <c r="R667" s="106">
        <f t="shared" si="1472"/>
        <v>0</v>
      </c>
      <c r="S667" s="108">
        <f t="shared" si="1473"/>
        <v>0</v>
      </c>
      <c r="T667" s="153">
        <f t="shared" si="1474"/>
        <v>0</v>
      </c>
      <c r="U667" s="154">
        <f t="shared" si="1475"/>
        <v>0</v>
      </c>
      <c r="V667" s="86"/>
      <c r="W667" s="86"/>
      <c r="X667" s="86"/>
      <c r="Y667" s="86"/>
      <c r="Z667" s="86"/>
      <c r="AA667" s="86"/>
      <c r="AB667" s="86"/>
      <c r="AC667" s="86"/>
      <c r="AD667" s="86"/>
      <c r="AE667" s="86" t="str">
        <f t="shared" si="1480"/>
        <v/>
      </c>
      <c r="AF667" s="86">
        <v>11.0</v>
      </c>
      <c r="AG667" s="155" t="str">
        <f t="shared" si="1476"/>
        <v>11</v>
      </c>
      <c r="AH667" s="155" t="str">
        <f t="shared" si="1477"/>
        <v> </v>
      </c>
      <c r="AI667" s="155" t="str">
        <f t="shared" ref="AI667:AK667" si="1498">IF(H667="","",H667)</f>
        <v/>
      </c>
      <c r="AJ667" s="156" t="str">
        <f t="shared" si="1498"/>
        <v/>
      </c>
      <c r="AK667" s="157" t="str">
        <f t="shared" si="1498"/>
        <v/>
      </c>
      <c r="AL667" s="86" t="str">
        <f t="shared" si="1482"/>
        <v/>
      </c>
    </row>
    <row r="668" ht="25.5" customHeight="1">
      <c r="A668" s="149"/>
      <c r="B668" s="161"/>
      <c r="C668" s="104"/>
      <c r="D668" s="105"/>
      <c r="E668" s="106">
        <f>IF(B668="",0,F677/SUM(B657:B676))</f>
        <v>0</v>
      </c>
      <c r="F668" s="106">
        <f t="shared" si="1464"/>
        <v>0</v>
      </c>
      <c r="G668" s="107">
        <f t="shared" si="1465"/>
        <v>0</v>
      </c>
      <c r="H668" s="103"/>
      <c r="I668" s="104"/>
      <c r="J668" s="105"/>
      <c r="K668" s="106">
        <f t="shared" si="1466"/>
        <v>0</v>
      </c>
      <c r="L668" s="108">
        <f t="shared" si="1467"/>
        <v>0</v>
      </c>
      <c r="M668" s="97">
        <f t="shared" si="1468"/>
        <v>0</v>
      </c>
      <c r="N668" s="109">
        <f t="shared" si="1469"/>
        <v>0</v>
      </c>
      <c r="O668" s="107">
        <f t="shared" si="1470"/>
        <v>0</v>
      </c>
      <c r="P668" s="110" t="str">
        <f t="shared" ref="P668:Q668" si="1499">H668</f>
        <v/>
      </c>
      <c r="Q668" s="106" t="str">
        <f t="shared" si="1499"/>
        <v/>
      </c>
      <c r="R668" s="106">
        <f t="shared" si="1472"/>
        <v>0</v>
      </c>
      <c r="S668" s="108">
        <f t="shared" si="1473"/>
        <v>0</v>
      </c>
      <c r="T668" s="153">
        <f t="shared" si="1474"/>
        <v>0</v>
      </c>
      <c r="U668" s="154">
        <f t="shared" si="1475"/>
        <v>0</v>
      </c>
      <c r="V668" s="86"/>
      <c r="W668" s="86"/>
      <c r="X668" s="86"/>
      <c r="Y668" s="86"/>
      <c r="Z668" s="86"/>
      <c r="AA668" s="86"/>
      <c r="AB668" s="86"/>
      <c r="AC668" s="86"/>
      <c r="AD668" s="86"/>
      <c r="AE668" s="86" t="str">
        <f t="shared" si="1480"/>
        <v/>
      </c>
      <c r="AF668" s="86">
        <v>12.0</v>
      </c>
      <c r="AG668" s="155" t="str">
        <f t="shared" si="1476"/>
        <v>12</v>
      </c>
      <c r="AH668" s="155" t="str">
        <f t="shared" si="1477"/>
        <v> </v>
      </c>
      <c r="AI668" s="155" t="str">
        <f t="shared" ref="AI668:AK668" si="1500">IF(H668="","",H668)</f>
        <v/>
      </c>
      <c r="AJ668" s="156" t="str">
        <f t="shared" si="1500"/>
        <v/>
      </c>
      <c r="AK668" s="157" t="str">
        <f t="shared" si="1500"/>
        <v/>
      </c>
      <c r="AL668" s="86" t="str">
        <f t="shared" si="1482"/>
        <v/>
      </c>
    </row>
    <row r="669" ht="25.5" customHeight="1">
      <c r="A669" s="149"/>
      <c r="B669" s="161"/>
      <c r="C669" s="104"/>
      <c r="D669" s="105"/>
      <c r="E669" s="106">
        <f>IF(B669="",0,F677/SUM(B657:B676))</f>
        <v>0</v>
      </c>
      <c r="F669" s="106">
        <f t="shared" si="1464"/>
        <v>0</v>
      </c>
      <c r="G669" s="107">
        <f t="shared" si="1465"/>
        <v>0</v>
      </c>
      <c r="H669" s="103"/>
      <c r="I669" s="104"/>
      <c r="J669" s="105"/>
      <c r="K669" s="106">
        <f t="shared" si="1466"/>
        <v>0</v>
      </c>
      <c r="L669" s="108">
        <f t="shared" si="1467"/>
        <v>0</v>
      </c>
      <c r="M669" s="97">
        <f t="shared" si="1468"/>
        <v>0</v>
      </c>
      <c r="N669" s="109">
        <f t="shared" si="1469"/>
        <v>0</v>
      </c>
      <c r="O669" s="107">
        <f t="shared" si="1470"/>
        <v>0</v>
      </c>
      <c r="P669" s="110" t="str">
        <f t="shared" ref="P669:Q669" si="1501">H669</f>
        <v/>
      </c>
      <c r="Q669" s="106" t="str">
        <f t="shared" si="1501"/>
        <v/>
      </c>
      <c r="R669" s="106">
        <f t="shared" si="1472"/>
        <v>0</v>
      </c>
      <c r="S669" s="108">
        <f t="shared" si="1473"/>
        <v>0</v>
      </c>
      <c r="T669" s="153">
        <f t="shared" si="1474"/>
        <v>0</v>
      </c>
      <c r="U669" s="154">
        <f t="shared" si="1475"/>
        <v>0</v>
      </c>
      <c r="V669" s="86"/>
      <c r="W669" s="86"/>
      <c r="X669" s="86"/>
      <c r="Y669" s="86"/>
      <c r="Z669" s="86"/>
      <c r="AA669" s="86"/>
      <c r="AB669" s="86"/>
      <c r="AC669" s="86"/>
      <c r="AD669" s="86"/>
      <c r="AE669" s="86" t="str">
        <f t="shared" si="1480"/>
        <v/>
      </c>
      <c r="AF669" s="86">
        <v>13.0</v>
      </c>
      <c r="AG669" s="155" t="str">
        <f t="shared" si="1476"/>
        <v>13</v>
      </c>
      <c r="AH669" s="155" t="str">
        <f t="shared" si="1477"/>
        <v> </v>
      </c>
      <c r="AI669" s="155" t="str">
        <f t="shared" ref="AI669:AK669" si="1502">IF(H669="","",H669)</f>
        <v/>
      </c>
      <c r="AJ669" s="156" t="str">
        <f t="shared" si="1502"/>
        <v/>
      </c>
      <c r="AK669" s="157" t="str">
        <f t="shared" si="1502"/>
        <v/>
      </c>
      <c r="AL669" s="86" t="str">
        <f t="shared" si="1482"/>
        <v/>
      </c>
    </row>
    <row r="670" ht="25.5" customHeight="1">
      <c r="A670" s="149"/>
      <c r="B670" s="161"/>
      <c r="C670" s="104"/>
      <c r="D670" s="105"/>
      <c r="E670" s="106">
        <f>IF(B670="",0,F677/SUM(B657:B676))</f>
        <v>0</v>
      </c>
      <c r="F670" s="106">
        <f t="shared" si="1464"/>
        <v>0</v>
      </c>
      <c r="G670" s="107">
        <f t="shared" si="1465"/>
        <v>0</v>
      </c>
      <c r="H670" s="103"/>
      <c r="I670" s="104"/>
      <c r="J670" s="105"/>
      <c r="K670" s="106">
        <f t="shared" si="1466"/>
        <v>0</v>
      </c>
      <c r="L670" s="108">
        <f t="shared" si="1467"/>
        <v>0</v>
      </c>
      <c r="M670" s="97">
        <f t="shared" si="1468"/>
        <v>0</v>
      </c>
      <c r="N670" s="109">
        <f t="shared" si="1469"/>
        <v>0</v>
      </c>
      <c r="O670" s="107">
        <f t="shared" si="1470"/>
        <v>0</v>
      </c>
      <c r="P670" s="110" t="str">
        <f t="shared" ref="P670:Q670" si="1503">H670</f>
        <v/>
      </c>
      <c r="Q670" s="106" t="str">
        <f t="shared" si="1503"/>
        <v/>
      </c>
      <c r="R670" s="106">
        <f t="shared" si="1472"/>
        <v>0</v>
      </c>
      <c r="S670" s="108">
        <f t="shared" si="1473"/>
        <v>0</v>
      </c>
      <c r="T670" s="153">
        <f t="shared" si="1474"/>
        <v>0</v>
      </c>
      <c r="U670" s="154">
        <f t="shared" si="1475"/>
        <v>0</v>
      </c>
      <c r="V670" s="86"/>
      <c r="W670" s="86"/>
      <c r="X670" s="86"/>
      <c r="Y670" s="86"/>
      <c r="Z670" s="86"/>
      <c r="AA670" s="86"/>
      <c r="AB670" s="86"/>
      <c r="AC670" s="86"/>
      <c r="AD670" s="86"/>
      <c r="AE670" s="86" t="str">
        <f t="shared" si="1480"/>
        <v/>
      </c>
      <c r="AF670" s="86">
        <v>14.0</v>
      </c>
      <c r="AG670" s="155" t="str">
        <f t="shared" si="1476"/>
        <v>14</v>
      </c>
      <c r="AH670" s="155" t="str">
        <f t="shared" si="1477"/>
        <v> </v>
      </c>
      <c r="AI670" s="155" t="str">
        <f t="shared" ref="AI670:AK670" si="1504">IF(H670="","",H670)</f>
        <v/>
      </c>
      <c r="AJ670" s="156" t="str">
        <f t="shared" si="1504"/>
        <v/>
      </c>
      <c r="AK670" s="157" t="str">
        <f t="shared" si="1504"/>
        <v/>
      </c>
      <c r="AL670" s="86" t="str">
        <f t="shared" si="1482"/>
        <v/>
      </c>
    </row>
    <row r="671" ht="25.5" customHeight="1">
      <c r="A671" s="149"/>
      <c r="B671" s="161"/>
      <c r="C671" s="104"/>
      <c r="D671" s="105"/>
      <c r="E671" s="106">
        <f>IF(B671="",0,F677/SUM(B657:B676))</f>
        <v>0</v>
      </c>
      <c r="F671" s="106">
        <f t="shared" si="1464"/>
        <v>0</v>
      </c>
      <c r="G671" s="107">
        <f t="shared" si="1465"/>
        <v>0</v>
      </c>
      <c r="H671" s="103"/>
      <c r="I671" s="104"/>
      <c r="J671" s="105"/>
      <c r="K671" s="106">
        <f t="shared" si="1466"/>
        <v>0</v>
      </c>
      <c r="L671" s="108">
        <f t="shared" si="1467"/>
        <v>0</v>
      </c>
      <c r="M671" s="97">
        <f t="shared" si="1468"/>
        <v>0</v>
      </c>
      <c r="N671" s="109">
        <f t="shared" si="1469"/>
        <v>0</v>
      </c>
      <c r="O671" s="107">
        <f t="shared" si="1470"/>
        <v>0</v>
      </c>
      <c r="P671" s="110" t="str">
        <f t="shared" ref="P671:Q671" si="1505">H671</f>
        <v/>
      </c>
      <c r="Q671" s="106" t="str">
        <f t="shared" si="1505"/>
        <v/>
      </c>
      <c r="R671" s="106">
        <f t="shared" si="1472"/>
        <v>0</v>
      </c>
      <c r="S671" s="108">
        <f t="shared" si="1473"/>
        <v>0</v>
      </c>
      <c r="T671" s="153">
        <f t="shared" si="1474"/>
        <v>0</v>
      </c>
      <c r="U671" s="154">
        <f t="shared" si="1475"/>
        <v>0</v>
      </c>
      <c r="V671" s="86"/>
      <c r="W671" s="86"/>
      <c r="X671" s="86"/>
      <c r="Y671" s="86"/>
      <c r="Z671" s="86"/>
      <c r="AA671" s="86"/>
      <c r="AB671" s="86"/>
      <c r="AC671" s="86"/>
      <c r="AD671" s="86"/>
      <c r="AE671" s="86" t="str">
        <f t="shared" si="1480"/>
        <v/>
      </c>
      <c r="AF671" s="86">
        <v>15.0</v>
      </c>
      <c r="AG671" s="155" t="str">
        <f t="shared" si="1476"/>
        <v>15</v>
      </c>
      <c r="AH671" s="155" t="str">
        <f t="shared" si="1477"/>
        <v> </v>
      </c>
      <c r="AI671" s="155" t="str">
        <f t="shared" ref="AI671:AK671" si="1506">IF(H671="","",H671)</f>
        <v/>
      </c>
      <c r="AJ671" s="156" t="str">
        <f t="shared" si="1506"/>
        <v/>
      </c>
      <c r="AK671" s="157" t="str">
        <f t="shared" si="1506"/>
        <v/>
      </c>
      <c r="AL671" s="86" t="str">
        <f t="shared" si="1482"/>
        <v/>
      </c>
    </row>
    <row r="672" ht="25.5" customHeight="1">
      <c r="A672" s="149"/>
      <c r="B672" s="161"/>
      <c r="C672" s="104"/>
      <c r="D672" s="105"/>
      <c r="E672" s="106">
        <f>IF(B672="",0,F677/SUM(B657:B676))</f>
        <v>0</v>
      </c>
      <c r="F672" s="106">
        <f t="shared" si="1464"/>
        <v>0</v>
      </c>
      <c r="G672" s="107">
        <f t="shared" si="1465"/>
        <v>0</v>
      </c>
      <c r="H672" s="103"/>
      <c r="I672" s="104"/>
      <c r="J672" s="105"/>
      <c r="K672" s="106">
        <f t="shared" si="1466"/>
        <v>0</v>
      </c>
      <c r="L672" s="108">
        <f t="shared" si="1467"/>
        <v>0</v>
      </c>
      <c r="M672" s="97">
        <f t="shared" si="1468"/>
        <v>0</v>
      </c>
      <c r="N672" s="109">
        <f t="shared" si="1469"/>
        <v>0</v>
      </c>
      <c r="O672" s="107">
        <f t="shared" si="1470"/>
        <v>0</v>
      </c>
      <c r="P672" s="110" t="str">
        <f t="shared" ref="P672:Q672" si="1507">H672</f>
        <v/>
      </c>
      <c r="Q672" s="106" t="str">
        <f t="shared" si="1507"/>
        <v/>
      </c>
      <c r="R672" s="106">
        <f t="shared" si="1472"/>
        <v>0</v>
      </c>
      <c r="S672" s="108">
        <f t="shared" si="1473"/>
        <v>0</v>
      </c>
      <c r="T672" s="153">
        <f t="shared" si="1474"/>
        <v>0</v>
      </c>
      <c r="U672" s="154">
        <f t="shared" si="1475"/>
        <v>0</v>
      </c>
      <c r="V672" s="86"/>
      <c r="W672" s="86"/>
      <c r="X672" s="86"/>
      <c r="Y672" s="86"/>
      <c r="Z672" s="86"/>
      <c r="AA672" s="86"/>
      <c r="AB672" s="86"/>
      <c r="AC672" s="86"/>
      <c r="AD672" s="86"/>
      <c r="AE672" s="86" t="str">
        <f t="shared" si="1480"/>
        <v/>
      </c>
      <c r="AF672" s="86">
        <v>16.0</v>
      </c>
      <c r="AG672" s="155" t="str">
        <f t="shared" si="1476"/>
        <v>16</v>
      </c>
      <c r="AH672" s="155" t="str">
        <f t="shared" si="1477"/>
        <v> </v>
      </c>
      <c r="AI672" s="155" t="str">
        <f t="shared" ref="AI672:AK672" si="1508">IF(H672="","",H672)</f>
        <v/>
      </c>
      <c r="AJ672" s="156" t="str">
        <f t="shared" si="1508"/>
        <v/>
      </c>
      <c r="AK672" s="157" t="str">
        <f t="shared" si="1508"/>
        <v/>
      </c>
      <c r="AL672" s="86" t="str">
        <f t="shared" si="1482"/>
        <v/>
      </c>
    </row>
    <row r="673" ht="25.5" customHeight="1">
      <c r="A673" s="149"/>
      <c r="B673" s="161"/>
      <c r="C673" s="104"/>
      <c r="D673" s="105"/>
      <c r="E673" s="106">
        <f>IF(B673="",0,F677/SUM(B657:B676))</f>
        <v>0</v>
      </c>
      <c r="F673" s="106">
        <f t="shared" si="1464"/>
        <v>0</v>
      </c>
      <c r="G673" s="107">
        <f t="shared" si="1465"/>
        <v>0</v>
      </c>
      <c r="H673" s="103"/>
      <c r="I673" s="104"/>
      <c r="J673" s="105"/>
      <c r="K673" s="106">
        <f t="shared" si="1466"/>
        <v>0</v>
      </c>
      <c r="L673" s="108">
        <f t="shared" si="1467"/>
        <v>0</v>
      </c>
      <c r="M673" s="97">
        <f t="shared" si="1468"/>
        <v>0</v>
      </c>
      <c r="N673" s="109">
        <f t="shared" si="1469"/>
        <v>0</v>
      </c>
      <c r="O673" s="107">
        <f t="shared" si="1470"/>
        <v>0</v>
      </c>
      <c r="P673" s="110" t="str">
        <f t="shared" ref="P673:Q673" si="1509">H673</f>
        <v/>
      </c>
      <c r="Q673" s="106" t="str">
        <f t="shared" si="1509"/>
        <v/>
      </c>
      <c r="R673" s="106">
        <f t="shared" si="1472"/>
        <v>0</v>
      </c>
      <c r="S673" s="108">
        <f t="shared" si="1473"/>
        <v>0</v>
      </c>
      <c r="T673" s="153">
        <f t="shared" si="1474"/>
        <v>0</v>
      </c>
      <c r="U673" s="154">
        <f t="shared" si="1475"/>
        <v>0</v>
      </c>
      <c r="V673" s="86"/>
      <c r="W673" s="86"/>
      <c r="X673" s="86"/>
      <c r="Y673" s="86"/>
      <c r="Z673" s="86"/>
      <c r="AA673" s="86"/>
      <c r="AB673" s="86"/>
      <c r="AC673" s="86"/>
      <c r="AD673" s="86"/>
      <c r="AE673" s="86" t="str">
        <f t="shared" si="1480"/>
        <v/>
      </c>
      <c r="AF673" s="86">
        <v>17.0</v>
      </c>
      <c r="AG673" s="155" t="str">
        <f t="shared" si="1476"/>
        <v>17</v>
      </c>
      <c r="AH673" s="155" t="str">
        <f t="shared" si="1477"/>
        <v> </v>
      </c>
      <c r="AI673" s="155" t="str">
        <f t="shared" ref="AI673:AK673" si="1510">IF(H673="","",H673)</f>
        <v/>
      </c>
      <c r="AJ673" s="156" t="str">
        <f t="shared" si="1510"/>
        <v/>
      </c>
      <c r="AK673" s="157" t="str">
        <f t="shared" si="1510"/>
        <v/>
      </c>
      <c r="AL673" s="86" t="str">
        <f t="shared" si="1482"/>
        <v/>
      </c>
    </row>
    <row r="674" ht="25.5" customHeight="1">
      <c r="A674" s="149"/>
      <c r="B674" s="161"/>
      <c r="C674" s="104"/>
      <c r="D674" s="105"/>
      <c r="E674" s="106">
        <f>IF(B674="",0,F677/SUM(B657:B676))</f>
        <v>0</v>
      </c>
      <c r="F674" s="106">
        <f t="shared" si="1464"/>
        <v>0</v>
      </c>
      <c r="G674" s="107">
        <f t="shared" si="1465"/>
        <v>0</v>
      </c>
      <c r="H674" s="103"/>
      <c r="I674" s="104"/>
      <c r="J674" s="105"/>
      <c r="K674" s="106">
        <f t="shared" si="1466"/>
        <v>0</v>
      </c>
      <c r="L674" s="108">
        <f t="shared" si="1467"/>
        <v>0</v>
      </c>
      <c r="M674" s="97">
        <f t="shared" si="1468"/>
        <v>0</v>
      </c>
      <c r="N674" s="109">
        <f t="shared" si="1469"/>
        <v>0</v>
      </c>
      <c r="O674" s="107">
        <f t="shared" si="1470"/>
        <v>0</v>
      </c>
      <c r="P674" s="110" t="str">
        <f t="shared" ref="P674:Q674" si="1511">H674</f>
        <v/>
      </c>
      <c r="Q674" s="106" t="str">
        <f t="shared" si="1511"/>
        <v/>
      </c>
      <c r="R674" s="106">
        <f t="shared" si="1472"/>
        <v>0</v>
      </c>
      <c r="S674" s="108">
        <f t="shared" si="1473"/>
        <v>0</v>
      </c>
      <c r="T674" s="153">
        <f t="shared" si="1474"/>
        <v>0</v>
      </c>
      <c r="U674" s="154">
        <f t="shared" si="1475"/>
        <v>0</v>
      </c>
      <c r="V674" s="86"/>
      <c r="W674" s="86"/>
      <c r="X674" s="86"/>
      <c r="Y674" s="86"/>
      <c r="Z674" s="86"/>
      <c r="AA674" s="86"/>
      <c r="AB674" s="86"/>
      <c r="AC674" s="86"/>
      <c r="AD674" s="86"/>
      <c r="AE674" s="86" t="str">
        <f t="shared" si="1480"/>
        <v/>
      </c>
      <c r="AF674" s="86">
        <v>18.0</v>
      </c>
      <c r="AG674" s="155" t="str">
        <f t="shared" si="1476"/>
        <v>18</v>
      </c>
      <c r="AH674" s="155" t="str">
        <f t="shared" si="1477"/>
        <v> </v>
      </c>
      <c r="AI674" s="155" t="str">
        <f t="shared" ref="AI674:AK674" si="1512">IF(H674="","",H674)</f>
        <v/>
      </c>
      <c r="AJ674" s="156" t="str">
        <f t="shared" si="1512"/>
        <v/>
      </c>
      <c r="AK674" s="157" t="str">
        <f t="shared" si="1512"/>
        <v/>
      </c>
      <c r="AL674" s="86" t="str">
        <f t="shared" si="1482"/>
        <v/>
      </c>
    </row>
    <row r="675" ht="25.5" customHeight="1">
      <c r="A675" s="149"/>
      <c r="B675" s="161"/>
      <c r="C675" s="104"/>
      <c r="D675" s="105"/>
      <c r="E675" s="106">
        <f>IF(B675="",0,F677/SUM(B657:B676))</f>
        <v>0</v>
      </c>
      <c r="F675" s="106">
        <f t="shared" si="1464"/>
        <v>0</v>
      </c>
      <c r="G675" s="107">
        <f t="shared" si="1465"/>
        <v>0</v>
      </c>
      <c r="H675" s="103"/>
      <c r="I675" s="104"/>
      <c r="J675" s="105"/>
      <c r="K675" s="106">
        <f t="shared" si="1466"/>
        <v>0</v>
      </c>
      <c r="L675" s="108">
        <f t="shared" si="1467"/>
        <v>0</v>
      </c>
      <c r="M675" s="97">
        <f t="shared" si="1468"/>
        <v>0</v>
      </c>
      <c r="N675" s="109">
        <f t="shared" si="1469"/>
        <v>0</v>
      </c>
      <c r="O675" s="107">
        <f t="shared" si="1470"/>
        <v>0</v>
      </c>
      <c r="P675" s="110" t="str">
        <f t="shared" ref="P675:Q675" si="1513">H675</f>
        <v/>
      </c>
      <c r="Q675" s="106" t="str">
        <f t="shared" si="1513"/>
        <v/>
      </c>
      <c r="R675" s="106">
        <f t="shared" si="1472"/>
        <v>0</v>
      </c>
      <c r="S675" s="108">
        <f t="shared" si="1473"/>
        <v>0</v>
      </c>
      <c r="T675" s="153">
        <f t="shared" si="1474"/>
        <v>0</v>
      </c>
      <c r="U675" s="154">
        <f t="shared" si="1475"/>
        <v>0</v>
      </c>
      <c r="V675" s="86"/>
      <c r="W675" s="86"/>
      <c r="X675" s="86"/>
      <c r="Y675" s="86"/>
      <c r="Z675" s="86"/>
      <c r="AA675" s="86"/>
      <c r="AB675" s="86"/>
      <c r="AC675" s="86"/>
      <c r="AD675" s="86"/>
      <c r="AE675" s="86" t="str">
        <f t="shared" si="1480"/>
        <v/>
      </c>
      <c r="AF675" s="86">
        <v>19.0</v>
      </c>
      <c r="AG675" s="155" t="str">
        <f t="shared" si="1476"/>
        <v>19</v>
      </c>
      <c r="AH675" s="155" t="str">
        <f t="shared" si="1477"/>
        <v> </v>
      </c>
      <c r="AI675" s="155" t="str">
        <f t="shared" ref="AI675:AK675" si="1514">IF(H675="","",H675)</f>
        <v/>
      </c>
      <c r="AJ675" s="156" t="str">
        <f t="shared" si="1514"/>
        <v/>
      </c>
      <c r="AK675" s="157" t="str">
        <f t="shared" si="1514"/>
        <v/>
      </c>
      <c r="AL675" s="86" t="str">
        <f t="shared" si="1482"/>
        <v/>
      </c>
    </row>
    <row r="676" ht="25.5" customHeight="1">
      <c r="A676" s="149"/>
      <c r="B676" s="161"/>
      <c r="C676" s="104"/>
      <c r="D676" s="105"/>
      <c r="E676" s="106">
        <f>IF(B676="",0,F677/SUM(B657:B676))</f>
        <v>0</v>
      </c>
      <c r="F676" s="106">
        <f t="shared" si="1464"/>
        <v>0</v>
      </c>
      <c r="G676" s="107">
        <f t="shared" si="1465"/>
        <v>0</v>
      </c>
      <c r="H676" s="103"/>
      <c r="I676" s="104"/>
      <c r="J676" s="105"/>
      <c r="K676" s="106">
        <f t="shared" si="1466"/>
        <v>0</v>
      </c>
      <c r="L676" s="108">
        <f t="shared" si="1467"/>
        <v>0</v>
      </c>
      <c r="M676" s="97">
        <f t="shared" si="1468"/>
        <v>0</v>
      </c>
      <c r="N676" s="109">
        <f t="shared" si="1469"/>
        <v>0</v>
      </c>
      <c r="O676" s="107">
        <f t="shared" si="1470"/>
        <v>0</v>
      </c>
      <c r="P676" s="110" t="str">
        <f t="shared" ref="P676:Q676" si="1515">H676</f>
        <v/>
      </c>
      <c r="Q676" s="106" t="str">
        <f t="shared" si="1515"/>
        <v/>
      </c>
      <c r="R676" s="106">
        <f t="shared" si="1472"/>
        <v>0</v>
      </c>
      <c r="S676" s="108">
        <f t="shared" si="1473"/>
        <v>0</v>
      </c>
      <c r="T676" s="153">
        <f t="shared" si="1474"/>
        <v>0</v>
      </c>
      <c r="U676" s="154">
        <f t="shared" si="1475"/>
        <v>0</v>
      </c>
      <c r="V676" s="86"/>
      <c r="W676" s="86"/>
      <c r="X676" s="86"/>
      <c r="Y676" s="86"/>
      <c r="Z676" s="86"/>
      <c r="AA676" s="86"/>
      <c r="AB676" s="86"/>
      <c r="AC676" s="86"/>
      <c r="AD676" s="86"/>
      <c r="AE676" s="86" t="str">
        <f t="shared" si="1480"/>
        <v/>
      </c>
      <c r="AF676" s="86">
        <v>20.0</v>
      </c>
      <c r="AG676" s="155" t="str">
        <f t="shared" si="1476"/>
        <v>20</v>
      </c>
      <c r="AH676" s="155" t="str">
        <f t="shared" si="1477"/>
        <v> </v>
      </c>
      <c r="AI676" s="155" t="str">
        <f t="shared" ref="AI676:AK676" si="1516">IF(H676="","",H676)</f>
        <v/>
      </c>
      <c r="AJ676" s="156" t="str">
        <f t="shared" si="1516"/>
        <v/>
      </c>
      <c r="AK676" s="157" t="str">
        <f t="shared" si="1516"/>
        <v/>
      </c>
      <c r="AL676" s="86" t="str">
        <f t="shared" si="1482"/>
        <v/>
      </c>
    </row>
    <row r="677" ht="25.5" customHeight="1">
      <c r="A677" s="86"/>
      <c r="B677" s="164">
        <f>SUM(B657:B676)</f>
        <v>0</v>
      </c>
      <c r="C677" s="87" t="s">
        <v>34</v>
      </c>
      <c r="D677" s="95" t="s">
        <v>26</v>
      </c>
      <c r="E677" s="15"/>
      <c r="F677" s="104"/>
      <c r="G677" s="91"/>
      <c r="H677" s="164">
        <f>SUM(H657:H676)</f>
        <v>0</v>
      </c>
      <c r="I677" s="87" t="s">
        <v>34</v>
      </c>
      <c r="J677" s="86"/>
      <c r="K677" s="86"/>
      <c r="L677" s="165">
        <f t="shared" si="1467"/>
        <v>0</v>
      </c>
      <c r="M677" s="86"/>
      <c r="N677" s="166">
        <f t="shared" ref="N677:O677" si="1517">SUM(N657:N664)</f>
        <v>0</v>
      </c>
      <c r="O677" s="166">
        <f t="shared" si="1517"/>
        <v>0</v>
      </c>
      <c r="P677" s="86"/>
      <c r="Q677" s="86"/>
      <c r="R677" s="98">
        <f>SUM(R657:R664)</f>
        <v>0</v>
      </c>
      <c r="S677" s="164" t="s">
        <v>28</v>
      </c>
      <c r="T677" s="164"/>
      <c r="U677" s="86"/>
      <c r="V677" s="86"/>
      <c r="W677" s="86"/>
      <c r="X677" s="86"/>
      <c r="Y677" s="104">
        <f>T677*R677</f>
        <v>0</v>
      </c>
      <c r="Z677" s="104">
        <f>R677</f>
        <v>0</v>
      </c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86"/>
    </row>
    <row r="678" ht="25.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86"/>
    </row>
    <row r="679" ht="25.5" customHeight="1">
      <c r="A679" s="137"/>
      <c r="B679" s="138" t="s">
        <v>1</v>
      </c>
      <c r="C679" s="139"/>
      <c r="D679" s="95" t="s">
        <v>2</v>
      </c>
      <c r="E679" s="15"/>
      <c r="F679" s="140"/>
      <c r="G679" s="17"/>
      <c r="H679" s="17"/>
      <c r="I679" s="15"/>
      <c r="J679" s="95" t="s">
        <v>3</v>
      </c>
      <c r="K679" s="17"/>
      <c r="L679" s="17"/>
      <c r="M679" s="15"/>
      <c r="N679" s="86"/>
      <c r="O679" s="86"/>
      <c r="P679" s="97">
        <f>IFERROR(O702/N702-1,0)</f>
        <v>0</v>
      </c>
      <c r="Q679" s="141" t="s">
        <v>4</v>
      </c>
      <c r="R679" s="20"/>
      <c r="S679" s="21"/>
      <c r="T679" s="142">
        <f>SUM(T682:T701)</f>
        <v>0</v>
      </c>
      <c r="U679" s="143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86"/>
    </row>
    <row r="680" ht="25.5" customHeight="1">
      <c r="A680" s="144" t="s">
        <v>5</v>
      </c>
      <c r="B680" s="145" t="s">
        <v>6</v>
      </c>
      <c r="C680" s="17"/>
      <c r="D680" s="17"/>
      <c r="E680" s="17"/>
      <c r="F680" s="17"/>
      <c r="G680" s="26"/>
      <c r="H680" s="25" t="s">
        <v>7</v>
      </c>
      <c r="I680" s="17"/>
      <c r="J680" s="17"/>
      <c r="K680" s="17"/>
      <c r="L680" s="17"/>
      <c r="M680" s="26"/>
      <c r="N680" s="27" t="s">
        <v>8</v>
      </c>
      <c r="O680" s="28"/>
      <c r="P680" s="25" t="s">
        <v>9</v>
      </c>
      <c r="Q680" s="17"/>
      <c r="R680" s="17"/>
      <c r="S680" s="17"/>
      <c r="T680" s="2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86"/>
    </row>
    <row r="681" ht="25.5" customHeight="1">
      <c r="A681" s="146"/>
      <c r="B681" s="138" t="s">
        <v>10</v>
      </c>
      <c r="C681" s="93" t="s">
        <v>11</v>
      </c>
      <c r="D681" s="93" t="s">
        <v>12</v>
      </c>
      <c r="E681" s="93" t="s">
        <v>13</v>
      </c>
      <c r="F681" s="93" t="s">
        <v>14</v>
      </c>
      <c r="G681" s="101" t="s">
        <v>15</v>
      </c>
      <c r="H681" s="100" t="s">
        <v>10</v>
      </c>
      <c r="I681" s="93" t="s">
        <v>11</v>
      </c>
      <c r="J681" s="93" t="s">
        <v>12</v>
      </c>
      <c r="K681" s="93" t="s">
        <v>14</v>
      </c>
      <c r="L681" s="93" t="s">
        <v>16</v>
      </c>
      <c r="M681" s="101" t="s">
        <v>17</v>
      </c>
      <c r="N681" s="100" t="s">
        <v>18</v>
      </c>
      <c r="O681" s="101" t="s">
        <v>19</v>
      </c>
      <c r="P681" s="100" t="s">
        <v>20</v>
      </c>
      <c r="Q681" s="93" t="s">
        <v>21</v>
      </c>
      <c r="R681" s="93" t="s">
        <v>22</v>
      </c>
      <c r="S681" s="93" t="s">
        <v>23</v>
      </c>
      <c r="T681" s="147" t="s">
        <v>24</v>
      </c>
      <c r="U681" s="148" t="s">
        <v>32</v>
      </c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86"/>
    </row>
    <row r="682" ht="25.5" customHeight="1">
      <c r="A682" s="149"/>
      <c r="B682" s="162"/>
      <c r="C682" s="160"/>
      <c r="D682" s="158"/>
      <c r="E682" s="106">
        <f>IF(B682="",0,F702/SUM(B682:B701))</f>
        <v>0</v>
      </c>
      <c r="F682" s="106">
        <f t="shared" ref="F682:F701" si="1520">C682*(1-D682)*(1-9.25%)+E682</f>
        <v>0</v>
      </c>
      <c r="G682" s="107">
        <f t="shared" ref="G682:G701" si="1521">IFERROR(F682*B682/H682,0)</f>
        <v>0</v>
      </c>
      <c r="H682" s="159"/>
      <c r="I682" s="104"/>
      <c r="J682" s="105"/>
      <c r="K682" s="106">
        <f t="shared" ref="K682:K701" si="1522">I682*(1-J682)*(1-9.25%)</f>
        <v>0</v>
      </c>
      <c r="L682" s="108">
        <f t="shared" ref="L682:L702" si="1523">IFERROR(H682/B682-1,0)</f>
        <v>0</v>
      </c>
      <c r="M682" s="97">
        <f t="shared" ref="M682:M701" si="1524">IFERROR(K682/G682-1,0)</f>
        <v>0</v>
      </c>
      <c r="N682" s="109">
        <f t="shared" ref="N682:N701" si="1525">B682*F682</f>
        <v>0</v>
      </c>
      <c r="O682" s="107">
        <f t="shared" ref="O682:O701" si="1526">H682*K682</f>
        <v>0</v>
      </c>
      <c r="P682" s="110" t="str">
        <f t="shared" ref="P682:Q682" si="1518">H682</f>
        <v/>
      </c>
      <c r="Q682" s="106" t="str">
        <f t="shared" si="1518"/>
        <v/>
      </c>
      <c r="R682" s="106">
        <f t="shared" ref="R682:R701" si="1528">Q682*P682</f>
        <v>0</v>
      </c>
      <c r="S682" s="108">
        <f t="shared" ref="S682:S701" si="1529">IF(M682="","",IF(M682&lt;20%,0,IF(M682&lt;30%,1%,IF(M682&lt;40%,1.5%,IF(M682&lt;50%,2.5%,IF(M682&lt;60%,3%,IF(M682&lt;80%,4%,IF(M682&lt;100%,5%,5%))))))))</f>
        <v>0</v>
      </c>
      <c r="T682" s="153">
        <f t="shared" ref="T682:T701" si="1530">R682*S682</f>
        <v>0</v>
      </c>
      <c r="U682" s="154">
        <f t="shared" ref="U682:U701" si="1531">G682/(1-J682)/(1-9.25%)</f>
        <v>0</v>
      </c>
      <c r="V682" s="86"/>
      <c r="W682" s="86"/>
      <c r="X682" s="86"/>
      <c r="Y682" s="86"/>
      <c r="Z682" s="86"/>
      <c r="AA682" s="86"/>
      <c r="AB682" s="86"/>
      <c r="AC682" s="86"/>
      <c r="AD682" s="86"/>
      <c r="AE682" s="86" t="str">
        <f>C679</f>
        <v/>
      </c>
      <c r="AF682" s="86">
        <v>1.0</v>
      </c>
      <c r="AG682" s="155" t="str">
        <f t="shared" ref="AG682:AG701" si="1532">CONCATENATE(AE682,AF682)</f>
        <v>1</v>
      </c>
      <c r="AH682" s="155" t="str">
        <f t="shared" ref="AH682:AH701" si="1533">IF(A682=""," ",A682)</f>
        <v> </v>
      </c>
      <c r="AI682" s="155" t="str">
        <f t="shared" ref="AI682:AK682" si="1519">IF(H682="","",H682)</f>
        <v/>
      </c>
      <c r="AJ682" s="156" t="str">
        <f t="shared" si="1519"/>
        <v/>
      </c>
      <c r="AK682" s="157" t="str">
        <f t="shared" si="1519"/>
        <v/>
      </c>
      <c r="AL682" s="86" t="str">
        <f>IF(F679="","",F679)</f>
        <v/>
      </c>
    </row>
    <row r="683" ht="25.5" customHeight="1">
      <c r="A683" s="149"/>
      <c r="B683" s="161"/>
      <c r="C683" s="104"/>
      <c r="D683" s="105"/>
      <c r="E683" s="106">
        <f>IF(B683="",0,F702/SUM(B682:B701))</f>
        <v>0</v>
      </c>
      <c r="F683" s="106">
        <f t="shared" si="1520"/>
        <v>0</v>
      </c>
      <c r="G683" s="107">
        <f t="shared" si="1521"/>
        <v>0</v>
      </c>
      <c r="H683" s="103"/>
      <c r="I683" s="104"/>
      <c r="J683" s="105"/>
      <c r="K683" s="106">
        <f t="shared" si="1522"/>
        <v>0</v>
      </c>
      <c r="L683" s="108">
        <f t="shared" si="1523"/>
        <v>0</v>
      </c>
      <c r="M683" s="97">
        <f t="shared" si="1524"/>
        <v>0</v>
      </c>
      <c r="N683" s="109">
        <f t="shared" si="1525"/>
        <v>0</v>
      </c>
      <c r="O683" s="107">
        <f t="shared" si="1526"/>
        <v>0</v>
      </c>
      <c r="P683" s="110" t="str">
        <f t="shared" ref="P683:Q683" si="1527">H683</f>
        <v/>
      </c>
      <c r="Q683" s="106" t="str">
        <f t="shared" si="1527"/>
        <v/>
      </c>
      <c r="R683" s="106">
        <f t="shared" si="1528"/>
        <v>0</v>
      </c>
      <c r="S683" s="108">
        <f t="shared" si="1529"/>
        <v>0</v>
      </c>
      <c r="T683" s="153">
        <f t="shared" si="1530"/>
        <v>0</v>
      </c>
      <c r="U683" s="154">
        <f t="shared" si="1531"/>
        <v>0</v>
      </c>
      <c r="V683" s="86"/>
      <c r="W683" s="86"/>
      <c r="X683" s="86"/>
      <c r="Y683" s="86"/>
      <c r="Z683" s="86"/>
      <c r="AA683" s="86"/>
      <c r="AB683" s="86"/>
      <c r="AC683" s="86"/>
      <c r="AD683" s="86"/>
      <c r="AE683" s="86" t="str">
        <f t="shared" ref="AE683:AE701" si="1536">AE682</f>
        <v/>
      </c>
      <c r="AF683" s="86">
        <v>2.0</v>
      </c>
      <c r="AG683" s="155" t="str">
        <f t="shared" si="1532"/>
        <v>2</v>
      </c>
      <c r="AH683" s="155" t="str">
        <f t="shared" si="1533"/>
        <v> </v>
      </c>
      <c r="AI683" s="155" t="str">
        <f t="shared" ref="AI683:AK683" si="1534">IF(H683="","",H683)</f>
        <v/>
      </c>
      <c r="AJ683" s="156" t="str">
        <f t="shared" si="1534"/>
        <v/>
      </c>
      <c r="AK683" s="157" t="str">
        <f t="shared" si="1534"/>
        <v/>
      </c>
      <c r="AL683" s="86" t="str">
        <f t="shared" ref="AL683:AL701" si="1538">AL682</f>
        <v/>
      </c>
    </row>
    <row r="684" ht="25.5" customHeight="1">
      <c r="A684" s="149"/>
      <c r="B684" s="162"/>
      <c r="C684" s="160"/>
      <c r="D684" s="158"/>
      <c r="E684" s="106">
        <f>IF(B684="",0,F702/SUM(B682:B701))</f>
        <v>0</v>
      </c>
      <c r="F684" s="106">
        <f t="shared" si="1520"/>
        <v>0</v>
      </c>
      <c r="G684" s="107">
        <f t="shared" si="1521"/>
        <v>0</v>
      </c>
      <c r="H684" s="159"/>
      <c r="I684" s="104"/>
      <c r="J684" s="105"/>
      <c r="K684" s="106">
        <f t="shared" si="1522"/>
        <v>0</v>
      </c>
      <c r="L684" s="108">
        <f t="shared" si="1523"/>
        <v>0</v>
      </c>
      <c r="M684" s="97">
        <f t="shared" si="1524"/>
        <v>0</v>
      </c>
      <c r="N684" s="109">
        <f t="shared" si="1525"/>
        <v>0</v>
      </c>
      <c r="O684" s="107">
        <f t="shared" si="1526"/>
        <v>0</v>
      </c>
      <c r="P684" s="110" t="str">
        <f t="shared" ref="P684:Q684" si="1535">H684</f>
        <v/>
      </c>
      <c r="Q684" s="106" t="str">
        <f t="shared" si="1535"/>
        <v/>
      </c>
      <c r="R684" s="106">
        <f t="shared" si="1528"/>
        <v>0</v>
      </c>
      <c r="S684" s="108">
        <f t="shared" si="1529"/>
        <v>0</v>
      </c>
      <c r="T684" s="153">
        <f t="shared" si="1530"/>
        <v>0</v>
      </c>
      <c r="U684" s="154">
        <f t="shared" si="1531"/>
        <v>0</v>
      </c>
      <c r="V684" s="86"/>
      <c r="W684" s="86"/>
      <c r="X684" s="86"/>
      <c r="Y684" s="86"/>
      <c r="Z684" s="86"/>
      <c r="AA684" s="86"/>
      <c r="AB684" s="86"/>
      <c r="AC684" s="86"/>
      <c r="AD684" s="86"/>
      <c r="AE684" s="86" t="str">
        <f t="shared" si="1536"/>
        <v/>
      </c>
      <c r="AF684" s="86">
        <v>3.0</v>
      </c>
      <c r="AG684" s="155" t="str">
        <f t="shared" si="1532"/>
        <v>3</v>
      </c>
      <c r="AH684" s="155" t="str">
        <f t="shared" si="1533"/>
        <v> </v>
      </c>
      <c r="AI684" s="155" t="str">
        <f t="shared" ref="AI684:AK684" si="1537">IF(H684="","",H684)</f>
        <v/>
      </c>
      <c r="AJ684" s="156" t="str">
        <f t="shared" si="1537"/>
        <v/>
      </c>
      <c r="AK684" s="157" t="str">
        <f t="shared" si="1537"/>
        <v/>
      </c>
      <c r="AL684" s="86" t="str">
        <f t="shared" si="1538"/>
        <v/>
      </c>
    </row>
    <row r="685" ht="25.5" customHeight="1">
      <c r="A685" s="149"/>
      <c r="B685" s="161"/>
      <c r="C685" s="104"/>
      <c r="D685" s="105"/>
      <c r="E685" s="106">
        <f>IF(B685="",0,F702/SUM(B682:B701))</f>
        <v>0</v>
      </c>
      <c r="F685" s="106">
        <f t="shared" si="1520"/>
        <v>0</v>
      </c>
      <c r="G685" s="107">
        <f t="shared" si="1521"/>
        <v>0</v>
      </c>
      <c r="H685" s="103"/>
      <c r="I685" s="104"/>
      <c r="J685" s="105"/>
      <c r="K685" s="106">
        <f t="shared" si="1522"/>
        <v>0</v>
      </c>
      <c r="L685" s="108">
        <f t="shared" si="1523"/>
        <v>0</v>
      </c>
      <c r="M685" s="97">
        <f t="shared" si="1524"/>
        <v>0</v>
      </c>
      <c r="N685" s="109">
        <f t="shared" si="1525"/>
        <v>0</v>
      </c>
      <c r="O685" s="107">
        <f t="shared" si="1526"/>
        <v>0</v>
      </c>
      <c r="P685" s="110" t="str">
        <f t="shared" ref="P685:Q685" si="1539">H685</f>
        <v/>
      </c>
      <c r="Q685" s="106" t="str">
        <f t="shared" si="1539"/>
        <v/>
      </c>
      <c r="R685" s="106">
        <f t="shared" si="1528"/>
        <v>0</v>
      </c>
      <c r="S685" s="108">
        <f t="shared" si="1529"/>
        <v>0</v>
      </c>
      <c r="T685" s="153">
        <f t="shared" si="1530"/>
        <v>0</v>
      </c>
      <c r="U685" s="154">
        <f t="shared" si="1531"/>
        <v>0</v>
      </c>
      <c r="V685" s="86"/>
      <c r="W685" s="86"/>
      <c r="X685" s="86"/>
      <c r="Y685" s="86"/>
      <c r="Z685" s="86"/>
      <c r="AA685" s="86"/>
      <c r="AB685" s="86"/>
      <c r="AC685" s="86"/>
      <c r="AD685" s="86"/>
      <c r="AE685" s="86" t="str">
        <f t="shared" si="1536"/>
        <v/>
      </c>
      <c r="AF685" s="86">
        <v>4.0</v>
      </c>
      <c r="AG685" s="155" t="str">
        <f t="shared" si="1532"/>
        <v>4</v>
      </c>
      <c r="AH685" s="155" t="str">
        <f t="shared" si="1533"/>
        <v> </v>
      </c>
      <c r="AI685" s="155" t="str">
        <f t="shared" ref="AI685:AK685" si="1540">IF(H685="","",H685)</f>
        <v/>
      </c>
      <c r="AJ685" s="156" t="str">
        <f t="shared" si="1540"/>
        <v/>
      </c>
      <c r="AK685" s="157" t="str">
        <f t="shared" si="1540"/>
        <v/>
      </c>
      <c r="AL685" s="86" t="str">
        <f t="shared" si="1538"/>
        <v/>
      </c>
    </row>
    <row r="686" ht="25.5" customHeight="1">
      <c r="A686" s="149"/>
      <c r="B686" s="162"/>
      <c r="C686" s="160"/>
      <c r="D686" s="158"/>
      <c r="E686" s="106">
        <f>IF(B686="",0,F702/SUM(B682:B701))</f>
        <v>0</v>
      </c>
      <c r="F686" s="106">
        <f t="shared" si="1520"/>
        <v>0</v>
      </c>
      <c r="G686" s="107">
        <f t="shared" si="1521"/>
        <v>0</v>
      </c>
      <c r="H686" s="159"/>
      <c r="I686" s="104"/>
      <c r="J686" s="105"/>
      <c r="K686" s="106">
        <f t="shared" si="1522"/>
        <v>0</v>
      </c>
      <c r="L686" s="108">
        <f t="shared" si="1523"/>
        <v>0</v>
      </c>
      <c r="M686" s="97">
        <f t="shared" si="1524"/>
        <v>0</v>
      </c>
      <c r="N686" s="109">
        <f t="shared" si="1525"/>
        <v>0</v>
      </c>
      <c r="O686" s="107">
        <f t="shared" si="1526"/>
        <v>0</v>
      </c>
      <c r="P686" s="110" t="str">
        <f t="shared" ref="P686:Q686" si="1541">H686</f>
        <v/>
      </c>
      <c r="Q686" s="106" t="str">
        <f t="shared" si="1541"/>
        <v/>
      </c>
      <c r="R686" s="106">
        <f t="shared" si="1528"/>
        <v>0</v>
      </c>
      <c r="S686" s="108">
        <f t="shared" si="1529"/>
        <v>0</v>
      </c>
      <c r="T686" s="153">
        <f t="shared" si="1530"/>
        <v>0</v>
      </c>
      <c r="U686" s="154">
        <f t="shared" si="1531"/>
        <v>0</v>
      </c>
      <c r="V686" s="86"/>
      <c r="W686" s="86"/>
      <c r="X686" s="86"/>
      <c r="Y686" s="86"/>
      <c r="Z686" s="86"/>
      <c r="AA686" s="86"/>
      <c r="AB686" s="86"/>
      <c r="AC686" s="86"/>
      <c r="AD686" s="86"/>
      <c r="AE686" s="86" t="str">
        <f t="shared" si="1536"/>
        <v/>
      </c>
      <c r="AF686" s="86">
        <v>5.0</v>
      </c>
      <c r="AG686" s="155" t="str">
        <f t="shared" si="1532"/>
        <v>5</v>
      </c>
      <c r="AH686" s="155" t="str">
        <f t="shared" si="1533"/>
        <v> </v>
      </c>
      <c r="AI686" s="155" t="str">
        <f t="shared" ref="AI686:AK686" si="1542">IF(H686="","",H686)</f>
        <v/>
      </c>
      <c r="AJ686" s="156" t="str">
        <f t="shared" si="1542"/>
        <v/>
      </c>
      <c r="AK686" s="157" t="str">
        <f t="shared" si="1542"/>
        <v/>
      </c>
      <c r="AL686" s="86" t="str">
        <f t="shared" si="1538"/>
        <v/>
      </c>
    </row>
    <row r="687" ht="25.5" customHeight="1">
      <c r="A687" s="149"/>
      <c r="B687" s="161"/>
      <c r="C687" s="104"/>
      <c r="D687" s="105"/>
      <c r="E687" s="106">
        <f>IF(B687="",0,F702/SUM(B682:B701))</f>
        <v>0</v>
      </c>
      <c r="F687" s="106">
        <f t="shared" si="1520"/>
        <v>0</v>
      </c>
      <c r="G687" s="107">
        <f t="shared" si="1521"/>
        <v>0</v>
      </c>
      <c r="H687" s="103"/>
      <c r="I687" s="104"/>
      <c r="J687" s="105"/>
      <c r="K687" s="106">
        <f t="shared" si="1522"/>
        <v>0</v>
      </c>
      <c r="L687" s="108">
        <f t="shared" si="1523"/>
        <v>0</v>
      </c>
      <c r="M687" s="97">
        <f t="shared" si="1524"/>
        <v>0</v>
      </c>
      <c r="N687" s="109">
        <f t="shared" si="1525"/>
        <v>0</v>
      </c>
      <c r="O687" s="107">
        <f t="shared" si="1526"/>
        <v>0</v>
      </c>
      <c r="P687" s="110" t="str">
        <f t="shared" ref="P687:Q687" si="1543">H687</f>
        <v/>
      </c>
      <c r="Q687" s="106" t="str">
        <f t="shared" si="1543"/>
        <v/>
      </c>
      <c r="R687" s="106">
        <f t="shared" si="1528"/>
        <v>0</v>
      </c>
      <c r="S687" s="108">
        <f t="shared" si="1529"/>
        <v>0</v>
      </c>
      <c r="T687" s="153">
        <f t="shared" si="1530"/>
        <v>0</v>
      </c>
      <c r="U687" s="154">
        <f t="shared" si="1531"/>
        <v>0</v>
      </c>
      <c r="V687" s="86"/>
      <c r="W687" s="86"/>
      <c r="X687" s="86"/>
      <c r="Y687" s="86"/>
      <c r="Z687" s="86"/>
      <c r="AA687" s="86"/>
      <c r="AB687" s="86"/>
      <c r="AC687" s="86"/>
      <c r="AD687" s="86"/>
      <c r="AE687" s="86" t="str">
        <f t="shared" si="1536"/>
        <v/>
      </c>
      <c r="AF687" s="86">
        <v>6.0</v>
      </c>
      <c r="AG687" s="155" t="str">
        <f t="shared" si="1532"/>
        <v>6</v>
      </c>
      <c r="AH687" s="155" t="str">
        <f t="shared" si="1533"/>
        <v> </v>
      </c>
      <c r="AI687" s="155" t="str">
        <f t="shared" ref="AI687:AK687" si="1544">IF(H687="","",H687)</f>
        <v/>
      </c>
      <c r="AJ687" s="156" t="str">
        <f t="shared" si="1544"/>
        <v/>
      </c>
      <c r="AK687" s="157" t="str">
        <f t="shared" si="1544"/>
        <v/>
      </c>
      <c r="AL687" s="86" t="str">
        <f t="shared" si="1538"/>
        <v/>
      </c>
    </row>
    <row r="688" ht="25.5" customHeight="1">
      <c r="A688" s="149"/>
      <c r="B688" s="162"/>
      <c r="C688" s="160"/>
      <c r="D688" s="158"/>
      <c r="E688" s="106">
        <f>IF(B688="",0,F702/SUM(B682:B701))</f>
        <v>0</v>
      </c>
      <c r="F688" s="106">
        <f t="shared" si="1520"/>
        <v>0</v>
      </c>
      <c r="G688" s="107">
        <f t="shared" si="1521"/>
        <v>0</v>
      </c>
      <c r="H688" s="159"/>
      <c r="I688" s="104"/>
      <c r="J688" s="105"/>
      <c r="K688" s="106">
        <f t="shared" si="1522"/>
        <v>0</v>
      </c>
      <c r="L688" s="108">
        <f t="shared" si="1523"/>
        <v>0</v>
      </c>
      <c r="M688" s="97">
        <f t="shared" si="1524"/>
        <v>0</v>
      </c>
      <c r="N688" s="109">
        <f t="shared" si="1525"/>
        <v>0</v>
      </c>
      <c r="O688" s="107">
        <f t="shared" si="1526"/>
        <v>0</v>
      </c>
      <c r="P688" s="110" t="str">
        <f t="shared" ref="P688:Q688" si="1545">H688</f>
        <v/>
      </c>
      <c r="Q688" s="106" t="str">
        <f t="shared" si="1545"/>
        <v/>
      </c>
      <c r="R688" s="106">
        <f t="shared" si="1528"/>
        <v>0</v>
      </c>
      <c r="S688" s="108">
        <f t="shared" si="1529"/>
        <v>0</v>
      </c>
      <c r="T688" s="153">
        <f t="shared" si="1530"/>
        <v>0</v>
      </c>
      <c r="U688" s="154">
        <f t="shared" si="1531"/>
        <v>0</v>
      </c>
      <c r="V688" s="86"/>
      <c r="W688" s="86"/>
      <c r="X688" s="86"/>
      <c r="Y688" s="86"/>
      <c r="Z688" s="86"/>
      <c r="AA688" s="86"/>
      <c r="AB688" s="86"/>
      <c r="AC688" s="86"/>
      <c r="AD688" s="86"/>
      <c r="AE688" s="86" t="str">
        <f t="shared" si="1536"/>
        <v/>
      </c>
      <c r="AF688" s="86">
        <v>7.0</v>
      </c>
      <c r="AG688" s="155" t="str">
        <f t="shared" si="1532"/>
        <v>7</v>
      </c>
      <c r="AH688" s="155" t="str">
        <f t="shared" si="1533"/>
        <v> </v>
      </c>
      <c r="AI688" s="155" t="str">
        <f t="shared" ref="AI688:AK688" si="1546">IF(H688="","",H688)</f>
        <v/>
      </c>
      <c r="AJ688" s="156" t="str">
        <f t="shared" si="1546"/>
        <v/>
      </c>
      <c r="AK688" s="157" t="str">
        <f t="shared" si="1546"/>
        <v/>
      </c>
      <c r="AL688" s="86" t="str">
        <f t="shared" si="1538"/>
        <v/>
      </c>
    </row>
    <row r="689" ht="25.5" customHeight="1">
      <c r="A689" s="149"/>
      <c r="B689" s="161"/>
      <c r="C689" s="104"/>
      <c r="D689" s="105"/>
      <c r="E689" s="106">
        <f>IF(B689="",0,F702/SUM(B682:B701))</f>
        <v>0</v>
      </c>
      <c r="F689" s="106">
        <f t="shared" si="1520"/>
        <v>0</v>
      </c>
      <c r="G689" s="107">
        <f t="shared" si="1521"/>
        <v>0</v>
      </c>
      <c r="H689" s="103"/>
      <c r="I689" s="104"/>
      <c r="J689" s="105"/>
      <c r="K689" s="106">
        <f t="shared" si="1522"/>
        <v>0</v>
      </c>
      <c r="L689" s="108">
        <f t="shared" si="1523"/>
        <v>0</v>
      </c>
      <c r="M689" s="97">
        <f t="shared" si="1524"/>
        <v>0</v>
      </c>
      <c r="N689" s="109">
        <f t="shared" si="1525"/>
        <v>0</v>
      </c>
      <c r="O689" s="107">
        <f t="shared" si="1526"/>
        <v>0</v>
      </c>
      <c r="P689" s="110" t="str">
        <f t="shared" ref="P689:Q689" si="1547">H689</f>
        <v/>
      </c>
      <c r="Q689" s="106" t="str">
        <f t="shared" si="1547"/>
        <v/>
      </c>
      <c r="R689" s="106">
        <f t="shared" si="1528"/>
        <v>0</v>
      </c>
      <c r="S689" s="108">
        <f t="shared" si="1529"/>
        <v>0</v>
      </c>
      <c r="T689" s="153">
        <f t="shared" si="1530"/>
        <v>0</v>
      </c>
      <c r="U689" s="154">
        <f t="shared" si="1531"/>
        <v>0</v>
      </c>
      <c r="V689" s="86"/>
      <c r="W689" s="86"/>
      <c r="X689" s="86"/>
      <c r="Y689" s="86"/>
      <c r="Z689" s="86"/>
      <c r="AA689" s="86"/>
      <c r="AB689" s="86"/>
      <c r="AC689" s="86"/>
      <c r="AD689" s="86"/>
      <c r="AE689" s="86" t="str">
        <f t="shared" si="1536"/>
        <v/>
      </c>
      <c r="AF689" s="86">
        <v>8.0</v>
      </c>
      <c r="AG689" s="155" t="str">
        <f t="shared" si="1532"/>
        <v>8</v>
      </c>
      <c r="AH689" s="155" t="str">
        <f t="shared" si="1533"/>
        <v> </v>
      </c>
      <c r="AI689" s="155" t="str">
        <f t="shared" ref="AI689:AK689" si="1548">IF(H689="","",H689)</f>
        <v/>
      </c>
      <c r="AJ689" s="156" t="str">
        <f t="shared" si="1548"/>
        <v/>
      </c>
      <c r="AK689" s="157" t="str">
        <f t="shared" si="1548"/>
        <v/>
      </c>
      <c r="AL689" s="86" t="str">
        <f t="shared" si="1538"/>
        <v/>
      </c>
    </row>
    <row r="690" ht="25.5" customHeight="1">
      <c r="A690" s="149"/>
      <c r="B690" s="161"/>
      <c r="C690" s="104"/>
      <c r="D690" s="105"/>
      <c r="E690" s="106">
        <f>IF(B690="",0,F702/SUM(B682:B701))</f>
        <v>0</v>
      </c>
      <c r="F690" s="106">
        <f t="shared" si="1520"/>
        <v>0</v>
      </c>
      <c r="G690" s="107">
        <f t="shared" si="1521"/>
        <v>0</v>
      </c>
      <c r="H690" s="103"/>
      <c r="I690" s="104"/>
      <c r="J690" s="105"/>
      <c r="K690" s="106">
        <f t="shared" si="1522"/>
        <v>0</v>
      </c>
      <c r="L690" s="108">
        <f t="shared" si="1523"/>
        <v>0</v>
      </c>
      <c r="M690" s="97">
        <f t="shared" si="1524"/>
        <v>0</v>
      </c>
      <c r="N690" s="109">
        <f t="shared" si="1525"/>
        <v>0</v>
      </c>
      <c r="O690" s="107">
        <f t="shared" si="1526"/>
        <v>0</v>
      </c>
      <c r="P690" s="110" t="str">
        <f t="shared" ref="P690:Q690" si="1549">H690</f>
        <v/>
      </c>
      <c r="Q690" s="106" t="str">
        <f t="shared" si="1549"/>
        <v/>
      </c>
      <c r="R690" s="106">
        <f t="shared" si="1528"/>
        <v>0</v>
      </c>
      <c r="S690" s="108">
        <f t="shared" si="1529"/>
        <v>0</v>
      </c>
      <c r="T690" s="153">
        <f t="shared" si="1530"/>
        <v>0</v>
      </c>
      <c r="U690" s="154">
        <f t="shared" si="1531"/>
        <v>0</v>
      </c>
      <c r="V690" s="86"/>
      <c r="W690" s="86"/>
      <c r="X690" s="86"/>
      <c r="Y690" s="86"/>
      <c r="Z690" s="86"/>
      <c r="AA690" s="86"/>
      <c r="AB690" s="86"/>
      <c r="AC690" s="86"/>
      <c r="AD690" s="86"/>
      <c r="AE690" s="86" t="str">
        <f t="shared" si="1536"/>
        <v/>
      </c>
      <c r="AF690" s="86">
        <v>9.0</v>
      </c>
      <c r="AG690" s="155" t="str">
        <f t="shared" si="1532"/>
        <v>9</v>
      </c>
      <c r="AH690" s="155" t="str">
        <f t="shared" si="1533"/>
        <v> </v>
      </c>
      <c r="AI690" s="155" t="str">
        <f t="shared" ref="AI690:AK690" si="1550">IF(H690="","",H690)</f>
        <v/>
      </c>
      <c r="AJ690" s="156" t="str">
        <f t="shared" si="1550"/>
        <v/>
      </c>
      <c r="AK690" s="157" t="str">
        <f t="shared" si="1550"/>
        <v/>
      </c>
      <c r="AL690" s="86" t="str">
        <f t="shared" si="1538"/>
        <v/>
      </c>
    </row>
    <row r="691" ht="25.5" customHeight="1">
      <c r="A691" s="149"/>
      <c r="B691" s="161"/>
      <c r="C691" s="104"/>
      <c r="D691" s="105"/>
      <c r="E691" s="106">
        <f>IF(B691="",0,F702/SUM(B682:B701))</f>
        <v>0</v>
      </c>
      <c r="F691" s="106">
        <f t="shared" si="1520"/>
        <v>0</v>
      </c>
      <c r="G691" s="107">
        <f t="shared" si="1521"/>
        <v>0</v>
      </c>
      <c r="H691" s="103"/>
      <c r="I691" s="104"/>
      <c r="J691" s="105"/>
      <c r="K691" s="106">
        <f t="shared" si="1522"/>
        <v>0</v>
      </c>
      <c r="L691" s="108">
        <f t="shared" si="1523"/>
        <v>0</v>
      </c>
      <c r="M691" s="97">
        <f t="shared" si="1524"/>
        <v>0</v>
      </c>
      <c r="N691" s="109">
        <f t="shared" si="1525"/>
        <v>0</v>
      </c>
      <c r="O691" s="107">
        <f t="shared" si="1526"/>
        <v>0</v>
      </c>
      <c r="P691" s="110" t="str">
        <f t="shared" ref="P691:Q691" si="1551">H691</f>
        <v/>
      </c>
      <c r="Q691" s="106" t="str">
        <f t="shared" si="1551"/>
        <v/>
      </c>
      <c r="R691" s="106">
        <f t="shared" si="1528"/>
        <v>0</v>
      </c>
      <c r="S691" s="108">
        <f t="shared" si="1529"/>
        <v>0</v>
      </c>
      <c r="T691" s="153">
        <f t="shared" si="1530"/>
        <v>0</v>
      </c>
      <c r="U691" s="154">
        <f t="shared" si="1531"/>
        <v>0</v>
      </c>
      <c r="V691" s="86"/>
      <c r="W691" s="86"/>
      <c r="X691" s="86"/>
      <c r="Y691" s="86"/>
      <c r="Z691" s="86"/>
      <c r="AA691" s="86"/>
      <c r="AB691" s="86"/>
      <c r="AC691" s="86"/>
      <c r="AD691" s="86"/>
      <c r="AE691" s="86" t="str">
        <f t="shared" si="1536"/>
        <v/>
      </c>
      <c r="AF691" s="86">
        <v>10.0</v>
      </c>
      <c r="AG691" s="155" t="str">
        <f t="shared" si="1532"/>
        <v>10</v>
      </c>
      <c r="AH691" s="155" t="str">
        <f t="shared" si="1533"/>
        <v> </v>
      </c>
      <c r="AI691" s="155" t="str">
        <f t="shared" ref="AI691:AK691" si="1552">IF(H691="","",H691)</f>
        <v/>
      </c>
      <c r="AJ691" s="156" t="str">
        <f t="shared" si="1552"/>
        <v/>
      </c>
      <c r="AK691" s="157" t="str">
        <f t="shared" si="1552"/>
        <v/>
      </c>
      <c r="AL691" s="86" t="str">
        <f t="shared" si="1538"/>
        <v/>
      </c>
    </row>
    <row r="692" ht="25.5" customHeight="1">
      <c r="A692" s="149"/>
      <c r="B692" s="161"/>
      <c r="C692" s="104"/>
      <c r="D692" s="105"/>
      <c r="E692" s="106">
        <f>IF(B692="",0,F702/SUM(B682:B701))</f>
        <v>0</v>
      </c>
      <c r="F692" s="106">
        <f t="shared" si="1520"/>
        <v>0</v>
      </c>
      <c r="G692" s="107">
        <f t="shared" si="1521"/>
        <v>0</v>
      </c>
      <c r="H692" s="103"/>
      <c r="I692" s="104"/>
      <c r="J692" s="105"/>
      <c r="K692" s="106">
        <f t="shared" si="1522"/>
        <v>0</v>
      </c>
      <c r="L692" s="108">
        <f t="shared" si="1523"/>
        <v>0</v>
      </c>
      <c r="M692" s="97">
        <f t="shared" si="1524"/>
        <v>0</v>
      </c>
      <c r="N692" s="109">
        <f t="shared" si="1525"/>
        <v>0</v>
      </c>
      <c r="O692" s="107">
        <f t="shared" si="1526"/>
        <v>0</v>
      </c>
      <c r="P692" s="110" t="str">
        <f t="shared" ref="P692:Q692" si="1553">H692</f>
        <v/>
      </c>
      <c r="Q692" s="106" t="str">
        <f t="shared" si="1553"/>
        <v/>
      </c>
      <c r="R692" s="106">
        <f t="shared" si="1528"/>
        <v>0</v>
      </c>
      <c r="S692" s="108">
        <f t="shared" si="1529"/>
        <v>0</v>
      </c>
      <c r="T692" s="153">
        <f t="shared" si="1530"/>
        <v>0</v>
      </c>
      <c r="U692" s="154">
        <f t="shared" si="1531"/>
        <v>0</v>
      </c>
      <c r="V692" s="86"/>
      <c r="W692" s="86"/>
      <c r="X692" s="86"/>
      <c r="Y692" s="86"/>
      <c r="Z692" s="86"/>
      <c r="AA692" s="86"/>
      <c r="AB692" s="86"/>
      <c r="AC692" s="86"/>
      <c r="AD692" s="86"/>
      <c r="AE692" s="86" t="str">
        <f t="shared" si="1536"/>
        <v/>
      </c>
      <c r="AF692" s="86">
        <v>11.0</v>
      </c>
      <c r="AG692" s="155" t="str">
        <f t="shared" si="1532"/>
        <v>11</v>
      </c>
      <c r="AH692" s="155" t="str">
        <f t="shared" si="1533"/>
        <v> </v>
      </c>
      <c r="AI692" s="155" t="str">
        <f t="shared" ref="AI692:AK692" si="1554">IF(H692="","",H692)</f>
        <v/>
      </c>
      <c r="AJ692" s="156" t="str">
        <f t="shared" si="1554"/>
        <v/>
      </c>
      <c r="AK692" s="157" t="str">
        <f t="shared" si="1554"/>
        <v/>
      </c>
      <c r="AL692" s="86" t="str">
        <f t="shared" si="1538"/>
        <v/>
      </c>
    </row>
    <row r="693" ht="25.5" customHeight="1">
      <c r="A693" s="149"/>
      <c r="B693" s="161"/>
      <c r="C693" s="104"/>
      <c r="D693" s="105"/>
      <c r="E693" s="106">
        <f>IF(B693="",0,F702/SUM(B682:B701))</f>
        <v>0</v>
      </c>
      <c r="F693" s="106">
        <f t="shared" si="1520"/>
        <v>0</v>
      </c>
      <c r="G693" s="107">
        <f t="shared" si="1521"/>
        <v>0</v>
      </c>
      <c r="H693" s="103"/>
      <c r="I693" s="104"/>
      <c r="J693" s="105"/>
      <c r="K693" s="106">
        <f t="shared" si="1522"/>
        <v>0</v>
      </c>
      <c r="L693" s="108">
        <f t="shared" si="1523"/>
        <v>0</v>
      </c>
      <c r="M693" s="97">
        <f t="shared" si="1524"/>
        <v>0</v>
      </c>
      <c r="N693" s="109">
        <f t="shared" si="1525"/>
        <v>0</v>
      </c>
      <c r="O693" s="107">
        <f t="shared" si="1526"/>
        <v>0</v>
      </c>
      <c r="P693" s="110" t="str">
        <f t="shared" ref="P693:Q693" si="1555">H693</f>
        <v/>
      </c>
      <c r="Q693" s="106" t="str">
        <f t="shared" si="1555"/>
        <v/>
      </c>
      <c r="R693" s="106">
        <f t="shared" si="1528"/>
        <v>0</v>
      </c>
      <c r="S693" s="108">
        <f t="shared" si="1529"/>
        <v>0</v>
      </c>
      <c r="T693" s="153">
        <f t="shared" si="1530"/>
        <v>0</v>
      </c>
      <c r="U693" s="154">
        <f t="shared" si="1531"/>
        <v>0</v>
      </c>
      <c r="V693" s="86"/>
      <c r="W693" s="86"/>
      <c r="X693" s="86"/>
      <c r="Y693" s="86"/>
      <c r="Z693" s="86"/>
      <c r="AA693" s="86"/>
      <c r="AB693" s="86"/>
      <c r="AC693" s="86"/>
      <c r="AD693" s="86"/>
      <c r="AE693" s="86" t="str">
        <f t="shared" si="1536"/>
        <v/>
      </c>
      <c r="AF693" s="86">
        <v>12.0</v>
      </c>
      <c r="AG693" s="155" t="str">
        <f t="shared" si="1532"/>
        <v>12</v>
      </c>
      <c r="AH693" s="155" t="str">
        <f t="shared" si="1533"/>
        <v> </v>
      </c>
      <c r="AI693" s="155" t="str">
        <f t="shared" ref="AI693:AK693" si="1556">IF(H693="","",H693)</f>
        <v/>
      </c>
      <c r="AJ693" s="156" t="str">
        <f t="shared" si="1556"/>
        <v/>
      </c>
      <c r="AK693" s="157" t="str">
        <f t="shared" si="1556"/>
        <v/>
      </c>
      <c r="AL693" s="86" t="str">
        <f t="shared" si="1538"/>
        <v/>
      </c>
    </row>
    <row r="694" ht="25.5" customHeight="1">
      <c r="A694" s="149"/>
      <c r="B694" s="161"/>
      <c r="C694" s="104"/>
      <c r="D694" s="105"/>
      <c r="E694" s="106">
        <f>IF(B694="",0,F702/SUM(B682:B701))</f>
        <v>0</v>
      </c>
      <c r="F694" s="106">
        <f t="shared" si="1520"/>
        <v>0</v>
      </c>
      <c r="G694" s="107">
        <f t="shared" si="1521"/>
        <v>0</v>
      </c>
      <c r="H694" s="103"/>
      <c r="I694" s="104"/>
      <c r="J694" s="105"/>
      <c r="K694" s="106">
        <f t="shared" si="1522"/>
        <v>0</v>
      </c>
      <c r="L694" s="108">
        <f t="shared" si="1523"/>
        <v>0</v>
      </c>
      <c r="M694" s="97">
        <f t="shared" si="1524"/>
        <v>0</v>
      </c>
      <c r="N694" s="109">
        <f t="shared" si="1525"/>
        <v>0</v>
      </c>
      <c r="O694" s="107">
        <f t="shared" si="1526"/>
        <v>0</v>
      </c>
      <c r="P694" s="110" t="str">
        <f t="shared" ref="P694:Q694" si="1557">H694</f>
        <v/>
      </c>
      <c r="Q694" s="106" t="str">
        <f t="shared" si="1557"/>
        <v/>
      </c>
      <c r="R694" s="106">
        <f t="shared" si="1528"/>
        <v>0</v>
      </c>
      <c r="S694" s="108">
        <f t="shared" si="1529"/>
        <v>0</v>
      </c>
      <c r="T694" s="153">
        <f t="shared" si="1530"/>
        <v>0</v>
      </c>
      <c r="U694" s="154">
        <f t="shared" si="1531"/>
        <v>0</v>
      </c>
      <c r="V694" s="86"/>
      <c r="W694" s="86"/>
      <c r="X694" s="86"/>
      <c r="Y694" s="86"/>
      <c r="Z694" s="86"/>
      <c r="AA694" s="86"/>
      <c r="AB694" s="86"/>
      <c r="AC694" s="86"/>
      <c r="AD694" s="86"/>
      <c r="AE694" s="86" t="str">
        <f t="shared" si="1536"/>
        <v/>
      </c>
      <c r="AF694" s="86">
        <v>13.0</v>
      </c>
      <c r="AG694" s="155" t="str">
        <f t="shared" si="1532"/>
        <v>13</v>
      </c>
      <c r="AH694" s="155" t="str">
        <f t="shared" si="1533"/>
        <v> </v>
      </c>
      <c r="AI694" s="155" t="str">
        <f t="shared" ref="AI694:AK694" si="1558">IF(H694="","",H694)</f>
        <v/>
      </c>
      <c r="AJ694" s="156" t="str">
        <f t="shared" si="1558"/>
        <v/>
      </c>
      <c r="AK694" s="157" t="str">
        <f t="shared" si="1558"/>
        <v/>
      </c>
      <c r="AL694" s="86" t="str">
        <f t="shared" si="1538"/>
        <v/>
      </c>
    </row>
    <row r="695" ht="25.5" customHeight="1">
      <c r="A695" s="149"/>
      <c r="B695" s="161"/>
      <c r="C695" s="104"/>
      <c r="D695" s="105"/>
      <c r="E695" s="106">
        <f>IF(B695="",0,F702/SUM(B682:B701))</f>
        <v>0</v>
      </c>
      <c r="F695" s="106">
        <f t="shared" si="1520"/>
        <v>0</v>
      </c>
      <c r="G695" s="107">
        <f t="shared" si="1521"/>
        <v>0</v>
      </c>
      <c r="H695" s="103"/>
      <c r="I695" s="104"/>
      <c r="J695" s="105"/>
      <c r="K695" s="106">
        <f t="shared" si="1522"/>
        <v>0</v>
      </c>
      <c r="L695" s="108">
        <f t="shared" si="1523"/>
        <v>0</v>
      </c>
      <c r="M695" s="97">
        <f t="shared" si="1524"/>
        <v>0</v>
      </c>
      <c r="N695" s="109">
        <f t="shared" si="1525"/>
        <v>0</v>
      </c>
      <c r="O695" s="107">
        <f t="shared" si="1526"/>
        <v>0</v>
      </c>
      <c r="P695" s="110" t="str">
        <f t="shared" ref="P695:Q695" si="1559">H695</f>
        <v/>
      </c>
      <c r="Q695" s="106" t="str">
        <f t="shared" si="1559"/>
        <v/>
      </c>
      <c r="R695" s="106">
        <f t="shared" si="1528"/>
        <v>0</v>
      </c>
      <c r="S695" s="108">
        <f t="shared" si="1529"/>
        <v>0</v>
      </c>
      <c r="T695" s="153">
        <f t="shared" si="1530"/>
        <v>0</v>
      </c>
      <c r="U695" s="154">
        <f t="shared" si="1531"/>
        <v>0</v>
      </c>
      <c r="V695" s="86"/>
      <c r="W695" s="86"/>
      <c r="X695" s="86"/>
      <c r="Y695" s="86"/>
      <c r="Z695" s="86"/>
      <c r="AA695" s="86"/>
      <c r="AB695" s="86"/>
      <c r="AC695" s="86"/>
      <c r="AD695" s="86"/>
      <c r="AE695" s="86" t="str">
        <f t="shared" si="1536"/>
        <v/>
      </c>
      <c r="AF695" s="86">
        <v>14.0</v>
      </c>
      <c r="AG695" s="155" t="str">
        <f t="shared" si="1532"/>
        <v>14</v>
      </c>
      <c r="AH695" s="155" t="str">
        <f t="shared" si="1533"/>
        <v> </v>
      </c>
      <c r="AI695" s="155" t="str">
        <f t="shared" ref="AI695:AK695" si="1560">IF(H695="","",H695)</f>
        <v/>
      </c>
      <c r="AJ695" s="156" t="str">
        <f t="shared" si="1560"/>
        <v/>
      </c>
      <c r="AK695" s="157" t="str">
        <f t="shared" si="1560"/>
        <v/>
      </c>
      <c r="AL695" s="86" t="str">
        <f t="shared" si="1538"/>
        <v/>
      </c>
    </row>
    <row r="696" ht="25.5" customHeight="1">
      <c r="A696" s="149"/>
      <c r="B696" s="161"/>
      <c r="C696" s="104"/>
      <c r="D696" s="105"/>
      <c r="E696" s="106">
        <f>IF(B696="",0,F702/SUM(B682:B701))</f>
        <v>0</v>
      </c>
      <c r="F696" s="106">
        <f t="shared" si="1520"/>
        <v>0</v>
      </c>
      <c r="G696" s="107">
        <f t="shared" si="1521"/>
        <v>0</v>
      </c>
      <c r="H696" s="103"/>
      <c r="I696" s="104"/>
      <c r="J696" s="105"/>
      <c r="K696" s="106">
        <f t="shared" si="1522"/>
        <v>0</v>
      </c>
      <c r="L696" s="108">
        <f t="shared" si="1523"/>
        <v>0</v>
      </c>
      <c r="M696" s="97">
        <f t="shared" si="1524"/>
        <v>0</v>
      </c>
      <c r="N696" s="109">
        <f t="shared" si="1525"/>
        <v>0</v>
      </c>
      <c r="O696" s="107">
        <f t="shared" si="1526"/>
        <v>0</v>
      </c>
      <c r="P696" s="110" t="str">
        <f t="shared" ref="P696:Q696" si="1561">H696</f>
        <v/>
      </c>
      <c r="Q696" s="106" t="str">
        <f t="shared" si="1561"/>
        <v/>
      </c>
      <c r="R696" s="106">
        <f t="shared" si="1528"/>
        <v>0</v>
      </c>
      <c r="S696" s="108">
        <f t="shared" si="1529"/>
        <v>0</v>
      </c>
      <c r="T696" s="153">
        <f t="shared" si="1530"/>
        <v>0</v>
      </c>
      <c r="U696" s="154">
        <f t="shared" si="1531"/>
        <v>0</v>
      </c>
      <c r="V696" s="86"/>
      <c r="W696" s="86"/>
      <c r="X696" s="86"/>
      <c r="Y696" s="86"/>
      <c r="Z696" s="86"/>
      <c r="AA696" s="86"/>
      <c r="AB696" s="86"/>
      <c r="AC696" s="86"/>
      <c r="AD696" s="86"/>
      <c r="AE696" s="86" t="str">
        <f t="shared" si="1536"/>
        <v/>
      </c>
      <c r="AF696" s="86">
        <v>15.0</v>
      </c>
      <c r="AG696" s="155" t="str">
        <f t="shared" si="1532"/>
        <v>15</v>
      </c>
      <c r="AH696" s="155" t="str">
        <f t="shared" si="1533"/>
        <v> </v>
      </c>
      <c r="AI696" s="155" t="str">
        <f t="shared" ref="AI696:AK696" si="1562">IF(H696="","",H696)</f>
        <v/>
      </c>
      <c r="AJ696" s="156" t="str">
        <f t="shared" si="1562"/>
        <v/>
      </c>
      <c r="AK696" s="157" t="str">
        <f t="shared" si="1562"/>
        <v/>
      </c>
      <c r="AL696" s="86" t="str">
        <f t="shared" si="1538"/>
        <v/>
      </c>
    </row>
    <row r="697" ht="25.5" customHeight="1">
      <c r="A697" s="149"/>
      <c r="B697" s="161"/>
      <c r="C697" s="104"/>
      <c r="D697" s="105"/>
      <c r="E697" s="106">
        <f>IF(B697="",0,F702/SUM(B682:B701))</f>
        <v>0</v>
      </c>
      <c r="F697" s="106">
        <f t="shared" si="1520"/>
        <v>0</v>
      </c>
      <c r="G697" s="107">
        <f t="shared" si="1521"/>
        <v>0</v>
      </c>
      <c r="H697" s="103"/>
      <c r="I697" s="104"/>
      <c r="J697" s="105"/>
      <c r="K697" s="106">
        <f t="shared" si="1522"/>
        <v>0</v>
      </c>
      <c r="L697" s="108">
        <f t="shared" si="1523"/>
        <v>0</v>
      </c>
      <c r="M697" s="97">
        <f t="shared" si="1524"/>
        <v>0</v>
      </c>
      <c r="N697" s="109">
        <f t="shared" si="1525"/>
        <v>0</v>
      </c>
      <c r="O697" s="107">
        <f t="shared" si="1526"/>
        <v>0</v>
      </c>
      <c r="P697" s="110" t="str">
        <f t="shared" ref="P697:Q697" si="1563">H697</f>
        <v/>
      </c>
      <c r="Q697" s="106" t="str">
        <f t="shared" si="1563"/>
        <v/>
      </c>
      <c r="R697" s="106">
        <f t="shared" si="1528"/>
        <v>0</v>
      </c>
      <c r="S697" s="108">
        <f t="shared" si="1529"/>
        <v>0</v>
      </c>
      <c r="T697" s="153">
        <f t="shared" si="1530"/>
        <v>0</v>
      </c>
      <c r="U697" s="154">
        <f t="shared" si="1531"/>
        <v>0</v>
      </c>
      <c r="V697" s="86"/>
      <c r="W697" s="86"/>
      <c r="X697" s="86"/>
      <c r="Y697" s="86"/>
      <c r="Z697" s="86"/>
      <c r="AA697" s="86"/>
      <c r="AB697" s="86"/>
      <c r="AC697" s="86"/>
      <c r="AD697" s="86"/>
      <c r="AE697" s="86" t="str">
        <f t="shared" si="1536"/>
        <v/>
      </c>
      <c r="AF697" s="86">
        <v>16.0</v>
      </c>
      <c r="AG697" s="155" t="str">
        <f t="shared" si="1532"/>
        <v>16</v>
      </c>
      <c r="AH697" s="155" t="str">
        <f t="shared" si="1533"/>
        <v> </v>
      </c>
      <c r="AI697" s="155" t="str">
        <f t="shared" ref="AI697:AK697" si="1564">IF(H697="","",H697)</f>
        <v/>
      </c>
      <c r="AJ697" s="156" t="str">
        <f t="shared" si="1564"/>
        <v/>
      </c>
      <c r="AK697" s="157" t="str">
        <f t="shared" si="1564"/>
        <v/>
      </c>
      <c r="AL697" s="86" t="str">
        <f t="shared" si="1538"/>
        <v/>
      </c>
    </row>
    <row r="698" ht="25.5" customHeight="1">
      <c r="A698" s="149"/>
      <c r="B698" s="161"/>
      <c r="C698" s="104"/>
      <c r="D698" s="105"/>
      <c r="E698" s="106">
        <f>IF(B698="",0,F702/SUM(B682:B701))</f>
        <v>0</v>
      </c>
      <c r="F698" s="106">
        <f t="shared" si="1520"/>
        <v>0</v>
      </c>
      <c r="G698" s="107">
        <f t="shared" si="1521"/>
        <v>0</v>
      </c>
      <c r="H698" s="103"/>
      <c r="I698" s="104"/>
      <c r="J698" s="105"/>
      <c r="K698" s="106">
        <f t="shared" si="1522"/>
        <v>0</v>
      </c>
      <c r="L698" s="108">
        <f t="shared" si="1523"/>
        <v>0</v>
      </c>
      <c r="M698" s="97">
        <f t="shared" si="1524"/>
        <v>0</v>
      </c>
      <c r="N698" s="109">
        <f t="shared" si="1525"/>
        <v>0</v>
      </c>
      <c r="O698" s="107">
        <f t="shared" si="1526"/>
        <v>0</v>
      </c>
      <c r="P698" s="110" t="str">
        <f t="shared" ref="P698:Q698" si="1565">H698</f>
        <v/>
      </c>
      <c r="Q698" s="106" t="str">
        <f t="shared" si="1565"/>
        <v/>
      </c>
      <c r="R698" s="106">
        <f t="shared" si="1528"/>
        <v>0</v>
      </c>
      <c r="S698" s="108">
        <f t="shared" si="1529"/>
        <v>0</v>
      </c>
      <c r="T698" s="153">
        <f t="shared" si="1530"/>
        <v>0</v>
      </c>
      <c r="U698" s="154">
        <f t="shared" si="1531"/>
        <v>0</v>
      </c>
      <c r="V698" s="86"/>
      <c r="W698" s="86"/>
      <c r="X698" s="86"/>
      <c r="Y698" s="86"/>
      <c r="Z698" s="86"/>
      <c r="AA698" s="86"/>
      <c r="AB698" s="86"/>
      <c r="AC698" s="86"/>
      <c r="AD698" s="86"/>
      <c r="AE698" s="86" t="str">
        <f t="shared" si="1536"/>
        <v/>
      </c>
      <c r="AF698" s="86">
        <v>17.0</v>
      </c>
      <c r="AG698" s="155" t="str">
        <f t="shared" si="1532"/>
        <v>17</v>
      </c>
      <c r="AH698" s="155" t="str">
        <f t="shared" si="1533"/>
        <v> </v>
      </c>
      <c r="AI698" s="155" t="str">
        <f t="shared" ref="AI698:AK698" si="1566">IF(H698="","",H698)</f>
        <v/>
      </c>
      <c r="AJ698" s="156" t="str">
        <f t="shared" si="1566"/>
        <v/>
      </c>
      <c r="AK698" s="157" t="str">
        <f t="shared" si="1566"/>
        <v/>
      </c>
      <c r="AL698" s="86" t="str">
        <f t="shared" si="1538"/>
        <v/>
      </c>
    </row>
    <row r="699" ht="25.5" customHeight="1">
      <c r="A699" s="149"/>
      <c r="B699" s="161"/>
      <c r="C699" s="104"/>
      <c r="D699" s="105"/>
      <c r="E699" s="106">
        <f>IF(B699="",0,F702/SUM(B682:B701))</f>
        <v>0</v>
      </c>
      <c r="F699" s="106">
        <f t="shared" si="1520"/>
        <v>0</v>
      </c>
      <c r="G699" s="107">
        <f t="shared" si="1521"/>
        <v>0</v>
      </c>
      <c r="H699" s="103"/>
      <c r="I699" s="104"/>
      <c r="J699" s="105"/>
      <c r="K699" s="106">
        <f t="shared" si="1522"/>
        <v>0</v>
      </c>
      <c r="L699" s="108">
        <f t="shared" si="1523"/>
        <v>0</v>
      </c>
      <c r="M699" s="97">
        <f t="shared" si="1524"/>
        <v>0</v>
      </c>
      <c r="N699" s="109">
        <f t="shared" si="1525"/>
        <v>0</v>
      </c>
      <c r="O699" s="107">
        <f t="shared" si="1526"/>
        <v>0</v>
      </c>
      <c r="P699" s="110" t="str">
        <f t="shared" ref="P699:Q699" si="1567">H699</f>
        <v/>
      </c>
      <c r="Q699" s="106" t="str">
        <f t="shared" si="1567"/>
        <v/>
      </c>
      <c r="R699" s="106">
        <f t="shared" si="1528"/>
        <v>0</v>
      </c>
      <c r="S699" s="108">
        <f t="shared" si="1529"/>
        <v>0</v>
      </c>
      <c r="T699" s="153">
        <f t="shared" si="1530"/>
        <v>0</v>
      </c>
      <c r="U699" s="154">
        <f t="shared" si="1531"/>
        <v>0</v>
      </c>
      <c r="V699" s="86"/>
      <c r="W699" s="86"/>
      <c r="X699" s="86"/>
      <c r="Y699" s="86"/>
      <c r="Z699" s="86"/>
      <c r="AA699" s="86"/>
      <c r="AB699" s="86"/>
      <c r="AC699" s="86"/>
      <c r="AD699" s="86"/>
      <c r="AE699" s="86" t="str">
        <f t="shared" si="1536"/>
        <v/>
      </c>
      <c r="AF699" s="86">
        <v>18.0</v>
      </c>
      <c r="AG699" s="155" t="str">
        <f t="shared" si="1532"/>
        <v>18</v>
      </c>
      <c r="AH699" s="155" t="str">
        <f t="shared" si="1533"/>
        <v> </v>
      </c>
      <c r="AI699" s="155" t="str">
        <f t="shared" ref="AI699:AK699" si="1568">IF(H699="","",H699)</f>
        <v/>
      </c>
      <c r="AJ699" s="156" t="str">
        <f t="shared" si="1568"/>
        <v/>
      </c>
      <c r="AK699" s="157" t="str">
        <f t="shared" si="1568"/>
        <v/>
      </c>
      <c r="AL699" s="86" t="str">
        <f t="shared" si="1538"/>
        <v/>
      </c>
    </row>
    <row r="700" ht="25.5" customHeight="1">
      <c r="A700" s="149"/>
      <c r="B700" s="161"/>
      <c r="C700" s="104"/>
      <c r="D700" s="105"/>
      <c r="E700" s="106">
        <f>IF(B700="",0,F702/SUM(B682:B701))</f>
        <v>0</v>
      </c>
      <c r="F700" s="106">
        <f t="shared" si="1520"/>
        <v>0</v>
      </c>
      <c r="G700" s="107">
        <f t="shared" si="1521"/>
        <v>0</v>
      </c>
      <c r="H700" s="103"/>
      <c r="I700" s="104"/>
      <c r="J700" s="105"/>
      <c r="K700" s="106">
        <f t="shared" si="1522"/>
        <v>0</v>
      </c>
      <c r="L700" s="108">
        <f t="shared" si="1523"/>
        <v>0</v>
      </c>
      <c r="M700" s="97">
        <f t="shared" si="1524"/>
        <v>0</v>
      </c>
      <c r="N700" s="109">
        <f t="shared" si="1525"/>
        <v>0</v>
      </c>
      <c r="O700" s="107">
        <f t="shared" si="1526"/>
        <v>0</v>
      </c>
      <c r="P700" s="110" t="str">
        <f t="shared" ref="P700:Q700" si="1569">H700</f>
        <v/>
      </c>
      <c r="Q700" s="106" t="str">
        <f t="shared" si="1569"/>
        <v/>
      </c>
      <c r="R700" s="106">
        <f t="shared" si="1528"/>
        <v>0</v>
      </c>
      <c r="S700" s="108">
        <f t="shared" si="1529"/>
        <v>0</v>
      </c>
      <c r="T700" s="153">
        <f t="shared" si="1530"/>
        <v>0</v>
      </c>
      <c r="U700" s="154">
        <f t="shared" si="1531"/>
        <v>0</v>
      </c>
      <c r="V700" s="86"/>
      <c r="W700" s="86"/>
      <c r="X700" s="86"/>
      <c r="Y700" s="86"/>
      <c r="Z700" s="86"/>
      <c r="AA700" s="86"/>
      <c r="AB700" s="86"/>
      <c r="AC700" s="86"/>
      <c r="AD700" s="86"/>
      <c r="AE700" s="86" t="str">
        <f t="shared" si="1536"/>
        <v/>
      </c>
      <c r="AF700" s="86">
        <v>19.0</v>
      </c>
      <c r="AG700" s="155" t="str">
        <f t="shared" si="1532"/>
        <v>19</v>
      </c>
      <c r="AH700" s="155" t="str">
        <f t="shared" si="1533"/>
        <v> </v>
      </c>
      <c r="AI700" s="155" t="str">
        <f t="shared" ref="AI700:AK700" si="1570">IF(H700="","",H700)</f>
        <v/>
      </c>
      <c r="AJ700" s="156" t="str">
        <f t="shared" si="1570"/>
        <v/>
      </c>
      <c r="AK700" s="157" t="str">
        <f t="shared" si="1570"/>
        <v/>
      </c>
      <c r="AL700" s="86" t="str">
        <f t="shared" si="1538"/>
        <v/>
      </c>
    </row>
    <row r="701" ht="25.5" customHeight="1">
      <c r="A701" s="149"/>
      <c r="B701" s="161"/>
      <c r="C701" s="104"/>
      <c r="D701" s="105"/>
      <c r="E701" s="106">
        <f>IF(B701="",0,F702/SUM(B682:B701))</f>
        <v>0</v>
      </c>
      <c r="F701" s="106">
        <f t="shared" si="1520"/>
        <v>0</v>
      </c>
      <c r="G701" s="107">
        <f t="shared" si="1521"/>
        <v>0</v>
      </c>
      <c r="H701" s="103"/>
      <c r="I701" s="104"/>
      <c r="J701" s="105"/>
      <c r="K701" s="106">
        <f t="shared" si="1522"/>
        <v>0</v>
      </c>
      <c r="L701" s="108">
        <f t="shared" si="1523"/>
        <v>0</v>
      </c>
      <c r="M701" s="97">
        <f t="shared" si="1524"/>
        <v>0</v>
      </c>
      <c r="N701" s="109">
        <f t="shared" si="1525"/>
        <v>0</v>
      </c>
      <c r="O701" s="107">
        <f t="shared" si="1526"/>
        <v>0</v>
      </c>
      <c r="P701" s="110" t="str">
        <f t="shared" ref="P701:Q701" si="1571">H701</f>
        <v/>
      </c>
      <c r="Q701" s="106" t="str">
        <f t="shared" si="1571"/>
        <v/>
      </c>
      <c r="R701" s="106">
        <f t="shared" si="1528"/>
        <v>0</v>
      </c>
      <c r="S701" s="108">
        <f t="shared" si="1529"/>
        <v>0</v>
      </c>
      <c r="T701" s="153">
        <f t="shared" si="1530"/>
        <v>0</v>
      </c>
      <c r="U701" s="154">
        <f t="shared" si="1531"/>
        <v>0</v>
      </c>
      <c r="V701" s="86"/>
      <c r="W701" s="86"/>
      <c r="X701" s="86"/>
      <c r="Y701" s="86"/>
      <c r="Z701" s="86"/>
      <c r="AA701" s="86"/>
      <c r="AB701" s="86"/>
      <c r="AC701" s="86"/>
      <c r="AD701" s="86"/>
      <c r="AE701" s="86" t="str">
        <f t="shared" si="1536"/>
        <v/>
      </c>
      <c r="AF701" s="86">
        <v>20.0</v>
      </c>
      <c r="AG701" s="155" t="str">
        <f t="shared" si="1532"/>
        <v>20</v>
      </c>
      <c r="AH701" s="155" t="str">
        <f t="shared" si="1533"/>
        <v> </v>
      </c>
      <c r="AI701" s="155" t="str">
        <f t="shared" ref="AI701:AK701" si="1572">IF(H701="","",H701)</f>
        <v/>
      </c>
      <c r="AJ701" s="156" t="str">
        <f t="shared" si="1572"/>
        <v/>
      </c>
      <c r="AK701" s="157" t="str">
        <f t="shared" si="1572"/>
        <v/>
      </c>
      <c r="AL701" s="86" t="str">
        <f t="shared" si="1538"/>
        <v/>
      </c>
    </row>
    <row r="702" ht="25.5" customHeight="1">
      <c r="A702" s="86"/>
      <c r="B702" s="164">
        <f>SUM(B682:B701)</f>
        <v>0</v>
      </c>
      <c r="C702" s="87" t="s">
        <v>34</v>
      </c>
      <c r="D702" s="95" t="s">
        <v>26</v>
      </c>
      <c r="E702" s="15"/>
      <c r="F702" s="104"/>
      <c r="G702" s="91"/>
      <c r="H702" s="164">
        <f>SUM(H682:H701)</f>
        <v>0</v>
      </c>
      <c r="I702" s="87" t="s">
        <v>34</v>
      </c>
      <c r="J702" s="86"/>
      <c r="K702" s="86"/>
      <c r="L702" s="165">
        <f t="shared" si="1523"/>
        <v>0</v>
      </c>
      <c r="M702" s="86"/>
      <c r="N702" s="166">
        <f t="shared" ref="N702:O702" si="1573">SUM(N682:N689)</f>
        <v>0</v>
      </c>
      <c r="O702" s="166">
        <f t="shared" si="1573"/>
        <v>0</v>
      </c>
      <c r="P702" s="86"/>
      <c r="Q702" s="86"/>
      <c r="R702" s="98">
        <f>SUM(R682:R689)</f>
        <v>0</v>
      </c>
      <c r="S702" s="164" t="s">
        <v>28</v>
      </c>
      <c r="T702" s="164"/>
      <c r="U702" s="86"/>
      <c r="V702" s="86"/>
      <c r="W702" s="86"/>
      <c r="X702" s="86"/>
      <c r="Y702" s="104">
        <f>T702*R702</f>
        <v>0</v>
      </c>
      <c r="Z702" s="104">
        <f>R702</f>
        <v>0</v>
      </c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86"/>
    </row>
    <row r="703" ht="25.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</row>
    <row r="704" ht="25.5" customHeight="1">
      <c r="A704" s="137"/>
      <c r="B704" s="138" t="s">
        <v>1</v>
      </c>
      <c r="C704" s="139"/>
      <c r="D704" s="95" t="s">
        <v>2</v>
      </c>
      <c r="E704" s="15"/>
      <c r="F704" s="140"/>
      <c r="G704" s="17"/>
      <c r="H704" s="17"/>
      <c r="I704" s="15"/>
      <c r="J704" s="95" t="s">
        <v>3</v>
      </c>
      <c r="K704" s="17"/>
      <c r="L704" s="17"/>
      <c r="M704" s="15"/>
      <c r="N704" s="86"/>
      <c r="O704" s="86"/>
      <c r="P704" s="97">
        <f>IFERROR(O727/N727-1,0)</f>
        <v>0</v>
      </c>
      <c r="Q704" s="141" t="s">
        <v>4</v>
      </c>
      <c r="R704" s="20"/>
      <c r="S704" s="21"/>
      <c r="T704" s="142">
        <f>SUM(T707:T726)</f>
        <v>0</v>
      </c>
      <c r="U704" s="143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86"/>
    </row>
    <row r="705" ht="25.5" customHeight="1">
      <c r="A705" s="144" t="s">
        <v>5</v>
      </c>
      <c r="B705" s="145" t="s">
        <v>6</v>
      </c>
      <c r="C705" s="17"/>
      <c r="D705" s="17"/>
      <c r="E705" s="17"/>
      <c r="F705" s="17"/>
      <c r="G705" s="26"/>
      <c r="H705" s="25" t="s">
        <v>7</v>
      </c>
      <c r="I705" s="17"/>
      <c r="J705" s="17"/>
      <c r="K705" s="17"/>
      <c r="L705" s="17"/>
      <c r="M705" s="26"/>
      <c r="N705" s="27" t="s">
        <v>8</v>
      </c>
      <c r="O705" s="28"/>
      <c r="P705" s="25" t="s">
        <v>9</v>
      </c>
      <c r="Q705" s="17"/>
      <c r="R705" s="17"/>
      <c r="S705" s="17"/>
      <c r="T705" s="2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86"/>
    </row>
    <row r="706" ht="25.5" customHeight="1">
      <c r="A706" s="146"/>
      <c r="B706" s="138" t="s">
        <v>10</v>
      </c>
      <c r="C706" s="93" t="s">
        <v>11</v>
      </c>
      <c r="D706" s="93" t="s">
        <v>12</v>
      </c>
      <c r="E706" s="93" t="s">
        <v>13</v>
      </c>
      <c r="F706" s="93" t="s">
        <v>14</v>
      </c>
      <c r="G706" s="101" t="s">
        <v>15</v>
      </c>
      <c r="H706" s="100" t="s">
        <v>10</v>
      </c>
      <c r="I706" s="93" t="s">
        <v>11</v>
      </c>
      <c r="J706" s="93" t="s">
        <v>12</v>
      </c>
      <c r="K706" s="93" t="s">
        <v>14</v>
      </c>
      <c r="L706" s="93" t="s">
        <v>16</v>
      </c>
      <c r="M706" s="101" t="s">
        <v>17</v>
      </c>
      <c r="N706" s="100" t="s">
        <v>18</v>
      </c>
      <c r="O706" s="101" t="s">
        <v>19</v>
      </c>
      <c r="P706" s="100" t="s">
        <v>20</v>
      </c>
      <c r="Q706" s="93" t="s">
        <v>21</v>
      </c>
      <c r="R706" s="93" t="s">
        <v>22</v>
      </c>
      <c r="S706" s="93" t="s">
        <v>23</v>
      </c>
      <c r="T706" s="147" t="s">
        <v>24</v>
      </c>
      <c r="U706" s="148" t="s">
        <v>32</v>
      </c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86"/>
    </row>
    <row r="707" ht="25.5" customHeight="1">
      <c r="A707" s="149"/>
      <c r="B707" s="162"/>
      <c r="C707" s="160"/>
      <c r="D707" s="158"/>
      <c r="E707" s="106">
        <f>IF(B707="",0,F727/SUM(B707:B726))</f>
        <v>0</v>
      </c>
      <c r="F707" s="106">
        <f t="shared" ref="F707:F726" si="1576">C707*(1-D707)*(1-9.25%)+E707</f>
        <v>0</v>
      </c>
      <c r="G707" s="107">
        <f t="shared" ref="G707:G726" si="1577">IFERROR(F707*B707/H707,0)</f>
        <v>0</v>
      </c>
      <c r="H707" s="159"/>
      <c r="I707" s="104"/>
      <c r="J707" s="105"/>
      <c r="K707" s="106">
        <f t="shared" ref="K707:K726" si="1578">I707*(1-J707)*(1-9.25%)</f>
        <v>0</v>
      </c>
      <c r="L707" s="108">
        <f t="shared" ref="L707:L727" si="1579">IFERROR(H707/B707-1,0)</f>
        <v>0</v>
      </c>
      <c r="M707" s="97">
        <f t="shared" ref="M707:M726" si="1580">IFERROR(K707/G707-1,0)</f>
        <v>0</v>
      </c>
      <c r="N707" s="109">
        <f t="shared" ref="N707:N726" si="1581">B707*F707</f>
        <v>0</v>
      </c>
      <c r="O707" s="107">
        <f t="shared" ref="O707:O726" si="1582">H707*K707</f>
        <v>0</v>
      </c>
      <c r="P707" s="110" t="str">
        <f t="shared" ref="P707:Q707" si="1574">H707</f>
        <v/>
      </c>
      <c r="Q707" s="106" t="str">
        <f t="shared" si="1574"/>
        <v/>
      </c>
      <c r="R707" s="106">
        <f t="shared" ref="R707:R726" si="1584">Q707*P707</f>
        <v>0</v>
      </c>
      <c r="S707" s="108">
        <f t="shared" ref="S707:S726" si="1585">IF(M707="","",IF(M707&lt;20%,0,IF(M707&lt;30%,1%,IF(M707&lt;40%,1.5%,IF(M707&lt;50%,2.5%,IF(M707&lt;60%,3%,IF(M707&lt;80%,4%,IF(M707&lt;100%,5%,5%))))))))</f>
        <v>0</v>
      </c>
      <c r="T707" s="153">
        <f t="shared" ref="T707:T726" si="1586">R707*S707</f>
        <v>0</v>
      </c>
      <c r="U707" s="154">
        <f t="shared" ref="U707:U726" si="1587">G707/(1-J707)/(1-9.25%)</f>
        <v>0</v>
      </c>
      <c r="V707" s="86"/>
      <c r="W707" s="86"/>
      <c r="X707" s="86"/>
      <c r="Y707" s="86"/>
      <c r="Z707" s="86"/>
      <c r="AA707" s="86"/>
      <c r="AB707" s="86"/>
      <c r="AC707" s="86"/>
      <c r="AD707" s="86"/>
      <c r="AE707" s="86" t="str">
        <f>C704</f>
        <v/>
      </c>
      <c r="AF707" s="86">
        <v>1.0</v>
      </c>
      <c r="AG707" s="155" t="str">
        <f t="shared" ref="AG707:AG726" si="1588">CONCATENATE(AE707,AF707)</f>
        <v>1</v>
      </c>
      <c r="AH707" s="155" t="str">
        <f t="shared" ref="AH707:AH726" si="1589">IF(A707=""," ",A707)</f>
        <v> </v>
      </c>
      <c r="AI707" s="155" t="str">
        <f t="shared" ref="AI707:AK707" si="1575">IF(H707="","",H707)</f>
        <v/>
      </c>
      <c r="AJ707" s="156" t="str">
        <f t="shared" si="1575"/>
        <v/>
      </c>
      <c r="AK707" s="157" t="str">
        <f t="shared" si="1575"/>
        <v/>
      </c>
      <c r="AL707" s="86" t="str">
        <f>IF(F704="","",F704)</f>
        <v/>
      </c>
    </row>
    <row r="708" ht="25.5" customHeight="1">
      <c r="A708" s="149"/>
      <c r="B708" s="161"/>
      <c r="C708" s="104"/>
      <c r="D708" s="105"/>
      <c r="E708" s="106">
        <f>IF(B708="",0,F727/SUM(B707:B726))</f>
        <v>0</v>
      </c>
      <c r="F708" s="106">
        <f t="shared" si="1576"/>
        <v>0</v>
      </c>
      <c r="G708" s="107">
        <f t="shared" si="1577"/>
        <v>0</v>
      </c>
      <c r="H708" s="103"/>
      <c r="I708" s="104"/>
      <c r="J708" s="105"/>
      <c r="K708" s="106">
        <f t="shared" si="1578"/>
        <v>0</v>
      </c>
      <c r="L708" s="108">
        <f t="shared" si="1579"/>
        <v>0</v>
      </c>
      <c r="M708" s="97">
        <f t="shared" si="1580"/>
        <v>0</v>
      </c>
      <c r="N708" s="109">
        <f t="shared" si="1581"/>
        <v>0</v>
      </c>
      <c r="O708" s="107">
        <f t="shared" si="1582"/>
        <v>0</v>
      </c>
      <c r="P708" s="110" t="str">
        <f t="shared" ref="P708:Q708" si="1583">H708</f>
        <v/>
      </c>
      <c r="Q708" s="106" t="str">
        <f t="shared" si="1583"/>
        <v/>
      </c>
      <c r="R708" s="106">
        <f t="shared" si="1584"/>
        <v>0</v>
      </c>
      <c r="S708" s="108">
        <f t="shared" si="1585"/>
        <v>0</v>
      </c>
      <c r="T708" s="153">
        <f t="shared" si="1586"/>
        <v>0</v>
      </c>
      <c r="U708" s="154">
        <f t="shared" si="1587"/>
        <v>0</v>
      </c>
      <c r="V708" s="86"/>
      <c r="W708" s="86"/>
      <c r="X708" s="86"/>
      <c r="Y708" s="86"/>
      <c r="Z708" s="86"/>
      <c r="AA708" s="86"/>
      <c r="AB708" s="86"/>
      <c r="AC708" s="86"/>
      <c r="AD708" s="86"/>
      <c r="AE708" s="86" t="str">
        <f t="shared" ref="AE708:AE726" si="1592">AE707</f>
        <v/>
      </c>
      <c r="AF708" s="86">
        <v>2.0</v>
      </c>
      <c r="AG708" s="155" t="str">
        <f t="shared" si="1588"/>
        <v>2</v>
      </c>
      <c r="AH708" s="155" t="str">
        <f t="shared" si="1589"/>
        <v> </v>
      </c>
      <c r="AI708" s="155" t="str">
        <f t="shared" ref="AI708:AK708" si="1590">IF(H708="","",H708)</f>
        <v/>
      </c>
      <c r="AJ708" s="156" t="str">
        <f t="shared" si="1590"/>
        <v/>
      </c>
      <c r="AK708" s="157" t="str">
        <f t="shared" si="1590"/>
        <v/>
      </c>
      <c r="AL708" s="86" t="str">
        <f t="shared" ref="AL708:AL726" si="1594">AL707</f>
        <v/>
      </c>
    </row>
    <row r="709" ht="25.5" customHeight="1">
      <c r="A709" s="149"/>
      <c r="B709" s="162"/>
      <c r="C709" s="160"/>
      <c r="D709" s="158"/>
      <c r="E709" s="106">
        <f>IF(B709="",0,F727/SUM(B707:B726))</f>
        <v>0</v>
      </c>
      <c r="F709" s="106">
        <f t="shared" si="1576"/>
        <v>0</v>
      </c>
      <c r="G709" s="107">
        <f t="shared" si="1577"/>
        <v>0</v>
      </c>
      <c r="H709" s="159"/>
      <c r="I709" s="104"/>
      <c r="J709" s="105"/>
      <c r="K709" s="106">
        <f t="shared" si="1578"/>
        <v>0</v>
      </c>
      <c r="L709" s="108">
        <f t="shared" si="1579"/>
        <v>0</v>
      </c>
      <c r="M709" s="97">
        <f t="shared" si="1580"/>
        <v>0</v>
      </c>
      <c r="N709" s="109">
        <f t="shared" si="1581"/>
        <v>0</v>
      </c>
      <c r="O709" s="107">
        <f t="shared" si="1582"/>
        <v>0</v>
      </c>
      <c r="P709" s="110" t="str">
        <f t="shared" ref="P709:Q709" si="1591">H709</f>
        <v/>
      </c>
      <c r="Q709" s="106" t="str">
        <f t="shared" si="1591"/>
        <v/>
      </c>
      <c r="R709" s="106">
        <f t="shared" si="1584"/>
        <v>0</v>
      </c>
      <c r="S709" s="108">
        <f t="shared" si="1585"/>
        <v>0</v>
      </c>
      <c r="T709" s="153">
        <f t="shared" si="1586"/>
        <v>0</v>
      </c>
      <c r="U709" s="154">
        <f t="shared" si="1587"/>
        <v>0</v>
      </c>
      <c r="V709" s="86"/>
      <c r="W709" s="86"/>
      <c r="X709" s="86"/>
      <c r="Y709" s="86"/>
      <c r="Z709" s="86"/>
      <c r="AA709" s="86"/>
      <c r="AB709" s="86"/>
      <c r="AC709" s="86"/>
      <c r="AD709" s="86"/>
      <c r="AE709" s="86" t="str">
        <f t="shared" si="1592"/>
        <v/>
      </c>
      <c r="AF709" s="86">
        <v>3.0</v>
      </c>
      <c r="AG709" s="155" t="str">
        <f t="shared" si="1588"/>
        <v>3</v>
      </c>
      <c r="AH709" s="155" t="str">
        <f t="shared" si="1589"/>
        <v> </v>
      </c>
      <c r="AI709" s="155" t="str">
        <f t="shared" ref="AI709:AK709" si="1593">IF(H709="","",H709)</f>
        <v/>
      </c>
      <c r="AJ709" s="156" t="str">
        <f t="shared" si="1593"/>
        <v/>
      </c>
      <c r="AK709" s="157" t="str">
        <f t="shared" si="1593"/>
        <v/>
      </c>
      <c r="AL709" s="86" t="str">
        <f t="shared" si="1594"/>
        <v/>
      </c>
    </row>
    <row r="710" ht="25.5" customHeight="1">
      <c r="A710" s="149"/>
      <c r="B710" s="161"/>
      <c r="C710" s="104"/>
      <c r="D710" s="105"/>
      <c r="E710" s="106">
        <f>IF(B710="",0,F727/SUM(B707:B726))</f>
        <v>0</v>
      </c>
      <c r="F710" s="106">
        <f t="shared" si="1576"/>
        <v>0</v>
      </c>
      <c r="G710" s="107">
        <f t="shared" si="1577"/>
        <v>0</v>
      </c>
      <c r="H710" s="103"/>
      <c r="I710" s="104"/>
      <c r="J710" s="105"/>
      <c r="K710" s="106">
        <f t="shared" si="1578"/>
        <v>0</v>
      </c>
      <c r="L710" s="108">
        <f t="shared" si="1579"/>
        <v>0</v>
      </c>
      <c r="M710" s="97">
        <f t="shared" si="1580"/>
        <v>0</v>
      </c>
      <c r="N710" s="109">
        <f t="shared" si="1581"/>
        <v>0</v>
      </c>
      <c r="O710" s="107">
        <f t="shared" si="1582"/>
        <v>0</v>
      </c>
      <c r="P710" s="110" t="str">
        <f t="shared" ref="P710:Q710" si="1595">H710</f>
        <v/>
      </c>
      <c r="Q710" s="106" t="str">
        <f t="shared" si="1595"/>
        <v/>
      </c>
      <c r="R710" s="106">
        <f t="shared" si="1584"/>
        <v>0</v>
      </c>
      <c r="S710" s="108">
        <f t="shared" si="1585"/>
        <v>0</v>
      </c>
      <c r="T710" s="153">
        <f t="shared" si="1586"/>
        <v>0</v>
      </c>
      <c r="U710" s="154">
        <f t="shared" si="1587"/>
        <v>0</v>
      </c>
      <c r="V710" s="86"/>
      <c r="W710" s="86"/>
      <c r="X710" s="86"/>
      <c r="Y710" s="86"/>
      <c r="Z710" s="86"/>
      <c r="AA710" s="86"/>
      <c r="AB710" s="86"/>
      <c r="AC710" s="86"/>
      <c r="AD710" s="86"/>
      <c r="AE710" s="86" t="str">
        <f t="shared" si="1592"/>
        <v/>
      </c>
      <c r="AF710" s="86">
        <v>4.0</v>
      </c>
      <c r="AG710" s="155" t="str">
        <f t="shared" si="1588"/>
        <v>4</v>
      </c>
      <c r="AH710" s="155" t="str">
        <f t="shared" si="1589"/>
        <v> </v>
      </c>
      <c r="AI710" s="155" t="str">
        <f t="shared" ref="AI710:AK710" si="1596">IF(H710="","",H710)</f>
        <v/>
      </c>
      <c r="AJ710" s="156" t="str">
        <f t="shared" si="1596"/>
        <v/>
      </c>
      <c r="AK710" s="157" t="str">
        <f t="shared" si="1596"/>
        <v/>
      </c>
      <c r="AL710" s="86" t="str">
        <f t="shared" si="1594"/>
        <v/>
      </c>
    </row>
    <row r="711" ht="25.5" customHeight="1">
      <c r="A711" s="149"/>
      <c r="B711" s="162"/>
      <c r="C711" s="160"/>
      <c r="D711" s="158"/>
      <c r="E711" s="106">
        <f>IF(B711="",0,F727/SUM(B707:B726))</f>
        <v>0</v>
      </c>
      <c r="F711" s="106">
        <f t="shared" si="1576"/>
        <v>0</v>
      </c>
      <c r="G711" s="107">
        <f t="shared" si="1577"/>
        <v>0</v>
      </c>
      <c r="H711" s="159"/>
      <c r="I711" s="104"/>
      <c r="J711" s="105"/>
      <c r="K711" s="106">
        <f t="shared" si="1578"/>
        <v>0</v>
      </c>
      <c r="L711" s="108">
        <f t="shared" si="1579"/>
        <v>0</v>
      </c>
      <c r="M711" s="97">
        <f t="shared" si="1580"/>
        <v>0</v>
      </c>
      <c r="N711" s="109">
        <f t="shared" si="1581"/>
        <v>0</v>
      </c>
      <c r="O711" s="107">
        <f t="shared" si="1582"/>
        <v>0</v>
      </c>
      <c r="P711" s="110" t="str">
        <f t="shared" ref="P711:Q711" si="1597">H711</f>
        <v/>
      </c>
      <c r="Q711" s="106" t="str">
        <f t="shared" si="1597"/>
        <v/>
      </c>
      <c r="R711" s="106">
        <f t="shared" si="1584"/>
        <v>0</v>
      </c>
      <c r="S711" s="108">
        <f t="shared" si="1585"/>
        <v>0</v>
      </c>
      <c r="T711" s="153">
        <f t="shared" si="1586"/>
        <v>0</v>
      </c>
      <c r="U711" s="154">
        <f t="shared" si="1587"/>
        <v>0</v>
      </c>
      <c r="V711" s="86"/>
      <c r="W711" s="86"/>
      <c r="X711" s="86"/>
      <c r="Y711" s="86"/>
      <c r="Z711" s="86"/>
      <c r="AA711" s="86"/>
      <c r="AB711" s="86"/>
      <c r="AC711" s="86"/>
      <c r="AD711" s="86"/>
      <c r="AE711" s="86" t="str">
        <f t="shared" si="1592"/>
        <v/>
      </c>
      <c r="AF711" s="86">
        <v>5.0</v>
      </c>
      <c r="AG711" s="155" t="str">
        <f t="shared" si="1588"/>
        <v>5</v>
      </c>
      <c r="AH711" s="155" t="str">
        <f t="shared" si="1589"/>
        <v> </v>
      </c>
      <c r="AI711" s="155" t="str">
        <f t="shared" ref="AI711:AK711" si="1598">IF(H711="","",H711)</f>
        <v/>
      </c>
      <c r="AJ711" s="156" t="str">
        <f t="shared" si="1598"/>
        <v/>
      </c>
      <c r="AK711" s="157" t="str">
        <f t="shared" si="1598"/>
        <v/>
      </c>
      <c r="AL711" s="86" t="str">
        <f t="shared" si="1594"/>
        <v/>
      </c>
    </row>
    <row r="712" ht="25.5" customHeight="1">
      <c r="A712" s="149"/>
      <c r="B712" s="161"/>
      <c r="C712" s="104"/>
      <c r="D712" s="105"/>
      <c r="E712" s="106">
        <f>IF(B712="",0,F727/SUM(B707:B726))</f>
        <v>0</v>
      </c>
      <c r="F712" s="106">
        <f t="shared" si="1576"/>
        <v>0</v>
      </c>
      <c r="G712" s="107">
        <f t="shared" si="1577"/>
        <v>0</v>
      </c>
      <c r="H712" s="103"/>
      <c r="I712" s="104"/>
      <c r="J712" s="105"/>
      <c r="K712" s="106">
        <f t="shared" si="1578"/>
        <v>0</v>
      </c>
      <c r="L712" s="108">
        <f t="shared" si="1579"/>
        <v>0</v>
      </c>
      <c r="M712" s="97">
        <f t="shared" si="1580"/>
        <v>0</v>
      </c>
      <c r="N712" s="109">
        <f t="shared" si="1581"/>
        <v>0</v>
      </c>
      <c r="O712" s="107">
        <f t="shared" si="1582"/>
        <v>0</v>
      </c>
      <c r="P712" s="110" t="str">
        <f t="shared" ref="P712:Q712" si="1599">H712</f>
        <v/>
      </c>
      <c r="Q712" s="106" t="str">
        <f t="shared" si="1599"/>
        <v/>
      </c>
      <c r="R712" s="106">
        <f t="shared" si="1584"/>
        <v>0</v>
      </c>
      <c r="S712" s="108">
        <f t="shared" si="1585"/>
        <v>0</v>
      </c>
      <c r="T712" s="153">
        <f t="shared" si="1586"/>
        <v>0</v>
      </c>
      <c r="U712" s="154">
        <f t="shared" si="1587"/>
        <v>0</v>
      </c>
      <c r="V712" s="86"/>
      <c r="W712" s="86"/>
      <c r="X712" s="86"/>
      <c r="Y712" s="86"/>
      <c r="Z712" s="86"/>
      <c r="AA712" s="86"/>
      <c r="AB712" s="86"/>
      <c r="AC712" s="86"/>
      <c r="AD712" s="86"/>
      <c r="AE712" s="86" t="str">
        <f t="shared" si="1592"/>
        <v/>
      </c>
      <c r="AF712" s="86">
        <v>6.0</v>
      </c>
      <c r="AG712" s="155" t="str">
        <f t="shared" si="1588"/>
        <v>6</v>
      </c>
      <c r="AH712" s="155" t="str">
        <f t="shared" si="1589"/>
        <v> </v>
      </c>
      <c r="AI712" s="155" t="str">
        <f t="shared" ref="AI712:AK712" si="1600">IF(H712="","",H712)</f>
        <v/>
      </c>
      <c r="AJ712" s="156" t="str">
        <f t="shared" si="1600"/>
        <v/>
      </c>
      <c r="AK712" s="157" t="str">
        <f t="shared" si="1600"/>
        <v/>
      </c>
      <c r="AL712" s="86" t="str">
        <f t="shared" si="1594"/>
        <v/>
      </c>
    </row>
    <row r="713" ht="25.5" customHeight="1">
      <c r="A713" s="149"/>
      <c r="B713" s="162"/>
      <c r="C713" s="160"/>
      <c r="D713" s="158"/>
      <c r="E713" s="106">
        <f>IF(B713="",0,F727/SUM(B707:B726))</f>
        <v>0</v>
      </c>
      <c r="F713" s="106">
        <f t="shared" si="1576"/>
        <v>0</v>
      </c>
      <c r="G713" s="107">
        <f t="shared" si="1577"/>
        <v>0</v>
      </c>
      <c r="H713" s="159"/>
      <c r="I713" s="104"/>
      <c r="J713" s="105"/>
      <c r="K713" s="106">
        <f t="shared" si="1578"/>
        <v>0</v>
      </c>
      <c r="L713" s="108">
        <f t="shared" si="1579"/>
        <v>0</v>
      </c>
      <c r="M713" s="97">
        <f t="shared" si="1580"/>
        <v>0</v>
      </c>
      <c r="N713" s="109">
        <f t="shared" si="1581"/>
        <v>0</v>
      </c>
      <c r="O713" s="107">
        <f t="shared" si="1582"/>
        <v>0</v>
      </c>
      <c r="P713" s="110" t="str">
        <f t="shared" ref="P713:Q713" si="1601">H713</f>
        <v/>
      </c>
      <c r="Q713" s="106" t="str">
        <f t="shared" si="1601"/>
        <v/>
      </c>
      <c r="R713" s="106">
        <f t="shared" si="1584"/>
        <v>0</v>
      </c>
      <c r="S713" s="108">
        <f t="shared" si="1585"/>
        <v>0</v>
      </c>
      <c r="T713" s="153">
        <f t="shared" si="1586"/>
        <v>0</v>
      </c>
      <c r="U713" s="154">
        <f t="shared" si="1587"/>
        <v>0</v>
      </c>
      <c r="V713" s="86"/>
      <c r="W713" s="86"/>
      <c r="X713" s="86"/>
      <c r="Y713" s="86"/>
      <c r="Z713" s="86"/>
      <c r="AA713" s="86"/>
      <c r="AB713" s="86"/>
      <c r="AC713" s="86"/>
      <c r="AD713" s="86"/>
      <c r="AE713" s="86" t="str">
        <f t="shared" si="1592"/>
        <v/>
      </c>
      <c r="AF713" s="86">
        <v>7.0</v>
      </c>
      <c r="AG713" s="155" t="str">
        <f t="shared" si="1588"/>
        <v>7</v>
      </c>
      <c r="AH713" s="155" t="str">
        <f t="shared" si="1589"/>
        <v> </v>
      </c>
      <c r="AI713" s="155" t="str">
        <f t="shared" ref="AI713:AK713" si="1602">IF(H713="","",H713)</f>
        <v/>
      </c>
      <c r="AJ713" s="156" t="str">
        <f t="shared" si="1602"/>
        <v/>
      </c>
      <c r="AK713" s="157" t="str">
        <f t="shared" si="1602"/>
        <v/>
      </c>
      <c r="AL713" s="86" t="str">
        <f t="shared" si="1594"/>
        <v/>
      </c>
    </row>
    <row r="714" ht="25.5" customHeight="1">
      <c r="A714" s="149"/>
      <c r="B714" s="161"/>
      <c r="C714" s="104"/>
      <c r="D714" s="105"/>
      <c r="E714" s="106">
        <f>IF(B714="",0,F727/SUM(B707:B726))</f>
        <v>0</v>
      </c>
      <c r="F714" s="106">
        <f t="shared" si="1576"/>
        <v>0</v>
      </c>
      <c r="G714" s="107">
        <f t="shared" si="1577"/>
        <v>0</v>
      </c>
      <c r="H714" s="103"/>
      <c r="I714" s="104"/>
      <c r="J714" s="105"/>
      <c r="K714" s="106">
        <f t="shared" si="1578"/>
        <v>0</v>
      </c>
      <c r="L714" s="108">
        <f t="shared" si="1579"/>
        <v>0</v>
      </c>
      <c r="M714" s="97">
        <f t="shared" si="1580"/>
        <v>0</v>
      </c>
      <c r="N714" s="109">
        <f t="shared" si="1581"/>
        <v>0</v>
      </c>
      <c r="O714" s="107">
        <f t="shared" si="1582"/>
        <v>0</v>
      </c>
      <c r="P714" s="110" t="str">
        <f t="shared" ref="P714:Q714" si="1603">H714</f>
        <v/>
      </c>
      <c r="Q714" s="106" t="str">
        <f t="shared" si="1603"/>
        <v/>
      </c>
      <c r="R714" s="106">
        <f t="shared" si="1584"/>
        <v>0</v>
      </c>
      <c r="S714" s="108">
        <f t="shared" si="1585"/>
        <v>0</v>
      </c>
      <c r="T714" s="153">
        <f t="shared" si="1586"/>
        <v>0</v>
      </c>
      <c r="U714" s="154">
        <f t="shared" si="1587"/>
        <v>0</v>
      </c>
      <c r="V714" s="86"/>
      <c r="W714" s="86"/>
      <c r="X714" s="86"/>
      <c r="Y714" s="86"/>
      <c r="Z714" s="86"/>
      <c r="AA714" s="86"/>
      <c r="AB714" s="86"/>
      <c r="AC714" s="86"/>
      <c r="AD714" s="86"/>
      <c r="AE714" s="86" t="str">
        <f t="shared" si="1592"/>
        <v/>
      </c>
      <c r="AF714" s="86">
        <v>8.0</v>
      </c>
      <c r="AG714" s="155" t="str">
        <f t="shared" si="1588"/>
        <v>8</v>
      </c>
      <c r="AH714" s="155" t="str">
        <f t="shared" si="1589"/>
        <v> </v>
      </c>
      <c r="AI714" s="155" t="str">
        <f t="shared" ref="AI714:AK714" si="1604">IF(H714="","",H714)</f>
        <v/>
      </c>
      <c r="AJ714" s="156" t="str">
        <f t="shared" si="1604"/>
        <v/>
      </c>
      <c r="AK714" s="157" t="str">
        <f t="shared" si="1604"/>
        <v/>
      </c>
      <c r="AL714" s="86" t="str">
        <f t="shared" si="1594"/>
        <v/>
      </c>
    </row>
    <row r="715" ht="25.5" customHeight="1">
      <c r="A715" s="149"/>
      <c r="B715" s="161"/>
      <c r="C715" s="104"/>
      <c r="D715" s="105"/>
      <c r="E715" s="106">
        <f>IF(B715="",0,F727/SUM(B707:B726))</f>
        <v>0</v>
      </c>
      <c r="F715" s="106">
        <f t="shared" si="1576"/>
        <v>0</v>
      </c>
      <c r="G715" s="107">
        <f t="shared" si="1577"/>
        <v>0</v>
      </c>
      <c r="H715" s="103"/>
      <c r="I715" s="104"/>
      <c r="J715" s="105"/>
      <c r="K715" s="106">
        <f t="shared" si="1578"/>
        <v>0</v>
      </c>
      <c r="L715" s="108">
        <f t="shared" si="1579"/>
        <v>0</v>
      </c>
      <c r="M715" s="97">
        <f t="shared" si="1580"/>
        <v>0</v>
      </c>
      <c r="N715" s="109">
        <f t="shared" si="1581"/>
        <v>0</v>
      </c>
      <c r="O715" s="107">
        <f t="shared" si="1582"/>
        <v>0</v>
      </c>
      <c r="P715" s="110" t="str">
        <f t="shared" ref="P715:Q715" si="1605">H715</f>
        <v/>
      </c>
      <c r="Q715" s="106" t="str">
        <f t="shared" si="1605"/>
        <v/>
      </c>
      <c r="R715" s="106">
        <f t="shared" si="1584"/>
        <v>0</v>
      </c>
      <c r="S715" s="108">
        <f t="shared" si="1585"/>
        <v>0</v>
      </c>
      <c r="T715" s="153">
        <f t="shared" si="1586"/>
        <v>0</v>
      </c>
      <c r="U715" s="154">
        <f t="shared" si="1587"/>
        <v>0</v>
      </c>
      <c r="V715" s="86"/>
      <c r="W715" s="86"/>
      <c r="X715" s="86"/>
      <c r="Y715" s="86"/>
      <c r="Z715" s="86"/>
      <c r="AA715" s="86"/>
      <c r="AB715" s="86"/>
      <c r="AC715" s="86"/>
      <c r="AD715" s="86"/>
      <c r="AE715" s="86" t="str">
        <f t="shared" si="1592"/>
        <v/>
      </c>
      <c r="AF715" s="86">
        <v>9.0</v>
      </c>
      <c r="AG715" s="155" t="str">
        <f t="shared" si="1588"/>
        <v>9</v>
      </c>
      <c r="AH715" s="155" t="str">
        <f t="shared" si="1589"/>
        <v> </v>
      </c>
      <c r="AI715" s="155" t="str">
        <f t="shared" ref="AI715:AK715" si="1606">IF(H715="","",H715)</f>
        <v/>
      </c>
      <c r="AJ715" s="156" t="str">
        <f t="shared" si="1606"/>
        <v/>
      </c>
      <c r="AK715" s="157" t="str">
        <f t="shared" si="1606"/>
        <v/>
      </c>
      <c r="AL715" s="86" t="str">
        <f t="shared" si="1594"/>
        <v/>
      </c>
    </row>
    <row r="716" ht="25.5" customHeight="1">
      <c r="A716" s="149"/>
      <c r="B716" s="161"/>
      <c r="C716" s="104"/>
      <c r="D716" s="105"/>
      <c r="E716" s="106">
        <f>IF(B716="",0,F727/SUM(B707:B726))</f>
        <v>0</v>
      </c>
      <c r="F716" s="106">
        <f t="shared" si="1576"/>
        <v>0</v>
      </c>
      <c r="G716" s="107">
        <f t="shared" si="1577"/>
        <v>0</v>
      </c>
      <c r="H716" s="103"/>
      <c r="I716" s="104"/>
      <c r="J716" s="105"/>
      <c r="K716" s="106">
        <f t="shared" si="1578"/>
        <v>0</v>
      </c>
      <c r="L716" s="108">
        <f t="shared" si="1579"/>
        <v>0</v>
      </c>
      <c r="M716" s="97">
        <f t="shared" si="1580"/>
        <v>0</v>
      </c>
      <c r="N716" s="109">
        <f t="shared" si="1581"/>
        <v>0</v>
      </c>
      <c r="O716" s="107">
        <f t="shared" si="1582"/>
        <v>0</v>
      </c>
      <c r="P716" s="110" t="str">
        <f t="shared" ref="P716:Q716" si="1607">H716</f>
        <v/>
      </c>
      <c r="Q716" s="106" t="str">
        <f t="shared" si="1607"/>
        <v/>
      </c>
      <c r="R716" s="106">
        <f t="shared" si="1584"/>
        <v>0</v>
      </c>
      <c r="S716" s="108">
        <f t="shared" si="1585"/>
        <v>0</v>
      </c>
      <c r="T716" s="153">
        <f t="shared" si="1586"/>
        <v>0</v>
      </c>
      <c r="U716" s="154">
        <f t="shared" si="1587"/>
        <v>0</v>
      </c>
      <c r="V716" s="86"/>
      <c r="W716" s="86"/>
      <c r="X716" s="86"/>
      <c r="Y716" s="86"/>
      <c r="Z716" s="86"/>
      <c r="AA716" s="86"/>
      <c r="AB716" s="86"/>
      <c r="AC716" s="86"/>
      <c r="AD716" s="86"/>
      <c r="AE716" s="86" t="str">
        <f t="shared" si="1592"/>
        <v/>
      </c>
      <c r="AF716" s="86">
        <v>10.0</v>
      </c>
      <c r="AG716" s="155" t="str">
        <f t="shared" si="1588"/>
        <v>10</v>
      </c>
      <c r="AH716" s="155" t="str">
        <f t="shared" si="1589"/>
        <v> </v>
      </c>
      <c r="AI716" s="155" t="str">
        <f t="shared" ref="AI716:AK716" si="1608">IF(H716="","",H716)</f>
        <v/>
      </c>
      <c r="AJ716" s="156" t="str">
        <f t="shared" si="1608"/>
        <v/>
      </c>
      <c r="AK716" s="157" t="str">
        <f t="shared" si="1608"/>
        <v/>
      </c>
      <c r="AL716" s="86" t="str">
        <f t="shared" si="1594"/>
        <v/>
      </c>
    </row>
    <row r="717" ht="25.5" customHeight="1">
      <c r="A717" s="149"/>
      <c r="B717" s="161"/>
      <c r="C717" s="104"/>
      <c r="D717" s="105"/>
      <c r="E717" s="106">
        <f>IF(B717="",0,F727/SUM(B707:B726))</f>
        <v>0</v>
      </c>
      <c r="F717" s="106">
        <f t="shared" si="1576"/>
        <v>0</v>
      </c>
      <c r="G717" s="107">
        <f t="shared" si="1577"/>
        <v>0</v>
      </c>
      <c r="H717" s="103"/>
      <c r="I717" s="104"/>
      <c r="J717" s="105"/>
      <c r="K717" s="106">
        <f t="shared" si="1578"/>
        <v>0</v>
      </c>
      <c r="L717" s="108">
        <f t="shared" si="1579"/>
        <v>0</v>
      </c>
      <c r="M717" s="97">
        <f t="shared" si="1580"/>
        <v>0</v>
      </c>
      <c r="N717" s="109">
        <f t="shared" si="1581"/>
        <v>0</v>
      </c>
      <c r="O717" s="107">
        <f t="shared" si="1582"/>
        <v>0</v>
      </c>
      <c r="P717" s="110" t="str">
        <f t="shared" ref="P717:Q717" si="1609">H717</f>
        <v/>
      </c>
      <c r="Q717" s="106" t="str">
        <f t="shared" si="1609"/>
        <v/>
      </c>
      <c r="R717" s="106">
        <f t="shared" si="1584"/>
        <v>0</v>
      </c>
      <c r="S717" s="108">
        <f t="shared" si="1585"/>
        <v>0</v>
      </c>
      <c r="T717" s="153">
        <f t="shared" si="1586"/>
        <v>0</v>
      </c>
      <c r="U717" s="154">
        <f t="shared" si="1587"/>
        <v>0</v>
      </c>
      <c r="V717" s="86"/>
      <c r="W717" s="86"/>
      <c r="X717" s="86"/>
      <c r="Y717" s="86"/>
      <c r="Z717" s="86"/>
      <c r="AA717" s="86"/>
      <c r="AB717" s="86"/>
      <c r="AC717" s="86"/>
      <c r="AD717" s="86"/>
      <c r="AE717" s="86" t="str">
        <f t="shared" si="1592"/>
        <v/>
      </c>
      <c r="AF717" s="86">
        <v>11.0</v>
      </c>
      <c r="AG717" s="155" t="str">
        <f t="shared" si="1588"/>
        <v>11</v>
      </c>
      <c r="AH717" s="155" t="str">
        <f t="shared" si="1589"/>
        <v> </v>
      </c>
      <c r="AI717" s="155" t="str">
        <f t="shared" ref="AI717:AK717" si="1610">IF(H717="","",H717)</f>
        <v/>
      </c>
      <c r="AJ717" s="156" t="str">
        <f t="shared" si="1610"/>
        <v/>
      </c>
      <c r="AK717" s="157" t="str">
        <f t="shared" si="1610"/>
        <v/>
      </c>
      <c r="AL717" s="86" t="str">
        <f t="shared" si="1594"/>
        <v/>
      </c>
    </row>
    <row r="718" ht="25.5" customHeight="1">
      <c r="A718" s="149"/>
      <c r="B718" s="161"/>
      <c r="C718" s="104"/>
      <c r="D718" s="105"/>
      <c r="E718" s="106">
        <f>IF(B718="",0,F727/SUM(B707:B726))</f>
        <v>0</v>
      </c>
      <c r="F718" s="106">
        <f t="shared" si="1576"/>
        <v>0</v>
      </c>
      <c r="G718" s="107">
        <f t="shared" si="1577"/>
        <v>0</v>
      </c>
      <c r="H718" s="103"/>
      <c r="I718" s="104"/>
      <c r="J718" s="105"/>
      <c r="K718" s="106">
        <f t="shared" si="1578"/>
        <v>0</v>
      </c>
      <c r="L718" s="108">
        <f t="shared" si="1579"/>
        <v>0</v>
      </c>
      <c r="M718" s="97">
        <f t="shared" si="1580"/>
        <v>0</v>
      </c>
      <c r="N718" s="109">
        <f t="shared" si="1581"/>
        <v>0</v>
      </c>
      <c r="O718" s="107">
        <f t="shared" si="1582"/>
        <v>0</v>
      </c>
      <c r="P718" s="110" t="str">
        <f t="shared" ref="P718:Q718" si="1611">H718</f>
        <v/>
      </c>
      <c r="Q718" s="106" t="str">
        <f t="shared" si="1611"/>
        <v/>
      </c>
      <c r="R718" s="106">
        <f t="shared" si="1584"/>
        <v>0</v>
      </c>
      <c r="S718" s="108">
        <f t="shared" si="1585"/>
        <v>0</v>
      </c>
      <c r="T718" s="153">
        <f t="shared" si="1586"/>
        <v>0</v>
      </c>
      <c r="U718" s="154">
        <f t="shared" si="1587"/>
        <v>0</v>
      </c>
      <c r="V718" s="86"/>
      <c r="W718" s="86"/>
      <c r="X718" s="86"/>
      <c r="Y718" s="86"/>
      <c r="Z718" s="86"/>
      <c r="AA718" s="86"/>
      <c r="AB718" s="86"/>
      <c r="AC718" s="86"/>
      <c r="AD718" s="86"/>
      <c r="AE718" s="86" t="str">
        <f t="shared" si="1592"/>
        <v/>
      </c>
      <c r="AF718" s="86">
        <v>12.0</v>
      </c>
      <c r="AG718" s="155" t="str">
        <f t="shared" si="1588"/>
        <v>12</v>
      </c>
      <c r="AH718" s="155" t="str">
        <f t="shared" si="1589"/>
        <v> </v>
      </c>
      <c r="AI718" s="155" t="str">
        <f t="shared" ref="AI718:AK718" si="1612">IF(H718="","",H718)</f>
        <v/>
      </c>
      <c r="AJ718" s="156" t="str">
        <f t="shared" si="1612"/>
        <v/>
      </c>
      <c r="AK718" s="157" t="str">
        <f t="shared" si="1612"/>
        <v/>
      </c>
      <c r="AL718" s="86" t="str">
        <f t="shared" si="1594"/>
        <v/>
      </c>
    </row>
    <row r="719" ht="25.5" customHeight="1">
      <c r="A719" s="149"/>
      <c r="B719" s="161"/>
      <c r="C719" s="104"/>
      <c r="D719" s="105"/>
      <c r="E719" s="106">
        <f>IF(B719="",0,F727/SUM(B707:B726))</f>
        <v>0</v>
      </c>
      <c r="F719" s="106">
        <f t="shared" si="1576"/>
        <v>0</v>
      </c>
      <c r="G719" s="107">
        <f t="shared" si="1577"/>
        <v>0</v>
      </c>
      <c r="H719" s="103"/>
      <c r="I719" s="104"/>
      <c r="J719" s="105"/>
      <c r="K719" s="106">
        <f t="shared" si="1578"/>
        <v>0</v>
      </c>
      <c r="L719" s="108">
        <f t="shared" si="1579"/>
        <v>0</v>
      </c>
      <c r="M719" s="97">
        <f t="shared" si="1580"/>
        <v>0</v>
      </c>
      <c r="N719" s="109">
        <f t="shared" si="1581"/>
        <v>0</v>
      </c>
      <c r="O719" s="107">
        <f t="shared" si="1582"/>
        <v>0</v>
      </c>
      <c r="P719" s="110" t="str">
        <f t="shared" ref="P719:Q719" si="1613">H719</f>
        <v/>
      </c>
      <c r="Q719" s="106" t="str">
        <f t="shared" si="1613"/>
        <v/>
      </c>
      <c r="R719" s="106">
        <f t="shared" si="1584"/>
        <v>0</v>
      </c>
      <c r="S719" s="108">
        <f t="shared" si="1585"/>
        <v>0</v>
      </c>
      <c r="T719" s="153">
        <f t="shared" si="1586"/>
        <v>0</v>
      </c>
      <c r="U719" s="154">
        <f t="shared" si="1587"/>
        <v>0</v>
      </c>
      <c r="V719" s="86"/>
      <c r="W719" s="86"/>
      <c r="X719" s="86"/>
      <c r="Y719" s="86"/>
      <c r="Z719" s="86"/>
      <c r="AA719" s="86"/>
      <c r="AB719" s="86"/>
      <c r="AC719" s="86"/>
      <c r="AD719" s="86"/>
      <c r="AE719" s="86" t="str">
        <f t="shared" si="1592"/>
        <v/>
      </c>
      <c r="AF719" s="86">
        <v>13.0</v>
      </c>
      <c r="AG719" s="155" t="str">
        <f t="shared" si="1588"/>
        <v>13</v>
      </c>
      <c r="AH719" s="155" t="str">
        <f t="shared" si="1589"/>
        <v> </v>
      </c>
      <c r="AI719" s="155" t="str">
        <f t="shared" ref="AI719:AK719" si="1614">IF(H719="","",H719)</f>
        <v/>
      </c>
      <c r="AJ719" s="156" t="str">
        <f t="shared" si="1614"/>
        <v/>
      </c>
      <c r="AK719" s="157" t="str">
        <f t="shared" si="1614"/>
        <v/>
      </c>
      <c r="AL719" s="86" t="str">
        <f t="shared" si="1594"/>
        <v/>
      </c>
    </row>
    <row r="720" ht="25.5" customHeight="1">
      <c r="A720" s="149"/>
      <c r="B720" s="161"/>
      <c r="C720" s="104"/>
      <c r="D720" s="105"/>
      <c r="E720" s="106">
        <f>IF(B720="",0,F727/SUM(B707:B726))</f>
        <v>0</v>
      </c>
      <c r="F720" s="106">
        <f t="shared" si="1576"/>
        <v>0</v>
      </c>
      <c r="G720" s="107">
        <f t="shared" si="1577"/>
        <v>0</v>
      </c>
      <c r="H720" s="103"/>
      <c r="I720" s="104"/>
      <c r="J720" s="105"/>
      <c r="K720" s="106">
        <f t="shared" si="1578"/>
        <v>0</v>
      </c>
      <c r="L720" s="108">
        <f t="shared" si="1579"/>
        <v>0</v>
      </c>
      <c r="M720" s="97">
        <f t="shared" si="1580"/>
        <v>0</v>
      </c>
      <c r="N720" s="109">
        <f t="shared" si="1581"/>
        <v>0</v>
      </c>
      <c r="O720" s="107">
        <f t="shared" si="1582"/>
        <v>0</v>
      </c>
      <c r="P720" s="110" t="str">
        <f t="shared" ref="P720:Q720" si="1615">H720</f>
        <v/>
      </c>
      <c r="Q720" s="106" t="str">
        <f t="shared" si="1615"/>
        <v/>
      </c>
      <c r="R720" s="106">
        <f t="shared" si="1584"/>
        <v>0</v>
      </c>
      <c r="S720" s="108">
        <f t="shared" si="1585"/>
        <v>0</v>
      </c>
      <c r="T720" s="153">
        <f t="shared" si="1586"/>
        <v>0</v>
      </c>
      <c r="U720" s="154">
        <f t="shared" si="1587"/>
        <v>0</v>
      </c>
      <c r="V720" s="86"/>
      <c r="W720" s="86"/>
      <c r="X720" s="86"/>
      <c r="Y720" s="86"/>
      <c r="Z720" s="86"/>
      <c r="AA720" s="86"/>
      <c r="AB720" s="86"/>
      <c r="AC720" s="86"/>
      <c r="AD720" s="86"/>
      <c r="AE720" s="86" t="str">
        <f t="shared" si="1592"/>
        <v/>
      </c>
      <c r="AF720" s="86">
        <v>14.0</v>
      </c>
      <c r="AG720" s="155" t="str">
        <f t="shared" si="1588"/>
        <v>14</v>
      </c>
      <c r="AH720" s="155" t="str">
        <f t="shared" si="1589"/>
        <v> </v>
      </c>
      <c r="AI720" s="155" t="str">
        <f t="shared" ref="AI720:AK720" si="1616">IF(H720="","",H720)</f>
        <v/>
      </c>
      <c r="AJ720" s="156" t="str">
        <f t="shared" si="1616"/>
        <v/>
      </c>
      <c r="AK720" s="157" t="str">
        <f t="shared" si="1616"/>
        <v/>
      </c>
      <c r="AL720" s="86" t="str">
        <f t="shared" si="1594"/>
        <v/>
      </c>
    </row>
    <row r="721" ht="25.5" customHeight="1">
      <c r="A721" s="149"/>
      <c r="B721" s="161"/>
      <c r="C721" s="104"/>
      <c r="D721" s="105"/>
      <c r="E721" s="106">
        <f>IF(B721="",0,F727/SUM(B707:B726))</f>
        <v>0</v>
      </c>
      <c r="F721" s="106">
        <f t="shared" si="1576"/>
        <v>0</v>
      </c>
      <c r="G721" s="107">
        <f t="shared" si="1577"/>
        <v>0</v>
      </c>
      <c r="H721" s="103"/>
      <c r="I721" s="104"/>
      <c r="J721" s="105"/>
      <c r="K721" s="106">
        <f t="shared" si="1578"/>
        <v>0</v>
      </c>
      <c r="L721" s="108">
        <f t="shared" si="1579"/>
        <v>0</v>
      </c>
      <c r="M721" s="97">
        <f t="shared" si="1580"/>
        <v>0</v>
      </c>
      <c r="N721" s="109">
        <f t="shared" si="1581"/>
        <v>0</v>
      </c>
      <c r="O721" s="107">
        <f t="shared" si="1582"/>
        <v>0</v>
      </c>
      <c r="P721" s="110" t="str">
        <f t="shared" ref="P721:Q721" si="1617">H721</f>
        <v/>
      </c>
      <c r="Q721" s="106" t="str">
        <f t="shared" si="1617"/>
        <v/>
      </c>
      <c r="R721" s="106">
        <f t="shared" si="1584"/>
        <v>0</v>
      </c>
      <c r="S721" s="108">
        <f t="shared" si="1585"/>
        <v>0</v>
      </c>
      <c r="T721" s="153">
        <f t="shared" si="1586"/>
        <v>0</v>
      </c>
      <c r="U721" s="154">
        <f t="shared" si="1587"/>
        <v>0</v>
      </c>
      <c r="V721" s="86"/>
      <c r="W721" s="86"/>
      <c r="X721" s="86"/>
      <c r="Y721" s="86"/>
      <c r="Z721" s="86"/>
      <c r="AA721" s="86"/>
      <c r="AB721" s="86"/>
      <c r="AC721" s="86"/>
      <c r="AD721" s="86"/>
      <c r="AE721" s="86" t="str">
        <f t="shared" si="1592"/>
        <v/>
      </c>
      <c r="AF721" s="86">
        <v>15.0</v>
      </c>
      <c r="AG721" s="155" t="str">
        <f t="shared" si="1588"/>
        <v>15</v>
      </c>
      <c r="AH721" s="155" t="str">
        <f t="shared" si="1589"/>
        <v> </v>
      </c>
      <c r="AI721" s="155" t="str">
        <f t="shared" ref="AI721:AK721" si="1618">IF(H721="","",H721)</f>
        <v/>
      </c>
      <c r="AJ721" s="156" t="str">
        <f t="shared" si="1618"/>
        <v/>
      </c>
      <c r="AK721" s="157" t="str">
        <f t="shared" si="1618"/>
        <v/>
      </c>
      <c r="AL721" s="86" t="str">
        <f t="shared" si="1594"/>
        <v/>
      </c>
    </row>
    <row r="722" ht="25.5" customHeight="1">
      <c r="A722" s="149"/>
      <c r="B722" s="161"/>
      <c r="C722" s="104"/>
      <c r="D722" s="105"/>
      <c r="E722" s="106">
        <f>IF(B722="",0,F727/SUM(B707:B726))</f>
        <v>0</v>
      </c>
      <c r="F722" s="106">
        <f t="shared" si="1576"/>
        <v>0</v>
      </c>
      <c r="G722" s="107">
        <f t="shared" si="1577"/>
        <v>0</v>
      </c>
      <c r="H722" s="103"/>
      <c r="I722" s="104"/>
      <c r="J722" s="105"/>
      <c r="K722" s="106">
        <f t="shared" si="1578"/>
        <v>0</v>
      </c>
      <c r="L722" s="108">
        <f t="shared" si="1579"/>
        <v>0</v>
      </c>
      <c r="M722" s="97">
        <f t="shared" si="1580"/>
        <v>0</v>
      </c>
      <c r="N722" s="109">
        <f t="shared" si="1581"/>
        <v>0</v>
      </c>
      <c r="O722" s="107">
        <f t="shared" si="1582"/>
        <v>0</v>
      </c>
      <c r="P722" s="110" t="str">
        <f t="shared" ref="P722:Q722" si="1619">H722</f>
        <v/>
      </c>
      <c r="Q722" s="106" t="str">
        <f t="shared" si="1619"/>
        <v/>
      </c>
      <c r="R722" s="106">
        <f t="shared" si="1584"/>
        <v>0</v>
      </c>
      <c r="S722" s="108">
        <f t="shared" si="1585"/>
        <v>0</v>
      </c>
      <c r="T722" s="153">
        <f t="shared" si="1586"/>
        <v>0</v>
      </c>
      <c r="U722" s="154">
        <f t="shared" si="1587"/>
        <v>0</v>
      </c>
      <c r="V722" s="86"/>
      <c r="W722" s="86"/>
      <c r="X722" s="86"/>
      <c r="Y722" s="86"/>
      <c r="Z722" s="86"/>
      <c r="AA722" s="86"/>
      <c r="AB722" s="86"/>
      <c r="AC722" s="86"/>
      <c r="AD722" s="86"/>
      <c r="AE722" s="86" t="str">
        <f t="shared" si="1592"/>
        <v/>
      </c>
      <c r="AF722" s="86">
        <v>16.0</v>
      </c>
      <c r="AG722" s="155" t="str">
        <f t="shared" si="1588"/>
        <v>16</v>
      </c>
      <c r="AH722" s="155" t="str">
        <f t="shared" si="1589"/>
        <v> </v>
      </c>
      <c r="AI722" s="155" t="str">
        <f t="shared" ref="AI722:AK722" si="1620">IF(H722="","",H722)</f>
        <v/>
      </c>
      <c r="AJ722" s="156" t="str">
        <f t="shared" si="1620"/>
        <v/>
      </c>
      <c r="AK722" s="157" t="str">
        <f t="shared" si="1620"/>
        <v/>
      </c>
      <c r="AL722" s="86" t="str">
        <f t="shared" si="1594"/>
        <v/>
      </c>
    </row>
    <row r="723" ht="25.5" customHeight="1">
      <c r="A723" s="149"/>
      <c r="B723" s="161"/>
      <c r="C723" s="104"/>
      <c r="D723" s="105"/>
      <c r="E723" s="106">
        <f>IF(B723="",0,F727/SUM(B707:B726))</f>
        <v>0</v>
      </c>
      <c r="F723" s="106">
        <f t="shared" si="1576"/>
        <v>0</v>
      </c>
      <c r="G723" s="107">
        <f t="shared" si="1577"/>
        <v>0</v>
      </c>
      <c r="H723" s="103"/>
      <c r="I723" s="104"/>
      <c r="J723" s="105"/>
      <c r="K723" s="106">
        <f t="shared" si="1578"/>
        <v>0</v>
      </c>
      <c r="L723" s="108">
        <f t="shared" si="1579"/>
        <v>0</v>
      </c>
      <c r="M723" s="97">
        <f t="shared" si="1580"/>
        <v>0</v>
      </c>
      <c r="N723" s="109">
        <f t="shared" si="1581"/>
        <v>0</v>
      </c>
      <c r="O723" s="107">
        <f t="shared" si="1582"/>
        <v>0</v>
      </c>
      <c r="P723" s="110" t="str">
        <f t="shared" ref="P723:Q723" si="1621">H723</f>
        <v/>
      </c>
      <c r="Q723" s="106" t="str">
        <f t="shared" si="1621"/>
        <v/>
      </c>
      <c r="R723" s="106">
        <f t="shared" si="1584"/>
        <v>0</v>
      </c>
      <c r="S723" s="108">
        <f t="shared" si="1585"/>
        <v>0</v>
      </c>
      <c r="T723" s="153">
        <f t="shared" si="1586"/>
        <v>0</v>
      </c>
      <c r="U723" s="154">
        <f t="shared" si="1587"/>
        <v>0</v>
      </c>
      <c r="V723" s="86"/>
      <c r="W723" s="86"/>
      <c r="X723" s="86"/>
      <c r="Y723" s="86"/>
      <c r="Z723" s="86"/>
      <c r="AA723" s="86"/>
      <c r="AB723" s="86"/>
      <c r="AC723" s="86"/>
      <c r="AD723" s="86"/>
      <c r="AE723" s="86" t="str">
        <f t="shared" si="1592"/>
        <v/>
      </c>
      <c r="AF723" s="86">
        <v>17.0</v>
      </c>
      <c r="AG723" s="155" t="str">
        <f t="shared" si="1588"/>
        <v>17</v>
      </c>
      <c r="AH723" s="155" t="str">
        <f t="shared" si="1589"/>
        <v> </v>
      </c>
      <c r="AI723" s="155" t="str">
        <f t="shared" ref="AI723:AK723" si="1622">IF(H723="","",H723)</f>
        <v/>
      </c>
      <c r="AJ723" s="156" t="str">
        <f t="shared" si="1622"/>
        <v/>
      </c>
      <c r="AK723" s="157" t="str">
        <f t="shared" si="1622"/>
        <v/>
      </c>
      <c r="AL723" s="86" t="str">
        <f t="shared" si="1594"/>
        <v/>
      </c>
    </row>
    <row r="724" ht="25.5" customHeight="1">
      <c r="A724" s="149"/>
      <c r="B724" s="161"/>
      <c r="C724" s="104"/>
      <c r="D724" s="105"/>
      <c r="E724" s="106">
        <f>IF(B724="",0,F727/SUM(B707:B726))</f>
        <v>0</v>
      </c>
      <c r="F724" s="106">
        <f t="shared" si="1576"/>
        <v>0</v>
      </c>
      <c r="G724" s="107">
        <f t="shared" si="1577"/>
        <v>0</v>
      </c>
      <c r="H724" s="103"/>
      <c r="I724" s="104"/>
      <c r="J724" s="105"/>
      <c r="K724" s="106">
        <f t="shared" si="1578"/>
        <v>0</v>
      </c>
      <c r="L724" s="108">
        <f t="shared" si="1579"/>
        <v>0</v>
      </c>
      <c r="M724" s="97">
        <f t="shared" si="1580"/>
        <v>0</v>
      </c>
      <c r="N724" s="109">
        <f t="shared" si="1581"/>
        <v>0</v>
      </c>
      <c r="O724" s="107">
        <f t="shared" si="1582"/>
        <v>0</v>
      </c>
      <c r="P724" s="110" t="str">
        <f t="shared" ref="P724:Q724" si="1623">H724</f>
        <v/>
      </c>
      <c r="Q724" s="106" t="str">
        <f t="shared" si="1623"/>
        <v/>
      </c>
      <c r="R724" s="106">
        <f t="shared" si="1584"/>
        <v>0</v>
      </c>
      <c r="S724" s="108">
        <f t="shared" si="1585"/>
        <v>0</v>
      </c>
      <c r="T724" s="153">
        <f t="shared" si="1586"/>
        <v>0</v>
      </c>
      <c r="U724" s="154">
        <f t="shared" si="1587"/>
        <v>0</v>
      </c>
      <c r="V724" s="86"/>
      <c r="W724" s="86"/>
      <c r="X724" s="86"/>
      <c r="Y724" s="86"/>
      <c r="Z724" s="86"/>
      <c r="AA724" s="86"/>
      <c r="AB724" s="86"/>
      <c r="AC724" s="86"/>
      <c r="AD724" s="86"/>
      <c r="AE724" s="86" t="str">
        <f t="shared" si="1592"/>
        <v/>
      </c>
      <c r="AF724" s="86">
        <v>18.0</v>
      </c>
      <c r="AG724" s="155" t="str">
        <f t="shared" si="1588"/>
        <v>18</v>
      </c>
      <c r="AH724" s="155" t="str">
        <f t="shared" si="1589"/>
        <v> </v>
      </c>
      <c r="AI724" s="155" t="str">
        <f t="shared" ref="AI724:AK724" si="1624">IF(H724="","",H724)</f>
        <v/>
      </c>
      <c r="AJ724" s="156" t="str">
        <f t="shared" si="1624"/>
        <v/>
      </c>
      <c r="AK724" s="157" t="str">
        <f t="shared" si="1624"/>
        <v/>
      </c>
      <c r="AL724" s="86" t="str">
        <f t="shared" si="1594"/>
        <v/>
      </c>
    </row>
    <row r="725" ht="25.5" customHeight="1">
      <c r="A725" s="149"/>
      <c r="B725" s="161"/>
      <c r="C725" s="104"/>
      <c r="D725" s="105"/>
      <c r="E725" s="106">
        <f>IF(B725="",0,F727/SUM(B707:B726))</f>
        <v>0</v>
      </c>
      <c r="F725" s="106">
        <f t="shared" si="1576"/>
        <v>0</v>
      </c>
      <c r="G725" s="107">
        <f t="shared" si="1577"/>
        <v>0</v>
      </c>
      <c r="H725" s="103"/>
      <c r="I725" s="104"/>
      <c r="J725" s="105"/>
      <c r="K725" s="106">
        <f t="shared" si="1578"/>
        <v>0</v>
      </c>
      <c r="L725" s="108">
        <f t="shared" si="1579"/>
        <v>0</v>
      </c>
      <c r="M725" s="97">
        <f t="shared" si="1580"/>
        <v>0</v>
      </c>
      <c r="N725" s="109">
        <f t="shared" si="1581"/>
        <v>0</v>
      </c>
      <c r="O725" s="107">
        <f t="shared" si="1582"/>
        <v>0</v>
      </c>
      <c r="P725" s="110" t="str">
        <f t="shared" ref="P725:Q725" si="1625">H725</f>
        <v/>
      </c>
      <c r="Q725" s="106" t="str">
        <f t="shared" si="1625"/>
        <v/>
      </c>
      <c r="R725" s="106">
        <f t="shared" si="1584"/>
        <v>0</v>
      </c>
      <c r="S725" s="108">
        <f t="shared" si="1585"/>
        <v>0</v>
      </c>
      <c r="T725" s="153">
        <f t="shared" si="1586"/>
        <v>0</v>
      </c>
      <c r="U725" s="154">
        <f t="shared" si="1587"/>
        <v>0</v>
      </c>
      <c r="V725" s="86"/>
      <c r="W725" s="86"/>
      <c r="X725" s="86"/>
      <c r="Y725" s="86"/>
      <c r="Z725" s="86"/>
      <c r="AA725" s="86"/>
      <c r="AB725" s="86"/>
      <c r="AC725" s="86"/>
      <c r="AD725" s="86"/>
      <c r="AE725" s="86" t="str">
        <f t="shared" si="1592"/>
        <v/>
      </c>
      <c r="AF725" s="86">
        <v>19.0</v>
      </c>
      <c r="AG725" s="155" t="str">
        <f t="shared" si="1588"/>
        <v>19</v>
      </c>
      <c r="AH725" s="155" t="str">
        <f t="shared" si="1589"/>
        <v> </v>
      </c>
      <c r="AI725" s="155" t="str">
        <f t="shared" ref="AI725:AK725" si="1626">IF(H725="","",H725)</f>
        <v/>
      </c>
      <c r="AJ725" s="156" t="str">
        <f t="shared" si="1626"/>
        <v/>
      </c>
      <c r="AK725" s="157" t="str">
        <f t="shared" si="1626"/>
        <v/>
      </c>
      <c r="AL725" s="86" t="str">
        <f t="shared" si="1594"/>
        <v/>
      </c>
    </row>
    <row r="726" ht="25.5" customHeight="1">
      <c r="A726" s="149"/>
      <c r="B726" s="161"/>
      <c r="C726" s="104"/>
      <c r="D726" s="105"/>
      <c r="E726" s="106">
        <f>IF(B726="",0,F727/SUM(B707:B726))</f>
        <v>0</v>
      </c>
      <c r="F726" s="106">
        <f t="shared" si="1576"/>
        <v>0</v>
      </c>
      <c r="G726" s="107">
        <f t="shared" si="1577"/>
        <v>0</v>
      </c>
      <c r="H726" s="103"/>
      <c r="I726" s="104"/>
      <c r="J726" s="105"/>
      <c r="K726" s="106">
        <f t="shared" si="1578"/>
        <v>0</v>
      </c>
      <c r="L726" s="108">
        <f t="shared" si="1579"/>
        <v>0</v>
      </c>
      <c r="M726" s="97">
        <f t="shared" si="1580"/>
        <v>0</v>
      </c>
      <c r="N726" s="109">
        <f t="shared" si="1581"/>
        <v>0</v>
      </c>
      <c r="O726" s="107">
        <f t="shared" si="1582"/>
        <v>0</v>
      </c>
      <c r="P726" s="110" t="str">
        <f t="shared" ref="P726:Q726" si="1627">H726</f>
        <v/>
      </c>
      <c r="Q726" s="106" t="str">
        <f t="shared" si="1627"/>
        <v/>
      </c>
      <c r="R726" s="106">
        <f t="shared" si="1584"/>
        <v>0</v>
      </c>
      <c r="S726" s="108">
        <f t="shared" si="1585"/>
        <v>0</v>
      </c>
      <c r="T726" s="153">
        <f t="shared" si="1586"/>
        <v>0</v>
      </c>
      <c r="U726" s="154">
        <f t="shared" si="1587"/>
        <v>0</v>
      </c>
      <c r="V726" s="86"/>
      <c r="W726" s="86"/>
      <c r="X726" s="86"/>
      <c r="Y726" s="86"/>
      <c r="Z726" s="86"/>
      <c r="AA726" s="86"/>
      <c r="AB726" s="86"/>
      <c r="AC726" s="86"/>
      <c r="AD726" s="86"/>
      <c r="AE726" s="86" t="str">
        <f t="shared" si="1592"/>
        <v/>
      </c>
      <c r="AF726" s="86">
        <v>20.0</v>
      </c>
      <c r="AG726" s="155" t="str">
        <f t="shared" si="1588"/>
        <v>20</v>
      </c>
      <c r="AH726" s="155" t="str">
        <f t="shared" si="1589"/>
        <v> </v>
      </c>
      <c r="AI726" s="155" t="str">
        <f t="shared" ref="AI726:AK726" si="1628">IF(H726="","",H726)</f>
        <v/>
      </c>
      <c r="AJ726" s="156" t="str">
        <f t="shared" si="1628"/>
        <v/>
      </c>
      <c r="AK726" s="157" t="str">
        <f t="shared" si="1628"/>
        <v/>
      </c>
      <c r="AL726" s="86" t="str">
        <f t="shared" si="1594"/>
        <v/>
      </c>
    </row>
    <row r="727" ht="25.5" customHeight="1">
      <c r="A727" s="86"/>
      <c r="B727" s="164">
        <f>SUM(B707:B726)</f>
        <v>0</v>
      </c>
      <c r="C727" s="87" t="s">
        <v>34</v>
      </c>
      <c r="D727" s="95" t="s">
        <v>26</v>
      </c>
      <c r="E727" s="15"/>
      <c r="F727" s="104"/>
      <c r="G727" s="91"/>
      <c r="H727" s="164">
        <f>SUM(H707:H726)</f>
        <v>0</v>
      </c>
      <c r="I727" s="87" t="s">
        <v>34</v>
      </c>
      <c r="J727" s="86"/>
      <c r="K727" s="86"/>
      <c r="L727" s="165">
        <f t="shared" si="1579"/>
        <v>0</v>
      </c>
      <c r="M727" s="86"/>
      <c r="N727" s="166">
        <f t="shared" ref="N727:O727" si="1629">SUM(N707:N714)</f>
        <v>0</v>
      </c>
      <c r="O727" s="166">
        <f t="shared" si="1629"/>
        <v>0</v>
      </c>
      <c r="P727" s="86"/>
      <c r="Q727" s="86"/>
      <c r="R727" s="98">
        <f>SUM(R707:R714)</f>
        <v>0</v>
      </c>
      <c r="S727" s="164" t="s">
        <v>28</v>
      </c>
      <c r="T727" s="164"/>
      <c r="U727" s="86"/>
      <c r="V727" s="86"/>
      <c r="W727" s="86"/>
      <c r="X727" s="86"/>
      <c r="Y727" s="104">
        <f>T727*R727</f>
        <v>0</v>
      </c>
      <c r="Z727" s="104">
        <f>R727</f>
        <v>0</v>
      </c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86"/>
    </row>
    <row r="728" ht="25.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86"/>
    </row>
    <row r="729" ht="25.5" customHeight="1">
      <c r="A729" s="137"/>
      <c r="B729" s="138" t="s">
        <v>1</v>
      </c>
      <c r="C729" s="139"/>
      <c r="D729" s="95" t="s">
        <v>2</v>
      </c>
      <c r="E729" s="15"/>
      <c r="F729" s="140"/>
      <c r="G729" s="17"/>
      <c r="H729" s="17"/>
      <c r="I729" s="15"/>
      <c r="J729" s="95" t="s">
        <v>3</v>
      </c>
      <c r="K729" s="17"/>
      <c r="L729" s="17"/>
      <c r="M729" s="15"/>
      <c r="N729" s="86"/>
      <c r="O729" s="86"/>
      <c r="P729" s="97">
        <f>IFERROR(O752/N752-1,0)</f>
        <v>0</v>
      </c>
      <c r="Q729" s="141" t="s">
        <v>4</v>
      </c>
      <c r="R729" s="20"/>
      <c r="S729" s="21"/>
      <c r="T729" s="142">
        <f>SUM(T732:T751)</f>
        <v>0</v>
      </c>
      <c r="U729" s="143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86"/>
    </row>
    <row r="730" ht="25.5" customHeight="1">
      <c r="A730" s="144" t="s">
        <v>5</v>
      </c>
      <c r="B730" s="145" t="s">
        <v>6</v>
      </c>
      <c r="C730" s="17"/>
      <c r="D730" s="17"/>
      <c r="E730" s="17"/>
      <c r="F730" s="17"/>
      <c r="G730" s="26"/>
      <c r="H730" s="25" t="s">
        <v>7</v>
      </c>
      <c r="I730" s="17"/>
      <c r="J730" s="17"/>
      <c r="K730" s="17"/>
      <c r="L730" s="17"/>
      <c r="M730" s="26"/>
      <c r="N730" s="27" t="s">
        <v>8</v>
      </c>
      <c r="O730" s="28"/>
      <c r="P730" s="25" t="s">
        <v>9</v>
      </c>
      <c r="Q730" s="17"/>
      <c r="R730" s="17"/>
      <c r="S730" s="17"/>
      <c r="T730" s="2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86"/>
    </row>
    <row r="731" ht="25.5" customHeight="1">
      <c r="A731" s="146"/>
      <c r="B731" s="138" t="s">
        <v>10</v>
      </c>
      <c r="C731" s="93" t="s">
        <v>11</v>
      </c>
      <c r="D731" s="93" t="s">
        <v>12</v>
      </c>
      <c r="E731" s="93" t="s">
        <v>13</v>
      </c>
      <c r="F731" s="93" t="s">
        <v>14</v>
      </c>
      <c r="G731" s="101" t="s">
        <v>15</v>
      </c>
      <c r="H731" s="100" t="s">
        <v>10</v>
      </c>
      <c r="I731" s="93" t="s">
        <v>11</v>
      </c>
      <c r="J731" s="93" t="s">
        <v>12</v>
      </c>
      <c r="K731" s="93" t="s">
        <v>14</v>
      </c>
      <c r="L731" s="93" t="s">
        <v>16</v>
      </c>
      <c r="M731" s="101" t="s">
        <v>17</v>
      </c>
      <c r="N731" s="100" t="s">
        <v>18</v>
      </c>
      <c r="O731" s="101" t="s">
        <v>19</v>
      </c>
      <c r="P731" s="100" t="s">
        <v>20</v>
      </c>
      <c r="Q731" s="93" t="s">
        <v>21</v>
      </c>
      <c r="R731" s="93" t="s">
        <v>22</v>
      </c>
      <c r="S731" s="93" t="s">
        <v>23</v>
      </c>
      <c r="T731" s="147" t="s">
        <v>24</v>
      </c>
      <c r="U731" s="148" t="s">
        <v>32</v>
      </c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86"/>
    </row>
    <row r="732" ht="25.5" customHeight="1">
      <c r="A732" s="149"/>
      <c r="B732" s="162"/>
      <c r="C732" s="160"/>
      <c r="D732" s="158"/>
      <c r="E732" s="106">
        <f>IF(B732="",0,F752/SUM(B732:B751))</f>
        <v>0</v>
      </c>
      <c r="F732" s="106">
        <f t="shared" ref="F732:F751" si="1632">C732*(1-D732)*(1-9.25%)+E732</f>
        <v>0</v>
      </c>
      <c r="G732" s="107">
        <f t="shared" ref="G732:G751" si="1633">IFERROR(F732*B732/H732,0)</f>
        <v>0</v>
      </c>
      <c r="H732" s="159"/>
      <c r="I732" s="104"/>
      <c r="J732" s="105"/>
      <c r="K732" s="106">
        <f t="shared" ref="K732:K751" si="1634">I732*(1-J732)*(1-9.25%)</f>
        <v>0</v>
      </c>
      <c r="L732" s="108">
        <f t="shared" ref="L732:L752" si="1635">IFERROR(H732/B732-1,0)</f>
        <v>0</v>
      </c>
      <c r="M732" s="97">
        <f t="shared" ref="M732:M751" si="1636">IFERROR(K732/G732-1,0)</f>
        <v>0</v>
      </c>
      <c r="N732" s="109">
        <f t="shared" ref="N732:N751" si="1637">B732*F732</f>
        <v>0</v>
      </c>
      <c r="O732" s="107">
        <f t="shared" ref="O732:O751" si="1638">H732*K732</f>
        <v>0</v>
      </c>
      <c r="P732" s="110" t="str">
        <f t="shared" ref="P732:Q732" si="1630">H732</f>
        <v/>
      </c>
      <c r="Q732" s="106" t="str">
        <f t="shared" si="1630"/>
        <v/>
      </c>
      <c r="R732" s="106">
        <f t="shared" ref="R732:R751" si="1640">Q732*P732</f>
        <v>0</v>
      </c>
      <c r="S732" s="108">
        <f t="shared" ref="S732:S751" si="1641">IF(M732="","",IF(M732&lt;20%,0,IF(M732&lt;30%,1%,IF(M732&lt;40%,1.5%,IF(M732&lt;50%,2.5%,IF(M732&lt;60%,3%,IF(M732&lt;80%,4%,IF(M732&lt;100%,5%,5%))))))))</f>
        <v>0</v>
      </c>
      <c r="T732" s="153">
        <f t="shared" ref="T732:T751" si="1642">R732*S732</f>
        <v>0</v>
      </c>
      <c r="U732" s="154">
        <f t="shared" ref="U732:U751" si="1643">G732/(1-J732)/(1-9.25%)</f>
        <v>0</v>
      </c>
      <c r="V732" s="86"/>
      <c r="W732" s="86"/>
      <c r="X732" s="86"/>
      <c r="Y732" s="86"/>
      <c r="Z732" s="86"/>
      <c r="AA732" s="86"/>
      <c r="AB732" s="86"/>
      <c r="AC732" s="86"/>
      <c r="AD732" s="86"/>
      <c r="AE732" s="86" t="str">
        <f>C729</f>
        <v/>
      </c>
      <c r="AF732" s="86">
        <v>1.0</v>
      </c>
      <c r="AG732" s="155" t="str">
        <f t="shared" ref="AG732:AG751" si="1644">CONCATENATE(AE732,AF732)</f>
        <v>1</v>
      </c>
      <c r="AH732" s="155" t="str">
        <f t="shared" ref="AH732:AH751" si="1645">IF(A732=""," ",A732)</f>
        <v> </v>
      </c>
      <c r="AI732" s="155" t="str">
        <f t="shared" ref="AI732:AK732" si="1631">IF(H732="","",H732)</f>
        <v/>
      </c>
      <c r="AJ732" s="156" t="str">
        <f t="shared" si="1631"/>
        <v/>
      </c>
      <c r="AK732" s="157" t="str">
        <f t="shared" si="1631"/>
        <v/>
      </c>
      <c r="AL732" s="86" t="str">
        <f>IF(F729="","",F729)</f>
        <v/>
      </c>
    </row>
    <row r="733" ht="25.5" customHeight="1">
      <c r="A733" s="149"/>
      <c r="B733" s="161"/>
      <c r="C733" s="104"/>
      <c r="D733" s="105"/>
      <c r="E733" s="106">
        <f>IF(B733="",0,F752/SUM(B732:B751))</f>
        <v>0</v>
      </c>
      <c r="F733" s="106">
        <f t="shared" si="1632"/>
        <v>0</v>
      </c>
      <c r="G733" s="107">
        <f t="shared" si="1633"/>
        <v>0</v>
      </c>
      <c r="H733" s="103"/>
      <c r="I733" s="104"/>
      <c r="J733" s="105"/>
      <c r="K733" s="106">
        <f t="shared" si="1634"/>
        <v>0</v>
      </c>
      <c r="L733" s="108">
        <f t="shared" si="1635"/>
        <v>0</v>
      </c>
      <c r="M733" s="97">
        <f t="shared" si="1636"/>
        <v>0</v>
      </c>
      <c r="N733" s="109">
        <f t="shared" si="1637"/>
        <v>0</v>
      </c>
      <c r="O733" s="107">
        <f t="shared" si="1638"/>
        <v>0</v>
      </c>
      <c r="P733" s="110" t="str">
        <f t="shared" ref="P733:Q733" si="1639">H733</f>
        <v/>
      </c>
      <c r="Q733" s="106" t="str">
        <f t="shared" si="1639"/>
        <v/>
      </c>
      <c r="R733" s="106">
        <f t="shared" si="1640"/>
        <v>0</v>
      </c>
      <c r="S733" s="108">
        <f t="shared" si="1641"/>
        <v>0</v>
      </c>
      <c r="T733" s="153">
        <f t="shared" si="1642"/>
        <v>0</v>
      </c>
      <c r="U733" s="154">
        <f t="shared" si="1643"/>
        <v>0</v>
      </c>
      <c r="V733" s="86"/>
      <c r="W733" s="86"/>
      <c r="X733" s="86"/>
      <c r="Y733" s="86"/>
      <c r="Z733" s="86"/>
      <c r="AA733" s="86"/>
      <c r="AB733" s="86"/>
      <c r="AC733" s="86"/>
      <c r="AD733" s="86"/>
      <c r="AE733" s="86" t="str">
        <f t="shared" ref="AE733:AE751" si="1648">AE732</f>
        <v/>
      </c>
      <c r="AF733" s="86">
        <v>2.0</v>
      </c>
      <c r="AG733" s="155" t="str">
        <f t="shared" si="1644"/>
        <v>2</v>
      </c>
      <c r="AH733" s="155" t="str">
        <f t="shared" si="1645"/>
        <v> </v>
      </c>
      <c r="AI733" s="155" t="str">
        <f t="shared" ref="AI733:AK733" si="1646">IF(H733="","",H733)</f>
        <v/>
      </c>
      <c r="AJ733" s="156" t="str">
        <f t="shared" si="1646"/>
        <v/>
      </c>
      <c r="AK733" s="157" t="str">
        <f t="shared" si="1646"/>
        <v/>
      </c>
      <c r="AL733" s="86" t="str">
        <f t="shared" ref="AL733:AL751" si="1650">AL732</f>
        <v/>
      </c>
    </row>
    <row r="734" ht="25.5" customHeight="1">
      <c r="A734" s="149"/>
      <c r="B734" s="162"/>
      <c r="C734" s="160"/>
      <c r="D734" s="158"/>
      <c r="E734" s="106">
        <f>IF(B734="",0,F752/SUM(B732:B751))</f>
        <v>0</v>
      </c>
      <c r="F734" s="106">
        <f t="shared" si="1632"/>
        <v>0</v>
      </c>
      <c r="G734" s="107">
        <f t="shared" si="1633"/>
        <v>0</v>
      </c>
      <c r="H734" s="159"/>
      <c r="I734" s="104"/>
      <c r="J734" s="105"/>
      <c r="K734" s="106">
        <f t="shared" si="1634"/>
        <v>0</v>
      </c>
      <c r="L734" s="108">
        <f t="shared" si="1635"/>
        <v>0</v>
      </c>
      <c r="M734" s="97">
        <f t="shared" si="1636"/>
        <v>0</v>
      </c>
      <c r="N734" s="109">
        <f t="shared" si="1637"/>
        <v>0</v>
      </c>
      <c r="O734" s="107">
        <f t="shared" si="1638"/>
        <v>0</v>
      </c>
      <c r="P734" s="110" t="str">
        <f t="shared" ref="P734:Q734" si="1647">H734</f>
        <v/>
      </c>
      <c r="Q734" s="106" t="str">
        <f t="shared" si="1647"/>
        <v/>
      </c>
      <c r="R734" s="106">
        <f t="shared" si="1640"/>
        <v>0</v>
      </c>
      <c r="S734" s="108">
        <f t="shared" si="1641"/>
        <v>0</v>
      </c>
      <c r="T734" s="153">
        <f t="shared" si="1642"/>
        <v>0</v>
      </c>
      <c r="U734" s="154">
        <f t="shared" si="1643"/>
        <v>0</v>
      </c>
      <c r="V734" s="86"/>
      <c r="W734" s="86"/>
      <c r="X734" s="86"/>
      <c r="Y734" s="86"/>
      <c r="Z734" s="86"/>
      <c r="AA734" s="86"/>
      <c r="AB734" s="86"/>
      <c r="AC734" s="86"/>
      <c r="AD734" s="86"/>
      <c r="AE734" s="86" t="str">
        <f t="shared" si="1648"/>
        <v/>
      </c>
      <c r="AF734" s="86">
        <v>3.0</v>
      </c>
      <c r="AG734" s="155" t="str">
        <f t="shared" si="1644"/>
        <v>3</v>
      </c>
      <c r="AH734" s="155" t="str">
        <f t="shared" si="1645"/>
        <v> </v>
      </c>
      <c r="AI734" s="155" t="str">
        <f t="shared" ref="AI734:AK734" si="1649">IF(H734="","",H734)</f>
        <v/>
      </c>
      <c r="AJ734" s="156" t="str">
        <f t="shared" si="1649"/>
        <v/>
      </c>
      <c r="AK734" s="157" t="str">
        <f t="shared" si="1649"/>
        <v/>
      </c>
      <c r="AL734" s="86" t="str">
        <f t="shared" si="1650"/>
        <v/>
      </c>
    </row>
    <row r="735" ht="25.5" customHeight="1">
      <c r="A735" s="149"/>
      <c r="B735" s="161"/>
      <c r="C735" s="104"/>
      <c r="D735" s="105"/>
      <c r="E735" s="106">
        <f>IF(B735="",0,F752/SUM(B732:B751))</f>
        <v>0</v>
      </c>
      <c r="F735" s="106">
        <f t="shared" si="1632"/>
        <v>0</v>
      </c>
      <c r="G735" s="107">
        <f t="shared" si="1633"/>
        <v>0</v>
      </c>
      <c r="H735" s="103"/>
      <c r="I735" s="104"/>
      <c r="J735" s="105"/>
      <c r="K735" s="106">
        <f t="shared" si="1634"/>
        <v>0</v>
      </c>
      <c r="L735" s="108">
        <f t="shared" si="1635"/>
        <v>0</v>
      </c>
      <c r="M735" s="97">
        <f t="shared" si="1636"/>
        <v>0</v>
      </c>
      <c r="N735" s="109">
        <f t="shared" si="1637"/>
        <v>0</v>
      </c>
      <c r="O735" s="107">
        <f t="shared" si="1638"/>
        <v>0</v>
      </c>
      <c r="P735" s="110" t="str">
        <f t="shared" ref="P735:Q735" si="1651">H735</f>
        <v/>
      </c>
      <c r="Q735" s="106" t="str">
        <f t="shared" si="1651"/>
        <v/>
      </c>
      <c r="R735" s="106">
        <f t="shared" si="1640"/>
        <v>0</v>
      </c>
      <c r="S735" s="108">
        <f t="shared" si="1641"/>
        <v>0</v>
      </c>
      <c r="T735" s="153">
        <f t="shared" si="1642"/>
        <v>0</v>
      </c>
      <c r="U735" s="154">
        <f t="shared" si="1643"/>
        <v>0</v>
      </c>
      <c r="V735" s="86"/>
      <c r="W735" s="86"/>
      <c r="X735" s="86"/>
      <c r="Y735" s="86"/>
      <c r="Z735" s="86"/>
      <c r="AA735" s="86"/>
      <c r="AB735" s="86"/>
      <c r="AC735" s="86"/>
      <c r="AD735" s="86"/>
      <c r="AE735" s="86" t="str">
        <f t="shared" si="1648"/>
        <v/>
      </c>
      <c r="AF735" s="86">
        <v>4.0</v>
      </c>
      <c r="AG735" s="155" t="str">
        <f t="shared" si="1644"/>
        <v>4</v>
      </c>
      <c r="AH735" s="155" t="str">
        <f t="shared" si="1645"/>
        <v> </v>
      </c>
      <c r="AI735" s="155" t="str">
        <f t="shared" ref="AI735:AK735" si="1652">IF(H735="","",H735)</f>
        <v/>
      </c>
      <c r="AJ735" s="156" t="str">
        <f t="shared" si="1652"/>
        <v/>
      </c>
      <c r="AK735" s="157" t="str">
        <f t="shared" si="1652"/>
        <v/>
      </c>
      <c r="AL735" s="86" t="str">
        <f t="shared" si="1650"/>
        <v/>
      </c>
    </row>
    <row r="736" ht="25.5" customHeight="1">
      <c r="A736" s="149"/>
      <c r="B736" s="162"/>
      <c r="C736" s="160"/>
      <c r="D736" s="158"/>
      <c r="E736" s="106">
        <f>IF(B736="",0,F752/SUM(B732:B751))</f>
        <v>0</v>
      </c>
      <c r="F736" s="106">
        <f t="shared" si="1632"/>
        <v>0</v>
      </c>
      <c r="G736" s="107">
        <f t="shared" si="1633"/>
        <v>0</v>
      </c>
      <c r="H736" s="159"/>
      <c r="I736" s="104"/>
      <c r="J736" s="105"/>
      <c r="K736" s="106">
        <f t="shared" si="1634"/>
        <v>0</v>
      </c>
      <c r="L736" s="108">
        <f t="shared" si="1635"/>
        <v>0</v>
      </c>
      <c r="M736" s="97">
        <f t="shared" si="1636"/>
        <v>0</v>
      </c>
      <c r="N736" s="109">
        <f t="shared" si="1637"/>
        <v>0</v>
      </c>
      <c r="O736" s="107">
        <f t="shared" si="1638"/>
        <v>0</v>
      </c>
      <c r="P736" s="110" t="str">
        <f t="shared" ref="P736:Q736" si="1653">H736</f>
        <v/>
      </c>
      <c r="Q736" s="106" t="str">
        <f t="shared" si="1653"/>
        <v/>
      </c>
      <c r="R736" s="106">
        <f t="shared" si="1640"/>
        <v>0</v>
      </c>
      <c r="S736" s="108">
        <f t="shared" si="1641"/>
        <v>0</v>
      </c>
      <c r="T736" s="153">
        <f t="shared" si="1642"/>
        <v>0</v>
      </c>
      <c r="U736" s="154">
        <f t="shared" si="1643"/>
        <v>0</v>
      </c>
      <c r="V736" s="86"/>
      <c r="W736" s="86"/>
      <c r="X736" s="86"/>
      <c r="Y736" s="86"/>
      <c r="Z736" s="86"/>
      <c r="AA736" s="86"/>
      <c r="AB736" s="86"/>
      <c r="AC736" s="86"/>
      <c r="AD736" s="86"/>
      <c r="AE736" s="86" t="str">
        <f t="shared" si="1648"/>
        <v/>
      </c>
      <c r="AF736" s="86">
        <v>5.0</v>
      </c>
      <c r="AG736" s="155" t="str">
        <f t="shared" si="1644"/>
        <v>5</v>
      </c>
      <c r="AH736" s="155" t="str">
        <f t="shared" si="1645"/>
        <v> </v>
      </c>
      <c r="AI736" s="155" t="str">
        <f t="shared" ref="AI736:AK736" si="1654">IF(H736="","",H736)</f>
        <v/>
      </c>
      <c r="AJ736" s="156" t="str">
        <f t="shared" si="1654"/>
        <v/>
      </c>
      <c r="AK736" s="157" t="str">
        <f t="shared" si="1654"/>
        <v/>
      </c>
      <c r="AL736" s="86" t="str">
        <f t="shared" si="1650"/>
        <v/>
      </c>
    </row>
    <row r="737" ht="25.5" customHeight="1">
      <c r="A737" s="149"/>
      <c r="B737" s="161"/>
      <c r="C737" s="104"/>
      <c r="D737" s="105"/>
      <c r="E737" s="106">
        <f>IF(B737="",0,F752/SUM(B732:B751))</f>
        <v>0</v>
      </c>
      <c r="F737" s="106">
        <f t="shared" si="1632"/>
        <v>0</v>
      </c>
      <c r="G737" s="107">
        <f t="shared" si="1633"/>
        <v>0</v>
      </c>
      <c r="H737" s="103"/>
      <c r="I737" s="104"/>
      <c r="J737" s="105"/>
      <c r="K737" s="106">
        <f t="shared" si="1634"/>
        <v>0</v>
      </c>
      <c r="L737" s="108">
        <f t="shared" si="1635"/>
        <v>0</v>
      </c>
      <c r="M737" s="97">
        <f t="shared" si="1636"/>
        <v>0</v>
      </c>
      <c r="N737" s="109">
        <f t="shared" si="1637"/>
        <v>0</v>
      </c>
      <c r="O737" s="107">
        <f t="shared" si="1638"/>
        <v>0</v>
      </c>
      <c r="P737" s="110" t="str">
        <f t="shared" ref="P737:Q737" si="1655">H737</f>
        <v/>
      </c>
      <c r="Q737" s="106" t="str">
        <f t="shared" si="1655"/>
        <v/>
      </c>
      <c r="R737" s="106">
        <f t="shared" si="1640"/>
        <v>0</v>
      </c>
      <c r="S737" s="108">
        <f t="shared" si="1641"/>
        <v>0</v>
      </c>
      <c r="T737" s="153">
        <f t="shared" si="1642"/>
        <v>0</v>
      </c>
      <c r="U737" s="154">
        <f t="shared" si="1643"/>
        <v>0</v>
      </c>
      <c r="V737" s="86"/>
      <c r="W737" s="86"/>
      <c r="X737" s="86"/>
      <c r="Y737" s="86"/>
      <c r="Z737" s="86"/>
      <c r="AA737" s="86"/>
      <c r="AB737" s="86"/>
      <c r="AC737" s="86"/>
      <c r="AD737" s="86"/>
      <c r="AE737" s="86" t="str">
        <f t="shared" si="1648"/>
        <v/>
      </c>
      <c r="AF737" s="86">
        <v>6.0</v>
      </c>
      <c r="AG737" s="155" t="str">
        <f t="shared" si="1644"/>
        <v>6</v>
      </c>
      <c r="AH737" s="155" t="str">
        <f t="shared" si="1645"/>
        <v> </v>
      </c>
      <c r="AI737" s="155" t="str">
        <f t="shared" ref="AI737:AK737" si="1656">IF(H737="","",H737)</f>
        <v/>
      </c>
      <c r="AJ737" s="156" t="str">
        <f t="shared" si="1656"/>
        <v/>
      </c>
      <c r="AK737" s="157" t="str">
        <f t="shared" si="1656"/>
        <v/>
      </c>
      <c r="AL737" s="86" t="str">
        <f t="shared" si="1650"/>
        <v/>
      </c>
    </row>
    <row r="738" ht="25.5" customHeight="1">
      <c r="A738" s="149"/>
      <c r="B738" s="162"/>
      <c r="C738" s="160"/>
      <c r="D738" s="158"/>
      <c r="E738" s="106">
        <f>IF(B738="",0,F752/SUM(B732:B751))</f>
        <v>0</v>
      </c>
      <c r="F738" s="106">
        <f t="shared" si="1632"/>
        <v>0</v>
      </c>
      <c r="G738" s="107">
        <f t="shared" si="1633"/>
        <v>0</v>
      </c>
      <c r="H738" s="159"/>
      <c r="I738" s="104"/>
      <c r="J738" s="105"/>
      <c r="K738" s="106">
        <f t="shared" si="1634"/>
        <v>0</v>
      </c>
      <c r="L738" s="108">
        <f t="shared" si="1635"/>
        <v>0</v>
      </c>
      <c r="M738" s="97">
        <f t="shared" si="1636"/>
        <v>0</v>
      </c>
      <c r="N738" s="109">
        <f t="shared" si="1637"/>
        <v>0</v>
      </c>
      <c r="O738" s="107">
        <f t="shared" si="1638"/>
        <v>0</v>
      </c>
      <c r="P738" s="110" t="str">
        <f t="shared" ref="P738:Q738" si="1657">H738</f>
        <v/>
      </c>
      <c r="Q738" s="106" t="str">
        <f t="shared" si="1657"/>
        <v/>
      </c>
      <c r="R738" s="106">
        <f t="shared" si="1640"/>
        <v>0</v>
      </c>
      <c r="S738" s="108">
        <f t="shared" si="1641"/>
        <v>0</v>
      </c>
      <c r="T738" s="153">
        <f t="shared" si="1642"/>
        <v>0</v>
      </c>
      <c r="U738" s="154">
        <f t="shared" si="1643"/>
        <v>0</v>
      </c>
      <c r="V738" s="86"/>
      <c r="W738" s="86"/>
      <c r="X738" s="86"/>
      <c r="Y738" s="86"/>
      <c r="Z738" s="86"/>
      <c r="AA738" s="86"/>
      <c r="AB738" s="86"/>
      <c r="AC738" s="86"/>
      <c r="AD738" s="86"/>
      <c r="AE738" s="86" t="str">
        <f t="shared" si="1648"/>
        <v/>
      </c>
      <c r="AF738" s="86">
        <v>7.0</v>
      </c>
      <c r="AG738" s="155" t="str">
        <f t="shared" si="1644"/>
        <v>7</v>
      </c>
      <c r="AH738" s="155" t="str">
        <f t="shared" si="1645"/>
        <v> </v>
      </c>
      <c r="AI738" s="155" t="str">
        <f t="shared" ref="AI738:AK738" si="1658">IF(H738="","",H738)</f>
        <v/>
      </c>
      <c r="AJ738" s="156" t="str">
        <f t="shared" si="1658"/>
        <v/>
      </c>
      <c r="AK738" s="157" t="str">
        <f t="shared" si="1658"/>
        <v/>
      </c>
      <c r="AL738" s="86" t="str">
        <f t="shared" si="1650"/>
        <v/>
      </c>
    </row>
    <row r="739" ht="25.5" customHeight="1">
      <c r="A739" s="149"/>
      <c r="B739" s="161"/>
      <c r="C739" s="104"/>
      <c r="D739" s="105"/>
      <c r="E739" s="106">
        <f>IF(B739="",0,F752/SUM(B732:B751))</f>
        <v>0</v>
      </c>
      <c r="F739" s="106">
        <f t="shared" si="1632"/>
        <v>0</v>
      </c>
      <c r="G739" s="107">
        <f t="shared" si="1633"/>
        <v>0</v>
      </c>
      <c r="H739" s="103"/>
      <c r="I739" s="104"/>
      <c r="J739" s="105"/>
      <c r="K739" s="106">
        <f t="shared" si="1634"/>
        <v>0</v>
      </c>
      <c r="L739" s="108">
        <f t="shared" si="1635"/>
        <v>0</v>
      </c>
      <c r="M739" s="97">
        <f t="shared" si="1636"/>
        <v>0</v>
      </c>
      <c r="N739" s="109">
        <f t="shared" si="1637"/>
        <v>0</v>
      </c>
      <c r="O739" s="107">
        <f t="shared" si="1638"/>
        <v>0</v>
      </c>
      <c r="P739" s="110" t="str">
        <f t="shared" ref="P739:Q739" si="1659">H739</f>
        <v/>
      </c>
      <c r="Q739" s="106" t="str">
        <f t="shared" si="1659"/>
        <v/>
      </c>
      <c r="R739" s="106">
        <f t="shared" si="1640"/>
        <v>0</v>
      </c>
      <c r="S739" s="108">
        <f t="shared" si="1641"/>
        <v>0</v>
      </c>
      <c r="T739" s="153">
        <f t="shared" si="1642"/>
        <v>0</v>
      </c>
      <c r="U739" s="154">
        <f t="shared" si="1643"/>
        <v>0</v>
      </c>
      <c r="V739" s="86"/>
      <c r="W739" s="86"/>
      <c r="X739" s="86"/>
      <c r="Y739" s="86"/>
      <c r="Z739" s="86"/>
      <c r="AA739" s="86"/>
      <c r="AB739" s="86"/>
      <c r="AC739" s="86"/>
      <c r="AD739" s="86"/>
      <c r="AE739" s="86" t="str">
        <f t="shared" si="1648"/>
        <v/>
      </c>
      <c r="AF739" s="86">
        <v>8.0</v>
      </c>
      <c r="AG739" s="155" t="str">
        <f t="shared" si="1644"/>
        <v>8</v>
      </c>
      <c r="AH739" s="155" t="str">
        <f t="shared" si="1645"/>
        <v> </v>
      </c>
      <c r="AI739" s="155" t="str">
        <f t="shared" ref="AI739:AK739" si="1660">IF(H739="","",H739)</f>
        <v/>
      </c>
      <c r="AJ739" s="156" t="str">
        <f t="shared" si="1660"/>
        <v/>
      </c>
      <c r="AK739" s="157" t="str">
        <f t="shared" si="1660"/>
        <v/>
      </c>
      <c r="AL739" s="86" t="str">
        <f t="shared" si="1650"/>
        <v/>
      </c>
    </row>
    <row r="740" ht="25.5" customHeight="1">
      <c r="A740" s="149"/>
      <c r="B740" s="161"/>
      <c r="C740" s="104"/>
      <c r="D740" s="105"/>
      <c r="E740" s="106">
        <f>IF(B740="",0,F752/SUM(B732:B751))</f>
        <v>0</v>
      </c>
      <c r="F740" s="106">
        <f t="shared" si="1632"/>
        <v>0</v>
      </c>
      <c r="G740" s="107">
        <f t="shared" si="1633"/>
        <v>0</v>
      </c>
      <c r="H740" s="103"/>
      <c r="I740" s="104"/>
      <c r="J740" s="105"/>
      <c r="K740" s="106">
        <f t="shared" si="1634"/>
        <v>0</v>
      </c>
      <c r="L740" s="108">
        <f t="shared" si="1635"/>
        <v>0</v>
      </c>
      <c r="M740" s="97">
        <f t="shared" si="1636"/>
        <v>0</v>
      </c>
      <c r="N740" s="109">
        <f t="shared" si="1637"/>
        <v>0</v>
      </c>
      <c r="O740" s="107">
        <f t="shared" si="1638"/>
        <v>0</v>
      </c>
      <c r="P740" s="110" t="str">
        <f t="shared" ref="P740:Q740" si="1661">H740</f>
        <v/>
      </c>
      <c r="Q740" s="106" t="str">
        <f t="shared" si="1661"/>
        <v/>
      </c>
      <c r="R740" s="106">
        <f t="shared" si="1640"/>
        <v>0</v>
      </c>
      <c r="S740" s="108">
        <f t="shared" si="1641"/>
        <v>0</v>
      </c>
      <c r="T740" s="153">
        <f t="shared" si="1642"/>
        <v>0</v>
      </c>
      <c r="U740" s="154">
        <f t="shared" si="1643"/>
        <v>0</v>
      </c>
      <c r="V740" s="86"/>
      <c r="W740" s="86"/>
      <c r="X740" s="86"/>
      <c r="Y740" s="86"/>
      <c r="Z740" s="86"/>
      <c r="AA740" s="86"/>
      <c r="AB740" s="86"/>
      <c r="AC740" s="86"/>
      <c r="AD740" s="86"/>
      <c r="AE740" s="86" t="str">
        <f t="shared" si="1648"/>
        <v/>
      </c>
      <c r="AF740" s="86">
        <v>9.0</v>
      </c>
      <c r="AG740" s="155" t="str">
        <f t="shared" si="1644"/>
        <v>9</v>
      </c>
      <c r="AH740" s="155" t="str">
        <f t="shared" si="1645"/>
        <v> </v>
      </c>
      <c r="AI740" s="155" t="str">
        <f t="shared" ref="AI740:AK740" si="1662">IF(H740="","",H740)</f>
        <v/>
      </c>
      <c r="AJ740" s="156" t="str">
        <f t="shared" si="1662"/>
        <v/>
      </c>
      <c r="AK740" s="157" t="str">
        <f t="shared" si="1662"/>
        <v/>
      </c>
      <c r="AL740" s="86" t="str">
        <f t="shared" si="1650"/>
        <v/>
      </c>
    </row>
    <row r="741" ht="25.5" customHeight="1">
      <c r="A741" s="149"/>
      <c r="B741" s="161"/>
      <c r="C741" s="104"/>
      <c r="D741" s="105"/>
      <c r="E741" s="106">
        <f>IF(B741="",0,F752/SUM(B732:B751))</f>
        <v>0</v>
      </c>
      <c r="F741" s="106">
        <f t="shared" si="1632"/>
        <v>0</v>
      </c>
      <c r="G741" s="107">
        <f t="shared" si="1633"/>
        <v>0</v>
      </c>
      <c r="H741" s="103"/>
      <c r="I741" s="104"/>
      <c r="J741" s="105"/>
      <c r="K741" s="106">
        <f t="shared" si="1634"/>
        <v>0</v>
      </c>
      <c r="L741" s="108">
        <f t="shared" si="1635"/>
        <v>0</v>
      </c>
      <c r="M741" s="97">
        <f t="shared" si="1636"/>
        <v>0</v>
      </c>
      <c r="N741" s="109">
        <f t="shared" si="1637"/>
        <v>0</v>
      </c>
      <c r="O741" s="107">
        <f t="shared" si="1638"/>
        <v>0</v>
      </c>
      <c r="P741" s="110" t="str">
        <f t="shared" ref="P741:Q741" si="1663">H741</f>
        <v/>
      </c>
      <c r="Q741" s="106" t="str">
        <f t="shared" si="1663"/>
        <v/>
      </c>
      <c r="R741" s="106">
        <f t="shared" si="1640"/>
        <v>0</v>
      </c>
      <c r="S741" s="108">
        <f t="shared" si="1641"/>
        <v>0</v>
      </c>
      <c r="T741" s="153">
        <f t="shared" si="1642"/>
        <v>0</v>
      </c>
      <c r="U741" s="154">
        <f t="shared" si="1643"/>
        <v>0</v>
      </c>
      <c r="V741" s="86"/>
      <c r="W741" s="86"/>
      <c r="X741" s="86"/>
      <c r="Y741" s="86"/>
      <c r="Z741" s="86"/>
      <c r="AA741" s="86"/>
      <c r="AB741" s="86"/>
      <c r="AC741" s="86"/>
      <c r="AD741" s="86"/>
      <c r="AE741" s="86" t="str">
        <f t="shared" si="1648"/>
        <v/>
      </c>
      <c r="AF741" s="86">
        <v>10.0</v>
      </c>
      <c r="AG741" s="155" t="str">
        <f t="shared" si="1644"/>
        <v>10</v>
      </c>
      <c r="AH741" s="155" t="str">
        <f t="shared" si="1645"/>
        <v> </v>
      </c>
      <c r="AI741" s="155" t="str">
        <f t="shared" ref="AI741:AK741" si="1664">IF(H741="","",H741)</f>
        <v/>
      </c>
      <c r="AJ741" s="156" t="str">
        <f t="shared" si="1664"/>
        <v/>
      </c>
      <c r="AK741" s="157" t="str">
        <f t="shared" si="1664"/>
        <v/>
      </c>
      <c r="AL741" s="86" t="str">
        <f t="shared" si="1650"/>
        <v/>
      </c>
    </row>
    <row r="742" ht="25.5" customHeight="1">
      <c r="A742" s="149"/>
      <c r="B742" s="161"/>
      <c r="C742" s="104"/>
      <c r="D742" s="105"/>
      <c r="E742" s="106">
        <f>IF(B742="",0,F752/SUM(B732:B751))</f>
        <v>0</v>
      </c>
      <c r="F742" s="106">
        <f t="shared" si="1632"/>
        <v>0</v>
      </c>
      <c r="G742" s="107">
        <f t="shared" si="1633"/>
        <v>0</v>
      </c>
      <c r="H742" s="103"/>
      <c r="I742" s="104"/>
      <c r="J742" s="105"/>
      <c r="K742" s="106">
        <f t="shared" si="1634"/>
        <v>0</v>
      </c>
      <c r="L742" s="108">
        <f t="shared" si="1635"/>
        <v>0</v>
      </c>
      <c r="M742" s="97">
        <f t="shared" si="1636"/>
        <v>0</v>
      </c>
      <c r="N742" s="109">
        <f t="shared" si="1637"/>
        <v>0</v>
      </c>
      <c r="O742" s="107">
        <f t="shared" si="1638"/>
        <v>0</v>
      </c>
      <c r="P742" s="110" t="str">
        <f t="shared" ref="P742:Q742" si="1665">H742</f>
        <v/>
      </c>
      <c r="Q742" s="106" t="str">
        <f t="shared" si="1665"/>
        <v/>
      </c>
      <c r="R742" s="106">
        <f t="shared" si="1640"/>
        <v>0</v>
      </c>
      <c r="S742" s="108">
        <f t="shared" si="1641"/>
        <v>0</v>
      </c>
      <c r="T742" s="153">
        <f t="shared" si="1642"/>
        <v>0</v>
      </c>
      <c r="U742" s="154">
        <f t="shared" si="1643"/>
        <v>0</v>
      </c>
      <c r="V742" s="86"/>
      <c r="W742" s="86"/>
      <c r="X742" s="86"/>
      <c r="Y742" s="86"/>
      <c r="Z742" s="86"/>
      <c r="AA742" s="86"/>
      <c r="AB742" s="86"/>
      <c r="AC742" s="86"/>
      <c r="AD742" s="86"/>
      <c r="AE742" s="86" t="str">
        <f t="shared" si="1648"/>
        <v/>
      </c>
      <c r="AF742" s="86">
        <v>11.0</v>
      </c>
      <c r="AG742" s="155" t="str">
        <f t="shared" si="1644"/>
        <v>11</v>
      </c>
      <c r="AH742" s="155" t="str">
        <f t="shared" si="1645"/>
        <v> </v>
      </c>
      <c r="AI742" s="155" t="str">
        <f t="shared" ref="AI742:AK742" si="1666">IF(H742="","",H742)</f>
        <v/>
      </c>
      <c r="AJ742" s="156" t="str">
        <f t="shared" si="1666"/>
        <v/>
      </c>
      <c r="AK742" s="157" t="str">
        <f t="shared" si="1666"/>
        <v/>
      </c>
      <c r="AL742" s="86" t="str">
        <f t="shared" si="1650"/>
        <v/>
      </c>
    </row>
    <row r="743" ht="25.5" customHeight="1">
      <c r="A743" s="149"/>
      <c r="B743" s="161"/>
      <c r="C743" s="104"/>
      <c r="D743" s="105"/>
      <c r="E743" s="106">
        <f>IF(B743="",0,F752/SUM(B732:B751))</f>
        <v>0</v>
      </c>
      <c r="F743" s="106">
        <f t="shared" si="1632"/>
        <v>0</v>
      </c>
      <c r="G743" s="107">
        <f t="shared" si="1633"/>
        <v>0</v>
      </c>
      <c r="H743" s="103"/>
      <c r="I743" s="104"/>
      <c r="J743" s="105"/>
      <c r="K743" s="106">
        <f t="shared" si="1634"/>
        <v>0</v>
      </c>
      <c r="L743" s="108">
        <f t="shared" si="1635"/>
        <v>0</v>
      </c>
      <c r="M743" s="97">
        <f t="shared" si="1636"/>
        <v>0</v>
      </c>
      <c r="N743" s="109">
        <f t="shared" si="1637"/>
        <v>0</v>
      </c>
      <c r="O743" s="107">
        <f t="shared" si="1638"/>
        <v>0</v>
      </c>
      <c r="P743" s="110" t="str">
        <f t="shared" ref="P743:Q743" si="1667">H743</f>
        <v/>
      </c>
      <c r="Q743" s="106" t="str">
        <f t="shared" si="1667"/>
        <v/>
      </c>
      <c r="R743" s="106">
        <f t="shared" si="1640"/>
        <v>0</v>
      </c>
      <c r="S743" s="108">
        <f t="shared" si="1641"/>
        <v>0</v>
      </c>
      <c r="T743" s="153">
        <f t="shared" si="1642"/>
        <v>0</v>
      </c>
      <c r="U743" s="154">
        <f t="shared" si="1643"/>
        <v>0</v>
      </c>
      <c r="V743" s="86"/>
      <c r="W743" s="86"/>
      <c r="X743" s="86"/>
      <c r="Y743" s="86"/>
      <c r="Z743" s="86"/>
      <c r="AA743" s="86"/>
      <c r="AB743" s="86"/>
      <c r="AC743" s="86"/>
      <c r="AD743" s="86"/>
      <c r="AE743" s="86" t="str">
        <f t="shared" si="1648"/>
        <v/>
      </c>
      <c r="AF743" s="86">
        <v>12.0</v>
      </c>
      <c r="AG743" s="155" t="str">
        <f t="shared" si="1644"/>
        <v>12</v>
      </c>
      <c r="AH743" s="155" t="str">
        <f t="shared" si="1645"/>
        <v> </v>
      </c>
      <c r="AI743" s="155" t="str">
        <f t="shared" ref="AI743:AK743" si="1668">IF(H743="","",H743)</f>
        <v/>
      </c>
      <c r="AJ743" s="156" t="str">
        <f t="shared" si="1668"/>
        <v/>
      </c>
      <c r="AK743" s="157" t="str">
        <f t="shared" si="1668"/>
        <v/>
      </c>
      <c r="AL743" s="86" t="str">
        <f t="shared" si="1650"/>
        <v/>
      </c>
    </row>
    <row r="744" ht="25.5" customHeight="1">
      <c r="A744" s="149"/>
      <c r="B744" s="161"/>
      <c r="C744" s="104"/>
      <c r="D744" s="105"/>
      <c r="E744" s="106">
        <f>IF(B744="",0,F752/SUM(B732:B751))</f>
        <v>0</v>
      </c>
      <c r="F744" s="106">
        <f t="shared" si="1632"/>
        <v>0</v>
      </c>
      <c r="G744" s="107">
        <f t="shared" si="1633"/>
        <v>0</v>
      </c>
      <c r="H744" s="103"/>
      <c r="I744" s="104"/>
      <c r="J744" s="105"/>
      <c r="K744" s="106">
        <f t="shared" si="1634"/>
        <v>0</v>
      </c>
      <c r="L744" s="108">
        <f t="shared" si="1635"/>
        <v>0</v>
      </c>
      <c r="M744" s="97">
        <f t="shared" si="1636"/>
        <v>0</v>
      </c>
      <c r="N744" s="109">
        <f t="shared" si="1637"/>
        <v>0</v>
      </c>
      <c r="O744" s="107">
        <f t="shared" si="1638"/>
        <v>0</v>
      </c>
      <c r="P744" s="110" t="str">
        <f t="shared" ref="P744:Q744" si="1669">H744</f>
        <v/>
      </c>
      <c r="Q744" s="106" t="str">
        <f t="shared" si="1669"/>
        <v/>
      </c>
      <c r="R744" s="106">
        <f t="shared" si="1640"/>
        <v>0</v>
      </c>
      <c r="S744" s="108">
        <f t="shared" si="1641"/>
        <v>0</v>
      </c>
      <c r="T744" s="153">
        <f t="shared" si="1642"/>
        <v>0</v>
      </c>
      <c r="U744" s="154">
        <f t="shared" si="1643"/>
        <v>0</v>
      </c>
      <c r="V744" s="86"/>
      <c r="W744" s="86"/>
      <c r="X744" s="86"/>
      <c r="Y744" s="86"/>
      <c r="Z744" s="86"/>
      <c r="AA744" s="86"/>
      <c r="AB744" s="86"/>
      <c r="AC744" s="86"/>
      <c r="AD744" s="86"/>
      <c r="AE744" s="86" t="str">
        <f t="shared" si="1648"/>
        <v/>
      </c>
      <c r="AF744" s="86">
        <v>13.0</v>
      </c>
      <c r="AG744" s="155" t="str">
        <f t="shared" si="1644"/>
        <v>13</v>
      </c>
      <c r="AH744" s="155" t="str">
        <f t="shared" si="1645"/>
        <v> </v>
      </c>
      <c r="AI744" s="155" t="str">
        <f t="shared" ref="AI744:AK744" si="1670">IF(H744="","",H744)</f>
        <v/>
      </c>
      <c r="AJ744" s="156" t="str">
        <f t="shared" si="1670"/>
        <v/>
      </c>
      <c r="AK744" s="157" t="str">
        <f t="shared" si="1670"/>
        <v/>
      </c>
      <c r="AL744" s="86" t="str">
        <f t="shared" si="1650"/>
        <v/>
      </c>
    </row>
    <row r="745" ht="25.5" customHeight="1">
      <c r="A745" s="149"/>
      <c r="B745" s="161"/>
      <c r="C745" s="104"/>
      <c r="D745" s="105"/>
      <c r="E745" s="106">
        <f>IF(B745="",0,F752/SUM(B732:B751))</f>
        <v>0</v>
      </c>
      <c r="F745" s="106">
        <f t="shared" si="1632"/>
        <v>0</v>
      </c>
      <c r="G745" s="107">
        <f t="shared" si="1633"/>
        <v>0</v>
      </c>
      <c r="H745" s="103"/>
      <c r="I745" s="104"/>
      <c r="J745" s="105"/>
      <c r="K745" s="106">
        <f t="shared" si="1634"/>
        <v>0</v>
      </c>
      <c r="L745" s="108">
        <f t="shared" si="1635"/>
        <v>0</v>
      </c>
      <c r="M745" s="97">
        <f t="shared" si="1636"/>
        <v>0</v>
      </c>
      <c r="N745" s="109">
        <f t="shared" si="1637"/>
        <v>0</v>
      </c>
      <c r="O745" s="107">
        <f t="shared" si="1638"/>
        <v>0</v>
      </c>
      <c r="P745" s="110" t="str">
        <f t="shared" ref="P745:Q745" si="1671">H745</f>
        <v/>
      </c>
      <c r="Q745" s="106" t="str">
        <f t="shared" si="1671"/>
        <v/>
      </c>
      <c r="R745" s="106">
        <f t="shared" si="1640"/>
        <v>0</v>
      </c>
      <c r="S745" s="108">
        <f t="shared" si="1641"/>
        <v>0</v>
      </c>
      <c r="T745" s="153">
        <f t="shared" si="1642"/>
        <v>0</v>
      </c>
      <c r="U745" s="154">
        <f t="shared" si="1643"/>
        <v>0</v>
      </c>
      <c r="V745" s="86"/>
      <c r="W745" s="86"/>
      <c r="X745" s="86"/>
      <c r="Y745" s="86"/>
      <c r="Z745" s="86"/>
      <c r="AA745" s="86"/>
      <c r="AB745" s="86"/>
      <c r="AC745" s="86"/>
      <c r="AD745" s="86"/>
      <c r="AE745" s="86" t="str">
        <f t="shared" si="1648"/>
        <v/>
      </c>
      <c r="AF745" s="86">
        <v>14.0</v>
      </c>
      <c r="AG745" s="155" t="str">
        <f t="shared" si="1644"/>
        <v>14</v>
      </c>
      <c r="AH745" s="155" t="str">
        <f t="shared" si="1645"/>
        <v> </v>
      </c>
      <c r="AI745" s="155" t="str">
        <f t="shared" ref="AI745:AK745" si="1672">IF(H745="","",H745)</f>
        <v/>
      </c>
      <c r="AJ745" s="156" t="str">
        <f t="shared" si="1672"/>
        <v/>
      </c>
      <c r="AK745" s="157" t="str">
        <f t="shared" si="1672"/>
        <v/>
      </c>
      <c r="AL745" s="86" t="str">
        <f t="shared" si="1650"/>
        <v/>
      </c>
    </row>
    <row r="746" ht="25.5" customHeight="1">
      <c r="A746" s="149"/>
      <c r="B746" s="161"/>
      <c r="C746" s="104"/>
      <c r="D746" s="105"/>
      <c r="E746" s="106">
        <f>IF(B746="",0,F752/SUM(B732:B751))</f>
        <v>0</v>
      </c>
      <c r="F746" s="106">
        <f t="shared" si="1632"/>
        <v>0</v>
      </c>
      <c r="G746" s="107">
        <f t="shared" si="1633"/>
        <v>0</v>
      </c>
      <c r="H746" s="103"/>
      <c r="I746" s="104"/>
      <c r="J746" s="105"/>
      <c r="K746" s="106">
        <f t="shared" si="1634"/>
        <v>0</v>
      </c>
      <c r="L746" s="108">
        <f t="shared" si="1635"/>
        <v>0</v>
      </c>
      <c r="M746" s="97">
        <f t="shared" si="1636"/>
        <v>0</v>
      </c>
      <c r="N746" s="109">
        <f t="shared" si="1637"/>
        <v>0</v>
      </c>
      <c r="O746" s="107">
        <f t="shared" si="1638"/>
        <v>0</v>
      </c>
      <c r="P746" s="110" t="str">
        <f t="shared" ref="P746:Q746" si="1673">H746</f>
        <v/>
      </c>
      <c r="Q746" s="106" t="str">
        <f t="shared" si="1673"/>
        <v/>
      </c>
      <c r="R746" s="106">
        <f t="shared" si="1640"/>
        <v>0</v>
      </c>
      <c r="S746" s="108">
        <f t="shared" si="1641"/>
        <v>0</v>
      </c>
      <c r="T746" s="153">
        <f t="shared" si="1642"/>
        <v>0</v>
      </c>
      <c r="U746" s="154">
        <f t="shared" si="1643"/>
        <v>0</v>
      </c>
      <c r="V746" s="86"/>
      <c r="W746" s="86"/>
      <c r="X746" s="86"/>
      <c r="Y746" s="86"/>
      <c r="Z746" s="86"/>
      <c r="AA746" s="86"/>
      <c r="AB746" s="86"/>
      <c r="AC746" s="86"/>
      <c r="AD746" s="86"/>
      <c r="AE746" s="86" t="str">
        <f t="shared" si="1648"/>
        <v/>
      </c>
      <c r="AF746" s="86">
        <v>15.0</v>
      </c>
      <c r="AG746" s="155" t="str">
        <f t="shared" si="1644"/>
        <v>15</v>
      </c>
      <c r="AH746" s="155" t="str">
        <f t="shared" si="1645"/>
        <v> </v>
      </c>
      <c r="AI746" s="155" t="str">
        <f t="shared" ref="AI746:AK746" si="1674">IF(H746="","",H746)</f>
        <v/>
      </c>
      <c r="AJ746" s="156" t="str">
        <f t="shared" si="1674"/>
        <v/>
      </c>
      <c r="AK746" s="157" t="str">
        <f t="shared" si="1674"/>
        <v/>
      </c>
      <c r="AL746" s="86" t="str">
        <f t="shared" si="1650"/>
        <v/>
      </c>
    </row>
    <row r="747" ht="25.5" customHeight="1">
      <c r="A747" s="149"/>
      <c r="B747" s="161"/>
      <c r="C747" s="104"/>
      <c r="D747" s="105"/>
      <c r="E747" s="106">
        <f>IF(B747="",0,F752/SUM(B732:B751))</f>
        <v>0</v>
      </c>
      <c r="F747" s="106">
        <f t="shared" si="1632"/>
        <v>0</v>
      </c>
      <c r="G747" s="107">
        <f t="shared" si="1633"/>
        <v>0</v>
      </c>
      <c r="H747" s="103"/>
      <c r="I747" s="104"/>
      <c r="J747" s="105"/>
      <c r="K747" s="106">
        <f t="shared" si="1634"/>
        <v>0</v>
      </c>
      <c r="L747" s="108">
        <f t="shared" si="1635"/>
        <v>0</v>
      </c>
      <c r="M747" s="97">
        <f t="shared" si="1636"/>
        <v>0</v>
      </c>
      <c r="N747" s="109">
        <f t="shared" si="1637"/>
        <v>0</v>
      </c>
      <c r="O747" s="107">
        <f t="shared" si="1638"/>
        <v>0</v>
      </c>
      <c r="P747" s="110" t="str">
        <f t="shared" ref="P747:Q747" si="1675">H747</f>
        <v/>
      </c>
      <c r="Q747" s="106" t="str">
        <f t="shared" si="1675"/>
        <v/>
      </c>
      <c r="R747" s="106">
        <f t="shared" si="1640"/>
        <v>0</v>
      </c>
      <c r="S747" s="108">
        <f t="shared" si="1641"/>
        <v>0</v>
      </c>
      <c r="T747" s="153">
        <f t="shared" si="1642"/>
        <v>0</v>
      </c>
      <c r="U747" s="154">
        <f t="shared" si="1643"/>
        <v>0</v>
      </c>
      <c r="V747" s="86"/>
      <c r="W747" s="86"/>
      <c r="X747" s="86"/>
      <c r="Y747" s="86"/>
      <c r="Z747" s="86"/>
      <c r="AA747" s="86"/>
      <c r="AB747" s="86"/>
      <c r="AC747" s="86"/>
      <c r="AD747" s="86"/>
      <c r="AE747" s="86" t="str">
        <f t="shared" si="1648"/>
        <v/>
      </c>
      <c r="AF747" s="86">
        <v>16.0</v>
      </c>
      <c r="AG747" s="155" t="str">
        <f t="shared" si="1644"/>
        <v>16</v>
      </c>
      <c r="AH747" s="155" t="str">
        <f t="shared" si="1645"/>
        <v> </v>
      </c>
      <c r="AI747" s="155" t="str">
        <f t="shared" ref="AI747:AK747" si="1676">IF(H747="","",H747)</f>
        <v/>
      </c>
      <c r="AJ747" s="156" t="str">
        <f t="shared" si="1676"/>
        <v/>
      </c>
      <c r="AK747" s="157" t="str">
        <f t="shared" si="1676"/>
        <v/>
      </c>
      <c r="AL747" s="86" t="str">
        <f t="shared" si="1650"/>
        <v/>
      </c>
    </row>
    <row r="748" ht="25.5" customHeight="1">
      <c r="A748" s="149"/>
      <c r="B748" s="161"/>
      <c r="C748" s="104"/>
      <c r="D748" s="105"/>
      <c r="E748" s="106">
        <f>IF(B748="",0,F752/SUM(B732:B751))</f>
        <v>0</v>
      </c>
      <c r="F748" s="106">
        <f t="shared" si="1632"/>
        <v>0</v>
      </c>
      <c r="G748" s="107">
        <f t="shared" si="1633"/>
        <v>0</v>
      </c>
      <c r="H748" s="103"/>
      <c r="I748" s="104"/>
      <c r="J748" s="105"/>
      <c r="K748" s="106">
        <f t="shared" si="1634"/>
        <v>0</v>
      </c>
      <c r="L748" s="108">
        <f t="shared" si="1635"/>
        <v>0</v>
      </c>
      <c r="M748" s="97">
        <f t="shared" si="1636"/>
        <v>0</v>
      </c>
      <c r="N748" s="109">
        <f t="shared" si="1637"/>
        <v>0</v>
      </c>
      <c r="O748" s="107">
        <f t="shared" si="1638"/>
        <v>0</v>
      </c>
      <c r="P748" s="110" t="str">
        <f t="shared" ref="P748:Q748" si="1677">H748</f>
        <v/>
      </c>
      <c r="Q748" s="106" t="str">
        <f t="shared" si="1677"/>
        <v/>
      </c>
      <c r="R748" s="106">
        <f t="shared" si="1640"/>
        <v>0</v>
      </c>
      <c r="S748" s="108">
        <f t="shared" si="1641"/>
        <v>0</v>
      </c>
      <c r="T748" s="153">
        <f t="shared" si="1642"/>
        <v>0</v>
      </c>
      <c r="U748" s="154">
        <f t="shared" si="1643"/>
        <v>0</v>
      </c>
      <c r="V748" s="86"/>
      <c r="W748" s="86"/>
      <c r="X748" s="86"/>
      <c r="Y748" s="86"/>
      <c r="Z748" s="86"/>
      <c r="AA748" s="86"/>
      <c r="AB748" s="86"/>
      <c r="AC748" s="86"/>
      <c r="AD748" s="86"/>
      <c r="AE748" s="86" t="str">
        <f t="shared" si="1648"/>
        <v/>
      </c>
      <c r="AF748" s="86">
        <v>17.0</v>
      </c>
      <c r="AG748" s="155" t="str">
        <f t="shared" si="1644"/>
        <v>17</v>
      </c>
      <c r="AH748" s="155" t="str">
        <f t="shared" si="1645"/>
        <v> </v>
      </c>
      <c r="AI748" s="155" t="str">
        <f t="shared" ref="AI748:AK748" si="1678">IF(H748="","",H748)</f>
        <v/>
      </c>
      <c r="AJ748" s="156" t="str">
        <f t="shared" si="1678"/>
        <v/>
      </c>
      <c r="AK748" s="157" t="str">
        <f t="shared" si="1678"/>
        <v/>
      </c>
      <c r="AL748" s="86" t="str">
        <f t="shared" si="1650"/>
        <v/>
      </c>
    </row>
    <row r="749" ht="25.5" customHeight="1">
      <c r="A749" s="149"/>
      <c r="B749" s="161"/>
      <c r="C749" s="104"/>
      <c r="D749" s="105"/>
      <c r="E749" s="106">
        <f>IF(B749="",0,F752/SUM(B732:B751))</f>
        <v>0</v>
      </c>
      <c r="F749" s="106">
        <f t="shared" si="1632"/>
        <v>0</v>
      </c>
      <c r="G749" s="107">
        <f t="shared" si="1633"/>
        <v>0</v>
      </c>
      <c r="H749" s="103"/>
      <c r="I749" s="104"/>
      <c r="J749" s="105"/>
      <c r="K749" s="106">
        <f t="shared" si="1634"/>
        <v>0</v>
      </c>
      <c r="L749" s="108">
        <f t="shared" si="1635"/>
        <v>0</v>
      </c>
      <c r="M749" s="97">
        <f t="shared" si="1636"/>
        <v>0</v>
      </c>
      <c r="N749" s="109">
        <f t="shared" si="1637"/>
        <v>0</v>
      </c>
      <c r="O749" s="107">
        <f t="shared" si="1638"/>
        <v>0</v>
      </c>
      <c r="P749" s="110" t="str">
        <f t="shared" ref="P749:Q749" si="1679">H749</f>
        <v/>
      </c>
      <c r="Q749" s="106" t="str">
        <f t="shared" si="1679"/>
        <v/>
      </c>
      <c r="R749" s="106">
        <f t="shared" si="1640"/>
        <v>0</v>
      </c>
      <c r="S749" s="108">
        <f t="shared" si="1641"/>
        <v>0</v>
      </c>
      <c r="T749" s="153">
        <f t="shared" si="1642"/>
        <v>0</v>
      </c>
      <c r="U749" s="154">
        <f t="shared" si="1643"/>
        <v>0</v>
      </c>
      <c r="V749" s="86"/>
      <c r="W749" s="86"/>
      <c r="X749" s="86"/>
      <c r="Y749" s="86"/>
      <c r="Z749" s="86"/>
      <c r="AA749" s="86"/>
      <c r="AB749" s="86"/>
      <c r="AC749" s="86"/>
      <c r="AD749" s="86"/>
      <c r="AE749" s="86" t="str">
        <f t="shared" si="1648"/>
        <v/>
      </c>
      <c r="AF749" s="86">
        <v>18.0</v>
      </c>
      <c r="AG749" s="155" t="str">
        <f t="shared" si="1644"/>
        <v>18</v>
      </c>
      <c r="AH749" s="155" t="str">
        <f t="shared" si="1645"/>
        <v> </v>
      </c>
      <c r="AI749" s="155" t="str">
        <f t="shared" ref="AI749:AK749" si="1680">IF(H749="","",H749)</f>
        <v/>
      </c>
      <c r="AJ749" s="156" t="str">
        <f t="shared" si="1680"/>
        <v/>
      </c>
      <c r="AK749" s="157" t="str">
        <f t="shared" si="1680"/>
        <v/>
      </c>
      <c r="AL749" s="86" t="str">
        <f t="shared" si="1650"/>
        <v/>
      </c>
    </row>
    <row r="750" ht="25.5" customHeight="1">
      <c r="A750" s="149"/>
      <c r="B750" s="161"/>
      <c r="C750" s="104"/>
      <c r="D750" s="105"/>
      <c r="E750" s="106">
        <f>IF(B750="",0,F752/SUM(B732:B751))</f>
        <v>0</v>
      </c>
      <c r="F750" s="106">
        <f t="shared" si="1632"/>
        <v>0</v>
      </c>
      <c r="G750" s="107">
        <f t="shared" si="1633"/>
        <v>0</v>
      </c>
      <c r="H750" s="103"/>
      <c r="I750" s="104"/>
      <c r="J750" s="105"/>
      <c r="K750" s="106">
        <f t="shared" si="1634"/>
        <v>0</v>
      </c>
      <c r="L750" s="108">
        <f t="shared" si="1635"/>
        <v>0</v>
      </c>
      <c r="M750" s="97">
        <f t="shared" si="1636"/>
        <v>0</v>
      </c>
      <c r="N750" s="109">
        <f t="shared" si="1637"/>
        <v>0</v>
      </c>
      <c r="O750" s="107">
        <f t="shared" si="1638"/>
        <v>0</v>
      </c>
      <c r="P750" s="110" t="str">
        <f t="shared" ref="P750:Q750" si="1681">H750</f>
        <v/>
      </c>
      <c r="Q750" s="106" t="str">
        <f t="shared" si="1681"/>
        <v/>
      </c>
      <c r="R750" s="106">
        <f t="shared" si="1640"/>
        <v>0</v>
      </c>
      <c r="S750" s="108">
        <f t="shared" si="1641"/>
        <v>0</v>
      </c>
      <c r="T750" s="153">
        <f t="shared" si="1642"/>
        <v>0</v>
      </c>
      <c r="U750" s="154">
        <f t="shared" si="1643"/>
        <v>0</v>
      </c>
      <c r="V750" s="86"/>
      <c r="W750" s="86"/>
      <c r="X750" s="86"/>
      <c r="Y750" s="86"/>
      <c r="Z750" s="86"/>
      <c r="AA750" s="86"/>
      <c r="AB750" s="86"/>
      <c r="AC750" s="86"/>
      <c r="AD750" s="86"/>
      <c r="AE750" s="86" t="str">
        <f t="shared" si="1648"/>
        <v/>
      </c>
      <c r="AF750" s="86">
        <v>19.0</v>
      </c>
      <c r="AG750" s="155" t="str">
        <f t="shared" si="1644"/>
        <v>19</v>
      </c>
      <c r="AH750" s="155" t="str">
        <f t="shared" si="1645"/>
        <v> </v>
      </c>
      <c r="AI750" s="155" t="str">
        <f t="shared" ref="AI750:AK750" si="1682">IF(H750="","",H750)</f>
        <v/>
      </c>
      <c r="AJ750" s="156" t="str">
        <f t="shared" si="1682"/>
        <v/>
      </c>
      <c r="AK750" s="157" t="str">
        <f t="shared" si="1682"/>
        <v/>
      </c>
      <c r="AL750" s="86" t="str">
        <f t="shared" si="1650"/>
        <v/>
      </c>
    </row>
    <row r="751" ht="25.5" customHeight="1">
      <c r="A751" s="149"/>
      <c r="B751" s="161"/>
      <c r="C751" s="104"/>
      <c r="D751" s="105"/>
      <c r="E751" s="106">
        <f>IF(B751="",0,F752/SUM(B732:B751))</f>
        <v>0</v>
      </c>
      <c r="F751" s="106">
        <f t="shared" si="1632"/>
        <v>0</v>
      </c>
      <c r="G751" s="107">
        <f t="shared" si="1633"/>
        <v>0</v>
      </c>
      <c r="H751" s="103"/>
      <c r="I751" s="104"/>
      <c r="J751" s="105"/>
      <c r="K751" s="106">
        <f t="shared" si="1634"/>
        <v>0</v>
      </c>
      <c r="L751" s="108">
        <f t="shared" si="1635"/>
        <v>0</v>
      </c>
      <c r="M751" s="97">
        <f t="shared" si="1636"/>
        <v>0</v>
      </c>
      <c r="N751" s="109">
        <f t="shared" si="1637"/>
        <v>0</v>
      </c>
      <c r="O751" s="107">
        <f t="shared" si="1638"/>
        <v>0</v>
      </c>
      <c r="P751" s="110" t="str">
        <f t="shared" ref="P751:Q751" si="1683">H751</f>
        <v/>
      </c>
      <c r="Q751" s="106" t="str">
        <f t="shared" si="1683"/>
        <v/>
      </c>
      <c r="R751" s="106">
        <f t="shared" si="1640"/>
        <v>0</v>
      </c>
      <c r="S751" s="108">
        <f t="shared" si="1641"/>
        <v>0</v>
      </c>
      <c r="T751" s="153">
        <f t="shared" si="1642"/>
        <v>0</v>
      </c>
      <c r="U751" s="154">
        <f t="shared" si="1643"/>
        <v>0</v>
      </c>
      <c r="V751" s="86"/>
      <c r="W751" s="86"/>
      <c r="X751" s="86"/>
      <c r="Y751" s="86"/>
      <c r="Z751" s="86"/>
      <c r="AA751" s="86"/>
      <c r="AB751" s="86"/>
      <c r="AC751" s="86"/>
      <c r="AD751" s="86"/>
      <c r="AE751" s="86" t="str">
        <f t="shared" si="1648"/>
        <v/>
      </c>
      <c r="AF751" s="86">
        <v>20.0</v>
      </c>
      <c r="AG751" s="155" t="str">
        <f t="shared" si="1644"/>
        <v>20</v>
      </c>
      <c r="AH751" s="155" t="str">
        <f t="shared" si="1645"/>
        <v> </v>
      </c>
      <c r="AI751" s="155" t="str">
        <f t="shared" ref="AI751:AK751" si="1684">IF(H751="","",H751)</f>
        <v/>
      </c>
      <c r="AJ751" s="156" t="str">
        <f t="shared" si="1684"/>
        <v/>
      </c>
      <c r="AK751" s="157" t="str">
        <f t="shared" si="1684"/>
        <v/>
      </c>
      <c r="AL751" s="86" t="str">
        <f t="shared" si="1650"/>
        <v/>
      </c>
    </row>
    <row r="752" ht="25.5" customHeight="1">
      <c r="A752" s="86"/>
      <c r="B752" s="164">
        <f>SUM(B732:B751)</f>
        <v>0</v>
      </c>
      <c r="C752" s="87" t="s">
        <v>34</v>
      </c>
      <c r="D752" s="95" t="s">
        <v>26</v>
      </c>
      <c r="E752" s="15"/>
      <c r="F752" s="104"/>
      <c r="G752" s="91"/>
      <c r="H752" s="164">
        <f>SUM(H732:H751)</f>
        <v>0</v>
      </c>
      <c r="I752" s="87" t="s">
        <v>34</v>
      </c>
      <c r="J752" s="86"/>
      <c r="K752" s="86"/>
      <c r="L752" s="165">
        <f t="shared" si="1635"/>
        <v>0</v>
      </c>
      <c r="M752" s="86"/>
      <c r="N752" s="166">
        <f t="shared" ref="N752:O752" si="1685">SUM(N732:N739)</f>
        <v>0</v>
      </c>
      <c r="O752" s="166">
        <f t="shared" si="1685"/>
        <v>0</v>
      </c>
      <c r="P752" s="86"/>
      <c r="Q752" s="86"/>
      <c r="R752" s="98">
        <f>SUM(R732:R739)</f>
        <v>0</v>
      </c>
      <c r="S752" s="164" t="s">
        <v>28</v>
      </c>
      <c r="T752" s="164"/>
      <c r="U752" s="86"/>
      <c r="V752" s="86"/>
      <c r="W752" s="86"/>
      <c r="X752" s="86"/>
      <c r="Y752" s="104">
        <f>T752*R752</f>
        <v>0</v>
      </c>
      <c r="Z752" s="104">
        <f>R752</f>
        <v>0</v>
      </c>
      <c r="AA752" s="86"/>
      <c r="AB752" s="86"/>
      <c r="AC752" s="86"/>
      <c r="AD752" s="86"/>
      <c r="AE752" s="86"/>
      <c r="AF752" s="86"/>
      <c r="AG752" s="86"/>
      <c r="AH752" s="86"/>
      <c r="AI752" s="86"/>
      <c r="AJ752" s="86"/>
      <c r="AK752" s="86"/>
      <c r="AL752" s="86"/>
    </row>
  </sheetData>
  <mergeCells count="302">
    <mergeCell ref="D479:E479"/>
    <mergeCell ref="B480:G480"/>
    <mergeCell ref="D502:E502"/>
    <mergeCell ref="F504:I504"/>
    <mergeCell ref="J504:M504"/>
    <mergeCell ref="Q504:S504"/>
    <mergeCell ref="A505:A506"/>
    <mergeCell ref="D504:E504"/>
    <mergeCell ref="B505:G505"/>
    <mergeCell ref="D527:E527"/>
    <mergeCell ref="F529:I529"/>
    <mergeCell ref="J529:M529"/>
    <mergeCell ref="Q529:S529"/>
    <mergeCell ref="A530:A531"/>
    <mergeCell ref="H555:M555"/>
    <mergeCell ref="N555:O555"/>
    <mergeCell ref="P555:T555"/>
    <mergeCell ref="H530:M530"/>
    <mergeCell ref="N530:O530"/>
    <mergeCell ref="D552:E552"/>
    <mergeCell ref="F554:I554"/>
    <mergeCell ref="J554:M554"/>
    <mergeCell ref="Q554:S554"/>
    <mergeCell ref="A555:A556"/>
    <mergeCell ref="H580:M580"/>
    <mergeCell ref="N580:O580"/>
    <mergeCell ref="P580:T580"/>
    <mergeCell ref="D604:E604"/>
    <mergeCell ref="B605:G605"/>
    <mergeCell ref="H605:M605"/>
    <mergeCell ref="N605:O605"/>
    <mergeCell ref="P605:T605"/>
    <mergeCell ref="D554:E554"/>
    <mergeCell ref="B555:G555"/>
    <mergeCell ref="D577:E577"/>
    <mergeCell ref="F579:I579"/>
    <mergeCell ref="J579:M579"/>
    <mergeCell ref="Q579:S579"/>
    <mergeCell ref="A580:A581"/>
    <mergeCell ref="D579:E579"/>
    <mergeCell ref="B580:G580"/>
    <mergeCell ref="D602:E602"/>
    <mergeCell ref="F604:I604"/>
    <mergeCell ref="J604:M604"/>
    <mergeCell ref="Q604:S604"/>
    <mergeCell ref="A605:A606"/>
    <mergeCell ref="D627:E627"/>
    <mergeCell ref="D629:E629"/>
    <mergeCell ref="F629:I629"/>
    <mergeCell ref="J629:M629"/>
    <mergeCell ref="Q629:S629"/>
    <mergeCell ref="A630:A631"/>
    <mergeCell ref="B630:G630"/>
    <mergeCell ref="P630:T630"/>
    <mergeCell ref="H655:M655"/>
    <mergeCell ref="N655:O655"/>
    <mergeCell ref="P655:T655"/>
    <mergeCell ref="H630:M630"/>
    <mergeCell ref="N630:O630"/>
    <mergeCell ref="D652:E652"/>
    <mergeCell ref="F654:I654"/>
    <mergeCell ref="J654:M654"/>
    <mergeCell ref="Q654:S654"/>
    <mergeCell ref="A655:A656"/>
    <mergeCell ref="H680:M680"/>
    <mergeCell ref="N680:O680"/>
    <mergeCell ref="P680:T680"/>
    <mergeCell ref="D704:E704"/>
    <mergeCell ref="B705:G705"/>
    <mergeCell ref="H705:M705"/>
    <mergeCell ref="N705:O705"/>
    <mergeCell ref="P705:T705"/>
    <mergeCell ref="N5:O5"/>
    <mergeCell ref="P5:T5"/>
    <mergeCell ref="A1:P1"/>
    <mergeCell ref="Q1:S1"/>
    <mergeCell ref="D4:E4"/>
    <mergeCell ref="F4:I4"/>
    <mergeCell ref="J4:M4"/>
    <mergeCell ref="Q4:S4"/>
    <mergeCell ref="A5:A6"/>
    <mergeCell ref="H30:M30"/>
    <mergeCell ref="N30:O30"/>
    <mergeCell ref="P30:T30"/>
    <mergeCell ref="B5:G5"/>
    <mergeCell ref="H5:M5"/>
    <mergeCell ref="D27:E27"/>
    <mergeCell ref="F29:I29"/>
    <mergeCell ref="J29:M29"/>
    <mergeCell ref="Q29:S29"/>
    <mergeCell ref="A30:A31"/>
    <mergeCell ref="H55:M55"/>
    <mergeCell ref="N55:O55"/>
    <mergeCell ref="P55:T55"/>
    <mergeCell ref="D79:E79"/>
    <mergeCell ref="B80:G80"/>
    <mergeCell ref="H80:M80"/>
    <mergeCell ref="N80:O80"/>
    <mergeCell ref="P80:T80"/>
    <mergeCell ref="D29:E29"/>
    <mergeCell ref="B30:G30"/>
    <mergeCell ref="D52:E52"/>
    <mergeCell ref="F54:I54"/>
    <mergeCell ref="J54:M54"/>
    <mergeCell ref="Q54:S54"/>
    <mergeCell ref="A55:A56"/>
    <mergeCell ref="D54:E54"/>
    <mergeCell ref="B55:G55"/>
    <mergeCell ref="D77:E77"/>
    <mergeCell ref="F79:I79"/>
    <mergeCell ref="J79:M79"/>
    <mergeCell ref="Q79:S79"/>
    <mergeCell ref="A80:A81"/>
    <mergeCell ref="D102:E102"/>
    <mergeCell ref="D104:E104"/>
    <mergeCell ref="F104:I104"/>
    <mergeCell ref="J104:M104"/>
    <mergeCell ref="Q104:S104"/>
    <mergeCell ref="A105:A106"/>
    <mergeCell ref="B105:G105"/>
    <mergeCell ref="P105:T105"/>
    <mergeCell ref="H130:M130"/>
    <mergeCell ref="N130:O130"/>
    <mergeCell ref="P130:T130"/>
    <mergeCell ref="H105:M105"/>
    <mergeCell ref="N105:O105"/>
    <mergeCell ref="D127:E127"/>
    <mergeCell ref="F129:I129"/>
    <mergeCell ref="J129:M129"/>
    <mergeCell ref="Q129:S129"/>
    <mergeCell ref="A130:A131"/>
    <mergeCell ref="H155:M155"/>
    <mergeCell ref="N155:O155"/>
    <mergeCell ref="P155:T155"/>
    <mergeCell ref="D179:E179"/>
    <mergeCell ref="B180:G180"/>
    <mergeCell ref="P180:T180"/>
    <mergeCell ref="D129:E129"/>
    <mergeCell ref="B130:G130"/>
    <mergeCell ref="D152:E152"/>
    <mergeCell ref="F154:I154"/>
    <mergeCell ref="J154:M154"/>
    <mergeCell ref="Q154:S154"/>
    <mergeCell ref="A155:A156"/>
    <mergeCell ref="D154:E154"/>
    <mergeCell ref="B155:G155"/>
    <mergeCell ref="D177:E177"/>
    <mergeCell ref="F179:I179"/>
    <mergeCell ref="J179:M179"/>
    <mergeCell ref="Q179:S179"/>
    <mergeCell ref="A180:A181"/>
    <mergeCell ref="H205:M205"/>
    <mergeCell ref="N205:O205"/>
    <mergeCell ref="P205:T205"/>
    <mergeCell ref="H180:M180"/>
    <mergeCell ref="N180:O180"/>
    <mergeCell ref="D202:E202"/>
    <mergeCell ref="F204:I204"/>
    <mergeCell ref="J204:M204"/>
    <mergeCell ref="Q204:S204"/>
    <mergeCell ref="A205:A206"/>
    <mergeCell ref="H230:M230"/>
    <mergeCell ref="N230:O230"/>
    <mergeCell ref="P230:T230"/>
    <mergeCell ref="D254:E254"/>
    <mergeCell ref="B255:G255"/>
    <mergeCell ref="H255:M255"/>
    <mergeCell ref="N255:O255"/>
    <mergeCell ref="P255:T255"/>
    <mergeCell ref="D204:E204"/>
    <mergeCell ref="B205:G205"/>
    <mergeCell ref="D227:E227"/>
    <mergeCell ref="F229:I229"/>
    <mergeCell ref="J229:M229"/>
    <mergeCell ref="Q229:S229"/>
    <mergeCell ref="A230:A231"/>
    <mergeCell ref="D229:E229"/>
    <mergeCell ref="B230:G230"/>
    <mergeCell ref="D252:E252"/>
    <mergeCell ref="F254:I254"/>
    <mergeCell ref="J254:M254"/>
    <mergeCell ref="Q254:S254"/>
    <mergeCell ref="A255:A256"/>
    <mergeCell ref="D277:E277"/>
    <mergeCell ref="D279:E279"/>
    <mergeCell ref="F279:I279"/>
    <mergeCell ref="J279:M279"/>
    <mergeCell ref="Q279:S279"/>
    <mergeCell ref="A280:A281"/>
    <mergeCell ref="B280:G280"/>
    <mergeCell ref="P280:T280"/>
    <mergeCell ref="H305:M305"/>
    <mergeCell ref="N305:O305"/>
    <mergeCell ref="P305:T305"/>
    <mergeCell ref="H280:M280"/>
    <mergeCell ref="N280:O280"/>
    <mergeCell ref="D302:E302"/>
    <mergeCell ref="F304:I304"/>
    <mergeCell ref="J304:M304"/>
    <mergeCell ref="Q304:S304"/>
    <mergeCell ref="A305:A306"/>
    <mergeCell ref="H330:M330"/>
    <mergeCell ref="N330:O330"/>
    <mergeCell ref="P330:T330"/>
    <mergeCell ref="D354:E354"/>
    <mergeCell ref="B355:G355"/>
    <mergeCell ref="P355:T355"/>
    <mergeCell ref="D304:E304"/>
    <mergeCell ref="B305:G305"/>
    <mergeCell ref="D327:E327"/>
    <mergeCell ref="F329:I329"/>
    <mergeCell ref="J329:M329"/>
    <mergeCell ref="Q329:S329"/>
    <mergeCell ref="A330:A331"/>
    <mergeCell ref="D329:E329"/>
    <mergeCell ref="B330:G330"/>
    <mergeCell ref="D352:E352"/>
    <mergeCell ref="F354:I354"/>
    <mergeCell ref="J354:M354"/>
    <mergeCell ref="Q354:S354"/>
    <mergeCell ref="A355:A356"/>
    <mergeCell ref="H380:M380"/>
    <mergeCell ref="N380:O380"/>
    <mergeCell ref="P380:T380"/>
    <mergeCell ref="H355:M355"/>
    <mergeCell ref="N355:O355"/>
    <mergeCell ref="D377:E377"/>
    <mergeCell ref="F379:I379"/>
    <mergeCell ref="J379:M379"/>
    <mergeCell ref="Q379:S379"/>
    <mergeCell ref="A380:A381"/>
    <mergeCell ref="H405:M405"/>
    <mergeCell ref="N405:O405"/>
    <mergeCell ref="P405:T405"/>
    <mergeCell ref="D429:E429"/>
    <mergeCell ref="B430:G430"/>
    <mergeCell ref="H430:M430"/>
    <mergeCell ref="N430:O430"/>
    <mergeCell ref="P430:T430"/>
    <mergeCell ref="D379:E379"/>
    <mergeCell ref="B380:G380"/>
    <mergeCell ref="D402:E402"/>
    <mergeCell ref="F404:I404"/>
    <mergeCell ref="J404:M404"/>
    <mergeCell ref="Q404:S404"/>
    <mergeCell ref="A405:A406"/>
    <mergeCell ref="D404:E404"/>
    <mergeCell ref="B405:G405"/>
    <mergeCell ref="D427:E427"/>
    <mergeCell ref="F429:I429"/>
    <mergeCell ref="J429:M429"/>
    <mergeCell ref="Q429:S429"/>
    <mergeCell ref="A430:A431"/>
    <mergeCell ref="D452:E452"/>
    <mergeCell ref="D454:E454"/>
    <mergeCell ref="F454:I454"/>
    <mergeCell ref="J454:M454"/>
    <mergeCell ref="Q454:S454"/>
    <mergeCell ref="A455:A456"/>
    <mergeCell ref="B455:G455"/>
    <mergeCell ref="P455:T455"/>
    <mergeCell ref="H480:M480"/>
    <mergeCell ref="N480:O480"/>
    <mergeCell ref="P480:T480"/>
    <mergeCell ref="H455:M455"/>
    <mergeCell ref="N455:O455"/>
    <mergeCell ref="D477:E477"/>
    <mergeCell ref="F479:I479"/>
    <mergeCell ref="J479:M479"/>
    <mergeCell ref="Q479:S479"/>
    <mergeCell ref="A480:A481"/>
    <mergeCell ref="H505:M505"/>
    <mergeCell ref="N505:O505"/>
    <mergeCell ref="P505:T505"/>
    <mergeCell ref="D529:E529"/>
    <mergeCell ref="B530:G530"/>
    <mergeCell ref="P530:T530"/>
    <mergeCell ref="D654:E654"/>
    <mergeCell ref="B655:G655"/>
    <mergeCell ref="D677:E677"/>
    <mergeCell ref="F679:I679"/>
    <mergeCell ref="J679:M679"/>
    <mergeCell ref="Q679:S679"/>
    <mergeCell ref="A680:A681"/>
    <mergeCell ref="D679:E679"/>
    <mergeCell ref="B680:G680"/>
    <mergeCell ref="D702:E702"/>
    <mergeCell ref="F704:I704"/>
    <mergeCell ref="J704:M704"/>
    <mergeCell ref="Q704:S704"/>
    <mergeCell ref="A705:A706"/>
    <mergeCell ref="H730:M730"/>
    <mergeCell ref="N730:O730"/>
    <mergeCell ref="D752:E752"/>
    <mergeCell ref="D727:E727"/>
    <mergeCell ref="D729:E729"/>
    <mergeCell ref="F729:I729"/>
    <mergeCell ref="J729:M729"/>
    <mergeCell ref="Q729:S729"/>
    <mergeCell ref="A730:A731"/>
    <mergeCell ref="B730:G730"/>
    <mergeCell ref="P730:T730"/>
  </mergeCells>
  <conditionalFormatting sqref="M7:M26">
    <cfRule type="expression" dxfId="4" priority="1">
      <formula>$M7&lt;0%</formula>
    </cfRule>
  </conditionalFormatting>
  <conditionalFormatting sqref="M7:M26">
    <cfRule type="expression" dxfId="0" priority="2">
      <formula>$M7=0%</formula>
    </cfRule>
  </conditionalFormatting>
  <conditionalFormatting sqref="M7:M26">
    <cfRule type="expression" dxfId="1" priority="3">
      <formula>$M7&lt;20%</formula>
    </cfRule>
  </conditionalFormatting>
  <conditionalFormatting sqref="M7:M26">
    <cfRule type="expression" dxfId="2" priority="4">
      <formula>AND($M7&gt;=20%,$M7&lt;30%)</formula>
    </cfRule>
  </conditionalFormatting>
  <conditionalFormatting sqref="M7:M26">
    <cfRule type="expression" dxfId="3" priority="5">
      <formula>$M7&gt;=30%</formula>
    </cfRule>
  </conditionalFormatting>
  <conditionalFormatting sqref="M7:M26">
    <cfRule type="expression" dxfId="2" priority="6">
      <formula>AND($P7&gt;=20%,$P7&lt;30%)</formula>
    </cfRule>
  </conditionalFormatting>
  <conditionalFormatting sqref="M7:M26">
    <cfRule type="expression" dxfId="3" priority="7">
      <formula>$P7&gt;=30%</formula>
    </cfRule>
  </conditionalFormatting>
  <conditionalFormatting sqref="M7:M26">
    <cfRule type="expression" dxfId="0" priority="8">
      <formula>$P7&lt;20%</formula>
    </cfRule>
  </conditionalFormatting>
  <conditionalFormatting sqref="M32:M51">
    <cfRule type="expression" dxfId="4" priority="9">
      <formula>$M32&lt;0%</formula>
    </cfRule>
  </conditionalFormatting>
  <conditionalFormatting sqref="M32:M51">
    <cfRule type="expression" dxfId="0" priority="10">
      <formula>$M32=0%</formula>
    </cfRule>
  </conditionalFormatting>
  <conditionalFormatting sqref="M32:M51">
    <cfRule type="expression" dxfId="1" priority="11">
      <formula>$M32&lt;20%</formula>
    </cfRule>
  </conditionalFormatting>
  <conditionalFormatting sqref="M32:M51">
    <cfRule type="expression" dxfId="2" priority="12">
      <formula>AND($M32&gt;=20%,$M32&lt;30%)</formula>
    </cfRule>
  </conditionalFormatting>
  <conditionalFormatting sqref="M32:M51">
    <cfRule type="expression" dxfId="3" priority="13">
      <formula>$M32&gt;=30%</formula>
    </cfRule>
  </conditionalFormatting>
  <conditionalFormatting sqref="M32:M51">
    <cfRule type="expression" dxfId="2" priority="14">
      <formula>AND($P32&gt;=20%,$P32&lt;30%)</formula>
    </cfRule>
  </conditionalFormatting>
  <conditionalFormatting sqref="M32:M51">
    <cfRule type="expression" dxfId="3" priority="15">
      <formula>$P32&gt;=30%</formula>
    </cfRule>
  </conditionalFormatting>
  <conditionalFormatting sqref="M32:M51">
    <cfRule type="expression" dxfId="0" priority="16">
      <formula>$P32&lt;20%</formula>
    </cfRule>
  </conditionalFormatting>
  <conditionalFormatting sqref="M57:M76">
    <cfRule type="expression" dxfId="4" priority="17">
      <formula>$M57&lt;0%</formula>
    </cfRule>
  </conditionalFormatting>
  <conditionalFormatting sqref="M57:M76">
    <cfRule type="expression" dxfId="0" priority="18">
      <formula>$M57=0%</formula>
    </cfRule>
  </conditionalFormatting>
  <conditionalFormatting sqref="M57:M76">
    <cfRule type="expression" dxfId="1" priority="19">
      <formula>$M57&lt;20%</formula>
    </cfRule>
  </conditionalFormatting>
  <conditionalFormatting sqref="M57:M76">
    <cfRule type="expression" dxfId="2" priority="20">
      <formula>AND($M57&gt;=20%,$M57&lt;30%)</formula>
    </cfRule>
  </conditionalFormatting>
  <conditionalFormatting sqref="M57:M76">
    <cfRule type="expression" dxfId="3" priority="21">
      <formula>$M57&gt;=30%</formula>
    </cfRule>
  </conditionalFormatting>
  <conditionalFormatting sqref="M57:M76">
    <cfRule type="expression" dxfId="2" priority="22">
      <formula>AND($P57&gt;=20%,$P57&lt;30%)</formula>
    </cfRule>
  </conditionalFormatting>
  <conditionalFormatting sqref="M57:M76">
    <cfRule type="expression" dxfId="3" priority="23">
      <formula>$P57&gt;=30%</formula>
    </cfRule>
  </conditionalFormatting>
  <conditionalFormatting sqref="M57:M76">
    <cfRule type="expression" dxfId="0" priority="24">
      <formula>$P57&lt;20%</formula>
    </cfRule>
  </conditionalFormatting>
  <conditionalFormatting sqref="M82:M101">
    <cfRule type="expression" dxfId="4" priority="25">
      <formula>$M82&lt;0%</formula>
    </cfRule>
  </conditionalFormatting>
  <conditionalFormatting sqref="M82:M101">
    <cfRule type="expression" dxfId="0" priority="26">
      <formula>$M82=0%</formula>
    </cfRule>
  </conditionalFormatting>
  <conditionalFormatting sqref="M82:M101">
    <cfRule type="expression" dxfId="1" priority="27">
      <formula>$M82&lt;20%</formula>
    </cfRule>
  </conditionalFormatting>
  <conditionalFormatting sqref="M82:M101">
    <cfRule type="expression" dxfId="2" priority="28">
      <formula>AND($M82&gt;=20%,$M82&lt;30%)</formula>
    </cfRule>
  </conditionalFormatting>
  <conditionalFormatting sqref="M82:M101">
    <cfRule type="expression" dxfId="3" priority="29">
      <formula>$M82&gt;=30%</formula>
    </cfRule>
  </conditionalFormatting>
  <conditionalFormatting sqref="M82:M101">
    <cfRule type="expression" dxfId="2" priority="30">
      <formula>AND($P82&gt;=20%,$P82&lt;30%)</formula>
    </cfRule>
  </conditionalFormatting>
  <conditionalFormatting sqref="M82:M101">
    <cfRule type="expression" dxfId="3" priority="31">
      <formula>$P82&gt;=30%</formula>
    </cfRule>
  </conditionalFormatting>
  <conditionalFormatting sqref="M82:M101">
    <cfRule type="expression" dxfId="0" priority="32">
      <formula>$P82&lt;20%</formula>
    </cfRule>
  </conditionalFormatting>
  <conditionalFormatting sqref="M107:M126">
    <cfRule type="expression" dxfId="4" priority="33">
      <formula>$M107&lt;0%</formula>
    </cfRule>
  </conditionalFormatting>
  <conditionalFormatting sqref="M107:M126">
    <cfRule type="expression" dxfId="0" priority="34">
      <formula>$M107=0%</formula>
    </cfRule>
  </conditionalFormatting>
  <conditionalFormatting sqref="M107:M126">
    <cfRule type="expression" dxfId="1" priority="35">
      <formula>$M107&lt;20%</formula>
    </cfRule>
  </conditionalFormatting>
  <conditionalFormatting sqref="M107:M126">
    <cfRule type="expression" dxfId="2" priority="36">
      <formula>AND($M107&gt;=20%,$M107&lt;30%)</formula>
    </cfRule>
  </conditionalFormatting>
  <conditionalFormatting sqref="M107:M126">
    <cfRule type="expression" dxfId="3" priority="37">
      <formula>$M107&gt;=30%</formula>
    </cfRule>
  </conditionalFormatting>
  <conditionalFormatting sqref="M107:M126">
    <cfRule type="expression" dxfId="2" priority="38">
      <formula>AND($P107&gt;=20%,$P107&lt;30%)</formula>
    </cfRule>
  </conditionalFormatting>
  <conditionalFormatting sqref="M107:M126">
    <cfRule type="expression" dxfId="3" priority="39">
      <formula>$P107&gt;=30%</formula>
    </cfRule>
  </conditionalFormatting>
  <conditionalFormatting sqref="M107:M126">
    <cfRule type="expression" dxfId="0" priority="40">
      <formula>$P107&lt;20%</formula>
    </cfRule>
  </conditionalFormatting>
  <conditionalFormatting sqref="M132:M151">
    <cfRule type="expression" dxfId="4" priority="41">
      <formula>$M132&lt;0%</formula>
    </cfRule>
  </conditionalFormatting>
  <conditionalFormatting sqref="M132:M151">
    <cfRule type="expression" dxfId="0" priority="42">
      <formula>$M132=0%</formula>
    </cfRule>
  </conditionalFormatting>
  <conditionalFormatting sqref="M132:M151">
    <cfRule type="expression" dxfId="1" priority="43">
      <formula>$M132&lt;20%</formula>
    </cfRule>
  </conditionalFormatting>
  <conditionalFormatting sqref="M132:M151">
    <cfRule type="expression" dxfId="2" priority="44">
      <formula>AND($M132&gt;=20%,$M132&lt;30%)</formula>
    </cfRule>
  </conditionalFormatting>
  <conditionalFormatting sqref="M132:M151">
    <cfRule type="expression" dxfId="3" priority="45">
      <formula>$M132&gt;=30%</formula>
    </cfRule>
  </conditionalFormatting>
  <conditionalFormatting sqref="M132:M151">
    <cfRule type="expression" dxfId="2" priority="46">
      <formula>AND($P132&gt;=20%,$P132&lt;30%)</formula>
    </cfRule>
  </conditionalFormatting>
  <conditionalFormatting sqref="M132:M151">
    <cfRule type="expression" dxfId="3" priority="47">
      <formula>$P132&gt;=30%</formula>
    </cfRule>
  </conditionalFormatting>
  <conditionalFormatting sqref="M132:M151">
    <cfRule type="expression" dxfId="0" priority="48">
      <formula>$P132&lt;20%</formula>
    </cfRule>
  </conditionalFormatting>
  <conditionalFormatting sqref="M157:M176">
    <cfRule type="expression" dxfId="4" priority="49">
      <formula>$M157&lt;0%</formula>
    </cfRule>
  </conditionalFormatting>
  <conditionalFormatting sqref="M157:M176">
    <cfRule type="expression" dxfId="0" priority="50">
      <formula>$M157=0%</formula>
    </cfRule>
  </conditionalFormatting>
  <conditionalFormatting sqref="M157:M176">
    <cfRule type="expression" dxfId="1" priority="51">
      <formula>$M157&lt;20%</formula>
    </cfRule>
  </conditionalFormatting>
  <conditionalFormatting sqref="M157:M176">
    <cfRule type="expression" dxfId="2" priority="52">
      <formula>AND($M157&gt;=20%,$M157&lt;30%)</formula>
    </cfRule>
  </conditionalFormatting>
  <conditionalFormatting sqref="M157:M176">
    <cfRule type="expression" dxfId="3" priority="53">
      <formula>$M157&gt;=30%</formula>
    </cfRule>
  </conditionalFormatting>
  <conditionalFormatting sqref="M157:M176">
    <cfRule type="expression" dxfId="2" priority="54">
      <formula>AND($P157&gt;=20%,$P157&lt;30%)</formula>
    </cfRule>
  </conditionalFormatting>
  <conditionalFormatting sqref="M157:M176">
    <cfRule type="expression" dxfId="3" priority="55">
      <formula>$P157&gt;=30%</formula>
    </cfRule>
  </conditionalFormatting>
  <conditionalFormatting sqref="M157:M176">
    <cfRule type="expression" dxfId="0" priority="56">
      <formula>$P157&lt;20%</formula>
    </cfRule>
  </conditionalFormatting>
  <conditionalFormatting sqref="M182:M201">
    <cfRule type="expression" dxfId="4" priority="57">
      <formula>$M182&lt;0%</formula>
    </cfRule>
  </conditionalFormatting>
  <conditionalFormatting sqref="M182:M201">
    <cfRule type="expression" dxfId="0" priority="58">
      <formula>$M182=0%</formula>
    </cfRule>
  </conditionalFormatting>
  <conditionalFormatting sqref="M182:M201">
    <cfRule type="expression" dxfId="1" priority="59">
      <formula>$M182&lt;20%</formula>
    </cfRule>
  </conditionalFormatting>
  <conditionalFormatting sqref="M182:M201">
    <cfRule type="expression" dxfId="2" priority="60">
      <formula>AND($M182&gt;=20%,$M182&lt;30%)</formula>
    </cfRule>
  </conditionalFormatting>
  <conditionalFormatting sqref="M182:M201">
    <cfRule type="expression" dxfId="3" priority="61">
      <formula>$M182&gt;=30%</formula>
    </cfRule>
  </conditionalFormatting>
  <conditionalFormatting sqref="M182:M201">
    <cfRule type="expression" dxfId="2" priority="62">
      <formula>AND($P182&gt;=20%,$P182&lt;30%)</formula>
    </cfRule>
  </conditionalFormatting>
  <conditionalFormatting sqref="M182:M201">
    <cfRule type="expression" dxfId="3" priority="63">
      <formula>$P182&gt;=30%</formula>
    </cfRule>
  </conditionalFormatting>
  <conditionalFormatting sqref="M182:M201">
    <cfRule type="expression" dxfId="0" priority="64">
      <formula>$P182&lt;20%</formula>
    </cfRule>
  </conditionalFormatting>
  <conditionalFormatting sqref="M207:M226">
    <cfRule type="expression" dxfId="4" priority="65">
      <formula>$M207&lt;0%</formula>
    </cfRule>
  </conditionalFormatting>
  <conditionalFormatting sqref="M207:M226">
    <cfRule type="expression" dxfId="0" priority="66">
      <formula>$M207=0%</formula>
    </cfRule>
  </conditionalFormatting>
  <conditionalFormatting sqref="M207:M226">
    <cfRule type="expression" dxfId="1" priority="67">
      <formula>$M207&lt;20%</formula>
    </cfRule>
  </conditionalFormatting>
  <conditionalFormatting sqref="M207:M226">
    <cfRule type="expression" dxfId="2" priority="68">
      <formula>AND($M207&gt;=20%,$M207&lt;30%)</formula>
    </cfRule>
  </conditionalFormatting>
  <conditionalFormatting sqref="M207:M226">
    <cfRule type="expression" dxfId="3" priority="69">
      <formula>$M207&gt;=30%</formula>
    </cfRule>
  </conditionalFormatting>
  <conditionalFormatting sqref="M207:M226">
    <cfRule type="expression" dxfId="2" priority="70">
      <formula>AND($P207&gt;=20%,$P207&lt;30%)</formula>
    </cfRule>
  </conditionalFormatting>
  <conditionalFormatting sqref="M207:M226">
    <cfRule type="expression" dxfId="3" priority="71">
      <formula>$P207&gt;=30%</formula>
    </cfRule>
  </conditionalFormatting>
  <conditionalFormatting sqref="M207:M226">
    <cfRule type="expression" dxfId="0" priority="72">
      <formula>$P207&lt;20%</formula>
    </cfRule>
  </conditionalFormatting>
  <conditionalFormatting sqref="M282:M301">
    <cfRule type="expression" dxfId="4" priority="73">
      <formula>$M282&lt;0%</formula>
    </cfRule>
  </conditionalFormatting>
  <conditionalFormatting sqref="M282:M301">
    <cfRule type="expression" dxfId="0" priority="74">
      <formula>$M282=0%</formula>
    </cfRule>
  </conditionalFormatting>
  <conditionalFormatting sqref="M282:M301">
    <cfRule type="expression" dxfId="1" priority="75">
      <formula>$M282&lt;20%</formula>
    </cfRule>
  </conditionalFormatting>
  <conditionalFormatting sqref="M282:M301">
    <cfRule type="expression" dxfId="2" priority="76">
      <formula>AND($M282&gt;=20%,$M282&lt;30%)</formula>
    </cfRule>
  </conditionalFormatting>
  <conditionalFormatting sqref="M282:M301">
    <cfRule type="expression" dxfId="3" priority="77">
      <formula>$M282&gt;=30%</formula>
    </cfRule>
  </conditionalFormatting>
  <conditionalFormatting sqref="M282:M301">
    <cfRule type="expression" dxfId="2" priority="78">
      <formula>AND($P282&gt;=20%,$P282&lt;30%)</formula>
    </cfRule>
  </conditionalFormatting>
  <conditionalFormatting sqref="M282:M301">
    <cfRule type="expression" dxfId="3" priority="79">
      <formula>$P282&gt;=30%</formula>
    </cfRule>
  </conditionalFormatting>
  <conditionalFormatting sqref="M282:M301">
    <cfRule type="expression" dxfId="0" priority="80">
      <formula>$P282&lt;20%</formula>
    </cfRule>
  </conditionalFormatting>
  <conditionalFormatting sqref="M307:M326">
    <cfRule type="expression" dxfId="4" priority="81">
      <formula>$M307&lt;0%</formula>
    </cfRule>
  </conditionalFormatting>
  <conditionalFormatting sqref="M307:M326">
    <cfRule type="expression" dxfId="0" priority="82">
      <formula>$M307=0%</formula>
    </cfRule>
  </conditionalFormatting>
  <conditionalFormatting sqref="M307:M326">
    <cfRule type="expression" dxfId="1" priority="83">
      <formula>$M307&lt;20%</formula>
    </cfRule>
  </conditionalFormatting>
  <conditionalFormatting sqref="M307:M326">
    <cfRule type="expression" dxfId="2" priority="84">
      <formula>AND($M307&gt;=20%,$M307&lt;30%)</formula>
    </cfRule>
  </conditionalFormatting>
  <conditionalFormatting sqref="M307:M326">
    <cfRule type="expression" dxfId="3" priority="85">
      <formula>$M307&gt;=30%</formula>
    </cfRule>
  </conditionalFormatting>
  <conditionalFormatting sqref="M307:M326">
    <cfRule type="expression" dxfId="2" priority="86">
      <formula>AND($P307&gt;=20%,$P307&lt;30%)</formula>
    </cfRule>
  </conditionalFormatting>
  <conditionalFormatting sqref="M307:M326">
    <cfRule type="expression" dxfId="3" priority="87">
      <formula>$P307&gt;=30%</formula>
    </cfRule>
  </conditionalFormatting>
  <conditionalFormatting sqref="M307:M326">
    <cfRule type="expression" dxfId="0" priority="88">
      <formula>$P307&lt;20%</formula>
    </cfRule>
  </conditionalFormatting>
  <conditionalFormatting sqref="M332:M351">
    <cfRule type="expression" dxfId="4" priority="89">
      <formula>$M332&lt;0%</formula>
    </cfRule>
  </conditionalFormatting>
  <conditionalFormatting sqref="M332:M351">
    <cfRule type="expression" dxfId="0" priority="90">
      <formula>$M332=0%</formula>
    </cfRule>
  </conditionalFormatting>
  <conditionalFormatting sqref="M332:M351">
    <cfRule type="expression" dxfId="1" priority="91">
      <formula>$M332&lt;20%</formula>
    </cfRule>
  </conditionalFormatting>
  <conditionalFormatting sqref="M332:M351">
    <cfRule type="expression" dxfId="2" priority="92">
      <formula>AND($M332&gt;=20%,$M332&lt;30%)</formula>
    </cfRule>
  </conditionalFormatting>
  <conditionalFormatting sqref="M332:M351">
    <cfRule type="expression" dxfId="3" priority="93">
      <formula>$M332&gt;=30%</formula>
    </cfRule>
  </conditionalFormatting>
  <conditionalFormatting sqref="M332:M351">
    <cfRule type="expression" dxfId="2" priority="94">
      <formula>AND($P332&gt;=20%,$P332&lt;30%)</formula>
    </cfRule>
  </conditionalFormatting>
  <conditionalFormatting sqref="M332:M351">
    <cfRule type="expression" dxfId="3" priority="95">
      <formula>$P332&gt;=30%</formula>
    </cfRule>
  </conditionalFormatting>
  <conditionalFormatting sqref="M332:M351">
    <cfRule type="expression" dxfId="0" priority="96">
      <formula>$P332&lt;20%</formula>
    </cfRule>
  </conditionalFormatting>
  <conditionalFormatting sqref="M357:M376">
    <cfRule type="expression" dxfId="4" priority="97">
      <formula>$M357&lt;0%</formula>
    </cfRule>
  </conditionalFormatting>
  <conditionalFormatting sqref="M357:M376">
    <cfRule type="expression" dxfId="0" priority="98">
      <formula>$M357=0%</formula>
    </cfRule>
  </conditionalFormatting>
  <conditionalFormatting sqref="M357:M376">
    <cfRule type="expression" dxfId="1" priority="99">
      <formula>$M357&lt;20%</formula>
    </cfRule>
  </conditionalFormatting>
  <conditionalFormatting sqref="M357:M376">
    <cfRule type="expression" dxfId="2" priority="100">
      <formula>AND($M357&gt;=20%,$M357&lt;30%)</formula>
    </cfRule>
  </conditionalFormatting>
  <conditionalFormatting sqref="M357:M376">
    <cfRule type="expression" dxfId="3" priority="101">
      <formula>$M357&gt;=30%</formula>
    </cfRule>
  </conditionalFormatting>
  <conditionalFormatting sqref="M357:M376">
    <cfRule type="expression" dxfId="2" priority="102">
      <formula>AND($P357&gt;=20%,$P357&lt;30%)</formula>
    </cfRule>
  </conditionalFormatting>
  <conditionalFormatting sqref="M357:M376">
    <cfRule type="expression" dxfId="3" priority="103">
      <formula>$P357&gt;=30%</formula>
    </cfRule>
  </conditionalFormatting>
  <conditionalFormatting sqref="M357:M376">
    <cfRule type="expression" dxfId="0" priority="104">
      <formula>$P357&lt;20%</formula>
    </cfRule>
  </conditionalFormatting>
  <conditionalFormatting sqref="M382:M401">
    <cfRule type="expression" dxfId="4" priority="105">
      <formula>$M382&lt;0%</formula>
    </cfRule>
  </conditionalFormatting>
  <conditionalFormatting sqref="M382:M401">
    <cfRule type="expression" dxfId="0" priority="106">
      <formula>$M382=0%</formula>
    </cfRule>
  </conditionalFormatting>
  <conditionalFormatting sqref="M382:M401">
    <cfRule type="expression" dxfId="1" priority="107">
      <formula>$M382&lt;20%</formula>
    </cfRule>
  </conditionalFormatting>
  <conditionalFormatting sqref="M382:M401">
    <cfRule type="expression" dxfId="2" priority="108">
      <formula>AND($M382&gt;=20%,$M382&lt;30%)</formula>
    </cfRule>
  </conditionalFormatting>
  <conditionalFormatting sqref="M382:M401">
    <cfRule type="expression" dxfId="3" priority="109">
      <formula>$M382&gt;=30%</formula>
    </cfRule>
  </conditionalFormatting>
  <conditionalFormatting sqref="M382:M401">
    <cfRule type="expression" dxfId="2" priority="110">
      <formula>AND($P382&gt;=20%,$P382&lt;30%)</formula>
    </cfRule>
  </conditionalFormatting>
  <conditionalFormatting sqref="M382:M401">
    <cfRule type="expression" dxfId="3" priority="111">
      <formula>$P382&gt;=30%</formula>
    </cfRule>
  </conditionalFormatting>
  <conditionalFormatting sqref="M382:M401">
    <cfRule type="expression" dxfId="0" priority="112">
      <formula>$P382&lt;20%</formula>
    </cfRule>
  </conditionalFormatting>
  <conditionalFormatting sqref="M407:M426">
    <cfRule type="expression" dxfId="4" priority="113">
      <formula>$M407&lt;0%</formula>
    </cfRule>
  </conditionalFormatting>
  <conditionalFormatting sqref="M407:M426">
    <cfRule type="expression" dxfId="0" priority="114">
      <formula>$M407=0%</formula>
    </cfRule>
  </conditionalFormatting>
  <conditionalFormatting sqref="M407:M426">
    <cfRule type="expression" dxfId="1" priority="115">
      <formula>$M407&lt;20%</formula>
    </cfRule>
  </conditionalFormatting>
  <conditionalFormatting sqref="M407:M426">
    <cfRule type="expression" dxfId="2" priority="116">
      <formula>AND($M407&gt;=20%,$M407&lt;30%)</formula>
    </cfRule>
  </conditionalFormatting>
  <conditionalFormatting sqref="M407:M426">
    <cfRule type="expression" dxfId="3" priority="117">
      <formula>$M407&gt;=30%</formula>
    </cfRule>
  </conditionalFormatting>
  <conditionalFormatting sqref="M407:M426">
    <cfRule type="expression" dxfId="2" priority="118">
      <formula>AND($P407&gt;=20%,$P407&lt;30%)</formula>
    </cfRule>
  </conditionalFormatting>
  <conditionalFormatting sqref="M407:M426">
    <cfRule type="expression" dxfId="3" priority="119">
      <formula>$P407&gt;=30%</formula>
    </cfRule>
  </conditionalFormatting>
  <conditionalFormatting sqref="M407:M426">
    <cfRule type="expression" dxfId="0" priority="120">
      <formula>$P407&lt;20%</formula>
    </cfRule>
  </conditionalFormatting>
  <conditionalFormatting sqref="M432:M451">
    <cfRule type="expression" dxfId="4" priority="121">
      <formula>$M432&lt;0%</formula>
    </cfRule>
  </conditionalFormatting>
  <conditionalFormatting sqref="M432:M451">
    <cfRule type="expression" dxfId="0" priority="122">
      <formula>$M432=0%</formula>
    </cfRule>
  </conditionalFormatting>
  <conditionalFormatting sqref="M432:M451">
    <cfRule type="expression" dxfId="1" priority="123">
      <formula>$M432&lt;20%</formula>
    </cfRule>
  </conditionalFormatting>
  <conditionalFormatting sqref="M432:M451">
    <cfRule type="expression" dxfId="2" priority="124">
      <formula>AND($M432&gt;=20%,$M432&lt;30%)</formula>
    </cfRule>
  </conditionalFormatting>
  <conditionalFormatting sqref="M432:M451">
    <cfRule type="expression" dxfId="3" priority="125">
      <formula>$M432&gt;=30%</formula>
    </cfRule>
  </conditionalFormatting>
  <conditionalFormatting sqref="M432:M451">
    <cfRule type="expression" dxfId="2" priority="126">
      <formula>AND($P432&gt;=20%,$P432&lt;30%)</formula>
    </cfRule>
  </conditionalFormatting>
  <conditionalFormatting sqref="M432:M451">
    <cfRule type="expression" dxfId="3" priority="127">
      <formula>$P432&gt;=30%</formula>
    </cfRule>
  </conditionalFormatting>
  <conditionalFormatting sqref="M432:M451">
    <cfRule type="expression" dxfId="0" priority="128">
      <formula>$P432&lt;20%</formula>
    </cfRule>
  </conditionalFormatting>
  <conditionalFormatting sqref="M457:M476">
    <cfRule type="expression" dxfId="4" priority="129">
      <formula>$M457&lt;0%</formula>
    </cfRule>
  </conditionalFormatting>
  <conditionalFormatting sqref="M457:M476">
    <cfRule type="expression" dxfId="0" priority="130">
      <formula>$M457=0%</formula>
    </cfRule>
  </conditionalFormatting>
  <conditionalFormatting sqref="M457:M476">
    <cfRule type="expression" dxfId="1" priority="131">
      <formula>$M457&lt;20%</formula>
    </cfRule>
  </conditionalFormatting>
  <conditionalFormatting sqref="M457:M476">
    <cfRule type="expression" dxfId="2" priority="132">
      <formula>AND($M457&gt;=20%,$M457&lt;30%)</formula>
    </cfRule>
  </conditionalFormatting>
  <conditionalFormatting sqref="M457:M476">
    <cfRule type="expression" dxfId="3" priority="133">
      <formula>$M457&gt;=30%</formula>
    </cfRule>
  </conditionalFormatting>
  <conditionalFormatting sqref="M457:M476">
    <cfRule type="expression" dxfId="2" priority="134">
      <formula>AND($P457&gt;=20%,$P457&lt;30%)</formula>
    </cfRule>
  </conditionalFormatting>
  <conditionalFormatting sqref="M457:M476">
    <cfRule type="expression" dxfId="3" priority="135">
      <formula>$P457&gt;=30%</formula>
    </cfRule>
  </conditionalFormatting>
  <conditionalFormatting sqref="M457:M476">
    <cfRule type="expression" dxfId="0" priority="136">
      <formula>$P457&lt;20%</formula>
    </cfRule>
  </conditionalFormatting>
  <conditionalFormatting sqref="M482:M501">
    <cfRule type="expression" dxfId="4" priority="137">
      <formula>$M482&lt;0%</formula>
    </cfRule>
  </conditionalFormatting>
  <conditionalFormatting sqref="M482:M501">
    <cfRule type="expression" dxfId="0" priority="138">
      <formula>$M482=0%</formula>
    </cfRule>
  </conditionalFormatting>
  <conditionalFormatting sqref="M482:M501">
    <cfRule type="expression" dxfId="1" priority="139">
      <formula>$M482&lt;20%</formula>
    </cfRule>
  </conditionalFormatting>
  <conditionalFormatting sqref="M482:M501">
    <cfRule type="expression" dxfId="2" priority="140">
      <formula>AND($M482&gt;=20%,$M482&lt;30%)</formula>
    </cfRule>
  </conditionalFormatting>
  <conditionalFormatting sqref="M482:M501">
    <cfRule type="expression" dxfId="3" priority="141">
      <formula>$M482&gt;=30%</formula>
    </cfRule>
  </conditionalFormatting>
  <conditionalFormatting sqref="M482:M501">
    <cfRule type="expression" dxfId="2" priority="142">
      <formula>AND($P482&gt;=20%,$P482&lt;30%)</formula>
    </cfRule>
  </conditionalFormatting>
  <conditionalFormatting sqref="M482:M501">
    <cfRule type="expression" dxfId="3" priority="143">
      <formula>$P482&gt;=30%</formula>
    </cfRule>
  </conditionalFormatting>
  <conditionalFormatting sqref="M482:M501">
    <cfRule type="expression" dxfId="0" priority="144">
      <formula>$P482&lt;20%</formula>
    </cfRule>
  </conditionalFormatting>
  <conditionalFormatting sqref="M507:M526">
    <cfRule type="expression" dxfId="4" priority="145">
      <formula>$M507&lt;0%</formula>
    </cfRule>
  </conditionalFormatting>
  <conditionalFormatting sqref="M507:M526">
    <cfRule type="expression" dxfId="0" priority="146">
      <formula>$M507=0%</formula>
    </cfRule>
  </conditionalFormatting>
  <conditionalFormatting sqref="M507:M526">
    <cfRule type="expression" dxfId="1" priority="147">
      <formula>$M507&lt;20%</formula>
    </cfRule>
  </conditionalFormatting>
  <conditionalFormatting sqref="M507:M526">
    <cfRule type="expression" dxfId="2" priority="148">
      <formula>AND($M507&gt;=20%,$M507&lt;30%)</formula>
    </cfRule>
  </conditionalFormatting>
  <conditionalFormatting sqref="M507:M526">
    <cfRule type="expression" dxfId="3" priority="149">
      <formula>$M507&gt;=30%</formula>
    </cfRule>
  </conditionalFormatting>
  <conditionalFormatting sqref="M507:M526">
    <cfRule type="expression" dxfId="2" priority="150">
      <formula>AND($P507&gt;=20%,$P507&lt;30%)</formula>
    </cfRule>
  </conditionalFormatting>
  <conditionalFormatting sqref="M507:M526">
    <cfRule type="expression" dxfId="3" priority="151">
      <formula>$P507&gt;=30%</formula>
    </cfRule>
  </conditionalFormatting>
  <conditionalFormatting sqref="M507:M526">
    <cfRule type="expression" dxfId="0" priority="152">
      <formula>$P507&lt;20%</formula>
    </cfRule>
  </conditionalFormatting>
  <conditionalFormatting sqref="M532:M551">
    <cfRule type="expression" dxfId="4" priority="153">
      <formula>$M532&lt;0%</formula>
    </cfRule>
  </conditionalFormatting>
  <conditionalFormatting sqref="M532:M551">
    <cfRule type="expression" dxfId="0" priority="154">
      <formula>$M532=0%</formula>
    </cfRule>
  </conditionalFormatting>
  <conditionalFormatting sqref="M532:M551">
    <cfRule type="expression" dxfId="1" priority="155">
      <formula>$M532&lt;20%</formula>
    </cfRule>
  </conditionalFormatting>
  <conditionalFormatting sqref="M532:M551">
    <cfRule type="expression" dxfId="2" priority="156">
      <formula>AND($M532&gt;=20%,$M532&lt;30%)</formula>
    </cfRule>
  </conditionalFormatting>
  <conditionalFormatting sqref="M532:M551">
    <cfRule type="expression" dxfId="3" priority="157">
      <formula>$M532&gt;=30%</formula>
    </cfRule>
  </conditionalFormatting>
  <conditionalFormatting sqref="M532:M551">
    <cfRule type="expression" dxfId="2" priority="158">
      <formula>AND($P532&gt;=20%,$P532&lt;30%)</formula>
    </cfRule>
  </conditionalFormatting>
  <conditionalFormatting sqref="M532:M551">
    <cfRule type="expression" dxfId="3" priority="159">
      <formula>$P532&gt;=30%</formula>
    </cfRule>
  </conditionalFormatting>
  <conditionalFormatting sqref="M532:M551">
    <cfRule type="expression" dxfId="0" priority="160">
      <formula>$P532&lt;20%</formula>
    </cfRule>
  </conditionalFormatting>
  <conditionalFormatting sqref="M557:M576">
    <cfRule type="expression" dxfId="4" priority="161">
      <formula>$M557&lt;0%</formula>
    </cfRule>
  </conditionalFormatting>
  <conditionalFormatting sqref="M557:M576">
    <cfRule type="expression" dxfId="0" priority="162">
      <formula>$M557=0%</formula>
    </cfRule>
  </conditionalFormatting>
  <conditionalFormatting sqref="M557:M576">
    <cfRule type="expression" dxfId="1" priority="163">
      <formula>$M557&lt;20%</formula>
    </cfRule>
  </conditionalFormatting>
  <conditionalFormatting sqref="M557:M576">
    <cfRule type="expression" dxfId="2" priority="164">
      <formula>AND($M557&gt;=20%,$M557&lt;30%)</formula>
    </cfRule>
  </conditionalFormatting>
  <conditionalFormatting sqref="M557:M576">
    <cfRule type="expression" dxfId="3" priority="165">
      <formula>$M557&gt;=30%</formula>
    </cfRule>
  </conditionalFormatting>
  <conditionalFormatting sqref="M557:M576">
    <cfRule type="expression" dxfId="2" priority="166">
      <formula>AND($P557&gt;=20%,$P557&lt;30%)</formula>
    </cfRule>
  </conditionalFormatting>
  <conditionalFormatting sqref="M557:M576">
    <cfRule type="expression" dxfId="3" priority="167">
      <formula>$P557&gt;=30%</formula>
    </cfRule>
  </conditionalFormatting>
  <conditionalFormatting sqref="M557:M576">
    <cfRule type="expression" dxfId="0" priority="168">
      <formula>$P557&lt;20%</formula>
    </cfRule>
  </conditionalFormatting>
  <conditionalFormatting sqref="M582:M601">
    <cfRule type="expression" dxfId="4" priority="169">
      <formula>$M582&lt;0%</formula>
    </cfRule>
  </conditionalFormatting>
  <conditionalFormatting sqref="M582:M601">
    <cfRule type="expression" dxfId="0" priority="170">
      <formula>$M582=0%</formula>
    </cfRule>
  </conditionalFormatting>
  <conditionalFormatting sqref="M582:M601">
    <cfRule type="expression" dxfId="1" priority="171">
      <formula>$M582&lt;20%</formula>
    </cfRule>
  </conditionalFormatting>
  <conditionalFormatting sqref="M582:M601">
    <cfRule type="expression" dxfId="2" priority="172">
      <formula>AND($M582&gt;=20%,$M582&lt;30%)</formula>
    </cfRule>
  </conditionalFormatting>
  <conditionalFormatting sqref="M582:M601">
    <cfRule type="expression" dxfId="3" priority="173">
      <formula>$M582&gt;=30%</formula>
    </cfRule>
  </conditionalFormatting>
  <conditionalFormatting sqref="M582:M601">
    <cfRule type="expression" dxfId="2" priority="174">
      <formula>AND($P582&gt;=20%,$P582&lt;30%)</formula>
    </cfRule>
  </conditionalFormatting>
  <conditionalFormatting sqref="M582:M601">
    <cfRule type="expression" dxfId="3" priority="175">
      <formula>$P582&gt;=30%</formula>
    </cfRule>
  </conditionalFormatting>
  <conditionalFormatting sqref="M582:M601">
    <cfRule type="expression" dxfId="0" priority="176">
      <formula>$P582&lt;20%</formula>
    </cfRule>
  </conditionalFormatting>
  <conditionalFormatting sqref="M607:M626">
    <cfRule type="expression" dxfId="4" priority="177">
      <formula>$M607&lt;0%</formula>
    </cfRule>
  </conditionalFormatting>
  <conditionalFormatting sqref="M607:M626">
    <cfRule type="expression" dxfId="0" priority="178">
      <formula>$M607=0%</formula>
    </cfRule>
  </conditionalFormatting>
  <conditionalFormatting sqref="M607:M626">
    <cfRule type="expression" dxfId="1" priority="179">
      <formula>$M607&lt;20%</formula>
    </cfRule>
  </conditionalFormatting>
  <conditionalFormatting sqref="M607:M626">
    <cfRule type="expression" dxfId="2" priority="180">
      <formula>AND($M607&gt;=20%,$M607&lt;30%)</formula>
    </cfRule>
  </conditionalFormatting>
  <conditionalFormatting sqref="M607:M626">
    <cfRule type="expression" dxfId="3" priority="181">
      <formula>$M607&gt;=30%</formula>
    </cfRule>
  </conditionalFormatting>
  <conditionalFormatting sqref="M607:M626">
    <cfRule type="expression" dxfId="2" priority="182">
      <formula>AND($P607&gt;=20%,$P607&lt;30%)</formula>
    </cfRule>
  </conditionalFormatting>
  <conditionalFormatting sqref="M607:M626">
    <cfRule type="expression" dxfId="3" priority="183">
      <formula>$P607&gt;=30%</formula>
    </cfRule>
  </conditionalFormatting>
  <conditionalFormatting sqref="M607:M626">
    <cfRule type="expression" dxfId="0" priority="184">
      <formula>$P607&lt;20%</formula>
    </cfRule>
  </conditionalFormatting>
  <conditionalFormatting sqref="M632:M651">
    <cfRule type="expression" dxfId="4" priority="185">
      <formula>$M632&lt;0%</formula>
    </cfRule>
  </conditionalFormatting>
  <conditionalFormatting sqref="M632:M651">
    <cfRule type="expression" dxfId="0" priority="186">
      <formula>$M632=0%</formula>
    </cfRule>
  </conditionalFormatting>
  <conditionalFormatting sqref="M632:M651">
    <cfRule type="expression" dxfId="1" priority="187">
      <formula>$M632&lt;20%</formula>
    </cfRule>
  </conditionalFormatting>
  <conditionalFormatting sqref="M632:M651">
    <cfRule type="expression" dxfId="2" priority="188">
      <formula>AND($M632&gt;=20%,$M632&lt;30%)</formula>
    </cfRule>
  </conditionalFormatting>
  <conditionalFormatting sqref="M632:M651">
    <cfRule type="expression" dxfId="3" priority="189">
      <formula>$M632&gt;=30%</formula>
    </cfRule>
  </conditionalFormatting>
  <conditionalFormatting sqref="M632:M651">
    <cfRule type="expression" dxfId="2" priority="190">
      <formula>AND($P632&gt;=20%,$P632&lt;30%)</formula>
    </cfRule>
  </conditionalFormatting>
  <conditionalFormatting sqref="M632:M651">
    <cfRule type="expression" dxfId="3" priority="191">
      <formula>$P632&gt;=30%</formula>
    </cfRule>
  </conditionalFormatting>
  <conditionalFormatting sqref="M632:M651">
    <cfRule type="expression" dxfId="0" priority="192">
      <formula>$P632&lt;20%</formula>
    </cfRule>
  </conditionalFormatting>
  <conditionalFormatting sqref="M657:M676">
    <cfRule type="expression" dxfId="4" priority="193">
      <formula>$M657&lt;0%</formula>
    </cfRule>
  </conditionalFormatting>
  <conditionalFormatting sqref="M657:M676">
    <cfRule type="expression" dxfId="0" priority="194">
      <formula>$M657=0%</formula>
    </cfRule>
  </conditionalFormatting>
  <conditionalFormatting sqref="M657:M676">
    <cfRule type="expression" dxfId="1" priority="195">
      <formula>$M657&lt;20%</formula>
    </cfRule>
  </conditionalFormatting>
  <conditionalFormatting sqref="M657:M676">
    <cfRule type="expression" dxfId="2" priority="196">
      <formula>AND($M657&gt;=20%,$M657&lt;30%)</formula>
    </cfRule>
  </conditionalFormatting>
  <conditionalFormatting sqref="M657:M676">
    <cfRule type="expression" dxfId="3" priority="197">
      <formula>$M657&gt;=30%</formula>
    </cfRule>
  </conditionalFormatting>
  <conditionalFormatting sqref="M657:M676">
    <cfRule type="expression" dxfId="2" priority="198">
      <formula>AND($P657&gt;=20%,$P657&lt;30%)</formula>
    </cfRule>
  </conditionalFormatting>
  <conditionalFormatting sqref="M657:M676">
    <cfRule type="expression" dxfId="3" priority="199">
      <formula>$P657&gt;=30%</formula>
    </cfRule>
  </conditionalFormatting>
  <conditionalFormatting sqref="M657:M676">
    <cfRule type="expression" dxfId="0" priority="200">
      <formula>$P657&lt;20%</formula>
    </cfRule>
  </conditionalFormatting>
  <conditionalFormatting sqref="M682:M701">
    <cfRule type="expression" dxfId="4" priority="201">
      <formula>$M682&lt;0%</formula>
    </cfRule>
  </conditionalFormatting>
  <conditionalFormatting sqref="M682:M701">
    <cfRule type="expression" dxfId="0" priority="202">
      <formula>$M682=0%</formula>
    </cfRule>
  </conditionalFormatting>
  <conditionalFormatting sqref="M682:M701">
    <cfRule type="expression" dxfId="1" priority="203">
      <formula>$M682&lt;20%</formula>
    </cfRule>
  </conditionalFormatting>
  <conditionalFormatting sqref="M682:M701">
    <cfRule type="expression" dxfId="2" priority="204">
      <formula>AND($M682&gt;=20%,$M682&lt;30%)</formula>
    </cfRule>
  </conditionalFormatting>
  <conditionalFormatting sqref="M682:M701">
    <cfRule type="expression" dxfId="3" priority="205">
      <formula>$M682&gt;=30%</formula>
    </cfRule>
  </conditionalFormatting>
  <conditionalFormatting sqref="M682:M701">
    <cfRule type="expression" dxfId="2" priority="206">
      <formula>AND($P682&gt;=20%,$P682&lt;30%)</formula>
    </cfRule>
  </conditionalFormatting>
  <conditionalFormatting sqref="M682:M701">
    <cfRule type="expression" dxfId="3" priority="207">
      <formula>$P682&gt;=30%</formula>
    </cfRule>
  </conditionalFormatting>
  <conditionalFormatting sqref="M682:M701">
    <cfRule type="expression" dxfId="0" priority="208">
      <formula>$P682&lt;20%</formula>
    </cfRule>
  </conditionalFormatting>
  <conditionalFormatting sqref="M707:M726">
    <cfRule type="expression" dxfId="4" priority="209">
      <formula>$M707&lt;0%</formula>
    </cfRule>
  </conditionalFormatting>
  <conditionalFormatting sqref="M707:M726">
    <cfRule type="expression" dxfId="0" priority="210">
      <formula>$M707=0%</formula>
    </cfRule>
  </conditionalFormatting>
  <conditionalFormatting sqref="M707:M726">
    <cfRule type="expression" dxfId="1" priority="211">
      <formula>$M707&lt;20%</formula>
    </cfRule>
  </conditionalFormatting>
  <conditionalFormatting sqref="M707:M726">
    <cfRule type="expression" dxfId="2" priority="212">
      <formula>AND($M707&gt;=20%,$M707&lt;30%)</formula>
    </cfRule>
  </conditionalFormatting>
  <conditionalFormatting sqref="M707:M726">
    <cfRule type="expression" dxfId="3" priority="213">
      <formula>$M707&gt;=30%</formula>
    </cfRule>
  </conditionalFormatting>
  <conditionalFormatting sqref="M707:M726">
    <cfRule type="expression" dxfId="2" priority="214">
      <formula>AND($P707&gt;=20%,$P707&lt;30%)</formula>
    </cfRule>
  </conditionalFormatting>
  <conditionalFormatting sqref="M707:M726">
    <cfRule type="expression" dxfId="3" priority="215">
      <formula>$P707&gt;=30%</formula>
    </cfRule>
  </conditionalFormatting>
  <conditionalFormatting sqref="M707:M726">
    <cfRule type="expression" dxfId="0" priority="216">
      <formula>$P707&lt;20%</formula>
    </cfRule>
  </conditionalFormatting>
  <conditionalFormatting sqref="M732:M751">
    <cfRule type="expression" dxfId="4" priority="217">
      <formula>$M732&lt;0%</formula>
    </cfRule>
  </conditionalFormatting>
  <conditionalFormatting sqref="M732:M751">
    <cfRule type="expression" dxfId="0" priority="218">
      <formula>$M732=0%</formula>
    </cfRule>
  </conditionalFormatting>
  <conditionalFormatting sqref="M732:M751">
    <cfRule type="expression" dxfId="1" priority="219">
      <formula>$M732&lt;20%</formula>
    </cfRule>
  </conditionalFormatting>
  <conditionalFormatting sqref="M732:M751">
    <cfRule type="expression" dxfId="2" priority="220">
      <formula>AND($M732&gt;=20%,$M732&lt;30%)</formula>
    </cfRule>
  </conditionalFormatting>
  <conditionalFormatting sqref="M732:M751">
    <cfRule type="expression" dxfId="3" priority="221">
      <formula>$M732&gt;=30%</formula>
    </cfRule>
  </conditionalFormatting>
  <conditionalFormatting sqref="M732:M751">
    <cfRule type="expression" dxfId="2" priority="222">
      <formula>AND($P732&gt;=20%,$P732&lt;30%)</formula>
    </cfRule>
  </conditionalFormatting>
  <conditionalFormatting sqref="M732:M751">
    <cfRule type="expression" dxfId="3" priority="223">
      <formula>$P732&gt;=30%</formula>
    </cfRule>
  </conditionalFormatting>
  <conditionalFormatting sqref="M732:M751">
    <cfRule type="expression" dxfId="0" priority="224">
      <formula>$P732&lt;20%</formula>
    </cfRule>
  </conditionalFormatting>
  <conditionalFormatting sqref="P4">
    <cfRule type="expression" dxfId="2" priority="225">
      <formula>AND($P4&gt;=20%,$P4&lt;30%)</formula>
    </cfRule>
  </conditionalFormatting>
  <conditionalFormatting sqref="P4">
    <cfRule type="expression" dxfId="3" priority="226">
      <formula>$P4&gt;=30%</formula>
    </cfRule>
  </conditionalFormatting>
  <conditionalFormatting sqref="P4">
    <cfRule type="expression" dxfId="0" priority="227">
      <formula>$P4&lt;20%</formula>
    </cfRule>
  </conditionalFormatting>
  <conditionalFormatting sqref="P29">
    <cfRule type="expression" dxfId="2" priority="228">
      <formula>AND($P29&gt;=20%,$P29&lt;30%)</formula>
    </cfRule>
  </conditionalFormatting>
  <conditionalFormatting sqref="P29">
    <cfRule type="expression" dxfId="3" priority="229">
      <formula>$P29&gt;=30%</formula>
    </cfRule>
  </conditionalFormatting>
  <conditionalFormatting sqref="P29">
    <cfRule type="expression" dxfId="0" priority="230">
      <formula>$P29&lt;20%</formula>
    </cfRule>
  </conditionalFormatting>
  <conditionalFormatting sqref="P54">
    <cfRule type="expression" dxfId="2" priority="231">
      <formula>AND($P54&gt;=20%,$P54&lt;30%)</formula>
    </cfRule>
  </conditionalFormatting>
  <conditionalFormatting sqref="P54">
    <cfRule type="expression" dxfId="3" priority="232">
      <formula>$P54&gt;=30%</formula>
    </cfRule>
  </conditionalFormatting>
  <conditionalFormatting sqref="P54">
    <cfRule type="expression" dxfId="0" priority="233">
      <formula>$P54&lt;20%</formula>
    </cfRule>
  </conditionalFormatting>
  <conditionalFormatting sqref="P79">
    <cfRule type="expression" dxfId="2" priority="234">
      <formula>AND($P79&gt;=20%,$P79&lt;30%)</formula>
    </cfRule>
  </conditionalFormatting>
  <conditionalFormatting sqref="P79">
    <cfRule type="expression" dxfId="3" priority="235">
      <formula>$P79&gt;=30%</formula>
    </cfRule>
  </conditionalFormatting>
  <conditionalFormatting sqref="P79">
    <cfRule type="expression" dxfId="0" priority="236">
      <formula>$P79&lt;20%</formula>
    </cfRule>
  </conditionalFormatting>
  <conditionalFormatting sqref="P104">
    <cfRule type="expression" dxfId="2" priority="237">
      <formula>AND($P104&gt;=20%,$P104&lt;30%)</formula>
    </cfRule>
  </conditionalFormatting>
  <conditionalFormatting sqref="P104">
    <cfRule type="expression" dxfId="3" priority="238">
      <formula>$P104&gt;=30%</formula>
    </cfRule>
  </conditionalFormatting>
  <conditionalFormatting sqref="P104">
    <cfRule type="expression" dxfId="0" priority="239">
      <formula>$P104&lt;20%</formula>
    </cfRule>
  </conditionalFormatting>
  <conditionalFormatting sqref="P129">
    <cfRule type="expression" dxfId="2" priority="240">
      <formula>AND($P129&gt;=20%,$P129&lt;30%)</formula>
    </cfRule>
  </conditionalFormatting>
  <conditionalFormatting sqref="P129">
    <cfRule type="expression" dxfId="3" priority="241">
      <formula>$P129&gt;=30%</formula>
    </cfRule>
  </conditionalFormatting>
  <conditionalFormatting sqref="P129">
    <cfRule type="expression" dxfId="0" priority="242">
      <formula>$P129&lt;20%</formula>
    </cfRule>
  </conditionalFormatting>
  <conditionalFormatting sqref="P154">
    <cfRule type="expression" dxfId="2" priority="243">
      <formula>AND($P154&gt;=20%,$P154&lt;30%)</formula>
    </cfRule>
  </conditionalFormatting>
  <conditionalFormatting sqref="P154">
    <cfRule type="expression" dxfId="3" priority="244">
      <formula>$P154&gt;=30%</formula>
    </cfRule>
  </conditionalFormatting>
  <conditionalFormatting sqref="P154">
    <cfRule type="expression" dxfId="0" priority="245">
      <formula>$P154&lt;20%</formula>
    </cfRule>
  </conditionalFormatting>
  <conditionalFormatting sqref="P179">
    <cfRule type="expression" dxfId="2" priority="246">
      <formula>AND($P179&gt;=20%,$P179&lt;30%)</formula>
    </cfRule>
  </conditionalFormatting>
  <conditionalFormatting sqref="P179">
    <cfRule type="expression" dxfId="3" priority="247">
      <formula>$P179&gt;=30%</formula>
    </cfRule>
  </conditionalFormatting>
  <conditionalFormatting sqref="P179">
    <cfRule type="expression" dxfId="0" priority="248">
      <formula>$P179&lt;20%</formula>
    </cfRule>
  </conditionalFormatting>
  <conditionalFormatting sqref="P204">
    <cfRule type="expression" dxfId="2" priority="249">
      <formula>AND($P204&gt;=20%,$P204&lt;30%)</formula>
    </cfRule>
  </conditionalFormatting>
  <conditionalFormatting sqref="P204">
    <cfRule type="expression" dxfId="3" priority="250">
      <formula>$P204&gt;=30%</formula>
    </cfRule>
  </conditionalFormatting>
  <conditionalFormatting sqref="P204">
    <cfRule type="expression" dxfId="0" priority="251">
      <formula>$P204&lt;20%</formula>
    </cfRule>
  </conditionalFormatting>
  <conditionalFormatting sqref="P229">
    <cfRule type="expression" dxfId="2" priority="252">
      <formula>AND($P229&gt;=20%,$P229&lt;30%)</formula>
    </cfRule>
  </conditionalFormatting>
  <conditionalFormatting sqref="P229">
    <cfRule type="expression" dxfId="3" priority="253">
      <formula>$P229&gt;=30%</formula>
    </cfRule>
  </conditionalFormatting>
  <conditionalFormatting sqref="P229">
    <cfRule type="expression" dxfId="0" priority="254">
      <formula>$P229&lt;20%</formula>
    </cfRule>
  </conditionalFormatting>
  <conditionalFormatting sqref="P254">
    <cfRule type="expression" dxfId="2" priority="255">
      <formula>AND($P254&gt;=20%,$P254&lt;30%)</formula>
    </cfRule>
  </conditionalFormatting>
  <conditionalFormatting sqref="P254">
    <cfRule type="expression" dxfId="3" priority="256">
      <formula>$P254&gt;=30%</formula>
    </cfRule>
  </conditionalFormatting>
  <conditionalFormatting sqref="P254">
    <cfRule type="expression" dxfId="0" priority="257">
      <formula>$P254&lt;20%</formula>
    </cfRule>
  </conditionalFormatting>
  <conditionalFormatting sqref="P279">
    <cfRule type="expression" dxfId="2" priority="258">
      <formula>AND($P279&gt;=20%,$P279&lt;30%)</formula>
    </cfRule>
  </conditionalFormatting>
  <conditionalFormatting sqref="P279">
    <cfRule type="expression" dxfId="3" priority="259">
      <formula>$P279&gt;=30%</formula>
    </cfRule>
  </conditionalFormatting>
  <conditionalFormatting sqref="P279">
    <cfRule type="expression" dxfId="0" priority="260">
      <formula>$P279&lt;20%</formula>
    </cfRule>
  </conditionalFormatting>
  <conditionalFormatting sqref="P304">
    <cfRule type="expression" dxfId="2" priority="261">
      <formula>AND($P304&gt;=20%,$P304&lt;30%)</formula>
    </cfRule>
  </conditionalFormatting>
  <conditionalFormatting sqref="P304">
    <cfRule type="expression" dxfId="3" priority="262">
      <formula>$P304&gt;=30%</formula>
    </cfRule>
  </conditionalFormatting>
  <conditionalFormatting sqref="P304">
    <cfRule type="expression" dxfId="0" priority="263">
      <formula>$P304&lt;20%</formula>
    </cfRule>
  </conditionalFormatting>
  <conditionalFormatting sqref="P329">
    <cfRule type="expression" dxfId="2" priority="264">
      <formula>AND($P329&gt;=20%,$P329&lt;30%)</formula>
    </cfRule>
  </conditionalFormatting>
  <conditionalFormatting sqref="P329">
    <cfRule type="expression" dxfId="3" priority="265">
      <formula>$P329&gt;=30%</formula>
    </cfRule>
  </conditionalFormatting>
  <conditionalFormatting sqref="P329">
    <cfRule type="expression" dxfId="0" priority="266">
      <formula>$P329&lt;20%</formula>
    </cfRule>
  </conditionalFormatting>
  <conditionalFormatting sqref="P354">
    <cfRule type="expression" dxfId="2" priority="267">
      <formula>AND($P354&gt;=20%,$P354&lt;30%)</formula>
    </cfRule>
  </conditionalFormatting>
  <conditionalFormatting sqref="P354">
    <cfRule type="expression" dxfId="3" priority="268">
      <formula>$P354&gt;=30%</formula>
    </cfRule>
  </conditionalFormatting>
  <conditionalFormatting sqref="P354">
    <cfRule type="expression" dxfId="0" priority="269">
      <formula>$P354&lt;20%</formula>
    </cfRule>
  </conditionalFormatting>
  <conditionalFormatting sqref="P379">
    <cfRule type="expression" dxfId="2" priority="270">
      <formula>AND($P379&gt;=20%,$P379&lt;30%)</formula>
    </cfRule>
  </conditionalFormatting>
  <conditionalFormatting sqref="P379">
    <cfRule type="expression" dxfId="3" priority="271">
      <formula>$P379&gt;=30%</formula>
    </cfRule>
  </conditionalFormatting>
  <conditionalFormatting sqref="P379">
    <cfRule type="expression" dxfId="0" priority="272">
      <formula>$P379&lt;20%</formula>
    </cfRule>
  </conditionalFormatting>
  <conditionalFormatting sqref="P404">
    <cfRule type="expression" dxfId="2" priority="273">
      <formula>AND($P404&gt;=20%,$P404&lt;30%)</formula>
    </cfRule>
  </conditionalFormatting>
  <conditionalFormatting sqref="P404">
    <cfRule type="expression" dxfId="3" priority="274">
      <formula>$P404&gt;=30%</formula>
    </cfRule>
  </conditionalFormatting>
  <conditionalFormatting sqref="P404">
    <cfRule type="expression" dxfId="0" priority="275">
      <formula>$P404&lt;20%</formula>
    </cfRule>
  </conditionalFormatting>
  <conditionalFormatting sqref="P429">
    <cfRule type="expression" dxfId="2" priority="276">
      <formula>AND($P429&gt;=20%,$P429&lt;30%)</formula>
    </cfRule>
  </conditionalFormatting>
  <conditionalFormatting sqref="P429">
    <cfRule type="expression" dxfId="3" priority="277">
      <formula>$P429&gt;=30%</formula>
    </cfRule>
  </conditionalFormatting>
  <conditionalFormatting sqref="P429">
    <cfRule type="expression" dxfId="0" priority="278">
      <formula>$P429&lt;20%</formula>
    </cfRule>
  </conditionalFormatting>
  <conditionalFormatting sqref="P454">
    <cfRule type="expression" dxfId="2" priority="279">
      <formula>AND($P454&gt;=20%,$P454&lt;30%)</formula>
    </cfRule>
  </conditionalFormatting>
  <conditionalFormatting sqref="P454">
    <cfRule type="expression" dxfId="3" priority="280">
      <formula>$P454&gt;=30%</formula>
    </cfRule>
  </conditionalFormatting>
  <conditionalFormatting sqref="P454">
    <cfRule type="expression" dxfId="0" priority="281">
      <formula>$P454&lt;20%</formula>
    </cfRule>
  </conditionalFormatting>
  <conditionalFormatting sqref="P479">
    <cfRule type="expression" dxfId="2" priority="282">
      <formula>AND($P479&gt;=20%,$P479&lt;30%)</formula>
    </cfRule>
  </conditionalFormatting>
  <conditionalFormatting sqref="P479">
    <cfRule type="expression" dxfId="3" priority="283">
      <formula>$P479&gt;=30%</formula>
    </cfRule>
  </conditionalFormatting>
  <conditionalFormatting sqref="P479">
    <cfRule type="expression" dxfId="0" priority="284">
      <formula>$P479&lt;20%</formula>
    </cfRule>
  </conditionalFormatting>
  <conditionalFormatting sqref="P504">
    <cfRule type="expression" dxfId="2" priority="285">
      <formula>AND($P504&gt;=20%,$P504&lt;30%)</formula>
    </cfRule>
  </conditionalFormatting>
  <conditionalFormatting sqref="P504">
    <cfRule type="expression" dxfId="3" priority="286">
      <formula>$P504&gt;=30%</formula>
    </cfRule>
  </conditionalFormatting>
  <conditionalFormatting sqref="P504">
    <cfRule type="expression" dxfId="0" priority="287">
      <formula>$P504&lt;20%</formula>
    </cfRule>
  </conditionalFormatting>
  <conditionalFormatting sqref="P529">
    <cfRule type="expression" dxfId="2" priority="288">
      <formula>AND($P529&gt;=20%,$P529&lt;30%)</formula>
    </cfRule>
  </conditionalFormatting>
  <conditionalFormatting sqref="P529">
    <cfRule type="expression" dxfId="3" priority="289">
      <formula>$P529&gt;=30%</formula>
    </cfRule>
  </conditionalFormatting>
  <conditionalFormatting sqref="P529">
    <cfRule type="expression" dxfId="0" priority="290">
      <formula>$P529&lt;20%</formula>
    </cfRule>
  </conditionalFormatting>
  <conditionalFormatting sqref="P554">
    <cfRule type="expression" dxfId="2" priority="291">
      <formula>AND($P554&gt;=20%,$P554&lt;30%)</formula>
    </cfRule>
  </conditionalFormatting>
  <conditionalFormatting sqref="P554">
    <cfRule type="expression" dxfId="3" priority="292">
      <formula>$P554&gt;=30%</formula>
    </cfRule>
  </conditionalFormatting>
  <conditionalFormatting sqref="P554">
    <cfRule type="expression" dxfId="0" priority="293">
      <formula>$P554&lt;20%</formula>
    </cfRule>
  </conditionalFormatting>
  <conditionalFormatting sqref="P579">
    <cfRule type="expression" dxfId="2" priority="294">
      <formula>AND($P579&gt;=20%,$P579&lt;30%)</formula>
    </cfRule>
  </conditionalFormatting>
  <conditionalFormatting sqref="P579">
    <cfRule type="expression" dxfId="3" priority="295">
      <formula>$P579&gt;=30%</formula>
    </cfRule>
  </conditionalFormatting>
  <conditionalFormatting sqref="P579">
    <cfRule type="expression" dxfId="0" priority="296">
      <formula>$P579&lt;20%</formula>
    </cfRule>
  </conditionalFormatting>
  <conditionalFormatting sqref="P604">
    <cfRule type="expression" dxfId="2" priority="297">
      <formula>AND($P604&gt;=20%,$P604&lt;30%)</formula>
    </cfRule>
  </conditionalFormatting>
  <conditionalFormatting sqref="P604">
    <cfRule type="expression" dxfId="3" priority="298">
      <formula>$P604&gt;=30%</formula>
    </cfRule>
  </conditionalFormatting>
  <conditionalFormatting sqref="P604">
    <cfRule type="expression" dxfId="0" priority="299">
      <formula>$P604&lt;20%</formula>
    </cfRule>
  </conditionalFormatting>
  <conditionalFormatting sqref="P629">
    <cfRule type="expression" dxfId="2" priority="300">
      <formula>AND($P629&gt;=20%,$P629&lt;30%)</formula>
    </cfRule>
  </conditionalFormatting>
  <conditionalFormatting sqref="P629">
    <cfRule type="expression" dxfId="3" priority="301">
      <formula>$P629&gt;=30%</formula>
    </cfRule>
  </conditionalFormatting>
  <conditionalFormatting sqref="P629">
    <cfRule type="expression" dxfId="0" priority="302">
      <formula>$P629&lt;20%</formula>
    </cfRule>
  </conditionalFormatting>
  <conditionalFormatting sqref="P654">
    <cfRule type="expression" dxfId="2" priority="303">
      <formula>AND($P654&gt;=20%,$P654&lt;30%)</formula>
    </cfRule>
  </conditionalFormatting>
  <conditionalFormatting sqref="P654">
    <cfRule type="expression" dxfId="3" priority="304">
      <formula>$P654&gt;=30%</formula>
    </cfRule>
  </conditionalFormatting>
  <conditionalFormatting sqref="P654">
    <cfRule type="expression" dxfId="0" priority="305">
      <formula>$P654&lt;20%</formula>
    </cfRule>
  </conditionalFormatting>
  <conditionalFormatting sqref="P679">
    <cfRule type="expression" dxfId="2" priority="306">
      <formula>AND($P679&gt;=20%,$P679&lt;30%)</formula>
    </cfRule>
  </conditionalFormatting>
  <conditionalFormatting sqref="P679">
    <cfRule type="expression" dxfId="3" priority="307">
      <formula>$P679&gt;=30%</formula>
    </cfRule>
  </conditionalFormatting>
  <conditionalFormatting sqref="P679">
    <cfRule type="expression" dxfId="0" priority="308">
      <formula>$P679&lt;20%</formula>
    </cfRule>
  </conditionalFormatting>
  <conditionalFormatting sqref="P704">
    <cfRule type="expression" dxfId="2" priority="309">
      <formula>AND($P704&gt;=20%,$P704&lt;30%)</formula>
    </cfRule>
  </conditionalFormatting>
  <conditionalFormatting sqref="P704">
    <cfRule type="expression" dxfId="3" priority="310">
      <formula>$P704&gt;=30%</formula>
    </cfRule>
  </conditionalFormatting>
  <conditionalFormatting sqref="P704">
    <cfRule type="expression" dxfId="0" priority="311">
      <formula>$P704&lt;20%</formula>
    </cfRule>
  </conditionalFormatting>
  <conditionalFormatting sqref="P729">
    <cfRule type="expression" dxfId="2" priority="312">
      <formula>AND($P729&gt;=20%,$P729&lt;30%)</formula>
    </cfRule>
  </conditionalFormatting>
  <conditionalFormatting sqref="P729">
    <cfRule type="expression" dxfId="3" priority="313">
      <formula>$P729&gt;=30%</formula>
    </cfRule>
  </conditionalFormatting>
  <conditionalFormatting sqref="P729">
    <cfRule type="expression" dxfId="0" priority="314">
      <formula>$P729&lt;20%</formula>
    </cfRule>
  </conditionalFormatting>
  <conditionalFormatting sqref="M232:M251">
    <cfRule type="expression" dxfId="4" priority="315">
      <formula>$M232&lt;0%</formula>
    </cfRule>
  </conditionalFormatting>
  <conditionalFormatting sqref="M232:M251">
    <cfRule type="expression" dxfId="0" priority="316">
      <formula>$M232=0%</formula>
    </cfRule>
  </conditionalFormatting>
  <conditionalFormatting sqref="M232:M251">
    <cfRule type="expression" dxfId="1" priority="317">
      <formula>$M232&lt;20%</formula>
    </cfRule>
  </conditionalFormatting>
  <conditionalFormatting sqref="M232:M251">
    <cfRule type="expression" dxfId="2" priority="318">
      <formula>AND($M232&gt;=20%,$M232&lt;30%)</formula>
    </cfRule>
  </conditionalFormatting>
  <conditionalFormatting sqref="M232:M251">
    <cfRule type="expression" dxfId="3" priority="319">
      <formula>$M232&gt;=30%</formula>
    </cfRule>
  </conditionalFormatting>
  <conditionalFormatting sqref="M232:M251">
    <cfRule type="expression" dxfId="2" priority="320">
      <formula>AND($P232&gt;=20%,$P232&lt;30%)</formula>
    </cfRule>
  </conditionalFormatting>
  <conditionalFormatting sqref="M232:M251">
    <cfRule type="expression" dxfId="3" priority="321">
      <formula>$P232&gt;=30%</formula>
    </cfRule>
  </conditionalFormatting>
  <conditionalFormatting sqref="M232:M251">
    <cfRule type="expression" dxfId="0" priority="322">
      <formula>$P232&lt;20%</formula>
    </cfRule>
  </conditionalFormatting>
  <conditionalFormatting sqref="M257:M276">
    <cfRule type="expression" dxfId="4" priority="323">
      <formula>$M257&lt;0%</formula>
    </cfRule>
  </conditionalFormatting>
  <conditionalFormatting sqref="M257:M276">
    <cfRule type="expression" dxfId="0" priority="324">
      <formula>$M257=0%</formula>
    </cfRule>
  </conditionalFormatting>
  <conditionalFormatting sqref="M257:M276">
    <cfRule type="expression" dxfId="1" priority="325">
      <formula>$M257&lt;20%</formula>
    </cfRule>
  </conditionalFormatting>
  <conditionalFormatting sqref="M257:M276">
    <cfRule type="expression" dxfId="2" priority="326">
      <formula>AND($M257&gt;=20%,$M257&lt;30%)</formula>
    </cfRule>
  </conditionalFormatting>
  <conditionalFormatting sqref="M257:M276">
    <cfRule type="expression" dxfId="3" priority="327">
      <formula>$M257&gt;=30%</formula>
    </cfRule>
  </conditionalFormatting>
  <conditionalFormatting sqref="M257:M276">
    <cfRule type="expression" dxfId="2" priority="328">
      <formula>AND($P257&gt;=20%,$P257&lt;30%)</formula>
    </cfRule>
  </conditionalFormatting>
  <conditionalFormatting sqref="M257:M276">
    <cfRule type="expression" dxfId="3" priority="329">
      <formula>$P257&gt;=30%</formula>
    </cfRule>
  </conditionalFormatting>
  <conditionalFormatting sqref="M257:M276">
    <cfRule type="expression" dxfId="0" priority="330">
      <formula>$P257&lt;20%</formula>
    </cfRule>
  </conditionalFormatting>
  <printOptions/>
  <pageMargins bottom="0.787401575" footer="0.0" header="0.0" left="0.15" right="0.15" top="0.7874015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71"/>
  </cols>
  <sheetData>
    <row r="1">
      <c r="A1" s="137"/>
      <c r="B1" s="138" t="s">
        <v>1</v>
      </c>
      <c r="C1" s="139">
        <v>32642.0</v>
      </c>
      <c r="D1" s="95" t="s">
        <v>2</v>
      </c>
      <c r="E1" s="15"/>
      <c r="F1" s="140" t="s">
        <v>31</v>
      </c>
      <c r="G1" s="17"/>
      <c r="H1" s="17"/>
      <c r="I1" s="15"/>
      <c r="J1" s="95" t="s">
        <v>3</v>
      </c>
      <c r="K1" s="17"/>
      <c r="L1" s="17"/>
      <c r="M1" s="15"/>
      <c r="N1" s="86"/>
      <c r="O1" s="86"/>
      <c r="P1" s="97">
        <f>IFERROR(O24/N24-1,0)</f>
        <v>0.3076923077</v>
      </c>
      <c r="Q1" s="141" t="s">
        <v>4</v>
      </c>
      <c r="R1" s="20"/>
      <c r="S1" s="21"/>
      <c r="T1" s="142">
        <f>SUM(T4:T23)</f>
        <v>12.75</v>
      </c>
      <c r="U1" s="143"/>
    </row>
    <row r="2">
      <c r="A2" s="144" t="s">
        <v>5</v>
      </c>
      <c r="B2" s="145" t="s">
        <v>6</v>
      </c>
      <c r="C2" s="17"/>
      <c r="D2" s="17"/>
      <c r="E2" s="17"/>
      <c r="F2" s="17"/>
      <c r="G2" s="26"/>
      <c r="H2" s="25" t="s">
        <v>7</v>
      </c>
      <c r="I2" s="17"/>
      <c r="J2" s="17"/>
      <c r="K2" s="17"/>
      <c r="L2" s="17"/>
      <c r="M2" s="26"/>
      <c r="N2" s="27" t="s">
        <v>8</v>
      </c>
      <c r="O2" s="28"/>
      <c r="P2" s="25" t="s">
        <v>9</v>
      </c>
      <c r="Q2" s="17"/>
      <c r="R2" s="17"/>
      <c r="S2" s="17"/>
      <c r="T2" s="26"/>
      <c r="U2" s="86"/>
    </row>
    <row r="3">
      <c r="A3" s="146"/>
      <c r="B3" s="138" t="s">
        <v>10</v>
      </c>
      <c r="C3" s="93" t="s">
        <v>11</v>
      </c>
      <c r="D3" s="93" t="s">
        <v>12</v>
      </c>
      <c r="E3" s="93" t="s">
        <v>13</v>
      </c>
      <c r="F3" s="93" t="s">
        <v>14</v>
      </c>
      <c r="G3" s="101" t="s">
        <v>15</v>
      </c>
      <c r="H3" s="100" t="s">
        <v>10</v>
      </c>
      <c r="I3" s="93" t="s">
        <v>11</v>
      </c>
      <c r="J3" s="93" t="s">
        <v>12</v>
      </c>
      <c r="K3" s="93" t="s">
        <v>14</v>
      </c>
      <c r="L3" s="93" t="s">
        <v>16</v>
      </c>
      <c r="M3" s="101" t="s">
        <v>17</v>
      </c>
      <c r="N3" s="100" t="s">
        <v>18</v>
      </c>
      <c r="O3" s="101" t="s">
        <v>19</v>
      </c>
      <c r="P3" s="100" t="s">
        <v>20</v>
      </c>
      <c r="Q3" s="93" t="s">
        <v>21</v>
      </c>
      <c r="R3" s="93" t="s">
        <v>22</v>
      </c>
      <c r="S3" s="93" t="s">
        <v>23</v>
      </c>
      <c r="T3" s="147" t="s">
        <v>24</v>
      </c>
      <c r="U3" s="148" t="s">
        <v>32</v>
      </c>
    </row>
    <row r="4">
      <c r="A4" s="149" t="s">
        <v>33</v>
      </c>
      <c r="B4" s="150">
        <v>100.0</v>
      </c>
      <c r="C4" s="151">
        <v>6.5</v>
      </c>
      <c r="D4" s="152">
        <v>0.18</v>
      </c>
      <c r="E4" s="106">
        <f>IF(B4="",0,F24/SUM(B4:B23))</f>
        <v>0</v>
      </c>
      <c r="F4" s="106">
        <f t="shared" ref="F4:F23" si="2">C4*(1-D4)*(1-9.25%)+E4</f>
        <v>4.836975</v>
      </c>
      <c r="G4" s="107">
        <f t="shared" ref="G4:G23" si="3">IFERROR(F4*B4/H4,0)</f>
        <v>4.836975</v>
      </c>
      <c r="H4" s="150">
        <v>100.0</v>
      </c>
      <c r="I4" s="151">
        <v>8.5</v>
      </c>
      <c r="J4" s="105">
        <v>0.18</v>
      </c>
      <c r="K4" s="106">
        <f t="shared" ref="K4:K23" si="4">I4*(1-J4)*(1-9.25%)</f>
        <v>6.325275</v>
      </c>
      <c r="L4" s="108">
        <f t="shared" ref="L4:L24" si="5">IFERROR(H4/B4-1,0)</f>
        <v>0</v>
      </c>
      <c r="M4" s="97">
        <f t="shared" ref="M4:M23" si="6">IFERROR(K4/G4-1,0)</f>
        <v>0.3076923077</v>
      </c>
      <c r="N4" s="109">
        <f t="shared" ref="N4:N23" si="7">B4*F4</f>
        <v>483.6975</v>
      </c>
      <c r="O4" s="107">
        <f t="shared" ref="O4:O23" si="8">H4*K4</f>
        <v>632.5275</v>
      </c>
      <c r="P4" s="110">
        <f t="shared" ref="P4:Q4" si="1">H4</f>
        <v>100</v>
      </c>
      <c r="Q4" s="106">
        <f t="shared" si="1"/>
        <v>8.5</v>
      </c>
      <c r="R4" s="106">
        <f t="shared" ref="R4:R23" si="10">Q4*P4</f>
        <v>850</v>
      </c>
      <c r="S4" s="108">
        <f t="shared" ref="S4:S23" si="11">IF(M4="","",IF(M4&lt;20%,0,IF(M4&lt;30%,1%,IF(M4&lt;40%,1.5%,IF(M4&lt;50%,2.5%,IF(M4&lt;60%,3%,IF(M4&lt;80%,4%,IF(M4&lt;100%,5%,5%))))))))</f>
        <v>0.015</v>
      </c>
      <c r="T4" s="153">
        <f t="shared" ref="T4:T23" si="12">R4*S4</f>
        <v>12.75</v>
      </c>
      <c r="U4" s="154">
        <f t="shared" ref="U4:U6" si="13">G4/(1-J4)</f>
        <v>5.89875</v>
      </c>
    </row>
    <row r="5">
      <c r="A5" s="149"/>
      <c r="B5" s="103"/>
      <c r="C5" s="104"/>
      <c r="D5" s="158"/>
      <c r="E5" s="106">
        <f>IF(B5="",0,F24/SUM(B4:B23))</f>
        <v>0</v>
      </c>
      <c r="F5" s="106">
        <f t="shared" si="2"/>
        <v>0</v>
      </c>
      <c r="G5" s="107">
        <f t="shared" si="3"/>
        <v>0</v>
      </c>
      <c r="H5" s="103"/>
      <c r="I5" s="104"/>
      <c r="J5" s="105"/>
      <c r="K5" s="106">
        <f t="shared" si="4"/>
        <v>0</v>
      </c>
      <c r="L5" s="108">
        <f t="shared" si="5"/>
        <v>0</v>
      </c>
      <c r="M5" s="97">
        <f t="shared" si="6"/>
        <v>0</v>
      </c>
      <c r="N5" s="109">
        <f t="shared" si="7"/>
        <v>0</v>
      </c>
      <c r="O5" s="107">
        <f t="shared" si="8"/>
        <v>0</v>
      </c>
      <c r="P5" s="110" t="str">
        <f t="shared" ref="P5:Q5" si="9">H5</f>
        <v/>
      </c>
      <c r="Q5" s="106" t="str">
        <f t="shared" si="9"/>
        <v/>
      </c>
      <c r="R5" s="106">
        <f t="shared" si="10"/>
        <v>0</v>
      </c>
      <c r="S5" s="108">
        <f t="shared" si="11"/>
        <v>0</v>
      </c>
      <c r="T5" s="153">
        <f t="shared" si="12"/>
        <v>0</v>
      </c>
      <c r="U5" s="154">
        <f t="shared" si="13"/>
        <v>0</v>
      </c>
    </row>
    <row r="6">
      <c r="A6" s="149"/>
      <c r="B6" s="159"/>
      <c r="C6" s="160"/>
      <c r="D6" s="158"/>
      <c r="E6" s="106">
        <f>IF(B6="",0,F24/SUM(B4:B23))</f>
        <v>0</v>
      </c>
      <c r="F6" s="106">
        <f t="shared" si="2"/>
        <v>0</v>
      </c>
      <c r="G6" s="107">
        <f t="shared" si="3"/>
        <v>0</v>
      </c>
      <c r="H6" s="159"/>
      <c r="I6" s="160"/>
      <c r="J6" s="105"/>
      <c r="K6" s="106">
        <f t="shared" si="4"/>
        <v>0</v>
      </c>
      <c r="L6" s="108">
        <f t="shared" si="5"/>
        <v>0</v>
      </c>
      <c r="M6" s="97">
        <f t="shared" si="6"/>
        <v>0</v>
      </c>
      <c r="N6" s="109">
        <f t="shared" si="7"/>
        <v>0</v>
      </c>
      <c r="O6" s="107">
        <f t="shared" si="8"/>
        <v>0</v>
      </c>
      <c r="P6" s="110" t="str">
        <f t="shared" ref="P6:Q6" si="14">H6</f>
        <v/>
      </c>
      <c r="Q6" s="106" t="str">
        <f t="shared" si="14"/>
        <v/>
      </c>
      <c r="R6" s="106">
        <f t="shared" si="10"/>
        <v>0</v>
      </c>
      <c r="S6" s="108">
        <f t="shared" si="11"/>
        <v>0</v>
      </c>
      <c r="T6" s="153">
        <f t="shared" si="12"/>
        <v>0</v>
      </c>
      <c r="U6" s="154">
        <f t="shared" si="13"/>
        <v>0</v>
      </c>
    </row>
    <row r="7">
      <c r="A7" s="149"/>
      <c r="B7" s="161"/>
      <c r="C7" s="104"/>
      <c r="D7" s="158"/>
      <c r="E7" s="106">
        <f>IF(B7="",0,F24/SUM(B4:B23))</f>
        <v>0</v>
      </c>
      <c r="F7" s="106">
        <f t="shared" si="2"/>
        <v>0</v>
      </c>
      <c r="G7" s="107">
        <f t="shared" si="3"/>
        <v>0</v>
      </c>
      <c r="H7" s="161"/>
      <c r="I7" s="160"/>
      <c r="J7" s="105"/>
      <c r="K7" s="106">
        <f t="shared" si="4"/>
        <v>0</v>
      </c>
      <c r="L7" s="108">
        <f t="shared" si="5"/>
        <v>0</v>
      </c>
      <c r="M7" s="97">
        <f t="shared" si="6"/>
        <v>0</v>
      </c>
      <c r="N7" s="109">
        <f t="shared" si="7"/>
        <v>0</v>
      </c>
      <c r="O7" s="107">
        <f t="shared" si="8"/>
        <v>0</v>
      </c>
      <c r="P7" s="110" t="str">
        <f t="shared" ref="P7:Q7" si="15">H7</f>
        <v/>
      </c>
      <c r="Q7" s="106" t="str">
        <f t="shared" si="15"/>
        <v/>
      </c>
      <c r="R7" s="106">
        <f t="shared" si="10"/>
        <v>0</v>
      </c>
      <c r="S7" s="108">
        <f t="shared" si="11"/>
        <v>0</v>
      </c>
      <c r="T7" s="153">
        <f t="shared" si="12"/>
        <v>0</v>
      </c>
      <c r="U7" s="154">
        <f t="shared" ref="U7:U23" si="17">G7/(1-J7)/(1-9.25%)</f>
        <v>0</v>
      </c>
    </row>
    <row r="8">
      <c r="A8" s="149"/>
      <c r="B8" s="162"/>
      <c r="C8" s="160"/>
      <c r="D8" s="158"/>
      <c r="E8" s="106">
        <f>IF(B8="",0,F22/SUM(B4:B21))</f>
        <v>0</v>
      </c>
      <c r="F8" s="106">
        <f t="shared" si="2"/>
        <v>0</v>
      </c>
      <c r="G8" s="107">
        <f t="shared" si="3"/>
        <v>0</v>
      </c>
      <c r="H8" s="162"/>
      <c r="I8" s="160"/>
      <c r="J8" s="105"/>
      <c r="K8" s="106">
        <f t="shared" si="4"/>
        <v>0</v>
      </c>
      <c r="L8" s="108">
        <f t="shared" si="5"/>
        <v>0</v>
      </c>
      <c r="M8" s="97">
        <f t="shared" si="6"/>
        <v>0</v>
      </c>
      <c r="N8" s="109">
        <f t="shared" si="7"/>
        <v>0</v>
      </c>
      <c r="O8" s="107">
        <f t="shared" si="8"/>
        <v>0</v>
      </c>
      <c r="P8" s="110" t="str">
        <f t="shared" ref="P8:Q8" si="16">H8</f>
        <v/>
      </c>
      <c r="Q8" s="106" t="str">
        <f t="shared" si="16"/>
        <v/>
      </c>
      <c r="R8" s="106">
        <f t="shared" si="10"/>
        <v>0</v>
      </c>
      <c r="S8" s="108">
        <f t="shared" si="11"/>
        <v>0</v>
      </c>
      <c r="T8" s="153">
        <f t="shared" si="12"/>
        <v>0</v>
      </c>
      <c r="U8" s="154">
        <f t="shared" si="17"/>
        <v>0</v>
      </c>
    </row>
    <row r="9">
      <c r="A9" s="149"/>
      <c r="B9" s="161"/>
      <c r="C9" s="104"/>
      <c r="D9" s="105"/>
      <c r="E9" s="106">
        <f>IF(B9="",0,F24/SUM(B4:B22))</f>
        <v>0</v>
      </c>
      <c r="F9" s="106">
        <f t="shared" si="2"/>
        <v>0</v>
      </c>
      <c r="G9" s="107">
        <f t="shared" si="3"/>
        <v>0</v>
      </c>
      <c r="H9" s="103"/>
      <c r="I9" s="104"/>
      <c r="J9" s="105"/>
      <c r="K9" s="106">
        <f t="shared" si="4"/>
        <v>0</v>
      </c>
      <c r="L9" s="108">
        <f t="shared" si="5"/>
        <v>0</v>
      </c>
      <c r="M9" s="97">
        <f t="shared" si="6"/>
        <v>0</v>
      </c>
      <c r="N9" s="109">
        <f t="shared" si="7"/>
        <v>0</v>
      </c>
      <c r="O9" s="107">
        <f t="shared" si="8"/>
        <v>0</v>
      </c>
      <c r="P9" s="110" t="str">
        <f t="shared" ref="P9:Q9" si="18">H9</f>
        <v/>
      </c>
      <c r="Q9" s="106" t="str">
        <f t="shared" si="18"/>
        <v/>
      </c>
      <c r="R9" s="106">
        <f t="shared" si="10"/>
        <v>0</v>
      </c>
      <c r="S9" s="108">
        <f t="shared" si="11"/>
        <v>0</v>
      </c>
      <c r="T9" s="153">
        <f t="shared" si="12"/>
        <v>0</v>
      </c>
      <c r="U9" s="154">
        <f t="shared" si="17"/>
        <v>0</v>
      </c>
    </row>
    <row r="10">
      <c r="A10" s="149"/>
      <c r="B10" s="162"/>
      <c r="C10" s="160"/>
      <c r="D10" s="158"/>
      <c r="E10" s="106">
        <f>IF(B10="",0,F24/SUM(B4:B23))</f>
        <v>0</v>
      </c>
      <c r="F10" s="106">
        <f t="shared" si="2"/>
        <v>0</v>
      </c>
      <c r="G10" s="107">
        <f t="shared" si="3"/>
        <v>0</v>
      </c>
      <c r="H10" s="159"/>
      <c r="I10" s="104"/>
      <c r="J10" s="105"/>
      <c r="K10" s="106">
        <f t="shared" si="4"/>
        <v>0</v>
      </c>
      <c r="L10" s="108">
        <f t="shared" si="5"/>
        <v>0</v>
      </c>
      <c r="M10" s="97">
        <f t="shared" si="6"/>
        <v>0</v>
      </c>
      <c r="N10" s="109">
        <f t="shared" si="7"/>
        <v>0</v>
      </c>
      <c r="O10" s="107">
        <f t="shared" si="8"/>
        <v>0</v>
      </c>
      <c r="P10" s="110" t="str">
        <f t="shared" ref="P10:Q10" si="19">H10</f>
        <v/>
      </c>
      <c r="Q10" s="106" t="str">
        <f t="shared" si="19"/>
        <v/>
      </c>
      <c r="R10" s="106">
        <f t="shared" si="10"/>
        <v>0</v>
      </c>
      <c r="S10" s="108">
        <f t="shared" si="11"/>
        <v>0</v>
      </c>
      <c r="T10" s="153">
        <f t="shared" si="12"/>
        <v>0</v>
      </c>
      <c r="U10" s="154">
        <f t="shared" si="17"/>
        <v>0</v>
      </c>
    </row>
    <row r="11">
      <c r="A11" s="149"/>
      <c r="B11" s="161"/>
      <c r="C11" s="104"/>
      <c r="D11" s="105"/>
      <c r="E11" s="106">
        <f>IF(B11="",0,F24/SUM(B4:B23))</f>
        <v>0</v>
      </c>
      <c r="F11" s="106">
        <f t="shared" si="2"/>
        <v>0</v>
      </c>
      <c r="G11" s="107">
        <f t="shared" si="3"/>
        <v>0</v>
      </c>
      <c r="H11" s="103"/>
      <c r="I11" s="104"/>
      <c r="J11" s="105"/>
      <c r="K11" s="106">
        <f t="shared" si="4"/>
        <v>0</v>
      </c>
      <c r="L11" s="108">
        <f t="shared" si="5"/>
        <v>0</v>
      </c>
      <c r="M11" s="97">
        <f t="shared" si="6"/>
        <v>0</v>
      </c>
      <c r="N11" s="109">
        <f t="shared" si="7"/>
        <v>0</v>
      </c>
      <c r="O11" s="107">
        <f t="shared" si="8"/>
        <v>0</v>
      </c>
      <c r="P11" s="110" t="str">
        <f t="shared" ref="P11:Q11" si="20">H11</f>
        <v/>
      </c>
      <c r="Q11" s="106" t="str">
        <f t="shared" si="20"/>
        <v/>
      </c>
      <c r="R11" s="106">
        <f t="shared" si="10"/>
        <v>0</v>
      </c>
      <c r="S11" s="108">
        <f t="shared" si="11"/>
        <v>0</v>
      </c>
      <c r="T11" s="153">
        <f t="shared" si="12"/>
        <v>0</v>
      </c>
      <c r="U11" s="154">
        <f t="shared" si="17"/>
        <v>0</v>
      </c>
    </row>
    <row r="12">
      <c r="A12" s="149"/>
      <c r="B12" s="161"/>
      <c r="C12" s="104"/>
      <c r="D12" s="105"/>
      <c r="E12" s="106">
        <f>IF(B12="",0,F24/SUM(B4:B23))</f>
        <v>0</v>
      </c>
      <c r="F12" s="106">
        <f t="shared" si="2"/>
        <v>0</v>
      </c>
      <c r="G12" s="107">
        <f t="shared" si="3"/>
        <v>0</v>
      </c>
      <c r="H12" s="103"/>
      <c r="I12" s="104"/>
      <c r="J12" s="105"/>
      <c r="K12" s="106">
        <f t="shared" si="4"/>
        <v>0</v>
      </c>
      <c r="L12" s="108">
        <f t="shared" si="5"/>
        <v>0</v>
      </c>
      <c r="M12" s="97">
        <f t="shared" si="6"/>
        <v>0</v>
      </c>
      <c r="N12" s="109">
        <f t="shared" si="7"/>
        <v>0</v>
      </c>
      <c r="O12" s="107">
        <f t="shared" si="8"/>
        <v>0</v>
      </c>
      <c r="P12" s="110" t="str">
        <f t="shared" ref="P12:Q12" si="21">H12</f>
        <v/>
      </c>
      <c r="Q12" s="106" t="str">
        <f t="shared" si="21"/>
        <v/>
      </c>
      <c r="R12" s="106">
        <f t="shared" si="10"/>
        <v>0</v>
      </c>
      <c r="S12" s="108">
        <f t="shared" si="11"/>
        <v>0</v>
      </c>
      <c r="T12" s="153">
        <f t="shared" si="12"/>
        <v>0</v>
      </c>
      <c r="U12" s="154">
        <f t="shared" si="17"/>
        <v>0</v>
      </c>
    </row>
    <row r="13">
      <c r="A13" s="149"/>
      <c r="B13" s="161"/>
      <c r="C13" s="104"/>
      <c r="D13" s="105"/>
      <c r="E13" s="106">
        <f>IF(B13="",0,F24/SUM(B4:B23))</f>
        <v>0</v>
      </c>
      <c r="F13" s="106">
        <f t="shared" si="2"/>
        <v>0</v>
      </c>
      <c r="G13" s="107">
        <f t="shared" si="3"/>
        <v>0</v>
      </c>
      <c r="H13" s="103"/>
      <c r="I13" s="104"/>
      <c r="J13" s="105"/>
      <c r="K13" s="106">
        <f t="shared" si="4"/>
        <v>0</v>
      </c>
      <c r="L13" s="108">
        <f t="shared" si="5"/>
        <v>0</v>
      </c>
      <c r="M13" s="97">
        <f t="shared" si="6"/>
        <v>0</v>
      </c>
      <c r="N13" s="109">
        <f t="shared" si="7"/>
        <v>0</v>
      </c>
      <c r="O13" s="107">
        <f t="shared" si="8"/>
        <v>0</v>
      </c>
      <c r="P13" s="110" t="str">
        <f t="shared" ref="P13:Q13" si="22">H13</f>
        <v/>
      </c>
      <c r="Q13" s="106" t="str">
        <f t="shared" si="22"/>
        <v/>
      </c>
      <c r="R13" s="106">
        <f t="shared" si="10"/>
        <v>0</v>
      </c>
      <c r="S13" s="108">
        <f t="shared" si="11"/>
        <v>0</v>
      </c>
      <c r="T13" s="153">
        <f t="shared" si="12"/>
        <v>0</v>
      </c>
      <c r="U13" s="154">
        <f t="shared" si="17"/>
        <v>0</v>
      </c>
    </row>
    <row r="14">
      <c r="A14" s="149"/>
      <c r="B14" s="161"/>
      <c r="C14" s="104"/>
      <c r="D14" s="105"/>
      <c r="E14" s="106">
        <f>IF(B14="",0,F24/SUM(B4:B23))</f>
        <v>0</v>
      </c>
      <c r="F14" s="106">
        <f t="shared" si="2"/>
        <v>0</v>
      </c>
      <c r="G14" s="107">
        <f t="shared" si="3"/>
        <v>0</v>
      </c>
      <c r="H14" s="103"/>
      <c r="I14" s="104"/>
      <c r="J14" s="105"/>
      <c r="K14" s="106">
        <f t="shared" si="4"/>
        <v>0</v>
      </c>
      <c r="L14" s="108">
        <f t="shared" si="5"/>
        <v>0</v>
      </c>
      <c r="M14" s="97">
        <f t="shared" si="6"/>
        <v>0</v>
      </c>
      <c r="N14" s="109">
        <f t="shared" si="7"/>
        <v>0</v>
      </c>
      <c r="O14" s="107">
        <f t="shared" si="8"/>
        <v>0</v>
      </c>
      <c r="P14" s="110" t="str">
        <f t="shared" ref="P14:Q14" si="23">H14</f>
        <v/>
      </c>
      <c r="Q14" s="106" t="str">
        <f t="shared" si="23"/>
        <v/>
      </c>
      <c r="R14" s="106">
        <f t="shared" si="10"/>
        <v>0</v>
      </c>
      <c r="S14" s="108">
        <f t="shared" si="11"/>
        <v>0</v>
      </c>
      <c r="T14" s="153">
        <f t="shared" si="12"/>
        <v>0</v>
      </c>
      <c r="U14" s="154">
        <f t="shared" si="17"/>
        <v>0</v>
      </c>
    </row>
    <row r="15">
      <c r="A15" s="149"/>
      <c r="B15" s="161"/>
      <c r="C15" s="104"/>
      <c r="D15" s="105"/>
      <c r="E15" s="106">
        <f>IF(B15="",0,F24/SUM(B4:B23))</f>
        <v>0</v>
      </c>
      <c r="F15" s="106">
        <f t="shared" si="2"/>
        <v>0</v>
      </c>
      <c r="G15" s="107">
        <f t="shared" si="3"/>
        <v>0</v>
      </c>
      <c r="H15" s="103"/>
      <c r="I15" s="104"/>
      <c r="J15" s="105"/>
      <c r="K15" s="106">
        <f t="shared" si="4"/>
        <v>0</v>
      </c>
      <c r="L15" s="108">
        <f t="shared" si="5"/>
        <v>0</v>
      </c>
      <c r="M15" s="97">
        <f t="shared" si="6"/>
        <v>0</v>
      </c>
      <c r="N15" s="109">
        <f t="shared" si="7"/>
        <v>0</v>
      </c>
      <c r="O15" s="107">
        <f t="shared" si="8"/>
        <v>0</v>
      </c>
      <c r="P15" s="110" t="str">
        <f t="shared" ref="P15:Q15" si="24">H15</f>
        <v/>
      </c>
      <c r="Q15" s="106" t="str">
        <f t="shared" si="24"/>
        <v/>
      </c>
      <c r="R15" s="106">
        <f t="shared" si="10"/>
        <v>0</v>
      </c>
      <c r="S15" s="108">
        <f t="shared" si="11"/>
        <v>0</v>
      </c>
      <c r="T15" s="153">
        <f t="shared" si="12"/>
        <v>0</v>
      </c>
      <c r="U15" s="154">
        <f t="shared" si="17"/>
        <v>0</v>
      </c>
    </row>
    <row r="16">
      <c r="A16" s="149"/>
      <c r="B16" s="161"/>
      <c r="C16" s="104"/>
      <c r="D16" s="105"/>
      <c r="E16" s="106">
        <f>IF(B16="",0,F24/SUM(B4:B23))</f>
        <v>0</v>
      </c>
      <c r="F16" s="106">
        <f t="shared" si="2"/>
        <v>0</v>
      </c>
      <c r="G16" s="107">
        <f t="shared" si="3"/>
        <v>0</v>
      </c>
      <c r="H16" s="103"/>
      <c r="I16" s="104"/>
      <c r="J16" s="105"/>
      <c r="K16" s="106">
        <f t="shared" si="4"/>
        <v>0</v>
      </c>
      <c r="L16" s="108">
        <f t="shared" si="5"/>
        <v>0</v>
      </c>
      <c r="M16" s="97">
        <f t="shared" si="6"/>
        <v>0</v>
      </c>
      <c r="N16" s="109">
        <f t="shared" si="7"/>
        <v>0</v>
      </c>
      <c r="O16" s="107">
        <f t="shared" si="8"/>
        <v>0</v>
      </c>
      <c r="P16" s="110" t="str">
        <f t="shared" ref="P16:Q16" si="25">H16</f>
        <v/>
      </c>
      <c r="Q16" s="106" t="str">
        <f t="shared" si="25"/>
        <v/>
      </c>
      <c r="R16" s="106">
        <f t="shared" si="10"/>
        <v>0</v>
      </c>
      <c r="S16" s="108">
        <f t="shared" si="11"/>
        <v>0</v>
      </c>
      <c r="T16" s="153">
        <f t="shared" si="12"/>
        <v>0</v>
      </c>
      <c r="U16" s="154">
        <f t="shared" si="17"/>
        <v>0</v>
      </c>
    </row>
    <row r="17">
      <c r="A17" s="163"/>
      <c r="B17" s="161"/>
      <c r="C17" s="104"/>
      <c r="D17" s="105"/>
      <c r="E17" s="106">
        <f>IF(B17="",0,F24/SUM(B4:B23))</f>
        <v>0</v>
      </c>
      <c r="F17" s="106">
        <f t="shared" si="2"/>
        <v>0</v>
      </c>
      <c r="G17" s="107">
        <f t="shared" si="3"/>
        <v>0</v>
      </c>
      <c r="H17" s="103"/>
      <c r="I17" s="104"/>
      <c r="J17" s="105"/>
      <c r="K17" s="106">
        <f t="shared" si="4"/>
        <v>0</v>
      </c>
      <c r="L17" s="108">
        <f t="shared" si="5"/>
        <v>0</v>
      </c>
      <c r="M17" s="97">
        <f t="shared" si="6"/>
        <v>0</v>
      </c>
      <c r="N17" s="109">
        <f t="shared" si="7"/>
        <v>0</v>
      </c>
      <c r="O17" s="107">
        <f t="shared" si="8"/>
        <v>0</v>
      </c>
      <c r="P17" s="110" t="str">
        <f t="shared" ref="P17:Q17" si="26">H17</f>
        <v/>
      </c>
      <c r="Q17" s="106" t="str">
        <f t="shared" si="26"/>
        <v/>
      </c>
      <c r="R17" s="106">
        <f t="shared" si="10"/>
        <v>0</v>
      </c>
      <c r="S17" s="108">
        <f t="shared" si="11"/>
        <v>0</v>
      </c>
      <c r="T17" s="153">
        <f t="shared" si="12"/>
        <v>0</v>
      </c>
      <c r="U17" s="154">
        <f t="shared" si="17"/>
        <v>0</v>
      </c>
    </row>
    <row r="18">
      <c r="A18" s="163"/>
      <c r="B18" s="161"/>
      <c r="C18" s="104"/>
      <c r="D18" s="105"/>
      <c r="E18" s="106">
        <f>IF(B18="",0,F24/SUM(B4:B23))</f>
        <v>0</v>
      </c>
      <c r="F18" s="106">
        <f t="shared" si="2"/>
        <v>0</v>
      </c>
      <c r="G18" s="107">
        <f t="shared" si="3"/>
        <v>0</v>
      </c>
      <c r="H18" s="103"/>
      <c r="I18" s="104"/>
      <c r="J18" s="105"/>
      <c r="K18" s="106">
        <f t="shared" si="4"/>
        <v>0</v>
      </c>
      <c r="L18" s="108">
        <f t="shared" si="5"/>
        <v>0</v>
      </c>
      <c r="M18" s="97">
        <f t="shared" si="6"/>
        <v>0</v>
      </c>
      <c r="N18" s="109">
        <f t="shared" si="7"/>
        <v>0</v>
      </c>
      <c r="O18" s="107">
        <f t="shared" si="8"/>
        <v>0</v>
      </c>
      <c r="P18" s="110" t="str">
        <f t="shared" ref="P18:Q18" si="27">H18</f>
        <v/>
      </c>
      <c r="Q18" s="106" t="str">
        <f t="shared" si="27"/>
        <v/>
      </c>
      <c r="R18" s="106">
        <f t="shared" si="10"/>
        <v>0</v>
      </c>
      <c r="S18" s="108">
        <f t="shared" si="11"/>
        <v>0</v>
      </c>
      <c r="T18" s="153">
        <f t="shared" si="12"/>
        <v>0</v>
      </c>
      <c r="U18" s="154">
        <f t="shared" si="17"/>
        <v>0</v>
      </c>
    </row>
    <row r="19">
      <c r="A19" s="149"/>
      <c r="B19" s="161"/>
      <c r="C19" s="104"/>
      <c r="D19" s="105"/>
      <c r="E19" s="106">
        <f>IF(B19="",0,F24/SUM(B4:B23))</f>
        <v>0</v>
      </c>
      <c r="F19" s="106">
        <f t="shared" si="2"/>
        <v>0</v>
      </c>
      <c r="G19" s="107">
        <f t="shared" si="3"/>
        <v>0</v>
      </c>
      <c r="H19" s="103"/>
      <c r="I19" s="104"/>
      <c r="J19" s="105"/>
      <c r="K19" s="106">
        <f t="shared" si="4"/>
        <v>0</v>
      </c>
      <c r="L19" s="108">
        <f t="shared" si="5"/>
        <v>0</v>
      </c>
      <c r="M19" s="97">
        <f t="shared" si="6"/>
        <v>0</v>
      </c>
      <c r="N19" s="109">
        <f t="shared" si="7"/>
        <v>0</v>
      </c>
      <c r="O19" s="107">
        <f t="shared" si="8"/>
        <v>0</v>
      </c>
      <c r="P19" s="110" t="str">
        <f t="shared" ref="P19:Q19" si="28">H19</f>
        <v/>
      </c>
      <c r="Q19" s="106" t="str">
        <f t="shared" si="28"/>
        <v/>
      </c>
      <c r="R19" s="106">
        <f t="shared" si="10"/>
        <v>0</v>
      </c>
      <c r="S19" s="108">
        <f t="shared" si="11"/>
        <v>0</v>
      </c>
      <c r="T19" s="153">
        <f t="shared" si="12"/>
        <v>0</v>
      </c>
      <c r="U19" s="154">
        <f t="shared" si="17"/>
        <v>0</v>
      </c>
    </row>
    <row r="20">
      <c r="A20" s="149"/>
      <c r="B20" s="161"/>
      <c r="C20" s="104"/>
      <c r="D20" s="105"/>
      <c r="E20" s="106">
        <f>IF(B20="",0,F24/SUM(B4:B23))</f>
        <v>0</v>
      </c>
      <c r="F20" s="106">
        <f t="shared" si="2"/>
        <v>0</v>
      </c>
      <c r="G20" s="107">
        <f t="shared" si="3"/>
        <v>0</v>
      </c>
      <c r="H20" s="103"/>
      <c r="I20" s="104"/>
      <c r="J20" s="105"/>
      <c r="K20" s="106">
        <f t="shared" si="4"/>
        <v>0</v>
      </c>
      <c r="L20" s="108">
        <f t="shared" si="5"/>
        <v>0</v>
      </c>
      <c r="M20" s="97">
        <f t="shared" si="6"/>
        <v>0</v>
      </c>
      <c r="N20" s="109">
        <f t="shared" si="7"/>
        <v>0</v>
      </c>
      <c r="O20" s="107">
        <f t="shared" si="8"/>
        <v>0</v>
      </c>
      <c r="P20" s="110" t="str">
        <f t="shared" ref="P20:Q20" si="29">H20</f>
        <v/>
      </c>
      <c r="Q20" s="106" t="str">
        <f t="shared" si="29"/>
        <v/>
      </c>
      <c r="R20" s="106">
        <f t="shared" si="10"/>
        <v>0</v>
      </c>
      <c r="S20" s="108">
        <f t="shared" si="11"/>
        <v>0</v>
      </c>
      <c r="T20" s="153">
        <f t="shared" si="12"/>
        <v>0</v>
      </c>
      <c r="U20" s="154">
        <f t="shared" si="17"/>
        <v>0</v>
      </c>
    </row>
    <row r="21">
      <c r="A21" s="149"/>
      <c r="B21" s="161"/>
      <c r="C21" s="104"/>
      <c r="D21" s="105"/>
      <c r="E21" s="106">
        <f>IF(B21="",0,F24/SUM(B4:B23))</f>
        <v>0</v>
      </c>
      <c r="F21" s="106">
        <f t="shared" si="2"/>
        <v>0</v>
      </c>
      <c r="G21" s="107">
        <f t="shared" si="3"/>
        <v>0</v>
      </c>
      <c r="H21" s="103"/>
      <c r="I21" s="104"/>
      <c r="J21" s="105"/>
      <c r="K21" s="106">
        <f t="shared" si="4"/>
        <v>0</v>
      </c>
      <c r="L21" s="108">
        <f t="shared" si="5"/>
        <v>0</v>
      </c>
      <c r="M21" s="97">
        <f t="shared" si="6"/>
        <v>0</v>
      </c>
      <c r="N21" s="109">
        <f t="shared" si="7"/>
        <v>0</v>
      </c>
      <c r="O21" s="107">
        <f t="shared" si="8"/>
        <v>0</v>
      </c>
      <c r="P21" s="110" t="str">
        <f t="shared" ref="P21:Q21" si="30">H21</f>
        <v/>
      </c>
      <c r="Q21" s="106" t="str">
        <f t="shared" si="30"/>
        <v/>
      </c>
      <c r="R21" s="106">
        <f t="shared" si="10"/>
        <v>0</v>
      </c>
      <c r="S21" s="108">
        <f t="shared" si="11"/>
        <v>0</v>
      </c>
      <c r="T21" s="153">
        <f t="shared" si="12"/>
        <v>0</v>
      </c>
      <c r="U21" s="154">
        <f t="shared" si="17"/>
        <v>0</v>
      </c>
    </row>
    <row r="22">
      <c r="A22" s="149"/>
      <c r="B22" s="161"/>
      <c r="C22" s="104"/>
      <c r="D22" s="105"/>
      <c r="E22" s="106">
        <f>IF(B22="",0,F24/SUM(B4:B23))</f>
        <v>0</v>
      </c>
      <c r="F22" s="106">
        <f t="shared" si="2"/>
        <v>0</v>
      </c>
      <c r="G22" s="107">
        <f t="shared" si="3"/>
        <v>0</v>
      </c>
      <c r="H22" s="103"/>
      <c r="I22" s="104"/>
      <c r="J22" s="105"/>
      <c r="K22" s="106">
        <f t="shared" si="4"/>
        <v>0</v>
      </c>
      <c r="L22" s="108">
        <f t="shared" si="5"/>
        <v>0</v>
      </c>
      <c r="M22" s="97">
        <f t="shared" si="6"/>
        <v>0</v>
      </c>
      <c r="N22" s="109">
        <f t="shared" si="7"/>
        <v>0</v>
      </c>
      <c r="O22" s="107">
        <f t="shared" si="8"/>
        <v>0</v>
      </c>
      <c r="P22" s="110" t="str">
        <f t="shared" ref="P22:Q22" si="31">H22</f>
        <v/>
      </c>
      <c r="Q22" s="106" t="str">
        <f t="shared" si="31"/>
        <v/>
      </c>
      <c r="R22" s="106">
        <f t="shared" si="10"/>
        <v>0</v>
      </c>
      <c r="S22" s="108">
        <f t="shared" si="11"/>
        <v>0</v>
      </c>
      <c r="T22" s="153">
        <f t="shared" si="12"/>
        <v>0</v>
      </c>
      <c r="U22" s="154">
        <f t="shared" si="17"/>
        <v>0</v>
      </c>
    </row>
    <row r="23">
      <c r="A23" s="149"/>
      <c r="B23" s="161"/>
      <c r="C23" s="104"/>
      <c r="D23" s="105"/>
      <c r="E23" s="106">
        <f>IF(B23="",0,F24/SUM(B4:B23))</f>
        <v>0</v>
      </c>
      <c r="F23" s="106">
        <f t="shared" si="2"/>
        <v>0</v>
      </c>
      <c r="G23" s="107">
        <f t="shared" si="3"/>
        <v>0</v>
      </c>
      <c r="H23" s="103"/>
      <c r="I23" s="104"/>
      <c r="J23" s="105"/>
      <c r="K23" s="106">
        <f t="shared" si="4"/>
        <v>0</v>
      </c>
      <c r="L23" s="108">
        <f t="shared" si="5"/>
        <v>0</v>
      </c>
      <c r="M23" s="97">
        <f t="shared" si="6"/>
        <v>0</v>
      </c>
      <c r="N23" s="109">
        <f t="shared" si="7"/>
        <v>0</v>
      </c>
      <c r="O23" s="107">
        <f t="shared" si="8"/>
        <v>0</v>
      </c>
      <c r="P23" s="110" t="str">
        <f t="shared" ref="P23:Q23" si="32">H23</f>
        <v/>
      </c>
      <c r="Q23" s="106" t="str">
        <f t="shared" si="32"/>
        <v/>
      </c>
      <c r="R23" s="106">
        <f t="shared" si="10"/>
        <v>0</v>
      </c>
      <c r="S23" s="108">
        <f t="shared" si="11"/>
        <v>0</v>
      </c>
      <c r="T23" s="153">
        <f t="shared" si="12"/>
        <v>0</v>
      </c>
      <c r="U23" s="154">
        <f t="shared" si="17"/>
        <v>0</v>
      </c>
    </row>
    <row r="24">
      <c r="A24" s="86"/>
      <c r="B24" s="164">
        <f>SUM(B4:B23)</f>
        <v>100</v>
      </c>
      <c r="C24" s="87" t="s">
        <v>34</v>
      </c>
      <c r="D24" s="95" t="s">
        <v>26</v>
      </c>
      <c r="E24" s="15"/>
      <c r="F24" s="104"/>
      <c r="G24" s="91"/>
      <c r="H24" s="164">
        <f>SUM(H4:H23)</f>
        <v>100</v>
      </c>
      <c r="I24" s="87" t="s">
        <v>34</v>
      </c>
      <c r="J24" s="86"/>
      <c r="K24" s="86"/>
      <c r="L24" s="165">
        <f t="shared" si="5"/>
        <v>0</v>
      </c>
      <c r="M24" s="86"/>
      <c r="N24" s="166">
        <f t="shared" ref="N24:O24" si="33">SUM(N4:N11)</f>
        <v>483.6975</v>
      </c>
      <c r="O24" s="166">
        <f t="shared" si="33"/>
        <v>632.5275</v>
      </c>
      <c r="P24" s="86"/>
      <c r="Q24" s="86"/>
      <c r="R24" s="98">
        <f>SUM(R4:R11)</f>
        <v>850</v>
      </c>
      <c r="S24" s="164" t="s">
        <v>28</v>
      </c>
      <c r="T24" s="164">
        <v>28.0</v>
      </c>
      <c r="U24" s="86"/>
    </row>
  </sheetData>
  <mergeCells count="10">
    <mergeCell ref="N2:O2"/>
    <mergeCell ref="P2:T2"/>
    <mergeCell ref="D24:E24"/>
    <mergeCell ref="D1:E1"/>
    <mergeCell ref="F1:I1"/>
    <mergeCell ref="J1:M1"/>
    <mergeCell ref="Q1:S1"/>
    <mergeCell ref="A2:A3"/>
    <mergeCell ref="B2:G2"/>
    <mergeCell ref="H2:M2"/>
  </mergeCells>
  <conditionalFormatting sqref="M4:M23">
    <cfRule type="expression" dxfId="4" priority="1">
      <formula>$M4&lt;0%</formula>
    </cfRule>
  </conditionalFormatting>
  <conditionalFormatting sqref="M4:M23">
    <cfRule type="expression" dxfId="0" priority="2">
      <formula>$M4=0%</formula>
    </cfRule>
  </conditionalFormatting>
  <conditionalFormatting sqref="M4:M23">
    <cfRule type="expression" dxfId="1" priority="3">
      <formula>$M4&lt;20%</formula>
    </cfRule>
  </conditionalFormatting>
  <conditionalFormatting sqref="M4:M23">
    <cfRule type="expression" dxfId="2" priority="4">
      <formula>AND($M4&gt;=20%,$M4&lt;30%)</formula>
    </cfRule>
  </conditionalFormatting>
  <conditionalFormatting sqref="M4:M23">
    <cfRule type="expression" dxfId="3" priority="5">
      <formula>$M4&gt;=30%</formula>
    </cfRule>
  </conditionalFormatting>
  <conditionalFormatting sqref="M4:M23">
    <cfRule type="expression" dxfId="2" priority="6">
      <formula>AND($P4&gt;=20%,$P4&lt;30%)</formula>
    </cfRule>
  </conditionalFormatting>
  <conditionalFormatting sqref="M4:M23">
    <cfRule type="expression" dxfId="3" priority="7">
      <formula>$P4&gt;=30%</formula>
    </cfRule>
  </conditionalFormatting>
  <conditionalFormatting sqref="M4:M23">
    <cfRule type="expression" dxfId="0" priority="8">
      <formula>$P4&lt;20%</formula>
    </cfRule>
  </conditionalFormatting>
  <conditionalFormatting sqref="P1">
    <cfRule type="expression" dxfId="2" priority="9">
      <formula>AND($P1&gt;=20%,$P1&lt;30%)</formula>
    </cfRule>
  </conditionalFormatting>
  <conditionalFormatting sqref="P1">
    <cfRule type="expression" dxfId="3" priority="10">
      <formula>$P1&gt;=30%</formula>
    </cfRule>
  </conditionalFormatting>
  <conditionalFormatting sqref="P1">
    <cfRule type="expression" dxfId="0" priority="11">
      <formula>$P1&lt;20%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hidden="1" min="1" max="1" width="3.71"/>
    <col customWidth="1" min="2" max="2" width="1.57"/>
    <col customWidth="1" min="3" max="3" width="4.0"/>
    <col customWidth="1" min="4" max="4" width="9.14"/>
    <col customWidth="1" min="5" max="5" width="19.0"/>
    <col customWidth="1" min="6" max="6" width="4.0"/>
    <col customWidth="1" min="7" max="7" width="7.43"/>
    <col customWidth="1" min="8" max="8" width="9.0"/>
    <col customWidth="1" min="9" max="9" width="7.0"/>
    <col customWidth="1" min="10" max="10" width="8.57"/>
    <col customWidth="1" hidden="1" min="11" max="11" width="9.86"/>
    <col customWidth="1" min="12" max="12" width="13.0"/>
    <col customWidth="1" min="13" max="13" width="1.71"/>
    <col customWidth="1" min="14" max="14" width="20.14"/>
    <col customWidth="1" min="15" max="26" width="9.14"/>
  </cols>
  <sheetData>
    <row r="1" ht="14.25" customHeight="1">
      <c r="A1" s="168"/>
      <c r="B1" s="169"/>
      <c r="C1" s="169"/>
      <c r="D1" s="168"/>
      <c r="E1" s="168"/>
      <c r="F1" s="170"/>
      <c r="G1" s="170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ht="14.25" customHeight="1">
      <c r="A2" s="168"/>
      <c r="B2" s="169"/>
      <c r="C2" s="169"/>
      <c r="D2" s="168"/>
      <c r="E2" s="168"/>
      <c r="F2" s="170"/>
      <c r="G2" s="170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 ht="14.25" customHeight="1">
      <c r="A3" s="168"/>
      <c r="B3" s="169"/>
      <c r="C3" s="169"/>
      <c r="D3" s="168"/>
      <c r="E3" s="168"/>
      <c r="F3" s="170"/>
      <c r="G3" s="170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 ht="29.25" customHeight="1">
      <c r="A4" s="168"/>
      <c r="B4" s="169"/>
      <c r="C4" s="169"/>
      <c r="D4" s="168"/>
      <c r="E4" s="168"/>
      <c r="F4" s="170"/>
      <c r="G4" s="170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</row>
    <row r="5" ht="14.25" customHeight="1">
      <c r="A5" s="168"/>
      <c r="B5" s="169"/>
      <c r="C5" s="169"/>
      <c r="D5" s="168"/>
      <c r="E5" s="168"/>
      <c r="F5" s="170"/>
      <c r="G5" s="170"/>
      <c r="H5" s="168"/>
      <c r="I5" s="168"/>
      <c r="J5" s="168"/>
      <c r="K5" s="168"/>
      <c r="L5" s="171" t="s">
        <v>44</v>
      </c>
      <c r="M5" s="172">
        <v>245.0</v>
      </c>
      <c r="N5" s="173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</row>
    <row r="6" ht="4.5" customHeight="1">
      <c r="A6" s="168"/>
      <c r="B6" s="169"/>
      <c r="C6" s="169"/>
      <c r="D6" s="168"/>
      <c r="E6" s="168"/>
      <c r="F6" s="170"/>
      <c r="G6" s="170"/>
      <c r="H6" s="168"/>
      <c r="I6" s="168"/>
      <c r="J6" s="168"/>
      <c r="K6" s="168"/>
      <c r="L6" s="174"/>
      <c r="M6" s="175"/>
      <c r="N6" s="175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</row>
    <row r="7" ht="3.0" customHeight="1">
      <c r="A7" s="168"/>
      <c r="B7" s="169"/>
      <c r="C7" s="176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</row>
    <row r="8" ht="4.5" customHeight="1">
      <c r="A8" s="168"/>
      <c r="B8" s="178"/>
      <c r="C8" s="178"/>
      <c r="D8" s="179"/>
      <c r="E8" s="179"/>
      <c r="F8" s="180"/>
      <c r="G8" s="180"/>
      <c r="H8" s="179"/>
      <c r="I8" s="179"/>
      <c r="J8" s="179"/>
      <c r="K8" s="179"/>
      <c r="L8" s="179"/>
      <c r="M8" s="179"/>
      <c r="N8" s="179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</row>
    <row r="9" ht="12.75" customHeight="1">
      <c r="A9" s="168"/>
      <c r="B9" s="178"/>
      <c r="C9" s="181" t="s">
        <v>45</v>
      </c>
      <c r="D9" s="182"/>
      <c r="E9" s="183" t="s">
        <v>42</v>
      </c>
      <c r="F9" s="184"/>
      <c r="G9" s="184"/>
      <c r="H9" s="168"/>
      <c r="I9" s="168"/>
      <c r="J9" s="181" t="s">
        <v>46</v>
      </c>
      <c r="K9" s="181" t="s">
        <v>47</v>
      </c>
      <c r="L9" s="185"/>
      <c r="M9" s="186"/>
      <c r="N9" s="186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</row>
    <row r="10" ht="12.75" customHeight="1">
      <c r="A10" s="168"/>
      <c r="B10" s="178"/>
      <c r="C10" s="181" t="s">
        <v>48</v>
      </c>
      <c r="D10" s="182"/>
      <c r="E10" s="185"/>
      <c r="F10" s="186"/>
      <c r="G10" s="186"/>
      <c r="H10" s="181"/>
      <c r="I10" s="181"/>
      <c r="J10" s="181" t="s">
        <v>49</v>
      </c>
      <c r="K10" s="182"/>
      <c r="L10" s="187"/>
      <c r="M10" s="186"/>
      <c r="N10" s="186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</row>
    <row r="11" ht="12.75" customHeight="1">
      <c r="A11" s="168"/>
      <c r="B11" s="178"/>
      <c r="C11" s="181" t="s">
        <v>50</v>
      </c>
      <c r="D11" s="182"/>
      <c r="E11" s="188">
        <f>TODAY()</f>
        <v>45875</v>
      </c>
      <c r="F11" s="189"/>
      <c r="G11" s="189"/>
      <c r="H11" s="181"/>
      <c r="I11" s="181"/>
      <c r="J11" s="181" t="s">
        <v>51</v>
      </c>
      <c r="K11" s="189"/>
      <c r="L11" s="190"/>
      <c r="M11" s="186"/>
      <c r="N11" s="186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</row>
    <row r="12" ht="12.75" customHeight="1">
      <c r="A12" s="168"/>
      <c r="B12" s="178"/>
      <c r="C12" s="181" t="s">
        <v>52</v>
      </c>
      <c r="D12" s="182"/>
      <c r="E12" s="191" t="s">
        <v>53</v>
      </c>
      <c r="F12" s="186"/>
      <c r="G12" s="186"/>
      <c r="H12" s="181"/>
      <c r="I12" s="181"/>
      <c r="J12" s="192"/>
      <c r="K12" s="189"/>
      <c r="L12" s="189"/>
      <c r="M12" s="189"/>
      <c r="N12" s="189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</row>
    <row r="13" ht="12.0" customHeight="1">
      <c r="A13" s="168"/>
      <c r="B13" s="178"/>
      <c r="C13" s="169"/>
      <c r="D13" s="168"/>
      <c r="E13" s="168"/>
      <c r="F13" s="184"/>
      <c r="G13" s="184"/>
      <c r="H13" s="168"/>
      <c r="I13" s="168"/>
      <c r="J13" s="192"/>
      <c r="K13" s="189"/>
      <c r="L13" s="189"/>
      <c r="M13" s="189"/>
      <c r="N13" s="189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</row>
    <row r="14" ht="6.75" customHeight="1">
      <c r="A14" s="168"/>
      <c r="B14" s="178"/>
      <c r="C14" s="181"/>
      <c r="D14" s="182"/>
      <c r="E14" s="193"/>
      <c r="F14" s="184"/>
      <c r="G14" s="184"/>
      <c r="H14" s="181"/>
      <c r="I14" s="181"/>
      <c r="J14" s="192"/>
      <c r="K14" s="189"/>
      <c r="L14" s="189"/>
      <c r="M14" s="189"/>
      <c r="N14" s="189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</row>
    <row r="15" ht="3.0" customHeight="1">
      <c r="A15" s="168"/>
      <c r="B15" s="169"/>
      <c r="C15" s="176"/>
      <c r="D15" s="177"/>
      <c r="E15" s="177"/>
      <c r="F15" s="194"/>
      <c r="G15" s="194"/>
      <c r="H15" s="177"/>
      <c r="I15" s="177"/>
      <c r="J15" s="177"/>
      <c r="K15" s="177"/>
      <c r="L15" s="177"/>
      <c r="M15" s="177"/>
      <c r="N15" s="177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</row>
    <row r="16" ht="4.5" customHeight="1">
      <c r="A16" s="168"/>
      <c r="B16" s="169"/>
      <c r="C16" s="169"/>
      <c r="D16" s="168"/>
      <c r="E16" s="168"/>
      <c r="F16" s="170"/>
      <c r="G16" s="170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</row>
    <row r="17" ht="14.25" customHeight="1">
      <c r="A17" s="168"/>
      <c r="B17" s="169"/>
      <c r="C17" s="168" t="s">
        <v>54</v>
      </c>
      <c r="D17" s="168"/>
      <c r="E17" s="168"/>
      <c r="F17" s="170"/>
      <c r="G17" s="170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</row>
    <row r="18" ht="14.25" customHeight="1">
      <c r="A18" s="168"/>
      <c r="B18" s="169"/>
      <c r="C18" s="168" t="s">
        <v>55</v>
      </c>
      <c r="D18" s="168"/>
      <c r="E18" s="168"/>
      <c r="F18" s="170"/>
      <c r="G18" s="170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</row>
    <row r="19" ht="4.5" customHeight="1">
      <c r="A19" s="168"/>
      <c r="B19" s="169"/>
      <c r="C19" s="168"/>
      <c r="D19" s="168"/>
      <c r="E19" s="168"/>
      <c r="F19" s="170"/>
      <c r="G19" s="170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</row>
    <row r="20" ht="3.0" customHeight="1">
      <c r="A20" s="168"/>
      <c r="B20" s="169"/>
      <c r="C20" s="176"/>
      <c r="D20" s="177"/>
      <c r="E20" s="177"/>
      <c r="F20" s="194"/>
      <c r="G20" s="194"/>
      <c r="H20" s="177"/>
      <c r="I20" s="177"/>
      <c r="J20" s="177"/>
      <c r="K20" s="177"/>
      <c r="L20" s="177"/>
      <c r="M20" s="177"/>
      <c r="N20" s="177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</row>
    <row r="21" ht="14.25" customHeight="1">
      <c r="A21" s="168"/>
      <c r="B21" s="169"/>
      <c r="C21" s="169"/>
      <c r="D21" s="168"/>
      <c r="E21" s="168"/>
      <c r="F21" s="170"/>
      <c r="G21" s="170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</row>
    <row r="22" ht="14.25" customHeight="1">
      <c r="A22" s="170"/>
      <c r="B22" s="195"/>
      <c r="C22" s="196" t="s">
        <v>56</v>
      </c>
      <c r="D22" s="197" t="s">
        <v>57</v>
      </c>
      <c r="E22" s="15"/>
      <c r="F22" s="196" t="s">
        <v>58</v>
      </c>
      <c r="G22" s="196" t="s">
        <v>59</v>
      </c>
      <c r="H22" s="196" t="s">
        <v>60</v>
      </c>
      <c r="I22" s="196" t="s">
        <v>61</v>
      </c>
      <c r="J22" s="196" t="s">
        <v>62</v>
      </c>
      <c r="K22" s="196" t="s">
        <v>63</v>
      </c>
      <c r="L22" s="196" t="s">
        <v>64</v>
      </c>
      <c r="M22" s="197" t="s">
        <v>65</v>
      </c>
      <c r="N22" s="15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ht="14.25" customHeight="1">
      <c r="A23" s="168">
        <v>1.0</v>
      </c>
      <c r="B23" s="195" t="str">
        <f t="shared" ref="B23:B42" si="1">IF($M$5="","",CONCATENATE($M$5,A23))</f>
        <v>2451</v>
      </c>
      <c r="C23" s="198">
        <f>IF(F23="","",1)</f>
        <v>1</v>
      </c>
      <c r="D23" s="199" t="str">
        <f>IFERROR(IF(VLOOKUP(B23,Vendedor!$AG:$AK,2,FALSE)=0,"",VLOOKUP(B23,Vendedor!$AG:$AK,2,FALSE)),"")</f>
        <v>TB RET. 40 X 10 X 1,20 - 23 BRS </v>
      </c>
      <c r="E23" s="15"/>
      <c r="F23" s="200" t="s">
        <v>66</v>
      </c>
      <c r="G23" s="201">
        <f>IFERROR(VLOOKUP(B23,Vendedor!$AG:$AK,3,FALSE),"")</f>
        <v>125</v>
      </c>
      <c r="H23" s="202">
        <f>IFERROR(VLOOKUP(B23,Vendedor!$AG:$AK,4,FALSE),"")</f>
        <v>9.5</v>
      </c>
      <c r="I23" s="203">
        <f>IFERROR(VLOOKUP(B23,Vendedor!$AG:$AK,5,FALSE),"")</f>
        <v>0.18</v>
      </c>
      <c r="J23" s="204">
        <v>0.0</v>
      </c>
      <c r="K23" s="205">
        <f t="shared" ref="K23:K42" si="2">IFERROR(H23+(H23*J23),"")</f>
        <v>9.5</v>
      </c>
      <c r="L23" s="206">
        <f t="shared" ref="L23:L42" si="3">IFERROR(IF(D23=" ","",G23*H23),"")</f>
        <v>1187.5</v>
      </c>
      <c r="M23" s="207" t="s">
        <v>67</v>
      </c>
      <c r="N23" s="15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</row>
    <row r="24" ht="14.25" customHeight="1">
      <c r="A24" s="168">
        <v>2.0</v>
      </c>
      <c r="B24" s="195" t="str">
        <f t="shared" si="1"/>
        <v>2452</v>
      </c>
      <c r="C24" s="198" t="str">
        <f>IF(F24="","",2)</f>
        <v/>
      </c>
      <c r="D24" s="199" t="str">
        <f>IFERROR(IF(VLOOKUP(B24,Vendedor!$AG:$AK,2,FALSE)=0,"",VLOOKUP(B24,Vendedor!$AG:$AK,2,FALSE)),"")</f>
        <v> </v>
      </c>
      <c r="E24" s="15"/>
      <c r="F24" s="200"/>
      <c r="G24" s="201" t="str">
        <f>IFERROR(VLOOKUP(B24,Vendedor!$AG:$AK,3,FALSE),"")</f>
        <v/>
      </c>
      <c r="H24" s="202" t="str">
        <f>IFERROR(VLOOKUP(B24,Vendedor!$AG:$AK,4,FALSE),"")</f>
        <v/>
      </c>
      <c r="I24" s="203" t="str">
        <f>IFERROR(VLOOKUP(B24,Vendedor!$AG:$AK,5,FALSE),"")</f>
        <v/>
      </c>
      <c r="J24" s="204"/>
      <c r="K24" s="205">
        <f t="shared" si="2"/>
        <v>0</v>
      </c>
      <c r="L24" s="206" t="str">
        <f t="shared" si="3"/>
        <v/>
      </c>
      <c r="M24" s="207"/>
      <c r="N24" s="15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</row>
    <row r="25" ht="14.25" customHeight="1">
      <c r="A25" s="168">
        <v>3.0</v>
      </c>
      <c r="B25" s="195" t="str">
        <f t="shared" si="1"/>
        <v>2453</v>
      </c>
      <c r="C25" s="198" t="str">
        <f>IF(F25="","",3)</f>
        <v/>
      </c>
      <c r="D25" s="199" t="str">
        <f>IFERROR(IF(VLOOKUP(B25,Vendedor!$AG:$AK,2,FALSE)=0,"",VLOOKUP(B25,Vendedor!$AG:$AK,2,FALSE)),"")</f>
        <v> </v>
      </c>
      <c r="E25" s="15"/>
      <c r="F25" s="200"/>
      <c r="G25" s="201" t="str">
        <f>IFERROR(VLOOKUP(B25,Vendedor!$AG:$AK,3,FALSE),"")</f>
        <v/>
      </c>
      <c r="H25" s="202" t="str">
        <f>IFERROR(VLOOKUP(B25,Vendedor!$AG:$AK,4,FALSE),"")</f>
        <v/>
      </c>
      <c r="I25" s="203" t="str">
        <f>IFERROR(VLOOKUP(B25,Vendedor!$AG:$AK,5,FALSE),"")</f>
        <v/>
      </c>
      <c r="J25" s="204"/>
      <c r="K25" s="205">
        <f t="shared" si="2"/>
        <v>0</v>
      </c>
      <c r="L25" s="206" t="str">
        <f t="shared" si="3"/>
        <v/>
      </c>
      <c r="M25" s="207"/>
      <c r="N25" s="15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</row>
    <row r="26" ht="14.25" customHeight="1">
      <c r="A26" s="168">
        <v>4.0</v>
      </c>
      <c r="B26" s="195" t="str">
        <f t="shared" si="1"/>
        <v>2454</v>
      </c>
      <c r="C26" s="198" t="str">
        <f>IF(F26="","",4)</f>
        <v/>
      </c>
      <c r="D26" s="199" t="str">
        <f>IFERROR(IF(VLOOKUP(B26,Vendedor!$AG:$AK,2,FALSE)=0,"",VLOOKUP(B26,Vendedor!$AG:$AK,2,FALSE)),"")</f>
        <v> </v>
      </c>
      <c r="E26" s="15"/>
      <c r="F26" s="200"/>
      <c r="G26" s="201" t="str">
        <f>IFERROR(VLOOKUP(B26,Vendedor!$AG:$AK,3,FALSE),"")</f>
        <v/>
      </c>
      <c r="H26" s="202" t="str">
        <f>IFERROR(VLOOKUP(B26,Vendedor!$AG:$AK,4,FALSE),"")</f>
        <v/>
      </c>
      <c r="I26" s="203" t="str">
        <f>IFERROR(VLOOKUP(B26,Vendedor!$AG:$AK,5,FALSE),"")</f>
        <v/>
      </c>
      <c r="J26" s="204"/>
      <c r="K26" s="205">
        <f t="shared" si="2"/>
        <v>0</v>
      </c>
      <c r="L26" s="206" t="str">
        <f t="shared" si="3"/>
        <v/>
      </c>
      <c r="M26" s="208"/>
      <c r="N26" s="15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</row>
    <row r="27" ht="14.25" customHeight="1">
      <c r="A27" s="168">
        <v>5.0</v>
      </c>
      <c r="B27" s="195" t="str">
        <f t="shared" si="1"/>
        <v>2455</v>
      </c>
      <c r="C27" s="198" t="str">
        <f>IF(F27="","",5)</f>
        <v/>
      </c>
      <c r="D27" s="199" t="str">
        <f>IFERROR(IF(VLOOKUP(B27,Vendedor!$AG:$AK,2,FALSE)=0,"",VLOOKUP(B27,Vendedor!$AG:$AK,2,FALSE)),"")</f>
        <v> </v>
      </c>
      <c r="E27" s="15"/>
      <c r="F27" s="200"/>
      <c r="G27" s="201" t="str">
        <f>IFERROR(VLOOKUP(B27,Vendedor!$AG:$AK,3,FALSE),"")</f>
        <v/>
      </c>
      <c r="H27" s="202" t="str">
        <f>IFERROR(VLOOKUP(B27,Vendedor!$AG:$AK,4,FALSE),"")</f>
        <v/>
      </c>
      <c r="I27" s="203" t="str">
        <f>IFERROR(VLOOKUP(B27,Vendedor!$AG:$AK,5,FALSE),"")</f>
        <v/>
      </c>
      <c r="J27" s="204"/>
      <c r="K27" s="205">
        <f t="shared" si="2"/>
        <v>0</v>
      </c>
      <c r="L27" s="206" t="str">
        <f t="shared" si="3"/>
        <v/>
      </c>
      <c r="M27" s="208"/>
      <c r="N27" s="15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</row>
    <row r="28" ht="14.25" customHeight="1">
      <c r="A28" s="168">
        <v>6.0</v>
      </c>
      <c r="B28" s="195" t="str">
        <f t="shared" si="1"/>
        <v>2456</v>
      </c>
      <c r="C28" s="198" t="str">
        <f>IF(F28="","",6)</f>
        <v/>
      </c>
      <c r="D28" s="199" t="str">
        <f>IFERROR(IF(VLOOKUP(B28,Vendedor!$AG:$AK,2,FALSE)=0,"",VLOOKUP(B28,Vendedor!$AG:$AK,2,FALSE)),"")</f>
        <v> </v>
      </c>
      <c r="E28" s="15"/>
      <c r="F28" s="200"/>
      <c r="G28" s="201" t="str">
        <f>IFERROR(VLOOKUP(B28,Vendedor!$AG:$AK,3,FALSE),"")</f>
        <v/>
      </c>
      <c r="H28" s="202" t="str">
        <f>IFERROR(VLOOKUP(B28,Vendedor!$AG:$AK,4,FALSE),"")</f>
        <v/>
      </c>
      <c r="I28" s="203" t="str">
        <f>IFERROR(VLOOKUP(B28,Vendedor!$AG:$AK,5,FALSE),"")</f>
        <v/>
      </c>
      <c r="J28" s="204"/>
      <c r="K28" s="205">
        <f t="shared" si="2"/>
        <v>0</v>
      </c>
      <c r="L28" s="206" t="str">
        <f t="shared" si="3"/>
        <v/>
      </c>
      <c r="M28" s="207"/>
      <c r="N28" s="15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</row>
    <row r="29" ht="14.25" customHeight="1">
      <c r="A29" s="168">
        <v>7.0</v>
      </c>
      <c r="B29" s="195" t="str">
        <f t="shared" si="1"/>
        <v>2457</v>
      </c>
      <c r="C29" s="198" t="str">
        <f>IF(F29="","",7)</f>
        <v/>
      </c>
      <c r="D29" s="199" t="str">
        <f>IFERROR(IF(VLOOKUP(B29,Vendedor!$AG:$AK,2,FALSE)=0,"",VLOOKUP(B29,Vendedor!$AG:$AK,2,FALSE)),"")</f>
        <v> </v>
      </c>
      <c r="E29" s="15"/>
      <c r="F29" s="200"/>
      <c r="G29" s="201" t="str">
        <f>IFERROR(VLOOKUP(B29,Vendedor!$AG:$AK,3,FALSE),"")</f>
        <v/>
      </c>
      <c r="H29" s="202" t="str">
        <f>IFERROR(VLOOKUP(B29,Vendedor!$AG:$AK,4,FALSE),"")</f>
        <v/>
      </c>
      <c r="I29" s="203" t="str">
        <f>IFERROR(VLOOKUP(B29,Vendedor!$AG:$AK,5,FALSE),"")</f>
        <v/>
      </c>
      <c r="J29" s="204"/>
      <c r="K29" s="205">
        <f t="shared" si="2"/>
        <v>0</v>
      </c>
      <c r="L29" s="206" t="str">
        <f t="shared" si="3"/>
        <v/>
      </c>
      <c r="M29" s="208"/>
      <c r="N29" s="15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</row>
    <row r="30" ht="14.25" customHeight="1">
      <c r="A30" s="168">
        <v>8.0</v>
      </c>
      <c r="B30" s="195" t="str">
        <f t="shared" si="1"/>
        <v>2458</v>
      </c>
      <c r="C30" s="198" t="str">
        <f>IF(F30="","",8)</f>
        <v/>
      </c>
      <c r="D30" s="199" t="str">
        <f>IFERROR(IF(VLOOKUP(B30,Vendedor!$AG:$AK,2,FALSE)=0,"",VLOOKUP(B30,Vendedor!$AG:$AK,2,FALSE)),"")</f>
        <v> </v>
      </c>
      <c r="E30" s="15"/>
      <c r="F30" s="200"/>
      <c r="G30" s="201" t="str">
        <f>IFERROR(VLOOKUP(B30,Vendedor!$AG:$AK,3,FALSE),"")</f>
        <v/>
      </c>
      <c r="H30" s="202" t="str">
        <f>IFERROR(VLOOKUP(B30,Vendedor!$AG:$AK,4,FALSE),"")</f>
        <v/>
      </c>
      <c r="I30" s="203" t="str">
        <f>IFERROR(VLOOKUP(B30,Vendedor!$AG:$AK,5,FALSE),"")</f>
        <v/>
      </c>
      <c r="J30" s="204"/>
      <c r="K30" s="205">
        <f t="shared" si="2"/>
        <v>0</v>
      </c>
      <c r="L30" s="206" t="str">
        <f t="shared" si="3"/>
        <v/>
      </c>
      <c r="M30" s="208"/>
      <c r="N30" s="15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</row>
    <row r="31" ht="14.25" customHeight="1">
      <c r="A31" s="168">
        <v>9.0</v>
      </c>
      <c r="B31" s="195" t="str">
        <f t="shared" si="1"/>
        <v>2459</v>
      </c>
      <c r="C31" s="198" t="str">
        <f>IF(F31="","",9)</f>
        <v/>
      </c>
      <c r="D31" s="199" t="str">
        <f>IFERROR(IF(VLOOKUP(B31,Vendedor!$AG:$AK,2,FALSE)=0,"",VLOOKUP(B31,Vendedor!$AG:$AK,2,FALSE)),"")</f>
        <v> </v>
      </c>
      <c r="E31" s="15"/>
      <c r="F31" s="200"/>
      <c r="G31" s="201" t="str">
        <f>IFERROR(VLOOKUP(B31,Vendedor!$AG:$AK,3,FALSE),"")</f>
        <v/>
      </c>
      <c r="H31" s="202" t="str">
        <f>IFERROR(VLOOKUP(B31,Vendedor!$AG:$AK,4,FALSE),"")</f>
        <v/>
      </c>
      <c r="I31" s="203" t="str">
        <f>IFERROR(VLOOKUP(B31,Vendedor!$AG:$AK,5,FALSE),"")</f>
        <v/>
      </c>
      <c r="J31" s="204"/>
      <c r="K31" s="205">
        <f t="shared" si="2"/>
        <v>0</v>
      </c>
      <c r="L31" s="206" t="str">
        <f t="shared" si="3"/>
        <v/>
      </c>
      <c r="M31" s="207"/>
      <c r="N31" s="15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</row>
    <row r="32" ht="14.25" customHeight="1">
      <c r="A32" s="168">
        <v>10.0</v>
      </c>
      <c r="B32" s="195" t="str">
        <f t="shared" si="1"/>
        <v>24510</v>
      </c>
      <c r="C32" s="198" t="str">
        <f>IF(F32="","",10)</f>
        <v/>
      </c>
      <c r="D32" s="199" t="str">
        <f>IFERROR(IF(VLOOKUP(B32,Vendedor!$AG:$AK,2,FALSE)=0,"",VLOOKUP(B32,Vendedor!$AG:$AK,2,FALSE)),"")</f>
        <v> </v>
      </c>
      <c r="E32" s="15"/>
      <c r="F32" s="200"/>
      <c r="G32" s="201" t="str">
        <f>IFERROR(VLOOKUP(B32,Vendedor!$AG:$AK,3,FALSE),"")</f>
        <v/>
      </c>
      <c r="H32" s="202" t="str">
        <f>IFERROR(VLOOKUP(B32,Vendedor!$AG:$AK,4,FALSE),"")</f>
        <v/>
      </c>
      <c r="I32" s="203" t="str">
        <f>IFERROR(VLOOKUP(B32,Vendedor!$AG:$AK,5,FALSE),"")</f>
        <v/>
      </c>
      <c r="J32" s="204"/>
      <c r="K32" s="205">
        <f t="shared" si="2"/>
        <v>0</v>
      </c>
      <c r="L32" s="206" t="str">
        <f t="shared" si="3"/>
        <v/>
      </c>
      <c r="M32" s="207"/>
      <c r="N32" s="15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</row>
    <row r="33" ht="14.25" customHeight="1">
      <c r="A33" s="168">
        <v>11.0</v>
      </c>
      <c r="B33" s="195" t="str">
        <f t="shared" si="1"/>
        <v>24511</v>
      </c>
      <c r="C33" s="198" t="str">
        <f>IF(F33="","",11)</f>
        <v/>
      </c>
      <c r="D33" s="199" t="str">
        <f>IFERROR(IF(VLOOKUP(B33,Vendedor!$AG:$AK,2,FALSE)=0,"",VLOOKUP(B33,Vendedor!$AG:$AK,2,FALSE)),"")</f>
        <v> </v>
      </c>
      <c r="E33" s="15"/>
      <c r="F33" s="200"/>
      <c r="G33" s="201" t="str">
        <f>IFERROR(VLOOKUP(B33,Vendedor!$AG:$AK,3,FALSE),"")</f>
        <v/>
      </c>
      <c r="H33" s="202" t="str">
        <f>IFERROR(VLOOKUP(B33,Vendedor!$AG:$AK,4,FALSE),"")</f>
        <v/>
      </c>
      <c r="I33" s="203" t="str">
        <f>IFERROR(VLOOKUP(B33,Vendedor!$AG:$AK,5,FALSE),"")</f>
        <v/>
      </c>
      <c r="J33" s="204"/>
      <c r="K33" s="205">
        <f t="shared" si="2"/>
        <v>0</v>
      </c>
      <c r="L33" s="206" t="str">
        <f t="shared" si="3"/>
        <v/>
      </c>
      <c r="M33" s="207"/>
      <c r="N33" s="15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</row>
    <row r="34" ht="14.25" customHeight="1">
      <c r="A34" s="168">
        <v>12.0</v>
      </c>
      <c r="B34" s="195" t="str">
        <f t="shared" si="1"/>
        <v>24512</v>
      </c>
      <c r="C34" s="198" t="str">
        <f>IF(F34="","",12)</f>
        <v/>
      </c>
      <c r="D34" s="199" t="str">
        <f>IFERROR(IF(VLOOKUP(B34,Vendedor!$AG:$AK,2,FALSE)=0,"",VLOOKUP(B34,Vendedor!$AG:$AK,2,FALSE)),"")</f>
        <v> </v>
      </c>
      <c r="E34" s="15"/>
      <c r="F34" s="200"/>
      <c r="G34" s="201" t="str">
        <f>IFERROR(VLOOKUP(B34,Vendedor!$AG:$AK,3,FALSE),"")</f>
        <v/>
      </c>
      <c r="H34" s="202" t="str">
        <f>IFERROR(VLOOKUP(B34,Vendedor!$AG:$AK,4,FALSE),"")</f>
        <v/>
      </c>
      <c r="I34" s="203" t="str">
        <f>IFERROR(VLOOKUP(B34,Vendedor!$AG:$AK,5,FALSE),"")</f>
        <v/>
      </c>
      <c r="J34" s="204"/>
      <c r="K34" s="205">
        <f t="shared" si="2"/>
        <v>0</v>
      </c>
      <c r="L34" s="206" t="str">
        <f t="shared" si="3"/>
        <v/>
      </c>
      <c r="M34" s="207"/>
      <c r="N34" s="15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</row>
    <row r="35" ht="14.25" customHeight="1">
      <c r="A35" s="168">
        <v>13.0</v>
      </c>
      <c r="B35" s="195" t="str">
        <f t="shared" si="1"/>
        <v>24513</v>
      </c>
      <c r="C35" s="198" t="str">
        <f>IF(F35="","",13)</f>
        <v/>
      </c>
      <c r="D35" s="199" t="str">
        <f>IFERROR(IF(VLOOKUP(B35,Vendedor!$AG:$AK,2,FALSE)=0,"",VLOOKUP(B35,Vendedor!$AG:$AK,2,FALSE)),"")</f>
        <v> </v>
      </c>
      <c r="E35" s="15"/>
      <c r="F35" s="200"/>
      <c r="G35" s="201" t="str">
        <f>IFERROR(VLOOKUP(B35,Vendedor!$AG:$AK,3,FALSE),"")</f>
        <v/>
      </c>
      <c r="H35" s="202" t="str">
        <f>IFERROR(VLOOKUP(B35,Vendedor!$AG:$AK,4,FALSE),"")</f>
        <v/>
      </c>
      <c r="I35" s="203" t="str">
        <f>IFERROR(VLOOKUP(B35,Vendedor!$AG:$AK,5,FALSE),"")</f>
        <v/>
      </c>
      <c r="J35" s="204"/>
      <c r="K35" s="205">
        <f t="shared" si="2"/>
        <v>0</v>
      </c>
      <c r="L35" s="206" t="str">
        <f t="shared" si="3"/>
        <v/>
      </c>
      <c r="M35" s="207"/>
      <c r="N35" s="15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</row>
    <row r="36" ht="14.25" customHeight="1">
      <c r="A36" s="168">
        <v>14.0</v>
      </c>
      <c r="B36" s="195" t="str">
        <f t="shared" si="1"/>
        <v>24514</v>
      </c>
      <c r="C36" s="198" t="str">
        <f>IF(F36="","",14)</f>
        <v/>
      </c>
      <c r="D36" s="199" t="str">
        <f>IFERROR(IF(VLOOKUP(B36,Vendedor!$AG:$AK,2,FALSE)=0,"",VLOOKUP(B36,Vendedor!$AG:$AK,2,FALSE)),"")</f>
        <v> </v>
      </c>
      <c r="E36" s="15"/>
      <c r="F36" s="200"/>
      <c r="G36" s="201" t="str">
        <f>IFERROR(VLOOKUP(B36,Vendedor!$AG:$AK,3,FALSE),"")</f>
        <v/>
      </c>
      <c r="H36" s="202" t="str">
        <f>IFERROR(VLOOKUP(B36,Vendedor!$AG:$AK,4,FALSE),"")</f>
        <v/>
      </c>
      <c r="I36" s="203" t="str">
        <f>IFERROR(VLOOKUP(B36,Vendedor!$AG:$AK,5,FALSE),"")</f>
        <v/>
      </c>
      <c r="J36" s="204"/>
      <c r="K36" s="205">
        <f t="shared" si="2"/>
        <v>0</v>
      </c>
      <c r="L36" s="206" t="str">
        <f t="shared" si="3"/>
        <v/>
      </c>
      <c r="M36" s="207"/>
      <c r="N36" s="15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</row>
    <row r="37" ht="14.25" customHeight="1">
      <c r="A37" s="168">
        <v>15.0</v>
      </c>
      <c r="B37" s="195" t="str">
        <f t="shared" si="1"/>
        <v>24515</v>
      </c>
      <c r="C37" s="198" t="str">
        <f>IF(F37="","",15)</f>
        <v/>
      </c>
      <c r="D37" s="199" t="str">
        <f>IFERROR(IF(VLOOKUP(B37,Vendedor!$AG:$AK,2,FALSE)=0,"",VLOOKUP(B37,Vendedor!$AG:$AK,2,FALSE)),"")</f>
        <v> </v>
      </c>
      <c r="E37" s="15"/>
      <c r="F37" s="200"/>
      <c r="G37" s="201" t="str">
        <f>IFERROR(VLOOKUP(B37,Vendedor!$AG:$AK,3,FALSE),"")</f>
        <v/>
      </c>
      <c r="H37" s="202" t="str">
        <f>IFERROR(VLOOKUP(B37,Vendedor!$AG:$AK,4,FALSE),"")</f>
        <v/>
      </c>
      <c r="I37" s="203" t="str">
        <f>IFERROR(VLOOKUP(B37,Vendedor!$AG:$AK,5,FALSE),"")</f>
        <v/>
      </c>
      <c r="J37" s="204"/>
      <c r="K37" s="205">
        <f t="shared" si="2"/>
        <v>0</v>
      </c>
      <c r="L37" s="206" t="str">
        <f t="shared" si="3"/>
        <v/>
      </c>
      <c r="M37" s="207"/>
      <c r="N37" s="15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</row>
    <row r="38" ht="14.25" customHeight="1">
      <c r="A38" s="168">
        <v>16.0</v>
      </c>
      <c r="B38" s="195" t="str">
        <f t="shared" si="1"/>
        <v>24516</v>
      </c>
      <c r="C38" s="198" t="str">
        <f>IF(F38="","",16)</f>
        <v/>
      </c>
      <c r="D38" s="199" t="str">
        <f>IFERROR(IF(VLOOKUP(B38,Vendedor!$AG:$AK,2,FALSE)=0,"",VLOOKUP(B38,Vendedor!$AG:$AK,2,FALSE)),"")</f>
        <v> </v>
      </c>
      <c r="E38" s="15"/>
      <c r="F38" s="200"/>
      <c r="G38" s="201" t="str">
        <f>IFERROR(VLOOKUP(B38,Vendedor!$AG:$AK,3,FALSE),"")</f>
        <v/>
      </c>
      <c r="H38" s="202" t="str">
        <f>IFERROR(VLOOKUP(B38,Vendedor!$AG:$AK,4,FALSE),"")</f>
        <v/>
      </c>
      <c r="I38" s="203" t="str">
        <f>IFERROR(VLOOKUP(B38,Vendedor!$AG:$AK,5,FALSE),"")</f>
        <v/>
      </c>
      <c r="J38" s="204"/>
      <c r="K38" s="205">
        <f t="shared" si="2"/>
        <v>0</v>
      </c>
      <c r="L38" s="206" t="str">
        <f t="shared" si="3"/>
        <v/>
      </c>
      <c r="M38" s="207"/>
      <c r="N38" s="15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</row>
    <row r="39" ht="14.25" customHeight="1">
      <c r="A39" s="168">
        <v>17.0</v>
      </c>
      <c r="B39" s="195" t="str">
        <f t="shared" si="1"/>
        <v>24517</v>
      </c>
      <c r="C39" s="198" t="str">
        <f>IF(F39="","",17)</f>
        <v/>
      </c>
      <c r="D39" s="199" t="str">
        <f>IFERROR(IF(VLOOKUP(B39,Vendedor!$AG:$AK,2,FALSE)=0,"",VLOOKUP(B39,Vendedor!$AG:$AK,2,FALSE)),"")</f>
        <v> </v>
      </c>
      <c r="E39" s="15"/>
      <c r="F39" s="200"/>
      <c r="G39" s="201" t="str">
        <f>IFERROR(VLOOKUP(B39,Vendedor!$AG:$AK,3,FALSE),"")</f>
        <v/>
      </c>
      <c r="H39" s="202" t="str">
        <f>IFERROR(VLOOKUP(B39,Vendedor!$AG:$AK,4,FALSE),"")</f>
        <v/>
      </c>
      <c r="I39" s="203" t="str">
        <f>IFERROR(VLOOKUP(B39,Vendedor!$AG:$AK,5,FALSE),"")</f>
        <v/>
      </c>
      <c r="J39" s="204"/>
      <c r="K39" s="205">
        <f t="shared" si="2"/>
        <v>0</v>
      </c>
      <c r="L39" s="206" t="str">
        <f t="shared" si="3"/>
        <v/>
      </c>
      <c r="M39" s="207"/>
      <c r="N39" s="15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</row>
    <row r="40" ht="14.25" customHeight="1">
      <c r="A40" s="168">
        <v>18.0</v>
      </c>
      <c r="B40" s="195" t="str">
        <f t="shared" si="1"/>
        <v>24518</v>
      </c>
      <c r="C40" s="198" t="str">
        <f>IF(F40="","",18)</f>
        <v/>
      </c>
      <c r="D40" s="199" t="str">
        <f>IFERROR(IF(VLOOKUP(B40,Vendedor!$AG:$AK,2,FALSE)=0,"",VLOOKUP(B40,Vendedor!$AG:$AK,2,FALSE)),"")</f>
        <v> </v>
      </c>
      <c r="E40" s="15"/>
      <c r="F40" s="200"/>
      <c r="G40" s="201" t="str">
        <f>IFERROR(VLOOKUP(B40,Vendedor!$AG:$AK,3,FALSE),"")</f>
        <v/>
      </c>
      <c r="H40" s="202" t="str">
        <f>IFERROR(VLOOKUP(B40,Vendedor!$AG:$AK,4,FALSE),"")</f>
        <v/>
      </c>
      <c r="I40" s="203" t="str">
        <f>IFERROR(VLOOKUP(B40,Vendedor!$AG:$AK,5,FALSE),"")</f>
        <v/>
      </c>
      <c r="J40" s="204"/>
      <c r="K40" s="205">
        <f t="shared" si="2"/>
        <v>0</v>
      </c>
      <c r="L40" s="206" t="str">
        <f t="shared" si="3"/>
        <v/>
      </c>
      <c r="M40" s="207"/>
      <c r="N40" s="15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</row>
    <row r="41" ht="14.25" customHeight="1">
      <c r="A41" s="168">
        <v>19.0</v>
      </c>
      <c r="B41" s="195" t="str">
        <f t="shared" si="1"/>
        <v>24519</v>
      </c>
      <c r="C41" s="198" t="str">
        <f>IF(F41="","",19)</f>
        <v/>
      </c>
      <c r="D41" s="199" t="str">
        <f>IFERROR(IF(VLOOKUP(B41,Vendedor!$AG:$AK,2,FALSE)=0,"",VLOOKUP(B41,Vendedor!$AG:$AK,2,FALSE)),"")</f>
        <v> </v>
      </c>
      <c r="E41" s="15"/>
      <c r="F41" s="200"/>
      <c r="G41" s="201" t="str">
        <f>IFERROR(VLOOKUP(B41,Vendedor!$AG:$AK,3,FALSE),"")</f>
        <v/>
      </c>
      <c r="H41" s="202" t="str">
        <f>IFERROR(VLOOKUP(B41,Vendedor!$AG:$AK,4,FALSE),"")</f>
        <v/>
      </c>
      <c r="I41" s="203" t="str">
        <f>IFERROR(VLOOKUP(B41,Vendedor!$AG:$AK,5,FALSE),"")</f>
        <v/>
      </c>
      <c r="J41" s="204"/>
      <c r="K41" s="205">
        <f t="shared" si="2"/>
        <v>0</v>
      </c>
      <c r="L41" s="206" t="str">
        <f t="shared" si="3"/>
        <v/>
      </c>
      <c r="M41" s="207"/>
      <c r="N41" s="15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</row>
    <row r="42" ht="14.25" customHeight="1">
      <c r="A42" s="168">
        <v>20.0</v>
      </c>
      <c r="B42" s="195" t="str">
        <f t="shared" si="1"/>
        <v>24520</v>
      </c>
      <c r="C42" s="198" t="str">
        <f>IF(F42="","",20)</f>
        <v/>
      </c>
      <c r="D42" s="199" t="str">
        <f>IFERROR(IF(VLOOKUP(B42,Vendedor!$AG:$AK,2,FALSE)=0,"",VLOOKUP(B42,Vendedor!$AG:$AK,2,FALSE)),"")</f>
        <v> </v>
      </c>
      <c r="E42" s="15"/>
      <c r="F42" s="200"/>
      <c r="G42" s="201" t="str">
        <f>IFERROR(VLOOKUP(B42,Vendedor!$AG:$AK,3,FALSE),"")</f>
        <v/>
      </c>
      <c r="H42" s="202" t="str">
        <f>IFERROR(VLOOKUP(B42,Vendedor!$AG:$AK,4,FALSE),"")</f>
        <v/>
      </c>
      <c r="I42" s="203" t="str">
        <f>IFERROR(VLOOKUP(B42,Vendedor!$AG:$AK,5,FALSE),"")</f>
        <v/>
      </c>
      <c r="J42" s="204"/>
      <c r="K42" s="205">
        <f t="shared" si="2"/>
        <v>0</v>
      </c>
      <c r="L42" s="206" t="str">
        <f t="shared" si="3"/>
        <v/>
      </c>
      <c r="M42" s="207"/>
      <c r="N42" s="15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</row>
    <row r="43" ht="14.25" customHeight="1">
      <c r="A43" s="168"/>
      <c r="B43" s="195"/>
      <c r="C43" s="209"/>
      <c r="D43" s="168"/>
      <c r="E43" s="210"/>
      <c r="F43" s="210"/>
      <c r="G43" s="211"/>
      <c r="H43" s="212"/>
      <c r="I43" s="212"/>
      <c r="J43" s="213"/>
      <c r="K43" s="214"/>
      <c r="L43" s="215"/>
      <c r="M43" s="170"/>
      <c r="N43" s="170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</row>
    <row r="44" ht="14.25" customHeight="1">
      <c r="A44" s="168"/>
      <c r="B44" s="195"/>
      <c r="C44" s="216" t="s">
        <v>68</v>
      </c>
      <c r="F44" s="217">
        <f>SUM(G23:G43)</f>
        <v>125</v>
      </c>
      <c r="H44" s="218" t="s">
        <v>69</v>
      </c>
      <c r="I44" s="218"/>
      <c r="J44" s="219" t="s">
        <v>70</v>
      </c>
      <c r="M44" s="220">
        <f>SUMPRODUCT(G23:G52,H23:H52)</f>
        <v>1187.5</v>
      </c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</row>
    <row r="45" ht="14.25" customHeight="1">
      <c r="A45" s="168"/>
      <c r="B45" s="195"/>
      <c r="C45" s="210"/>
      <c r="D45" s="210"/>
      <c r="E45" s="221"/>
      <c r="F45" s="217"/>
      <c r="G45" s="217"/>
      <c r="H45" s="218"/>
      <c r="I45" s="218"/>
      <c r="J45" s="219" t="s">
        <v>71</v>
      </c>
      <c r="M45" s="220">
        <f>SUMPRODUCT(G23:G52,K23:K52)</f>
        <v>1187.5</v>
      </c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</row>
    <row r="46" ht="9.0" customHeight="1">
      <c r="A46" s="168"/>
      <c r="B46" s="195"/>
      <c r="C46" s="169"/>
      <c r="D46" s="210"/>
      <c r="E46" s="221"/>
      <c r="F46" s="217"/>
      <c r="G46" s="217"/>
      <c r="H46" s="218"/>
      <c r="I46" s="218"/>
      <c r="J46" s="219"/>
      <c r="K46" s="219"/>
      <c r="L46" s="219"/>
      <c r="M46" s="220"/>
      <c r="N46" s="220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</row>
    <row r="47" ht="14.25" customHeight="1">
      <c r="A47" s="168"/>
      <c r="B47" s="195"/>
      <c r="C47" s="222" t="s">
        <v>72</v>
      </c>
      <c r="D47" s="210"/>
      <c r="E47" s="210"/>
      <c r="F47" s="210"/>
      <c r="G47" s="211"/>
      <c r="H47" s="212"/>
      <c r="I47" s="212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</row>
    <row r="48" ht="14.25" customHeight="1">
      <c r="A48" s="168"/>
      <c r="B48" s="195"/>
      <c r="C48" s="223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5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</row>
    <row r="49" ht="14.25" customHeight="1">
      <c r="A49" s="168"/>
      <c r="B49" s="195"/>
      <c r="C49" s="224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5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</row>
    <row r="50" ht="14.25" customHeight="1">
      <c r="A50" s="168"/>
      <c r="B50" s="195"/>
      <c r="C50" s="224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5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</row>
    <row r="51" ht="14.25" customHeight="1">
      <c r="A51" s="168"/>
      <c r="B51" s="195"/>
      <c r="C51" s="210"/>
      <c r="D51" s="210"/>
      <c r="E51" s="210"/>
      <c r="F51" s="210"/>
      <c r="G51" s="211"/>
      <c r="H51" s="212"/>
      <c r="I51" s="212"/>
      <c r="J51" s="213"/>
      <c r="K51" s="214"/>
      <c r="L51" s="215"/>
      <c r="M51" s="170"/>
      <c r="N51" s="170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</row>
    <row r="52" ht="14.25" customHeight="1">
      <c r="A52" s="168"/>
      <c r="B52" s="169"/>
      <c r="C52" s="225" t="s">
        <v>73</v>
      </c>
      <c r="D52" s="226"/>
      <c r="E52" s="226"/>
      <c r="F52" s="227"/>
      <c r="G52" s="227"/>
      <c r="H52" s="226"/>
      <c r="I52" s="168"/>
      <c r="J52" s="168"/>
      <c r="K52" s="214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</row>
    <row r="53" ht="3.75" customHeight="1">
      <c r="A53" s="168"/>
      <c r="B53" s="169"/>
      <c r="C53" s="222"/>
      <c r="D53" s="168"/>
      <c r="E53" s="168"/>
      <c r="F53" s="170"/>
      <c r="G53" s="170"/>
      <c r="H53" s="168"/>
      <c r="I53" s="168"/>
      <c r="J53" s="168"/>
      <c r="K53" s="214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</row>
    <row r="54" ht="14.25" customHeight="1">
      <c r="A54" s="168"/>
      <c r="B54" s="169"/>
      <c r="C54" s="228" t="s">
        <v>61</v>
      </c>
      <c r="D54" s="10"/>
      <c r="E54" s="229">
        <f>IFERROR(VLOOKUP(B23,Vendedor!$AG:$AK,5,FALSE),"")</f>
        <v>0.18</v>
      </c>
      <c r="F54" s="230" t="s">
        <v>74</v>
      </c>
      <c r="G54" s="231"/>
      <c r="H54" s="10"/>
      <c r="I54" s="10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</row>
    <row r="55" ht="14.25" customHeight="1">
      <c r="A55" s="168"/>
      <c r="B55" s="169"/>
      <c r="C55" s="228" t="s">
        <v>75</v>
      </c>
      <c r="D55" s="168"/>
      <c r="E55" s="232">
        <v>0.0925</v>
      </c>
      <c r="F55" s="230" t="s">
        <v>76</v>
      </c>
      <c r="G55" s="170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</row>
    <row r="56" ht="14.25" customHeight="1">
      <c r="A56" s="168"/>
      <c r="B56" s="169"/>
      <c r="C56" s="228" t="s">
        <v>77</v>
      </c>
      <c r="D56" s="168"/>
      <c r="E56" s="168"/>
      <c r="F56" s="233" t="s">
        <v>78</v>
      </c>
      <c r="G56" s="4"/>
      <c r="H56" s="234"/>
      <c r="I56" s="230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</row>
    <row r="57" ht="14.25" customHeight="1">
      <c r="A57" s="168"/>
      <c r="B57" s="169"/>
      <c r="C57" s="228" t="s">
        <v>79</v>
      </c>
      <c r="D57" s="168"/>
      <c r="E57" s="168"/>
      <c r="F57" s="187" t="s">
        <v>80</v>
      </c>
      <c r="G57" s="235"/>
      <c r="H57" s="187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</row>
    <row r="58" ht="14.25" customHeight="1">
      <c r="A58" s="168"/>
      <c r="B58" s="169"/>
      <c r="C58" s="228" t="s">
        <v>81</v>
      </c>
      <c r="D58" s="168"/>
      <c r="E58" s="168"/>
      <c r="F58" s="236" t="s">
        <v>82</v>
      </c>
      <c r="G58" s="235"/>
      <c r="H58" s="187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</row>
    <row r="59" ht="14.25" customHeight="1">
      <c r="A59" s="168"/>
      <c r="B59" s="169"/>
      <c r="C59" s="169"/>
      <c r="D59" s="168"/>
      <c r="E59" s="168"/>
      <c r="F59" s="170"/>
      <c r="G59" s="170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</row>
    <row r="60" ht="11.25" customHeight="1">
      <c r="A60" s="237"/>
      <c r="B60" s="238"/>
      <c r="C60" s="239" t="s">
        <v>83</v>
      </c>
      <c r="D60" s="237"/>
      <c r="E60" s="237"/>
      <c r="F60" s="240"/>
      <c r="G60" s="240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</row>
    <row r="61" ht="3.0" customHeight="1">
      <c r="A61" s="237"/>
      <c r="B61" s="238"/>
      <c r="C61" s="237"/>
      <c r="D61" s="237"/>
      <c r="E61" s="237"/>
      <c r="F61" s="240"/>
      <c r="G61" s="240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</row>
    <row r="62" ht="11.25" customHeight="1">
      <c r="A62" s="237"/>
      <c r="B62" s="238"/>
      <c r="C62" s="241" t="s">
        <v>84</v>
      </c>
      <c r="D62" s="237"/>
      <c r="E62" s="237"/>
      <c r="F62" s="240"/>
      <c r="G62" s="240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237"/>
      <c r="Z62" s="237"/>
    </row>
    <row r="63" ht="14.25" customHeight="1">
      <c r="A63" s="168"/>
      <c r="B63" s="169"/>
      <c r="C63" s="241" t="s">
        <v>85</v>
      </c>
      <c r="D63" s="168"/>
      <c r="E63" s="168"/>
      <c r="F63" s="170"/>
      <c r="G63" s="170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</row>
    <row r="64" ht="14.25" customHeight="1">
      <c r="A64" s="168"/>
      <c r="B64" s="169"/>
      <c r="C64" s="169"/>
      <c r="D64" s="168"/>
      <c r="E64" s="168"/>
      <c r="F64" s="170"/>
      <c r="G64" s="170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</row>
    <row r="65" ht="14.25" customHeight="1">
      <c r="A65" s="168"/>
      <c r="B65" s="169"/>
      <c r="C65" s="169"/>
      <c r="D65" s="168"/>
      <c r="E65" s="168"/>
      <c r="F65" s="170"/>
      <c r="G65" s="170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</row>
    <row r="66" ht="14.25" customHeight="1">
      <c r="A66" s="168"/>
      <c r="B66" s="169"/>
      <c r="C66" s="169"/>
      <c r="D66" s="168"/>
      <c r="E66" s="168"/>
      <c r="F66" s="170"/>
      <c r="G66" s="170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</row>
    <row r="67" ht="14.25" customHeight="1">
      <c r="A67" s="168"/>
      <c r="B67" s="169"/>
      <c r="C67" s="169"/>
      <c r="D67" s="168"/>
      <c r="E67" s="168"/>
      <c r="F67" s="170"/>
      <c r="G67" s="170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</row>
    <row r="68" ht="14.25" customHeight="1">
      <c r="A68" s="168"/>
      <c r="B68" s="169"/>
      <c r="C68" s="169"/>
      <c r="D68" s="168"/>
      <c r="E68" s="168"/>
      <c r="F68" s="170"/>
      <c r="G68" s="170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</row>
    <row r="69" ht="14.25" customHeight="1">
      <c r="A69" s="168"/>
      <c r="B69" s="169"/>
      <c r="C69" s="169"/>
      <c r="D69" s="168"/>
      <c r="E69" s="168"/>
      <c r="F69" s="170"/>
      <c r="G69" s="170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</row>
    <row r="70" ht="14.25" customHeight="1">
      <c r="A70" s="168"/>
      <c r="B70" s="169"/>
      <c r="C70" s="169"/>
      <c r="D70" s="168"/>
      <c r="E70" s="168"/>
      <c r="F70" s="170"/>
      <c r="G70" s="170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</row>
    <row r="71" ht="14.25" customHeight="1">
      <c r="A71" s="168"/>
      <c r="B71" s="169"/>
      <c r="C71" s="169"/>
      <c r="D71" s="168"/>
      <c r="E71" s="168"/>
      <c r="F71" s="170"/>
      <c r="G71" s="170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</row>
    <row r="72" ht="14.25" customHeight="1">
      <c r="A72" s="168"/>
      <c r="B72" s="169"/>
      <c r="C72" s="169"/>
      <c r="D72" s="168"/>
      <c r="E72" s="168"/>
      <c r="F72" s="170"/>
      <c r="G72" s="170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</row>
    <row r="73" ht="14.25" customHeight="1">
      <c r="A73" s="168"/>
      <c r="B73" s="169"/>
      <c r="C73" s="169"/>
      <c r="D73" s="168"/>
      <c r="E73" s="168"/>
      <c r="F73" s="170"/>
      <c r="G73" s="170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</row>
    <row r="74" ht="14.25" customHeight="1">
      <c r="A74" s="168"/>
      <c r="B74" s="169"/>
      <c r="C74" s="169"/>
      <c r="D74" s="168"/>
      <c r="E74" s="168"/>
      <c r="F74" s="170"/>
      <c r="G74" s="170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</row>
    <row r="75" ht="14.25" customHeight="1">
      <c r="A75" s="168"/>
      <c r="B75" s="169"/>
      <c r="C75" s="169"/>
      <c r="D75" s="168"/>
      <c r="E75" s="168"/>
      <c r="F75" s="170"/>
      <c r="G75" s="170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</row>
    <row r="76" ht="14.25" customHeight="1">
      <c r="A76" s="168"/>
      <c r="B76" s="169"/>
      <c r="C76" s="169"/>
      <c r="D76" s="168"/>
      <c r="E76" s="168"/>
      <c r="F76" s="170"/>
      <c r="G76" s="170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</row>
    <row r="77" ht="14.25" customHeight="1">
      <c r="A77" s="168"/>
      <c r="B77" s="169"/>
      <c r="C77" s="169"/>
      <c r="D77" s="168"/>
      <c r="E77" s="168"/>
      <c r="F77" s="170"/>
      <c r="G77" s="170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</row>
    <row r="78" ht="14.25" customHeight="1">
      <c r="A78" s="168"/>
      <c r="B78" s="169"/>
      <c r="C78" s="169"/>
      <c r="D78" s="168"/>
      <c r="E78" s="168"/>
      <c r="F78" s="170"/>
      <c r="G78" s="170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</row>
    <row r="79" ht="14.25" customHeight="1">
      <c r="A79" s="168"/>
      <c r="B79" s="169"/>
      <c r="C79" s="169"/>
      <c r="D79" s="168"/>
      <c r="E79" s="168"/>
      <c r="F79" s="170"/>
      <c r="G79" s="170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</row>
    <row r="80" ht="14.25" customHeight="1">
      <c r="A80" s="168"/>
      <c r="B80" s="169"/>
      <c r="C80" s="169"/>
      <c r="D80" s="168"/>
      <c r="E80" s="168"/>
      <c r="F80" s="170"/>
      <c r="G80" s="170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</row>
    <row r="81" ht="14.25" customHeight="1">
      <c r="A81" s="168"/>
      <c r="B81" s="169"/>
      <c r="C81" s="169"/>
      <c r="D81" s="168"/>
      <c r="E81" s="168"/>
      <c r="F81" s="170"/>
      <c r="G81" s="170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</row>
    <row r="82" ht="14.25" customHeight="1">
      <c r="A82" s="168"/>
      <c r="B82" s="169"/>
      <c r="C82" s="169"/>
      <c r="D82" s="168"/>
      <c r="E82" s="168"/>
      <c r="F82" s="170"/>
      <c r="G82" s="170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</row>
    <row r="83" ht="14.25" customHeight="1">
      <c r="A83" s="168"/>
      <c r="B83" s="169"/>
      <c r="C83" s="169"/>
      <c r="D83" s="168"/>
      <c r="E83" s="168"/>
      <c r="F83" s="170"/>
      <c r="G83" s="170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</row>
    <row r="84" ht="14.25" customHeight="1">
      <c r="A84" s="168"/>
      <c r="B84" s="169"/>
      <c r="C84" s="169"/>
      <c r="D84" s="168"/>
      <c r="E84" s="168"/>
      <c r="F84" s="170"/>
      <c r="G84" s="170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</row>
    <row r="85" ht="14.25" customHeight="1">
      <c r="A85" s="168"/>
      <c r="B85" s="169"/>
      <c r="C85" s="169"/>
      <c r="D85" s="168"/>
      <c r="E85" s="168"/>
      <c r="F85" s="170"/>
      <c r="G85" s="170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</row>
    <row r="86" ht="14.25" customHeight="1">
      <c r="A86" s="168"/>
      <c r="B86" s="169"/>
      <c r="C86" s="169"/>
      <c r="D86" s="168"/>
      <c r="E86" s="168"/>
      <c r="F86" s="170"/>
      <c r="G86" s="170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</row>
    <row r="87" ht="14.25" customHeight="1">
      <c r="A87" s="168"/>
      <c r="B87" s="169"/>
      <c r="C87" s="169"/>
      <c r="D87" s="168"/>
      <c r="E87" s="168"/>
      <c r="F87" s="170"/>
      <c r="G87" s="170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</row>
    <row r="88" ht="14.25" customHeight="1">
      <c r="A88" s="168"/>
      <c r="B88" s="169"/>
      <c r="C88" s="169"/>
      <c r="D88" s="168"/>
      <c r="E88" s="168"/>
      <c r="F88" s="170"/>
      <c r="G88" s="170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</row>
    <row r="89" ht="14.25" customHeight="1">
      <c r="A89" s="168"/>
      <c r="B89" s="169"/>
      <c r="C89" s="169"/>
      <c r="D89" s="168"/>
      <c r="E89" s="168"/>
      <c r="F89" s="170"/>
      <c r="G89" s="170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</row>
    <row r="90" ht="14.25" customHeight="1">
      <c r="A90" s="168"/>
      <c r="B90" s="169"/>
      <c r="C90" s="169"/>
      <c r="D90" s="168"/>
      <c r="E90" s="168"/>
      <c r="F90" s="170"/>
      <c r="G90" s="170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</row>
    <row r="91" ht="14.25" customHeight="1">
      <c r="A91" s="168"/>
      <c r="B91" s="169"/>
      <c r="C91" s="169"/>
      <c r="D91" s="168"/>
      <c r="E91" s="168"/>
      <c r="F91" s="170"/>
      <c r="G91" s="170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</row>
    <row r="92" ht="14.25" customHeight="1">
      <c r="A92" s="168"/>
      <c r="B92" s="169"/>
      <c r="C92" s="169"/>
      <c r="D92" s="168"/>
      <c r="E92" s="168"/>
      <c r="F92" s="170"/>
      <c r="G92" s="170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</row>
    <row r="93" ht="14.25" customHeight="1">
      <c r="A93" s="168"/>
      <c r="B93" s="169"/>
      <c r="C93" s="169"/>
      <c r="D93" s="168"/>
      <c r="E93" s="168"/>
      <c r="F93" s="170"/>
      <c r="G93" s="170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</row>
    <row r="94" ht="14.25" customHeight="1">
      <c r="A94" s="168"/>
      <c r="B94" s="169"/>
      <c r="C94" s="169"/>
      <c r="D94" s="168"/>
      <c r="E94" s="168"/>
      <c r="F94" s="170"/>
      <c r="G94" s="170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</row>
    <row r="95" ht="14.25" customHeight="1">
      <c r="A95" s="168"/>
      <c r="B95" s="169"/>
      <c r="C95" s="169"/>
      <c r="D95" s="168"/>
      <c r="E95" s="168"/>
      <c r="F95" s="170"/>
      <c r="G95" s="170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</row>
    <row r="96" ht="14.25" customHeight="1">
      <c r="A96" s="168"/>
      <c r="B96" s="169"/>
      <c r="C96" s="169"/>
      <c r="D96" s="168"/>
      <c r="E96" s="168"/>
      <c r="F96" s="170"/>
      <c r="G96" s="170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</row>
    <row r="97" ht="14.25" customHeight="1">
      <c r="A97" s="168"/>
      <c r="B97" s="169"/>
      <c r="C97" s="169"/>
      <c r="D97" s="168"/>
      <c r="E97" s="168"/>
      <c r="F97" s="170"/>
      <c r="G97" s="170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</row>
    <row r="98" ht="14.25" customHeight="1">
      <c r="A98" s="168"/>
      <c r="B98" s="169"/>
      <c r="C98" s="169"/>
      <c r="D98" s="168"/>
      <c r="E98" s="168"/>
      <c r="F98" s="170"/>
      <c r="G98" s="170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</row>
    <row r="99" ht="14.25" customHeight="1">
      <c r="A99" s="168"/>
      <c r="B99" s="169"/>
      <c r="C99" s="169"/>
      <c r="D99" s="168"/>
      <c r="E99" s="168"/>
      <c r="F99" s="170"/>
      <c r="G99" s="170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</row>
    <row r="100" ht="14.25" customHeight="1">
      <c r="A100" s="168"/>
      <c r="B100" s="169"/>
      <c r="C100" s="169"/>
      <c r="D100" s="168"/>
      <c r="E100" s="168"/>
      <c r="F100" s="170"/>
      <c r="G100" s="170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</row>
    <row r="101" ht="14.25" customHeight="1">
      <c r="A101" s="168"/>
      <c r="B101" s="169"/>
      <c r="C101" s="169"/>
      <c r="D101" s="168"/>
      <c r="E101" s="168"/>
      <c r="F101" s="170"/>
      <c r="G101" s="170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</row>
    <row r="102" ht="14.25" customHeight="1">
      <c r="A102" s="168"/>
      <c r="B102" s="169"/>
      <c r="C102" s="169"/>
      <c r="D102" s="168"/>
      <c r="E102" s="168"/>
      <c r="F102" s="170"/>
      <c r="G102" s="170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</row>
    <row r="103" ht="14.25" customHeight="1">
      <c r="A103" s="168"/>
      <c r="B103" s="169"/>
      <c r="C103" s="169"/>
      <c r="D103" s="168"/>
      <c r="E103" s="168"/>
      <c r="F103" s="170"/>
      <c r="G103" s="170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</row>
    <row r="104" ht="14.25" customHeight="1">
      <c r="A104" s="168"/>
      <c r="B104" s="169"/>
      <c r="C104" s="169"/>
      <c r="D104" s="168"/>
      <c r="E104" s="168"/>
      <c r="F104" s="170"/>
      <c r="G104" s="170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</row>
    <row r="105" ht="14.25" customHeight="1">
      <c r="A105" s="168"/>
      <c r="B105" s="169"/>
      <c r="C105" s="169"/>
      <c r="D105" s="168"/>
      <c r="E105" s="168"/>
      <c r="F105" s="170"/>
      <c r="G105" s="170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</row>
    <row r="106" ht="14.25" customHeight="1">
      <c r="A106" s="168"/>
      <c r="B106" s="169"/>
      <c r="C106" s="169"/>
      <c r="D106" s="168"/>
      <c r="E106" s="168"/>
      <c r="F106" s="170"/>
      <c r="G106" s="170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</row>
    <row r="107" ht="14.25" customHeight="1">
      <c r="A107" s="168"/>
      <c r="B107" s="169"/>
      <c r="C107" s="169"/>
      <c r="D107" s="168"/>
      <c r="E107" s="168"/>
      <c r="F107" s="170"/>
      <c r="G107" s="170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</row>
    <row r="108" ht="14.25" customHeight="1">
      <c r="A108" s="168"/>
      <c r="B108" s="169"/>
      <c r="C108" s="169"/>
      <c r="D108" s="168"/>
      <c r="E108" s="168"/>
      <c r="F108" s="170"/>
      <c r="G108" s="170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</row>
    <row r="109" ht="14.25" customHeight="1">
      <c r="A109" s="168"/>
      <c r="B109" s="169"/>
      <c r="C109" s="169"/>
      <c r="D109" s="168"/>
      <c r="E109" s="168"/>
      <c r="F109" s="170"/>
      <c r="G109" s="170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</row>
    <row r="110" ht="14.25" customHeight="1">
      <c r="A110" s="168"/>
      <c r="B110" s="169"/>
      <c r="C110" s="169"/>
      <c r="D110" s="168"/>
      <c r="E110" s="168"/>
      <c r="F110" s="170"/>
      <c r="G110" s="170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  <c r="Z110" s="168"/>
    </row>
    <row r="111" ht="14.25" customHeight="1">
      <c r="A111" s="168"/>
      <c r="B111" s="169"/>
      <c r="C111" s="169"/>
      <c r="D111" s="168"/>
      <c r="E111" s="168"/>
      <c r="F111" s="170"/>
      <c r="G111" s="170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</row>
    <row r="112" ht="14.25" customHeight="1">
      <c r="A112" s="168"/>
      <c r="B112" s="169"/>
      <c r="C112" s="169"/>
      <c r="D112" s="168"/>
      <c r="E112" s="168"/>
      <c r="F112" s="170"/>
      <c r="G112" s="170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</row>
    <row r="113" ht="14.25" customHeight="1">
      <c r="A113" s="168"/>
      <c r="B113" s="169"/>
      <c r="C113" s="169"/>
      <c r="D113" s="168"/>
      <c r="E113" s="168"/>
      <c r="F113" s="170"/>
      <c r="G113" s="170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</row>
    <row r="114" ht="14.25" customHeight="1">
      <c r="A114" s="168"/>
      <c r="B114" s="169"/>
      <c r="C114" s="169"/>
      <c r="D114" s="168"/>
      <c r="E114" s="168"/>
      <c r="F114" s="170"/>
      <c r="G114" s="170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</row>
    <row r="115" ht="14.25" customHeight="1">
      <c r="A115" s="168"/>
      <c r="B115" s="169"/>
      <c r="C115" s="169"/>
      <c r="D115" s="168"/>
      <c r="E115" s="168"/>
      <c r="F115" s="170"/>
      <c r="G115" s="170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</row>
    <row r="116" ht="14.25" customHeight="1">
      <c r="A116" s="168"/>
      <c r="B116" s="169"/>
      <c r="C116" s="169"/>
      <c r="D116" s="168"/>
      <c r="E116" s="168"/>
      <c r="F116" s="170"/>
      <c r="G116" s="170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</row>
    <row r="117" ht="14.25" customHeight="1">
      <c r="A117" s="168"/>
      <c r="B117" s="169"/>
      <c r="C117" s="169"/>
      <c r="D117" s="168"/>
      <c r="E117" s="168"/>
      <c r="F117" s="170"/>
      <c r="G117" s="170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</row>
    <row r="118" ht="14.25" customHeight="1">
      <c r="A118" s="168"/>
      <c r="B118" s="169"/>
      <c r="C118" s="169"/>
      <c r="D118" s="168"/>
      <c r="E118" s="168"/>
      <c r="F118" s="170"/>
      <c r="G118" s="170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</row>
    <row r="119" ht="14.25" customHeight="1">
      <c r="A119" s="168"/>
      <c r="B119" s="169"/>
      <c r="C119" s="169"/>
      <c r="D119" s="168"/>
      <c r="E119" s="168"/>
      <c r="F119" s="170"/>
      <c r="G119" s="170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</row>
    <row r="120" ht="14.25" customHeight="1">
      <c r="A120" s="168"/>
      <c r="B120" s="169"/>
      <c r="C120" s="169"/>
      <c r="D120" s="168"/>
      <c r="E120" s="168"/>
      <c r="F120" s="170"/>
      <c r="G120" s="170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</row>
    <row r="121" ht="14.25" customHeight="1">
      <c r="A121" s="168"/>
      <c r="B121" s="169"/>
      <c r="C121" s="169"/>
      <c r="D121" s="168"/>
      <c r="E121" s="168"/>
      <c r="F121" s="170"/>
      <c r="G121" s="170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</row>
    <row r="122" ht="14.25" customHeight="1">
      <c r="A122" s="168"/>
      <c r="B122" s="169"/>
      <c r="C122" s="169"/>
      <c r="D122" s="168"/>
      <c r="E122" s="168"/>
      <c r="F122" s="170"/>
      <c r="G122" s="170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</row>
    <row r="123" ht="14.25" customHeight="1">
      <c r="A123" s="168"/>
      <c r="B123" s="169"/>
      <c r="C123" s="169"/>
      <c r="D123" s="168"/>
      <c r="E123" s="168"/>
      <c r="F123" s="170"/>
      <c r="G123" s="170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</row>
    <row r="124" ht="14.25" customHeight="1">
      <c r="A124" s="168"/>
      <c r="B124" s="169"/>
      <c r="C124" s="169"/>
      <c r="D124" s="168"/>
      <c r="E124" s="168"/>
      <c r="F124" s="170"/>
      <c r="G124" s="170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</row>
    <row r="125" ht="14.25" customHeight="1">
      <c r="A125" s="168"/>
      <c r="B125" s="169"/>
      <c r="C125" s="169"/>
      <c r="D125" s="168"/>
      <c r="E125" s="168"/>
      <c r="F125" s="170"/>
      <c r="G125" s="170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</row>
    <row r="126" ht="14.25" customHeight="1">
      <c r="A126" s="168"/>
      <c r="B126" s="169"/>
      <c r="C126" s="169"/>
      <c r="D126" s="168"/>
      <c r="E126" s="168"/>
      <c r="F126" s="170"/>
      <c r="G126" s="170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</row>
    <row r="127" ht="14.25" customHeight="1">
      <c r="A127" s="168"/>
      <c r="B127" s="169"/>
      <c r="C127" s="169"/>
      <c r="D127" s="168"/>
      <c r="E127" s="168"/>
      <c r="F127" s="170"/>
      <c r="G127" s="170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</row>
    <row r="128" ht="14.25" customHeight="1">
      <c r="A128" s="168"/>
      <c r="B128" s="169"/>
      <c r="C128" s="169"/>
      <c r="D128" s="168"/>
      <c r="E128" s="168"/>
      <c r="F128" s="170"/>
      <c r="G128" s="170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</row>
    <row r="129" ht="14.25" customHeight="1">
      <c r="A129" s="168"/>
      <c r="B129" s="169"/>
      <c r="C129" s="169"/>
      <c r="D129" s="168"/>
      <c r="E129" s="168"/>
      <c r="F129" s="170"/>
      <c r="G129" s="170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</row>
    <row r="130" ht="14.25" customHeight="1">
      <c r="A130" s="168"/>
      <c r="B130" s="169"/>
      <c r="C130" s="169"/>
      <c r="D130" s="168"/>
      <c r="E130" s="168"/>
      <c r="F130" s="170"/>
      <c r="G130" s="170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</row>
    <row r="131" ht="14.25" customHeight="1">
      <c r="A131" s="168"/>
      <c r="B131" s="169"/>
      <c r="C131" s="169"/>
      <c r="D131" s="168"/>
      <c r="E131" s="168"/>
      <c r="F131" s="170"/>
      <c r="G131" s="170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</row>
    <row r="132" ht="14.25" customHeight="1">
      <c r="A132" s="168"/>
      <c r="B132" s="169"/>
      <c r="C132" s="169"/>
      <c r="D132" s="168"/>
      <c r="E132" s="168"/>
      <c r="F132" s="170"/>
      <c r="G132" s="170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</row>
    <row r="133" ht="14.25" customHeight="1">
      <c r="A133" s="168"/>
      <c r="B133" s="169"/>
      <c r="C133" s="169"/>
      <c r="D133" s="168"/>
      <c r="E133" s="168"/>
      <c r="F133" s="170"/>
      <c r="G133" s="170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</row>
    <row r="134" ht="14.25" customHeight="1">
      <c r="A134" s="168"/>
      <c r="B134" s="169"/>
      <c r="C134" s="169"/>
      <c r="D134" s="168"/>
      <c r="E134" s="168"/>
      <c r="F134" s="170"/>
      <c r="G134" s="170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</row>
    <row r="135" ht="14.25" customHeight="1">
      <c r="A135" s="168"/>
      <c r="B135" s="169"/>
      <c r="C135" s="169"/>
      <c r="D135" s="168"/>
      <c r="E135" s="168"/>
      <c r="F135" s="170"/>
      <c r="G135" s="170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</row>
    <row r="136" ht="14.25" customHeight="1">
      <c r="A136" s="168"/>
      <c r="B136" s="169"/>
      <c r="C136" s="169"/>
      <c r="D136" s="168"/>
      <c r="E136" s="168"/>
      <c r="F136" s="170"/>
      <c r="G136" s="170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</row>
    <row r="137" ht="14.25" customHeight="1">
      <c r="A137" s="168"/>
      <c r="B137" s="169"/>
      <c r="C137" s="169"/>
      <c r="D137" s="168"/>
      <c r="E137" s="168"/>
      <c r="F137" s="170"/>
      <c r="G137" s="170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  <c r="Z137" s="168"/>
    </row>
    <row r="138" ht="14.25" customHeight="1">
      <c r="A138" s="168"/>
      <c r="B138" s="169"/>
      <c r="C138" s="169"/>
      <c r="D138" s="168"/>
      <c r="E138" s="168"/>
      <c r="F138" s="170"/>
      <c r="G138" s="170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</row>
    <row r="139" ht="14.25" customHeight="1">
      <c r="A139" s="168"/>
      <c r="B139" s="169"/>
      <c r="C139" s="169"/>
      <c r="D139" s="168"/>
      <c r="E139" s="168"/>
      <c r="F139" s="170"/>
      <c r="G139" s="170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/>
    </row>
    <row r="140" ht="14.25" customHeight="1">
      <c r="A140" s="168"/>
      <c r="B140" s="169"/>
      <c r="C140" s="169"/>
      <c r="D140" s="168"/>
      <c r="E140" s="168"/>
      <c r="F140" s="170"/>
      <c r="G140" s="170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</row>
    <row r="141" ht="14.25" customHeight="1">
      <c r="A141" s="168"/>
      <c r="B141" s="169"/>
      <c r="C141" s="169"/>
      <c r="D141" s="168"/>
      <c r="E141" s="168"/>
      <c r="F141" s="170"/>
      <c r="G141" s="170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</row>
    <row r="142" ht="14.25" customHeight="1">
      <c r="A142" s="168"/>
      <c r="B142" s="169"/>
      <c r="C142" s="169"/>
      <c r="D142" s="168"/>
      <c r="E142" s="168"/>
      <c r="F142" s="170"/>
      <c r="G142" s="170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</row>
    <row r="143" ht="14.25" customHeight="1">
      <c r="A143" s="168"/>
      <c r="B143" s="169"/>
      <c r="C143" s="169"/>
      <c r="D143" s="168"/>
      <c r="E143" s="168"/>
      <c r="F143" s="170"/>
      <c r="G143" s="170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  <c r="Z143" s="168"/>
    </row>
    <row r="144" ht="14.25" customHeight="1">
      <c r="A144" s="168"/>
      <c r="B144" s="169"/>
      <c r="C144" s="169"/>
      <c r="D144" s="168"/>
      <c r="E144" s="168"/>
      <c r="F144" s="170"/>
      <c r="G144" s="170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168"/>
    </row>
    <row r="145" ht="14.25" customHeight="1">
      <c r="A145" s="168"/>
      <c r="B145" s="169"/>
      <c r="C145" s="169"/>
      <c r="D145" s="168"/>
      <c r="E145" s="168"/>
      <c r="F145" s="170"/>
      <c r="G145" s="170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</row>
    <row r="146" ht="14.25" customHeight="1">
      <c r="A146" s="168"/>
      <c r="B146" s="169"/>
      <c r="C146" s="169"/>
      <c r="D146" s="168"/>
      <c r="E146" s="168"/>
      <c r="F146" s="170"/>
      <c r="G146" s="170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</row>
    <row r="147" ht="14.25" customHeight="1">
      <c r="A147" s="168"/>
      <c r="B147" s="169"/>
      <c r="C147" s="169"/>
      <c r="D147" s="168"/>
      <c r="E147" s="168"/>
      <c r="F147" s="170"/>
      <c r="G147" s="170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</row>
    <row r="148" ht="14.25" customHeight="1">
      <c r="A148" s="168"/>
      <c r="B148" s="169"/>
      <c r="C148" s="169"/>
      <c r="D148" s="168"/>
      <c r="E148" s="168"/>
      <c r="F148" s="170"/>
      <c r="G148" s="170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</row>
    <row r="149" ht="14.25" customHeight="1">
      <c r="A149" s="168"/>
      <c r="B149" s="169"/>
      <c r="C149" s="169"/>
      <c r="D149" s="168"/>
      <c r="E149" s="168"/>
      <c r="F149" s="170"/>
      <c r="G149" s="170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  <c r="Z149" s="168"/>
    </row>
    <row r="150" ht="14.25" customHeight="1">
      <c r="A150" s="168"/>
      <c r="B150" s="169"/>
      <c r="C150" s="169"/>
      <c r="D150" s="168"/>
      <c r="E150" s="168"/>
      <c r="F150" s="170"/>
      <c r="G150" s="170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</row>
    <row r="151" ht="14.25" customHeight="1">
      <c r="A151" s="168"/>
      <c r="B151" s="169"/>
      <c r="C151" s="169"/>
      <c r="D151" s="168"/>
      <c r="E151" s="168"/>
      <c r="F151" s="170"/>
      <c r="G151" s="170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  <c r="Z151" s="168"/>
    </row>
    <row r="152" ht="14.25" customHeight="1">
      <c r="A152" s="168"/>
      <c r="B152" s="169"/>
      <c r="C152" s="169"/>
      <c r="D152" s="168"/>
      <c r="E152" s="168"/>
      <c r="F152" s="170"/>
      <c r="G152" s="170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  <c r="Z152" s="168"/>
    </row>
    <row r="153" ht="14.25" customHeight="1">
      <c r="A153" s="168"/>
      <c r="B153" s="169"/>
      <c r="C153" s="169"/>
      <c r="D153" s="168"/>
      <c r="E153" s="168"/>
      <c r="F153" s="170"/>
      <c r="G153" s="170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</row>
    <row r="154" ht="14.25" customHeight="1">
      <c r="A154" s="168"/>
      <c r="B154" s="169"/>
      <c r="C154" s="169"/>
      <c r="D154" s="168"/>
      <c r="E154" s="168"/>
      <c r="F154" s="170"/>
      <c r="G154" s="170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</row>
    <row r="155" ht="14.25" customHeight="1">
      <c r="A155" s="168"/>
      <c r="B155" s="169"/>
      <c r="C155" s="169"/>
      <c r="D155" s="168"/>
      <c r="E155" s="168"/>
      <c r="F155" s="170"/>
      <c r="G155" s="170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</row>
    <row r="156" ht="14.25" customHeight="1">
      <c r="A156" s="168"/>
      <c r="B156" s="169"/>
      <c r="C156" s="169"/>
      <c r="D156" s="168"/>
      <c r="E156" s="168"/>
      <c r="F156" s="170"/>
      <c r="G156" s="170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8"/>
    </row>
    <row r="157" ht="14.25" customHeight="1">
      <c r="A157" s="168"/>
      <c r="B157" s="169"/>
      <c r="C157" s="169"/>
      <c r="D157" s="168"/>
      <c r="E157" s="168"/>
      <c r="F157" s="170"/>
      <c r="G157" s="170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</row>
    <row r="158" ht="14.25" customHeight="1">
      <c r="A158" s="168"/>
      <c r="B158" s="169"/>
      <c r="C158" s="169"/>
      <c r="D158" s="168"/>
      <c r="E158" s="168"/>
      <c r="F158" s="170"/>
      <c r="G158" s="170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</row>
    <row r="159" ht="14.25" customHeight="1">
      <c r="A159" s="168"/>
      <c r="B159" s="169"/>
      <c r="C159" s="169"/>
      <c r="D159" s="168"/>
      <c r="E159" s="168"/>
      <c r="F159" s="170"/>
      <c r="G159" s="170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</row>
    <row r="160" ht="14.25" customHeight="1">
      <c r="A160" s="168"/>
      <c r="B160" s="169"/>
      <c r="C160" s="169"/>
      <c r="D160" s="168"/>
      <c r="E160" s="168"/>
      <c r="F160" s="170"/>
      <c r="G160" s="170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</row>
    <row r="161" ht="14.25" customHeight="1">
      <c r="A161" s="168"/>
      <c r="B161" s="169"/>
      <c r="C161" s="169"/>
      <c r="D161" s="168"/>
      <c r="E161" s="168"/>
      <c r="F161" s="170"/>
      <c r="G161" s="170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</row>
    <row r="162" ht="14.25" customHeight="1">
      <c r="A162" s="168"/>
      <c r="B162" s="169"/>
      <c r="C162" s="169"/>
      <c r="D162" s="168"/>
      <c r="E162" s="168"/>
      <c r="F162" s="170"/>
      <c r="G162" s="170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  <c r="Z162" s="168"/>
    </row>
    <row r="163" ht="14.25" customHeight="1">
      <c r="A163" s="168"/>
      <c r="B163" s="169"/>
      <c r="C163" s="169"/>
      <c r="D163" s="168"/>
      <c r="E163" s="168"/>
      <c r="F163" s="170"/>
      <c r="G163" s="170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  <c r="Z163" s="168"/>
    </row>
    <row r="164" ht="14.25" customHeight="1">
      <c r="A164" s="168"/>
      <c r="B164" s="169"/>
      <c r="C164" s="169"/>
      <c r="D164" s="168"/>
      <c r="E164" s="168"/>
      <c r="F164" s="170"/>
      <c r="G164" s="170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  <c r="Z164" s="168"/>
    </row>
    <row r="165" ht="14.25" customHeight="1">
      <c r="A165" s="168"/>
      <c r="B165" s="169"/>
      <c r="C165" s="169"/>
      <c r="D165" s="168"/>
      <c r="E165" s="168"/>
      <c r="F165" s="170"/>
      <c r="G165" s="170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</row>
    <row r="166" ht="14.25" customHeight="1">
      <c r="A166" s="168"/>
      <c r="B166" s="169"/>
      <c r="C166" s="169"/>
      <c r="D166" s="168"/>
      <c r="E166" s="168"/>
      <c r="F166" s="170"/>
      <c r="G166" s="170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  <c r="Z166" s="168"/>
    </row>
    <row r="167" ht="14.25" customHeight="1">
      <c r="A167" s="168"/>
      <c r="B167" s="169"/>
      <c r="C167" s="169"/>
      <c r="D167" s="168"/>
      <c r="E167" s="168"/>
      <c r="F167" s="170"/>
      <c r="G167" s="170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  <c r="Z167" s="168"/>
    </row>
    <row r="168" ht="14.25" customHeight="1">
      <c r="A168" s="168"/>
      <c r="B168" s="169"/>
      <c r="C168" s="169"/>
      <c r="D168" s="168"/>
      <c r="E168" s="168"/>
      <c r="F168" s="170"/>
      <c r="G168" s="170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</row>
    <row r="169" ht="14.25" customHeight="1">
      <c r="A169" s="168"/>
      <c r="B169" s="169"/>
      <c r="C169" s="169"/>
      <c r="D169" s="168"/>
      <c r="E169" s="168"/>
      <c r="F169" s="170"/>
      <c r="G169" s="170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</row>
    <row r="170" ht="14.25" customHeight="1">
      <c r="A170" s="168"/>
      <c r="B170" s="169"/>
      <c r="C170" s="169"/>
      <c r="D170" s="168"/>
      <c r="E170" s="168"/>
      <c r="F170" s="170"/>
      <c r="G170" s="170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</row>
    <row r="171" ht="14.25" customHeight="1">
      <c r="A171" s="168"/>
      <c r="B171" s="169"/>
      <c r="C171" s="169"/>
      <c r="D171" s="168"/>
      <c r="E171" s="168"/>
      <c r="F171" s="170"/>
      <c r="G171" s="170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</row>
    <row r="172" ht="14.25" customHeight="1">
      <c r="A172" s="168"/>
      <c r="B172" s="169"/>
      <c r="C172" s="169"/>
      <c r="D172" s="168"/>
      <c r="E172" s="168"/>
      <c r="F172" s="170"/>
      <c r="G172" s="170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</row>
    <row r="173" ht="14.25" customHeight="1">
      <c r="A173" s="168"/>
      <c r="B173" s="169"/>
      <c r="C173" s="169"/>
      <c r="D173" s="168"/>
      <c r="E173" s="168"/>
      <c r="F173" s="170"/>
      <c r="G173" s="170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</row>
    <row r="174" ht="14.25" customHeight="1">
      <c r="A174" s="168"/>
      <c r="B174" s="169"/>
      <c r="C174" s="169"/>
      <c r="D174" s="168"/>
      <c r="E174" s="168"/>
      <c r="F174" s="170"/>
      <c r="G174" s="170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</row>
    <row r="175" ht="14.25" customHeight="1">
      <c r="A175" s="168"/>
      <c r="B175" s="169"/>
      <c r="C175" s="169"/>
      <c r="D175" s="168"/>
      <c r="E175" s="168"/>
      <c r="F175" s="170"/>
      <c r="G175" s="170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</row>
    <row r="176" ht="14.25" customHeight="1">
      <c r="A176" s="168"/>
      <c r="B176" s="169"/>
      <c r="C176" s="169"/>
      <c r="D176" s="168"/>
      <c r="E176" s="168"/>
      <c r="F176" s="170"/>
      <c r="G176" s="170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</row>
    <row r="177" ht="14.25" customHeight="1">
      <c r="A177" s="168"/>
      <c r="B177" s="169"/>
      <c r="C177" s="169"/>
      <c r="D177" s="168"/>
      <c r="E177" s="168"/>
      <c r="F177" s="170"/>
      <c r="G177" s="170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</row>
    <row r="178" ht="14.25" customHeight="1">
      <c r="A178" s="168"/>
      <c r="B178" s="169"/>
      <c r="C178" s="169"/>
      <c r="D178" s="168"/>
      <c r="E178" s="168"/>
      <c r="F178" s="170"/>
      <c r="G178" s="170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  <c r="Z178" s="168"/>
    </row>
    <row r="179" ht="14.25" customHeight="1">
      <c r="A179" s="168"/>
      <c r="B179" s="169"/>
      <c r="C179" s="169"/>
      <c r="D179" s="168"/>
      <c r="E179" s="168"/>
      <c r="F179" s="170"/>
      <c r="G179" s="170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  <c r="Z179" s="168"/>
    </row>
    <row r="180" ht="14.25" customHeight="1">
      <c r="A180" s="168"/>
      <c r="B180" s="169"/>
      <c r="C180" s="169"/>
      <c r="D180" s="168"/>
      <c r="E180" s="168"/>
      <c r="F180" s="170"/>
      <c r="G180" s="170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  <c r="Z180" s="168"/>
    </row>
    <row r="181" ht="14.25" customHeight="1">
      <c r="A181" s="168"/>
      <c r="B181" s="169"/>
      <c r="C181" s="169"/>
      <c r="D181" s="168"/>
      <c r="E181" s="168"/>
      <c r="F181" s="170"/>
      <c r="G181" s="170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  <c r="Z181" s="168"/>
    </row>
    <row r="182" ht="14.25" customHeight="1">
      <c r="A182" s="168"/>
      <c r="B182" s="169"/>
      <c r="C182" s="169"/>
      <c r="D182" s="168"/>
      <c r="E182" s="168"/>
      <c r="F182" s="170"/>
      <c r="G182" s="170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  <c r="Z182" s="168"/>
    </row>
    <row r="183" ht="14.25" customHeight="1">
      <c r="A183" s="168"/>
      <c r="B183" s="169"/>
      <c r="C183" s="169"/>
      <c r="D183" s="168"/>
      <c r="E183" s="168"/>
      <c r="F183" s="170"/>
      <c r="G183" s="170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  <c r="Z183" s="168"/>
    </row>
    <row r="184" ht="14.25" customHeight="1">
      <c r="A184" s="168"/>
      <c r="B184" s="169"/>
      <c r="C184" s="169"/>
      <c r="D184" s="168"/>
      <c r="E184" s="168"/>
      <c r="F184" s="170"/>
      <c r="G184" s="170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  <c r="Z184" s="168"/>
    </row>
    <row r="185" ht="14.25" customHeight="1">
      <c r="A185" s="168"/>
      <c r="B185" s="169"/>
      <c r="C185" s="169"/>
      <c r="D185" s="168"/>
      <c r="E185" s="168"/>
      <c r="F185" s="170"/>
      <c r="G185" s="170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  <c r="Z185" s="168"/>
    </row>
    <row r="186" ht="14.25" customHeight="1">
      <c r="A186" s="168"/>
      <c r="B186" s="169"/>
      <c r="C186" s="169"/>
      <c r="D186" s="168"/>
      <c r="E186" s="168"/>
      <c r="F186" s="170"/>
      <c r="G186" s="170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</row>
    <row r="187" ht="14.25" customHeight="1">
      <c r="A187" s="168"/>
      <c r="B187" s="169"/>
      <c r="C187" s="169"/>
      <c r="D187" s="168"/>
      <c r="E187" s="168"/>
      <c r="F187" s="170"/>
      <c r="G187" s="170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</row>
    <row r="188" ht="14.25" customHeight="1">
      <c r="A188" s="168"/>
      <c r="B188" s="169"/>
      <c r="C188" s="169"/>
      <c r="D188" s="168"/>
      <c r="E188" s="168"/>
      <c r="F188" s="170"/>
      <c r="G188" s="170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</row>
    <row r="189" ht="14.25" customHeight="1">
      <c r="A189" s="168"/>
      <c r="B189" s="169"/>
      <c r="C189" s="169"/>
      <c r="D189" s="168"/>
      <c r="E189" s="168"/>
      <c r="F189" s="170"/>
      <c r="G189" s="170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</row>
    <row r="190" ht="14.25" customHeight="1">
      <c r="A190" s="168"/>
      <c r="B190" s="169"/>
      <c r="C190" s="169"/>
      <c r="D190" s="168"/>
      <c r="E190" s="168"/>
      <c r="F190" s="170"/>
      <c r="G190" s="170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  <c r="Z190" s="168"/>
    </row>
    <row r="191" ht="14.25" customHeight="1">
      <c r="A191" s="168"/>
      <c r="B191" s="169"/>
      <c r="C191" s="169"/>
      <c r="D191" s="168"/>
      <c r="E191" s="168"/>
      <c r="F191" s="170"/>
      <c r="G191" s="170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</row>
    <row r="192" ht="14.25" customHeight="1">
      <c r="A192" s="168"/>
      <c r="B192" s="169"/>
      <c r="C192" s="169"/>
      <c r="D192" s="168"/>
      <c r="E192" s="168"/>
      <c r="F192" s="170"/>
      <c r="G192" s="170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</row>
    <row r="193" ht="14.25" customHeight="1">
      <c r="A193" s="168"/>
      <c r="B193" s="169"/>
      <c r="C193" s="169"/>
      <c r="D193" s="168"/>
      <c r="E193" s="168"/>
      <c r="F193" s="170"/>
      <c r="G193" s="170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</row>
    <row r="194" ht="14.25" customHeight="1">
      <c r="A194" s="168"/>
      <c r="B194" s="169"/>
      <c r="C194" s="169"/>
      <c r="D194" s="168"/>
      <c r="E194" s="168"/>
      <c r="F194" s="170"/>
      <c r="G194" s="170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</row>
    <row r="195" ht="14.25" customHeight="1">
      <c r="A195" s="168"/>
      <c r="B195" s="169"/>
      <c r="C195" s="169"/>
      <c r="D195" s="168"/>
      <c r="E195" s="168"/>
      <c r="F195" s="170"/>
      <c r="G195" s="170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</row>
    <row r="196" ht="14.25" customHeight="1">
      <c r="A196" s="168"/>
      <c r="B196" s="169"/>
      <c r="C196" s="169"/>
      <c r="D196" s="168"/>
      <c r="E196" s="168"/>
      <c r="F196" s="170"/>
      <c r="G196" s="170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</row>
    <row r="197" ht="14.25" customHeight="1">
      <c r="A197" s="168"/>
      <c r="B197" s="169"/>
      <c r="C197" s="169"/>
      <c r="D197" s="168"/>
      <c r="E197" s="168"/>
      <c r="F197" s="170"/>
      <c r="G197" s="170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</row>
    <row r="198" ht="14.25" customHeight="1">
      <c r="A198" s="168"/>
      <c r="B198" s="169"/>
      <c r="C198" s="169"/>
      <c r="D198" s="168"/>
      <c r="E198" s="168"/>
      <c r="F198" s="170"/>
      <c r="G198" s="170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</row>
    <row r="199" ht="14.25" customHeight="1">
      <c r="A199" s="168"/>
      <c r="B199" s="169"/>
      <c r="C199" s="169"/>
      <c r="D199" s="168"/>
      <c r="E199" s="168"/>
      <c r="F199" s="170"/>
      <c r="G199" s="170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</row>
    <row r="200" ht="14.25" customHeight="1">
      <c r="A200" s="168"/>
      <c r="B200" s="169"/>
      <c r="C200" s="169"/>
      <c r="D200" s="168"/>
      <c r="E200" s="168"/>
      <c r="F200" s="170"/>
      <c r="G200" s="170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</row>
    <row r="201" ht="14.25" customHeight="1">
      <c r="A201" s="168"/>
      <c r="B201" s="169"/>
      <c r="C201" s="169"/>
      <c r="D201" s="168"/>
      <c r="E201" s="168"/>
      <c r="F201" s="170"/>
      <c r="G201" s="170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</row>
    <row r="202" ht="14.25" customHeight="1">
      <c r="A202" s="168"/>
      <c r="B202" s="169"/>
      <c r="C202" s="169"/>
      <c r="D202" s="168"/>
      <c r="E202" s="168"/>
      <c r="F202" s="170"/>
      <c r="G202" s="170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</row>
    <row r="203" ht="14.25" customHeight="1">
      <c r="A203" s="168"/>
      <c r="B203" s="169"/>
      <c r="C203" s="169"/>
      <c r="D203" s="168"/>
      <c r="E203" s="168"/>
      <c r="F203" s="170"/>
      <c r="G203" s="170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</row>
    <row r="204" ht="14.25" customHeight="1">
      <c r="A204" s="168"/>
      <c r="B204" s="169"/>
      <c r="C204" s="169"/>
      <c r="D204" s="168"/>
      <c r="E204" s="168"/>
      <c r="F204" s="170"/>
      <c r="G204" s="170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</row>
    <row r="205" ht="14.25" customHeight="1">
      <c r="A205" s="168"/>
      <c r="B205" s="169"/>
      <c r="C205" s="169"/>
      <c r="D205" s="168"/>
      <c r="E205" s="168"/>
      <c r="F205" s="170"/>
      <c r="G205" s="170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</row>
    <row r="206" ht="14.25" customHeight="1">
      <c r="A206" s="168"/>
      <c r="B206" s="169"/>
      <c r="C206" s="169"/>
      <c r="D206" s="168"/>
      <c r="E206" s="168"/>
      <c r="F206" s="170"/>
      <c r="G206" s="170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</row>
    <row r="207" ht="14.25" customHeight="1">
      <c r="A207" s="168"/>
      <c r="B207" s="169"/>
      <c r="C207" s="169"/>
      <c r="D207" s="168"/>
      <c r="E207" s="168"/>
      <c r="F207" s="170"/>
      <c r="G207" s="170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</row>
    <row r="208" ht="14.25" customHeight="1">
      <c r="A208" s="168"/>
      <c r="B208" s="169"/>
      <c r="C208" s="169"/>
      <c r="D208" s="168"/>
      <c r="E208" s="168"/>
      <c r="F208" s="170"/>
      <c r="G208" s="170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</row>
    <row r="209" ht="14.25" customHeight="1">
      <c r="A209" s="168"/>
      <c r="B209" s="169"/>
      <c r="C209" s="169"/>
      <c r="D209" s="168"/>
      <c r="E209" s="168"/>
      <c r="F209" s="170"/>
      <c r="G209" s="170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</row>
    <row r="210" ht="14.25" customHeight="1">
      <c r="A210" s="168"/>
      <c r="B210" s="169"/>
      <c r="C210" s="169"/>
      <c r="D210" s="168"/>
      <c r="E210" s="168"/>
      <c r="F210" s="170"/>
      <c r="G210" s="170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</row>
    <row r="211" ht="14.25" customHeight="1">
      <c r="A211" s="168"/>
      <c r="B211" s="169"/>
      <c r="C211" s="169"/>
      <c r="D211" s="168"/>
      <c r="E211" s="168"/>
      <c r="F211" s="170"/>
      <c r="G211" s="170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</row>
    <row r="212" ht="14.25" customHeight="1">
      <c r="A212" s="168"/>
      <c r="B212" s="169"/>
      <c r="C212" s="169"/>
      <c r="D212" s="168"/>
      <c r="E212" s="168"/>
      <c r="F212" s="170"/>
      <c r="G212" s="170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</row>
    <row r="213" ht="14.25" customHeight="1">
      <c r="A213" s="168"/>
      <c r="B213" s="169"/>
      <c r="C213" s="169"/>
      <c r="D213" s="168"/>
      <c r="E213" s="168"/>
      <c r="F213" s="170"/>
      <c r="G213" s="170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</row>
    <row r="214" ht="14.25" customHeight="1">
      <c r="A214" s="168"/>
      <c r="B214" s="169"/>
      <c r="C214" s="169"/>
      <c r="D214" s="168"/>
      <c r="E214" s="168"/>
      <c r="F214" s="170"/>
      <c r="G214" s="170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</row>
    <row r="215" ht="14.25" customHeight="1">
      <c r="A215" s="168"/>
      <c r="B215" s="169"/>
      <c r="C215" s="169"/>
      <c r="D215" s="168"/>
      <c r="E215" s="168"/>
      <c r="F215" s="170"/>
      <c r="G215" s="170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</row>
    <row r="216" ht="14.25" customHeight="1">
      <c r="A216" s="168"/>
      <c r="B216" s="169"/>
      <c r="C216" s="169"/>
      <c r="D216" s="168"/>
      <c r="E216" s="168"/>
      <c r="F216" s="170"/>
      <c r="G216" s="170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</row>
    <row r="217" ht="14.25" customHeight="1">
      <c r="A217" s="168"/>
      <c r="B217" s="169"/>
      <c r="C217" s="169"/>
      <c r="D217" s="168"/>
      <c r="E217" s="168"/>
      <c r="F217" s="170"/>
      <c r="G217" s="170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</row>
    <row r="218" ht="14.25" customHeight="1">
      <c r="A218" s="168"/>
      <c r="B218" s="169"/>
      <c r="C218" s="169"/>
      <c r="D218" s="168"/>
      <c r="E218" s="168"/>
      <c r="F218" s="170"/>
      <c r="G218" s="170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</row>
    <row r="219" ht="14.25" customHeight="1">
      <c r="A219" s="168"/>
      <c r="B219" s="169"/>
      <c r="C219" s="169"/>
      <c r="D219" s="168"/>
      <c r="E219" s="168"/>
      <c r="F219" s="170"/>
      <c r="G219" s="170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</row>
    <row r="220" ht="14.25" customHeight="1">
      <c r="A220" s="168"/>
      <c r="B220" s="169"/>
      <c r="C220" s="169"/>
      <c r="D220" s="168"/>
      <c r="E220" s="168"/>
      <c r="F220" s="170"/>
      <c r="G220" s="170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</row>
    <row r="221" ht="14.25" customHeight="1">
      <c r="A221" s="168"/>
      <c r="B221" s="169"/>
      <c r="C221" s="169"/>
      <c r="D221" s="168"/>
      <c r="E221" s="168"/>
      <c r="F221" s="170"/>
      <c r="G221" s="170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</row>
    <row r="222" ht="14.25" customHeight="1">
      <c r="A222" s="168"/>
      <c r="B222" s="169"/>
      <c r="C222" s="169"/>
      <c r="D222" s="168"/>
      <c r="E222" s="168"/>
      <c r="F222" s="170"/>
      <c r="G222" s="170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</row>
    <row r="223" ht="14.25" customHeight="1">
      <c r="A223" s="168"/>
      <c r="B223" s="169"/>
      <c r="C223" s="169"/>
      <c r="D223" s="168"/>
      <c r="E223" s="168"/>
      <c r="F223" s="170"/>
      <c r="G223" s="170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</row>
    <row r="224" ht="14.25" customHeight="1">
      <c r="A224" s="168"/>
      <c r="B224" s="169"/>
      <c r="C224" s="169"/>
      <c r="D224" s="168"/>
      <c r="E224" s="168"/>
      <c r="F224" s="170"/>
      <c r="G224" s="170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</row>
    <row r="225" ht="14.25" customHeight="1">
      <c r="A225" s="168"/>
      <c r="B225" s="169"/>
      <c r="C225" s="169"/>
      <c r="D225" s="168"/>
      <c r="E225" s="168"/>
      <c r="F225" s="170"/>
      <c r="G225" s="170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</row>
    <row r="226" ht="14.25" customHeight="1">
      <c r="A226" s="168"/>
      <c r="B226" s="169"/>
      <c r="C226" s="169"/>
      <c r="D226" s="168"/>
      <c r="E226" s="168"/>
      <c r="F226" s="170"/>
      <c r="G226" s="170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</row>
    <row r="227" ht="14.25" customHeight="1">
      <c r="A227" s="168"/>
      <c r="B227" s="169"/>
      <c r="C227" s="169"/>
      <c r="D227" s="168"/>
      <c r="E227" s="168"/>
      <c r="F227" s="170"/>
      <c r="G227" s="170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</row>
    <row r="228" ht="14.25" customHeight="1">
      <c r="A228" s="168"/>
      <c r="B228" s="169"/>
      <c r="C228" s="169"/>
      <c r="D228" s="168"/>
      <c r="E228" s="168"/>
      <c r="F228" s="170"/>
      <c r="G228" s="170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</row>
    <row r="229" ht="14.25" customHeight="1">
      <c r="A229" s="168"/>
      <c r="B229" s="169"/>
      <c r="C229" s="169"/>
      <c r="D229" s="168"/>
      <c r="E229" s="168"/>
      <c r="F229" s="170"/>
      <c r="G229" s="170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</row>
    <row r="230" ht="14.25" customHeight="1">
      <c r="A230" s="168"/>
      <c r="B230" s="169"/>
      <c r="C230" s="169"/>
      <c r="D230" s="168"/>
      <c r="E230" s="168"/>
      <c r="F230" s="170"/>
      <c r="G230" s="170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</row>
    <row r="231" ht="14.25" customHeight="1">
      <c r="A231" s="168"/>
      <c r="B231" s="169"/>
      <c r="C231" s="169"/>
      <c r="D231" s="168"/>
      <c r="E231" s="168"/>
      <c r="F231" s="170"/>
      <c r="G231" s="170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</row>
    <row r="232" ht="14.25" customHeight="1">
      <c r="A232" s="168"/>
      <c r="B232" s="169"/>
      <c r="C232" s="169"/>
      <c r="D232" s="168"/>
      <c r="E232" s="168"/>
      <c r="F232" s="170"/>
      <c r="G232" s="170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</row>
    <row r="233" ht="14.25" customHeight="1">
      <c r="A233" s="168"/>
      <c r="B233" s="169"/>
      <c r="C233" s="169"/>
      <c r="D233" s="168"/>
      <c r="E233" s="168"/>
      <c r="F233" s="170"/>
      <c r="G233" s="170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</row>
    <row r="234" ht="14.25" customHeight="1">
      <c r="A234" s="168"/>
      <c r="B234" s="169"/>
      <c r="C234" s="169"/>
      <c r="D234" s="168"/>
      <c r="E234" s="168"/>
      <c r="F234" s="170"/>
      <c r="G234" s="170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</row>
    <row r="235" ht="14.25" customHeight="1">
      <c r="A235" s="168"/>
      <c r="B235" s="169"/>
      <c r="C235" s="169"/>
      <c r="D235" s="168"/>
      <c r="E235" s="168"/>
      <c r="F235" s="170"/>
      <c r="G235" s="170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</row>
    <row r="236" ht="14.25" customHeight="1">
      <c r="A236" s="168"/>
      <c r="B236" s="169"/>
      <c r="C236" s="169"/>
      <c r="D236" s="168"/>
      <c r="E236" s="168"/>
      <c r="F236" s="170"/>
      <c r="G236" s="170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</row>
    <row r="237" ht="14.25" customHeight="1">
      <c r="A237" s="168"/>
      <c r="B237" s="169"/>
      <c r="C237" s="169"/>
      <c r="D237" s="168"/>
      <c r="E237" s="168"/>
      <c r="F237" s="170"/>
      <c r="G237" s="170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</row>
    <row r="238" ht="14.25" customHeight="1">
      <c r="A238" s="168"/>
      <c r="B238" s="169"/>
      <c r="C238" s="169"/>
      <c r="D238" s="168"/>
      <c r="E238" s="168"/>
      <c r="F238" s="170"/>
      <c r="G238" s="170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</row>
    <row r="239" ht="14.25" customHeight="1">
      <c r="A239" s="168"/>
      <c r="B239" s="169"/>
      <c r="C239" s="169"/>
      <c r="D239" s="168"/>
      <c r="E239" s="168"/>
      <c r="F239" s="170"/>
      <c r="G239" s="170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</row>
    <row r="240" ht="14.25" customHeight="1">
      <c r="A240" s="168"/>
      <c r="B240" s="169"/>
      <c r="C240" s="169"/>
      <c r="D240" s="168"/>
      <c r="E240" s="168"/>
      <c r="F240" s="170"/>
      <c r="G240" s="170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</row>
    <row r="241" ht="14.25" customHeight="1">
      <c r="A241" s="168"/>
      <c r="B241" s="169"/>
      <c r="C241" s="169"/>
      <c r="D241" s="168"/>
      <c r="E241" s="168"/>
      <c r="F241" s="170"/>
      <c r="G241" s="170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</row>
    <row r="242" ht="14.25" customHeight="1">
      <c r="A242" s="168"/>
      <c r="B242" s="169"/>
      <c r="C242" s="169"/>
      <c r="D242" s="168"/>
      <c r="E242" s="168"/>
      <c r="F242" s="170"/>
      <c r="G242" s="170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</row>
    <row r="243" ht="14.25" customHeight="1">
      <c r="A243" s="168"/>
      <c r="B243" s="169"/>
      <c r="C243" s="169"/>
      <c r="D243" s="168"/>
      <c r="E243" s="168"/>
      <c r="F243" s="170"/>
      <c r="G243" s="170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</row>
    <row r="244" ht="14.25" customHeight="1">
      <c r="A244" s="168"/>
      <c r="B244" s="169"/>
      <c r="C244" s="169"/>
      <c r="D244" s="168"/>
      <c r="E244" s="168"/>
      <c r="F244" s="170"/>
      <c r="G244" s="170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</row>
    <row r="245" ht="14.25" customHeight="1">
      <c r="A245" s="168"/>
      <c r="B245" s="169"/>
      <c r="C245" s="169"/>
      <c r="D245" s="168"/>
      <c r="E245" s="168"/>
      <c r="F245" s="170"/>
      <c r="G245" s="170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</row>
    <row r="246" ht="14.25" customHeight="1">
      <c r="A246" s="168"/>
      <c r="B246" s="169"/>
      <c r="C246" s="169"/>
      <c r="D246" s="168"/>
      <c r="E246" s="168"/>
      <c r="F246" s="170"/>
      <c r="G246" s="170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</row>
    <row r="247" ht="14.25" customHeight="1">
      <c r="A247" s="168"/>
      <c r="B247" s="169"/>
      <c r="C247" s="169"/>
      <c r="D247" s="168"/>
      <c r="E247" s="168"/>
      <c r="F247" s="170"/>
      <c r="G247" s="170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</row>
    <row r="248" ht="14.25" customHeight="1">
      <c r="A248" s="168"/>
      <c r="B248" s="169"/>
      <c r="C248" s="169"/>
      <c r="D248" s="168"/>
      <c r="E248" s="168"/>
      <c r="F248" s="170"/>
      <c r="G248" s="170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</row>
    <row r="249" ht="14.25" customHeight="1">
      <c r="A249" s="168"/>
      <c r="B249" s="169"/>
      <c r="C249" s="169"/>
      <c r="D249" s="168"/>
      <c r="E249" s="168"/>
      <c r="F249" s="170"/>
      <c r="G249" s="170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</row>
    <row r="250" ht="14.25" customHeight="1">
      <c r="A250" s="168"/>
      <c r="B250" s="169"/>
      <c r="C250" s="169"/>
      <c r="D250" s="168"/>
      <c r="E250" s="168"/>
      <c r="F250" s="170"/>
      <c r="G250" s="170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</row>
    <row r="251" ht="14.25" customHeight="1">
      <c r="A251" s="168"/>
      <c r="B251" s="169"/>
      <c r="C251" s="169"/>
      <c r="D251" s="168"/>
      <c r="E251" s="168"/>
      <c r="F251" s="170"/>
      <c r="G251" s="170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</row>
    <row r="252" ht="14.25" customHeight="1">
      <c r="A252" s="168"/>
      <c r="B252" s="169"/>
      <c r="C252" s="169"/>
      <c r="D252" s="168"/>
      <c r="E252" s="168"/>
      <c r="F252" s="170"/>
      <c r="G252" s="170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</row>
    <row r="253" ht="14.25" customHeight="1">
      <c r="A253" s="168"/>
      <c r="B253" s="169"/>
      <c r="C253" s="169"/>
      <c r="D253" s="168"/>
      <c r="E253" s="168"/>
      <c r="F253" s="170"/>
      <c r="G253" s="170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</row>
    <row r="254" ht="14.25" customHeight="1">
      <c r="A254" s="168"/>
      <c r="B254" s="169"/>
      <c r="C254" s="169"/>
      <c r="D254" s="168"/>
      <c r="E254" s="168"/>
      <c r="F254" s="170"/>
      <c r="G254" s="170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</row>
    <row r="255" ht="14.25" customHeight="1">
      <c r="A255" s="168"/>
      <c r="B255" s="169"/>
      <c r="C255" s="169"/>
      <c r="D255" s="168"/>
      <c r="E255" s="168"/>
      <c r="F255" s="170"/>
      <c r="G255" s="170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</row>
    <row r="256" ht="14.25" customHeight="1">
      <c r="A256" s="168"/>
      <c r="B256" s="169"/>
      <c r="C256" s="169"/>
      <c r="D256" s="168"/>
      <c r="E256" s="168"/>
      <c r="F256" s="170"/>
      <c r="G256" s="170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</row>
    <row r="257" ht="14.25" customHeight="1">
      <c r="A257" s="168"/>
      <c r="B257" s="169"/>
      <c r="C257" s="169"/>
      <c r="D257" s="168"/>
      <c r="E257" s="168"/>
      <c r="F257" s="170"/>
      <c r="G257" s="170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</row>
    <row r="258" ht="14.25" customHeight="1">
      <c r="A258" s="168"/>
      <c r="B258" s="169"/>
      <c r="C258" s="169"/>
      <c r="D258" s="168"/>
      <c r="E258" s="168"/>
      <c r="F258" s="170"/>
      <c r="G258" s="170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</row>
    <row r="259" ht="14.25" customHeight="1">
      <c r="A259" s="168"/>
      <c r="B259" s="169"/>
      <c r="C259" s="169"/>
      <c r="D259" s="168"/>
      <c r="E259" s="168"/>
      <c r="F259" s="170"/>
      <c r="G259" s="170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</row>
    <row r="260" ht="14.25" customHeight="1">
      <c r="A260" s="168"/>
      <c r="B260" s="169"/>
      <c r="C260" s="169"/>
      <c r="D260" s="168"/>
      <c r="E260" s="168"/>
      <c r="F260" s="170"/>
      <c r="G260" s="170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</row>
    <row r="261" ht="14.25" customHeight="1">
      <c r="A261" s="168"/>
      <c r="B261" s="169"/>
      <c r="C261" s="169"/>
      <c r="D261" s="168"/>
      <c r="E261" s="168"/>
      <c r="F261" s="170"/>
      <c r="G261" s="170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</row>
    <row r="262" ht="14.25" customHeight="1">
      <c r="A262" s="168"/>
      <c r="B262" s="169"/>
      <c r="C262" s="169"/>
      <c r="D262" s="168"/>
      <c r="E262" s="168"/>
      <c r="F262" s="170"/>
      <c r="G262" s="170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</row>
    <row r="263" ht="14.25" customHeight="1">
      <c r="A263" s="168"/>
      <c r="B263" s="169"/>
      <c r="C263" s="169"/>
      <c r="D263" s="168"/>
      <c r="E263" s="168"/>
      <c r="F263" s="170"/>
      <c r="G263" s="170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</row>
    <row r="264" ht="14.25" customHeight="1">
      <c r="A264" s="168"/>
      <c r="B264" s="169"/>
      <c r="C264" s="169"/>
      <c r="D264" s="168"/>
      <c r="E264" s="168"/>
      <c r="F264" s="170"/>
      <c r="G264" s="170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</row>
    <row r="265" ht="14.25" customHeight="1">
      <c r="A265" s="168"/>
      <c r="B265" s="169"/>
      <c r="C265" s="169"/>
      <c r="D265" s="168"/>
      <c r="E265" s="168"/>
      <c r="F265" s="170"/>
      <c r="G265" s="170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</row>
    <row r="266" ht="14.25" customHeight="1">
      <c r="A266" s="168"/>
      <c r="B266" s="169"/>
      <c r="C266" s="169"/>
      <c r="D266" s="168"/>
      <c r="E266" s="168"/>
      <c r="F266" s="170"/>
      <c r="G266" s="170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</row>
    <row r="267" ht="14.25" customHeight="1">
      <c r="A267" s="168"/>
      <c r="B267" s="169"/>
      <c r="C267" s="169"/>
      <c r="D267" s="168"/>
      <c r="E267" s="168"/>
      <c r="F267" s="170"/>
      <c r="G267" s="170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</row>
    <row r="268" ht="14.25" customHeight="1">
      <c r="A268" s="168"/>
      <c r="B268" s="169"/>
      <c r="C268" s="169"/>
      <c r="D268" s="168"/>
      <c r="E268" s="168"/>
      <c r="F268" s="170"/>
      <c r="G268" s="170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</row>
    <row r="269" ht="14.25" customHeight="1">
      <c r="A269" s="168"/>
      <c r="B269" s="169"/>
      <c r="C269" s="169"/>
      <c r="D269" s="168"/>
      <c r="E269" s="168"/>
      <c r="F269" s="170"/>
      <c r="G269" s="170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</row>
    <row r="270" ht="14.25" customHeight="1">
      <c r="A270" s="168"/>
      <c r="B270" s="169"/>
      <c r="C270" s="169"/>
      <c r="D270" s="168"/>
      <c r="E270" s="168"/>
      <c r="F270" s="170"/>
      <c r="G270" s="170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</row>
    <row r="271" ht="14.25" customHeight="1">
      <c r="A271" s="168"/>
      <c r="B271" s="169"/>
      <c r="C271" s="169"/>
      <c r="D271" s="168"/>
      <c r="E271" s="168"/>
      <c r="F271" s="170"/>
      <c r="G271" s="170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</row>
    <row r="272" ht="14.25" customHeight="1">
      <c r="A272" s="168"/>
      <c r="B272" s="169"/>
      <c r="C272" s="169"/>
      <c r="D272" s="168"/>
      <c r="E272" s="168"/>
      <c r="F272" s="170"/>
      <c r="G272" s="170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</row>
    <row r="273" ht="14.25" customHeight="1">
      <c r="A273" s="168"/>
      <c r="B273" s="169"/>
      <c r="C273" s="169"/>
      <c r="D273" s="168"/>
      <c r="E273" s="168"/>
      <c r="F273" s="170"/>
      <c r="G273" s="170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</row>
    <row r="274" ht="14.25" customHeight="1">
      <c r="A274" s="168"/>
      <c r="B274" s="169"/>
      <c r="C274" s="169"/>
      <c r="D274" s="168"/>
      <c r="E274" s="168"/>
      <c r="F274" s="170"/>
      <c r="G274" s="170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</row>
    <row r="275" ht="14.25" customHeight="1">
      <c r="A275" s="168"/>
      <c r="B275" s="169"/>
      <c r="C275" s="169"/>
      <c r="D275" s="168"/>
      <c r="E275" s="168"/>
      <c r="F275" s="170"/>
      <c r="G275" s="170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</row>
    <row r="276" ht="14.25" customHeight="1">
      <c r="A276" s="168"/>
      <c r="B276" s="169"/>
      <c r="C276" s="169"/>
      <c r="D276" s="168"/>
      <c r="E276" s="168"/>
      <c r="F276" s="170"/>
      <c r="G276" s="170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</row>
    <row r="277" ht="14.25" customHeight="1">
      <c r="A277" s="168"/>
      <c r="B277" s="169"/>
      <c r="C277" s="169"/>
      <c r="D277" s="168"/>
      <c r="E277" s="168"/>
      <c r="F277" s="170"/>
      <c r="G277" s="170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</row>
    <row r="278" ht="14.25" customHeight="1">
      <c r="A278" s="168"/>
      <c r="B278" s="169"/>
      <c r="C278" s="169"/>
      <c r="D278" s="168"/>
      <c r="E278" s="168"/>
      <c r="F278" s="170"/>
      <c r="G278" s="170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</row>
    <row r="279" ht="14.25" customHeight="1">
      <c r="A279" s="168"/>
      <c r="B279" s="169"/>
      <c r="C279" s="169"/>
      <c r="D279" s="168"/>
      <c r="E279" s="168"/>
      <c r="F279" s="170"/>
      <c r="G279" s="170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</row>
    <row r="280" ht="14.25" customHeight="1">
      <c r="A280" s="168"/>
      <c r="B280" s="169"/>
      <c r="C280" s="169"/>
      <c r="D280" s="168"/>
      <c r="E280" s="168"/>
      <c r="F280" s="170"/>
      <c r="G280" s="170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</row>
    <row r="281" ht="14.25" customHeight="1">
      <c r="A281" s="168"/>
      <c r="B281" s="169"/>
      <c r="C281" s="169"/>
      <c r="D281" s="168"/>
      <c r="E281" s="168"/>
      <c r="F281" s="170"/>
      <c r="G281" s="170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</row>
    <row r="282" ht="14.25" customHeight="1">
      <c r="A282" s="168"/>
      <c r="B282" s="169"/>
      <c r="C282" s="169"/>
      <c r="D282" s="168"/>
      <c r="E282" s="168"/>
      <c r="F282" s="170"/>
      <c r="G282" s="170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</row>
    <row r="283" ht="14.25" customHeight="1">
      <c r="A283" s="168"/>
      <c r="B283" s="169"/>
      <c r="C283" s="169"/>
      <c r="D283" s="168"/>
      <c r="E283" s="168"/>
      <c r="F283" s="170"/>
      <c r="G283" s="170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</row>
    <row r="284" ht="14.25" customHeight="1">
      <c r="A284" s="168"/>
      <c r="B284" s="169"/>
      <c r="C284" s="169"/>
      <c r="D284" s="168"/>
      <c r="E284" s="168"/>
      <c r="F284" s="170"/>
      <c r="G284" s="170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</row>
    <row r="285" ht="14.25" customHeight="1">
      <c r="A285" s="168"/>
      <c r="B285" s="169"/>
      <c r="C285" s="169"/>
      <c r="D285" s="168"/>
      <c r="E285" s="168"/>
      <c r="F285" s="170"/>
      <c r="G285" s="170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</row>
    <row r="286" ht="14.25" customHeight="1">
      <c r="A286" s="168"/>
      <c r="B286" s="169"/>
      <c r="C286" s="169"/>
      <c r="D286" s="168"/>
      <c r="E286" s="168"/>
      <c r="F286" s="170"/>
      <c r="G286" s="170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</row>
    <row r="287" ht="14.25" customHeight="1">
      <c r="A287" s="168"/>
      <c r="B287" s="169"/>
      <c r="C287" s="169"/>
      <c r="D287" s="168"/>
      <c r="E287" s="168"/>
      <c r="F287" s="170"/>
      <c r="G287" s="170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</row>
    <row r="288" ht="14.25" customHeight="1">
      <c r="A288" s="168"/>
      <c r="B288" s="169"/>
      <c r="C288" s="169"/>
      <c r="D288" s="168"/>
      <c r="E288" s="168"/>
      <c r="F288" s="170"/>
      <c r="G288" s="170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</row>
    <row r="289" ht="14.25" customHeight="1">
      <c r="A289" s="168"/>
      <c r="B289" s="169"/>
      <c r="C289" s="169"/>
      <c r="D289" s="168"/>
      <c r="E289" s="168"/>
      <c r="F289" s="170"/>
      <c r="G289" s="170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</row>
    <row r="290" ht="14.25" customHeight="1">
      <c r="A290" s="168"/>
      <c r="B290" s="169"/>
      <c r="C290" s="169"/>
      <c r="D290" s="168"/>
      <c r="E290" s="168"/>
      <c r="F290" s="170"/>
      <c r="G290" s="170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</row>
    <row r="291" ht="14.25" customHeight="1">
      <c r="A291" s="168"/>
      <c r="B291" s="169"/>
      <c r="C291" s="169"/>
      <c r="D291" s="168"/>
      <c r="E291" s="168"/>
      <c r="F291" s="170"/>
      <c r="G291" s="170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</row>
    <row r="292" ht="14.25" customHeight="1">
      <c r="A292" s="168"/>
      <c r="B292" s="169"/>
      <c r="C292" s="169"/>
      <c r="D292" s="168"/>
      <c r="E292" s="168"/>
      <c r="F292" s="170"/>
      <c r="G292" s="170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</row>
    <row r="293" ht="14.25" customHeight="1">
      <c r="A293" s="168"/>
      <c r="B293" s="169"/>
      <c r="C293" s="169"/>
      <c r="D293" s="168"/>
      <c r="E293" s="168"/>
      <c r="F293" s="170"/>
      <c r="G293" s="170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</row>
    <row r="294" ht="14.25" customHeight="1">
      <c r="A294" s="168"/>
      <c r="B294" s="169"/>
      <c r="C294" s="169"/>
      <c r="D294" s="168"/>
      <c r="E294" s="168"/>
      <c r="F294" s="170"/>
      <c r="G294" s="170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</row>
    <row r="295" ht="14.25" customHeight="1">
      <c r="A295" s="168"/>
      <c r="B295" s="169"/>
      <c r="C295" s="169"/>
      <c r="D295" s="168"/>
      <c r="E295" s="168"/>
      <c r="F295" s="170"/>
      <c r="G295" s="170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</row>
    <row r="296" ht="14.25" customHeight="1">
      <c r="A296" s="168"/>
      <c r="B296" s="169"/>
      <c r="C296" s="169"/>
      <c r="D296" s="168"/>
      <c r="E296" s="168"/>
      <c r="F296" s="170"/>
      <c r="G296" s="170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</row>
    <row r="297" ht="14.25" customHeight="1">
      <c r="A297" s="168"/>
      <c r="B297" s="169"/>
      <c r="C297" s="169"/>
      <c r="D297" s="168"/>
      <c r="E297" s="168"/>
      <c r="F297" s="170"/>
      <c r="G297" s="170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</row>
    <row r="298" ht="14.25" customHeight="1">
      <c r="A298" s="168"/>
      <c r="B298" s="169"/>
      <c r="C298" s="169"/>
      <c r="D298" s="168"/>
      <c r="E298" s="168"/>
      <c r="F298" s="170"/>
      <c r="G298" s="170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</row>
    <row r="299" ht="14.25" customHeight="1">
      <c r="A299" s="168"/>
      <c r="B299" s="169"/>
      <c r="C299" s="169"/>
      <c r="D299" s="168"/>
      <c r="E299" s="168"/>
      <c r="F299" s="170"/>
      <c r="G299" s="170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</row>
    <row r="300" ht="14.25" customHeight="1">
      <c r="A300" s="168"/>
      <c r="B300" s="169"/>
      <c r="C300" s="169"/>
      <c r="D300" s="168"/>
      <c r="E300" s="168"/>
      <c r="F300" s="170"/>
      <c r="G300" s="170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</row>
    <row r="301" ht="14.25" customHeight="1">
      <c r="A301" s="168"/>
      <c r="B301" s="169"/>
      <c r="C301" s="169"/>
      <c r="D301" s="168"/>
      <c r="E301" s="168"/>
      <c r="F301" s="170"/>
      <c r="G301" s="170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</row>
    <row r="302" ht="14.25" customHeight="1">
      <c r="A302" s="168"/>
      <c r="B302" s="169"/>
      <c r="C302" s="169"/>
      <c r="D302" s="168"/>
      <c r="E302" s="168"/>
      <c r="F302" s="170"/>
      <c r="G302" s="170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</row>
    <row r="303" ht="14.25" customHeight="1">
      <c r="A303" s="168"/>
      <c r="B303" s="169"/>
      <c r="C303" s="169"/>
      <c r="D303" s="168"/>
      <c r="E303" s="168"/>
      <c r="F303" s="170"/>
      <c r="G303" s="170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</row>
    <row r="304" ht="14.25" customHeight="1">
      <c r="A304" s="168"/>
      <c r="B304" s="169"/>
      <c r="C304" s="169"/>
      <c r="D304" s="168"/>
      <c r="E304" s="168"/>
      <c r="F304" s="170"/>
      <c r="G304" s="170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</row>
    <row r="305" ht="14.25" customHeight="1">
      <c r="A305" s="168"/>
      <c r="B305" s="169"/>
      <c r="C305" s="169"/>
      <c r="D305" s="168"/>
      <c r="E305" s="168"/>
      <c r="F305" s="170"/>
      <c r="G305" s="170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</row>
    <row r="306" ht="14.25" customHeight="1">
      <c r="A306" s="168"/>
      <c r="B306" s="169"/>
      <c r="C306" s="169"/>
      <c r="D306" s="168"/>
      <c r="E306" s="168"/>
      <c r="F306" s="170"/>
      <c r="G306" s="170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</row>
    <row r="307" ht="14.25" customHeight="1">
      <c r="A307" s="168"/>
      <c r="B307" s="169"/>
      <c r="C307" s="169"/>
      <c r="D307" s="168"/>
      <c r="E307" s="168"/>
      <c r="F307" s="170"/>
      <c r="G307" s="170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</row>
    <row r="308" ht="14.25" customHeight="1">
      <c r="A308" s="168"/>
      <c r="B308" s="169"/>
      <c r="C308" s="169"/>
      <c r="D308" s="168"/>
      <c r="E308" s="168"/>
      <c r="F308" s="170"/>
      <c r="G308" s="170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</row>
    <row r="309" ht="14.25" customHeight="1">
      <c r="A309" s="168"/>
      <c r="B309" s="169"/>
      <c r="C309" s="169"/>
      <c r="D309" s="168"/>
      <c r="E309" s="168"/>
      <c r="F309" s="170"/>
      <c r="G309" s="170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</row>
    <row r="310" ht="14.25" customHeight="1">
      <c r="A310" s="168"/>
      <c r="B310" s="169"/>
      <c r="C310" s="169"/>
      <c r="D310" s="168"/>
      <c r="E310" s="168"/>
      <c r="F310" s="170"/>
      <c r="G310" s="170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  <c r="Z310" s="168"/>
    </row>
    <row r="311" ht="14.25" customHeight="1">
      <c r="A311" s="168"/>
      <c r="B311" s="169"/>
      <c r="C311" s="169"/>
      <c r="D311" s="168"/>
      <c r="E311" s="168"/>
      <c r="F311" s="170"/>
      <c r="G311" s="170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  <c r="Z311" s="168"/>
    </row>
    <row r="312" ht="14.25" customHeight="1">
      <c r="A312" s="168"/>
      <c r="B312" s="169"/>
      <c r="C312" s="169"/>
      <c r="D312" s="168"/>
      <c r="E312" s="168"/>
      <c r="F312" s="170"/>
      <c r="G312" s="170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  <c r="Z312" s="168"/>
    </row>
    <row r="313" ht="14.25" customHeight="1">
      <c r="A313" s="168"/>
      <c r="B313" s="169"/>
      <c r="C313" s="169"/>
      <c r="D313" s="168"/>
      <c r="E313" s="168"/>
      <c r="F313" s="170"/>
      <c r="G313" s="170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</row>
    <row r="314" ht="14.25" customHeight="1">
      <c r="A314" s="168"/>
      <c r="B314" s="169"/>
      <c r="C314" s="169"/>
      <c r="D314" s="168"/>
      <c r="E314" s="168"/>
      <c r="F314" s="170"/>
      <c r="G314" s="170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</row>
    <row r="315" ht="14.25" customHeight="1">
      <c r="A315" s="168"/>
      <c r="B315" s="169"/>
      <c r="C315" s="169"/>
      <c r="D315" s="168"/>
      <c r="E315" s="168"/>
      <c r="F315" s="170"/>
      <c r="G315" s="170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</row>
    <row r="316" ht="14.25" customHeight="1">
      <c r="A316" s="168"/>
      <c r="B316" s="169"/>
      <c r="C316" s="169"/>
      <c r="D316" s="168"/>
      <c r="E316" s="168"/>
      <c r="F316" s="170"/>
      <c r="G316" s="170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</row>
    <row r="317" ht="14.25" customHeight="1">
      <c r="A317" s="168"/>
      <c r="B317" s="169"/>
      <c r="C317" s="169"/>
      <c r="D317" s="168"/>
      <c r="E317" s="168"/>
      <c r="F317" s="170"/>
      <c r="G317" s="170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</row>
    <row r="318" ht="14.25" customHeight="1">
      <c r="A318" s="168"/>
      <c r="B318" s="169"/>
      <c r="C318" s="169"/>
      <c r="D318" s="168"/>
      <c r="E318" s="168"/>
      <c r="F318" s="170"/>
      <c r="G318" s="170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</row>
    <row r="319" ht="14.25" customHeight="1">
      <c r="A319" s="168"/>
      <c r="B319" s="169"/>
      <c r="C319" s="169"/>
      <c r="D319" s="168"/>
      <c r="E319" s="168"/>
      <c r="F319" s="170"/>
      <c r="G319" s="170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</row>
    <row r="320" ht="14.25" customHeight="1">
      <c r="A320" s="168"/>
      <c r="B320" s="169"/>
      <c r="C320" s="169"/>
      <c r="D320" s="168"/>
      <c r="E320" s="168"/>
      <c r="F320" s="170"/>
      <c r="G320" s="170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  <c r="Z320" s="168"/>
    </row>
    <row r="321" ht="14.25" customHeight="1">
      <c r="A321" s="168"/>
      <c r="B321" s="169"/>
      <c r="C321" s="169"/>
      <c r="D321" s="168"/>
      <c r="E321" s="168"/>
      <c r="F321" s="170"/>
      <c r="G321" s="170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  <c r="Z321" s="168"/>
    </row>
    <row r="322" ht="14.25" customHeight="1">
      <c r="A322" s="168"/>
      <c r="B322" s="169"/>
      <c r="C322" s="169"/>
      <c r="D322" s="168"/>
      <c r="E322" s="168"/>
      <c r="F322" s="170"/>
      <c r="G322" s="170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</row>
    <row r="323" ht="14.25" customHeight="1">
      <c r="A323" s="168"/>
      <c r="B323" s="169"/>
      <c r="C323" s="169"/>
      <c r="D323" s="168"/>
      <c r="E323" s="168"/>
      <c r="F323" s="170"/>
      <c r="G323" s="170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  <c r="Z323" s="168"/>
    </row>
    <row r="324" ht="14.25" customHeight="1">
      <c r="A324" s="168"/>
      <c r="B324" s="169"/>
      <c r="C324" s="169"/>
      <c r="D324" s="168"/>
      <c r="E324" s="168"/>
      <c r="F324" s="170"/>
      <c r="G324" s="170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  <c r="Z324" s="168"/>
    </row>
    <row r="325" ht="14.25" customHeight="1">
      <c r="A325" s="168"/>
      <c r="B325" s="169"/>
      <c r="C325" s="169"/>
      <c r="D325" s="168"/>
      <c r="E325" s="168"/>
      <c r="F325" s="170"/>
      <c r="G325" s="170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  <c r="Z325" s="168"/>
    </row>
    <row r="326" ht="14.25" customHeight="1">
      <c r="A326" s="168"/>
      <c r="B326" s="169"/>
      <c r="C326" s="169"/>
      <c r="D326" s="168"/>
      <c r="E326" s="168"/>
      <c r="F326" s="170"/>
      <c r="G326" s="170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  <c r="Z326" s="168"/>
    </row>
    <row r="327" ht="14.25" customHeight="1">
      <c r="A327" s="168"/>
      <c r="B327" s="169"/>
      <c r="C327" s="169"/>
      <c r="D327" s="168"/>
      <c r="E327" s="168"/>
      <c r="F327" s="170"/>
      <c r="G327" s="170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  <c r="Z327" s="168"/>
    </row>
    <row r="328" ht="14.25" customHeight="1">
      <c r="A328" s="168"/>
      <c r="B328" s="169"/>
      <c r="C328" s="169"/>
      <c r="D328" s="168"/>
      <c r="E328" s="168"/>
      <c r="F328" s="170"/>
      <c r="G328" s="170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  <c r="Z328" s="168"/>
    </row>
    <row r="329" ht="14.25" customHeight="1">
      <c r="A329" s="168"/>
      <c r="B329" s="169"/>
      <c r="C329" s="169"/>
      <c r="D329" s="168"/>
      <c r="E329" s="168"/>
      <c r="F329" s="170"/>
      <c r="G329" s="170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  <c r="Z329" s="168"/>
    </row>
    <row r="330" ht="14.25" customHeight="1">
      <c r="A330" s="168"/>
      <c r="B330" s="169"/>
      <c r="C330" s="169"/>
      <c r="D330" s="168"/>
      <c r="E330" s="168"/>
      <c r="F330" s="170"/>
      <c r="G330" s="170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  <c r="Z330" s="168"/>
    </row>
    <row r="331" ht="14.25" customHeight="1">
      <c r="A331" s="168"/>
      <c r="B331" s="169"/>
      <c r="C331" s="169"/>
      <c r="D331" s="168"/>
      <c r="E331" s="168"/>
      <c r="F331" s="170"/>
      <c r="G331" s="170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  <c r="Z331" s="168"/>
    </row>
    <row r="332" ht="14.25" customHeight="1">
      <c r="A332" s="168"/>
      <c r="B332" s="169"/>
      <c r="C332" s="169"/>
      <c r="D332" s="168"/>
      <c r="E332" s="168"/>
      <c r="F332" s="170"/>
      <c r="G332" s="170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</row>
    <row r="333" ht="14.25" customHeight="1">
      <c r="A333" s="168"/>
      <c r="B333" s="169"/>
      <c r="C333" s="169"/>
      <c r="D333" s="168"/>
      <c r="E333" s="168"/>
      <c r="F333" s="170"/>
      <c r="G333" s="170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</row>
    <row r="334" ht="14.25" customHeight="1">
      <c r="A334" s="168"/>
      <c r="B334" s="169"/>
      <c r="C334" s="169"/>
      <c r="D334" s="168"/>
      <c r="E334" s="168"/>
      <c r="F334" s="170"/>
      <c r="G334" s="170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  <c r="Z334" s="168"/>
    </row>
    <row r="335" ht="14.25" customHeight="1">
      <c r="A335" s="168"/>
      <c r="B335" s="169"/>
      <c r="C335" s="169"/>
      <c r="D335" s="168"/>
      <c r="E335" s="168"/>
      <c r="F335" s="170"/>
      <c r="G335" s="170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  <c r="Z335" s="168"/>
    </row>
    <row r="336" ht="14.25" customHeight="1">
      <c r="A336" s="168"/>
      <c r="B336" s="169"/>
      <c r="C336" s="169"/>
      <c r="D336" s="168"/>
      <c r="E336" s="168"/>
      <c r="F336" s="170"/>
      <c r="G336" s="170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</row>
    <row r="337" ht="14.25" customHeight="1">
      <c r="A337" s="168"/>
      <c r="B337" s="169"/>
      <c r="C337" s="169"/>
      <c r="D337" s="168"/>
      <c r="E337" s="168"/>
      <c r="F337" s="170"/>
      <c r="G337" s="170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</row>
    <row r="338" ht="14.25" customHeight="1">
      <c r="A338" s="168"/>
      <c r="B338" s="169"/>
      <c r="C338" s="169"/>
      <c r="D338" s="168"/>
      <c r="E338" s="168"/>
      <c r="F338" s="170"/>
      <c r="G338" s="170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</row>
    <row r="339" ht="14.25" customHeight="1">
      <c r="A339" s="168"/>
      <c r="B339" s="169"/>
      <c r="C339" s="169"/>
      <c r="D339" s="168"/>
      <c r="E339" s="168"/>
      <c r="F339" s="170"/>
      <c r="G339" s="170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</row>
    <row r="340" ht="14.25" customHeight="1">
      <c r="A340" s="168"/>
      <c r="B340" s="169"/>
      <c r="C340" s="169"/>
      <c r="D340" s="168"/>
      <c r="E340" s="168"/>
      <c r="F340" s="170"/>
      <c r="G340" s="170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  <c r="Z340" s="168"/>
    </row>
    <row r="341" ht="14.25" customHeight="1">
      <c r="A341" s="168"/>
      <c r="B341" s="169"/>
      <c r="C341" s="169"/>
      <c r="D341" s="168"/>
      <c r="E341" s="168"/>
      <c r="F341" s="170"/>
      <c r="G341" s="170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  <c r="Z341" s="168"/>
    </row>
    <row r="342" ht="14.25" customHeight="1">
      <c r="A342" s="168"/>
      <c r="B342" s="169"/>
      <c r="C342" s="169"/>
      <c r="D342" s="168"/>
      <c r="E342" s="168"/>
      <c r="F342" s="170"/>
      <c r="G342" s="170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</row>
    <row r="343" ht="14.25" customHeight="1">
      <c r="A343" s="168"/>
      <c r="B343" s="169"/>
      <c r="C343" s="169"/>
      <c r="D343" s="168"/>
      <c r="E343" s="168"/>
      <c r="F343" s="170"/>
      <c r="G343" s="170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</row>
    <row r="344" ht="14.25" customHeight="1">
      <c r="A344" s="168"/>
      <c r="B344" s="169"/>
      <c r="C344" s="169"/>
      <c r="D344" s="168"/>
      <c r="E344" s="168"/>
      <c r="F344" s="170"/>
      <c r="G344" s="170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</row>
    <row r="345" ht="14.25" customHeight="1">
      <c r="A345" s="168"/>
      <c r="B345" s="169"/>
      <c r="C345" s="169"/>
      <c r="D345" s="168"/>
      <c r="E345" s="168"/>
      <c r="F345" s="170"/>
      <c r="G345" s="170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</row>
    <row r="346" ht="14.25" customHeight="1">
      <c r="A346" s="168"/>
      <c r="B346" s="169"/>
      <c r="C346" s="169"/>
      <c r="D346" s="168"/>
      <c r="E346" s="168"/>
      <c r="F346" s="170"/>
      <c r="G346" s="170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</row>
    <row r="347" ht="14.25" customHeight="1">
      <c r="A347" s="168"/>
      <c r="B347" s="169"/>
      <c r="C347" s="169"/>
      <c r="D347" s="168"/>
      <c r="E347" s="168"/>
      <c r="F347" s="170"/>
      <c r="G347" s="170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</row>
    <row r="348" ht="14.25" customHeight="1">
      <c r="A348" s="168"/>
      <c r="B348" s="169"/>
      <c r="C348" s="169"/>
      <c r="D348" s="168"/>
      <c r="E348" s="168"/>
      <c r="F348" s="170"/>
      <c r="G348" s="170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</row>
    <row r="349" ht="14.25" customHeight="1">
      <c r="A349" s="168"/>
      <c r="B349" s="169"/>
      <c r="C349" s="169"/>
      <c r="D349" s="168"/>
      <c r="E349" s="168"/>
      <c r="F349" s="170"/>
      <c r="G349" s="170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</row>
    <row r="350" ht="14.25" customHeight="1">
      <c r="A350" s="168"/>
      <c r="B350" s="169"/>
      <c r="C350" s="169"/>
      <c r="D350" s="168"/>
      <c r="E350" s="168"/>
      <c r="F350" s="170"/>
      <c r="G350" s="170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</row>
    <row r="351" ht="14.25" customHeight="1">
      <c r="A351" s="168"/>
      <c r="B351" s="169"/>
      <c r="C351" s="169"/>
      <c r="D351" s="168"/>
      <c r="E351" s="168"/>
      <c r="F351" s="170"/>
      <c r="G351" s="170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</row>
    <row r="352" ht="14.25" customHeight="1">
      <c r="A352" s="168"/>
      <c r="B352" s="169"/>
      <c r="C352" s="169"/>
      <c r="D352" s="168"/>
      <c r="E352" s="168"/>
      <c r="F352" s="170"/>
      <c r="G352" s="170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</row>
    <row r="353" ht="14.25" customHeight="1">
      <c r="A353" s="168"/>
      <c r="B353" s="169"/>
      <c r="C353" s="169"/>
      <c r="D353" s="168"/>
      <c r="E353" s="168"/>
      <c r="F353" s="170"/>
      <c r="G353" s="170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</row>
    <row r="354" ht="14.25" customHeight="1">
      <c r="A354" s="168"/>
      <c r="B354" s="169"/>
      <c r="C354" s="169"/>
      <c r="D354" s="168"/>
      <c r="E354" s="168"/>
      <c r="F354" s="170"/>
      <c r="G354" s="170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</row>
    <row r="355" ht="14.25" customHeight="1">
      <c r="A355" s="168"/>
      <c r="B355" s="169"/>
      <c r="C355" s="169"/>
      <c r="D355" s="168"/>
      <c r="E355" s="168"/>
      <c r="F355" s="170"/>
      <c r="G355" s="170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</row>
    <row r="356" ht="14.25" customHeight="1">
      <c r="A356" s="168"/>
      <c r="B356" s="169"/>
      <c r="C356" s="169"/>
      <c r="D356" s="168"/>
      <c r="E356" s="168"/>
      <c r="F356" s="170"/>
      <c r="G356" s="170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</row>
    <row r="357" ht="14.25" customHeight="1">
      <c r="A357" s="168"/>
      <c r="B357" s="169"/>
      <c r="C357" s="169"/>
      <c r="D357" s="168"/>
      <c r="E357" s="168"/>
      <c r="F357" s="170"/>
      <c r="G357" s="170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</row>
    <row r="358" ht="14.25" customHeight="1">
      <c r="A358" s="168"/>
      <c r="B358" s="169"/>
      <c r="C358" s="169"/>
      <c r="D358" s="168"/>
      <c r="E358" s="168"/>
      <c r="F358" s="170"/>
      <c r="G358" s="170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</row>
    <row r="359" ht="14.25" customHeight="1">
      <c r="A359" s="168"/>
      <c r="B359" s="169"/>
      <c r="C359" s="169"/>
      <c r="D359" s="168"/>
      <c r="E359" s="168"/>
      <c r="F359" s="170"/>
      <c r="G359" s="170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</row>
    <row r="360" ht="14.25" customHeight="1">
      <c r="A360" s="168"/>
      <c r="B360" s="169"/>
      <c r="C360" s="169"/>
      <c r="D360" s="168"/>
      <c r="E360" s="168"/>
      <c r="F360" s="170"/>
      <c r="G360" s="170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</row>
    <row r="361" ht="14.25" customHeight="1">
      <c r="A361" s="168"/>
      <c r="B361" s="169"/>
      <c r="C361" s="169"/>
      <c r="D361" s="168"/>
      <c r="E361" s="168"/>
      <c r="F361" s="170"/>
      <c r="G361" s="170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  <c r="Z361" s="168"/>
    </row>
    <row r="362" ht="14.25" customHeight="1">
      <c r="A362" s="168"/>
      <c r="B362" s="169"/>
      <c r="C362" s="169"/>
      <c r="D362" s="168"/>
      <c r="E362" s="168"/>
      <c r="F362" s="170"/>
      <c r="G362" s="170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  <c r="Z362" s="168"/>
    </row>
    <row r="363" ht="14.25" customHeight="1">
      <c r="A363" s="168"/>
      <c r="B363" s="169"/>
      <c r="C363" s="169"/>
      <c r="D363" s="168"/>
      <c r="E363" s="168"/>
      <c r="F363" s="170"/>
      <c r="G363" s="170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  <c r="Z363" s="168"/>
    </row>
    <row r="364" ht="14.25" customHeight="1">
      <c r="A364" s="168"/>
      <c r="B364" s="169"/>
      <c r="C364" s="169"/>
      <c r="D364" s="168"/>
      <c r="E364" s="168"/>
      <c r="F364" s="170"/>
      <c r="G364" s="170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  <c r="Z364" s="168"/>
    </row>
    <row r="365" ht="14.25" customHeight="1">
      <c r="A365" s="168"/>
      <c r="B365" s="169"/>
      <c r="C365" s="169"/>
      <c r="D365" s="168"/>
      <c r="E365" s="168"/>
      <c r="F365" s="170"/>
      <c r="G365" s="170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  <c r="Z365" s="168"/>
    </row>
    <row r="366" ht="14.25" customHeight="1">
      <c r="A366" s="168"/>
      <c r="B366" s="169"/>
      <c r="C366" s="169"/>
      <c r="D366" s="168"/>
      <c r="E366" s="168"/>
      <c r="F366" s="170"/>
      <c r="G366" s="170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</row>
    <row r="367" ht="14.25" customHeight="1">
      <c r="A367" s="168"/>
      <c r="B367" s="169"/>
      <c r="C367" s="169"/>
      <c r="D367" s="168"/>
      <c r="E367" s="168"/>
      <c r="F367" s="170"/>
      <c r="G367" s="170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</row>
    <row r="368" ht="14.25" customHeight="1">
      <c r="A368" s="168"/>
      <c r="B368" s="169"/>
      <c r="C368" s="169"/>
      <c r="D368" s="168"/>
      <c r="E368" s="168"/>
      <c r="F368" s="170"/>
      <c r="G368" s="170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  <c r="Z368" s="168"/>
    </row>
    <row r="369" ht="14.25" customHeight="1">
      <c r="A369" s="168"/>
      <c r="B369" s="169"/>
      <c r="C369" s="169"/>
      <c r="D369" s="168"/>
      <c r="E369" s="168"/>
      <c r="F369" s="170"/>
      <c r="G369" s="170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  <c r="Z369" s="168"/>
    </row>
    <row r="370" ht="14.25" customHeight="1">
      <c r="A370" s="168"/>
      <c r="B370" s="169"/>
      <c r="C370" s="169"/>
      <c r="D370" s="168"/>
      <c r="E370" s="168"/>
      <c r="F370" s="170"/>
      <c r="G370" s="170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</row>
    <row r="371" ht="14.25" customHeight="1">
      <c r="A371" s="168"/>
      <c r="B371" s="169"/>
      <c r="C371" s="169"/>
      <c r="D371" s="168"/>
      <c r="E371" s="168"/>
      <c r="F371" s="170"/>
      <c r="G371" s="170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</row>
    <row r="372" ht="14.25" customHeight="1">
      <c r="A372" s="168"/>
      <c r="B372" s="169"/>
      <c r="C372" s="169"/>
      <c r="D372" s="168"/>
      <c r="E372" s="168"/>
      <c r="F372" s="170"/>
      <c r="G372" s="170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</row>
    <row r="373" ht="14.25" customHeight="1">
      <c r="A373" s="168"/>
      <c r="B373" s="169"/>
      <c r="C373" s="169"/>
      <c r="D373" s="168"/>
      <c r="E373" s="168"/>
      <c r="F373" s="170"/>
      <c r="G373" s="170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</row>
    <row r="374" ht="14.25" customHeight="1">
      <c r="A374" s="168"/>
      <c r="B374" s="169"/>
      <c r="C374" s="169"/>
      <c r="D374" s="168"/>
      <c r="E374" s="168"/>
      <c r="F374" s="170"/>
      <c r="G374" s="170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</row>
    <row r="375" ht="14.25" customHeight="1">
      <c r="A375" s="168"/>
      <c r="B375" s="169"/>
      <c r="C375" s="169"/>
      <c r="D375" s="168"/>
      <c r="E375" s="168"/>
      <c r="F375" s="170"/>
      <c r="G375" s="170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</row>
    <row r="376" ht="14.25" customHeight="1">
      <c r="A376" s="168"/>
      <c r="B376" s="169"/>
      <c r="C376" s="169"/>
      <c r="D376" s="168"/>
      <c r="E376" s="168"/>
      <c r="F376" s="170"/>
      <c r="G376" s="170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  <c r="Z376" s="168"/>
    </row>
    <row r="377" ht="14.25" customHeight="1">
      <c r="A377" s="168"/>
      <c r="B377" s="169"/>
      <c r="C377" s="169"/>
      <c r="D377" s="168"/>
      <c r="E377" s="168"/>
      <c r="F377" s="170"/>
      <c r="G377" s="170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  <c r="Z377" s="168"/>
    </row>
    <row r="378" ht="14.25" customHeight="1">
      <c r="A378" s="168"/>
      <c r="B378" s="169"/>
      <c r="C378" s="169"/>
      <c r="D378" s="168"/>
      <c r="E378" s="168"/>
      <c r="F378" s="170"/>
      <c r="G378" s="170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  <c r="Z378" s="168"/>
    </row>
    <row r="379" ht="14.25" customHeight="1">
      <c r="A379" s="168"/>
      <c r="B379" s="169"/>
      <c r="C379" s="169"/>
      <c r="D379" s="168"/>
      <c r="E379" s="168"/>
      <c r="F379" s="170"/>
      <c r="G379" s="170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  <c r="Z379" s="168"/>
    </row>
    <row r="380" ht="14.25" customHeight="1">
      <c r="A380" s="168"/>
      <c r="B380" s="169"/>
      <c r="C380" s="169"/>
      <c r="D380" s="168"/>
      <c r="E380" s="168"/>
      <c r="F380" s="170"/>
      <c r="G380" s="170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  <c r="Z380" s="168"/>
    </row>
    <row r="381" ht="14.25" customHeight="1">
      <c r="A381" s="168"/>
      <c r="B381" s="169"/>
      <c r="C381" s="169"/>
      <c r="D381" s="168"/>
      <c r="E381" s="168"/>
      <c r="F381" s="170"/>
      <c r="G381" s="170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  <c r="Z381" s="168"/>
    </row>
    <row r="382" ht="14.25" customHeight="1">
      <c r="A382" s="168"/>
      <c r="B382" s="169"/>
      <c r="C382" s="169"/>
      <c r="D382" s="168"/>
      <c r="E382" s="168"/>
      <c r="F382" s="170"/>
      <c r="G382" s="170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</row>
    <row r="383" ht="14.25" customHeight="1">
      <c r="A383" s="168"/>
      <c r="B383" s="169"/>
      <c r="C383" s="169"/>
      <c r="D383" s="168"/>
      <c r="E383" s="168"/>
      <c r="F383" s="170"/>
      <c r="G383" s="170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  <c r="Z383" s="168"/>
    </row>
    <row r="384" ht="14.25" customHeight="1">
      <c r="A384" s="168"/>
      <c r="B384" s="169"/>
      <c r="C384" s="169"/>
      <c r="D384" s="168"/>
      <c r="E384" s="168"/>
      <c r="F384" s="170"/>
      <c r="G384" s="170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  <c r="Z384" s="168"/>
    </row>
    <row r="385" ht="14.25" customHeight="1">
      <c r="A385" s="168"/>
      <c r="B385" s="169"/>
      <c r="C385" s="169"/>
      <c r="D385" s="168"/>
      <c r="E385" s="168"/>
      <c r="F385" s="170"/>
      <c r="G385" s="170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  <c r="Z385" s="168"/>
    </row>
    <row r="386" ht="14.25" customHeight="1">
      <c r="A386" s="168"/>
      <c r="B386" s="169"/>
      <c r="C386" s="169"/>
      <c r="D386" s="168"/>
      <c r="E386" s="168"/>
      <c r="F386" s="170"/>
      <c r="G386" s="170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  <c r="Z386" s="168"/>
    </row>
    <row r="387" ht="14.25" customHeight="1">
      <c r="A387" s="168"/>
      <c r="B387" s="169"/>
      <c r="C387" s="169"/>
      <c r="D387" s="168"/>
      <c r="E387" s="168"/>
      <c r="F387" s="170"/>
      <c r="G387" s="170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  <c r="Z387" s="168"/>
    </row>
    <row r="388" ht="14.25" customHeight="1">
      <c r="A388" s="168"/>
      <c r="B388" s="169"/>
      <c r="C388" s="169"/>
      <c r="D388" s="168"/>
      <c r="E388" s="168"/>
      <c r="F388" s="170"/>
      <c r="G388" s="170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</row>
    <row r="389" ht="14.25" customHeight="1">
      <c r="A389" s="168"/>
      <c r="B389" s="169"/>
      <c r="C389" s="169"/>
      <c r="D389" s="168"/>
      <c r="E389" s="168"/>
      <c r="F389" s="170"/>
      <c r="G389" s="170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</row>
    <row r="390" ht="14.25" customHeight="1">
      <c r="A390" s="168"/>
      <c r="B390" s="169"/>
      <c r="C390" s="169"/>
      <c r="D390" s="168"/>
      <c r="E390" s="168"/>
      <c r="F390" s="170"/>
      <c r="G390" s="170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  <c r="Z390" s="168"/>
    </row>
    <row r="391" ht="14.25" customHeight="1">
      <c r="A391" s="168"/>
      <c r="B391" s="169"/>
      <c r="C391" s="169"/>
      <c r="D391" s="168"/>
      <c r="E391" s="168"/>
      <c r="F391" s="170"/>
      <c r="G391" s="170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  <c r="Z391" s="168"/>
    </row>
    <row r="392" ht="14.25" customHeight="1">
      <c r="A392" s="168"/>
      <c r="B392" s="169"/>
      <c r="C392" s="169"/>
      <c r="D392" s="168"/>
      <c r="E392" s="168"/>
      <c r="F392" s="170"/>
      <c r="G392" s="170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</row>
    <row r="393" ht="14.25" customHeight="1">
      <c r="A393" s="168"/>
      <c r="B393" s="169"/>
      <c r="C393" s="169"/>
      <c r="D393" s="168"/>
      <c r="E393" s="168"/>
      <c r="F393" s="170"/>
      <c r="G393" s="170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  <c r="Z393" s="168"/>
    </row>
    <row r="394" ht="14.25" customHeight="1">
      <c r="A394" s="168"/>
      <c r="B394" s="169"/>
      <c r="C394" s="169"/>
      <c r="D394" s="168"/>
      <c r="E394" s="168"/>
      <c r="F394" s="170"/>
      <c r="G394" s="170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  <c r="Z394" s="168"/>
    </row>
    <row r="395" ht="14.25" customHeight="1">
      <c r="A395" s="168"/>
      <c r="B395" s="169"/>
      <c r="C395" s="169"/>
      <c r="D395" s="168"/>
      <c r="E395" s="168"/>
      <c r="F395" s="170"/>
      <c r="G395" s="170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  <c r="Z395" s="168"/>
    </row>
    <row r="396" ht="14.25" customHeight="1">
      <c r="A396" s="168"/>
      <c r="B396" s="169"/>
      <c r="C396" s="169"/>
      <c r="D396" s="168"/>
      <c r="E396" s="168"/>
      <c r="F396" s="170"/>
      <c r="G396" s="170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  <c r="Z396" s="168"/>
    </row>
    <row r="397" ht="14.25" customHeight="1">
      <c r="A397" s="168"/>
      <c r="B397" s="169"/>
      <c r="C397" s="169"/>
      <c r="D397" s="168"/>
      <c r="E397" s="168"/>
      <c r="F397" s="170"/>
      <c r="G397" s="170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</row>
    <row r="398" ht="14.25" customHeight="1">
      <c r="A398" s="168"/>
      <c r="B398" s="169"/>
      <c r="C398" s="169"/>
      <c r="D398" s="168"/>
      <c r="E398" s="168"/>
      <c r="F398" s="170"/>
      <c r="G398" s="170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</row>
    <row r="399" ht="14.25" customHeight="1">
      <c r="A399" s="168"/>
      <c r="B399" s="169"/>
      <c r="C399" s="169"/>
      <c r="D399" s="168"/>
      <c r="E399" s="168"/>
      <c r="F399" s="170"/>
      <c r="G399" s="170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</row>
    <row r="400" ht="14.25" customHeight="1">
      <c r="A400" s="168"/>
      <c r="B400" s="169"/>
      <c r="C400" s="169"/>
      <c r="D400" s="168"/>
      <c r="E400" s="168"/>
      <c r="F400" s="170"/>
      <c r="G400" s="170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</row>
    <row r="401" ht="14.25" customHeight="1">
      <c r="A401" s="168"/>
      <c r="B401" s="169"/>
      <c r="C401" s="169"/>
      <c r="D401" s="168"/>
      <c r="E401" s="168"/>
      <c r="F401" s="170"/>
      <c r="G401" s="170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</row>
    <row r="402" ht="14.25" customHeight="1">
      <c r="A402" s="168"/>
      <c r="B402" s="169"/>
      <c r="C402" s="169"/>
      <c r="D402" s="168"/>
      <c r="E402" s="168"/>
      <c r="F402" s="170"/>
      <c r="G402" s="170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</row>
    <row r="403" ht="14.25" customHeight="1">
      <c r="A403" s="168"/>
      <c r="B403" s="169"/>
      <c r="C403" s="169"/>
      <c r="D403" s="168"/>
      <c r="E403" s="168"/>
      <c r="F403" s="170"/>
      <c r="G403" s="170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  <c r="Z403" s="168"/>
    </row>
    <row r="404" ht="14.25" customHeight="1">
      <c r="A404" s="168"/>
      <c r="B404" s="169"/>
      <c r="C404" s="169"/>
      <c r="D404" s="168"/>
      <c r="E404" s="168"/>
      <c r="F404" s="170"/>
      <c r="G404" s="170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  <c r="Z404" s="168"/>
    </row>
    <row r="405" ht="14.25" customHeight="1">
      <c r="A405" s="168"/>
      <c r="B405" s="169"/>
      <c r="C405" s="169"/>
      <c r="D405" s="168"/>
      <c r="E405" s="168"/>
      <c r="F405" s="170"/>
      <c r="G405" s="170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  <c r="Z405" s="168"/>
    </row>
    <row r="406" ht="14.25" customHeight="1">
      <c r="A406" s="168"/>
      <c r="B406" s="169"/>
      <c r="C406" s="169"/>
      <c r="D406" s="168"/>
      <c r="E406" s="168"/>
      <c r="F406" s="170"/>
      <c r="G406" s="170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  <c r="Z406" s="168"/>
    </row>
    <row r="407" ht="14.25" customHeight="1">
      <c r="A407" s="168"/>
      <c r="B407" s="169"/>
      <c r="C407" s="169"/>
      <c r="D407" s="168"/>
      <c r="E407" s="168"/>
      <c r="F407" s="170"/>
      <c r="G407" s="170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  <c r="Z407" s="168"/>
    </row>
    <row r="408" ht="14.25" customHeight="1">
      <c r="A408" s="168"/>
      <c r="B408" s="169"/>
      <c r="C408" s="169"/>
      <c r="D408" s="168"/>
      <c r="E408" s="168"/>
      <c r="F408" s="170"/>
      <c r="G408" s="170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  <c r="Z408" s="168"/>
    </row>
    <row r="409" ht="14.25" customHeight="1">
      <c r="A409" s="168"/>
      <c r="B409" s="169"/>
      <c r="C409" s="169"/>
      <c r="D409" s="168"/>
      <c r="E409" s="168"/>
      <c r="F409" s="170"/>
      <c r="G409" s="170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  <c r="Z409" s="168"/>
    </row>
    <row r="410" ht="14.25" customHeight="1">
      <c r="A410" s="168"/>
      <c r="B410" s="169"/>
      <c r="C410" s="169"/>
      <c r="D410" s="168"/>
      <c r="E410" s="168"/>
      <c r="F410" s="170"/>
      <c r="G410" s="170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  <c r="Z410" s="168"/>
    </row>
    <row r="411" ht="14.25" customHeight="1">
      <c r="A411" s="168"/>
      <c r="B411" s="169"/>
      <c r="C411" s="169"/>
      <c r="D411" s="168"/>
      <c r="E411" s="168"/>
      <c r="F411" s="170"/>
      <c r="G411" s="170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</row>
    <row r="412" ht="14.25" customHeight="1">
      <c r="A412" s="168"/>
      <c r="B412" s="169"/>
      <c r="C412" s="169"/>
      <c r="D412" s="168"/>
      <c r="E412" s="168"/>
      <c r="F412" s="170"/>
      <c r="G412" s="170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</row>
    <row r="413" ht="14.25" customHeight="1">
      <c r="A413" s="168"/>
      <c r="B413" s="169"/>
      <c r="C413" s="169"/>
      <c r="D413" s="168"/>
      <c r="E413" s="168"/>
      <c r="F413" s="170"/>
      <c r="G413" s="170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</row>
    <row r="414" ht="14.25" customHeight="1">
      <c r="A414" s="168"/>
      <c r="B414" s="169"/>
      <c r="C414" s="169"/>
      <c r="D414" s="168"/>
      <c r="E414" s="168"/>
      <c r="F414" s="170"/>
      <c r="G414" s="170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</row>
    <row r="415" ht="14.25" customHeight="1">
      <c r="A415" s="168"/>
      <c r="B415" s="169"/>
      <c r="C415" s="169"/>
      <c r="D415" s="168"/>
      <c r="E415" s="168"/>
      <c r="F415" s="170"/>
      <c r="G415" s="170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</row>
    <row r="416" ht="14.25" customHeight="1">
      <c r="A416" s="168"/>
      <c r="B416" s="169"/>
      <c r="C416" s="169"/>
      <c r="D416" s="168"/>
      <c r="E416" s="168"/>
      <c r="F416" s="170"/>
      <c r="G416" s="170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</row>
    <row r="417" ht="14.25" customHeight="1">
      <c r="A417" s="168"/>
      <c r="B417" s="169"/>
      <c r="C417" s="169"/>
      <c r="D417" s="168"/>
      <c r="E417" s="168"/>
      <c r="F417" s="170"/>
      <c r="G417" s="170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</row>
    <row r="418" ht="14.25" customHeight="1">
      <c r="A418" s="168"/>
      <c r="B418" s="169"/>
      <c r="C418" s="169"/>
      <c r="D418" s="168"/>
      <c r="E418" s="168"/>
      <c r="F418" s="170"/>
      <c r="G418" s="170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</row>
    <row r="419" ht="14.25" customHeight="1">
      <c r="A419" s="168"/>
      <c r="B419" s="169"/>
      <c r="C419" s="169"/>
      <c r="D419" s="168"/>
      <c r="E419" s="168"/>
      <c r="F419" s="170"/>
      <c r="G419" s="170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</row>
    <row r="420" ht="14.25" customHeight="1">
      <c r="A420" s="168"/>
      <c r="B420" s="169"/>
      <c r="C420" s="169"/>
      <c r="D420" s="168"/>
      <c r="E420" s="168"/>
      <c r="F420" s="170"/>
      <c r="G420" s="170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</row>
    <row r="421" ht="14.25" customHeight="1">
      <c r="A421" s="168"/>
      <c r="B421" s="169"/>
      <c r="C421" s="169"/>
      <c r="D421" s="168"/>
      <c r="E421" s="168"/>
      <c r="F421" s="170"/>
      <c r="G421" s="170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</row>
    <row r="422" ht="14.25" customHeight="1">
      <c r="A422" s="168"/>
      <c r="B422" s="169"/>
      <c r="C422" s="169"/>
      <c r="D422" s="168"/>
      <c r="E422" s="168"/>
      <c r="F422" s="170"/>
      <c r="G422" s="170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</row>
    <row r="423" ht="14.25" customHeight="1">
      <c r="A423" s="168"/>
      <c r="B423" s="169"/>
      <c r="C423" s="169"/>
      <c r="D423" s="168"/>
      <c r="E423" s="168"/>
      <c r="F423" s="170"/>
      <c r="G423" s="170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</row>
    <row r="424" ht="14.25" customHeight="1">
      <c r="A424" s="168"/>
      <c r="B424" s="169"/>
      <c r="C424" s="169"/>
      <c r="D424" s="168"/>
      <c r="E424" s="168"/>
      <c r="F424" s="170"/>
      <c r="G424" s="170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</row>
    <row r="425" ht="14.25" customHeight="1">
      <c r="A425" s="168"/>
      <c r="B425" s="169"/>
      <c r="C425" s="169"/>
      <c r="D425" s="168"/>
      <c r="E425" s="168"/>
      <c r="F425" s="170"/>
      <c r="G425" s="170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</row>
    <row r="426" ht="14.25" customHeight="1">
      <c r="A426" s="168"/>
      <c r="B426" s="169"/>
      <c r="C426" s="169"/>
      <c r="D426" s="168"/>
      <c r="E426" s="168"/>
      <c r="F426" s="170"/>
      <c r="G426" s="170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</row>
    <row r="427" ht="14.25" customHeight="1">
      <c r="A427" s="168"/>
      <c r="B427" s="169"/>
      <c r="C427" s="169"/>
      <c r="D427" s="168"/>
      <c r="E427" s="168"/>
      <c r="F427" s="170"/>
      <c r="G427" s="170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</row>
    <row r="428" ht="14.25" customHeight="1">
      <c r="A428" s="168"/>
      <c r="B428" s="169"/>
      <c r="C428" s="169"/>
      <c r="D428" s="168"/>
      <c r="E428" s="168"/>
      <c r="F428" s="170"/>
      <c r="G428" s="170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</row>
    <row r="429" ht="14.25" customHeight="1">
      <c r="A429" s="168"/>
      <c r="B429" s="169"/>
      <c r="C429" s="169"/>
      <c r="D429" s="168"/>
      <c r="E429" s="168"/>
      <c r="F429" s="170"/>
      <c r="G429" s="170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</row>
    <row r="430" ht="14.25" customHeight="1">
      <c r="A430" s="168"/>
      <c r="B430" s="169"/>
      <c r="C430" s="169"/>
      <c r="D430" s="168"/>
      <c r="E430" s="168"/>
      <c r="F430" s="170"/>
      <c r="G430" s="170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</row>
    <row r="431" ht="14.25" customHeight="1">
      <c r="A431" s="168"/>
      <c r="B431" s="169"/>
      <c r="C431" s="169"/>
      <c r="D431" s="168"/>
      <c r="E431" s="168"/>
      <c r="F431" s="170"/>
      <c r="G431" s="170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</row>
    <row r="432" ht="14.25" customHeight="1">
      <c r="A432" s="168"/>
      <c r="B432" s="169"/>
      <c r="C432" s="169"/>
      <c r="D432" s="168"/>
      <c r="E432" s="168"/>
      <c r="F432" s="170"/>
      <c r="G432" s="170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</row>
    <row r="433" ht="14.25" customHeight="1">
      <c r="A433" s="168"/>
      <c r="B433" s="169"/>
      <c r="C433" s="169"/>
      <c r="D433" s="168"/>
      <c r="E433" s="168"/>
      <c r="F433" s="170"/>
      <c r="G433" s="170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</row>
    <row r="434" ht="14.25" customHeight="1">
      <c r="A434" s="168"/>
      <c r="B434" s="169"/>
      <c r="C434" s="169"/>
      <c r="D434" s="168"/>
      <c r="E434" s="168"/>
      <c r="F434" s="170"/>
      <c r="G434" s="170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</row>
    <row r="435" ht="14.25" customHeight="1">
      <c r="A435" s="168"/>
      <c r="B435" s="169"/>
      <c r="C435" s="169"/>
      <c r="D435" s="168"/>
      <c r="E435" s="168"/>
      <c r="F435" s="170"/>
      <c r="G435" s="170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</row>
    <row r="436" ht="14.25" customHeight="1">
      <c r="A436" s="168"/>
      <c r="B436" s="169"/>
      <c r="C436" s="169"/>
      <c r="D436" s="168"/>
      <c r="E436" s="168"/>
      <c r="F436" s="170"/>
      <c r="G436" s="170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  <c r="Z436" s="168"/>
    </row>
    <row r="437" ht="14.25" customHeight="1">
      <c r="A437" s="168"/>
      <c r="B437" s="169"/>
      <c r="C437" s="169"/>
      <c r="D437" s="168"/>
      <c r="E437" s="168"/>
      <c r="F437" s="170"/>
      <c r="G437" s="170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</row>
    <row r="438" ht="14.25" customHeight="1">
      <c r="A438" s="168"/>
      <c r="B438" s="169"/>
      <c r="C438" s="169"/>
      <c r="D438" s="168"/>
      <c r="E438" s="168"/>
      <c r="F438" s="170"/>
      <c r="G438" s="170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</row>
    <row r="439" ht="14.25" customHeight="1">
      <c r="A439" s="168"/>
      <c r="B439" s="169"/>
      <c r="C439" s="169"/>
      <c r="D439" s="168"/>
      <c r="E439" s="168"/>
      <c r="F439" s="170"/>
      <c r="G439" s="170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</row>
    <row r="440" ht="14.25" customHeight="1">
      <c r="A440" s="168"/>
      <c r="B440" s="169"/>
      <c r="C440" s="169"/>
      <c r="D440" s="168"/>
      <c r="E440" s="168"/>
      <c r="F440" s="170"/>
      <c r="G440" s="170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</row>
    <row r="441" ht="14.25" customHeight="1">
      <c r="A441" s="168"/>
      <c r="B441" s="169"/>
      <c r="C441" s="169"/>
      <c r="D441" s="168"/>
      <c r="E441" s="168"/>
      <c r="F441" s="170"/>
      <c r="G441" s="170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</row>
    <row r="442" ht="14.25" customHeight="1">
      <c r="A442" s="168"/>
      <c r="B442" s="169"/>
      <c r="C442" s="169"/>
      <c r="D442" s="168"/>
      <c r="E442" s="168"/>
      <c r="F442" s="170"/>
      <c r="G442" s="170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</row>
    <row r="443" ht="14.25" customHeight="1">
      <c r="A443" s="168"/>
      <c r="B443" s="169"/>
      <c r="C443" s="169"/>
      <c r="D443" s="168"/>
      <c r="E443" s="168"/>
      <c r="F443" s="170"/>
      <c r="G443" s="170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</row>
    <row r="444" ht="14.25" customHeight="1">
      <c r="A444" s="168"/>
      <c r="B444" s="169"/>
      <c r="C444" s="169"/>
      <c r="D444" s="168"/>
      <c r="E444" s="168"/>
      <c r="F444" s="170"/>
      <c r="G444" s="170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</row>
    <row r="445" ht="14.25" customHeight="1">
      <c r="A445" s="168"/>
      <c r="B445" s="169"/>
      <c r="C445" s="169"/>
      <c r="D445" s="168"/>
      <c r="E445" s="168"/>
      <c r="F445" s="170"/>
      <c r="G445" s="170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</row>
    <row r="446" ht="14.25" customHeight="1">
      <c r="A446" s="168"/>
      <c r="B446" s="169"/>
      <c r="C446" s="169"/>
      <c r="D446" s="168"/>
      <c r="E446" s="168"/>
      <c r="F446" s="170"/>
      <c r="G446" s="170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</row>
    <row r="447" ht="14.25" customHeight="1">
      <c r="A447" s="168"/>
      <c r="B447" s="169"/>
      <c r="C447" s="169"/>
      <c r="D447" s="168"/>
      <c r="E447" s="168"/>
      <c r="F447" s="170"/>
      <c r="G447" s="170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</row>
    <row r="448" ht="14.25" customHeight="1">
      <c r="A448" s="168"/>
      <c r="B448" s="169"/>
      <c r="C448" s="169"/>
      <c r="D448" s="168"/>
      <c r="E448" s="168"/>
      <c r="F448" s="170"/>
      <c r="G448" s="170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</row>
    <row r="449" ht="14.25" customHeight="1">
      <c r="A449" s="168"/>
      <c r="B449" s="169"/>
      <c r="C449" s="169"/>
      <c r="D449" s="168"/>
      <c r="E449" s="168"/>
      <c r="F449" s="170"/>
      <c r="G449" s="170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</row>
    <row r="450" ht="14.25" customHeight="1">
      <c r="A450" s="168"/>
      <c r="B450" s="169"/>
      <c r="C450" s="169"/>
      <c r="D450" s="168"/>
      <c r="E450" s="168"/>
      <c r="F450" s="170"/>
      <c r="G450" s="170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</row>
    <row r="451" ht="14.25" customHeight="1">
      <c r="A451" s="168"/>
      <c r="B451" s="169"/>
      <c r="C451" s="169"/>
      <c r="D451" s="168"/>
      <c r="E451" s="168"/>
      <c r="F451" s="170"/>
      <c r="G451" s="170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</row>
    <row r="452" ht="14.25" customHeight="1">
      <c r="A452" s="168"/>
      <c r="B452" s="169"/>
      <c r="C452" s="169"/>
      <c r="D452" s="168"/>
      <c r="E452" s="168"/>
      <c r="F452" s="170"/>
      <c r="G452" s="170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</row>
    <row r="453" ht="14.25" customHeight="1">
      <c r="A453" s="168"/>
      <c r="B453" s="169"/>
      <c r="C453" s="169"/>
      <c r="D453" s="168"/>
      <c r="E453" s="168"/>
      <c r="F453" s="170"/>
      <c r="G453" s="170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</row>
    <row r="454" ht="14.25" customHeight="1">
      <c r="A454" s="168"/>
      <c r="B454" s="169"/>
      <c r="C454" s="169"/>
      <c r="D454" s="168"/>
      <c r="E454" s="168"/>
      <c r="F454" s="170"/>
      <c r="G454" s="170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</row>
    <row r="455" ht="14.25" customHeight="1">
      <c r="A455" s="168"/>
      <c r="B455" s="169"/>
      <c r="C455" s="169"/>
      <c r="D455" s="168"/>
      <c r="E455" s="168"/>
      <c r="F455" s="170"/>
      <c r="G455" s="170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</row>
    <row r="456" ht="14.25" customHeight="1">
      <c r="A456" s="168"/>
      <c r="B456" s="169"/>
      <c r="C456" s="169"/>
      <c r="D456" s="168"/>
      <c r="E456" s="168"/>
      <c r="F456" s="170"/>
      <c r="G456" s="170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  <c r="Z456" s="168"/>
    </row>
    <row r="457" ht="14.25" customHeight="1">
      <c r="A457" s="168"/>
      <c r="B457" s="169"/>
      <c r="C457" s="169"/>
      <c r="D457" s="168"/>
      <c r="E457" s="168"/>
      <c r="F457" s="170"/>
      <c r="G457" s="170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</row>
    <row r="458" ht="14.25" customHeight="1">
      <c r="A458" s="168"/>
      <c r="B458" s="169"/>
      <c r="C458" s="169"/>
      <c r="D458" s="168"/>
      <c r="E458" s="168"/>
      <c r="F458" s="170"/>
      <c r="G458" s="170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  <c r="Z458" s="168"/>
    </row>
    <row r="459" ht="14.25" customHeight="1">
      <c r="A459" s="168"/>
      <c r="B459" s="169"/>
      <c r="C459" s="169"/>
      <c r="D459" s="168"/>
      <c r="E459" s="168"/>
      <c r="F459" s="170"/>
      <c r="G459" s="170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  <c r="Z459" s="168"/>
    </row>
    <row r="460" ht="14.25" customHeight="1">
      <c r="A460" s="168"/>
      <c r="B460" s="169"/>
      <c r="C460" s="169"/>
      <c r="D460" s="168"/>
      <c r="E460" s="168"/>
      <c r="F460" s="170"/>
      <c r="G460" s="170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  <c r="Z460" s="168"/>
    </row>
    <row r="461" ht="14.25" customHeight="1">
      <c r="A461" s="168"/>
      <c r="B461" s="169"/>
      <c r="C461" s="169"/>
      <c r="D461" s="168"/>
      <c r="E461" s="168"/>
      <c r="F461" s="170"/>
      <c r="G461" s="170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  <c r="Z461" s="168"/>
    </row>
    <row r="462" ht="14.25" customHeight="1">
      <c r="A462" s="168"/>
      <c r="B462" s="169"/>
      <c r="C462" s="169"/>
      <c r="D462" s="168"/>
      <c r="E462" s="168"/>
      <c r="F462" s="170"/>
      <c r="G462" s="170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  <c r="Z462" s="168"/>
    </row>
    <row r="463" ht="14.25" customHeight="1">
      <c r="A463" s="168"/>
      <c r="B463" s="169"/>
      <c r="C463" s="169"/>
      <c r="D463" s="168"/>
      <c r="E463" s="168"/>
      <c r="F463" s="170"/>
      <c r="G463" s="170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  <c r="Z463" s="168"/>
    </row>
    <row r="464" ht="14.25" customHeight="1">
      <c r="A464" s="168"/>
      <c r="B464" s="169"/>
      <c r="C464" s="169"/>
      <c r="D464" s="168"/>
      <c r="E464" s="168"/>
      <c r="F464" s="170"/>
      <c r="G464" s="170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  <c r="Z464" s="168"/>
    </row>
    <row r="465" ht="14.25" customHeight="1">
      <c r="A465" s="168"/>
      <c r="B465" s="169"/>
      <c r="C465" s="169"/>
      <c r="D465" s="168"/>
      <c r="E465" s="168"/>
      <c r="F465" s="170"/>
      <c r="G465" s="170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  <c r="Z465" s="168"/>
    </row>
    <row r="466" ht="14.25" customHeight="1">
      <c r="A466" s="168"/>
      <c r="B466" s="169"/>
      <c r="C466" s="169"/>
      <c r="D466" s="168"/>
      <c r="E466" s="168"/>
      <c r="F466" s="170"/>
      <c r="G466" s="170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  <c r="Z466" s="168"/>
    </row>
    <row r="467" ht="14.25" customHeight="1">
      <c r="A467" s="168"/>
      <c r="B467" s="169"/>
      <c r="C467" s="169"/>
      <c r="D467" s="168"/>
      <c r="E467" s="168"/>
      <c r="F467" s="170"/>
      <c r="G467" s="170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  <c r="Z467" s="168"/>
    </row>
    <row r="468" ht="14.25" customHeight="1">
      <c r="A468" s="168"/>
      <c r="B468" s="169"/>
      <c r="C468" s="169"/>
      <c r="D468" s="168"/>
      <c r="E468" s="168"/>
      <c r="F468" s="170"/>
      <c r="G468" s="170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  <c r="Z468" s="168"/>
    </row>
    <row r="469" ht="14.25" customHeight="1">
      <c r="A469" s="168"/>
      <c r="B469" s="169"/>
      <c r="C469" s="169"/>
      <c r="D469" s="168"/>
      <c r="E469" s="168"/>
      <c r="F469" s="170"/>
      <c r="G469" s="170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  <c r="Z469" s="168"/>
    </row>
    <row r="470" ht="14.25" customHeight="1">
      <c r="A470" s="168"/>
      <c r="B470" s="169"/>
      <c r="C470" s="169"/>
      <c r="D470" s="168"/>
      <c r="E470" s="168"/>
      <c r="F470" s="170"/>
      <c r="G470" s="170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  <c r="Z470" s="168"/>
    </row>
    <row r="471" ht="14.25" customHeight="1">
      <c r="A471" s="168"/>
      <c r="B471" s="169"/>
      <c r="C471" s="169"/>
      <c r="D471" s="168"/>
      <c r="E471" s="168"/>
      <c r="F471" s="170"/>
      <c r="G471" s="170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  <c r="Z471" s="168"/>
    </row>
    <row r="472" ht="14.25" customHeight="1">
      <c r="A472" s="168"/>
      <c r="B472" s="169"/>
      <c r="C472" s="169"/>
      <c r="D472" s="168"/>
      <c r="E472" s="168"/>
      <c r="F472" s="170"/>
      <c r="G472" s="170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</row>
    <row r="473" ht="14.25" customHeight="1">
      <c r="A473" s="168"/>
      <c r="B473" s="169"/>
      <c r="C473" s="169"/>
      <c r="D473" s="168"/>
      <c r="E473" s="168"/>
      <c r="F473" s="170"/>
      <c r="G473" s="170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</row>
    <row r="474" ht="14.25" customHeight="1">
      <c r="A474" s="168"/>
      <c r="B474" s="169"/>
      <c r="C474" s="169"/>
      <c r="D474" s="168"/>
      <c r="E474" s="168"/>
      <c r="F474" s="170"/>
      <c r="G474" s="170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  <c r="Z474" s="168"/>
    </row>
    <row r="475" ht="14.25" customHeight="1">
      <c r="A475" s="168"/>
      <c r="B475" s="169"/>
      <c r="C475" s="169"/>
      <c r="D475" s="168"/>
      <c r="E475" s="168"/>
      <c r="F475" s="170"/>
      <c r="G475" s="170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  <c r="Z475" s="168"/>
    </row>
    <row r="476" ht="14.25" customHeight="1">
      <c r="A476" s="168"/>
      <c r="B476" s="169"/>
      <c r="C476" s="169"/>
      <c r="D476" s="168"/>
      <c r="E476" s="168"/>
      <c r="F476" s="170"/>
      <c r="G476" s="170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</row>
    <row r="477" ht="14.25" customHeight="1">
      <c r="A477" s="168"/>
      <c r="B477" s="169"/>
      <c r="C477" s="169"/>
      <c r="D477" s="168"/>
      <c r="E477" s="168"/>
      <c r="F477" s="170"/>
      <c r="G477" s="170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</row>
    <row r="478" ht="14.25" customHeight="1">
      <c r="A478" s="168"/>
      <c r="B478" s="169"/>
      <c r="C478" s="169"/>
      <c r="D478" s="168"/>
      <c r="E478" s="168"/>
      <c r="F478" s="170"/>
      <c r="G478" s="170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</row>
    <row r="479" ht="14.25" customHeight="1">
      <c r="A479" s="168"/>
      <c r="B479" s="169"/>
      <c r="C479" s="169"/>
      <c r="D479" s="168"/>
      <c r="E479" s="168"/>
      <c r="F479" s="170"/>
      <c r="G479" s="170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</row>
    <row r="480" ht="14.25" customHeight="1">
      <c r="A480" s="168"/>
      <c r="B480" s="169"/>
      <c r="C480" s="169"/>
      <c r="D480" s="168"/>
      <c r="E480" s="168"/>
      <c r="F480" s="170"/>
      <c r="G480" s="170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</row>
    <row r="481" ht="14.25" customHeight="1">
      <c r="A481" s="168"/>
      <c r="B481" s="169"/>
      <c r="C481" s="169"/>
      <c r="D481" s="168"/>
      <c r="E481" s="168"/>
      <c r="F481" s="170"/>
      <c r="G481" s="170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</row>
    <row r="482" ht="14.25" customHeight="1">
      <c r="A482" s="168"/>
      <c r="B482" s="169"/>
      <c r="C482" s="169"/>
      <c r="D482" s="168"/>
      <c r="E482" s="168"/>
      <c r="F482" s="170"/>
      <c r="G482" s="170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</row>
    <row r="483" ht="14.25" customHeight="1">
      <c r="A483" s="168"/>
      <c r="B483" s="169"/>
      <c r="C483" s="169"/>
      <c r="D483" s="168"/>
      <c r="E483" s="168"/>
      <c r="F483" s="170"/>
      <c r="G483" s="170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</row>
    <row r="484" ht="14.25" customHeight="1">
      <c r="A484" s="168"/>
      <c r="B484" s="169"/>
      <c r="C484" s="169"/>
      <c r="D484" s="168"/>
      <c r="E484" s="168"/>
      <c r="F484" s="170"/>
      <c r="G484" s="170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</row>
    <row r="485" ht="14.25" customHeight="1">
      <c r="A485" s="168"/>
      <c r="B485" s="169"/>
      <c r="C485" s="169"/>
      <c r="D485" s="168"/>
      <c r="E485" s="168"/>
      <c r="F485" s="170"/>
      <c r="G485" s="170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  <c r="Z485" s="168"/>
    </row>
    <row r="486" ht="14.25" customHeight="1">
      <c r="A486" s="168"/>
      <c r="B486" s="169"/>
      <c r="C486" s="169"/>
      <c r="D486" s="168"/>
      <c r="E486" s="168"/>
      <c r="F486" s="170"/>
      <c r="G486" s="170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</row>
    <row r="487" ht="14.25" customHeight="1">
      <c r="A487" s="168"/>
      <c r="B487" s="169"/>
      <c r="C487" s="169"/>
      <c r="D487" s="168"/>
      <c r="E487" s="168"/>
      <c r="F487" s="170"/>
      <c r="G487" s="170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</row>
    <row r="488" ht="14.25" customHeight="1">
      <c r="A488" s="168"/>
      <c r="B488" s="169"/>
      <c r="C488" s="169"/>
      <c r="D488" s="168"/>
      <c r="E488" s="168"/>
      <c r="F488" s="170"/>
      <c r="G488" s="170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</row>
    <row r="489" ht="14.25" customHeight="1">
      <c r="A489" s="168"/>
      <c r="B489" s="169"/>
      <c r="C489" s="169"/>
      <c r="D489" s="168"/>
      <c r="E489" s="168"/>
      <c r="F489" s="170"/>
      <c r="G489" s="170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</row>
    <row r="490" ht="14.25" customHeight="1">
      <c r="A490" s="168"/>
      <c r="B490" s="169"/>
      <c r="C490" s="169"/>
      <c r="D490" s="168"/>
      <c r="E490" s="168"/>
      <c r="F490" s="170"/>
      <c r="G490" s="170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</row>
    <row r="491" ht="14.25" customHeight="1">
      <c r="A491" s="168"/>
      <c r="B491" s="169"/>
      <c r="C491" s="169"/>
      <c r="D491" s="168"/>
      <c r="E491" s="168"/>
      <c r="F491" s="170"/>
      <c r="G491" s="170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</row>
    <row r="492" ht="14.25" customHeight="1">
      <c r="A492" s="168"/>
      <c r="B492" s="169"/>
      <c r="C492" s="169"/>
      <c r="D492" s="168"/>
      <c r="E492" s="168"/>
      <c r="F492" s="170"/>
      <c r="G492" s="170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</row>
    <row r="493" ht="14.25" customHeight="1">
      <c r="A493" s="168"/>
      <c r="B493" s="169"/>
      <c r="C493" s="169"/>
      <c r="D493" s="168"/>
      <c r="E493" s="168"/>
      <c r="F493" s="170"/>
      <c r="G493" s="170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</row>
    <row r="494" ht="14.25" customHeight="1">
      <c r="A494" s="168"/>
      <c r="B494" s="169"/>
      <c r="C494" s="169"/>
      <c r="D494" s="168"/>
      <c r="E494" s="168"/>
      <c r="F494" s="170"/>
      <c r="G494" s="170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</row>
    <row r="495" ht="14.25" customHeight="1">
      <c r="A495" s="168"/>
      <c r="B495" s="169"/>
      <c r="C495" s="169"/>
      <c r="D495" s="168"/>
      <c r="E495" s="168"/>
      <c r="F495" s="170"/>
      <c r="G495" s="170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</row>
    <row r="496" ht="14.25" customHeight="1">
      <c r="A496" s="168"/>
      <c r="B496" s="169"/>
      <c r="C496" s="169"/>
      <c r="D496" s="168"/>
      <c r="E496" s="168"/>
      <c r="F496" s="170"/>
      <c r="G496" s="170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</row>
    <row r="497" ht="14.25" customHeight="1">
      <c r="A497" s="168"/>
      <c r="B497" s="169"/>
      <c r="C497" s="169"/>
      <c r="D497" s="168"/>
      <c r="E497" s="168"/>
      <c r="F497" s="170"/>
      <c r="G497" s="170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</row>
    <row r="498" ht="14.25" customHeight="1">
      <c r="A498" s="168"/>
      <c r="B498" s="169"/>
      <c r="C498" s="169"/>
      <c r="D498" s="168"/>
      <c r="E498" s="168"/>
      <c r="F498" s="170"/>
      <c r="G498" s="170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</row>
    <row r="499" ht="14.25" customHeight="1">
      <c r="A499" s="168"/>
      <c r="B499" s="169"/>
      <c r="C499" s="169"/>
      <c r="D499" s="168"/>
      <c r="E499" s="168"/>
      <c r="F499" s="170"/>
      <c r="G499" s="170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</row>
    <row r="500" ht="14.25" customHeight="1">
      <c r="A500" s="168"/>
      <c r="B500" s="169"/>
      <c r="C500" s="169"/>
      <c r="D500" s="168"/>
      <c r="E500" s="168"/>
      <c r="F500" s="170"/>
      <c r="G500" s="170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</row>
    <row r="501" ht="14.25" customHeight="1">
      <c r="A501" s="168"/>
      <c r="B501" s="169"/>
      <c r="C501" s="169"/>
      <c r="D501" s="168"/>
      <c r="E501" s="168"/>
      <c r="F501" s="170"/>
      <c r="G501" s="170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</row>
    <row r="502" ht="14.25" customHeight="1">
      <c r="A502" s="168"/>
      <c r="B502" s="169"/>
      <c r="C502" s="169"/>
      <c r="D502" s="168"/>
      <c r="E502" s="168"/>
      <c r="F502" s="170"/>
      <c r="G502" s="170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</row>
    <row r="503" ht="14.25" customHeight="1">
      <c r="A503" s="168"/>
      <c r="B503" s="169"/>
      <c r="C503" s="169"/>
      <c r="D503" s="168"/>
      <c r="E503" s="168"/>
      <c r="F503" s="170"/>
      <c r="G503" s="170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  <c r="Z503" s="168"/>
    </row>
    <row r="504" ht="14.25" customHeight="1">
      <c r="A504" s="168"/>
      <c r="B504" s="169"/>
      <c r="C504" s="169"/>
      <c r="D504" s="168"/>
      <c r="E504" s="168"/>
      <c r="F504" s="170"/>
      <c r="G504" s="170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  <c r="Z504" s="168"/>
    </row>
    <row r="505" ht="14.25" customHeight="1">
      <c r="A505" s="168"/>
      <c r="B505" s="169"/>
      <c r="C505" s="169"/>
      <c r="D505" s="168"/>
      <c r="E505" s="168"/>
      <c r="F505" s="170"/>
      <c r="G505" s="170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  <c r="Z505" s="168"/>
    </row>
    <row r="506" ht="14.25" customHeight="1">
      <c r="A506" s="168"/>
      <c r="B506" s="169"/>
      <c r="C506" s="169"/>
      <c r="D506" s="168"/>
      <c r="E506" s="168"/>
      <c r="F506" s="170"/>
      <c r="G506" s="170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  <c r="Z506" s="168"/>
    </row>
    <row r="507" ht="14.25" customHeight="1">
      <c r="A507" s="168"/>
      <c r="B507" s="169"/>
      <c r="C507" s="169"/>
      <c r="D507" s="168"/>
      <c r="E507" s="168"/>
      <c r="F507" s="170"/>
      <c r="G507" s="170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  <c r="Z507" s="168"/>
    </row>
    <row r="508" ht="14.25" customHeight="1">
      <c r="A508" s="168"/>
      <c r="B508" s="169"/>
      <c r="C508" s="169"/>
      <c r="D508" s="168"/>
      <c r="E508" s="168"/>
      <c r="F508" s="170"/>
      <c r="G508" s="170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  <c r="Z508" s="168"/>
    </row>
    <row r="509" ht="14.25" customHeight="1">
      <c r="A509" s="168"/>
      <c r="B509" s="169"/>
      <c r="C509" s="169"/>
      <c r="D509" s="168"/>
      <c r="E509" s="168"/>
      <c r="F509" s="170"/>
      <c r="G509" s="170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</row>
    <row r="510" ht="14.25" customHeight="1">
      <c r="A510" s="168"/>
      <c r="B510" s="169"/>
      <c r="C510" s="169"/>
      <c r="D510" s="168"/>
      <c r="E510" s="168"/>
      <c r="F510" s="170"/>
      <c r="G510" s="170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</row>
    <row r="511" ht="14.25" customHeight="1">
      <c r="A511" s="168"/>
      <c r="B511" s="169"/>
      <c r="C511" s="169"/>
      <c r="D511" s="168"/>
      <c r="E511" s="168"/>
      <c r="F511" s="170"/>
      <c r="G511" s="170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</row>
    <row r="512" ht="14.25" customHeight="1">
      <c r="A512" s="168"/>
      <c r="B512" s="169"/>
      <c r="C512" s="169"/>
      <c r="D512" s="168"/>
      <c r="E512" s="168"/>
      <c r="F512" s="170"/>
      <c r="G512" s="170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</row>
    <row r="513" ht="14.25" customHeight="1">
      <c r="A513" s="168"/>
      <c r="B513" s="169"/>
      <c r="C513" s="169"/>
      <c r="D513" s="168"/>
      <c r="E513" s="168"/>
      <c r="F513" s="170"/>
      <c r="G513" s="170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</row>
    <row r="514" ht="14.25" customHeight="1">
      <c r="A514" s="168"/>
      <c r="B514" s="169"/>
      <c r="C514" s="169"/>
      <c r="D514" s="168"/>
      <c r="E514" s="168"/>
      <c r="F514" s="170"/>
      <c r="G514" s="170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</row>
    <row r="515" ht="14.25" customHeight="1">
      <c r="A515" s="168"/>
      <c r="B515" s="169"/>
      <c r="C515" s="169"/>
      <c r="D515" s="168"/>
      <c r="E515" s="168"/>
      <c r="F515" s="170"/>
      <c r="G515" s="170"/>
      <c r="H515" s="168"/>
      <c r="I515" s="168"/>
      <c r="J515" s="168"/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  <c r="Z515" s="168"/>
    </row>
    <row r="516" ht="14.25" customHeight="1">
      <c r="A516" s="168"/>
      <c r="B516" s="169"/>
      <c r="C516" s="169"/>
      <c r="D516" s="168"/>
      <c r="E516" s="168"/>
      <c r="F516" s="170"/>
      <c r="G516" s="170"/>
      <c r="H516" s="168"/>
      <c r="I516" s="168"/>
      <c r="J516" s="168"/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  <c r="Z516" s="168"/>
    </row>
    <row r="517" ht="14.25" customHeight="1">
      <c r="A517" s="168"/>
      <c r="B517" s="169"/>
      <c r="C517" s="169"/>
      <c r="D517" s="168"/>
      <c r="E517" s="168"/>
      <c r="F517" s="170"/>
      <c r="G517" s="170"/>
      <c r="H517" s="168"/>
      <c r="I517" s="168"/>
      <c r="J517" s="168"/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</row>
    <row r="518" ht="14.25" customHeight="1">
      <c r="A518" s="168"/>
      <c r="B518" s="169"/>
      <c r="C518" s="169"/>
      <c r="D518" s="168"/>
      <c r="E518" s="168"/>
      <c r="F518" s="170"/>
      <c r="G518" s="170"/>
      <c r="H518" s="168"/>
      <c r="I518" s="168"/>
      <c r="J518" s="168"/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  <c r="Z518" s="168"/>
    </row>
    <row r="519" ht="14.25" customHeight="1">
      <c r="A519" s="168"/>
      <c r="B519" s="169"/>
      <c r="C519" s="169"/>
      <c r="D519" s="168"/>
      <c r="E519" s="168"/>
      <c r="F519" s="170"/>
      <c r="G519" s="170"/>
      <c r="H519" s="168"/>
      <c r="I519" s="168"/>
      <c r="J519" s="168"/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  <c r="Z519" s="168"/>
    </row>
    <row r="520" ht="14.25" customHeight="1">
      <c r="A520" s="168"/>
      <c r="B520" s="169"/>
      <c r="C520" s="169"/>
      <c r="D520" s="168"/>
      <c r="E520" s="168"/>
      <c r="F520" s="170"/>
      <c r="G520" s="170"/>
      <c r="H520" s="168"/>
      <c r="I520" s="168"/>
      <c r="J520" s="168"/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</row>
    <row r="521" ht="14.25" customHeight="1">
      <c r="A521" s="168"/>
      <c r="B521" s="169"/>
      <c r="C521" s="169"/>
      <c r="D521" s="168"/>
      <c r="E521" s="168"/>
      <c r="F521" s="170"/>
      <c r="G521" s="170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  <c r="Z521" s="168"/>
    </row>
    <row r="522" ht="14.25" customHeight="1">
      <c r="A522" s="168"/>
      <c r="B522" s="169"/>
      <c r="C522" s="169"/>
      <c r="D522" s="168"/>
      <c r="E522" s="168"/>
      <c r="F522" s="170"/>
      <c r="G522" s="170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  <c r="Z522" s="168"/>
    </row>
    <row r="523" ht="14.25" customHeight="1">
      <c r="A523" s="168"/>
      <c r="B523" s="169"/>
      <c r="C523" s="169"/>
      <c r="D523" s="168"/>
      <c r="E523" s="168"/>
      <c r="F523" s="170"/>
      <c r="G523" s="170"/>
      <c r="H523" s="168"/>
      <c r="I523" s="168"/>
      <c r="J523" s="168"/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  <c r="Z523" s="168"/>
    </row>
    <row r="524" ht="14.25" customHeight="1">
      <c r="A524" s="168"/>
      <c r="B524" s="169"/>
      <c r="C524" s="169"/>
      <c r="D524" s="168"/>
      <c r="E524" s="168"/>
      <c r="F524" s="170"/>
      <c r="G524" s="170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</row>
    <row r="525" ht="14.25" customHeight="1">
      <c r="A525" s="168"/>
      <c r="B525" s="169"/>
      <c r="C525" s="169"/>
      <c r="D525" s="168"/>
      <c r="E525" s="168"/>
      <c r="F525" s="170"/>
      <c r="G525" s="170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</row>
    <row r="526" ht="14.25" customHeight="1">
      <c r="A526" s="168"/>
      <c r="B526" s="169"/>
      <c r="C526" s="169"/>
      <c r="D526" s="168"/>
      <c r="E526" s="168"/>
      <c r="F526" s="170"/>
      <c r="G526" s="170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</row>
    <row r="527" ht="14.25" customHeight="1">
      <c r="A527" s="168"/>
      <c r="B527" s="169"/>
      <c r="C527" s="169"/>
      <c r="D527" s="168"/>
      <c r="E527" s="168"/>
      <c r="F527" s="170"/>
      <c r="G527" s="170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</row>
    <row r="528" ht="14.25" customHeight="1">
      <c r="A528" s="168"/>
      <c r="B528" s="169"/>
      <c r="C528" s="169"/>
      <c r="D528" s="168"/>
      <c r="E528" s="168"/>
      <c r="F528" s="170"/>
      <c r="G528" s="170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</row>
    <row r="529" ht="14.25" customHeight="1">
      <c r="A529" s="168"/>
      <c r="B529" s="169"/>
      <c r="C529" s="169"/>
      <c r="D529" s="168"/>
      <c r="E529" s="168"/>
      <c r="F529" s="170"/>
      <c r="G529" s="170"/>
      <c r="H529" s="168"/>
      <c r="I529" s="168"/>
      <c r="J529" s="168"/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  <c r="Z529" s="168"/>
    </row>
    <row r="530" ht="14.25" customHeight="1">
      <c r="A530" s="168"/>
      <c r="B530" s="169"/>
      <c r="C530" s="169"/>
      <c r="D530" s="168"/>
      <c r="E530" s="168"/>
      <c r="F530" s="170"/>
      <c r="G530" s="170"/>
      <c r="H530" s="168"/>
      <c r="I530" s="168"/>
      <c r="J530" s="168"/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  <c r="Z530" s="168"/>
    </row>
    <row r="531" ht="14.25" customHeight="1">
      <c r="A531" s="168"/>
      <c r="B531" s="169"/>
      <c r="C531" s="169"/>
      <c r="D531" s="168"/>
      <c r="E531" s="168"/>
      <c r="F531" s="170"/>
      <c r="G531" s="170"/>
      <c r="H531" s="168"/>
      <c r="I531" s="168"/>
      <c r="J531" s="168"/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  <c r="Z531" s="168"/>
    </row>
    <row r="532" ht="14.25" customHeight="1">
      <c r="A532" s="168"/>
      <c r="B532" s="169"/>
      <c r="C532" s="169"/>
      <c r="D532" s="168"/>
      <c r="E532" s="168"/>
      <c r="F532" s="170"/>
      <c r="G532" s="170"/>
      <c r="H532" s="168"/>
      <c r="I532" s="168"/>
      <c r="J532" s="168"/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</row>
    <row r="533" ht="14.25" customHeight="1">
      <c r="A533" s="168"/>
      <c r="B533" s="169"/>
      <c r="C533" s="169"/>
      <c r="D533" s="168"/>
      <c r="E533" s="168"/>
      <c r="F533" s="170"/>
      <c r="G533" s="170"/>
      <c r="H533" s="168"/>
      <c r="I533" s="168"/>
      <c r="J533" s="168"/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  <c r="Z533" s="168"/>
    </row>
    <row r="534" ht="14.25" customHeight="1">
      <c r="A534" s="168"/>
      <c r="B534" s="169"/>
      <c r="C534" s="169"/>
      <c r="D534" s="168"/>
      <c r="E534" s="168"/>
      <c r="F534" s="170"/>
      <c r="G534" s="170"/>
      <c r="H534" s="168"/>
      <c r="I534" s="168"/>
      <c r="J534" s="168"/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  <c r="Z534" s="168"/>
    </row>
    <row r="535" ht="14.25" customHeight="1">
      <c r="A535" s="168"/>
      <c r="B535" s="169"/>
      <c r="C535" s="169"/>
      <c r="D535" s="168"/>
      <c r="E535" s="168"/>
      <c r="F535" s="170"/>
      <c r="G535" s="170"/>
      <c r="H535" s="168"/>
      <c r="I535" s="168"/>
      <c r="J535" s="168"/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  <c r="Z535" s="168"/>
    </row>
    <row r="536" ht="14.25" customHeight="1">
      <c r="A536" s="168"/>
      <c r="B536" s="169"/>
      <c r="C536" s="169"/>
      <c r="D536" s="168"/>
      <c r="E536" s="168"/>
      <c r="F536" s="170"/>
      <c r="G536" s="170"/>
      <c r="H536" s="168"/>
      <c r="I536" s="168"/>
      <c r="J536" s="168"/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  <c r="Z536" s="168"/>
    </row>
    <row r="537" ht="14.25" customHeight="1">
      <c r="A537" s="168"/>
      <c r="B537" s="169"/>
      <c r="C537" s="169"/>
      <c r="D537" s="168"/>
      <c r="E537" s="168"/>
      <c r="F537" s="170"/>
      <c r="G537" s="170"/>
      <c r="H537" s="168"/>
      <c r="I537" s="168"/>
      <c r="J537" s="168"/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  <c r="Z537" s="168"/>
    </row>
    <row r="538" ht="14.25" customHeight="1">
      <c r="A538" s="168"/>
      <c r="B538" s="169"/>
      <c r="C538" s="169"/>
      <c r="D538" s="168"/>
      <c r="E538" s="168"/>
      <c r="F538" s="170"/>
      <c r="G538" s="170"/>
      <c r="H538" s="168"/>
      <c r="I538" s="168"/>
      <c r="J538" s="168"/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  <c r="Z538" s="168"/>
    </row>
    <row r="539" ht="14.25" customHeight="1">
      <c r="A539" s="168"/>
      <c r="B539" s="169"/>
      <c r="C539" s="169"/>
      <c r="D539" s="168"/>
      <c r="E539" s="168"/>
      <c r="F539" s="170"/>
      <c r="G539" s="170"/>
      <c r="H539" s="168"/>
      <c r="I539" s="168"/>
      <c r="J539" s="168"/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  <c r="Z539" s="168"/>
    </row>
    <row r="540" ht="14.25" customHeight="1">
      <c r="A540" s="168"/>
      <c r="B540" s="169"/>
      <c r="C540" s="169"/>
      <c r="D540" s="168"/>
      <c r="E540" s="168"/>
      <c r="F540" s="170"/>
      <c r="G540" s="170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</row>
    <row r="541" ht="14.25" customHeight="1">
      <c r="A541" s="168"/>
      <c r="B541" s="169"/>
      <c r="C541" s="169"/>
      <c r="D541" s="168"/>
      <c r="E541" s="168"/>
      <c r="F541" s="170"/>
      <c r="G541" s="170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</row>
    <row r="542" ht="14.25" customHeight="1">
      <c r="A542" s="168"/>
      <c r="B542" s="169"/>
      <c r="C542" s="169"/>
      <c r="D542" s="168"/>
      <c r="E542" s="168"/>
      <c r="F542" s="170"/>
      <c r="G542" s="170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</row>
    <row r="543" ht="14.25" customHeight="1">
      <c r="A543" s="168"/>
      <c r="B543" s="169"/>
      <c r="C543" s="169"/>
      <c r="D543" s="168"/>
      <c r="E543" s="168"/>
      <c r="F543" s="170"/>
      <c r="G543" s="170"/>
      <c r="H543" s="168"/>
      <c r="I543" s="168"/>
      <c r="J543" s="168"/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  <c r="Z543" s="168"/>
    </row>
    <row r="544" ht="14.25" customHeight="1">
      <c r="A544" s="168"/>
      <c r="B544" s="169"/>
      <c r="C544" s="169"/>
      <c r="D544" s="168"/>
      <c r="E544" s="168"/>
      <c r="F544" s="170"/>
      <c r="G544" s="170"/>
      <c r="H544" s="168"/>
      <c r="I544" s="168"/>
      <c r="J544" s="168"/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  <c r="Z544" s="168"/>
    </row>
    <row r="545" ht="14.25" customHeight="1">
      <c r="A545" s="168"/>
      <c r="B545" s="169"/>
      <c r="C545" s="169"/>
      <c r="D545" s="168"/>
      <c r="E545" s="168"/>
      <c r="F545" s="170"/>
      <c r="G545" s="170"/>
      <c r="H545" s="168"/>
      <c r="I545" s="168"/>
      <c r="J545" s="168"/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  <c r="Z545" s="168"/>
    </row>
    <row r="546" ht="14.25" customHeight="1">
      <c r="A546" s="168"/>
      <c r="B546" s="169"/>
      <c r="C546" s="169"/>
      <c r="D546" s="168"/>
      <c r="E546" s="168"/>
      <c r="F546" s="170"/>
      <c r="G546" s="170"/>
      <c r="H546" s="168"/>
      <c r="I546" s="168"/>
      <c r="J546" s="168"/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  <c r="Z546" s="168"/>
    </row>
    <row r="547" ht="14.25" customHeight="1">
      <c r="A547" s="168"/>
      <c r="B547" s="169"/>
      <c r="C547" s="169"/>
      <c r="D547" s="168"/>
      <c r="E547" s="168"/>
      <c r="F547" s="170"/>
      <c r="G547" s="170"/>
      <c r="H547" s="168"/>
      <c r="I547" s="168"/>
      <c r="J547" s="168"/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</row>
    <row r="548" ht="14.25" customHeight="1">
      <c r="A548" s="168"/>
      <c r="B548" s="169"/>
      <c r="C548" s="169"/>
      <c r="D548" s="168"/>
      <c r="E548" s="168"/>
      <c r="F548" s="170"/>
      <c r="G548" s="170"/>
      <c r="H548" s="168"/>
      <c r="I548" s="168"/>
      <c r="J548" s="168"/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  <c r="Z548" s="168"/>
    </row>
    <row r="549" ht="14.25" customHeight="1">
      <c r="A549" s="168"/>
      <c r="B549" s="169"/>
      <c r="C549" s="169"/>
      <c r="D549" s="168"/>
      <c r="E549" s="168"/>
      <c r="F549" s="170"/>
      <c r="G549" s="170"/>
      <c r="H549" s="168"/>
      <c r="I549" s="168"/>
      <c r="J549" s="168"/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  <c r="Z549" s="168"/>
    </row>
    <row r="550" ht="14.25" customHeight="1">
      <c r="A550" s="168"/>
      <c r="B550" s="169"/>
      <c r="C550" s="169"/>
      <c r="D550" s="168"/>
      <c r="E550" s="168"/>
      <c r="F550" s="170"/>
      <c r="G550" s="170"/>
      <c r="H550" s="168"/>
      <c r="I550" s="168"/>
      <c r="J550" s="168"/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  <c r="Z550" s="168"/>
    </row>
    <row r="551" ht="14.25" customHeight="1">
      <c r="A551" s="168"/>
      <c r="B551" s="169"/>
      <c r="C551" s="169"/>
      <c r="D551" s="168"/>
      <c r="E551" s="168"/>
      <c r="F551" s="170"/>
      <c r="G551" s="170"/>
      <c r="H551" s="168"/>
      <c r="I551" s="168"/>
      <c r="J551" s="168"/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  <c r="Z551" s="168"/>
    </row>
    <row r="552" ht="14.25" customHeight="1">
      <c r="A552" s="168"/>
      <c r="B552" s="169"/>
      <c r="C552" s="169"/>
      <c r="D552" s="168"/>
      <c r="E552" s="168"/>
      <c r="F552" s="170"/>
      <c r="G552" s="170"/>
      <c r="H552" s="168"/>
      <c r="I552" s="168"/>
      <c r="J552" s="168"/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  <c r="Z552" s="168"/>
    </row>
    <row r="553" ht="14.25" customHeight="1">
      <c r="A553" s="168"/>
      <c r="B553" s="169"/>
      <c r="C553" s="169"/>
      <c r="D553" s="168"/>
      <c r="E553" s="168"/>
      <c r="F553" s="170"/>
      <c r="G553" s="170"/>
      <c r="H553" s="168"/>
      <c r="I553" s="168"/>
      <c r="J553" s="168"/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  <c r="Z553" s="168"/>
    </row>
    <row r="554" ht="14.25" customHeight="1">
      <c r="A554" s="168"/>
      <c r="B554" s="169"/>
      <c r="C554" s="169"/>
      <c r="D554" s="168"/>
      <c r="E554" s="168"/>
      <c r="F554" s="170"/>
      <c r="G554" s="170"/>
      <c r="H554" s="168"/>
      <c r="I554" s="168"/>
      <c r="J554" s="168"/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  <c r="Z554" s="168"/>
    </row>
    <row r="555" ht="14.25" customHeight="1">
      <c r="A555" s="168"/>
      <c r="B555" s="169"/>
      <c r="C555" s="169"/>
      <c r="D555" s="168"/>
      <c r="E555" s="168"/>
      <c r="F555" s="170"/>
      <c r="G555" s="170"/>
      <c r="H555" s="168"/>
      <c r="I555" s="168"/>
      <c r="J555" s="168"/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  <c r="Z555" s="168"/>
    </row>
    <row r="556" ht="14.25" customHeight="1">
      <c r="A556" s="168"/>
      <c r="B556" s="169"/>
      <c r="C556" s="169"/>
      <c r="D556" s="168"/>
      <c r="E556" s="168"/>
      <c r="F556" s="170"/>
      <c r="G556" s="170"/>
      <c r="H556" s="168"/>
      <c r="I556" s="168"/>
      <c r="J556" s="168"/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  <c r="Z556" s="168"/>
    </row>
    <row r="557" ht="14.25" customHeight="1">
      <c r="A557" s="168"/>
      <c r="B557" s="169"/>
      <c r="C557" s="169"/>
      <c r="D557" s="168"/>
      <c r="E557" s="168"/>
      <c r="F557" s="170"/>
      <c r="G557" s="170"/>
      <c r="H557" s="168"/>
      <c r="I557" s="168"/>
      <c r="J557" s="168"/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  <c r="Z557" s="168"/>
    </row>
    <row r="558" ht="14.25" customHeight="1">
      <c r="A558" s="168"/>
      <c r="B558" s="169"/>
      <c r="C558" s="169"/>
      <c r="D558" s="168"/>
      <c r="E558" s="168"/>
      <c r="F558" s="170"/>
      <c r="G558" s="170"/>
      <c r="H558" s="168"/>
      <c r="I558" s="168"/>
      <c r="J558" s="168"/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  <c r="Z558" s="168"/>
    </row>
    <row r="559" ht="14.25" customHeight="1">
      <c r="A559" s="168"/>
      <c r="B559" s="169"/>
      <c r="C559" s="169"/>
      <c r="D559" s="168"/>
      <c r="E559" s="168"/>
      <c r="F559" s="170"/>
      <c r="G559" s="170"/>
      <c r="H559" s="168"/>
      <c r="I559" s="168"/>
      <c r="J559" s="168"/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  <c r="Z559" s="168"/>
    </row>
    <row r="560" ht="14.25" customHeight="1">
      <c r="A560" s="168"/>
      <c r="B560" s="169"/>
      <c r="C560" s="169"/>
      <c r="D560" s="168"/>
      <c r="E560" s="168"/>
      <c r="F560" s="170"/>
      <c r="G560" s="170"/>
      <c r="H560" s="168"/>
      <c r="I560" s="168"/>
      <c r="J560" s="168"/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  <c r="Z560" s="168"/>
    </row>
    <row r="561" ht="14.25" customHeight="1">
      <c r="A561" s="168"/>
      <c r="B561" s="169"/>
      <c r="C561" s="169"/>
      <c r="D561" s="168"/>
      <c r="E561" s="168"/>
      <c r="F561" s="170"/>
      <c r="G561" s="170"/>
      <c r="H561" s="168"/>
      <c r="I561" s="168"/>
      <c r="J561" s="168"/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  <c r="Z561" s="168"/>
    </row>
    <row r="562" ht="14.25" customHeight="1">
      <c r="A562" s="168"/>
      <c r="B562" s="169"/>
      <c r="C562" s="169"/>
      <c r="D562" s="168"/>
      <c r="E562" s="168"/>
      <c r="F562" s="170"/>
      <c r="G562" s="170"/>
      <c r="H562" s="168"/>
      <c r="I562" s="168"/>
      <c r="J562" s="168"/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</row>
    <row r="563" ht="14.25" customHeight="1">
      <c r="A563" s="168"/>
      <c r="B563" s="169"/>
      <c r="C563" s="169"/>
      <c r="D563" s="168"/>
      <c r="E563" s="168"/>
      <c r="F563" s="170"/>
      <c r="G563" s="170"/>
      <c r="H563" s="168"/>
      <c r="I563" s="168"/>
      <c r="J563" s="168"/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  <c r="Z563" s="168"/>
    </row>
    <row r="564" ht="14.25" customHeight="1">
      <c r="A564" s="168"/>
      <c r="B564" s="169"/>
      <c r="C564" s="169"/>
      <c r="D564" s="168"/>
      <c r="E564" s="168"/>
      <c r="F564" s="170"/>
      <c r="G564" s="170"/>
      <c r="H564" s="168"/>
      <c r="I564" s="168"/>
      <c r="J564" s="168"/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  <c r="Z564" s="168"/>
    </row>
    <row r="565" ht="14.25" customHeight="1">
      <c r="A565" s="168"/>
      <c r="B565" s="169"/>
      <c r="C565" s="169"/>
      <c r="D565" s="168"/>
      <c r="E565" s="168"/>
      <c r="F565" s="170"/>
      <c r="G565" s="170"/>
      <c r="H565" s="168"/>
      <c r="I565" s="168"/>
      <c r="J565" s="168"/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  <c r="Z565" s="168"/>
    </row>
    <row r="566" ht="14.25" customHeight="1">
      <c r="A566" s="168"/>
      <c r="B566" s="169"/>
      <c r="C566" s="169"/>
      <c r="D566" s="168"/>
      <c r="E566" s="168"/>
      <c r="F566" s="170"/>
      <c r="G566" s="170"/>
      <c r="H566" s="168"/>
      <c r="I566" s="168"/>
      <c r="J566" s="168"/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  <c r="Z566" s="168"/>
    </row>
    <row r="567" ht="14.25" customHeight="1">
      <c r="A567" s="168"/>
      <c r="B567" s="169"/>
      <c r="C567" s="169"/>
      <c r="D567" s="168"/>
      <c r="E567" s="168"/>
      <c r="F567" s="170"/>
      <c r="G567" s="170"/>
      <c r="H567" s="168"/>
      <c r="I567" s="168"/>
      <c r="J567" s="168"/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  <c r="Z567" s="168"/>
    </row>
    <row r="568" ht="14.25" customHeight="1">
      <c r="A568" s="168"/>
      <c r="B568" s="169"/>
      <c r="C568" s="169"/>
      <c r="D568" s="168"/>
      <c r="E568" s="168"/>
      <c r="F568" s="170"/>
      <c r="G568" s="170"/>
      <c r="H568" s="168"/>
      <c r="I568" s="168"/>
      <c r="J568" s="168"/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  <c r="Z568" s="168"/>
    </row>
    <row r="569" ht="14.25" customHeight="1">
      <c r="A569" s="168"/>
      <c r="B569" s="169"/>
      <c r="C569" s="169"/>
      <c r="D569" s="168"/>
      <c r="E569" s="168"/>
      <c r="F569" s="170"/>
      <c r="G569" s="170"/>
      <c r="H569" s="168"/>
      <c r="I569" s="168"/>
      <c r="J569" s="168"/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  <c r="Z569" s="168"/>
    </row>
    <row r="570" ht="14.25" customHeight="1">
      <c r="A570" s="168"/>
      <c r="B570" s="169"/>
      <c r="C570" s="169"/>
      <c r="D570" s="168"/>
      <c r="E570" s="168"/>
      <c r="F570" s="170"/>
      <c r="G570" s="170"/>
      <c r="H570" s="168"/>
      <c r="I570" s="168"/>
      <c r="J570" s="168"/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  <c r="Z570" s="168"/>
    </row>
    <row r="571" ht="14.25" customHeight="1">
      <c r="A571" s="168"/>
      <c r="B571" s="169"/>
      <c r="C571" s="169"/>
      <c r="D571" s="168"/>
      <c r="E571" s="168"/>
      <c r="F571" s="170"/>
      <c r="G571" s="170"/>
      <c r="H571" s="168"/>
      <c r="I571" s="168"/>
      <c r="J571" s="168"/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  <c r="Z571" s="168"/>
    </row>
    <row r="572" ht="14.25" customHeight="1">
      <c r="A572" s="168"/>
      <c r="B572" s="169"/>
      <c r="C572" s="169"/>
      <c r="D572" s="168"/>
      <c r="E572" s="168"/>
      <c r="F572" s="170"/>
      <c r="G572" s="170"/>
      <c r="H572" s="168"/>
      <c r="I572" s="168"/>
      <c r="J572" s="168"/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  <c r="Z572" s="168"/>
    </row>
    <row r="573" ht="14.25" customHeight="1">
      <c r="A573" s="168"/>
      <c r="B573" s="169"/>
      <c r="C573" s="169"/>
      <c r="D573" s="168"/>
      <c r="E573" s="168"/>
      <c r="F573" s="170"/>
      <c r="G573" s="170"/>
      <c r="H573" s="168"/>
      <c r="I573" s="168"/>
      <c r="J573" s="168"/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  <c r="Z573" s="168"/>
    </row>
    <row r="574" ht="14.25" customHeight="1">
      <c r="A574" s="168"/>
      <c r="B574" s="169"/>
      <c r="C574" s="169"/>
      <c r="D574" s="168"/>
      <c r="E574" s="168"/>
      <c r="F574" s="170"/>
      <c r="G574" s="170"/>
      <c r="H574" s="168"/>
      <c r="I574" s="168"/>
      <c r="J574" s="168"/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  <c r="Z574" s="168"/>
    </row>
    <row r="575" ht="14.25" customHeight="1">
      <c r="A575" s="168"/>
      <c r="B575" s="169"/>
      <c r="C575" s="169"/>
      <c r="D575" s="168"/>
      <c r="E575" s="168"/>
      <c r="F575" s="170"/>
      <c r="G575" s="170"/>
      <c r="H575" s="168"/>
      <c r="I575" s="168"/>
      <c r="J575" s="168"/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  <c r="Z575" s="168"/>
    </row>
    <row r="576" ht="14.25" customHeight="1">
      <c r="A576" s="168"/>
      <c r="B576" s="169"/>
      <c r="C576" s="169"/>
      <c r="D576" s="168"/>
      <c r="E576" s="168"/>
      <c r="F576" s="170"/>
      <c r="G576" s="170"/>
      <c r="H576" s="168"/>
      <c r="I576" s="168"/>
      <c r="J576" s="168"/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  <c r="Z576" s="168"/>
    </row>
    <row r="577" ht="14.25" customHeight="1">
      <c r="A577" s="168"/>
      <c r="B577" s="169"/>
      <c r="C577" s="169"/>
      <c r="D577" s="168"/>
      <c r="E577" s="168"/>
      <c r="F577" s="170"/>
      <c r="G577" s="170"/>
      <c r="H577" s="168"/>
      <c r="I577" s="168"/>
      <c r="J577" s="168"/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</row>
    <row r="578" ht="14.25" customHeight="1">
      <c r="A578" s="168"/>
      <c r="B578" s="169"/>
      <c r="C578" s="169"/>
      <c r="D578" s="168"/>
      <c r="E578" s="168"/>
      <c r="F578" s="170"/>
      <c r="G578" s="170"/>
      <c r="H578" s="168"/>
      <c r="I578" s="168"/>
      <c r="J578" s="168"/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  <c r="Z578" s="168"/>
    </row>
    <row r="579" ht="14.25" customHeight="1">
      <c r="A579" s="168"/>
      <c r="B579" s="169"/>
      <c r="C579" s="169"/>
      <c r="D579" s="168"/>
      <c r="E579" s="168"/>
      <c r="F579" s="170"/>
      <c r="G579" s="170"/>
      <c r="H579" s="168"/>
      <c r="I579" s="168"/>
      <c r="J579" s="168"/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  <c r="Z579" s="168"/>
    </row>
    <row r="580" ht="14.25" customHeight="1">
      <c r="A580" s="168"/>
      <c r="B580" s="169"/>
      <c r="C580" s="169"/>
      <c r="D580" s="168"/>
      <c r="E580" s="168"/>
      <c r="F580" s="170"/>
      <c r="G580" s="170"/>
      <c r="H580" s="168"/>
      <c r="I580" s="168"/>
      <c r="J580" s="168"/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  <c r="Z580" s="168"/>
    </row>
    <row r="581" ht="14.25" customHeight="1">
      <c r="A581" s="168"/>
      <c r="B581" s="169"/>
      <c r="C581" s="169"/>
      <c r="D581" s="168"/>
      <c r="E581" s="168"/>
      <c r="F581" s="170"/>
      <c r="G581" s="170"/>
      <c r="H581" s="168"/>
      <c r="I581" s="168"/>
      <c r="J581" s="168"/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  <c r="Z581" s="168"/>
    </row>
    <row r="582" ht="14.25" customHeight="1">
      <c r="A582" s="168"/>
      <c r="B582" s="169"/>
      <c r="C582" s="169"/>
      <c r="D582" s="168"/>
      <c r="E582" s="168"/>
      <c r="F582" s="170"/>
      <c r="G582" s="170"/>
      <c r="H582" s="168"/>
      <c r="I582" s="168"/>
      <c r="J582" s="168"/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  <c r="Z582" s="168"/>
    </row>
    <row r="583" ht="14.25" customHeight="1">
      <c r="A583" s="168"/>
      <c r="B583" s="169"/>
      <c r="C583" s="169"/>
      <c r="D583" s="168"/>
      <c r="E583" s="168"/>
      <c r="F583" s="170"/>
      <c r="G583" s="170"/>
      <c r="H583" s="168"/>
      <c r="I583" s="168"/>
      <c r="J583" s="168"/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  <c r="Z583" s="168"/>
    </row>
    <row r="584" ht="14.25" customHeight="1">
      <c r="A584" s="168"/>
      <c r="B584" s="169"/>
      <c r="C584" s="169"/>
      <c r="D584" s="168"/>
      <c r="E584" s="168"/>
      <c r="F584" s="170"/>
      <c r="G584" s="170"/>
      <c r="H584" s="168"/>
      <c r="I584" s="168"/>
      <c r="J584" s="168"/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  <c r="Z584" s="168"/>
    </row>
    <row r="585" ht="14.25" customHeight="1">
      <c r="A585" s="168"/>
      <c r="B585" s="169"/>
      <c r="C585" s="169"/>
      <c r="D585" s="168"/>
      <c r="E585" s="168"/>
      <c r="F585" s="170"/>
      <c r="G585" s="170"/>
      <c r="H585" s="168"/>
      <c r="I585" s="168"/>
      <c r="J585" s="168"/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  <c r="Z585" s="168"/>
    </row>
    <row r="586" ht="14.25" customHeight="1">
      <c r="A586" s="168"/>
      <c r="B586" s="169"/>
      <c r="C586" s="169"/>
      <c r="D586" s="168"/>
      <c r="E586" s="168"/>
      <c r="F586" s="170"/>
      <c r="G586" s="170"/>
      <c r="H586" s="168"/>
      <c r="I586" s="168"/>
      <c r="J586" s="168"/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  <c r="Z586" s="168"/>
    </row>
    <row r="587" ht="14.25" customHeight="1">
      <c r="A587" s="168"/>
      <c r="B587" s="169"/>
      <c r="C587" s="169"/>
      <c r="D587" s="168"/>
      <c r="E587" s="168"/>
      <c r="F587" s="170"/>
      <c r="G587" s="170"/>
      <c r="H587" s="168"/>
      <c r="I587" s="168"/>
      <c r="J587" s="168"/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  <c r="Z587" s="168"/>
    </row>
    <row r="588" ht="14.25" customHeight="1">
      <c r="A588" s="168"/>
      <c r="B588" s="169"/>
      <c r="C588" s="169"/>
      <c r="D588" s="168"/>
      <c r="E588" s="168"/>
      <c r="F588" s="170"/>
      <c r="G588" s="170"/>
      <c r="H588" s="168"/>
      <c r="I588" s="168"/>
      <c r="J588" s="168"/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  <c r="Z588" s="168"/>
    </row>
    <row r="589" ht="14.25" customHeight="1">
      <c r="A589" s="168"/>
      <c r="B589" s="169"/>
      <c r="C589" s="169"/>
      <c r="D589" s="168"/>
      <c r="E589" s="168"/>
      <c r="F589" s="170"/>
      <c r="G589" s="170"/>
      <c r="H589" s="168"/>
      <c r="I589" s="168"/>
      <c r="J589" s="168"/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  <c r="Z589" s="168"/>
    </row>
    <row r="590" ht="14.25" customHeight="1">
      <c r="A590" s="168"/>
      <c r="B590" s="169"/>
      <c r="C590" s="169"/>
      <c r="D590" s="168"/>
      <c r="E590" s="168"/>
      <c r="F590" s="170"/>
      <c r="G590" s="170"/>
      <c r="H590" s="168"/>
      <c r="I590" s="168"/>
      <c r="J590" s="168"/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  <c r="Z590" s="168"/>
    </row>
    <row r="591" ht="14.25" customHeight="1">
      <c r="A591" s="168"/>
      <c r="B591" s="169"/>
      <c r="C591" s="169"/>
      <c r="D591" s="168"/>
      <c r="E591" s="168"/>
      <c r="F591" s="170"/>
      <c r="G591" s="170"/>
      <c r="H591" s="168"/>
      <c r="I591" s="168"/>
      <c r="J591" s="168"/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  <c r="Z591" s="168"/>
    </row>
    <row r="592" ht="14.25" customHeight="1">
      <c r="A592" s="168"/>
      <c r="B592" s="169"/>
      <c r="C592" s="169"/>
      <c r="D592" s="168"/>
      <c r="E592" s="168"/>
      <c r="F592" s="170"/>
      <c r="G592" s="170"/>
      <c r="H592" s="168"/>
      <c r="I592" s="168"/>
      <c r="J592" s="168"/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</row>
    <row r="593" ht="14.25" customHeight="1">
      <c r="A593" s="168"/>
      <c r="B593" s="169"/>
      <c r="C593" s="169"/>
      <c r="D593" s="168"/>
      <c r="E593" s="168"/>
      <c r="F593" s="170"/>
      <c r="G593" s="170"/>
      <c r="H593" s="168"/>
      <c r="I593" s="168"/>
      <c r="J593" s="168"/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  <c r="Z593" s="168"/>
    </row>
    <row r="594" ht="14.25" customHeight="1">
      <c r="A594" s="168"/>
      <c r="B594" s="169"/>
      <c r="C594" s="169"/>
      <c r="D594" s="168"/>
      <c r="E594" s="168"/>
      <c r="F594" s="170"/>
      <c r="G594" s="170"/>
      <c r="H594" s="168"/>
      <c r="I594" s="168"/>
      <c r="J594" s="168"/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  <c r="Z594" s="168"/>
    </row>
    <row r="595" ht="14.25" customHeight="1">
      <c r="A595" s="168"/>
      <c r="B595" s="169"/>
      <c r="C595" s="169"/>
      <c r="D595" s="168"/>
      <c r="E595" s="168"/>
      <c r="F595" s="170"/>
      <c r="G595" s="170"/>
      <c r="H595" s="168"/>
      <c r="I595" s="168"/>
      <c r="J595" s="168"/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  <c r="Z595" s="168"/>
    </row>
    <row r="596" ht="14.25" customHeight="1">
      <c r="A596" s="168"/>
      <c r="B596" s="169"/>
      <c r="C596" s="169"/>
      <c r="D596" s="168"/>
      <c r="E596" s="168"/>
      <c r="F596" s="170"/>
      <c r="G596" s="170"/>
      <c r="H596" s="168"/>
      <c r="I596" s="168"/>
      <c r="J596" s="168"/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  <c r="Z596" s="168"/>
    </row>
    <row r="597" ht="14.25" customHeight="1">
      <c r="A597" s="168"/>
      <c r="B597" s="169"/>
      <c r="C597" s="169"/>
      <c r="D597" s="168"/>
      <c r="E597" s="168"/>
      <c r="F597" s="170"/>
      <c r="G597" s="170"/>
      <c r="H597" s="168"/>
      <c r="I597" s="168"/>
      <c r="J597" s="168"/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  <c r="Z597" s="168"/>
    </row>
    <row r="598" ht="14.25" customHeight="1">
      <c r="A598" s="168"/>
      <c r="B598" s="169"/>
      <c r="C598" s="169"/>
      <c r="D598" s="168"/>
      <c r="E598" s="168"/>
      <c r="F598" s="170"/>
      <c r="G598" s="170"/>
      <c r="H598" s="168"/>
      <c r="I598" s="168"/>
      <c r="J598" s="168"/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  <c r="Z598" s="168"/>
    </row>
    <row r="599" ht="14.25" customHeight="1">
      <c r="A599" s="168"/>
      <c r="B599" s="169"/>
      <c r="C599" s="169"/>
      <c r="D599" s="168"/>
      <c r="E599" s="168"/>
      <c r="F599" s="170"/>
      <c r="G599" s="170"/>
      <c r="H599" s="168"/>
      <c r="I599" s="168"/>
      <c r="J599" s="168"/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  <c r="Z599" s="168"/>
    </row>
    <row r="600" ht="14.25" customHeight="1">
      <c r="A600" s="168"/>
      <c r="B600" s="169"/>
      <c r="C600" s="169"/>
      <c r="D600" s="168"/>
      <c r="E600" s="168"/>
      <c r="F600" s="170"/>
      <c r="G600" s="170"/>
      <c r="H600" s="168"/>
      <c r="I600" s="168"/>
      <c r="J600" s="168"/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  <c r="Z600" s="168"/>
    </row>
    <row r="601" ht="14.25" customHeight="1">
      <c r="A601" s="168"/>
      <c r="B601" s="169"/>
      <c r="C601" s="169"/>
      <c r="D601" s="168"/>
      <c r="E601" s="168"/>
      <c r="F601" s="170"/>
      <c r="G601" s="170"/>
      <c r="H601" s="168"/>
      <c r="I601" s="168"/>
      <c r="J601" s="168"/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  <c r="Z601" s="168"/>
    </row>
    <row r="602" ht="14.25" customHeight="1">
      <c r="A602" s="168"/>
      <c r="B602" s="169"/>
      <c r="C602" s="169"/>
      <c r="D602" s="168"/>
      <c r="E602" s="168"/>
      <c r="F602" s="170"/>
      <c r="G602" s="170"/>
      <c r="H602" s="168"/>
      <c r="I602" s="168"/>
      <c r="J602" s="168"/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  <c r="Z602" s="168"/>
    </row>
    <row r="603" ht="14.25" customHeight="1">
      <c r="A603" s="168"/>
      <c r="B603" s="169"/>
      <c r="C603" s="169"/>
      <c r="D603" s="168"/>
      <c r="E603" s="168"/>
      <c r="F603" s="170"/>
      <c r="G603" s="170"/>
      <c r="H603" s="168"/>
      <c r="I603" s="168"/>
      <c r="J603" s="168"/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  <c r="Z603" s="168"/>
    </row>
    <row r="604" ht="14.25" customHeight="1">
      <c r="A604" s="168"/>
      <c r="B604" s="169"/>
      <c r="C604" s="169"/>
      <c r="D604" s="168"/>
      <c r="E604" s="168"/>
      <c r="F604" s="170"/>
      <c r="G604" s="170"/>
      <c r="H604" s="168"/>
      <c r="I604" s="168"/>
      <c r="J604" s="168"/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  <c r="Z604" s="168"/>
    </row>
    <row r="605" ht="14.25" customHeight="1">
      <c r="A605" s="168"/>
      <c r="B605" s="169"/>
      <c r="C605" s="169"/>
      <c r="D605" s="168"/>
      <c r="E605" s="168"/>
      <c r="F605" s="170"/>
      <c r="G605" s="170"/>
      <c r="H605" s="168"/>
      <c r="I605" s="168"/>
      <c r="J605" s="168"/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  <c r="Z605" s="168"/>
    </row>
    <row r="606" ht="14.25" customHeight="1">
      <c r="A606" s="168"/>
      <c r="B606" s="169"/>
      <c r="C606" s="169"/>
      <c r="D606" s="168"/>
      <c r="E606" s="168"/>
      <c r="F606" s="170"/>
      <c r="G606" s="170"/>
      <c r="H606" s="168"/>
      <c r="I606" s="168"/>
      <c r="J606" s="168"/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  <c r="Z606" s="168"/>
    </row>
    <row r="607" ht="14.25" customHeight="1">
      <c r="A607" s="168"/>
      <c r="B607" s="169"/>
      <c r="C607" s="169"/>
      <c r="D607" s="168"/>
      <c r="E607" s="168"/>
      <c r="F607" s="170"/>
      <c r="G607" s="170"/>
      <c r="H607" s="168"/>
      <c r="I607" s="168"/>
      <c r="J607" s="168"/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</row>
    <row r="608" ht="14.25" customHeight="1">
      <c r="A608" s="168"/>
      <c r="B608" s="169"/>
      <c r="C608" s="169"/>
      <c r="D608" s="168"/>
      <c r="E608" s="168"/>
      <c r="F608" s="170"/>
      <c r="G608" s="170"/>
      <c r="H608" s="168"/>
      <c r="I608" s="168"/>
      <c r="J608" s="168"/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  <c r="Z608" s="168"/>
    </row>
    <row r="609" ht="14.25" customHeight="1">
      <c r="A609" s="168"/>
      <c r="B609" s="169"/>
      <c r="C609" s="169"/>
      <c r="D609" s="168"/>
      <c r="E609" s="168"/>
      <c r="F609" s="170"/>
      <c r="G609" s="170"/>
      <c r="H609" s="168"/>
      <c r="I609" s="168"/>
      <c r="J609" s="168"/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  <c r="Z609" s="168"/>
    </row>
    <row r="610" ht="14.25" customHeight="1">
      <c r="A610" s="168"/>
      <c r="B610" s="169"/>
      <c r="C610" s="169"/>
      <c r="D610" s="168"/>
      <c r="E610" s="168"/>
      <c r="F610" s="170"/>
      <c r="G610" s="170"/>
      <c r="H610" s="168"/>
      <c r="I610" s="168"/>
      <c r="J610" s="168"/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  <c r="Z610" s="168"/>
    </row>
    <row r="611" ht="14.25" customHeight="1">
      <c r="A611" s="168"/>
      <c r="B611" s="169"/>
      <c r="C611" s="169"/>
      <c r="D611" s="168"/>
      <c r="E611" s="168"/>
      <c r="F611" s="170"/>
      <c r="G611" s="170"/>
      <c r="H611" s="168"/>
      <c r="I611" s="168"/>
      <c r="J611" s="168"/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  <c r="Z611" s="168"/>
    </row>
    <row r="612" ht="14.25" customHeight="1">
      <c r="A612" s="168"/>
      <c r="B612" s="169"/>
      <c r="C612" s="169"/>
      <c r="D612" s="168"/>
      <c r="E612" s="168"/>
      <c r="F612" s="170"/>
      <c r="G612" s="170"/>
      <c r="H612" s="168"/>
      <c r="I612" s="168"/>
      <c r="J612" s="168"/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  <c r="Z612" s="168"/>
    </row>
    <row r="613" ht="14.25" customHeight="1">
      <c r="A613" s="168"/>
      <c r="B613" s="169"/>
      <c r="C613" s="169"/>
      <c r="D613" s="168"/>
      <c r="E613" s="168"/>
      <c r="F613" s="170"/>
      <c r="G613" s="170"/>
      <c r="H613" s="168"/>
      <c r="I613" s="168"/>
      <c r="J613" s="168"/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  <c r="Z613" s="168"/>
    </row>
    <row r="614" ht="14.25" customHeight="1">
      <c r="A614" s="168"/>
      <c r="B614" s="169"/>
      <c r="C614" s="169"/>
      <c r="D614" s="168"/>
      <c r="E614" s="168"/>
      <c r="F614" s="170"/>
      <c r="G614" s="170"/>
      <c r="H614" s="168"/>
      <c r="I614" s="168"/>
      <c r="J614" s="168"/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  <c r="Z614" s="168"/>
    </row>
    <row r="615" ht="14.25" customHeight="1">
      <c r="A615" s="168"/>
      <c r="B615" s="169"/>
      <c r="C615" s="169"/>
      <c r="D615" s="168"/>
      <c r="E615" s="168"/>
      <c r="F615" s="170"/>
      <c r="G615" s="170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  <c r="Z615" s="168"/>
    </row>
    <row r="616" ht="14.25" customHeight="1">
      <c r="A616" s="168"/>
      <c r="B616" s="169"/>
      <c r="C616" s="169"/>
      <c r="D616" s="168"/>
      <c r="E616" s="168"/>
      <c r="F616" s="170"/>
      <c r="G616" s="170"/>
      <c r="H616" s="168"/>
      <c r="I616" s="168"/>
      <c r="J616" s="168"/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  <c r="Z616" s="168"/>
    </row>
    <row r="617" ht="14.25" customHeight="1">
      <c r="A617" s="168"/>
      <c r="B617" s="169"/>
      <c r="C617" s="169"/>
      <c r="D617" s="168"/>
      <c r="E617" s="168"/>
      <c r="F617" s="170"/>
      <c r="G617" s="170"/>
      <c r="H617" s="168"/>
      <c r="I617" s="168"/>
      <c r="J617" s="168"/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  <c r="Z617" s="168"/>
    </row>
    <row r="618" ht="14.25" customHeight="1">
      <c r="A618" s="168"/>
      <c r="B618" s="169"/>
      <c r="C618" s="169"/>
      <c r="D618" s="168"/>
      <c r="E618" s="168"/>
      <c r="F618" s="170"/>
      <c r="G618" s="170"/>
      <c r="H618" s="168"/>
      <c r="I618" s="168"/>
      <c r="J618" s="168"/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  <c r="Z618" s="168"/>
    </row>
    <row r="619" ht="14.25" customHeight="1">
      <c r="A619" s="168"/>
      <c r="B619" s="169"/>
      <c r="C619" s="169"/>
      <c r="D619" s="168"/>
      <c r="E619" s="168"/>
      <c r="F619" s="170"/>
      <c r="G619" s="170"/>
      <c r="H619" s="168"/>
      <c r="I619" s="168"/>
      <c r="J619" s="168"/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  <c r="Z619" s="168"/>
    </row>
    <row r="620" ht="14.25" customHeight="1">
      <c r="A620" s="168"/>
      <c r="B620" s="169"/>
      <c r="C620" s="169"/>
      <c r="D620" s="168"/>
      <c r="E620" s="168"/>
      <c r="F620" s="170"/>
      <c r="G620" s="170"/>
      <c r="H620" s="168"/>
      <c r="I620" s="168"/>
      <c r="J620" s="168"/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  <c r="Z620" s="168"/>
    </row>
    <row r="621" ht="14.25" customHeight="1">
      <c r="A621" s="168"/>
      <c r="B621" s="169"/>
      <c r="C621" s="169"/>
      <c r="D621" s="168"/>
      <c r="E621" s="168"/>
      <c r="F621" s="170"/>
      <c r="G621" s="170"/>
      <c r="H621" s="168"/>
      <c r="I621" s="168"/>
      <c r="J621" s="168"/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  <c r="Z621" s="168"/>
    </row>
    <row r="622" ht="14.25" customHeight="1">
      <c r="A622" s="168"/>
      <c r="B622" s="169"/>
      <c r="C622" s="169"/>
      <c r="D622" s="168"/>
      <c r="E622" s="168"/>
      <c r="F622" s="170"/>
      <c r="G622" s="170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</row>
    <row r="623" ht="14.25" customHeight="1">
      <c r="A623" s="168"/>
      <c r="B623" s="169"/>
      <c r="C623" s="169"/>
      <c r="D623" s="168"/>
      <c r="E623" s="168"/>
      <c r="F623" s="170"/>
      <c r="G623" s="170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</row>
    <row r="624" ht="14.25" customHeight="1">
      <c r="A624" s="168"/>
      <c r="B624" s="169"/>
      <c r="C624" s="169"/>
      <c r="D624" s="168"/>
      <c r="E624" s="168"/>
      <c r="F624" s="170"/>
      <c r="G624" s="170"/>
      <c r="H624" s="168"/>
      <c r="I624" s="168"/>
      <c r="J624" s="168"/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</row>
    <row r="625" ht="14.25" customHeight="1">
      <c r="A625" s="168"/>
      <c r="B625" s="169"/>
      <c r="C625" s="169"/>
      <c r="D625" s="168"/>
      <c r="E625" s="168"/>
      <c r="F625" s="170"/>
      <c r="G625" s="170"/>
      <c r="H625" s="168"/>
      <c r="I625" s="168"/>
      <c r="J625" s="168"/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</row>
    <row r="626" ht="14.25" customHeight="1">
      <c r="A626" s="168"/>
      <c r="B626" s="169"/>
      <c r="C626" s="169"/>
      <c r="D626" s="168"/>
      <c r="E626" s="168"/>
      <c r="F626" s="170"/>
      <c r="G626" s="170"/>
      <c r="H626" s="168"/>
      <c r="I626" s="168"/>
      <c r="J626" s="168"/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</row>
    <row r="627" ht="14.25" customHeight="1">
      <c r="A627" s="168"/>
      <c r="B627" s="169"/>
      <c r="C627" s="169"/>
      <c r="D627" s="168"/>
      <c r="E627" s="168"/>
      <c r="F627" s="170"/>
      <c r="G627" s="170"/>
      <c r="H627" s="168"/>
      <c r="I627" s="168"/>
      <c r="J627" s="168"/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</row>
    <row r="628" ht="14.25" customHeight="1">
      <c r="A628" s="168"/>
      <c r="B628" s="169"/>
      <c r="C628" s="169"/>
      <c r="D628" s="168"/>
      <c r="E628" s="168"/>
      <c r="F628" s="170"/>
      <c r="G628" s="170"/>
      <c r="H628" s="168"/>
      <c r="I628" s="168"/>
      <c r="J628" s="168"/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</row>
    <row r="629" ht="14.25" customHeight="1">
      <c r="A629" s="168"/>
      <c r="B629" s="169"/>
      <c r="C629" s="169"/>
      <c r="D629" s="168"/>
      <c r="E629" s="168"/>
      <c r="F629" s="170"/>
      <c r="G629" s="170"/>
      <c r="H629" s="168"/>
      <c r="I629" s="168"/>
      <c r="J629" s="168"/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</row>
    <row r="630" ht="14.25" customHeight="1">
      <c r="A630" s="168"/>
      <c r="B630" s="169"/>
      <c r="C630" s="169"/>
      <c r="D630" s="168"/>
      <c r="E630" s="168"/>
      <c r="F630" s="170"/>
      <c r="G630" s="170"/>
      <c r="H630" s="168"/>
      <c r="I630" s="168"/>
      <c r="J630" s="168"/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  <c r="Z630" s="168"/>
    </row>
    <row r="631" ht="14.25" customHeight="1">
      <c r="A631" s="168"/>
      <c r="B631" s="169"/>
      <c r="C631" s="169"/>
      <c r="D631" s="168"/>
      <c r="E631" s="168"/>
      <c r="F631" s="170"/>
      <c r="G631" s="170"/>
      <c r="H631" s="168"/>
      <c r="I631" s="168"/>
      <c r="J631" s="168"/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  <c r="Z631" s="168"/>
    </row>
    <row r="632" ht="14.25" customHeight="1">
      <c r="A632" s="168"/>
      <c r="B632" s="169"/>
      <c r="C632" s="169"/>
      <c r="D632" s="168"/>
      <c r="E632" s="168"/>
      <c r="F632" s="170"/>
      <c r="G632" s="170"/>
      <c r="H632" s="168"/>
      <c r="I632" s="168"/>
      <c r="J632" s="168"/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  <c r="Z632" s="168"/>
    </row>
    <row r="633" ht="14.25" customHeight="1">
      <c r="A633" s="168"/>
      <c r="B633" s="169"/>
      <c r="C633" s="169"/>
      <c r="D633" s="168"/>
      <c r="E633" s="168"/>
      <c r="F633" s="170"/>
      <c r="G633" s="170"/>
      <c r="H633" s="168"/>
      <c r="I633" s="168"/>
      <c r="J633" s="168"/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  <c r="Z633" s="168"/>
    </row>
    <row r="634" ht="14.25" customHeight="1">
      <c r="A634" s="168"/>
      <c r="B634" s="169"/>
      <c r="C634" s="169"/>
      <c r="D634" s="168"/>
      <c r="E634" s="168"/>
      <c r="F634" s="170"/>
      <c r="G634" s="170"/>
      <c r="H634" s="168"/>
      <c r="I634" s="168"/>
      <c r="J634" s="168"/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  <c r="Z634" s="168"/>
    </row>
    <row r="635" ht="14.25" customHeight="1">
      <c r="A635" s="168"/>
      <c r="B635" s="169"/>
      <c r="C635" s="169"/>
      <c r="D635" s="168"/>
      <c r="E635" s="168"/>
      <c r="F635" s="170"/>
      <c r="G635" s="170"/>
      <c r="H635" s="168"/>
      <c r="I635" s="168"/>
      <c r="J635" s="168"/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  <c r="Z635" s="168"/>
    </row>
    <row r="636" ht="14.25" customHeight="1">
      <c r="A636" s="168"/>
      <c r="B636" s="169"/>
      <c r="C636" s="169"/>
      <c r="D636" s="168"/>
      <c r="E636" s="168"/>
      <c r="F636" s="170"/>
      <c r="G636" s="170"/>
      <c r="H636" s="168"/>
      <c r="I636" s="168"/>
      <c r="J636" s="168"/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</row>
    <row r="637" ht="14.25" customHeight="1">
      <c r="A637" s="168"/>
      <c r="B637" s="169"/>
      <c r="C637" s="169"/>
      <c r="D637" s="168"/>
      <c r="E637" s="168"/>
      <c r="F637" s="170"/>
      <c r="G637" s="170"/>
      <c r="H637" s="168"/>
      <c r="I637" s="168"/>
      <c r="J637" s="168"/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</row>
    <row r="638" ht="14.25" customHeight="1">
      <c r="A638" s="168"/>
      <c r="B638" s="169"/>
      <c r="C638" s="169"/>
      <c r="D638" s="168"/>
      <c r="E638" s="168"/>
      <c r="F638" s="170"/>
      <c r="G638" s="170"/>
      <c r="H638" s="168"/>
      <c r="I638" s="168"/>
      <c r="J638" s="168"/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</row>
    <row r="639" ht="14.25" customHeight="1">
      <c r="A639" s="168"/>
      <c r="B639" s="169"/>
      <c r="C639" s="169"/>
      <c r="D639" s="168"/>
      <c r="E639" s="168"/>
      <c r="F639" s="170"/>
      <c r="G639" s="170"/>
      <c r="H639" s="168"/>
      <c r="I639" s="168"/>
      <c r="J639" s="168"/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</row>
    <row r="640" ht="14.25" customHeight="1">
      <c r="A640" s="168"/>
      <c r="B640" s="169"/>
      <c r="C640" s="169"/>
      <c r="D640" s="168"/>
      <c r="E640" s="168"/>
      <c r="F640" s="170"/>
      <c r="G640" s="170"/>
      <c r="H640" s="168"/>
      <c r="I640" s="168"/>
      <c r="J640" s="168"/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</row>
    <row r="641" ht="14.25" customHeight="1">
      <c r="A641" s="168"/>
      <c r="B641" s="169"/>
      <c r="C641" s="169"/>
      <c r="D641" s="168"/>
      <c r="E641" s="168"/>
      <c r="F641" s="170"/>
      <c r="G641" s="170"/>
      <c r="H641" s="168"/>
      <c r="I641" s="168"/>
      <c r="J641" s="168"/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  <c r="Z641" s="168"/>
    </row>
    <row r="642" ht="14.25" customHeight="1">
      <c r="A642" s="168"/>
      <c r="B642" s="169"/>
      <c r="C642" s="169"/>
      <c r="D642" s="168"/>
      <c r="E642" s="168"/>
      <c r="F642" s="170"/>
      <c r="G642" s="170"/>
      <c r="H642" s="168"/>
      <c r="I642" s="168"/>
      <c r="J642" s="168"/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  <c r="Z642" s="168"/>
    </row>
    <row r="643" ht="14.25" customHeight="1">
      <c r="A643" s="168"/>
      <c r="B643" s="169"/>
      <c r="C643" s="169"/>
      <c r="D643" s="168"/>
      <c r="E643" s="168"/>
      <c r="F643" s="170"/>
      <c r="G643" s="170"/>
      <c r="H643" s="168"/>
      <c r="I643" s="168"/>
      <c r="J643" s="168"/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  <c r="Z643" s="168"/>
    </row>
    <row r="644" ht="14.25" customHeight="1">
      <c r="A644" s="168"/>
      <c r="B644" s="169"/>
      <c r="C644" s="169"/>
      <c r="D644" s="168"/>
      <c r="E644" s="168"/>
      <c r="F644" s="170"/>
      <c r="G644" s="170"/>
      <c r="H644" s="168"/>
      <c r="I644" s="168"/>
      <c r="J644" s="168"/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  <c r="Z644" s="168"/>
    </row>
    <row r="645" ht="14.25" customHeight="1">
      <c r="A645" s="168"/>
      <c r="B645" s="169"/>
      <c r="C645" s="169"/>
      <c r="D645" s="168"/>
      <c r="E645" s="168"/>
      <c r="F645" s="170"/>
      <c r="G645" s="170"/>
      <c r="H645" s="168"/>
      <c r="I645" s="168"/>
      <c r="J645" s="168"/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  <c r="Z645" s="168"/>
    </row>
    <row r="646" ht="14.25" customHeight="1">
      <c r="A646" s="168"/>
      <c r="B646" s="169"/>
      <c r="C646" s="169"/>
      <c r="D646" s="168"/>
      <c r="E646" s="168"/>
      <c r="F646" s="170"/>
      <c r="G646" s="170"/>
      <c r="H646" s="168"/>
      <c r="I646" s="168"/>
      <c r="J646" s="168"/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  <c r="Z646" s="168"/>
    </row>
    <row r="647" ht="14.25" customHeight="1">
      <c r="A647" s="168"/>
      <c r="B647" s="169"/>
      <c r="C647" s="169"/>
      <c r="D647" s="168"/>
      <c r="E647" s="168"/>
      <c r="F647" s="170"/>
      <c r="G647" s="170"/>
      <c r="H647" s="168"/>
      <c r="I647" s="168"/>
      <c r="J647" s="168"/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</row>
    <row r="648" ht="14.25" customHeight="1">
      <c r="A648" s="168"/>
      <c r="B648" s="169"/>
      <c r="C648" s="169"/>
      <c r="D648" s="168"/>
      <c r="E648" s="168"/>
      <c r="F648" s="170"/>
      <c r="G648" s="170"/>
      <c r="H648" s="168"/>
      <c r="I648" s="168"/>
      <c r="J648" s="168"/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  <c r="Z648" s="168"/>
    </row>
    <row r="649" ht="14.25" customHeight="1">
      <c r="A649" s="168"/>
      <c r="B649" s="169"/>
      <c r="C649" s="169"/>
      <c r="D649" s="168"/>
      <c r="E649" s="168"/>
      <c r="F649" s="170"/>
      <c r="G649" s="170"/>
      <c r="H649" s="168"/>
      <c r="I649" s="168"/>
      <c r="J649" s="168"/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  <c r="Z649" s="168"/>
    </row>
    <row r="650" ht="14.25" customHeight="1">
      <c r="A650" s="168"/>
      <c r="B650" s="169"/>
      <c r="C650" s="169"/>
      <c r="D650" s="168"/>
      <c r="E650" s="168"/>
      <c r="F650" s="170"/>
      <c r="G650" s="170"/>
      <c r="H650" s="168"/>
      <c r="I650" s="168"/>
      <c r="J650" s="168"/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  <c r="Z650" s="168"/>
    </row>
    <row r="651" ht="14.25" customHeight="1">
      <c r="A651" s="168"/>
      <c r="B651" s="169"/>
      <c r="C651" s="169"/>
      <c r="D651" s="168"/>
      <c r="E651" s="168"/>
      <c r="F651" s="170"/>
      <c r="G651" s="170"/>
      <c r="H651" s="168"/>
      <c r="I651" s="168"/>
      <c r="J651" s="168"/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  <c r="Z651" s="168"/>
    </row>
    <row r="652" ht="14.25" customHeight="1">
      <c r="A652" s="168"/>
      <c r="B652" s="169"/>
      <c r="C652" s="169"/>
      <c r="D652" s="168"/>
      <c r="E652" s="168"/>
      <c r="F652" s="170"/>
      <c r="G652" s="170"/>
      <c r="H652" s="168"/>
      <c r="I652" s="168"/>
      <c r="J652" s="168"/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</row>
    <row r="653" ht="14.25" customHeight="1">
      <c r="A653" s="168"/>
      <c r="B653" s="169"/>
      <c r="C653" s="169"/>
      <c r="D653" s="168"/>
      <c r="E653" s="168"/>
      <c r="F653" s="170"/>
      <c r="G653" s="170"/>
      <c r="H653" s="168"/>
      <c r="I653" s="168"/>
      <c r="J653" s="168"/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  <c r="Z653" s="168"/>
    </row>
    <row r="654" ht="14.25" customHeight="1">
      <c r="A654" s="168"/>
      <c r="B654" s="169"/>
      <c r="C654" s="169"/>
      <c r="D654" s="168"/>
      <c r="E654" s="168"/>
      <c r="F654" s="170"/>
      <c r="G654" s="170"/>
      <c r="H654" s="168"/>
      <c r="I654" s="168"/>
      <c r="J654" s="168"/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  <c r="Z654" s="168"/>
    </row>
    <row r="655" ht="14.25" customHeight="1">
      <c r="A655" s="168"/>
      <c r="B655" s="169"/>
      <c r="C655" s="169"/>
      <c r="D655" s="168"/>
      <c r="E655" s="168"/>
      <c r="F655" s="170"/>
      <c r="G655" s="170"/>
      <c r="H655" s="168"/>
      <c r="I655" s="168"/>
      <c r="J655" s="168"/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  <c r="Z655" s="168"/>
    </row>
    <row r="656" ht="14.25" customHeight="1">
      <c r="A656" s="168"/>
      <c r="B656" s="169"/>
      <c r="C656" s="169"/>
      <c r="D656" s="168"/>
      <c r="E656" s="168"/>
      <c r="F656" s="170"/>
      <c r="G656" s="170"/>
      <c r="H656" s="168"/>
      <c r="I656" s="168"/>
      <c r="J656" s="168"/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  <c r="Z656" s="168"/>
    </row>
    <row r="657" ht="14.25" customHeight="1">
      <c r="A657" s="168"/>
      <c r="B657" s="169"/>
      <c r="C657" s="169"/>
      <c r="D657" s="168"/>
      <c r="E657" s="168"/>
      <c r="F657" s="170"/>
      <c r="G657" s="170"/>
      <c r="H657" s="168"/>
      <c r="I657" s="168"/>
      <c r="J657" s="168"/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  <c r="Z657" s="168"/>
    </row>
    <row r="658" ht="14.25" customHeight="1">
      <c r="A658" s="168"/>
      <c r="B658" s="169"/>
      <c r="C658" s="169"/>
      <c r="D658" s="168"/>
      <c r="E658" s="168"/>
      <c r="F658" s="170"/>
      <c r="G658" s="170"/>
      <c r="H658" s="168"/>
      <c r="I658" s="168"/>
      <c r="J658" s="168"/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  <c r="Z658" s="168"/>
    </row>
    <row r="659" ht="14.25" customHeight="1">
      <c r="A659" s="168"/>
      <c r="B659" s="169"/>
      <c r="C659" s="169"/>
      <c r="D659" s="168"/>
      <c r="E659" s="168"/>
      <c r="F659" s="170"/>
      <c r="G659" s="170"/>
      <c r="H659" s="168"/>
      <c r="I659" s="168"/>
      <c r="J659" s="168"/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  <c r="Z659" s="168"/>
    </row>
    <row r="660" ht="14.25" customHeight="1">
      <c r="A660" s="168"/>
      <c r="B660" s="169"/>
      <c r="C660" s="169"/>
      <c r="D660" s="168"/>
      <c r="E660" s="168"/>
      <c r="F660" s="170"/>
      <c r="G660" s="170"/>
      <c r="H660" s="168"/>
      <c r="I660" s="168"/>
      <c r="J660" s="168"/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  <c r="Z660" s="168"/>
    </row>
    <row r="661" ht="14.25" customHeight="1">
      <c r="A661" s="168"/>
      <c r="B661" s="169"/>
      <c r="C661" s="169"/>
      <c r="D661" s="168"/>
      <c r="E661" s="168"/>
      <c r="F661" s="170"/>
      <c r="G661" s="170"/>
      <c r="H661" s="168"/>
      <c r="I661" s="168"/>
      <c r="J661" s="168"/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  <c r="Z661" s="168"/>
    </row>
    <row r="662" ht="14.25" customHeight="1">
      <c r="A662" s="168"/>
      <c r="B662" s="169"/>
      <c r="C662" s="169"/>
      <c r="D662" s="168"/>
      <c r="E662" s="168"/>
      <c r="F662" s="170"/>
      <c r="G662" s="170"/>
      <c r="H662" s="168"/>
      <c r="I662" s="168"/>
      <c r="J662" s="168"/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  <c r="Z662" s="168"/>
    </row>
    <row r="663" ht="14.25" customHeight="1">
      <c r="A663" s="168"/>
      <c r="B663" s="169"/>
      <c r="C663" s="169"/>
      <c r="D663" s="168"/>
      <c r="E663" s="168"/>
      <c r="F663" s="170"/>
      <c r="G663" s="170"/>
      <c r="H663" s="168"/>
      <c r="I663" s="168"/>
      <c r="J663" s="168"/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  <c r="Z663" s="168"/>
    </row>
    <row r="664" ht="14.25" customHeight="1">
      <c r="A664" s="168"/>
      <c r="B664" s="169"/>
      <c r="C664" s="169"/>
      <c r="D664" s="168"/>
      <c r="E664" s="168"/>
      <c r="F664" s="170"/>
      <c r="G664" s="170"/>
      <c r="H664" s="168"/>
      <c r="I664" s="168"/>
      <c r="J664" s="168"/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  <c r="Z664" s="168"/>
    </row>
    <row r="665" ht="14.25" customHeight="1">
      <c r="A665" s="168"/>
      <c r="B665" s="169"/>
      <c r="C665" s="169"/>
      <c r="D665" s="168"/>
      <c r="E665" s="168"/>
      <c r="F665" s="170"/>
      <c r="G665" s="170"/>
      <c r="H665" s="168"/>
      <c r="I665" s="168"/>
      <c r="J665" s="168"/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  <c r="Z665" s="168"/>
    </row>
    <row r="666" ht="14.25" customHeight="1">
      <c r="A666" s="168"/>
      <c r="B666" s="169"/>
      <c r="C666" s="169"/>
      <c r="D666" s="168"/>
      <c r="E666" s="168"/>
      <c r="F666" s="170"/>
      <c r="G666" s="170"/>
      <c r="H666" s="168"/>
      <c r="I666" s="168"/>
      <c r="J666" s="168"/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  <c r="Z666" s="168"/>
    </row>
    <row r="667" ht="14.25" customHeight="1">
      <c r="A667" s="168"/>
      <c r="B667" s="169"/>
      <c r="C667" s="169"/>
      <c r="D667" s="168"/>
      <c r="E667" s="168"/>
      <c r="F667" s="170"/>
      <c r="G667" s="170"/>
      <c r="H667" s="168"/>
      <c r="I667" s="168"/>
      <c r="J667" s="168"/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</row>
    <row r="668" ht="14.25" customHeight="1">
      <c r="A668" s="168"/>
      <c r="B668" s="169"/>
      <c r="C668" s="169"/>
      <c r="D668" s="168"/>
      <c r="E668" s="168"/>
      <c r="F668" s="170"/>
      <c r="G668" s="170"/>
      <c r="H668" s="168"/>
      <c r="I668" s="168"/>
      <c r="J668" s="168"/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  <c r="Z668" s="168"/>
    </row>
    <row r="669" ht="14.25" customHeight="1">
      <c r="A669" s="168"/>
      <c r="B669" s="169"/>
      <c r="C669" s="169"/>
      <c r="D669" s="168"/>
      <c r="E669" s="168"/>
      <c r="F669" s="170"/>
      <c r="G669" s="170"/>
      <c r="H669" s="168"/>
      <c r="I669" s="168"/>
      <c r="J669" s="168"/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  <c r="Z669" s="168"/>
    </row>
    <row r="670" ht="14.25" customHeight="1">
      <c r="A670" s="168"/>
      <c r="B670" s="169"/>
      <c r="C670" s="169"/>
      <c r="D670" s="168"/>
      <c r="E670" s="168"/>
      <c r="F670" s="170"/>
      <c r="G670" s="170"/>
      <c r="H670" s="168"/>
      <c r="I670" s="168"/>
      <c r="J670" s="168"/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  <c r="Z670" s="168"/>
    </row>
    <row r="671" ht="14.25" customHeight="1">
      <c r="A671" s="168"/>
      <c r="B671" s="169"/>
      <c r="C671" s="169"/>
      <c r="D671" s="168"/>
      <c r="E671" s="168"/>
      <c r="F671" s="170"/>
      <c r="G671" s="170"/>
      <c r="H671" s="168"/>
      <c r="I671" s="168"/>
      <c r="J671" s="168"/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  <c r="Z671" s="168"/>
    </row>
    <row r="672" ht="14.25" customHeight="1">
      <c r="A672" s="168"/>
      <c r="B672" s="169"/>
      <c r="C672" s="169"/>
      <c r="D672" s="168"/>
      <c r="E672" s="168"/>
      <c r="F672" s="170"/>
      <c r="G672" s="170"/>
      <c r="H672" s="168"/>
      <c r="I672" s="168"/>
      <c r="J672" s="168"/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  <c r="Z672" s="168"/>
    </row>
    <row r="673" ht="14.25" customHeight="1">
      <c r="A673" s="168"/>
      <c r="B673" s="169"/>
      <c r="C673" s="169"/>
      <c r="D673" s="168"/>
      <c r="E673" s="168"/>
      <c r="F673" s="170"/>
      <c r="G673" s="170"/>
      <c r="H673" s="168"/>
      <c r="I673" s="168"/>
      <c r="J673" s="168"/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  <c r="Z673" s="168"/>
    </row>
    <row r="674" ht="14.25" customHeight="1">
      <c r="A674" s="168"/>
      <c r="B674" s="169"/>
      <c r="C674" s="169"/>
      <c r="D674" s="168"/>
      <c r="E674" s="168"/>
      <c r="F674" s="170"/>
      <c r="G674" s="170"/>
      <c r="H674" s="168"/>
      <c r="I674" s="168"/>
      <c r="J674" s="168"/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  <c r="Z674" s="168"/>
    </row>
    <row r="675" ht="14.25" customHeight="1">
      <c r="A675" s="168"/>
      <c r="B675" s="169"/>
      <c r="C675" s="169"/>
      <c r="D675" s="168"/>
      <c r="E675" s="168"/>
      <c r="F675" s="170"/>
      <c r="G675" s="170"/>
      <c r="H675" s="168"/>
      <c r="I675" s="168"/>
      <c r="J675" s="168"/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  <c r="Z675" s="168"/>
    </row>
    <row r="676" ht="14.25" customHeight="1">
      <c r="A676" s="168"/>
      <c r="B676" s="169"/>
      <c r="C676" s="169"/>
      <c r="D676" s="168"/>
      <c r="E676" s="168"/>
      <c r="F676" s="170"/>
      <c r="G676" s="170"/>
      <c r="H676" s="168"/>
      <c r="I676" s="168"/>
      <c r="J676" s="168"/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  <c r="Z676" s="168"/>
    </row>
    <row r="677" ht="14.25" customHeight="1">
      <c r="A677" s="168"/>
      <c r="B677" s="169"/>
      <c r="C677" s="169"/>
      <c r="D677" s="168"/>
      <c r="E677" s="168"/>
      <c r="F677" s="170"/>
      <c r="G677" s="170"/>
      <c r="H677" s="168"/>
      <c r="I677" s="168"/>
      <c r="J677" s="168"/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  <c r="Z677" s="168"/>
    </row>
    <row r="678" ht="14.25" customHeight="1">
      <c r="A678" s="168"/>
      <c r="B678" s="169"/>
      <c r="C678" s="169"/>
      <c r="D678" s="168"/>
      <c r="E678" s="168"/>
      <c r="F678" s="170"/>
      <c r="G678" s="170"/>
      <c r="H678" s="168"/>
      <c r="I678" s="168"/>
      <c r="J678" s="168"/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</row>
    <row r="679" ht="14.25" customHeight="1">
      <c r="A679" s="168"/>
      <c r="B679" s="169"/>
      <c r="C679" s="169"/>
      <c r="D679" s="168"/>
      <c r="E679" s="168"/>
      <c r="F679" s="170"/>
      <c r="G679" s="170"/>
      <c r="H679" s="168"/>
      <c r="I679" s="168"/>
      <c r="J679" s="168"/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</row>
    <row r="680" ht="14.25" customHeight="1">
      <c r="A680" s="168"/>
      <c r="B680" s="169"/>
      <c r="C680" s="169"/>
      <c r="D680" s="168"/>
      <c r="E680" s="168"/>
      <c r="F680" s="170"/>
      <c r="G680" s="170"/>
      <c r="H680" s="168"/>
      <c r="I680" s="168"/>
      <c r="J680" s="168"/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</row>
    <row r="681" ht="14.25" customHeight="1">
      <c r="A681" s="168"/>
      <c r="B681" s="169"/>
      <c r="C681" s="169"/>
      <c r="D681" s="168"/>
      <c r="E681" s="168"/>
      <c r="F681" s="170"/>
      <c r="G681" s="170"/>
      <c r="H681" s="168"/>
      <c r="I681" s="168"/>
      <c r="J681" s="168"/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</row>
    <row r="682" ht="14.25" customHeight="1">
      <c r="A682" s="168"/>
      <c r="B682" s="169"/>
      <c r="C682" s="169"/>
      <c r="D682" s="168"/>
      <c r="E682" s="168"/>
      <c r="F682" s="170"/>
      <c r="G682" s="170"/>
      <c r="H682" s="168"/>
      <c r="I682" s="168"/>
      <c r="J682" s="168"/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</row>
    <row r="683" ht="14.25" customHeight="1">
      <c r="A683" s="168"/>
      <c r="B683" s="169"/>
      <c r="C683" s="169"/>
      <c r="D683" s="168"/>
      <c r="E683" s="168"/>
      <c r="F683" s="170"/>
      <c r="G683" s="170"/>
      <c r="H683" s="168"/>
      <c r="I683" s="168"/>
      <c r="J683" s="168"/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  <c r="Z683" s="168"/>
    </row>
    <row r="684" ht="14.25" customHeight="1">
      <c r="A684" s="168"/>
      <c r="B684" s="169"/>
      <c r="C684" s="169"/>
      <c r="D684" s="168"/>
      <c r="E684" s="168"/>
      <c r="F684" s="170"/>
      <c r="G684" s="170"/>
      <c r="H684" s="168"/>
      <c r="I684" s="168"/>
      <c r="J684" s="168"/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  <c r="Z684" s="168"/>
    </row>
    <row r="685" ht="14.25" customHeight="1">
      <c r="A685" s="168"/>
      <c r="B685" s="169"/>
      <c r="C685" s="169"/>
      <c r="D685" s="168"/>
      <c r="E685" s="168"/>
      <c r="F685" s="170"/>
      <c r="G685" s="170"/>
      <c r="H685" s="168"/>
      <c r="I685" s="168"/>
      <c r="J685" s="168"/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  <c r="Z685" s="168"/>
    </row>
    <row r="686" ht="14.25" customHeight="1">
      <c r="A686" s="168"/>
      <c r="B686" s="169"/>
      <c r="C686" s="169"/>
      <c r="D686" s="168"/>
      <c r="E686" s="168"/>
      <c r="F686" s="170"/>
      <c r="G686" s="170"/>
      <c r="H686" s="168"/>
      <c r="I686" s="168"/>
      <c r="J686" s="168"/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  <c r="Z686" s="168"/>
    </row>
    <row r="687" ht="14.25" customHeight="1">
      <c r="A687" s="168"/>
      <c r="B687" s="169"/>
      <c r="C687" s="169"/>
      <c r="D687" s="168"/>
      <c r="E687" s="168"/>
      <c r="F687" s="170"/>
      <c r="G687" s="170"/>
      <c r="H687" s="168"/>
      <c r="I687" s="168"/>
      <c r="J687" s="168"/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  <c r="Z687" s="168"/>
    </row>
    <row r="688" ht="14.25" customHeight="1">
      <c r="A688" s="168"/>
      <c r="B688" s="169"/>
      <c r="C688" s="169"/>
      <c r="D688" s="168"/>
      <c r="E688" s="168"/>
      <c r="F688" s="170"/>
      <c r="G688" s="170"/>
      <c r="H688" s="168"/>
      <c r="I688" s="168"/>
      <c r="J688" s="168"/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  <c r="Z688" s="168"/>
    </row>
    <row r="689" ht="14.25" customHeight="1">
      <c r="A689" s="168"/>
      <c r="B689" s="169"/>
      <c r="C689" s="169"/>
      <c r="D689" s="168"/>
      <c r="E689" s="168"/>
      <c r="F689" s="170"/>
      <c r="G689" s="170"/>
      <c r="H689" s="168"/>
      <c r="I689" s="168"/>
      <c r="J689" s="168"/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  <c r="Z689" s="168"/>
    </row>
    <row r="690" ht="14.25" customHeight="1">
      <c r="A690" s="168"/>
      <c r="B690" s="169"/>
      <c r="C690" s="169"/>
      <c r="D690" s="168"/>
      <c r="E690" s="168"/>
      <c r="F690" s="170"/>
      <c r="G690" s="170"/>
      <c r="H690" s="168"/>
      <c r="I690" s="168"/>
      <c r="J690" s="168"/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  <c r="Z690" s="168"/>
    </row>
    <row r="691" ht="14.25" customHeight="1">
      <c r="A691" s="168"/>
      <c r="B691" s="169"/>
      <c r="C691" s="169"/>
      <c r="D691" s="168"/>
      <c r="E691" s="168"/>
      <c r="F691" s="170"/>
      <c r="G691" s="170"/>
      <c r="H691" s="168"/>
      <c r="I691" s="168"/>
      <c r="J691" s="168"/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  <c r="Z691" s="168"/>
    </row>
    <row r="692" ht="14.25" customHeight="1">
      <c r="A692" s="168"/>
      <c r="B692" s="169"/>
      <c r="C692" s="169"/>
      <c r="D692" s="168"/>
      <c r="E692" s="168"/>
      <c r="F692" s="170"/>
      <c r="G692" s="170"/>
      <c r="H692" s="168"/>
      <c r="I692" s="168"/>
      <c r="J692" s="168"/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</row>
    <row r="693" ht="14.25" customHeight="1">
      <c r="A693" s="168"/>
      <c r="B693" s="169"/>
      <c r="C693" s="169"/>
      <c r="D693" s="168"/>
      <c r="E693" s="168"/>
      <c r="F693" s="170"/>
      <c r="G693" s="170"/>
      <c r="H693" s="168"/>
      <c r="I693" s="168"/>
      <c r="J693" s="168"/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</row>
    <row r="694" ht="14.25" customHeight="1">
      <c r="A694" s="168"/>
      <c r="B694" s="169"/>
      <c r="C694" s="169"/>
      <c r="D694" s="168"/>
      <c r="E694" s="168"/>
      <c r="F694" s="170"/>
      <c r="G694" s="170"/>
      <c r="H694" s="168"/>
      <c r="I694" s="168"/>
      <c r="J694" s="168"/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</row>
    <row r="695" ht="14.25" customHeight="1">
      <c r="A695" s="168"/>
      <c r="B695" s="169"/>
      <c r="C695" s="169"/>
      <c r="D695" s="168"/>
      <c r="E695" s="168"/>
      <c r="F695" s="170"/>
      <c r="G695" s="170"/>
      <c r="H695" s="168"/>
      <c r="I695" s="168"/>
      <c r="J695" s="168"/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</row>
    <row r="696" ht="14.25" customHeight="1">
      <c r="A696" s="168"/>
      <c r="B696" s="169"/>
      <c r="C696" s="169"/>
      <c r="D696" s="168"/>
      <c r="E696" s="168"/>
      <c r="F696" s="170"/>
      <c r="G696" s="170"/>
      <c r="H696" s="168"/>
      <c r="I696" s="168"/>
      <c r="J696" s="168"/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</row>
    <row r="697" ht="14.25" customHeight="1">
      <c r="A697" s="168"/>
      <c r="B697" s="169"/>
      <c r="C697" s="169"/>
      <c r="D697" s="168"/>
      <c r="E697" s="168"/>
      <c r="F697" s="170"/>
      <c r="G697" s="170"/>
      <c r="H697" s="168"/>
      <c r="I697" s="168"/>
      <c r="J697" s="168"/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</row>
    <row r="698" ht="14.25" customHeight="1">
      <c r="A698" s="168"/>
      <c r="B698" s="169"/>
      <c r="C698" s="169"/>
      <c r="D698" s="168"/>
      <c r="E698" s="168"/>
      <c r="F698" s="170"/>
      <c r="G698" s="170"/>
      <c r="H698" s="168"/>
      <c r="I698" s="168"/>
      <c r="J698" s="168"/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</row>
    <row r="699" ht="14.25" customHeight="1">
      <c r="A699" s="168"/>
      <c r="B699" s="169"/>
      <c r="C699" s="169"/>
      <c r="D699" s="168"/>
      <c r="E699" s="168"/>
      <c r="F699" s="170"/>
      <c r="G699" s="170"/>
      <c r="H699" s="168"/>
      <c r="I699" s="168"/>
      <c r="J699" s="168"/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  <c r="Z699" s="168"/>
    </row>
    <row r="700" ht="14.25" customHeight="1">
      <c r="A700" s="168"/>
      <c r="B700" s="169"/>
      <c r="C700" s="169"/>
      <c r="D700" s="168"/>
      <c r="E700" s="168"/>
      <c r="F700" s="170"/>
      <c r="G700" s="170"/>
      <c r="H700" s="168"/>
      <c r="I700" s="168"/>
      <c r="J700" s="168"/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  <c r="Z700" s="168"/>
    </row>
    <row r="701" ht="14.25" customHeight="1">
      <c r="A701" s="168"/>
      <c r="B701" s="169"/>
      <c r="C701" s="169"/>
      <c r="D701" s="168"/>
      <c r="E701" s="168"/>
      <c r="F701" s="170"/>
      <c r="G701" s="170"/>
      <c r="H701" s="168"/>
      <c r="I701" s="168"/>
      <c r="J701" s="168"/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  <c r="Z701" s="168"/>
    </row>
    <row r="702" ht="14.25" customHeight="1">
      <c r="A702" s="168"/>
      <c r="B702" s="169"/>
      <c r="C702" s="169"/>
      <c r="D702" s="168"/>
      <c r="E702" s="168"/>
      <c r="F702" s="170"/>
      <c r="G702" s="170"/>
      <c r="H702" s="168"/>
      <c r="I702" s="168"/>
      <c r="J702" s="168"/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  <c r="Z702" s="168"/>
    </row>
    <row r="703" ht="14.25" customHeight="1">
      <c r="A703" s="168"/>
      <c r="B703" s="169"/>
      <c r="C703" s="169"/>
      <c r="D703" s="168"/>
      <c r="E703" s="168"/>
      <c r="F703" s="170"/>
      <c r="G703" s="170"/>
      <c r="H703" s="168"/>
      <c r="I703" s="168"/>
      <c r="J703" s="168"/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  <c r="Z703" s="168"/>
    </row>
    <row r="704" ht="14.25" customHeight="1">
      <c r="A704" s="168"/>
      <c r="B704" s="169"/>
      <c r="C704" s="169"/>
      <c r="D704" s="168"/>
      <c r="E704" s="168"/>
      <c r="F704" s="170"/>
      <c r="G704" s="170"/>
      <c r="H704" s="168"/>
      <c r="I704" s="168"/>
      <c r="J704" s="168"/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  <c r="Z704" s="168"/>
    </row>
    <row r="705" ht="14.25" customHeight="1">
      <c r="A705" s="168"/>
      <c r="B705" s="169"/>
      <c r="C705" s="169"/>
      <c r="D705" s="168"/>
      <c r="E705" s="168"/>
      <c r="F705" s="170"/>
      <c r="G705" s="170"/>
      <c r="H705" s="168"/>
      <c r="I705" s="168"/>
      <c r="J705" s="168"/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  <c r="Z705" s="168"/>
    </row>
    <row r="706" ht="14.25" customHeight="1">
      <c r="A706" s="168"/>
      <c r="B706" s="169"/>
      <c r="C706" s="169"/>
      <c r="D706" s="168"/>
      <c r="E706" s="168"/>
      <c r="F706" s="170"/>
      <c r="G706" s="170"/>
      <c r="H706" s="168"/>
      <c r="I706" s="168"/>
      <c r="J706" s="168"/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</row>
    <row r="707" ht="14.25" customHeight="1">
      <c r="A707" s="168"/>
      <c r="B707" s="169"/>
      <c r="C707" s="169"/>
      <c r="D707" s="168"/>
      <c r="E707" s="168"/>
      <c r="F707" s="170"/>
      <c r="G707" s="170"/>
      <c r="H707" s="168"/>
      <c r="I707" s="168"/>
      <c r="J707" s="168"/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</row>
    <row r="708" ht="14.25" customHeight="1">
      <c r="A708" s="168"/>
      <c r="B708" s="169"/>
      <c r="C708" s="169"/>
      <c r="D708" s="168"/>
      <c r="E708" s="168"/>
      <c r="F708" s="170"/>
      <c r="G708" s="170"/>
      <c r="H708" s="168"/>
      <c r="I708" s="168"/>
      <c r="J708" s="168"/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</row>
    <row r="709" ht="14.25" customHeight="1">
      <c r="A709" s="168"/>
      <c r="B709" s="169"/>
      <c r="C709" s="169"/>
      <c r="D709" s="168"/>
      <c r="E709" s="168"/>
      <c r="F709" s="170"/>
      <c r="G709" s="170"/>
      <c r="H709" s="168"/>
      <c r="I709" s="168"/>
      <c r="J709" s="168"/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</row>
    <row r="710" ht="14.25" customHeight="1">
      <c r="A710" s="168"/>
      <c r="B710" s="169"/>
      <c r="C710" s="169"/>
      <c r="D710" s="168"/>
      <c r="E710" s="168"/>
      <c r="F710" s="170"/>
      <c r="G710" s="170"/>
      <c r="H710" s="168"/>
      <c r="I710" s="168"/>
      <c r="J710" s="168"/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</row>
    <row r="711" ht="14.25" customHeight="1">
      <c r="A711" s="168"/>
      <c r="B711" s="169"/>
      <c r="C711" s="169"/>
      <c r="D711" s="168"/>
      <c r="E711" s="168"/>
      <c r="F711" s="170"/>
      <c r="G711" s="170"/>
      <c r="H711" s="168"/>
      <c r="I711" s="168"/>
      <c r="J711" s="168"/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  <c r="Z711" s="168"/>
    </row>
    <row r="712" ht="14.25" customHeight="1">
      <c r="A712" s="168"/>
      <c r="B712" s="169"/>
      <c r="C712" s="169"/>
      <c r="D712" s="168"/>
      <c r="E712" s="168"/>
      <c r="F712" s="170"/>
      <c r="G712" s="170"/>
      <c r="H712" s="168"/>
      <c r="I712" s="168"/>
      <c r="J712" s="168"/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  <c r="Z712" s="168"/>
    </row>
    <row r="713" ht="14.25" customHeight="1">
      <c r="A713" s="168"/>
      <c r="B713" s="169"/>
      <c r="C713" s="169"/>
      <c r="D713" s="168"/>
      <c r="E713" s="168"/>
      <c r="F713" s="170"/>
      <c r="G713" s="170"/>
      <c r="H713" s="168"/>
      <c r="I713" s="168"/>
      <c r="J713" s="168"/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</row>
    <row r="714" ht="14.25" customHeight="1">
      <c r="A714" s="168"/>
      <c r="B714" s="169"/>
      <c r="C714" s="169"/>
      <c r="D714" s="168"/>
      <c r="E714" s="168"/>
      <c r="F714" s="170"/>
      <c r="G714" s="170"/>
      <c r="H714" s="168"/>
      <c r="I714" s="168"/>
      <c r="J714" s="168"/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  <c r="Z714" s="168"/>
    </row>
    <row r="715" ht="14.25" customHeight="1">
      <c r="A715" s="168"/>
      <c r="B715" s="169"/>
      <c r="C715" s="169"/>
      <c r="D715" s="168"/>
      <c r="E715" s="168"/>
      <c r="F715" s="170"/>
      <c r="G715" s="170"/>
      <c r="H715" s="168"/>
      <c r="I715" s="168"/>
      <c r="J715" s="168"/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  <c r="Z715" s="168"/>
    </row>
    <row r="716" ht="14.25" customHeight="1">
      <c r="A716" s="168"/>
      <c r="B716" s="169"/>
      <c r="C716" s="169"/>
      <c r="D716" s="168"/>
      <c r="E716" s="168"/>
      <c r="F716" s="170"/>
      <c r="G716" s="170"/>
      <c r="H716" s="168"/>
      <c r="I716" s="168"/>
      <c r="J716" s="168"/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  <c r="Z716" s="168"/>
    </row>
    <row r="717" ht="14.25" customHeight="1">
      <c r="A717" s="168"/>
      <c r="B717" s="169"/>
      <c r="C717" s="169"/>
      <c r="D717" s="168"/>
      <c r="E717" s="168"/>
      <c r="F717" s="170"/>
      <c r="G717" s="170"/>
      <c r="H717" s="168"/>
      <c r="I717" s="168"/>
      <c r="J717" s="168"/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  <c r="Z717" s="168"/>
    </row>
    <row r="718" ht="14.25" customHeight="1">
      <c r="A718" s="168"/>
      <c r="B718" s="169"/>
      <c r="C718" s="169"/>
      <c r="D718" s="168"/>
      <c r="E718" s="168"/>
      <c r="F718" s="170"/>
      <c r="G718" s="170"/>
      <c r="H718" s="168"/>
      <c r="I718" s="168"/>
      <c r="J718" s="168"/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  <c r="Z718" s="168"/>
    </row>
    <row r="719" ht="14.25" customHeight="1">
      <c r="A719" s="168"/>
      <c r="B719" s="169"/>
      <c r="C719" s="169"/>
      <c r="D719" s="168"/>
      <c r="E719" s="168"/>
      <c r="F719" s="170"/>
      <c r="G719" s="170"/>
      <c r="H719" s="168"/>
      <c r="I719" s="168"/>
      <c r="J719" s="168"/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  <c r="Z719" s="168"/>
    </row>
    <row r="720" ht="14.25" customHeight="1">
      <c r="A720" s="168"/>
      <c r="B720" s="169"/>
      <c r="C720" s="169"/>
      <c r="D720" s="168"/>
      <c r="E720" s="168"/>
      <c r="F720" s="170"/>
      <c r="G720" s="170"/>
      <c r="H720" s="168"/>
      <c r="I720" s="168"/>
      <c r="J720" s="168"/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  <c r="Z720" s="168"/>
    </row>
    <row r="721" ht="14.25" customHeight="1">
      <c r="A721" s="168"/>
      <c r="B721" s="169"/>
      <c r="C721" s="169"/>
      <c r="D721" s="168"/>
      <c r="E721" s="168"/>
      <c r="F721" s="170"/>
      <c r="G721" s="170"/>
      <c r="H721" s="168"/>
      <c r="I721" s="168"/>
      <c r="J721" s="168"/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  <c r="Z721" s="168"/>
    </row>
    <row r="722" ht="14.25" customHeight="1">
      <c r="A722" s="168"/>
      <c r="B722" s="169"/>
      <c r="C722" s="169"/>
      <c r="D722" s="168"/>
      <c r="E722" s="168"/>
      <c r="F722" s="170"/>
      <c r="G722" s="170"/>
      <c r="H722" s="168"/>
      <c r="I722" s="168"/>
      <c r="J722" s="168"/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  <c r="Z722" s="168"/>
    </row>
    <row r="723" ht="14.25" customHeight="1">
      <c r="A723" s="168"/>
      <c r="B723" s="169"/>
      <c r="C723" s="169"/>
      <c r="D723" s="168"/>
      <c r="E723" s="168"/>
      <c r="F723" s="170"/>
      <c r="G723" s="170"/>
      <c r="H723" s="168"/>
      <c r="I723" s="168"/>
      <c r="J723" s="168"/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  <c r="Z723" s="168"/>
    </row>
    <row r="724" ht="14.25" customHeight="1">
      <c r="A724" s="168"/>
      <c r="B724" s="169"/>
      <c r="C724" s="169"/>
      <c r="D724" s="168"/>
      <c r="E724" s="168"/>
      <c r="F724" s="170"/>
      <c r="G724" s="170"/>
      <c r="H724" s="168"/>
      <c r="I724" s="168"/>
      <c r="J724" s="168"/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  <c r="Z724" s="168"/>
    </row>
    <row r="725" ht="14.25" customHeight="1">
      <c r="A725" s="168"/>
      <c r="B725" s="169"/>
      <c r="C725" s="169"/>
      <c r="D725" s="168"/>
      <c r="E725" s="168"/>
      <c r="F725" s="170"/>
      <c r="G725" s="170"/>
      <c r="H725" s="168"/>
      <c r="I725" s="168"/>
      <c r="J725" s="168"/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  <c r="Z725" s="168"/>
    </row>
    <row r="726" ht="14.25" customHeight="1">
      <c r="A726" s="168"/>
      <c r="B726" s="169"/>
      <c r="C726" s="169"/>
      <c r="D726" s="168"/>
      <c r="E726" s="168"/>
      <c r="F726" s="170"/>
      <c r="G726" s="170"/>
      <c r="H726" s="168"/>
      <c r="I726" s="168"/>
      <c r="J726" s="168"/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  <c r="Z726" s="168"/>
    </row>
    <row r="727" ht="14.25" customHeight="1">
      <c r="A727" s="168"/>
      <c r="B727" s="169"/>
      <c r="C727" s="169"/>
      <c r="D727" s="168"/>
      <c r="E727" s="168"/>
      <c r="F727" s="170"/>
      <c r="G727" s="170"/>
      <c r="H727" s="168"/>
      <c r="I727" s="168"/>
      <c r="J727" s="168"/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  <c r="Z727" s="168"/>
    </row>
    <row r="728" ht="14.25" customHeight="1">
      <c r="A728" s="168"/>
      <c r="B728" s="169"/>
      <c r="C728" s="169"/>
      <c r="D728" s="168"/>
      <c r="E728" s="168"/>
      <c r="F728" s="170"/>
      <c r="G728" s="170"/>
      <c r="H728" s="168"/>
      <c r="I728" s="168"/>
      <c r="J728" s="168"/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</row>
    <row r="729" ht="14.25" customHeight="1">
      <c r="A729" s="168"/>
      <c r="B729" s="169"/>
      <c r="C729" s="169"/>
      <c r="D729" s="168"/>
      <c r="E729" s="168"/>
      <c r="F729" s="170"/>
      <c r="G729" s="170"/>
      <c r="H729" s="168"/>
      <c r="I729" s="168"/>
      <c r="J729" s="168"/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  <c r="Z729" s="168"/>
    </row>
    <row r="730" ht="14.25" customHeight="1">
      <c r="A730" s="168"/>
      <c r="B730" s="169"/>
      <c r="C730" s="169"/>
      <c r="D730" s="168"/>
      <c r="E730" s="168"/>
      <c r="F730" s="170"/>
      <c r="G730" s="170"/>
      <c r="H730" s="168"/>
      <c r="I730" s="168"/>
      <c r="J730" s="168"/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  <c r="Z730" s="168"/>
    </row>
    <row r="731" ht="14.25" customHeight="1">
      <c r="A731" s="168"/>
      <c r="B731" s="169"/>
      <c r="C731" s="169"/>
      <c r="D731" s="168"/>
      <c r="E731" s="168"/>
      <c r="F731" s="170"/>
      <c r="G731" s="170"/>
      <c r="H731" s="168"/>
      <c r="I731" s="168"/>
      <c r="J731" s="168"/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  <c r="Z731" s="168"/>
    </row>
    <row r="732" ht="14.25" customHeight="1">
      <c r="A732" s="168"/>
      <c r="B732" s="169"/>
      <c r="C732" s="169"/>
      <c r="D732" s="168"/>
      <c r="E732" s="168"/>
      <c r="F732" s="170"/>
      <c r="G732" s="170"/>
      <c r="H732" s="168"/>
      <c r="I732" s="168"/>
      <c r="J732" s="168"/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  <c r="Z732" s="168"/>
    </row>
    <row r="733" ht="14.25" customHeight="1">
      <c r="A733" s="168"/>
      <c r="B733" s="169"/>
      <c r="C733" s="169"/>
      <c r="D733" s="168"/>
      <c r="E733" s="168"/>
      <c r="F733" s="170"/>
      <c r="G733" s="170"/>
      <c r="H733" s="168"/>
      <c r="I733" s="168"/>
      <c r="J733" s="168"/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  <c r="Z733" s="168"/>
    </row>
    <row r="734" ht="14.25" customHeight="1">
      <c r="A734" s="168"/>
      <c r="B734" s="169"/>
      <c r="C734" s="169"/>
      <c r="D734" s="168"/>
      <c r="E734" s="168"/>
      <c r="F734" s="170"/>
      <c r="G734" s="170"/>
      <c r="H734" s="168"/>
      <c r="I734" s="168"/>
      <c r="J734" s="168"/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  <c r="Z734" s="168"/>
    </row>
    <row r="735" ht="14.25" customHeight="1">
      <c r="A735" s="168"/>
      <c r="B735" s="169"/>
      <c r="C735" s="169"/>
      <c r="D735" s="168"/>
      <c r="E735" s="168"/>
      <c r="F735" s="170"/>
      <c r="G735" s="170"/>
      <c r="H735" s="168"/>
      <c r="I735" s="168"/>
      <c r="J735" s="168"/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</row>
    <row r="736" ht="14.25" customHeight="1">
      <c r="A736" s="168"/>
      <c r="B736" s="169"/>
      <c r="C736" s="169"/>
      <c r="D736" s="168"/>
      <c r="E736" s="168"/>
      <c r="F736" s="170"/>
      <c r="G736" s="170"/>
      <c r="H736" s="168"/>
      <c r="I736" s="168"/>
      <c r="J736" s="168"/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  <c r="Z736" s="168"/>
    </row>
    <row r="737" ht="14.25" customHeight="1">
      <c r="A737" s="168"/>
      <c r="B737" s="169"/>
      <c r="C737" s="169"/>
      <c r="D737" s="168"/>
      <c r="E737" s="168"/>
      <c r="F737" s="170"/>
      <c r="G737" s="170"/>
      <c r="H737" s="168"/>
      <c r="I737" s="168"/>
      <c r="J737" s="168"/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  <c r="Z737" s="168"/>
    </row>
    <row r="738" ht="14.25" customHeight="1">
      <c r="A738" s="168"/>
      <c r="B738" s="169"/>
      <c r="C738" s="169"/>
      <c r="D738" s="168"/>
      <c r="E738" s="168"/>
      <c r="F738" s="170"/>
      <c r="G738" s="170"/>
      <c r="H738" s="168"/>
      <c r="I738" s="168"/>
      <c r="J738" s="168"/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  <c r="Z738" s="168"/>
    </row>
    <row r="739" ht="14.25" customHeight="1">
      <c r="A739" s="168"/>
      <c r="B739" s="169"/>
      <c r="C739" s="169"/>
      <c r="D739" s="168"/>
      <c r="E739" s="168"/>
      <c r="F739" s="170"/>
      <c r="G739" s="170"/>
      <c r="H739" s="168"/>
      <c r="I739" s="168"/>
      <c r="J739" s="168"/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  <c r="Z739" s="168"/>
    </row>
    <row r="740" ht="14.25" customHeight="1">
      <c r="A740" s="168"/>
      <c r="B740" s="169"/>
      <c r="C740" s="169"/>
      <c r="D740" s="168"/>
      <c r="E740" s="168"/>
      <c r="F740" s="170"/>
      <c r="G740" s="170"/>
      <c r="H740" s="168"/>
      <c r="I740" s="168"/>
      <c r="J740" s="168"/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  <c r="Z740" s="168"/>
    </row>
    <row r="741" ht="14.25" customHeight="1">
      <c r="A741" s="168"/>
      <c r="B741" s="169"/>
      <c r="C741" s="169"/>
      <c r="D741" s="168"/>
      <c r="E741" s="168"/>
      <c r="F741" s="170"/>
      <c r="G741" s="170"/>
      <c r="H741" s="168"/>
      <c r="I741" s="168"/>
      <c r="J741" s="168"/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  <c r="Z741" s="168"/>
    </row>
    <row r="742" ht="14.25" customHeight="1">
      <c r="A742" s="168"/>
      <c r="B742" s="169"/>
      <c r="C742" s="169"/>
      <c r="D742" s="168"/>
      <c r="E742" s="168"/>
      <c r="F742" s="170"/>
      <c r="G742" s="170"/>
      <c r="H742" s="168"/>
      <c r="I742" s="168"/>
      <c r="J742" s="168"/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  <c r="Z742" s="168"/>
    </row>
    <row r="743" ht="14.25" customHeight="1">
      <c r="A743" s="168"/>
      <c r="B743" s="169"/>
      <c r="C743" s="169"/>
      <c r="D743" s="168"/>
      <c r="E743" s="168"/>
      <c r="F743" s="170"/>
      <c r="G743" s="170"/>
      <c r="H743" s="168"/>
      <c r="I743" s="168"/>
      <c r="J743" s="168"/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</row>
    <row r="744" ht="14.25" customHeight="1">
      <c r="A744" s="168"/>
      <c r="B744" s="169"/>
      <c r="C744" s="169"/>
      <c r="D744" s="168"/>
      <c r="E744" s="168"/>
      <c r="F744" s="170"/>
      <c r="G744" s="170"/>
      <c r="H744" s="168"/>
      <c r="I744" s="168"/>
      <c r="J744" s="168"/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  <c r="Z744" s="168"/>
    </row>
    <row r="745" ht="14.25" customHeight="1">
      <c r="A745" s="168"/>
      <c r="B745" s="169"/>
      <c r="C745" s="169"/>
      <c r="D745" s="168"/>
      <c r="E745" s="168"/>
      <c r="F745" s="170"/>
      <c r="G745" s="170"/>
      <c r="H745" s="168"/>
      <c r="I745" s="168"/>
      <c r="J745" s="168"/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  <c r="Z745" s="168"/>
    </row>
    <row r="746" ht="14.25" customHeight="1">
      <c r="A746" s="168"/>
      <c r="B746" s="169"/>
      <c r="C746" s="169"/>
      <c r="D746" s="168"/>
      <c r="E746" s="168"/>
      <c r="F746" s="170"/>
      <c r="G746" s="170"/>
      <c r="H746" s="168"/>
      <c r="I746" s="168"/>
      <c r="J746" s="168"/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  <c r="Z746" s="168"/>
    </row>
    <row r="747" ht="14.25" customHeight="1">
      <c r="A747" s="168"/>
      <c r="B747" s="169"/>
      <c r="C747" s="169"/>
      <c r="D747" s="168"/>
      <c r="E747" s="168"/>
      <c r="F747" s="170"/>
      <c r="G747" s="170"/>
      <c r="H747" s="168"/>
      <c r="I747" s="168"/>
      <c r="J747" s="168"/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  <c r="Z747" s="168"/>
    </row>
    <row r="748" ht="14.25" customHeight="1">
      <c r="A748" s="168"/>
      <c r="B748" s="169"/>
      <c r="C748" s="169"/>
      <c r="D748" s="168"/>
      <c r="E748" s="168"/>
      <c r="F748" s="170"/>
      <c r="G748" s="170"/>
      <c r="H748" s="168"/>
      <c r="I748" s="168"/>
      <c r="J748" s="168"/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  <c r="Z748" s="168"/>
    </row>
    <row r="749" ht="14.25" customHeight="1">
      <c r="A749" s="168"/>
      <c r="B749" s="169"/>
      <c r="C749" s="169"/>
      <c r="D749" s="168"/>
      <c r="E749" s="168"/>
      <c r="F749" s="170"/>
      <c r="G749" s="170"/>
      <c r="H749" s="168"/>
      <c r="I749" s="168"/>
      <c r="J749" s="168"/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  <c r="Z749" s="168"/>
    </row>
    <row r="750" ht="14.25" customHeight="1">
      <c r="A750" s="168"/>
      <c r="B750" s="169"/>
      <c r="C750" s="169"/>
      <c r="D750" s="168"/>
      <c r="E750" s="168"/>
      <c r="F750" s="170"/>
      <c r="G750" s="170"/>
      <c r="H750" s="168"/>
      <c r="I750" s="168"/>
      <c r="J750" s="168"/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  <c r="Z750" s="168"/>
    </row>
    <row r="751" ht="14.25" customHeight="1">
      <c r="A751" s="168"/>
      <c r="B751" s="169"/>
      <c r="C751" s="169"/>
      <c r="D751" s="168"/>
      <c r="E751" s="168"/>
      <c r="F751" s="170"/>
      <c r="G751" s="170"/>
      <c r="H751" s="168"/>
      <c r="I751" s="168"/>
      <c r="J751" s="168"/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  <c r="Z751" s="168"/>
    </row>
    <row r="752" ht="14.25" customHeight="1">
      <c r="A752" s="168"/>
      <c r="B752" s="169"/>
      <c r="C752" s="169"/>
      <c r="D752" s="168"/>
      <c r="E752" s="168"/>
      <c r="F752" s="170"/>
      <c r="G752" s="170"/>
      <c r="H752" s="168"/>
      <c r="I752" s="168"/>
      <c r="J752" s="168"/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  <c r="Z752" s="168"/>
    </row>
    <row r="753" ht="14.25" customHeight="1">
      <c r="A753" s="168"/>
      <c r="B753" s="169"/>
      <c r="C753" s="169"/>
      <c r="D753" s="168"/>
      <c r="E753" s="168"/>
      <c r="F753" s="170"/>
      <c r="G753" s="170"/>
      <c r="H753" s="168"/>
      <c r="I753" s="168"/>
      <c r="J753" s="168"/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  <c r="Z753" s="168"/>
    </row>
    <row r="754" ht="14.25" customHeight="1">
      <c r="A754" s="168"/>
      <c r="B754" s="169"/>
      <c r="C754" s="169"/>
      <c r="D754" s="168"/>
      <c r="E754" s="168"/>
      <c r="F754" s="170"/>
      <c r="G754" s="170"/>
      <c r="H754" s="168"/>
      <c r="I754" s="168"/>
      <c r="J754" s="168"/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  <c r="Z754" s="168"/>
    </row>
    <row r="755" ht="14.25" customHeight="1">
      <c r="A755" s="168"/>
      <c r="B755" s="169"/>
      <c r="C755" s="169"/>
      <c r="D755" s="168"/>
      <c r="E755" s="168"/>
      <c r="F755" s="170"/>
      <c r="G755" s="170"/>
      <c r="H755" s="168"/>
      <c r="I755" s="168"/>
      <c r="J755" s="168"/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  <c r="Z755" s="168"/>
    </row>
    <row r="756" ht="14.25" customHeight="1">
      <c r="A756" s="168"/>
      <c r="B756" s="169"/>
      <c r="C756" s="169"/>
      <c r="D756" s="168"/>
      <c r="E756" s="168"/>
      <c r="F756" s="170"/>
      <c r="G756" s="170"/>
      <c r="H756" s="168"/>
      <c r="I756" s="168"/>
      <c r="J756" s="168"/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  <c r="Z756" s="168"/>
    </row>
    <row r="757" ht="14.25" customHeight="1">
      <c r="A757" s="168"/>
      <c r="B757" s="169"/>
      <c r="C757" s="169"/>
      <c r="D757" s="168"/>
      <c r="E757" s="168"/>
      <c r="F757" s="170"/>
      <c r="G757" s="170"/>
      <c r="H757" s="168"/>
      <c r="I757" s="168"/>
      <c r="J757" s="168"/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  <c r="Z757" s="168"/>
    </row>
    <row r="758" ht="14.25" customHeight="1">
      <c r="A758" s="168"/>
      <c r="B758" s="169"/>
      <c r="C758" s="169"/>
      <c r="D758" s="168"/>
      <c r="E758" s="168"/>
      <c r="F758" s="170"/>
      <c r="G758" s="170"/>
      <c r="H758" s="168"/>
      <c r="I758" s="168"/>
      <c r="J758" s="168"/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</row>
    <row r="759" ht="14.25" customHeight="1">
      <c r="A759" s="168"/>
      <c r="B759" s="169"/>
      <c r="C759" s="169"/>
      <c r="D759" s="168"/>
      <c r="E759" s="168"/>
      <c r="F759" s="170"/>
      <c r="G759" s="170"/>
      <c r="H759" s="168"/>
      <c r="I759" s="168"/>
      <c r="J759" s="168"/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  <c r="Z759" s="168"/>
    </row>
    <row r="760" ht="14.25" customHeight="1">
      <c r="A760" s="168"/>
      <c r="B760" s="169"/>
      <c r="C760" s="169"/>
      <c r="D760" s="168"/>
      <c r="E760" s="168"/>
      <c r="F760" s="170"/>
      <c r="G760" s="170"/>
      <c r="H760" s="168"/>
      <c r="I760" s="168"/>
      <c r="J760" s="168"/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  <c r="Z760" s="168"/>
    </row>
    <row r="761" ht="14.25" customHeight="1">
      <c r="A761" s="168"/>
      <c r="B761" s="169"/>
      <c r="C761" s="169"/>
      <c r="D761" s="168"/>
      <c r="E761" s="168"/>
      <c r="F761" s="170"/>
      <c r="G761" s="170"/>
      <c r="H761" s="168"/>
      <c r="I761" s="168"/>
      <c r="J761" s="168"/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  <c r="Z761" s="168"/>
    </row>
    <row r="762" ht="14.25" customHeight="1">
      <c r="A762" s="168"/>
      <c r="B762" s="169"/>
      <c r="C762" s="169"/>
      <c r="D762" s="168"/>
      <c r="E762" s="168"/>
      <c r="F762" s="170"/>
      <c r="G762" s="170"/>
      <c r="H762" s="168"/>
      <c r="I762" s="168"/>
      <c r="J762" s="168"/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  <c r="Z762" s="168"/>
    </row>
    <row r="763" ht="14.25" customHeight="1">
      <c r="A763" s="168"/>
      <c r="B763" s="169"/>
      <c r="C763" s="169"/>
      <c r="D763" s="168"/>
      <c r="E763" s="168"/>
      <c r="F763" s="170"/>
      <c r="G763" s="170"/>
      <c r="H763" s="168"/>
      <c r="I763" s="168"/>
      <c r="J763" s="168"/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  <c r="Z763" s="168"/>
    </row>
    <row r="764" ht="14.25" customHeight="1">
      <c r="A764" s="168"/>
      <c r="B764" s="169"/>
      <c r="C764" s="169"/>
      <c r="D764" s="168"/>
      <c r="E764" s="168"/>
      <c r="F764" s="170"/>
      <c r="G764" s="170"/>
      <c r="H764" s="168"/>
      <c r="I764" s="168"/>
      <c r="J764" s="168"/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  <c r="Z764" s="168"/>
    </row>
    <row r="765" ht="14.25" customHeight="1">
      <c r="A765" s="168"/>
      <c r="B765" s="169"/>
      <c r="C765" s="169"/>
      <c r="D765" s="168"/>
      <c r="E765" s="168"/>
      <c r="F765" s="170"/>
      <c r="G765" s="170"/>
      <c r="H765" s="168"/>
      <c r="I765" s="168"/>
      <c r="J765" s="168"/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  <c r="Z765" s="168"/>
    </row>
    <row r="766" ht="14.25" customHeight="1">
      <c r="A766" s="168"/>
      <c r="B766" s="169"/>
      <c r="C766" s="169"/>
      <c r="D766" s="168"/>
      <c r="E766" s="168"/>
      <c r="F766" s="170"/>
      <c r="G766" s="170"/>
      <c r="H766" s="168"/>
      <c r="I766" s="168"/>
      <c r="J766" s="168"/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  <c r="Z766" s="168"/>
    </row>
    <row r="767" ht="14.25" customHeight="1">
      <c r="A767" s="168"/>
      <c r="B767" s="169"/>
      <c r="C767" s="169"/>
      <c r="D767" s="168"/>
      <c r="E767" s="168"/>
      <c r="F767" s="170"/>
      <c r="G767" s="170"/>
      <c r="H767" s="168"/>
      <c r="I767" s="168"/>
      <c r="J767" s="168"/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  <c r="Z767" s="168"/>
    </row>
    <row r="768" ht="14.25" customHeight="1">
      <c r="A768" s="168"/>
      <c r="B768" s="169"/>
      <c r="C768" s="169"/>
      <c r="D768" s="168"/>
      <c r="E768" s="168"/>
      <c r="F768" s="170"/>
      <c r="G768" s="170"/>
      <c r="H768" s="168"/>
      <c r="I768" s="168"/>
      <c r="J768" s="168"/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  <c r="Z768" s="168"/>
    </row>
    <row r="769" ht="14.25" customHeight="1">
      <c r="A769" s="168"/>
      <c r="B769" s="169"/>
      <c r="C769" s="169"/>
      <c r="D769" s="168"/>
      <c r="E769" s="168"/>
      <c r="F769" s="170"/>
      <c r="G769" s="170"/>
      <c r="H769" s="168"/>
      <c r="I769" s="168"/>
      <c r="J769" s="168"/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  <c r="Z769" s="168"/>
    </row>
    <row r="770" ht="14.25" customHeight="1">
      <c r="A770" s="168"/>
      <c r="B770" s="169"/>
      <c r="C770" s="169"/>
      <c r="D770" s="168"/>
      <c r="E770" s="168"/>
      <c r="F770" s="170"/>
      <c r="G770" s="170"/>
      <c r="H770" s="168"/>
      <c r="I770" s="168"/>
      <c r="J770" s="168"/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  <c r="Z770" s="168"/>
    </row>
    <row r="771" ht="14.25" customHeight="1">
      <c r="A771" s="168"/>
      <c r="B771" s="169"/>
      <c r="C771" s="169"/>
      <c r="D771" s="168"/>
      <c r="E771" s="168"/>
      <c r="F771" s="170"/>
      <c r="G771" s="170"/>
      <c r="H771" s="168"/>
      <c r="I771" s="168"/>
      <c r="J771" s="168"/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  <c r="Z771" s="168"/>
    </row>
    <row r="772" ht="14.25" customHeight="1">
      <c r="A772" s="168"/>
      <c r="B772" s="169"/>
      <c r="C772" s="169"/>
      <c r="D772" s="168"/>
      <c r="E772" s="168"/>
      <c r="F772" s="170"/>
      <c r="G772" s="170"/>
      <c r="H772" s="168"/>
      <c r="I772" s="168"/>
      <c r="J772" s="168"/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  <c r="Z772" s="168"/>
    </row>
    <row r="773" ht="14.25" customHeight="1">
      <c r="A773" s="168"/>
      <c r="B773" s="169"/>
      <c r="C773" s="169"/>
      <c r="D773" s="168"/>
      <c r="E773" s="168"/>
      <c r="F773" s="170"/>
      <c r="G773" s="170"/>
      <c r="H773" s="168"/>
      <c r="I773" s="168"/>
      <c r="J773" s="168"/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</row>
    <row r="774" ht="14.25" customHeight="1">
      <c r="A774" s="168"/>
      <c r="B774" s="169"/>
      <c r="C774" s="169"/>
      <c r="D774" s="168"/>
      <c r="E774" s="168"/>
      <c r="F774" s="170"/>
      <c r="G774" s="170"/>
      <c r="H774" s="168"/>
      <c r="I774" s="168"/>
      <c r="J774" s="168"/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  <c r="Z774" s="168"/>
    </row>
    <row r="775" ht="14.25" customHeight="1">
      <c r="A775" s="168"/>
      <c r="B775" s="169"/>
      <c r="C775" s="169"/>
      <c r="D775" s="168"/>
      <c r="E775" s="168"/>
      <c r="F775" s="170"/>
      <c r="G775" s="170"/>
      <c r="H775" s="168"/>
      <c r="I775" s="168"/>
      <c r="J775" s="168"/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  <c r="Z775" s="168"/>
    </row>
    <row r="776" ht="14.25" customHeight="1">
      <c r="A776" s="168"/>
      <c r="B776" s="169"/>
      <c r="C776" s="169"/>
      <c r="D776" s="168"/>
      <c r="E776" s="168"/>
      <c r="F776" s="170"/>
      <c r="G776" s="170"/>
      <c r="H776" s="168"/>
      <c r="I776" s="168"/>
      <c r="J776" s="168"/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  <c r="Z776" s="168"/>
    </row>
    <row r="777" ht="14.25" customHeight="1">
      <c r="A777" s="168"/>
      <c r="B777" s="169"/>
      <c r="C777" s="169"/>
      <c r="D777" s="168"/>
      <c r="E777" s="168"/>
      <c r="F777" s="170"/>
      <c r="G777" s="170"/>
      <c r="H777" s="168"/>
      <c r="I777" s="168"/>
      <c r="J777" s="168"/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  <c r="Z777" s="168"/>
    </row>
    <row r="778" ht="14.25" customHeight="1">
      <c r="A778" s="168"/>
      <c r="B778" s="169"/>
      <c r="C778" s="169"/>
      <c r="D778" s="168"/>
      <c r="E778" s="168"/>
      <c r="F778" s="170"/>
      <c r="G778" s="170"/>
      <c r="H778" s="168"/>
      <c r="I778" s="168"/>
      <c r="J778" s="168"/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  <c r="Z778" s="168"/>
    </row>
    <row r="779" ht="14.25" customHeight="1">
      <c r="A779" s="168"/>
      <c r="B779" s="169"/>
      <c r="C779" s="169"/>
      <c r="D779" s="168"/>
      <c r="E779" s="168"/>
      <c r="F779" s="170"/>
      <c r="G779" s="170"/>
      <c r="H779" s="168"/>
      <c r="I779" s="168"/>
      <c r="J779" s="168"/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  <c r="Z779" s="168"/>
    </row>
    <row r="780" ht="14.25" customHeight="1">
      <c r="A780" s="168"/>
      <c r="B780" s="169"/>
      <c r="C780" s="169"/>
      <c r="D780" s="168"/>
      <c r="E780" s="168"/>
      <c r="F780" s="170"/>
      <c r="G780" s="170"/>
      <c r="H780" s="168"/>
      <c r="I780" s="168"/>
      <c r="J780" s="168"/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  <c r="Z780" s="168"/>
    </row>
    <row r="781" ht="14.25" customHeight="1">
      <c r="A781" s="168"/>
      <c r="B781" s="169"/>
      <c r="C781" s="169"/>
      <c r="D781" s="168"/>
      <c r="E781" s="168"/>
      <c r="F781" s="170"/>
      <c r="G781" s="170"/>
      <c r="H781" s="168"/>
      <c r="I781" s="168"/>
      <c r="J781" s="168"/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  <c r="Z781" s="168"/>
    </row>
    <row r="782" ht="14.25" customHeight="1">
      <c r="A782" s="168"/>
      <c r="B782" s="169"/>
      <c r="C782" s="169"/>
      <c r="D782" s="168"/>
      <c r="E782" s="168"/>
      <c r="F782" s="170"/>
      <c r="G782" s="170"/>
      <c r="H782" s="168"/>
      <c r="I782" s="168"/>
      <c r="J782" s="168"/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  <c r="Z782" s="168"/>
    </row>
    <row r="783" ht="14.25" customHeight="1">
      <c r="A783" s="168"/>
      <c r="B783" s="169"/>
      <c r="C783" s="169"/>
      <c r="D783" s="168"/>
      <c r="E783" s="168"/>
      <c r="F783" s="170"/>
      <c r="G783" s="170"/>
      <c r="H783" s="168"/>
      <c r="I783" s="168"/>
      <c r="J783" s="168"/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  <c r="Z783" s="168"/>
    </row>
    <row r="784" ht="14.25" customHeight="1">
      <c r="A784" s="168"/>
      <c r="B784" s="169"/>
      <c r="C784" s="169"/>
      <c r="D784" s="168"/>
      <c r="E784" s="168"/>
      <c r="F784" s="170"/>
      <c r="G784" s="170"/>
      <c r="H784" s="168"/>
      <c r="I784" s="168"/>
      <c r="J784" s="168"/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  <c r="Z784" s="168"/>
    </row>
    <row r="785" ht="14.25" customHeight="1">
      <c r="A785" s="168"/>
      <c r="B785" s="169"/>
      <c r="C785" s="169"/>
      <c r="D785" s="168"/>
      <c r="E785" s="168"/>
      <c r="F785" s="170"/>
      <c r="G785" s="170"/>
      <c r="H785" s="168"/>
      <c r="I785" s="168"/>
      <c r="J785" s="168"/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  <c r="Z785" s="168"/>
    </row>
    <row r="786" ht="14.25" customHeight="1">
      <c r="A786" s="168"/>
      <c r="B786" s="169"/>
      <c r="C786" s="169"/>
      <c r="D786" s="168"/>
      <c r="E786" s="168"/>
      <c r="F786" s="170"/>
      <c r="G786" s="170"/>
      <c r="H786" s="168"/>
      <c r="I786" s="168"/>
      <c r="J786" s="168"/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  <c r="Z786" s="168"/>
    </row>
    <row r="787" ht="14.25" customHeight="1">
      <c r="A787" s="168"/>
      <c r="B787" s="169"/>
      <c r="C787" s="169"/>
      <c r="D787" s="168"/>
      <c r="E787" s="168"/>
      <c r="F787" s="170"/>
      <c r="G787" s="170"/>
      <c r="H787" s="168"/>
      <c r="I787" s="168"/>
      <c r="J787" s="168"/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</row>
    <row r="788" ht="14.25" customHeight="1">
      <c r="A788" s="168"/>
      <c r="B788" s="169"/>
      <c r="C788" s="169"/>
      <c r="D788" s="168"/>
      <c r="E788" s="168"/>
      <c r="F788" s="170"/>
      <c r="G788" s="170"/>
      <c r="H788" s="168"/>
      <c r="I788" s="168"/>
      <c r="J788" s="168"/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</row>
    <row r="789" ht="14.25" customHeight="1">
      <c r="A789" s="168"/>
      <c r="B789" s="169"/>
      <c r="C789" s="169"/>
      <c r="D789" s="168"/>
      <c r="E789" s="168"/>
      <c r="F789" s="170"/>
      <c r="G789" s="170"/>
      <c r="H789" s="168"/>
      <c r="I789" s="168"/>
      <c r="J789" s="168"/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</row>
    <row r="790" ht="14.25" customHeight="1">
      <c r="A790" s="168"/>
      <c r="B790" s="169"/>
      <c r="C790" s="169"/>
      <c r="D790" s="168"/>
      <c r="E790" s="168"/>
      <c r="F790" s="170"/>
      <c r="G790" s="170"/>
      <c r="H790" s="168"/>
      <c r="I790" s="168"/>
      <c r="J790" s="168"/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</row>
    <row r="791" ht="14.25" customHeight="1">
      <c r="A791" s="168"/>
      <c r="B791" s="169"/>
      <c r="C791" s="169"/>
      <c r="D791" s="168"/>
      <c r="E791" s="168"/>
      <c r="F791" s="170"/>
      <c r="G791" s="170"/>
      <c r="H791" s="168"/>
      <c r="I791" s="168"/>
      <c r="J791" s="168"/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</row>
    <row r="792" ht="14.25" customHeight="1">
      <c r="A792" s="168"/>
      <c r="B792" s="169"/>
      <c r="C792" s="169"/>
      <c r="D792" s="168"/>
      <c r="E792" s="168"/>
      <c r="F792" s="170"/>
      <c r="G792" s="170"/>
      <c r="H792" s="168"/>
      <c r="I792" s="168"/>
      <c r="J792" s="168"/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</row>
    <row r="793" ht="14.25" customHeight="1">
      <c r="A793" s="168"/>
      <c r="B793" s="169"/>
      <c r="C793" s="169"/>
      <c r="D793" s="168"/>
      <c r="E793" s="168"/>
      <c r="F793" s="170"/>
      <c r="G793" s="170"/>
      <c r="H793" s="168"/>
      <c r="I793" s="168"/>
      <c r="J793" s="168"/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</row>
    <row r="794" ht="14.25" customHeight="1">
      <c r="A794" s="168"/>
      <c r="B794" s="169"/>
      <c r="C794" s="169"/>
      <c r="D794" s="168"/>
      <c r="E794" s="168"/>
      <c r="F794" s="170"/>
      <c r="G794" s="170"/>
      <c r="H794" s="168"/>
      <c r="I794" s="168"/>
      <c r="J794" s="168"/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</row>
    <row r="795" ht="14.25" customHeight="1">
      <c r="A795" s="168"/>
      <c r="B795" s="169"/>
      <c r="C795" s="169"/>
      <c r="D795" s="168"/>
      <c r="E795" s="168"/>
      <c r="F795" s="170"/>
      <c r="G795" s="170"/>
      <c r="H795" s="168"/>
      <c r="I795" s="168"/>
      <c r="J795" s="168"/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</row>
    <row r="796" ht="14.25" customHeight="1">
      <c r="A796" s="168"/>
      <c r="B796" s="169"/>
      <c r="C796" s="169"/>
      <c r="D796" s="168"/>
      <c r="E796" s="168"/>
      <c r="F796" s="170"/>
      <c r="G796" s="170"/>
      <c r="H796" s="168"/>
      <c r="I796" s="168"/>
      <c r="J796" s="168"/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</row>
    <row r="797" ht="14.25" customHeight="1">
      <c r="A797" s="168"/>
      <c r="B797" s="169"/>
      <c r="C797" s="169"/>
      <c r="D797" s="168"/>
      <c r="E797" s="168"/>
      <c r="F797" s="170"/>
      <c r="G797" s="170"/>
      <c r="H797" s="168"/>
      <c r="I797" s="168"/>
      <c r="J797" s="168"/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</row>
    <row r="798" ht="14.25" customHeight="1">
      <c r="A798" s="168"/>
      <c r="B798" s="169"/>
      <c r="C798" s="169"/>
      <c r="D798" s="168"/>
      <c r="E798" s="168"/>
      <c r="F798" s="170"/>
      <c r="G798" s="170"/>
      <c r="H798" s="168"/>
      <c r="I798" s="168"/>
      <c r="J798" s="168"/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</row>
    <row r="799" ht="14.25" customHeight="1">
      <c r="A799" s="168"/>
      <c r="B799" s="169"/>
      <c r="C799" s="169"/>
      <c r="D799" s="168"/>
      <c r="E799" s="168"/>
      <c r="F799" s="170"/>
      <c r="G799" s="170"/>
      <c r="H799" s="168"/>
      <c r="I799" s="168"/>
      <c r="J799" s="168"/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</row>
    <row r="800" ht="14.25" customHeight="1">
      <c r="A800" s="168"/>
      <c r="B800" s="169"/>
      <c r="C800" s="169"/>
      <c r="D800" s="168"/>
      <c r="E800" s="168"/>
      <c r="F800" s="170"/>
      <c r="G800" s="170"/>
      <c r="H800" s="168"/>
      <c r="I800" s="168"/>
      <c r="J800" s="168"/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</row>
    <row r="801" ht="14.25" customHeight="1">
      <c r="A801" s="168"/>
      <c r="B801" s="169"/>
      <c r="C801" s="169"/>
      <c r="D801" s="168"/>
      <c r="E801" s="168"/>
      <c r="F801" s="170"/>
      <c r="G801" s="170"/>
      <c r="H801" s="168"/>
      <c r="I801" s="168"/>
      <c r="J801" s="168"/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</row>
    <row r="802" ht="14.25" customHeight="1">
      <c r="A802" s="168"/>
      <c r="B802" s="169"/>
      <c r="C802" s="169"/>
      <c r="D802" s="168"/>
      <c r="E802" s="168"/>
      <c r="F802" s="170"/>
      <c r="G802" s="170"/>
      <c r="H802" s="168"/>
      <c r="I802" s="168"/>
      <c r="J802" s="168"/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</row>
    <row r="803" ht="14.25" customHeight="1">
      <c r="A803" s="168"/>
      <c r="B803" s="169"/>
      <c r="C803" s="169"/>
      <c r="D803" s="168"/>
      <c r="E803" s="168"/>
      <c r="F803" s="170"/>
      <c r="G803" s="170"/>
      <c r="H803" s="168"/>
      <c r="I803" s="168"/>
      <c r="J803" s="168"/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</row>
    <row r="804" ht="14.25" customHeight="1">
      <c r="A804" s="168"/>
      <c r="B804" s="169"/>
      <c r="C804" s="169"/>
      <c r="D804" s="168"/>
      <c r="E804" s="168"/>
      <c r="F804" s="170"/>
      <c r="G804" s="170"/>
      <c r="H804" s="168"/>
      <c r="I804" s="168"/>
      <c r="J804" s="168"/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</row>
    <row r="805" ht="14.25" customHeight="1">
      <c r="A805" s="168"/>
      <c r="B805" s="169"/>
      <c r="C805" s="169"/>
      <c r="D805" s="168"/>
      <c r="E805" s="168"/>
      <c r="F805" s="170"/>
      <c r="G805" s="170"/>
      <c r="H805" s="168"/>
      <c r="I805" s="168"/>
      <c r="J805" s="168"/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</row>
    <row r="806" ht="14.25" customHeight="1">
      <c r="A806" s="168"/>
      <c r="B806" s="169"/>
      <c r="C806" s="169"/>
      <c r="D806" s="168"/>
      <c r="E806" s="168"/>
      <c r="F806" s="170"/>
      <c r="G806" s="170"/>
      <c r="H806" s="168"/>
      <c r="I806" s="168"/>
      <c r="J806" s="168"/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</row>
    <row r="807" ht="14.25" customHeight="1">
      <c r="A807" s="168"/>
      <c r="B807" s="169"/>
      <c r="C807" s="169"/>
      <c r="D807" s="168"/>
      <c r="E807" s="168"/>
      <c r="F807" s="170"/>
      <c r="G807" s="170"/>
      <c r="H807" s="168"/>
      <c r="I807" s="168"/>
      <c r="J807" s="168"/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</row>
    <row r="808" ht="14.25" customHeight="1">
      <c r="A808" s="168"/>
      <c r="B808" s="169"/>
      <c r="C808" s="169"/>
      <c r="D808" s="168"/>
      <c r="E808" s="168"/>
      <c r="F808" s="170"/>
      <c r="G808" s="170"/>
      <c r="H808" s="168"/>
      <c r="I808" s="168"/>
      <c r="J808" s="168"/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</row>
    <row r="809" ht="14.25" customHeight="1">
      <c r="A809" s="168"/>
      <c r="B809" s="169"/>
      <c r="C809" s="169"/>
      <c r="D809" s="168"/>
      <c r="E809" s="168"/>
      <c r="F809" s="170"/>
      <c r="G809" s="170"/>
      <c r="H809" s="168"/>
      <c r="I809" s="168"/>
      <c r="J809" s="168"/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</row>
    <row r="810" ht="14.25" customHeight="1">
      <c r="A810" s="168"/>
      <c r="B810" s="169"/>
      <c r="C810" s="169"/>
      <c r="D810" s="168"/>
      <c r="E810" s="168"/>
      <c r="F810" s="170"/>
      <c r="G810" s="170"/>
      <c r="H810" s="168"/>
      <c r="I810" s="168"/>
      <c r="J810" s="168"/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</row>
    <row r="811" ht="14.25" customHeight="1">
      <c r="A811" s="168"/>
      <c r="B811" s="169"/>
      <c r="C811" s="169"/>
      <c r="D811" s="168"/>
      <c r="E811" s="168"/>
      <c r="F811" s="170"/>
      <c r="G811" s="170"/>
      <c r="H811" s="168"/>
      <c r="I811" s="168"/>
      <c r="J811" s="168"/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</row>
    <row r="812" ht="14.25" customHeight="1">
      <c r="A812" s="168"/>
      <c r="B812" s="169"/>
      <c r="C812" s="169"/>
      <c r="D812" s="168"/>
      <c r="E812" s="168"/>
      <c r="F812" s="170"/>
      <c r="G812" s="170"/>
      <c r="H812" s="168"/>
      <c r="I812" s="168"/>
      <c r="J812" s="168"/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</row>
    <row r="813" ht="14.25" customHeight="1">
      <c r="A813" s="168"/>
      <c r="B813" s="169"/>
      <c r="C813" s="169"/>
      <c r="D813" s="168"/>
      <c r="E813" s="168"/>
      <c r="F813" s="170"/>
      <c r="G813" s="170"/>
      <c r="H813" s="168"/>
      <c r="I813" s="168"/>
      <c r="J813" s="168"/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</row>
    <row r="814" ht="14.25" customHeight="1">
      <c r="A814" s="168"/>
      <c r="B814" s="169"/>
      <c r="C814" s="169"/>
      <c r="D814" s="168"/>
      <c r="E814" s="168"/>
      <c r="F814" s="170"/>
      <c r="G814" s="170"/>
      <c r="H814" s="168"/>
      <c r="I814" s="168"/>
      <c r="J814" s="168"/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</row>
    <row r="815" ht="14.25" customHeight="1">
      <c r="A815" s="168"/>
      <c r="B815" s="169"/>
      <c r="C815" s="169"/>
      <c r="D815" s="168"/>
      <c r="E815" s="168"/>
      <c r="F815" s="170"/>
      <c r="G815" s="170"/>
      <c r="H815" s="168"/>
      <c r="I815" s="168"/>
      <c r="J815" s="168"/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</row>
    <row r="816" ht="14.25" customHeight="1">
      <c r="A816" s="168"/>
      <c r="B816" s="169"/>
      <c r="C816" s="169"/>
      <c r="D816" s="168"/>
      <c r="E816" s="168"/>
      <c r="F816" s="170"/>
      <c r="G816" s="170"/>
      <c r="H816" s="168"/>
      <c r="I816" s="168"/>
      <c r="J816" s="168"/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</row>
    <row r="817" ht="14.25" customHeight="1">
      <c r="A817" s="168"/>
      <c r="B817" s="169"/>
      <c r="C817" s="169"/>
      <c r="D817" s="168"/>
      <c r="E817" s="168"/>
      <c r="F817" s="170"/>
      <c r="G817" s="170"/>
      <c r="H817" s="168"/>
      <c r="I817" s="168"/>
      <c r="J817" s="168"/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</row>
    <row r="818" ht="14.25" customHeight="1">
      <c r="A818" s="168"/>
      <c r="B818" s="169"/>
      <c r="C818" s="169"/>
      <c r="D818" s="168"/>
      <c r="E818" s="168"/>
      <c r="F818" s="170"/>
      <c r="G818" s="170"/>
      <c r="H818" s="168"/>
      <c r="I818" s="168"/>
      <c r="J818" s="168"/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</row>
    <row r="819" ht="14.25" customHeight="1">
      <c r="A819" s="168"/>
      <c r="B819" s="169"/>
      <c r="C819" s="169"/>
      <c r="D819" s="168"/>
      <c r="E819" s="168"/>
      <c r="F819" s="170"/>
      <c r="G819" s="170"/>
      <c r="H819" s="168"/>
      <c r="I819" s="168"/>
      <c r="J819" s="168"/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</row>
    <row r="820" ht="14.25" customHeight="1">
      <c r="A820" s="168"/>
      <c r="B820" s="169"/>
      <c r="C820" s="169"/>
      <c r="D820" s="168"/>
      <c r="E820" s="168"/>
      <c r="F820" s="170"/>
      <c r="G820" s="170"/>
      <c r="H820" s="168"/>
      <c r="I820" s="168"/>
      <c r="J820" s="168"/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</row>
    <row r="821" ht="14.25" customHeight="1">
      <c r="A821" s="168"/>
      <c r="B821" s="169"/>
      <c r="C821" s="169"/>
      <c r="D821" s="168"/>
      <c r="E821" s="168"/>
      <c r="F821" s="170"/>
      <c r="G821" s="170"/>
      <c r="H821" s="168"/>
      <c r="I821" s="168"/>
      <c r="J821" s="168"/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</row>
    <row r="822" ht="14.25" customHeight="1">
      <c r="A822" s="168"/>
      <c r="B822" s="169"/>
      <c r="C822" s="169"/>
      <c r="D822" s="168"/>
      <c r="E822" s="168"/>
      <c r="F822" s="170"/>
      <c r="G822" s="170"/>
      <c r="H822" s="168"/>
      <c r="I822" s="168"/>
      <c r="J822" s="168"/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</row>
    <row r="823" ht="14.25" customHeight="1">
      <c r="A823" s="168"/>
      <c r="B823" s="169"/>
      <c r="C823" s="169"/>
      <c r="D823" s="168"/>
      <c r="E823" s="168"/>
      <c r="F823" s="170"/>
      <c r="G823" s="170"/>
      <c r="H823" s="168"/>
      <c r="I823" s="168"/>
      <c r="J823" s="168"/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</row>
    <row r="824" ht="14.25" customHeight="1">
      <c r="A824" s="168"/>
      <c r="B824" s="169"/>
      <c r="C824" s="169"/>
      <c r="D824" s="168"/>
      <c r="E824" s="168"/>
      <c r="F824" s="170"/>
      <c r="G824" s="170"/>
      <c r="H824" s="168"/>
      <c r="I824" s="168"/>
      <c r="J824" s="168"/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</row>
    <row r="825" ht="14.25" customHeight="1">
      <c r="A825" s="168"/>
      <c r="B825" s="169"/>
      <c r="C825" s="169"/>
      <c r="D825" s="168"/>
      <c r="E825" s="168"/>
      <c r="F825" s="170"/>
      <c r="G825" s="170"/>
      <c r="H825" s="168"/>
      <c r="I825" s="168"/>
      <c r="J825" s="168"/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</row>
    <row r="826" ht="14.25" customHeight="1">
      <c r="A826" s="168"/>
      <c r="B826" s="169"/>
      <c r="C826" s="169"/>
      <c r="D826" s="168"/>
      <c r="E826" s="168"/>
      <c r="F826" s="170"/>
      <c r="G826" s="170"/>
      <c r="H826" s="168"/>
      <c r="I826" s="168"/>
      <c r="J826" s="168"/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</row>
    <row r="827" ht="14.25" customHeight="1">
      <c r="A827" s="168"/>
      <c r="B827" s="169"/>
      <c r="C827" s="169"/>
      <c r="D827" s="168"/>
      <c r="E827" s="168"/>
      <c r="F827" s="170"/>
      <c r="G827" s="170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</row>
    <row r="828" ht="14.25" customHeight="1">
      <c r="A828" s="168"/>
      <c r="B828" s="169"/>
      <c r="C828" s="169"/>
      <c r="D828" s="168"/>
      <c r="E828" s="168"/>
      <c r="F828" s="170"/>
      <c r="G828" s="170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</row>
    <row r="829" ht="14.25" customHeight="1">
      <c r="A829" s="168"/>
      <c r="B829" s="169"/>
      <c r="C829" s="169"/>
      <c r="D829" s="168"/>
      <c r="E829" s="168"/>
      <c r="F829" s="170"/>
      <c r="G829" s="170"/>
      <c r="H829" s="168"/>
      <c r="I829" s="168"/>
      <c r="J829" s="168"/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</row>
    <row r="830" ht="14.25" customHeight="1">
      <c r="A830" s="168"/>
      <c r="B830" s="169"/>
      <c r="C830" s="169"/>
      <c r="D830" s="168"/>
      <c r="E830" s="168"/>
      <c r="F830" s="170"/>
      <c r="G830" s="170"/>
      <c r="H830" s="168"/>
      <c r="I830" s="168"/>
      <c r="J830" s="168"/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</row>
    <row r="831" ht="14.25" customHeight="1">
      <c r="A831" s="168"/>
      <c r="B831" s="169"/>
      <c r="C831" s="169"/>
      <c r="D831" s="168"/>
      <c r="E831" s="168"/>
      <c r="F831" s="170"/>
      <c r="G831" s="170"/>
      <c r="H831" s="168"/>
      <c r="I831" s="168"/>
      <c r="J831" s="168"/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</row>
    <row r="832" ht="14.25" customHeight="1">
      <c r="A832" s="168"/>
      <c r="B832" s="169"/>
      <c r="C832" s="169"/>
      <c r="D832" s="168"/>
      <c r="E832" s="168"/>
      <c r="F832" s="170"/>
      <c r="G832" s="170"/>
      <c r="H832" s="168"/>
      <c r="I832" s="168"/>
      <c r="J832" s="168"/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</row>
    <row r="833" ht="14.25" customHeight="1">
      <c r="A833" s="168"/>
      <c r="B833" s="169"/>
      <c r="C833" s="169"/>
      <c r="D833" s="168"/>
      <c r="E833" s="168"/>
      <c r="F833" s="170"/>
      <c r="G833" s="170"/>
      <c r="H833" s="168"/>
      <c r="I833" s="168"/>
      <c r="J833" s="168"/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</row>
    <row r="834" ht="14.25" customHeight="1">
      <c r="A834" s="168"/>
      <c r="B834" s="169"/>
      <c r="C834" s="169"/>
      <c r="D834" s="168"/>
      <c r="E834" s="168"/>
      <c r="F834" s="170"/>
      <c r="G834" s="170"/>
      <c r="H834" s="168"/>
      <c r="I834" s="168"/>
      <c r="J834" s="168"/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</row>
    <row r="835" ht="14.25" customHeight="1">
      <c r="A835" s="168"/>
      <c r="B835" s="169"/>
      <c r="C835" s="169"/>
      <c r="D835" s="168"/>
      <c r="E835" s="168"/>
      <c r="F835" s="170"/>
      <c r="G835" s="170"/>
      <c r="H835" s="168"/>
      <c r="I835" s="168"/>
      <c r="J835" s="168"/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</row>
    <row r="836" ht="14.25" customHeight="1">
      <c r="A836" s="168"/>
      <c r="B836" s="169"/>
      <c r="C836" s="169"/>
      <c r="D836" s="168"/>
      <c r="E836" s="168"/>
      <c r="F836" s="170"/>
      <c r="G836" s="170"/>
      <c r="H836" s="168"/>
      <c r="I836" s="168"/>
      <c r="J836" s="168"/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</row>
    <row r="837" ht="14.25" customHeight="1">
      <c r="A837" s="168"/>
      <c r="B837" s="169"/>
      <c r="C837" s="169"/>
      <c r="D837" s="168"/>
      <c r="E837" s="168"/>
      <c r="F837" s="170"/>
      <c r="G837" s="170"/>
      <c r="H837" s="168"/>
      <c r="I837" s="168"/>
      <c r="J837" s="168"/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</row>
    <row r="838" ht="14.25" customHeight="1">
      <c r="A838" s="168"/>
      <c r="B838" s="169"/>
      <c r="C838" s="169"/>
      <c r="D838" s="168"/>
      <c r="E838" s="168"/>
      <c r="F838" s="170"/>
      <c r="G838" s="170"/>
      <c r="H838" s="168"/>
      <c r="I838" s="168"/>
      <c r="J838" s="168"/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</row>
    <row r="839" ht="14.25" customHeight="1">
      <c r="A839" s="168"/>
      <c r="B839" s="169"/>
      <c r="C839" s="169"/>
      <c r="D839" s="168"/>
      <c r="E839" s="168"/>
      <c r="F839" s="170"/>
      <c r="G839" s="170"/>
      <c r="H839" s="168"/>
      <c r="I839" s="168"/>
      <c r="J839" s="168"/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</row>
    <row r="840" ht="14.25" customHeight="1">
      <c r="A840" s="168"/>
      <c r="B840" s="169"/>
      <c r="C840" s="169"/>
      <c r="D840" s="168"/>
      <c r="E840" s="168"/>
      <c r="F840" s="170"/>
      <c r="G840" s="170"/>
      <c r="H840" s="168"/>
      <c r="I840" s="168"/>
      <c r="J840" s="168"/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</row>
    <row r="841" ht="14.25" customHeight="1">
      <c r="A841" s="168"/>
      <c r="B841" s="169"/>
      <c r="C841" s="169"/>
      <c r="D841" s="168"/>
      <c r="E841" s="168"/>
      <c r="F841" s="170"/>
      <c r="G841" s="170"/>
      <c r="H841" s="168"/>
      <c r="I841" s="168"/>
      <c r="J841" s="168"/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</row>
    <row r="842" ht="14.25" customHeight="1">
      <c r="A842" s="168"/>
      <c r="B842" s="169"/>
      <c r="C842" s="169"/>
      <c r="D842" s="168"/>
      <c r="E842" s="168"/>
      <c r="F842" s="170"/>
      <c r="G842" s="170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</row>
    <row r="843" ht="14.25" customHeight="1">
      <c r="A843" s="168"/>
      <c r="B843" s="169"/>
      <c r="C843" s="169"/>
      <c r="D843" s="168"/>
      <c r="E843" s="168"/>
      <c r="F843" s="170"/>
      <c r="G843" s="170"/>
      <c r="H843" s="168"/>
      <c r="I843" s="168"/>
      <c r="J843" s="168"/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</row>
    <row r="844" ht="14.25" customHeight="1">
      <c r="A844" s="168"/>
      <c r="B844" s="169"/>
      <c r="C844" s="169"/>
      <c r="D844" s="168"/>
      <c r="E844" s="168"/>
      <c r="F844" s="170"/>
      <c r="G844" s="170"/>
      <c r="H844" s="168"/>
      <c r="I844" s="168"/>
      <c r="J844" s="168"/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</row>
    <row r="845" ht="14.25" customHeight="1">
      <c r="A845" s="168"/>
      <c r="B845" s="169"/>
      <c r="C845" s="169"/>
      <c r="D845" s="168"/>
      <c r="E845" s="168"/>
      <c r="F845" s="170"/>
      <c r="G845" s="170"/>
      <c r="H845" s="168"/>
      <c r="I845" s="168"/>
      <c r="J845" s="168"/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</row>
    <row r="846" ht="14.25" customHeight="1">
      <c r="A846" s="168"/>
      <c r="B846" s="169"/>
      <c r="C846" s="169"/>
      <c r="D846" s="168"/>
      <c r="E846" s="168"/>
      <c r="F846" s="170"/>
      <c r="G846" s="170"/>
      <c r="H846" s="168"/>
      <c r="I846" s="168"/>
      <c r="J846" s="168"/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</row>
    <row r="847" ht="14.25" customHeight="1">
      <c r="A847" s="168"/>
      <c r="B847" s="169"/>
      <c r="C847" s="169"/>
      <c r="D847" s="168"/>
      <c r="E847" s="168"/>
      <c r="F847" s="170"/>
      <c r="G847" s="170"/>
      <c r="H847" s="168"/>
      <c r="I847" s="168"/>
      <c r="J847" s="168"/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</row>
    <row r="848" ht="14.25" customHeight="1">
      <c r="A848" s="168"/>
      <c r="B848" s="169"/>
      <c r="C848" s="169"/>
      <c r="D848" s="168"/>
      <c r="E848" s="168"/>
      <c r="F848" s="170"/>
      <c r="G848" s="170"/>
      <c r="H848" s="168"/>
      <c r="I848" s="168"/>
      <c r="J848" s="168"/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</row>
    <row r="849" ht="14.25" customHeight="1">
      <c r="A849" s="168"/>
      <c r="B849" s="169"/>
      <c r="C849" s="169"/>
      <c r="D849" s="168"/>
      <c r="E849" s="168"/>
      <c r="F849" s="170"/>
      <c r="G849" s="170"/>
      <c r="H849" s="168"/>
      <c r="I849" s="168"/>
      <c r="J849" s="168"/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</row>
    <row r="850" ht="14.25" customHeight="1">
      <c r="A850" s="168"/>
      <c r="B850" s="169"/>
      <c r="C850" s="169"/>
      <c r="D850" s="168"/>
      <c r="E850" s="168"/>
      <c r="F850" s="170"/>
      <c r="G850" s="170"/>
      <c r="H850" s="168"/>
      <c r="I850" s="168"/>
      <c r="J850" s="168"/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</row>
    <row r="851" ht="14.25" customHeight="1">
      <c r="A851" s="168"/>
      <c r="B851" s="169"/>
      <c r="C851" s="169"/>
      <c r="D851" s="168"/>
      <c r="E851" s="168"/>
      <c r="F851" s="170"/>
      <c r="G851" s="170"/>
      <c r="H851" s="168"/>
      <c r="I851" s="168"/>
      <c r="J851" s="168"/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</row>
    <row r="852" ht="14.25" customHeight="1">
      <c r="A852" s="168"/>
      <c r="B852" s="169"/>
      <c r="C852" s="169"/>
      <c r="D852" s="168"/>
      <c r="E852" s="168"/>
      <c r="F852" s="170"/>
      <c r="G852" s="170"/>
      <c r="H852" s="168"/>
      <c r="I852" s="168"/>
      <c r="J852" s="168"/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</row>
    <row r="853" ht="14.25" customHeight="1">
      <c r="A853" s="168"/>
      <c r="B853" s="169"/>
      <c r="C853" s="169"/>
      <c r="D853" s="168"/>
      <c r="E853" s="168"/>
      <c r="F853" s="170"/>
      <c r="G853" s="170"/>
      <c r="H853" s="168"/>
      <c r="I853" s="168"/>
      <c r="J853" s="168"/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</row>
    <row r="854" ht="14.25" customHeight="1">
      <c r="A854" s="168"/>
      <c r="B854" s="169"/>
      <c r="C854" s="169"/>
      <c r="D854" s="168"/>
      <c r="E854" s="168"/>
      <c r="F854" s="170"/>
      <c r="G854" s="170"/>
      <c r="H854" s="168"/>
      <c r="I854" s="168"/>
      <c r="J854" s="168"/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</row>
    <row r="855" ht="14.25" customHeight="1">
      <c r="A855" s="168"/>
      <c r="B855" s="169"/>
      <c r="C855" s="169"/>
      <c r="D855" s="168"/>
      <c r="E855" s="168"/>
      <c r="F855" s="170"/>
      <c r="G855" s="170"/>
      <c r="H855" s="168"/>
      <c r="I855" s="168"/>
      <c r="J855" s="168"/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</row>
    <row r="856" ht="14.25" customHeight="1">
      <c r="A856" s="168"/>
      <c r="B856" s="169"/>
      <c r="C856" s="169"/>
      <c r="D856" s="168"/>
      <c r="E856" s="168"/>
      <c r="F856" s="170"/>
      <c r="G856" s="170"/>
      <c r="H856" s="168"/>
      <c r="I856" s="168"/>
      <c r="J856" s="168"/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</row>
    <row r="857" ht="14.25" customHeight="1">
      <c r="A857" s="168"/>
      <c r="B857" s="169"/>
      <c r="C857" s="169"/>
      <c r="D857" s="168"/>
      <c r="E857" s="168"/>
      <c r="F857" s="170"/>
      <c r="G857" s="170"/>
      <c r="H857" s="168"/>
      <c r="I857" s="168"/>
      <c r="J857" s="168"/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</row>
    <row r="858" ht="14.25" customHeight="1">
      <c r="A858" s="168"/>
      <c r="B858" s="169"/>
      <c r="C858" s="169"/>
      <c r="D858" s="168"/>
      <c r="E858" s="168"/>
      <c r="F858" s="170"/>
      <c r="G858" s="170"/>
      <c r="H858" s="168"/>
      <c r="I858" s="168"/>
      <c r="J858" s="168"/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</row>
    <row r="859" ht="14.25" customHeight="1">
      <c r="A859" s="168"/>
      <c r="B859" s="169"/>
      <c r="C859" s="169"/>
      <c r="D859" s="168"/>
      <c r="E859" s="168"/>
      <c r="F859" s="170"/>
      <c r="G859" s="170"/>
      <c r="H859" s="168"/>
      <c r="I859" s="168"/>
      <c r="J859" s="168"/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</row>
    <row r="860" ht="14.25" customHeight="1">
      <c r="A860" s="168"/>
      <c r="B860" s="169"/>
      <c r="C860" s="169"/>
      <c r="D860" s="168"/>
      <c r="E860" s="168"/>
      <c r="F860" s="170"/>
      <c r="G860" s="170"/>
      <c r="H860" s="168"/>
      <c r="I860" s="168"/>
      <c r="J860" s="168"/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</row>
    <row r="861" ht="14.25" customHeight="1">
      <c r="A861" s="168"/>
      <c r="B861" s="169"/>
      <c r="C861" s="169"/>
      <c r="D861" s="168"/>
      <c r="E861" s="168"/>
      <c r="F861" s="170"/>
      <c r="G861" s="170"/>
      <c r="H861" s="168"/>
      <c r="I861" s="168"/>
      <c r="J861" s="168"/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</row>
    <row r="862" ht="14.25" customHeight="1">
      <c r="A862" s="168"/>
      <c r="B862" s="169"/>
      <c r="C862" s="169"/>
      <c r="D862" s="168"/>
      <c r="E862" s="168"/>
      <c r="F862" s="170"/>
      <c r="G862" s="170"/>
      <c r="H862" s="168"/>
      <c r="I862" s="168"/>
      <c r="J862" s="168"/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</row>
    <row r="863" ht="14.25" customHeight="1">
      <c r="A863" s="168"/>
      <c r="B863" s="169"/>
      <c r="C863" s="169"/>
      <c r="D863" s="168"/>
      <c r="E863" s="168"/>
      <c r="F863" s="170"/>
      <c r="G863" s="170"/>
      <c r="H863" s="168"/>
      <c r="I863" s="168"/>
      <c r="J863" s="168"/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</row>
    <row r="864" ht="14.25" customHeight="1">
      <c r="A864" s="168"/>
      <c r="B864" s="169"/>
      <c r="C864" s="169"/>
      <c r="D864" s="168"/>
      <c r="E864" s="168"/>
      <c r="F864" s="170"/>
      <c r="G864" s="170"/>
      <c r="H864" s="168"/>
      <c r="I864" s="168"/>
      <c r="J864" s="168"/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</row>
    <row r="865" ht="14.25" customHeight="1">
      <c r="A865" s="168"/>
      <c r="B865" s="169"/>
      <c r="C865" s="169"/>
      <c r="D865" s="168"/>
      <c r="E865" s="168"/>
      <c r="F865" s="170"/>
      <c r="G865" s="170"/>
      <c r="H865" s="168"/>
      <c r="I865" s="168"/>
      <c r="J865" s="168"/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</row>
    <row r="866" ht="14.25" customHeight="1">
      <c r="A866" s="168"/>
      <c r="B866" s="169"/>
      <c r="C866" s="169"/>
      <c r="D866" s="168"/>
      <c r="E866" s="168"/>
      <c r="F866" s="170"/>
      <c r="G866" s="170"/>
      <c r="H866" s="168"/>
      <c r="I866" s="168"/>
      <c r="J866" s="168"/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</row>
    <row r="867" ht="14.25" customHeight="1">
      <c r="A867" s="168"/>
      <c r="B867" s="169"/>
      <c r="C867" s="169"/>
      <c r="D867" s="168"/>
      <c r="E867" s="168"/>
      <c r="F867" s="170"/>
      <c r="G867" s="170"/>
      <c r="H867" s="168"/>
      <c r="I867" s="168"/>
      <c r="J867" s="168"/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</row>
    <row r="868" ht="14.25" customHeight="1">
      <c r="A868" s="168"/>
      <c r="B868" s="169"/>
      <c r="C868" s="169"/>
      <c r="D868" s="168"/>
      <c r="E868" s="168"/>
      <c r="F868" s="170"/>
      <c r="G868" s="170"/>
      <c r="H868" s="168"/>
      <c r="I868" s="168"/>
      <c r="J868" s="168"/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</row>
    <row r="869" ht="14.25" customHeight="1">
      <c r="A869" s="168"/>
      <c r="B869" s="169"/>
      <c r="C869" s="169"/>
      <c r="D869" s="168"/>
      <c r="E869" s="168"/>
      <c r="F869" s="170"/>
      <c r="G869" s="170"/>
      <c r="H869" s="168"/>
      <c r="I869" s="168"/>
      <c r="J869" s="168"/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</row>
    <row r="870" ht="14.25" customHeight="1">
      <c r="A870" s="168"/>
      <c r="B870" s="169"/>
      <c r="C870" s="169"/>
      <c r="D870" s="168"/>
      <c r="E870" s="168"/>
      <c r="F870" s="170"/>
      <c r="G870" s="170"/>
      <c r="H870" s="168"/>
      <c r="I870" s="168"/>
      <c r="J870" s="168"/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</row>
    <row r="871" ht="14.25" customHeight="1">
      <c r="A871" s="168"/>
      <c r="B871" s="169"/>
      <c r="C871" s="169"/>
      <c r="D871" s="168"/>
      <c r="E871" s="168"/>
      <c r="F871" s="170"/>
      <c r="G871" s="170"/>
      <c r="H871" s="168"/>
      <c r="I871" s="168"/>
      <c r="J871" s="168"/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</row>
    <row r="872" ht="14.25" customHeight="1">
      <c r="A872" s="168"/>
      <c r="B872" s="169"/>
      <c r="C872" s="169"/>
      <c r="D872" s="168"/>
      <c r="E872" s="168"/>
      <c r="F872" s="170"/>
      <c r="G872" s="170"/>
      <c r="H872" s="168"/>
      <c r="I872" s="168"/>
      <c r="J872" s="168"/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</row>
    <row r="873" ht="14.25" customHeight="1">
      <c r="A873" s="168"/>
      <c r="B873" s="169"/>
      <c r="C873" s="169"/>
      <c r="D873" s="168"/>
      <c r="E873" s="168"/>
      <c r="F873" s="170"/>
      <c r="G873" s="170"/>
      <c r="H873" s="168"/>
      <c r="I873" s="168"/>
      <c r="J873" s="168"/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</row>
    <row r="874" ht="14.25" customHeight="1">
      <c r="A874" s="168"/>
      <c r="B874" s="169"/>
      <c r="C874" s="169"/>
      <c r="D874" s="168"/>
      <c r="E874" s="168"/>
      <c r="F874" s="170"/>
      <c r="G874" s="170"/>
      <c r="H874" s="168"/>
      <c r="I874" s="168"/>
      <c r="J874" s="168"/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</row>
    <row r="875" ht="14.25" customHeight="1">
      <c r="A875" s="168"/>
      <c r="B875" s="169"/>
      <c r="C875" s="169"/>
      <c r="D875" s="168"/>
      <c r="E875" s="168"/>
      <c r="F875" s="170"/>
      <c r="G875" s="170"/>
      <c r="H875" s="168"/>
      <c r="I875" s="168"/>
      <c r="J875" s="168"/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</row>
    <row r="876" ht="14.25" customHeight="1">
      <c r="A876" s="168"/>
      <c r="B876" s="169"/>
      <c r="C876" s="169"/>
      <c r="D876" s="168"/>
      <c r="E876" s="168"/>
      <c r="F876" s="170"/>
      <c r="G876" s="170"/>
      <c r="H876" s="168"/>
      <c r="I876" s="168"/>
      <c r="J876" s="168"/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</row>
    <row r="877" ht="14.25" customHeight="1">
      <c r="A877" s="168"/>
      <c r="B877" s="169"/>
      <c r="C877" s="169"/>
      <c r="D877" s="168"/>
      <c r="E877" s="168"/>
      <c r="F877" s="170"/>
      <c r="G877" s="170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</row>
    <row r="878" ht="14.25" customHeight="1">
      <c r="A878" s="168"/>
      <c r="B878" s="169"/>
      <c r="C878" s="169"/>
      <c r="D878" s="168"/>
      <c r="E878" s="168"/>
      <c r="F878" s="170"/>
      <c r="G878" s="170"/>
      <c r="H878" s="168"/>
      <c r="I878" s="168"/>
      <c r="J878" s="168"/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</row>
    <row r="879" ht="14.25" customHeight="1">
      <c r="A879" s="168"/>
      <c r="B879" s="169"/>
      <c r="C879" s="169"/>
      <c r="D879" s="168"/>
      <c r="E879" s="168"/>
      <c r="F879" s="170"/>
      <c r="G879" s="170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</row>
    <row r="880" ht="14.25" customHeight="1">
      <c r="A880" s="168"/>
      <c r="B880" s="169"/>
      <c r="C880" s="169"/>
      <c r="D880" s="168"/>
      <c r="E880" s="168"/>
      <c r="F880" s="170"/>
      <c r="G880" s="170"/>
      <c r="H880" s="168"/>
      <c r="I880" s="168"/>
      <c r="J880" s="168"/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</row>
    <row r="881" ht="14.25" customHeight="1">
      <c r="A881" s="168"/>
      <c r="B881" s="169"/>
      <c r="C881" s="169"/>
      <c r="D881" s="168"/>
      <c r="E881" s="168"/>
      <c r="F881" s="170"/>
      <c r="G881" s="170"/>
      <c r="H881" s="168"/>
      <c r="I881" s="168"/>
      <c r="J881" s="168"/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</row>
    <row r="882" ht="14.25" customHeight="1">
      <c r="A882" s="168"/>
      <c r="B882" s="169"/>
      <c r="C882" s="169"/>
      <c r="D882" s="168"/>
      <c r="E882" s="168"/>
      <c r="F882" s="170"/>
      <c r="G882" s="170"/>
      <c r="H882" s="168"/>
      <c r="I882" s="168"/>
      <c r="J882" s="168"/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</row>
    <row r="883" ht="14.25" customHeight="1">
      <c r="A883" s="168"/>
      <c r="B883" s="169"/>
      <c r="C883" s="169"/>
      <c r="D883" s="168"/>
      <c r="E883" s="168"/>
      <c r="F883" s="170"/>
      <c r="G883" s="170"/>
      <c r="H883" s="168"/>
      <c r="I883" s="168"/>
      <c r="J883" s="168"/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</row>
    <row r="884" ht="14.25" customHeight="1">
      <c r="A884" s="168"/>
      <c r="B884" s="169"/>
      <c r="C884" s="169"/>
      <c r="D884" s="168"/>
      <c r="E884" s="168"/>
      <c r="F884" s="170"/>
      <c r="G884" s="170"/>
      <c r="H884" s="168"/>
      <c r="I884" s="168"/>
      <c r="J884" s="168"/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</row>
    <row r="885" ht="14.25" customHeight="1">
      <c r="A885" s="168"/>
      <c r="B885" s="169"/>
      <c r="C885" s="169"/>
      <c r="D885" s="168"/>
      <c r="E885" s="168"/>
      <c r="F885" s="170"/>
      <c r="G885" s="170"/>
      <c r="H885" s="168"/>
      <c r="I885" s="168"/>
      <c r="J885" s="168"/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</row>
    <row r="886" ht="14.25" customHeight="1">
      <c r="A886" s="168"/>
      <c r="B886" s="169"/>
      <c r="C886" s="169"/>
      <c r="D886" s="168"/>
      <c r="E886" s="168"/>
      <c r="F886" s="170"/>
      <c r="G886" s="170"/>
      <c r="H886" s="168"/>
      <c r="I886" s="168"/>
      <c r="J886" s="168"/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</row>
    <row r="887" ht="14.25" customHeight="1">
      <c r="A887" s="168"/>
      <c r="B887" s="169"/>
      <c r="C887" s="169"/>
      <c r="D887" s="168"/>
      <c r="E887" s="168"/>
      <c r="F887" s="170"/>
      <c r="G887" s="170"/>
      <c r="H887" s="168"/>
      <c r="I887" s="168"/>
      <c r="J887" s="168"/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</row>
    <row r="888" ht="14.25" customHeight="1">
      <c r="A888" s="168"/>
      <c r="B888" s="169"/>
      <c r="C888" s="169"/>
      <c r="D888" s="168"/>
      <c r="E888" s="168"/>
      <c r="F888" s="170"/>
      <c r="G888" s="170"/>
      <c r="H888" s="168"/>
      <c r="I888" s="168"/>
      <c r="J888" s="168"/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</row>
    <row r="889" ht="14.25" customHeight="1">
      <c r="A889" s="168"/>
      <c r="B889" s="169"/>
      <c r="C889" s="169"/>
      <c r="D889" s="168"/>
      <c r="E889" s="168"/>
      <c r="F889" s="170"/>
      <c r="G889" s="170"/>
      <c r="H889" s="168"/>
      <c r="I889" s="168"/>
      <c r="J889" s="168"/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</row>
    <row r="890" ht="14.25" customHeight="1">
      <c r="A890" s="168"/>
      <c r="B890" s="169"/>
      <c r="C890" s="169"/>
      <c r="D890" s="168"/>
      <c r="E890" s="168"/>
      <c r="F890" s="170"/>
      <c r="G890" s="170"/>
      <c r="H890" s="168"/>
      <c r="I890" s="168"/>
      <c r="J890" s="168"/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</row>
    <row r="891" ht="14.25" customHeight="1">
      <c r="A891" s="168"/>
      <c r="B891" s="169"/>
      <c r="C891" s="169"/>
      <c r="D891" s="168"/>
      <c r="E891" s="168"/>
      <c r="F891" s="170"/>
      <c r="G891" s="170"/>
      <c r="H891" s="168"/>
      <c r="I891" s="168"/>
      <c r="J891" s="168"/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</row>
    <row r="892" ht="14.25" customHeight="1">
      <c r="A892" s="168"/>
      <c r="B892" s="169"/>
      <c r="C892" s="169"/>
      <c r="D892" s="168"/>
      <c r="E892" s="168"/>
      <c r="F892" s="170"/>
      <c r="G892" s="170"/>
      <c r="H892" s="168"/>
      <c r="I892" s="168"/>
      <c r="J892" s="168"/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</row>
    <row r="893" ht="14.25" customHeight="1">
      <c r="A893" s="168"/>
      <c r="B893" s="169"/>
      <c r="C893" s="169"/>
      <c r="D893" s="168"/>
      <c r="E893" s="168"/>
      <c r="F893" s="170"/>
      <c r="G893" s="170"/>
      <c r="H893" s="168"/>
      <c r="I893" s="168"/>
      <c r="J893" s="168"/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</row>
    <row r="894" ht="14.25" customHeight="1">
      <c r="A894" s="168"/>
      <c r="B894" s="169"/>
      <c r="C894" s="169"/>
      <c r="D894" s="168"/>
      <c r="E894" s="168"/>
      <c r="F894" s="170"/>
      <c r="G894" s="170"/>
      <c r="H894" s="168"/>
      <c r="I894" s="168"/>
      <c r="J894" s="168"/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</row>
    <row r="895" ht="14.25" customHeight="1">
      <c r="A895" s="168"/>
      <c r="B895" s="169"/>
      <c r="C895" s="169"/>
      <c r="D895" s="168"/>
      <c r="E895" s="168"/>
      <c r="F895" s="170"/>
      <c r="G895" s="170"/>
      <c r="H895" s="168"/>
      <c r="I895" s="168"/>
      <c r="J895" s="168"/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</row>
    <row r="896" ht="14.25" customHeight="1">
      <c r="A896" s="168"/>
      <c r="B896" s="169"/>
      <c r="C896" s="169"/>
      <c r="D896" s="168"/>
      <c r="E896" s="168"/>
      <c r="F896" s="170"/>
      <c r="G896" s="170"/>
      <c r="H896" s="168"/>
      <c r="I896" s="168"/>
      <c r="J896" s="168"/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</row>
    <row r="897" ht="14.25" customHeight="1">
      <c r="A897" s="168"/>
      <c r="B897" s="169"/>
      <c r="C897" s="169"/>
      <c r="D897" s="168"/>
      <c r="E897" s="168"/>
      <c r="F897" s="170"/>
      <c r="G897" s="170"/>
      <c r="H897" s="168"/>
      <c r="I897" s="168"/>
      <c r="J897" s="168"/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</row>
    <row r="898" ht="14.25" customHeight="1">
      <c r="A898" s="168"/>
      <c r="B898" s="169"/>
      <c r="C898" s="169"/>
      <c r="D898" s="168"/>
      <c r="E898" s="168"/>
      <c r="F898" s="170"/>
      <c r="G898" s="170"/>
      <c r="H898" s="168"/>
      <c r="I898" s="168"/>
      <c r="J898" s="168"/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</row>
    <row r="899" ht="14.25" customHeight="1">
      <c r="A899" s="168"/>
      <c r="B899" s="169"/>
      <c r="C899" s="169"/>
      <c r="D899" s="168"/>
      <c r="E899" s="168"/>
      <c r="F899" s="170"/>
      <c r="G899" s="170"/>
      <c r="H899" s="168"/>
      <c r="I899" s="168"/>
      <c r="J899" s="168"/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</row>
    <row r="900" ht="14.25" customHeight="1">
      <c r="A900" s="168"/>
      <c r="B900" s="169"/>
      <c r="C900" s="169"/>
      <c r="D900" s="168"/>
      <c r="E900" s="168"/>
      <c r="F900" s="170"/>
      <c r="G900" s="170"/>
      <c r="H900" s="168"/>
      <c r="I900" s="168"/>
      <c r="J900" s="168"/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</row>
    <row r="901" ht="14.25" customHeight="1">
      <c r="A901" s="168"/>
      <c r="B901" s="169"/>
      <c r="C901" s="169"/>
      <c r="D901" s="168"/>
      <c r="E901" s="168"/>
      <c r="F901" s="170"/>
      <c r="G901" s="170"/>
      <c r="H901" s="168"/>
      <c r="I901" s="168"/>
      <c r="J901" s="168"/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</row>
    <row r="902" ht="14.25" customHeight="1">
      <c r="A902" s="168"/>
      <c r="B902" s="169"/>
      <c r="C902" s="169"/>
      <c r="D902" s="168"/>
      <c r="E902" s="168"/>
      <c r="F902" s="170"/>
      <c r="G902" s="170"/>
      <c r="H902" s="168"/>
      <c r="I902" s="168"/>
      <c r="J902" s="168"/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</row>
    <row r="903" ht="14.25" customHeight="1">
      <c r="A903" s="168"/>
      <c r="B903" s="169"/>
      <c r="C903" s="169"/>
      <c r="D903" s="168"/>
      <c r="E903" s="168"/>
      <c r="F903" s="170"/>
      <c r="G903" s="170"/>
      <c r="H903" s="168"/>
      <c r="I903" s="168"/>
      <c r="J903" s="168"/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</row>
    <row r="904" ht="14.25" customHeight="1">
      <c r="A904" s="168"/>
      <c r="B904" s="169"/>
      <c r="C904" s="169"/>
      <c r="D904" s="168"/>
      <c r="E904" s="168"/>
      <c r="F904" s="170"/>
      <c r="G904" s="170"/>
      <c r="H904" s="168"/>
      <c r="I904" s="168"/>
      <c r="J904" s="168"/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</row>
    <row r="905" ht="14.25" customHeight="1">
      <c r="A905" s="168"/>
      <c r="B905" s="169"/>
      <c r="C905" s="169"/>
      <c r="D905" s="168"/>
      <c r="E905" s="168"/>
      <c r="F905" s="170"/>
      <c r="G905" s="170"/>
      <c r="H905" s="168"/>
      <c r="I905" s="168"/>
      <c r="J905" s="168"/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</row>
    <row r="906" ht="14.25" customHeight="1">
      <c r="A906" s="168"/>
      <c r="B906" s="169"/>
      <c r="C906" s="169"/>
      <c r="D906" s="168"/>
      <c r="E906" s="168"/>
      <c r="F906" s="170"/>
      <c r="G906" s="170"/>
      <c r="H906" s="168"/>
      <c r="I906" s="168"/>
      <c r="J906" s="168"/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</row>
    <row r="907" ht="14.25" customHeight="1">
      <c r="A907" s="168"/>
      <c r="B907" s="169"/>
      <c r="C907" s="169"/>
      <c r="D907" s="168"/>
      <c r="E907" s="168"/>
      <c r="F907" s="170"/>
      <c r="G907" s="170"/>
      <c r="H907" s="168"/>
      <c r="I907" s="168"/>
      <c r="J907" s="168"/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</row>
    <row r="908" ht="14.25" customHeight="1">
      <c r="A908" s="168"/>
      <c r="B908" s="169"/>
      <c r="C908" s="169"/>
      <c r="D908" s="168"/>
      <c r="E908" s="168"/>
      <c r="F908" s="170"/>
      <c r="G908" s="170"/>
      <c r="H908" s="168"/>
      <c r="I908" s="168"/>
      <c r="J908" s="168"/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</row>
    <row r="909" ht="14.25" customHeight="1">
      <c r="A909" s="168"/>
      <c r="B909" s="169"/>
      <c r="C909" s="169"/>
      <c r="D909" s="168"/>
      <c r="E909" s="168"/>
      <c r="F909" s="170"/>
      <c r="G909" s="170"/>
      <c r="H909" s="168"/>
      <c r="I909" s="168"/>
      <c r="J909" s="168"/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</row>
    <row r="910" ht="14.25" customHeight="1">
      <c r="A910" s="168"/>
      <c r="B910" s="169"/>
      <c r="C910" s="169"/>
      <c r="D910" s="168"/>
      <c r="E910" s="168"/>
      <c r="F910" s="170"/>
      <c r="G910" s="170"/>
      <c r="H910" s="168"/>
      <c r="I910" s="168"/>
      <c r="J910" s="168"/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</row>
    <row r="911" ht="14.25" customHeight="1">
      <c r="A911" s="168"/>
      <c r="B911" s="169"/>
      <c r="C911" s="169"/>
      <c r="D911" s="168"/>
      <c r="E911" s="168"/>
      <c r="F911" s="170"/>
      <c r="G911" s="170"/>
      <c r="H911" s="168"/>
      <c r="I911" s="168"/>
      <c r="J911" s="168"/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</row>
    <row r="912" ht="14.25" customHeight="1">
      <c r="A912" s="168"/>
      <c r="B912" s="169"/>
      <c r="C912" s="169"/>
      <c r="D912" s="168"/>
      <c r="E912" s="168"/>
      <c r="F912" s="170"/>
      <c r="G912" s="170"/>
      <c r="H912" s="168"/>
      <c r="I912" s="168"/>
      <c r="J912" s="168"/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</row>
    <row r="913" ht="14.25" customHeight="1">
      <c r="A913" s="168"/>
      <c r="B913" s="169"/>
      <c r="C913" s="169"/>
      <c r="D913" s="168"/>
      <c r="E913" s="168"/>
      <c r="F913" s="170"/>
      <c r="G913" s="170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</row>
    <row r="914" ht="14.25" customHeight="1">
      <c r="A914" s="168"/>
      <c r="B914" s="169"/>
      <c r="C914" s="169"/>
      <c r="D914" s="168"/>
      <c r="E914" s="168"/>
      <c r="F914" s="170"/>
      <c r="G914" s="170"/>
      <c r="H914" s="168"/>
      <c r="I914" s="168"/>
      <c r="J914" s="168"/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</row>
    <row r="915" ht="14.25" customHeight="1">
      <c r="A915" s="168"/>
      <c r="B915" s="169"/>
      <c r="C915" s="169"/>
      <c r="D915" s="168"/>
      <c r="E915" s="168"/>
      <c r="F915" s="170"/>
      <c r="G915" s="170"/>
      <c r="H915" s="168"/>
      <c r="I915" s="168"/>
      <c r="J915" s="168"/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</row>
    <row r="916" ht="14.25" customHeight="1">
      <c r="A916" s="168"/>
      <c r="B916" s="169"/>
      <c r="C916" s="169"/>
      <c r="D916" s="168"/>
      <c r="E916" s="168"/>
      <c r="F916" s="170"/>
      <c r="G916" s="170"/>
      <c r="H916" s="168"/>
      <c r="I916" s="168"/>
      <c r="J916" s="168"/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</row>
    <row r="917" ht="14.25" customHeight="1">
      <c r="A917" s="168"/>
      <c r="B917" s="169"/>
      <c r="C917" s="169"/>
      <c r="D917" s="168"/>
      <c r="E917" s="168"/>
      <c r="F917" s="170"/>
      <c r="G917" s="170"/>
      <c r="H917" s="168"/>
      <c r="I917" s="168"/>
      <c r="J917" s="168"/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</row>
    <row r="918" ht="14.25" customHeight="1">
      <c r="A918" s="168"/>
      <c r="B918" s="169"/>
      <c r="C918" s="169"/>
      <c r="D918" s="168"/>
      <c r="E918" s="168"/>
      <c r="F918" s="170"/>
      <c r="G918" s="170"/>
      <c r="H918" s="168"/>
      <c r="I918" s="168"/>
      <c r="J918" s="168"/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</row>
    <row r="919" ht="14.25" customHeight="1">
      <c r="A919" s="168"/>
      <c r="B919" s="169"/>
      <c r="C919" s="169"/>
      <c r="D919" s="168"/>
      <c r="E919" s="168"/>
      <c r="F919" s="170"/>
      <c r="G919" s="170"/>
      <c r="H919" s="168"/>
      <c r="I919" s="168"/>
      <c r="J919" s="168"/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</row>
    <row r="920" ht="14.25" customHeight="1">
      <c r="A920" s="168"/>
      <c r="B920" s="169"/>
      <c r="C920" s="169"/>
      <c r="D920" s="168"/>
      <c r="E920" s="168"/>
      <c r="F920" s="170"/>
      <c r="G920" s="170"/>
      <c r="H920" s="168"/>
      <c r="I920" s="168"/>
      <c r="J920" s="168"/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</row>
    <row r="921" ht="14.25" customHeight="1">
      <c r="A921" s="168"/>
      <c r="B921" s="169"/>
      <c r="C921" s="169"/>
      <c r="D921" s="168"/>
      <c r="E921" s="168"/>
      <c r="F921" s="170"/>
      <c r="G921" s="170"/>
      <c r="H921" s="168"/>
      <c r="I921" s="168"/>
      <c r="J921" s="168"/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</row>
    <row r="922" ht="14.25" customHeight="1">
      <c r="A922" s="168"/>
      <c r="B922" s="169"/>
      <c r="C922" s="169"/>
      <c r="D922" s="168"/>
      <c r="E922" s="168"/>
      <c r="F922" s="170"/>
      <c r="G922" s="170"/>
      <c r="H922" s="168"/>
      <c r="I922" s="168"/>
      <c r="J922" s="168"/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</row>
    <row r="923" ht="14.25" customHeight="1">
      <c r="A923" s="168"/>
      <c r="B923" s="169"/>
      <c r="C923" s="169"/>
      <c r="D923" s="168"/>
      <c r="E923" s="168"/>
      <c r="F923" s="170"/>
      <c r="G923" s="170"/>
      <c r="H923" s="168"/>
      <c r="I923" s="168"/>
      <c r="J923" s="168"/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</row>
    <row r="924" ht="14.25" customHeight="1">
      <c r="A924" s="168"/>
      <c r="B924" s="169"/>
      <c r="C924" s="169"/>
      <c r="D924" s="168"/>
      <c r="E924" s="168"/>
      <c r="F924" s="170"/>
      <c r="G924" s="170"/>
      <c r="H924" s="168"/>
      <c r="I924" s="168"/>
      <c r="J924" s="168"/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</row>
    <row r="925" ht="14.25" customHeight="1">
      <c r="A925" s="168"/>
      <c r="B925" s="169"/>
      <c r="C925" s="169"/>
      <c r="D925" s="168"/>
      <c r="E925" s="168"/>
      <c r="F925" s="170"/>
      <c r="G925" s="170"/>
      <c r="H925" s="168"/>
      <c r="I925" s="168"/>
      <c r="J925" s="168"/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</row>
    <row r="926" ht="14.25" customHeight="1">
      <c r="A926" s="168"/>
      <c r="B926" s="169"/>
      <c r="C926" s="169"/>
      <c r="D926" s="168"/>
      <c r="E926" s="168"/>
      <c r="F926" s="170"/>
      <c r="G926" s="170"/>
      <c r="H926" s="168"/>
      <c r="I926" s="168"/>
      <c r="J926" s="168"/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</row>
    <row r="927" ht="14.25" customHeight="1">
      <c r="A927" s="168"/>
      <c r="B927" s="169"/>
      <c r="C927" s="169"/>
      <c r="D927" s="168"/>
      <c r="E927" s="168"/>
      <c r="F927" s="170"/>
      <c r="G927" s="170"/>
      <c r="H927" s="168"/>
      <c r="I927" s="168"/>
      <c r="J927" s="168"/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</row>
    <row r="928" ht="14.25" customHeight="1">
      <c r="A928" s="168"/>
      <c r="B928" s="169"/>
      <c r="C928" s="169"/>
      <c r="D928" s="168"/>
      <c r="E928" s="168"/>
      <c r="F928" s="170"/>
      <c r="G928" s="170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</row>
    <row r="929" ht="14.25" customHeight="1">
      <c r="A929" s="168"/>
      <c r="B929" s="169"/>
      <c r="C929" s="169"/>
      <c r="D929" s="168"/>
      <c r="E929" s="168"/>
      <c r="F929" s="170"/>
      <c r="G929" s="170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</row>
    <row r="930" ht="14.25" customHeight="1">
      <c r="A930" s="168"/>
      <c r="B930" s="169"/>
      <c r="C930" s="169"/>
      <c r="D930" s="168"/>
      <c r="E930" s="168"/>
      <c r="F930" s="170"/>
      <c r="G930" s="170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</row>
    <row r="931" ht="14.25" customHeight="1">
      <c r="A931" s="168"/>
      <c r="B931" s="169"/>
      <c r="C931" s="169"/>
      <c r="D931" s="168"/>
      <c r="E931" s="168"/>
      <c r="F931" s="170"/>
      <c r="G931" s="170"/>
      <c r="H931" s="168"/>
      <c r="I931" s="168"/>
      <c r="J931" s="168"/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</row>
    <row r="932" ht="14.25" customHeight="1">
      <c r="A932" s="168"/>
      <c r="B932" s="169"/>
      <c r="C932" s="169"/>
      <c r="D932" s="168"/>
      <c r="E932" s="168"/>
      <c r="F932" s="170"/>
      <c r="G932" s="170"/>
      <c r="H932" s="168"/>
      <c r="I932" s="168"/>
      <c r="J932" s="168"/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</row>
    <row r="933" ht="14.25" customHeight="1">
      <c r="A933" s="168"/>
      <c r="B933" s="169"/>
      <c r="C933" s="169"/>
      <c r="D933" s="168"/>
      <c r="E933" s="168"/>
      <c r="F933" s="170"/>
      <c r="G933" s="170"/>
      <c r="H933" s="168"/>
      <c r="I933" s="168"/>
      <c r="J933" s="168"/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</row>
    <row r="934" ht="14.25" customHeight="1">
      <c r="A934" s="168"/>
      <c r="B934" s="169"/>
      <c r="C934" s="169"/>
      <c r="D934" s="168"/>
      <c r="E934" s="168"/>
      <c r="F934" s="170"/>
      <c r="G934" s="170"/>
      <c r="H934" s="168"/>
      <c r="I934" s="168"/>
      <c r="J934" s="168"/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</row>
    <row r="935" ht="14.25" customHeight="1">
      <c r="A935" s="168"/>
      <c r="B935" s="169"/>
      <c r="C935" s="169"/>
      <c r="D935" s="168"/>
      <c r="E935" s="168"/>
      <c r="F935" s="170"/>
      <c r="G935" s="170"/>
      <c r="H935" s="168"/>
      <c r="I935" s="168"/>
      <c r="J935" s="168"/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</row>
    <row r="936" ht="14.25" customHeight="1">
      <c r="A936" s="168"/>
      <c r="B936" s="169"/>
      <c r="C936" s="169"/>
      <c r="D936" s="168"/>
      <c r="E936" s="168"/>
      <c r="F936" s="170"/>
      <c r="G936" s="170"/>
      <c r="H936" s="168"/>
      <c r="I936" s="168"/>
      <c r="J936" s="168"/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</row>
    <row r="937" ht="14.25" customHeight="1">
      <c r="A937" s="168"/>
      <c r="B937" s="169"/>
      <c r="C937" s="169"/>
      <c r="D937" s="168"/>
      <c r="E937" s="168"/>
      <c r="F937" s="170"/>
      <c r="G937" s="170"/>
      <c r="H937" s="168"/>
      <c r="I937" s="168"/>
      <c r="J937" s="168"/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</row>
    <row r="938" ht="14.25" customHeight="1">
      <c r="A938" s="168"/>
      <c r="B938" s="169"/>
      <c r="C938" s="169"/>
      <c r="D938" s="168"/>
      <c r="E938" s="168"/>
      <c r="F938" s="170"/>
      <c r="G938" s="170"/>
      <c r="H938" s="168"/>
      <c r="I938" s="168"/>
      <c r="J938" s="168"/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</row>
    <row r="939" ht="14.25" customHeight="1">
      <c r="A939" s="168"/>
      <c r="B939" s="169"/>
      <c r="C939" s="169"/>
      <c r="D939" s="168"/>
      <c r="E939" s="168"/>
      <c r="F939" s="170"/>
      <c r="G939" s="170"/>
      <c r="H939" s="168"/>
      <c r="I939" s="168"/>
      <c r="J939" s="168"/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</row>
    <row r="940" ht="14.25" customHeight="1">
      <c r="A940" s="168"/>
      <c r="B940" s="169"/>
      <c r="C940" s="169"/>
      <c r="D940" s="168"/>
      <c r="E940" s="168"/>
      <c r="F940" s="170"/>
      <c r="G940" s="170"/>
      <c r="H940" s="168"/>
      <c r="I940" s="168"/>
      <c r="J940" s="168"/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</row>
    <row r="941" ht="14.25" customHeight="1">
      <c r="A941" s="168"/>
      <c r="B941" s="169"/>
      <c r="C941" s="169"/>
      <c r="D941" s="168"/>
      <c r="E941" s="168"/>
      <c r="F941" s="170"/>
      <c r="G941" s="170"/>
      <c r="H941" s="168"/>
      <c r="I941" s="168"/>
      <c r="J941" s="168"/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</row>
    <row r="942" ht="14.25" customHeight="1">
      <c r="A942" s="168"/>
      <c r="B942" s="169"/>
      <c r="C942" s="169"/>
      <c r="D942" s="168"/>
      <c r="E942" s="168"/>
      <c r="F942" s="170"/>
      <c r="G942" s="170"/>
      <c r="H942" s="168"/>
      <c r="I942" s="168"/>
      <c r="J942" s="168"/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</row>
    <row r="943" ht="14.25" customHeight="1">
      <c r="A943" s="168"/>
      <c r="B943" s="169"/>
      <c r="C943" s="169"/>
      <c r="D943" s="168"/>
      <c r="E943" s="168"/>
      <c r="F943" s="170"/>
      <c r="G943" s="170"/>
      <c r="H943" s="168"/>
      <c r="I943" s="168"/>
      <c r="J943" s="168"/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</row>
    <row r="944" ht="14.25" customHeight="1">
      <c r="A944" s="168"/>
      <c r="B944" s="169"/>
      <c r="C944" s="169"/>
      <c r="D944" s="168"/>
      <c r="E944" s="168"/>
      <c r="F944" s="170"/>
      <c r="G944" s="170"/>
      <c r="H944" s="168"/>
      <c r="I944" s="168"/>
      <c r="J944" s="168"/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</row>
    <row r="945" ht="14.25" customHeight="1">
      <c r="A945" s="168"/>
      <c r="B945" s="169"/>
      <c r="C945" s="169"/>
      <c r="D945" s="168"/>
      <c r="E945" s="168"/>
      <c r="F945" s="170"/>
      <c r="G945" s="170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</row>
    <row r="946" ht="14.25" customHeight="1">
      <c r="A946" s="168"/>
      <c r="B946" s="169"/>
      <c r="C946" s="169"/>
      <c r="D946" s="168"/>
      <c r="E946" s="168"/>
      <c r="F946" s="170"/>
      <c r="G946" s="170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</row>
    <row r="947" ht="14.25" customHeight="1">
      <c r="A947" s="168"/>
      <c r="B947" s="169"/>
      <c r="C947" s="169"/>
      <c r="D947" s="168"/>
      <c r="E947" s="168"/>
      <c r="F947" s="170"/>
      <c r="G947" s="170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</row>
    <row r="948" ht="14.25" customHeight="1">
      <c r="A948" s="168"/>
      <c r="B948" s="169"/>
      <c r="C948" s="169"/>
      <c r="D948" s="168"/>
      <c r="E948" s="168"/>
      <c r="F948" s="170"/>
      <c r="G948" s="170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</row>
    <row r="949" ht="14.25" customHeight="1">
      <c r="A949" s="168"/>
      <c r="B949" s="169"/>
      <c r="C949" s="169"/>
      <c r="D949" s="168"/>
      <c r="E949" s="168"/>
      <c r="F949" s="170"/>
      <c r="G949" s="170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</row>
    <row r="950" ht="14.25" customHeight="1">
      <c r="A950" s="168"/>
      <c r="B950" s="169"/>
      <c r="C950" s="169"/>
      <c r="D950" s="168"/>
      <c r="E950" s="168"/>
      <c r="F950" s="170"/>
      <c r="G950" s="170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</row>
    <row r="951" ht="14.25" customHeight="1">
      <c r="A951" s="168"/>
      <c r="B951" s="169"/>
      <c r="C951" s="169"/>
      <c r="D951" s="168"/>
      <c r="E951" s="168"/>
      <c r="F951" s="170"/>
      <c r="G951" s="170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</row>
    <row r="952" ht="14.25" customHeight="1">
      <c r="A952" s="168"/>
      <c r="B952" s="169"/>
      <c r="C952" s="169"/>
      <c r="D952" s="168"/>
      <c r="E952" s="168"/>
      <c r="F952" s="170"/>
      <c r="G952" s="170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</row>
    <row r="953" ht="14.25" customHeight="1">
      <c r="A953" s="168"/>
      <c r="B953" s="169"/>
      <c r="C953" s="169"/>
      <c r="D953" s="168"/>
      <c r="E953" s="168"/>
      <c r="F953" s="170"/>
      <c r="G953" s="170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</row>
    <row r="954" ht="14.25" customHeight="1">
      <c r="A954" s="168"/>
      <c r="B954" s="169"/>
      <c r="C954" s="169"/>
      <c r="D954" s="168"/>
      <c r="E954" s="168"/>
      <c r="F954" s="170"/>
      <c r="G954" s="170"/>
      <c r="H954" s="168"/>
      <c r="I954" s="168"/>
      <c r="J954" s="168"/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</row>
    <row r="955" ht="14.25" customHeight="1">
      <c r="A955" s="168"/>
      <c r="B955" s="169"/>
      <c r="C955" s="169"/>
      <c r="D955" s="168"/>
      <c r="E955" s="168"/>
      <c r="F955" s="170"/>
      <c r="G955" s="170"/>
      <c r="H955" s="168"/>
      <c r="I955" s="168"/>
      <c r="J955" s="168"/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</row>
    <row r="956" ht="14.25" customHeight="1">
      <c r="A956" s="168"/>
      <c r="B956" s="169"/>
      <c r="C956" s="169"/>
      <c r="D956" s="168"/>
      <c r="E956" s="168"/>
      <c r="F956" s="170"/>
      <c r="G956" s="170"/>
      <c r="H956" s="168"/>
      <c r="I956" s="168"/>
      <c r="J956" s="168"/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</row>
    <row r="957" ht="14.25" customHeight="1">
      <c r="A957" s="168"/>
      <c r="B957" s="169"/>
      <c r="C957" s="169"/>
      <c r="D957" s="168"/>
      <c r="E957" s="168"/>
      <c r="F957" s="170"/>
      <c r="G957" s="170"/>
      <c r="H957" s="168"/>
      <c r="I957" s="168"/>
      <c r="J957" s="168"/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</row>
    <row r="958" ht="14.25" customHeight="1">
      <c r="A958" s="168"/>
      <c r="B958" s="169"/>
      <c r="C958" s="169"/>
      <c r="D958" s="168"/>
      <c r="E958" s="168"/>
      <c r="F958" s="170"/>
      <c r="G958" s="170"/>
      <c r="H958" s="168"/>
      <c r="I958" s="168"/>
      <c r="J958" s="168"/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</row>
    <row r="959" ht="14.25" customHeight="1">
      <c r="A959" s="168"/>
      <c r="B959" s="169"/>
      <c r="C959" s="169"/>
      <c r="D959" s="168"/>
      <c r="E959" s="168"/>
      <c r="F959" s="170"/>
      <c r="G959" s="170"/>
      <c r="H959" s="168"/>
      <c r="I959" s="168"/>
      <c r="J959" s="168"/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</row>
    <row r="960" ht="14.25" customHeight="1">
      <c r="A960" s="168"/>
      <c r="B960" s="169"/>
      <c r="C960" s="169"/>
      <c r="D960" s="168"/>
      <c r="E960" s="168"/>
      <c r="F960" s="170"/>
      <c r="G960" s="170"/>
      <c r="H960" s="168"/>
      <c r="I960" s="168"/>
      <c r="J960" s="168"/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</row>
    <row r="961" ht="14.25" customHeight="1">
      <c r="A961" s="168"/>
      <c r="B961" s="169"/>
      <c r="C961" s="169"/>
      <c r="D961" s="168"/>
      <c r="E961" s="168"/>
      <c r="F961" s="170"/>
      <c r="G961" s="170"/>
      <c r="H961" s="168"/>
      <c r="I961" s="168"/>
      <c r="J961" s="168"/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</row>
    <row r="962" ht="14.25" customHeight="1">
      <c r="A962" s="168"/>
      <c r="B962" s="169"/>
      <c r="C962" s="169"/>
      <c r="D962" s="168"/>
      <c r="E962" s="168"/>
      <c r="F962" s="170"/>
      <c r="G962" s="170"/>
      <c r="H962" s="168"/>
      <c r="I962" s="168"/>
      <c r="J962" s="168"/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</row>
    <row r="963" ht="14.25" customHeight="1">
      <c r="A963" s="168"/>
      <c r="B963" s="169"/>
      <c r="C963" s="169"/>
      <c r="D963" s="168"/>
      <c r="E963" s="168"/>
      <c r="F963" s="170"/>
      <c r="G963" s="170"/>
      <c r="H963" s="168"/>
      <c r="I963" s="168"/>
      <c r="J963" s="168"/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</row>
    <row r="964" ht="14.25" customHeight="1">
      <c r="A964" s="168"/>
      <c r="B964" s="169"/>
      <c r="C964" s="169"/>
      <c r="D964" s="168"/>
      <c r="E964" s="168"/>
      <c r="F964" s="170"/>
      <c r="G964" s="170"/>
      <c r="H964" s="168"/>
      <c r="I964" s="168"/>
      <c r="J964" s="168"/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</row>
    <row r="965" ht="14.25" customHeight="1">
      <c r="A965" s="168"/>
      <c r="B965" s="169"/>
      <c r="C965" s="169"/>
      <c r="D965" s="168"/>
      <c r="E965" s="168"/>
      <c r="F965" s="170"/>
      <c r="G965" s="170"/>
      <c r="H965" s="168"/>
      <c r="I965" s="168"/>
      <c r="J965" s="168"/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</row>
    <row r="966" ht="14.25" customHeight="1">
      <c r="A966" s="168"/>
      <c r="B966" s="169"/>
      <c r="C966" s="169"/>
      <c r="D966" s="168"/>
      <c r="E966" s="168"/>
      <c r="F966" s="170"/>
      <c r="G966" s="170"/>
      <c r="H966" s="168"/>
      <c r="I966" s="168"/>
      <c r="J966" s="168"/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</row>
    <row r="967" ht="14.25" customHeight="1">
      <c r="A967" s="168"/>
      <c r="B967" s="169"/>
      <c r="C967" s="169"/>
      <c r="D967" s="168"/>
      <c r="E967" s="168"/>
      <c r="F967" s="170"/>
      <c r="G967" s="170"/>
      <c r="H967" s="168"/>
      <c r="I967" s="168"/>
      <c r="J967" s="168"/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</row>
    <row r="968" ht="14.25" customHeight="1">
      <c r="A968" s="168"/>
      <c r="B968" s="169"/>
      <c r="C968" s="169"/>
      <c r="D968" s="168"/>
      <c r="E968" s="168"/>
      <c r="F968" s="170"/>
      <c r="G968" s="170"/>
      <c r="H968" s="168"/>
      <c r="I968" s="168"/>
      <c r="J968" s="168"/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</row>
    <row r="969" ht="14.25" customHeight="1">
      <c r="A969" s="168"/>
      <c r="B969" s="169"/>
      <c r="C969" s="169"/>
      <c r="D969" s="168"/>
      <c r="E969" s="168"/>
      <c r="F969" s="170"/>
      <c r="G969" s="170"/>
      <c r="H969" s="168"/>
      <c r="I969" s="168"/>
      <c r="J969" s="168"/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</row>
    <row r="970" ht="14.25" customHeight="1">
      <c r="A970" s="168"/>
      <c r="B970" s="169"/>
      <c r="C970" s="169"/>
      <c r="D970" s="168"/>
      <c r="E970" s="168"/>
      <c r="F970" s="170"/>
      <c r="G970" s="170"/>
      <c r="H970" s="168"/>
      <c r="I970" s="168"/>
      <c r="J970" s="168"/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</row>
    <row r="971" ht="14.25" customHeight="1">
      <c r="A971" s="168"/>
      <c r="B971" s="169"/>
      <c r="C971" s="169"/>
      <c r="D971" s="168"/>
      <c r="E971" s="168"/>
      <c r="F971" s="170"/>
      <c r="G971" s="170"/>
      <c r="H971" s="168"/>
      <c r="I971" s="168"/>
      <c r="J971" s="168"/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</row>
    <row r="972" ht="14.25" customHeight="1">
      <c r="A972" s="168"/>
      <c r="B972" s="169"/>
      <c r="C972" s="169"/>
      <c r="D972" s="168"/>
      <c r="E972" s="168"/>
      <c r="F972" s="170"/>
      <c r="G972" s="170"/>
      <c r="H972" s="168"/>
      <c r="I972" s="168"/>
      <c r="J972" s="168"/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</row>
    <row r="973" ht="14.25" customHeight="1">
      <c r="A973" s="168"/>
      <c r="B973" s="169"/>
      <c r="C973" s="169"/>
      <c r="D973" s="168"/>
      <c r="E973" s="168"/>
      <c r="F973" s="170"/>
      <c r="G973" s="170"/>
      <c r="H973" s="168"/>
      <c r="I973" s="168"/>
      <c r="J973" s="168"/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</row>
    <row r="974" ht="14.25" customHeight="1">
      <c r="A974" s="168"/>
      <c r="B974" s="169"/>
      <c r="C974" s="169"/>
      <c r="D974" s="168"/>
      <c r="E974" s="168"/>
      <c r="F974" s="170"/>
      <c r="G974" s="170"/>
      <c r="H974" s="168"/>
      <c r="I974" s="168"/>
      <c r="J974" s="168"/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</row>
    <row r="975" ht="14.25" customHeight="1">
      <c r="A975" s="168"/>
      <c r="B975" s="169"/>
      <c r="C975" s="169"/>
      <c r="D975" s="168"/>
      <c r="E975" s="168"/>
      <c r="F975" s="170"/>
      <c r="G975" s="170"/>
      <c r="H975" s="168"/>
      <c r="I975" s="168"/>
      <c r="J975" s="168"/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</row>
    <row r="976" ht="14.25" customHeight="1">
      <c r="A976" s="168"/>
      <c r="B976" s="169"/>
      <c r="C976" s="169"/>
      <c r="D976" s="168"/>
      <c r="E976" s="168"/>
      <c r="F976" s="170"/>
      <c r="G976" s="170"/>
      <c r="H976" s="168"/>
      <c r="I976" s="168"/>
      <c r="J976" s="168"/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</row>
    <row r="977" ht="14.25" customHeight="1">
      <c r="A977" s="168"/>
      <c r="B977" s="169"/>
      <c r="C977" s="169"/>
      <c r="D977" s="168"/>
      <c r="E977" s="168"/>
      <c r="F977" s="170"/>
      <c r="G977" s="170"/>
      <c r="H977" s="168"/>
      <c r="I977" s="168"/>
      <c r="J977" s="168"/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</row>
    <row r="978" ht="14.25" customHeight="1">
      <c r="A978" s="168"/>
      <c r="B978" s="169"/>
      <c r="C978" s="169"/>
      <c r="D978" s="168"/>
      <c r="E978" s="168"/>
      <c r="F978" s="170"/>
      <c r="G978" s="170"/>
      <c r="H978" s="168"/>
      <c r="I978" s="168"/>
      <c r="J978" s="168"/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</row>
    <row r="979" ht="14.25" customHeight="1">
      <c r="A979" s="168"/>
      <c r="B979" s="169"/>
      <c r="C979" s="169"/>
      <c r="D979" s="168"/>
      <c r="E979" s="168"/>
      <c r="F979" s="170"/>
      <c r="G979" s="170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</row>
    <row r="980" ht="14.25" customHeight="1">
      <c r="A980" s="168"/>
      <c r="B980" s="169"/>
      <c r="C980" s="169"/>
      <c r="D980" s="168"/>
      <c r="E980" s="168"/>
      <c r="F980" s="170"/>
      <c r="G980" s="170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</row>
    <row r="981" ht="14.25" customHeight="1">
      <c r="A981" s="168"/>
      <c r="B981" s="169"/>
      <c r="C981" s="169"/>
      <c r="D981" s="168"/>
      <c r="E981" s="168"/>
      <c r="F981" s="170"/>
      <c r="G981" s="170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</row>
    <row r="982" ht="14.25" customHeight="1">
      <c r="A982" s="168"/>
      <c r="B982" s="169"/>
      <c r="C982" s="169"/>
      <c r="D982" s="168"/>
      <c r="E982" s="168"/>
      <c r="F982" s="170"/>
      <c r="G982" s="170"/>
      <c r="H982" s="168"/>
      <c r="I982" s="168"/>
      <c r="J982" s="168"/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</row>
    <row r="983" ht="14.25" customHeight="1">
      <c r="A983" s="168"/>
      <c r="B983" s="169"/>
      <c r="C983" s="169"/>
      <c r="D983" s="168"/>
      <c r="E983" s="168"/>
      <c r="F983" s="170"/>
      <c r="G983" s="170"/>
      <c r="H983" s="168"/>
      <c r="I983" s="168"/>
      <c r="J983" s="168"/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</row>
    <row r="984" ht="14.25" customHeight="1">
      <c r="A984" s="168"/>
      <c r="B984" s="169"/>
      <c r="C984" s="169"/>
      <c r="D984" s="168"/>
      <c r="E984" s="168"/>
      <c r="F984" s="170"/>
      <c r="G984" s="170"/>
      <c r="H984" s="168"/>
      <c r="I984" s="168"/>
      <c r="J984" s="168"/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</row>
    <row r="985" ht="14.25" customHeight="1">
      <c r="A985" s="168"/>
      <c r="B985" s="169"/>
      <c r="C985" s="169"/>
      <c r="D985" s="168"/>
      <c r="E985" s="168"/>
      <c r="F985" s="170"/>
      <c r="G985" s="170"/>
      <c r="H985" s="168"/>
      <c r="I985" s="168"/>
      <c r="J985" s="168"/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</row>
    <row r="986" ht="14.25" customHeight="1">
      <c r="A986" s="168"/>
      <c r="B986" s="169"/>
      <c r="C986" s="169"/>
      <c r="D986" s="168"/>
      <c r="E986" s="168"/>
      <c r="F986" s="170"/>
      <c r="G986" s="170"/>
      <c r="H986" s="168"/>
      <c r="I986" s="168"/>
      <c r="J986" s="168"/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</row>
    <row r="987" ht="14.25" customHeight="1">
      <c r="A987" s="168"/>
      <c r="B987" s="169"/>
      <c r="C987" s="169"/>
      <c r="D987" s="168"/>
      <c r="E987" s="168"/>
      <c r="F987" s="170"/>
      <c r="G987" s="170"/>
      <c r="H987" s="168"/>
      <c r="I987" s="168"/>
      <c r="J987" s="168"/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</row>
    <row r="988" ht="14.25" customHeight="1">
      <c r="A988" s="168"/>
      <c r="B988" s="169"/>
      <c r="C988" s="169"/>
      <c r="D988" s="168"/>
      <c r="E988" s="168"/>
      <c r="F988" s="170"/>
      <c r="G988" s="170"/>
      <c r="H988" s="168"/>
      <c r="I988" s="168"/>
      <c r="J988" s="168"/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</row>
    <row r="989" ht="14.25" customHeight="1">
      <c r="A989" s="168"/>
      <c r="B989" s="169"/>
      <c r="C989" s="169"/>
      <c r="D989" s="168"/>
      <c r="E989" s="168"/>
      <c r="F989" s="170"/>
      <c r="G989" s="170"/>
      <c r="H989" s="168"/>
      <c r="I989" s="168"/>
      <c r="J989" s="168"/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</row>
    <row r="990" ht="14.25" customHeight="1">
      <c r="A990" s="168"/>
      <c r="B990" s="169"/>
      <c r="C990" s="169"/>
      <c r="D990" s="168"/>
      <c r="E990" s="168"/>
      <c r="F990" s="170"/>
      <c r="G990" s="170"/>
      <c r="H990" s="168"/>
      <c r="I990" s="168"/>
      <c r="J990" s="168"/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</row>
    <row r="991" ht="14.25" customHeight="1">
      <c r="A991" s="168"/>
      <c r="B991" s="169"/>
      <c r="C991" s="169"/>
      <c r="D991" s="168"/>
      <c r="E991" s="168"/>
      <c r="F991" s="170"/>
      <c r="G991" s="170"/>
      <c r="H991" s="168"/>
      <c r="I991" s="168"/>
      <c r="J991" s="168"/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</row>
    <row r="992" ht="14.25" customHeight="1">
      <c r="A992" s="168"/>
      <c r="B992" s="169"/>
      <c r="C992" s="169"/>
      <c r="D992" s="168"/>
      <c r="E992" s="168"/>
      <c r="F992" s="170"/>
      <c r="G992" s="170"/>
      <c r="H992" s="168"/>
      <c r="I992" s="168"/>
      <c r="J992" s="168"/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</row>
    <row r="993" ht="14.25" customHeight="1">
      <c r="A993" s="168"/>
      <c r="B993" s="169"/>
      <c r="C993" s="169"/>
      <c r="D993" s="168"/>
      <c r="E993" s="168"/>
      <c r="F993" s="170"/>
      <c r="G993" s="170"/>
      <c r="H993" s="168"/>
      <c r="I993" s="168"/>
      <c r="J993" s="168"/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</row>
    <row r="994" ht="14.25" customHeight="1">
      <c r="A994" s="168"/>
      <c r="B994" s="169"/>
      <c r="C994" s="169"/>
      <c r="D994" s="168"/>
      <c r="E994" s="168"/>
      <c r="F994" s="170"/>
      <c r="G994" s="170"/>
      <c r="H994" s="168"/>
      <c r="I994" s="168"/>
      <c r="J994" s="168"/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</row>
    <row r="995" ht="14.25" customHeight="1">
      <c r="A995" s="168"/>
      <c r="B995" s="169"/>
      <c r="C995" s="169"/>
      <c r="D995" s="168"/>
      <c r="E995" s="168"/>
      <c r="F995" s="170"/>
      <c r="G995" s="170"/>
      <c r="H995" s="168"/>
      <c r="I995" s="168"/>
      <c r="J995" s="168"/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</row>
    <row r="996" ht="14.25" customHeight="1">
      <c r="A996" s="168"/>
      <c r="B996" s="169"/>
      <c r="C996" s="169"/>
      <c r="D996" s="168"/>
      <c r="E996" s="168"/>
      <c r="F996" s="170"/>
      <c r="G996" s="170"/>
      <c r="H996" s="168"/>
      <c r="I996" s="168"/>
      <c r="J996" s="168"/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</row>
    <row r="997" ht="14.25" customHeight="1">
      <c r="A997" s="168"/>
      <c r="B997" s="169"/>
      <c r="C997" s="169"/>
      <c r="D997" s="168"/>
      <c r="E997" s="168"/>
      <c r="F997" s="170"/>
      <c r="G997" s="170"/>
      <c r="H997" s="168"/>
      <c r="I997" s="168"/>
      <c r="J997" s="168"/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  <c r="Z997" s="168"/>
    </row>
    <row r="998" ht="14.25" customHeight="1">
      <c r="A998" s="168"/>
      <c r="B998" s="169"/>
      <c r="C998" s="169"/>
      <c r="D998" s="168"/>
      <c r="E998" s="168"/>
      <c r="F998" s="170"/>
      <c r="G998" s="170"/>
      <c r="H998" s="168"/>
      <c r="I998" s="168"/>
      <c r="J998" s="168"/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  <c r="Z998" s="168"/>
    </row>
    <row r="999" ht="14.25" customHeight="1">
      <c r="A999" s="168"/>
      <c r="B999" s="169"/>
      <c r="C999" s="169"/>
      <c r="D999" s="168"/>
      <c r="E999" s="168"/>
      <c r="F999" s="170"/>
      <c r="G999" s="170"/>
      <c r="H999" s="168"/>
      <c r="I999" s="168"/>
      <c r="J999" s="168"/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  <c r="Z999" s="168"/>
    </row>
    <row r="1000" ht="14.25" customHeight="1">
      <c r="A1000" s="168"/>
      <c r="B1000" s="169"/>
      <c r="C1000" s="169"/>
      <c r="D1000" s="168"/>
      <c r="E1000" s="168"/>
      <c r="F1000" s="170"/>
      <c r="G1000" s="170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</row>
  </sheetData>
  <mergeCells count="53">
    <mergeCell ref="M24:N24"/>
    <mergeCell ref="M25:N25"/>
    <mergeCell ref="M5:N5"/>
    <mergeCell ref="D22:E22"/>
    <mergeCell ref="M22:N22"/>
    <mergeCell ref="D23:E23"/>
    <mergeCell ref="D24:E24"/>
    <mergeCell ref="D25:E25"/>
    <mergeCell ref="D26:E26"/>
    <mergeCell ref="D27:E27"/>
    <mergeCell ref="M27:N27"/>
    <mergeCell ref="D28:E28"/>
    <mergeCell ref="M28:N28"/>
    <mergeCell ref="D29:E29"/>
    <mergeCell ref="M29:N29"/>
    <mergeCell ref="M30:N30"/>
    <mergeCell ref="M23:N23"/>
    <mergeCell ref="M26:N26"/>
    <mergeCell ref="M31:N31"/>
    <mergeCell ref="M32:N32"/>
    <mergeCell ref="M33:N33"/>
    <mergeCell ref="M34:N34"/>
    <mergeCell ref="M35:N35"/>
    <mergeCell ref="D37:E37"/>
    <mergeCell ref="D38:E38"/>
    <mergeCell ref="D39:E39"/>
    <mergeCell ref="D40:E40"/>
    <mergeCell ref="D41:E41"/>
    <mergeCell ref="D42:E42"/>
    <mergeCell ref="C44:E44"/>
    <mergeCell ref="F44:G44"/>
    <mergeCell ref="D30:E30"/>
    <mergeCell ref="D31:E31"/>
    <mergeCell ref="D32:E32"/>
    <mergeCell ref="D33:E33"/>
    <mergeCell ref="D34:E34"/>
    <mergeCell ref="D35:E35"/>
    <mergeCell ref="D36:E36"/>
    <mergeCell ref="J44:L44"/>
    <mergeCell ref="M44:N44"/>
    <mergeCell ref="J45:L45"/>
    <mergeCell ref="M45:N45"/>
    <mergeCell ref="C48:N48"/>
    <mergeCell ref="C49:N49"/>
    <mergeCell ref="C50:N50"/>
    <mergeCell ref="F56:H56"/>
    <mergeCell ref="M36:N36"/>
    <mergeCell ref="M37:N37"/>
    <mergeCell ref="M38:N38"/>
    <mergeCell ref="M39:N39"/>
    <mergeCell ref="M40:N40"/>
    <mergeCell ref="M41:N41"/>
    <mergeCell ref="M42:N42"/>
  </mergeCells>
  <printOptions horizontalCentered="1"/>
  <pageMargins bottom="0.7480314960629921" footer="0.0" header="0.0" left="0.2362204724409449" right="0.2362204724409449" top="0.35433070866141736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0.71"/>
    <col customWidth="1" min="3" max="3" width="19.14"/>
    <col customWidth="1" min="4" max="4" width="9.57"/>
    <col customWidth="1" min="5" max="5" width="13.71"/>
    <col customWidth="1" min="6" max="6" width="16.43"/>
    <col customWidth="1" min="7" max="7" width="15.86"/>
    <col customWidth="1" min="8" max="8" width="13.29"/>
    <col customWidth="1" min="9" max="9" width="17.29"/>
    <col customWidth="1" min="10" max="10" width="19.57"/>
    <col customWidth="1" min="11" max="11" width="17.29"/>
    <col customWidth="1" min="12" max="12" width="29.29"/>
    <col customWidth="1" min="13" max="13" width="19.71"/>
    <col customWidth="1" min="14" max="14" width="25.29"/>
    <col customWidth="1" min="15" max="26" width="30.0"/>
  </cols>
  <sheetData>
    <row r="1" ht="14.25" customHeight="1">
      <c r="A1" s="242"/>
      <c r="B1" s="242" t="s">
        <v>86</v>
      </c>
      <c r="C1" s="242" t="s">
        <v>87</v>
      </c>
      <c r="D1" s="243" t="s">
        <v>88</v>
      </c>
      <c r="E1" s="242" t="s">
        <v>89</v>
      </c>
      <c r="F1" s="242" t="s">
        <v>9</v>
      </c>
      <c r="G1" s="243" t="s">
        <v>90</v>
      </c>
      <c r="H1" s="168"/>
      <c r="I1" s="244" t="s">
        <v>91</v>
      </c>
      <c r="J1" s="4"/>
      <c r="K1" s="4"/>
      <c r="L1" s="234"/>
      <c r="M1" s="245" t="s">
        <v>92</v>
      </c>
      <c r="N1" s="246" t="s">
        <v>93</v>
      </c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ht="14.25" customHeight="1">
      <c r="A2" s="247"/>
      <c r="B2" s="248"/>
      <c r="C2" s="248"/>
      <c r="D2" s="249"/>
      <c r="E2" s="247"/>
      <c r="F2" s="248"/>
      <c r="G2" s="248"/>
      <c r="H2" s="250"/>
      <c r="I2" s="244" t="s">
        <v>94</v>
      </c>
      <c r="J2" s="234"/>
      <c r="K2" s="251" t="s">
        <v>95</v>
      </c>
      <c r="L2" s="251" t="s">
        <v>96</v>
      </c>
      <c r="M2" s="252"/>
      <c r="N2" s="253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 ht="14.25" customHeight="1">
      <c r="A3" s="247" t="s">
        <v>97</v>
      </c>
      <c r="B3" s="248" t="str">
        <f t="shared" ref="B3:B8" si="1">INDIRECT(A3 &amp; "!z1")</f>
        <v>#REF!</v>
      </c>
      <c r="C3" s="248" t="str">
        <f t="shared" ref="C3:C8" si="2">INDIRECT(A3 &amp; "!t1")</f>
        <v>#REF!</v>
      </c>
      <c r="D3" s="249">
        <f t="shared" ref="D3:D8" si="3">IFERROR(C3/B3,0)</f>
        <v>0</v>
      </c>
      <c r="E3" s="249" t="str">
        <f t="shared" ref="E3:E8" si="4">IF(B3=0,0,IF(VLOOKUP(A3,$A$26:$D$32,4,FALSE)&gt;=$L$3,INDEX($I$3:$L$7,MATCH(B3,$J$3:$J$7,-1),3),0))</f>
        <v>#REF!</v>
      </c>
      <c r="F3" s="254" t="str">
        <f t="shared" ref="F3:F8" si="5">C3+B3*E3</f>
        <v>#REF!</v>
      </c>
      <c r="G3" s="255" t="str">
        <f t="shared" ref="G3:G8" si="6">F3-C3</f>
        <v>#REF!</v>
      </c>
      <c r="H3" s="250" t="str">
        <f t="shared" ref="H3:H8" si="7">F3/B3</f>
        <v>#REF!</v>
      </c>
      <c r="I3" s="220">
        <f t="shared" ref="I3:I6" si="8">J4+0.01</f>
        <v>350000.01</v>
      </c>
      <c r="J3" s="220">
        <v>2000000.0</v>
      </c>
      <c r="K3" s="256">
        <v>0.005</v>
      </c>
      <c r="L3" s="257">
        <f t="shared" ref="L3:L5" si="9">L4</f>
        <v>0.3</v>
      </c>
      <c r="M3" s="258"/>
      <c r="N3" s="259" t="str">
        <f t="shared" ref="N3:N5" si="10">C3-M3</f>
        <v>#REF!</v>
      </c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 ht="14.25" customHeight="1">
      <c r="A4" s="247" t="s">
        <v>98</v>
      </c>
      <c r="B4" s="248" t="str">
        <f t="shared" si="1"/>
        <v>#REF!</v>
      </c>
      <c r="C4" s="248" t="str">
        <f t="shared" si="2"/>
        <v>#REF!</v>
      </c>
      <c r="D4" s="249">
        <f t="shared" si="3"/>
        <v>0</v>
      </c>
      <c r="E4" s="249" t="str">
        <f t="shared" si="4"/>
        <v>#REF!</v>
      </c>
      <c r="F4" s="255" t="str">
        <f t="shared" si="5"/>
        <v>#REF!</v>
      </c>
      <c r="G4" s="255" t="str">
        <f t="shared" si="6"/>
        <v>#REF!</v>
      </c>
      <c r="H4" s="250" t="str">
        <f t="shared" si="7"/>
        <v>#REF!</v>
      </c>
      <c r="I4" s="220">
        <f t="shared" si="8"/>
        <v>300000.01</v>
      </c>
      <c r="J4" s="220">
        <v>350000.0</v>
      </c>
      <c r="K4" s="256">
        <v>0.004</v>
      </c>
      <c r="L4" s="257">
        <f t="shared" si="9"/>
        <v>0.3</v>
      </c>
      <c r="M4" s="258"/>
      <c r="N4" s="259" t="str">
        <f t="shared" si="10"/>
        <v>#REF!</v>
      </c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</row>
    <row r="5" ht="14.25" customHeight="1">
      <c r="A5" s="247" t="s">
        <v>99</v>
      </c>
      <c r="B5" s="248" t="str">
        <f t="shared" si="1"/>
        <v>#REF!</v>
      </c>
      <c r="C5" s="248" t="str">
        <f t="shared" si="2"/>
        <v>#REF!</v>
      </c>
      <c r="D5" s="249">
        <f t="shared" si="3"/>
        <v>0</v>
      </c>
      <c r="E5" s="249" t="str">
        <f t="shared" si="4"/>
        <v>#REF!</v>
      </c>
      <c r="F5" s="255" t="str">
        <f t="shared" si="5"/>
        <v>#REF!</v>
      </c>
      <c r="G5" s="255" t="str">
        <f t="shared" si="6"/>
        <v>#REF!</v>
      </c>
      <c r="H5" s="250" t="str">
        <f t="shared" si="7"/>
        <v>#REF!</v>
      </c>
      <c r="I5" s="220">
        <f t="shared" si="8"/>
        <v>250000.01</v>
      </c>
      <c r="J5" s="220">
        <v>300000.0</v>
      </c>
      <c r="K5" s="256">
        <v>0.003</v>
      </c>
      <c r="L5" s="257">
        <f t="shared" si="9"/>
        <v>0.3</v>
      </c>
      <c r="M5" s="258"/>
      <c r="N5" s="259" t="str">
        <f t="shared" si="10"/>
        <v>#REF!</v>
      </c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</row>
    <row r="6" ht="14.25" customHeight="1">
      <c r="A6" s="260" t="s">
        <v>100</v>
      </c>
      <c r="B6" s="261" t="str">
        <f t="shared" si="1"/>
        <v>#REF!</v>
      </c>
      <c r="C6" s="261" t="str">
        <f t="shared" si="2"/>
        <v>#REF!</v>
      </c>
      <c r="D6" s="262">
        <f t="shared" si="3"/>
        <v>0</v>
      </c>
      <c r="E6" s="262" t="str">
        <f t="shared" si="4"/>
        <v>#REF!</v>
      </c>
      <c r="F6" s="255" t="str">
        <f t="shared" si="5"/>
        <v>#REF!</v>
      </c>
      <c r="G6" s="255" t="str">
        <f t="shared" si="6"/>
        <v>#REF!</v>
      </c>
      <c r="H6" s="250" t="str">
        <f t="shared" si="7"/>
        <v>#REF!</v>
      </c>
      <c r="I6" s="220">
        <f t="shared" si="8"/>
        <v>200000.01</v>
      </c>
      <c r="J6" s="220">
        <v>250000.0</v>
      </c>
      <c r="K6" s="256">
        <v>0.002</v>
      </c>
      <c r="L6" s="257">
        <v>0.3</v>
      </c>
      <c r="M6" s="263"/>
      <c r="N6" s="259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</row>
    <row r="7" ht="15.0" customHeight="1">
      <c r="A7" s="260" t="s">
        <v>101</v>
      </c>
      <c r="B7" s="261" t="str">
        <f t="shared" si="1"/>
        <v>#REF!</v>
      </c>
      <c r="C7" s="261" t="str">
        <f t="shared" si="2"/>
        <v>#REF!</v>
      </c>
      <c r="D7" s="262">
        <f t="shared" si="3"/>
        <v>0</v>
      </c>
      <c r="E7" s="262" t="str">
        <f t="shared" si="4"/>
        <v>#REF!</v>
      </c>
      <c r="F7" s="254" t="str">
        <f t="shared" si="5"/>
        <v>#REF!</v>
      </c>
      <c r="G7" s="254" t="str">
        <f t="shared" si="6"/>
        <v>#REF!</v>
      </c>
      <c r="H7" s="250" t="str">
        <f t="shared" si="7"/>
        <v>#REF!</v>
      </c>
      <c r="I7" s="220">
        <v>0.0</v>
      </c>
      <c r="J7" s="220">
        <v>200000.0</v>
      </c>
      <c r="K7" s="256">
        <v>0.0</v>
      </c>
      <c r="L7" s="170" t="s">
        <v>102</v>
      </c>
      <c r="M7" s="258"/>
      <c r="N7" s="259" t="str">
        <f>C7-M7</f>
        <v>#REF!</v>
      </c>
      <c r="O7" s="168"/>
      <c r="P7" s="264"/>
      <c r="Q7" s="264"/>
      <c r="R7" s="264"/>
      <c r="S7" s="168"/>
      <c r="T7" s="168"/>
      <c r="U7" s="168"/>
      <c r="V7" s="168"/>
      <c r="W7" s="168"/>
      <c r="X7" s="168"/>
      <c r="Y7" s="168"/>
      <c r="Z7" s="168"/>
    </row>
    <row r="8" ht="15.0" customHeight="1">
      <c r="A8" s="247" t="s">
        <v>103</v>
      </c>
      <c r="B8" s="261">
        <f t="shared" si="1"/>
        <v>1469739.55</v>
      </c>
      <c r="C8" s="261">
        <f t="shared" si="2"/>
        <v>20997.05825</v>
      </c>
      <c r="D8" s="262">
        <f t="shared" si="3"/>
        <v>0.01428624429</v>
      </c>
      <c r="E8" s="262">
        <f t="shared" si="4"/>
        <v>0.005</v>
      </c>
      <c r="F8" s="254">
        <f t="shared" si="5"/>
        <v>28345.756</v>
      </c>
      <c r="G8" s="254">
        <f t="shared" si="6"/>
        <v>7348.69775</v>
      </c>
      <c r="H8" s="250">
        <f t="shared" si="7"/>
        <v>0.01928624429</v>
      </c>
      <c r="I8" s="168"/>
      <c r="J8" s="168"/>
      <c r="K8" s="168"/>
      <c r="L8" s="168"/>
      <c r="M8" s="265"/>
      <c r="N8" s="266" t="str">
        <f>SUM(N3:N7)</f>
        <v>#REF!</v>
      </c>
      <c r="O8" s="168"/>
      <c r="P8" s="264"/>
      <c r="Q8" s="264"/>
      <c r="R8" s="264"/>
      <c r="S8" s="168"/>
      <c r="T8" s="168"/>
      <c r="U8" s="168"/>
      <c r="V8" s="168"/>
      <c r="W8" s="168"/>
      <c r="X8" s="168"/>
      <c r="Y8" s="168"/>
      <c r="Z8" s="168"/>
    </row>
    <row r="9" ht="15.75" customHeight="1">
      <c r="A9" s="247"/>
      <c r="B9" s="248"/>
      <c r="C9" s="248"/>
      <c r="D9" s="249"/>
      <c r="E9" s="168"/>
      <c r="F9" s="168"/>
      <c r="G9" s="168"/>
      <c r="H9" s="250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</row>
    <row r="10" ht="15.75" customHeight="1">
      <c r="A10" s="170"/>
      <c r="B10" s="23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</row>
    <row r="11" ht="17.25" customHeight="1">
      <c r="A11" s="170"/>
      <c r="B11" s="23"/>
      <c r="C11" s="168"/>
      <c r="D11" s="168"/>
      <c r="E11" s="168"/>
      <c r="F11" s="168"/>
      <c r="G11" s="168"/>
      <c r="H11" s="23"/>
      <c r="I11" s="168"/>
      <c r="J11" s="168" t="s">
        <v>104</v>
      </c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</row>
    <row r="12" ht="17.25" customHeight="1">
      <c r="A12" s="170"/>
      <c r="B12" s="23"/>
      <c r="C12" s="168"/>
      <c r="D12" s="168"/>
      <c r="E12" s="168"/>
      <c r="F12" s="168"/>
      <c r="G12" s="168"/>
      <c r="H12" s="23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</row>
    <row r="13" ht="14.25" customHeight="1">
      <c r="A13" s="168"/>
      <c r="B13" s="23"/>
      <c r="C13" s="23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</row>
    <row r="14" ht="14.25" customHeight="1">
      <c r="A14" s="267" t="s">
        <v>105</v>
      </c>
      <c r="B14" s="4"/>
      <c r="C14" s="234"/>
      <c r="D14" s="243" t="s">
        <v>106</v>
      </c>
      <c r="E14" s="168"/>
      <c r="F14" s="242" t="s">
        <v>107</v>
      </c>
      <c r="G14" s="243" t="s">
        <v>6</v>
      </c>
      <c r="H14" s="243" t="s">
        <v>7</v>
      </c>
      <c r="I14" s="243" t="s">
        <v>88</v>
      </c>
      <c r="J14" s="168"/>
      <c r="K14" s="168"/>
      <c r="L14" s="268" t="s">
        <v>103</v>
      </c>
      <c r="M14" s="269" t="s">
        <v>108</v>
      </c>
      <c r="N14" s="270">
        <v>45292.0</v>
      </c>
      <c r="O14" s="271" t="s">
        <v>109</v>
      </c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</row>
    <row r="15" ht="14.25" customHeight="1">
      <c r="A15" s="168"/>
      <c r="B15" s="168" t="s">
        <v>110</v>
      </c>
      <c r="C15" s="168" t="s">
        <v>111</v>
      </c>
      <c r="D15" s="272"/>
      <c r="E15" s="168"/>
      <c r="F15" s="168"/>
      <c r="G15" s="168"/>
      <c r="H15" s="168"/>
      <c r="I15" s="168"/>
      <c r="J15" s="168"/>
      <c r="K15" s="168"/>
      <c r="L15" s="273" t="s">
        <v>112</v>
      </c>
      <c r="M15" s="274" t="str">
        <f>[1]Laura!O2</f>
        <v>#ERROR!</v>
      </c>
      <c r="N15" s="275" t="str">
        <f t="shared" ref="N15:N19" si="11">F3</f>
        <v>#REF!</v>
      </c>
      <c r="O15" s="276" t="str">
        <f t="shared" ref="O15:O19" si="12">M15+N15</f>
        <v>#ERROR!</v>
      </c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</row>
    <row r="16" ht="14.25" customHeight="1">
      <c r="A16" s="168" t="s">
        <v>97</v>
      </c>
      <c r="B16" s="23" t="str">
        <f t="shared" ref="B16:B21" si="13">INDIRECT(A16 &amp; "!Y1")</f>
        <v>#REF!</v>
      </c>
      <c r="C16" s="23" t="str">
        <f t="shared" ref="C16:C21" si="14">INDIRECT(A16 &amp; "!Z1")</f>
        <v>#REF!</v>
      </c>
      <c r="D16" s="272">
        <f t="shared" ref="D16:D22" si="15">IFERROR(B16/C16,0)</f>
        <v>0</v>
      </c>
      <c r="E16" s="168"/>
      <c r="F16" s="168" t="s">
        <v>97</v>
      </c>
      <c r="G16" s="277" t="str">
        <f t="shared" ref="G16:G21" si="16">INDIRECT(F16 &amp; "!V1")</f>
        <v>#REF!</v>
      </c>
      <c r="H16" s="277" t="str">
        <f t="shared" ref="H16:H21" si="17">INDIRECT(F16 &amp; "!w1")</f>
        <v>#REF!</v>
      </c>
      <c r="I16" s="278">
        <f t="shared" ref="I16:I23" si="18">IFERROR(H16/G16-1,0)</f>
        <v>0</v>
      </c>
      <c r="J16" s="168"/>
      <c r="K16" s="168"/>
      <c r="L16" s="279" t="s">
        <v>113</v>
      </c>
      <c r="M16" s="280"/>
      <c r="N16" s="281" t="str">
        <f t="shared" si="11"/>
        <v>#REF!</v>
      </c>
      <c r="O16" s="276" t="str">
        <f t="shared" si="12"/>
        <v>#REF!</v>
      </c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</row>
    <row r="17" ht="14.25" customHeight="1">
      <c r="A17" s="168" t="s">
        <v>98</v>
      </c>
      <c r="B17" s="23" t="str">
        <f t="shared" si="13"/>
        <v>#REF!</v>
      </c>
      <c r="C17" s="23" t="str">
        <f t="shared" si="14"/>
        <v>#REF!</v>
      </c>
      <c r="D17" s="272">
        <f t="shared" si="15"/>
        <v>0</v>
      </c>
      <c r="E17" s="168"/>
      <c r="F17" s="168" t="s">
        <v>98</v>
      </c>
      <c r="G17" s="277" t="str">
        <f t="shared" si="16"/>
        <v>#REF!</v>
      </c>
      <c r="H17" s="277" t="str">
        <f t="shared" si="17"/>
        <v>#REF!</v>
      </c>
      <c r="I17" s="278">
        <f t="shared" si="18"/>
        <v>0</v>
      </c>
      <c r="J17" s="168"/>
      <c r="K17" s="168"/>
      <c r="L17" s="279" t="s">
        <v>114</v>
      </c>
      <c r="M17" s="274" t="str">
        <f>[1]Aldo!K2</f>
        <v>#ERROR!</v>
      </c>
      <c r="N17" s="275" t="str">
        <f t="shared" si="11"/>
        <v>#REF!</v>
      </c>
      <c r="O17" s="276" t="str">
        <f t="shared" si="12"/>
        <v>#ERROR!</v>
      </c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</row>
    <row r="18" ht="14.25" customHeight="1">
      <c r="A18" s="8" t="s">
        <v>99</v>
      </c>
      <c r="B18" s="23" t="str">
        <f t="shared" si="13"/>
        <v>#REF!</v>
      </c>
      <c r="C18" s="23" t="str">
        <f t="shared" si="14"/>
        <v>#REF!</v>
      </c>
      <c r="D18" s="272">
        <f t="shared" si="15"/>
        <v>0</v>
      </c>
      <c r="E18" s="168"/>
      <c r="F18" s="8" t="s">
        <v>99</v>
      </c>
      <c r="G18" s="277" t="str">
        <f t="shared" si="16"/>
        <v>#REF!</v>
      </c>
      <c r="H18" s="277" t="str">
        <f t="shared" si="17"/>
        <v>#REF!</v>
      </c>
      <c r="I18" s="278">
        <f t="shared" si="18"/>
        <v>0</v>
      </c>
      <c r="J18" s="168"/>
      <c r="K18" s="168"/>
      <c r="L18" s="279" t="s">
        <v>115</v>
      </c>
      <c r="M18" s="274" t="str">
        <f>[1]Luciana!O2</f>
        <v>#ERROR!</v>
      </c>
      <c r="N18" s="275" t="str">
        <f t="shared" si="11"/>
        <v>#REF!</v>
      </c>
      <c r="O18" s="276" t="str">
        <f t="shared" si="12"/>
        <v>#ERROR!</v>
      </c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</row>
    <row r="19" ht="14.25" customHeight="1">
      <c r="A19" s="168" t="s">
        <v>100</v>
      </c>
      <c r="B19" s="23" t="str">
        <f t="shared" si="13"/>
        <v>#REF!</v>
      </c>
      <c r="C19" s="23" t="str">
        <f t="shared" si="14"/>
        <v>#REF!</v>
      </c>
      <c r="D19" s="272">
        <f t="shared" si="15"/>
        <v>0</v>
      </c>
      <c r="E19" s="168"/>
      <c r="F19" s="8" t="s">
        <v>100</v>
      </c>
      <c r="G19" s="277" t="str">
        <f t="shared" si="16"/>
        <v>#REF!</v>
      </c>
      <c r="H19" s="277" t="str">
        <f t="shared" si="17"/>
        <v>#REF!</v>
      </c>
      <c r="I19" s="278">
        <f t="shared" si="18"/>
        <v>0</v>
      </c>
      <c r="J19" s="250"/>
      <c r="K19" s="168"/>
      <c r="L19" s="282" t="s">
        <v>116</v>
      </c>
      <c r="M19" s="283"/>
      <c r="N19" s="284" t="str">
        <f t="shared" si="11"/>
        <v>#REF!</v>
      </c>
      <c r="O19" s="285" t="str">
        <f t="shared" si="12"/>
        <v>#REF!</v>
      </c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</row>
    <row r="20" ht="14.25" customHeight="1">
      <c r="A20" s="168" t="s">
        <v>101</v>
      </c>
      <c r="B20" s="23" t="str">
        <f t="shared" si="13"/>
        <v>#REF!</v>
      </c>
      <c r="C20" s="23" t="str">
        <f t="shared" si="14"/>
        <v>#REF!</v>
      </c>
      <c r="D20" s="272">
        <f t="shared" si="15"/>
        <v>0</v>
      </c>
      <c r="E20" s="168"/>
      <c r="F20" s="168" t="s">
        <v>101</v>
      </c>
      <c r="G20" s="277" t="str">
        <f t="shared" si="16"/>
        <v>#REF!</v>
      </c>
      <c r="H20" s="277" t="str">
        <f t="shared" si="17"/>
        <v>#REF!</v>
      </c>
      <c r="I20" s="278">
        <f t="shared" si="18"/>
        <v>0</v>
      </c>
      <c r="J20" s="168"/>
      <c r="K20" s="168"/>
      <c r="L20" s="268" t="s">
        <v>117</v>
      </c>
      <c r="M20" s="286" t="str">
        <f t="shared" ref="M20:O20" si="19">SUM(M15:M19)</f>
        <v>#ERROR!</v>
      </c>
      <c r="N20" s="286" t="str">
        <f t="shared" si="19"/>
        <v>#REF!</v>
      </c>
      <c r="O20" s="287" t="str">
        <f t="shared" si="19"/>
        <v>#ERROR!</v>
      </c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</row>
    <row r="21" ht="14.25" customHeight="1">
      <c r="A21" s="168" t="s">
        <v>103</v>
      </c>
      <c r="B21" s="23">
        <f t="shared" si="13"/>
        <v>29981349.07</v>
      </c>
      <c r="C21" s="23">
        <f t="shared" si="14"/>
        <v>1469739.55</v>
      </c>
      <c r="D21" s="272">
        <f t="shared" si="15"/>
        <v>20.3990898</v>
      </c>
      <c r="E21" s="168"/>
      <c r="F21" s="168" t="s">
        <v>103</v>
      </c>
      <c r="G21" s="277">
        <f t="shared" si="16"/>
        <v>76695</v>
      </c>
      <c r="H21" s="277">
        <f t="shared" si="17"/>
        <v>77429</v>
      </c>
      <c r="I21" s="278">
        <f t="shared" si="18"/>
        <v>0.009570376165</v>
      </c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</row>
    <row r="22" ht="14.25" customHeight="1">
      <c r="A22" s="168"/>
      <c r="B22" s="23"/>
      <c r="C22" s="23"/>
      <c r="D22" s="272">
        <f t="shared" si="15"/>
        <v>0</v>
      </c>
      <c r="E22" s="168"/>
      <c r="G22" s="277"/>
      <c r="H22" s="277"/>
      <c r="I22" s="278">
        <f t="shared" si="18"/>
        <v>0</v>
      </c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</row>
    <row r="23" ht="14.25" customHeight="1">
      <c r="A23" s="168"/>
      <c r="B23" s="23"/>
      <c r="C23" s="23"/>
      <c r="D23" s="272" t="str">
        <f>B23/C23</f>
        <v>#DIV/0!</v>
      </c>
      <c r="E23" s="168"/>
      <c r="F23" s="168"/>
      <c r="G23" s="277"/>
      <c r="H23" s="277"/>
      <c r="I23" s="278">
        <f t="shared" si="18"/>
        <v>0</v>
      </c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</row>
    <row r="24" ht="14.25" customHeight="1">
      <c r="A24" s="168"/>
      <c r="B24" s="23"/>
      <c r="C24" s="23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</row>
    <row r="25" ht="14.25" customHeight="1">
      <c r="A25" s="242" t="s">
        <v>107</v>
      </c>
      <c r="B25" s="243" t="s">
        <v>6</v>
      </c>
      <c r="C25" s="243" t="s">
        <v>7</v>
      </c>
      <c r="D25" s="243" t="s">
        <v>88</v>
      </c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</row>
    <row r="26" ht="14.25" customHeight="1">
      <c r="A26" s="170"/>
      <c r="D26" s="27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</row>
    <row r="27" ht="14.25" customHeight="1">
      <c r="A27" s="168" t="s">
        <v>97</v>
      </c>
      <c r="B27" s="277" t="str">
        <f t="shared" ref="B27:B32" si="20">INDIRECT(A27&amp;"!AA1")</f>
        <v>#REF!</v>
      </c>
      <c r="C27" s="277" t="str">
        <f t="shared" ref="C27:C32" si="21">INDIRECT(A27&amp;"!AB1")</f>
        <v>#REF!</v>
      </c>
      <c r="D27" s="278">
        <f t="shared" ref="D27:D34" si="22">IFERROR(C27/B27-1,0)</f>
        <v>0</v>
      </c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</row>
    <row r="28" ht="14.25" customHeight="1">
      <c r="A28" s="168" t="s">
        <v>98</v>
      </c>
      <c r="B28" s="277" t="str">
        <f t="shared" si="20"/>
        <v>#REF!</v>
      </c>
      <c r="C28" s="277" t="str">
        <f t="shared" si="21"/>
        <v>#REF!</v>
      </c>
      <c r="D28" s="278">
        <f t="shared" si="22"/>
        <v>0</v>
      </c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</row>
    <row r="29" ht="14.25" customHeight="1">
      <c r="A29" s="8" t="s">
        <v>99</v>
      </c>
      <c r="B29" s="277" t="str">
        <f t="shared" si="20"/>
        <v>#REF!</v>
      </c>
      <c r="C29" s="277" t="str">
        <f t="shared" si="21"/>
        <v>#REF!</v>
      </c>
      <c r="D29" s="278">
        <f t="shared" si="22"/>
        <v>0</v>
      </c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</row>
    <row r="30" ht="14.25" customHeight="1">
      <c r="A30" s="8" t="s">
        <v>100</v>
      </c>
      <c r="B30" s="277" t="str">
        <f t="shared" si="20"/>
        <v>#REF!</v>
      </c>
      <c r="C30" s="277" t="str">
        <f t="shared" si="21"/>
        <v>#REF!</v>
      </c>
      <c r="D30" s="278">
        <f t="shared" si="22"/>
        <v>0</v>
      </c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</row>
    <row r="31" ht="14.25" customHeight="1">
      <c r="A31" s="168" t="s">
        <v>101</v>
      </c>
      <c r="B31" s="277" t="str">
        <f t="shared" si="20"/>
        <v>#REF!</v>
      </c>
      <c r="C31" s="277" t="str">
        <f t="shared" si="21"/>
        <v>#REF!</v>
      </c>
      <c r="D31" s="278">
        <f t="shared" si="22"/>
        <v>0</v>
      </c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</row>
    <row r="32" ht="14.25" customHeight="1">
      <c r="A32" s="168" t="s">
        <v>103</v>
      </c>
      <c r="B32" s="277">
        <f t="shared" si="20"/>
        <v>862848.7074</v>
      </c>
      <c r="C32" s="277">
        <f t="shared" si="21"/>
        <v>1123309.681</v>
      </c>
      <c r="D32" s="278">
        <f t="shared" si="22"/>
        <v>0.3018616953</v>
      </c>
      <c r="E32" s="168">
        <f>B32/C32</f>
        <v>0.7681307497</v>
      </c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</row>
    <row r="33" ht="14.25" customHeight="1">
      <c r="B33" s="277"/>
      <c r="C33" s="277"/>
      <c r="D33" s="278">
        <f t="shared" si="22"/>
        <v>0</v>
      </c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</row>
    <row r="34" ht="14.25" customHeight="1">
      <c r="A34" s="168"/>
      <c r="B34" s="277"/>
      <c r="C34" s="277"/>
      <c r="D34" s="278">
        <f t="shared" si="22"/>
        <v>0</v>
      </c>
      <c r="E34" s="168"/>
      <c r="F34" s="168" t="str">
        <f>B34/C34</f>
        <v>#DIV/0!</v>
      </c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</row>
    <row r="35" ht="14.25" customHeight="1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</row>
    <row r="36" ht="14.25" customHeight="1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</row>
    <row r="37" ht="14.25" customHeight="1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</row>
    <row r="38" ht="14.25" customHeight="1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</row>
    <row r="39" ht="14.25" customHeight="1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</row>
    <row r="40" ht="14.25" customHeight="1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</row>
    <row r="41" ht="14.25" customHeight="1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</row>
    <row r="42" ht="14.25" customHeight="1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</row>
    <row r="43" ht="14.25" customHeight="1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</row>
    <row r="44" ht="14.25" customHeight="1">
      <c r="A44" s="168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</row>
    <row r="45" ht="14.25" customHeight="1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</row>
    <row r="46" ht="14.25" customHeight="1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</row>
    <row r="47" ht="14.25" customHeight="1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</row>
    <row r="48" ht="14.25" customHeight="1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</row>
    <row r="49" ht="14.25" customHeight="1">
      <c r="A49" s="168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</row>
    <row r="50" ht="14.25" customHeight="1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</row>
    <row r="51" ht="14.25" customHeight="1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</row>
    <row r="52" ht="14.25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</row>
    <row r="53" ht="14.25" customHeight="1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</row>
    <row r="54" ht="14.25" customHeight="1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</row>
    <row r="55" ht="14.25" customHeight="1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</row>
    <row r="56" ht="14.25" customHeight="1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</row>
    <row r="57" ht="14.25" customHeight="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</row>
    <row r="58" ht="14.25" customHeight="1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</row>
    <row r="59" ht="14.25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</row>
    <row r="60" ht="14.25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</row>
    <row r="61" ht="14.25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</row>
    <row r="62" ht="14.2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</row>
    <row r="63" ht="14.25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</row>
    <row r="64" ht="14.25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</row>
    <row r="65" ht="14.25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</row>
    <row r="66" ht="14.25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</row>
    <row r="67" ht="14.25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</row>
    <row r="68" ht="14.25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</row>
    <row r="69" ht="14.25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</row>
    <row r="70" ht="14.25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</row>
    <row r="71" ht="14.25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</row>
    <row r="72" ht="14.25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</row>
    <row r="73" ht="14.25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</row>
    <row r="74" ht="14.25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</row>
    <row r="75" ht="14.25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</row>
    <row r="76" ht="14.25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</row>
    <row r="77" ht="14.25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</row>
    <row r="78" ht="14.25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</row>
    <row r="79" ht="14.25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</row>
    <row r="80" ht="14.25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</row>
    <row r="81" ht="14.25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</row>
    <row r="82" ht="14.25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</row>
    <row r="83" ht="14.25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</row>
    <row r="84" ht="14.25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</row>
    <row r="85" ht="14.25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</row>
    <row r="86" ht="14.25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</row>
    <row r="87" ht="14.25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</row>
    <row r="88" ht="14.25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</row>
    <row r="89" ht="14.25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</row>
    <row r="90" ht="14.25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</row>
    <row r="91" ht="14.25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</row>
    <row r="92" ht="14.25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</row>
    <row r="93" ht="14.25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</row>
    <row r="94" ht="14.25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</row>
    <row r="95" ht="14.25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</row>
    <row r="96" ht="14.25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</row>
    <row r="97" ht="14.25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</row>
    <row r="98" ht="14.25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</row>
    <row r="99" ht="14.25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</row>
    <row r="100" ht="14.25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</row>
    <row r="101" ht="14.25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</row>
    <row r="102" ht="14.25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</row>
    <row r="103" ht="14.25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</row>
    <row r="104" ht="14.25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</row>
    <row r="105" ht="14.25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</row>
    <row r="106" ht="14.25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</row>
    <row r="107" ht="14.25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</row>
    <row r="108" ht="14.25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</row>
    <row r="109" ht="14.25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</row>
    <row r="110" ht="14.25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  <c r="Z110" s="168"/>
    </row>
    <row r="111" ht="14.25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</row>
    <row r="112" ht="14.25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</row>
    <row r="113" ht="14.25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</row>
    <row r="114" ht="14.25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</row>
    <row r="115" ht="14.25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</row>
    <row r="116" ht="14.25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</row>
    <row r="117" ht="14.25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</row>
    <row r="118" ht="14.25" customHeight="1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</row>
    <row r="119" ht="14.25" customHeight="1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</row>
    <row r="120" ht="14.25" customHeight="1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</row>
    <row r="121" ht="14.25" customHeight="1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</row>
    <row r="122" ht="14.25" customHeight="1">
      <c r="A122" s="168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</row>
    <row r="123" ht="14.25" customHeight="1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</row>
    <row r="124" ht="14.25" customHeight="1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</row>
    <row r="125" ht="14.25" customHeight="1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</row>
    <row r="126" ht="14.25" customHeight="1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</row>
    <row r="127" ht="14.25" customHeight="1">
      <c r="A127" s="168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</row>
    <row r="128" ht="14.25" customHeight="1">
      <c r="A128" s="168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</row>
    <row r="129" ht="14.25" customHeight="1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</row>
    <row r="130" ht="14.25" customHeight="1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</row>
    <row r="131" ht="14.25" customHeight="1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</row>
    <row r="132" ht="14.25" customHeight="1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</row>
    <row r="133" ht="14.25" customHeight="1">
      <c r="A133" s="168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</row>
    <row r="134" ht="14.25" customHeight="1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</row>
    <row r="135" ht="14.25" customHeight="1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</row>
    <row r="136" ht="14.25" customHeight="1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</row>
    <row r="137" ht="14.25" customHeight="1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  <c r="Z137" s="168"/>
    </row>
    <row r="138" ht="14.25" customHeight="1">
      <c r="A138" s="168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</row>
    <row r="139" ht="14.25" customHeight="1">
      <c r="A139" s="168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/>
    </row>
    <row r="140" ht="14.25" customHeight="1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</row>
    <row r="141" ht="14.25" customHeight="1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</row>
    <row r="142" ht="14.25" customHeight="1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</row>
    <row r="143" ht="14.25" customHeight="1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  <c r="Z143" s="168"/>
    </row>
    <row r="144" ht="14.25" customHeight="1">
      <c r="A144" s="168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168"/>
    </row>
    <row r="145" ht="14.25" customHeight="1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</row>
    <row r="146" ht="14.25" customHeight="1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</row>
    <row r="147" ht="14.25" customHeight="1">
      <c r="A147" s="168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</row>
    <row r="148" ht="14.25" customHeight="1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</row>
    <row r="149" ht="14.25" customHeight="1">
      <c r="A149" s="168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  <c r="Z149" s="168"/>
    </row>
    <row r="150" ht="14.25" customHeight="1">
      <c r="A150" s="16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</row>
    <row r="151" ht="14.25" customHeight="1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  <c r="Z151" s="168"/>
    </row>
    <row r="152" ht="14.25" customHeight="1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  <c r="Z152" s="168"/>
    </row>
    <row r="153" ht="14.25" customHeight="1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</row>
    <row r="154" ht="14.25" customHeight="1">
      <c r="A154" s="168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</row>
    <row r="155" ht="14.25" customHeight="1">
      <c r="A155" s="168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</row>
    <row r="156" ht="14.25" customHeight="1">
      <c r="A156" s="168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8"/>
    </row>
    <row r="157" ht="14.25" customHeight="1">
      <c r="A157" s="168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</row>
    <row r="158" ht="14.25" customHeight="1">
      <c r="A158" s="16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</row>
    <row r="159" ht="14.25" customHeight="1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</row>
    <row r="160" ht="14.25" customHeight="1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</row>
    <row r="161" ht="14.25" customHeight="1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</row>
    <row r="162" ht="14.25" customHeight="1">
      <c r="A162" s="168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  <c r="Z162" s="168"/>
    </row>
    <row r="163" ht="14.25" customHeight="1">
      <c r="A163" s="16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  <c r="Z163" s="168"/>
    </row>
    <row r="164" ht="14.25" customHeight="1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  <c r="Z164" s="168"/>
    </row>
    <row r="165" ht="14.25" customHeight="1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</row>
    <row r="166" ht="14.25" customHeight="1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  <c r="Z166" s="168"/>
    </row>
    <row r="167" ht="14.25" customHeight="1">
      <c r="A167" s="168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  <c r="Z167" s="168"/>
    </row>
    <row r="168" ht="14.25" customHeight="1">
      <c r="A168" s="168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</row>
    <row r="169" ht="14.25" customHeight="1">
      <c r="A169" s="168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</row>
    <row r="170" ht="14.25" customHeight="1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</row>
    <row r="171" ht="14.25" customHeight="1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</row>
    <row r="172" ht="14.25" customHeight="1">
      <c r="A172" s="168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</row>
    <row r="173" ht="14.25" customHeight="1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</row>
    <row r="174" ht="14.25" customHeight="1">
      <c r="A174" s="168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</row>
    <row r="175" ht="14.25" customHeight="1">
      <c r="A175" s="16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</row>
    <row r="176" ht="14.25" customHeight="1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</row>
    <row r="177" ht="14.25" customHeight="1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</row>
    <row r="178" ht="14.25" customHeight="1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  <c r="Z178" s="168"/>
    </row>
    <row r="179" ht="14.25" customHeight="1">
      <c r="A179" s="168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  <c r="Z179" s="168"/>
    </row>
    <row r="180" ht="14.25" customHeight="1">
      <c r="A180" s="16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  <c r="Z180" s="168"/>
    </row>
    <row r="181" ht="14.25" customHeight="1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  <c r="Z181" s="168"/>
    </row>
    <row r="182" ht="14.25" customHeight="1">
      <c r="A182" s="168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  <c r="Z182" s="168"/>
    </row>
    <row r="183" ht="14.25" customHeight="1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  <c r="Z183" s="168"/>
    </row>
    <row r="184" ht="14.25" customHeight="1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  <c r="Z184" s="168"/>
    </row>
    <row r="185" ht="14.25" customHeight="1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  <c r="Z185" s="168"/>
    </row>
    <row r="186" ht="14.25" customHeight="1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</row>
    <row r="187" ht="14.25" customHeight="1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</row>
    <row r="188" ht="14.25" customHeight="1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</row>
    <row r="189" ht="14.25" customHeight="1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</row>
    <row r="190" ht="14.25" customHeight="1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  <c r="Z190" s="168"/>
    </row>
    <row r="191" ht="14.25" customHeight="1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</row>
    <row r="192" ht="14.25" customHeight="1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</row>
    <row r="193" ht="14.25" customHeight="1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</row>
    <row r="194" ht="14.25" customHeight="1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</row>
    <row r="195" ht="14.25" customHeight="1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</row>
    <row r="196" ht="14.25" customHeight="1">
      <c r="A196" s="168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</row>
    <row r="197" ht="14.25" customHeight="1">
      <c r="A197" s="168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</row>
    <row r="198" ht="14.25" customHeight="1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</row>
    <row r="199" ht="14.25" customHeight="1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</row>
    <row r="200" ht="14.25" customHeight="1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</row>
    <row r="201" ht="14.25" customHeight="1">
      <c r="A201" s="168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</row>
    <row r="202" ht="14.25" customHeight="1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</row>
    <row r="203" ht="14.25" customHeight="1">
      <c r="A203" s="168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</row>
    <row r="204" ht="14.25" customHeight="1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</row>
    <row r="205" ht="14.25" customHeight="1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</row>
    <row r="206" ht="14.25" customHeight="1">
      <c r="A206" s="168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</row>
    <row r="207" ht="14.25" customHeight="1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</row>
    <row r="208" ht="14.25" customHeight="1">
      <c r="A208" s="168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</row>
    <row r="209" ht="14.25" customHeight="1">
      <c r="A209" s="168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</row>
    <row r="210" ht="14.25" customHeight="1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</row>
    <row r="211" ht="14.25" customHeight="1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</row>
    <row r="212" ht="14.25" customHeight="1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</row>
    <row r="213" ht="14.25" customHeight="1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</row>
    <row r="214" ht="14.25" customHeight="1">
      <c r="A214" s="168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</row>
    <row r="215" ht="14.25" customHeight="1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</row>
    <row r="216" ht="14.25" customHeight="1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</row>
    <row r="217" ht="14.25" customHeight="1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</row>
    <row r="218" ht="14.25" customHeight="1">
      <c r="A218" s="168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</row>
    <row r="219" ht="14.25" customHeight="1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</row>
    <row r="220" ht="14.25" customHeight="1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</row>
    <row r="221" ht="14.25" customHeight="1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</row>
    <row r="222" ht="14.25" customHeight="1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</row>
    <row r="223" ht="14.25" customHeight="1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</row>
    <row r="224" ht="14.25" customHeight="1">
      <c r="A224" s="168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</row>
    <row r="225" ht="14.25" customHeight="1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</row>
    <row r="226" ht="14.25" customHeight="1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</row>
    <row r="227" ht="14.25" customHeight="1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</row>
    <row r="228" ht="14.25" customHeight="1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</row>
    <row r="229" ht="14.25" customHeight="1">
      <c r="A229" s="168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</row>
    <row r="230" ht="14.25" customHeight="1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</row>
    <row r="231" ht="14.25" customHeight="1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</row>
    <row r="232" ht="14.25" customHeight="1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</row>
    <row r="233" ht="14.25" customHeight="1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</row>
    <row r="234" ht="14.25" customHeight="1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</row>
    <row r="235" ht="14.25" customHeight="1">
      <c r="A235" s="168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</row>
    <row r="236" ht="14.25" customHeight="1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</row>
    <row r="237" ht="14.25" customHeight="1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</row>
    <row r="238" ht="14.25" customHeight="1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</row>
    <row r="239" ht="14.25" customHeight="1">
      <c r="A239" s="168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</row>
    <row r="240" ht="14.25" customHeight="1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</row>
    <row r="241" ht="14.25" customHeight="1">
      <c r="A241" s="168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</row>
    <row r="242" ht="14.25" customHeight="1">
      <c r="A242" s="168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</row>
    <row r="243" ht="14.25" customHeight="1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</row>
    <row r="244" ht="14.25" customHeight="1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</row>
    <row r="245" ht="14.25" customHeight="1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</row>
    <row r="246" ht="14.25" customHeight="1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</row>
    <row r="247" ht="14.25" customHeight="1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</row>
    <row r="248" ht="14.25" customHeight="1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</row>
    <row r="249" ht="14.25" customHeight="1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</row>
    <row r="250" ht="14.25" customHeight="1">
      <c r="A250" s="168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</row>
    <row r="251" ht="14.25" customHeight="1">
      <c r="A251" s="168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</row>
    <row r="252" ht="14.25" customHeight="1">
      <c r="A252" s="168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</row>
    <row r="253" ht="14.25" customHeight="1">
      <c r="A253" s="168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</row>
    <row r="254" ht="14.25" customHeight="1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</row>
    <row r="255" ht="14.25" customHeight="1">
      <c r="A255" s="16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</row>
    <row r="256" ht="14.25" customHeight="1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</row>
    <row r="257" ht="14.25" customHeight="1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</row>
    <row r="258" ht="14.25" customHeight="1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</row>
    <row r="259" ht="14.25" customHeight="1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</row>
    <row r="260" ht="14.25" customHeight="1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</row>
    <row r="261" ht="14.25" customHeight="1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</row>
    <row r="262" ht="14.25" customHeight="1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</row>
    <row r="263" ht="14.25" customHeight="1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</row>
    <row r="264" ht="14.25" customHeight="1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</row>
    <row r="265" ht="14.25" customHeight="1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</row>
    <row r="266" ht="14.25" customHeight="1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</row>
    <row r="267" ht="14.25" customHeight="1">
      <c r="A267" s="168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</row>
    <row r="268" ht="14.25" customHeight="1">
      <c r="A268" s="168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</row>
    <row r="269" ht="14.25" customHeight="1">
      <c r="A269" s="168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</row>
    <row r="270" ht="14.25" customHeight="1">
      <c r="A270" s="168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</row>
    <row r="271" ht="14.25" customHeight="1">
      <c r="A271" s="168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</row>
    <row r="272" ht="14.25" customHeight="1">
      <c r="A272" s="168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</row>
    <row r="273" ht="14.25" customHeight="1">
      <c r="A273" s="168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</row>
    <row r="274" ht="14.25" customHeight="1">
      <c r="A274" s="168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</row>
    <row r="275" ht="14.25" customHeight="1">
      <c r="A275" s="168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</row>
    <row r="276" ht="14.25" customHeight="1">
      <c r="A276" s="168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</row>
    <row r="277" ht="14.25" customHeight="1">
      <c r="A277" s="168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</row>
    <row r="278" ht="14.25" customHeight="1">
      <c r="A278" s="168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</row>
    <row r="279" ht="14.25" customHeight="1">
      <c r="A279" s="168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</row>
    <row r="280" ht="14.25" customHeight="1">
      <c r="A280" s="168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</row>
    <row r="281" ht="14.25" customHeight="1">
      <c r="A281" s="168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</row>
    <row r="282" ht="14.25" customHeight="1">
      <c r="A282" s="168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</row>
    <row r="283" ht="14.25" customHeight="1">
      <c r="A283" s="168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</row>
    <row r="284" ht="14.25" customHeight="1">
      <c r="A284" s="168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</row>
    <row r="285" ht="14.25" customHeight="1">
      <c r="A285" s="168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</row>
    <row r="286" ht="14.25" customHeight="1">
      <c r="A286" s="168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</row>
    <row r="287" ht="14.25" customHeight="1">
      <c r="A287" s="168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</row>
    <row r="288" ht="14.25" customHeight="1">
      <c r="A288" s="168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</row>
    <row r="289" ht="14.25" customHeight="1">
      <c r="A289" s="168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</row>
    <row r="290" ht="14.25" customHeight="1">
      <c r="A290" s="168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</row>
    <row r="291" ht="14.25" customHeight="1">
      <c r="A291" s="168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</row>
    <row r="292" ht="14.25" customHeight="1">
      <c r="A292" s="168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</row>
    <row r="293" ht="14.25" customHeight="1">
      <c r="A293" s="168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</row>
    <row r="294" ht="14.25" customHeight="1">
      <c r="A294" s="168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</row>
    <row r="295" ht="14.25" customHeight="1">
      <c r="A295" s="168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</row>
    <row r="296" ht="14.25" customHeight="1">
      <c r="A296" s="168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</row>
    <row r="297" ht="14.25" customHeight="1">
      <c r="A297" s="168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</row>
    <row r="298" ht="14.25" customHeight="1">
      <c r="A298" s="168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</row>
    <row r="299" ht="14.25" customHeight="1">
      <c r="A299" s="168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</row>
    <row r="300" ht="14.25" customHeight="1">
      <c r="A300" s="168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</row>
    <row r="301" ht="14.25" customHeight="1">
      <c r="A301" s="168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</row>
    <row r="302" ht="14.25" customHeight="1">
      <c r="A302" s="168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</row>
    <row r="303" ht="14.25" customHeight="1">
      <c r="A303" s="168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</row>
    <row r="304" ht="14.25" customHeight="1">
      <c r="A304" s="168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</row>
    <row r="305" ht="14.25" customHeight="1">
      <c r="A305" s="168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</row>
    <row r="306" ht="14.25" customHeight="1">
      <c r="A306" s="168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</row>
    <row r="307" ht="14.25" customHeight="1">
      <c r="A307" s="168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</row>
    <row r="308" ht="14.25" customHeight="1">
      <c r="A308" s="168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</row>
    <row r="309" ht="14.25" customHeight="1">
      <c r="A309" s="168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</row>
    <row r="310" ht="14.25" customHeight="1">
      <c r="A310" s="168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  <c r="Z310" s="168"/>
    </row>
    <row r="311" ht="14.25" customHeight="1">
      <c r="A311" s="168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  <c r="Z311" s="168"/>
    </row>
    <row r="312" ht="14.25" customHeight="1">
      <c r="A312" s="168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  <c r="Z312" s="168"/>
    </row>
    <row r="313" ht="14.25" customHeight="1">
      <c r="A313" s="168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</row>
    <row r="314" ht="14.25" customHeight="1">
      <c r="A314" s="168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</row>
    <row r="315" ht="14.25" customHeight="1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</row>
    <row r="316" ht="14.25" customHeight="1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</row>
    <row r="317" ht="14.25" customHeight="1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</row>
    <row r="318" ht="14.25" customHeight="1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</row>
    <row r="319" ht="14.25" customHeight="1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</row>
    <row r="320" ht="14.25" customHeight="1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  <c r="Z320" s="168"/>
    </row>
    <row r="321" ht="14.25" customHeight="1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  <c r="Z321" s="168"/>
    </row>
    <row r="322" ht="14.25" customHeight="1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</row>
    <row r="323" ht="14.25" customHeight="1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  <c r="Z323" s="168"/>
    </row>
    <row r="324" ht="14.25" customHeight="1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  <c r="Z324" s="168"/>
    </row>
    <row r="325" ht="14.25" customHeight="1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  <c r="Z325" s="168"/>
    </row>
    <row r="326" ht="14.25" customHeight="1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  <c r="Z326" s="168"/>
    </row>
    <row r="327" ht="14.25" customHeight="1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  <c r="Z327" s="168"/>
    </row>
    <row r="328" ht="14.25" customHeight="1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  <c r="Z328" s="168"/>
    </row>
    <row r="329" ht="14.25" customHeight="1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  <c r="Z329" s="168"/>
    </row>
    <row r="330" ht="14.25" customHeight="1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  <c r="Z330" s="168"/>
    </row>
    <row r="331" ht="14.25" customHeight="1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  <c r="Z331" s="168"/>
    </row>
    <row r="332" ht="14.25" customHeight="1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</row>
    <row r="333" ht="14.25" customHeight="1">
      <c r="A333" s="168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</row>
    <row r="334" ht="14.25" customHeight="1">
      <c r="A334" s="168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  <c r="Z334" s="168"/>
    </row>
    <row r="335" ht="14.25" customHeight="1">
      <c r="A335" s="168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  <c r="Z335" s="168"/>
    </row>
    <row r="336" ht="14.25" customHeight="1">
      <c r="A336" s="168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</row>
    <row r="337" ht="14.25" customHeight="1">
      <c r="A337" s="168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</row>
    <row r="338" ht="14.25" customHeight="1">
      <c r="A338" s="168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</row>
    <row r="339" ht="14.25" customHeight="1">
      <c r="A339" s="168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</row>
    <row r="340" ht="14.25" customHeight="1">
      <c r="A340" s="168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  <c r="Z340" s="168"/>
    </row>
    <row r="341" ht="14.25" customHeight="1">
      <c r="A341" s="168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  <c r="Z341" s="168"/>
    </row>
    <row r="342" ht="14.25" customHeight="1">
      <c r="A342" s="168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</row>
    <row r="343" ht="14.25" customHeight="1">
      <c r="A343" s="168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</row>
    <row r="344" ht="14.25" customHeight="1">
      <c r="A344" s="168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</row>
    <row r="345" ht="14.25" customHeight="1">
      <c r="A345" s="168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</row>
    <row r="346" ht="14.25" customHeight="1">
      <c r="A346" s="168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</row>
    <row r="347" ht="14.25" customHeight="1">
      <c r="A347" s="168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</row>
    <row r="348" ht="14.25" customHeight="1">
      <c r="A348" s="168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</row>
    <row r="349" ht="14.25" customHeight="1">
      <c r="A349" s="168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</row>
    <row r="350" ht="14.25" customHeight="1">
      <c r="A350" s="168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</row>
    <row r="351" ht="14.25" customHeight="1">
      <c r="A351" s="168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</row>
    <row r="352" ht="14.25" customHeight="1">
      <c r="A352" s="168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</row>
    <row r="353" ht="14.25" customHeight="1">
      <c r="A353" s="168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</row>
    <row r="354" ht="14.25" customHeight="1">
      <c r="A354" s="168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</row>
    <row r="355" ht="14.25" customHeight="1">
      <c r="A355" s="168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</row>
    <row r="356" ht="14.25" customHeight="1">
      <c r="A356" s="168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</row>
    <row r="357" ht="14.25" customHeight="1">
      <c r="A357" s="168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</row>
    <row r="358" ht="14.25" customHeight="1">
      <c r="A358" s="168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</row>
    <row r="359" ht="14.25" customHeight="1">
      <c r="A359" s="168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</row>
    <row r="360" ht="14.25" customHeight="1">
      <c r="A360" s="168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</row>
    <row r="361" ht="14.25" customHeight="1">
      <c r="A361" s="168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  <c r="Z361" s="168"/>
    </row>
    <row r="362" ht="14.25" customHeight="1">
      <c r="A362" s="168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  <c r="Z362" s="168"/>
    </row>
    <row r="363" ht="14.25" customHeight="1">
      <c r="A363" s="168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  <c r="Z363" s="168"/>
    </row>
    <row r="364" ht="14.25" customHeight="1">
      <c r="A364" s="168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  <c r="Z364" s="168"/>
    </row>
    <row r="365" ht="14.25" customHeight="1">
      <c r="A365" s="168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  <c r="Z365" s="168"/>
    </row>
    <row r="366" ht="14.25" customHeight="1">
      <c r="A366" s="168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</row>
    <row r="367" ht="14.25" customHeight="1">
      <c r="A367" s="168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</row>
    <row r="368" ht="14.25" customHeight="1">
      <c r="A368" s="168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  <c r="Z368" s="168"/>
    </row>
    <row r="369" ht="14.25" customHeight="1">
      <c r="A369" s="168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  <c r="Z369" s="168"/>
    </row>
    <row r="370" ht="14.25" customHeight="1">
      <c r="A370" s="168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</row>
    <row r="371" ht="14.25" customHeight="1">
      <c r="A371" s="168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</row>
    <row r="372" ht="14.25" customHeight="1">
      <c r="A372" s="168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</row>
    <row r="373" ht="14.25" customHeight="1">
      <c r="A373" s="168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</row>
    <row r="374" ht="14.25" customHeight="1">
      <c r="A374" s="168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</row>
    <row r="375" ht="14.25" customHeight="1">
      <c r="A375" s="168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</row>
    <row r="376" ht="14.25" customHeight="1">
      <c r="A376" s="168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  <c r="Z376" s="168"/>
    </row>
    <row r="377" ht="14.25" customHeight="1">
      <c r="A377" s="168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  <c r="Z377" s="168"/>
    </row>
    <row r="378" ht="14.25" customHeight="1">
      <c r="A378" s="168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  <c r="Z378" s="168"/>
    </row>
    <row r="379" ht="14.25" customHeight="1">
      <c r="A379" s="168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  <c r="Z379" s="168"/>
    </row>
    <row r="380" ht="14.25" customHeight="1">
      <c r="A380" s="168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  <c r="Z380" s="168"/>
    </row>
    <row r="381" ht="14.25" customHeight="1">
      <c r="A381" s="168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  <c r="Z381" s="168"/>
    </row>
    <row r="382" ht="14.25" customHeight="1">
      <c r="A382" s="168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</row>
    <row r="383" ht="14.25" customHeight="1">
      <c r="A383" s="168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  <c r="Z383" s="168"/>
    </row>
    <row r="384" ht="14.25" customHeight="1">
      <c r="A384" s="168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  <c r="Z384" s="168"/>
    </row>
    <row r="385" ht="14.25" customHeight="1">
      <c r="A385" s="168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  <c r="Z385" s="168"/>
    </row>
    <row r="386" ht="14.25" customHeight="1">
      <c r="A386" s="168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  <c r="Z386" s="168"/>
    </row>
    <row r="387" ht="14.25" customHeight="1">
      <c r="A387" s="168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  <c r="Z387" s="168"/>
    </row>
    <row r="388" ht="14.25" customHeight="1">
      <c r="A388" s="168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</row>
    <row r="389" ht="14.25" customHeight="1">
      <c r="A389" s="168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</row>
    <row r="390" ht="14.25" customHeight="1">
      <c r="A390" s="168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  <c r="Z390" s="168"/>
    </row>
    <row r="391" ht="14.25" customHeight="1">
      <c r="A391" s="168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  <c r="Z391" s="168"/>
    </row>
    <row r="392" ht="14.25" customHeight="1">
      <c r="A392" s="168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</row>
    <row r="393" ht="14.25" customHeight="1">
      <c r="A393" s="168"/>
      <c r="B393" s="168"/>
      <c r="C393" s="168"/>
      <c r="D393" s="168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  <c r="Z393" s="168"/>
    </row>
    <row r="394" ht="14.25" customHeight="1">
      <c r="A394" s="168"/>
      <c r="B394" s="168"/>
      <c r="C394" s="168"/>
      <c r="D394" s="168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  <c r="Z394" s="168"/>
    </row>
    <row r="395" ht="14.25" customHeight="1">
      <c r="A395" s="168"/>
      <c r="B395" s="168"/>
      <c r="C395" s="168"/>
      <c r="D395" s="168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  <c r="Z395" s="168"/>
    </row>
    <row r="396" ht="14.25" customHeight="1">
      <c r="A396" s="168"/>
      <c r="B396" s="168"/>
      <c r="C396" s="168"/>
      <c r="D396" s="168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  <c r="Z396" s="168"/>
    </row>
    <row r="397" ht="14.25" customHeight="1">
      <c r="A397" s="168"/>
      <c r="B397" s="168"/>
      <c r="C397" s="168"/>
      <c r="D397" s="168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</row>
    <row r="398" ht="14.25" customHeight="1">
      <c r="A398" s="168"/>
      <c r="B398" s="168"/>
      <c r="C398" s="168"/>
      <c r="D398" s="168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</row>
    <row r="399" ht="14.25" customHeight="1">
      <c r="A399" s="168"/>
      <c r="B399" s="168"/>
      <c r="C399" s="168"/>
      <c r="D399" s="168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</row>
    <row r="400" ht="14.25" customHeight="1">
      <c r="A400" s="168"/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</row>
    <row r="401" ht="14.25" customHeight="1">
      <c r="A401" s="168"/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</row>
    <row r="402" ht="14.25" customHeight="1">
      <c r="A402" s="168"/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</row>
    <row r="403" ht="14.25" customHeight="1">
      <c r="A403" s="168"/>
      <c r="B403" s="168"/>
      <c r="C403" s="168"/>
      <c r="D403" s="168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  <c r="Z403" s="168"/>
    </row>
    <row r="404" ht="14.25" customHeight="1">
      <c r="A404" s="168"/>
      <c r="B404" s="168"/>
      <c r="C404" s="168"/>
      <c r="D404" s="168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  <c r="Z404" s="168"/>
    </row>
    <row r="405" ht="14.25" customHeight="1">
      <c r="A405" s="168"/>
      <c r="B405" s="168"/>
      <c r="C405" s="168"/>
      <c r="D405" s="168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  <c r="Z405" s="168"/>
    </row>
    <row r="406" ht="14.25" customHeight="1">
      <c r="A406" s="168"/>
      <c r="B406" s="168"/>
      <c r="C406" s="168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  <c r="Z406" s="168"/>
    </row>
    <row r="407" ht="14.25" customHeight="1">
      <c r="A407" s="168"/>
      <c r="B407" s="168"/>
      <c r="C407" s="168"/>
      <c r="D407" s="168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  <c r="Z407" s="168"/>
    </row>
    <row r="408" ht="14.25" customHeight="1">
      <c r="A408" s="168"/>
      <c r="B408" s="168"/>
      <c r="C408" s="168"/>
      <c r="D408" s="168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  <c r="Z408" s="168"/>
    </row>
    <row r="409" ht="14.25" customHeight="1">
      <c r="A409" s="168"/>
      <c r="B409" s="168"/>
      <c r="C409" s="168"/>
      <c r="D409" s="168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  <c r="Z409" s="168"/>
    </row>
    <row r="410" ht="14.25" customHeight="1">
      <c r="A410" s="168"/>
      <c r="B410" s="168"/>
      <c r="C410" s="168"/>
      <c r="D410" s="168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  <c r="Z410" s="168"/>
    </row>
    <row r="411" ht="14.25" customHeight="1">
      <c r="A411" s="168"/>
      <c r="B411" s="168"/>
      <c r="C411" s="168"/>
      <c r="D411" s="168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</row>
    <row r="412" ht="14.25" customHeight="1">
      <c r="A412" s="168"/>
      <c r="B412" s="168"/>
      <c r="C412" s="168"/>
      <c r="D412" s="168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</row>
    <row r="413" ht="14.25" customHeight="1">
      <c r="A413" s="168"/>
      <c r="B413" s="168"/>
      <c r="C413" s="168"/>
      <c r="D413" s="168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</row>
    <row r="414" ht="14.25" customHeight="1">
      <c r="A414" s="168"/>
      <c r="B414" s="168"/>
      <c r="C414" s="168"/>
      <c r="D414" s="168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</row>
    <row r="415" ht="14.25" customHeight="1">
      <c r="A415" s="168"/>
      <c r="B415" s="168"/>
      <c r="C415" s="168"/>
      <c r="D415" s="168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</row>
    <row r="416" ht="14.25" customHeight="1">
      <c r="A416" s="168"/>
      <c r="B416" s="168"/>
      <c r="C416" s="168"/>
      <c r="D416" s="168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</row>
    <row r="417" ht="14.25" customHeight="1">
      <c r="A417" s="168"/>
      <c r="B417" s="168"/>
      <c r="C417" s="168"/>
      <c r="D417" s="168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</row>
    <row r="418" ht="14.25" customHeight="1">
      <c r="A418" s="168"/>
      <c r="B418" s="168"/>
      <c r="C418" s="168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</row>
    <row r="419" ht="14.25" customHeight="1">
      <c r="A419" s="168"/>
      <c r="B419" s="168"/>
      <c r="C419" s="168"/>
      <c r="D419" s="168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</row>
    <row r="420" ht="14.25" customHeight="1">
      <c r="A420" s="168"/>
      <c r="B420" s="168"/>
      <c r="C420" s="168"/>
      <c r="D420" s="168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</row>
    <row r="421" ht="14.25" customHeight="1">
      <c r="A421" s="168"/>
      <c r="B421" s="168"/>
      <c r="C421" s="168"/>
      <c r="D421" s="168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</row>
    <row r="422" ht="14.25" customHeight="1">
      <c r="A422" s="168"/>
      <c r="B422" s="168"/>
      <c r="C422" s="168"/>
      <c r="D422" s="168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</row>
    <row r="423" ht="14.25" customHeight="1">
      <c r="A423" s="168"/>
      <c r="B423" s="168"/>
      <c r="C423" s="168"/>
      <c r="D423" s="168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</row>
    <row r="424" ht="14.25" customHeight="1">
      <c r="A424" s="168"/>
      <c r="B424" s="168"/>
      <c r="C424" s="168"/>
      <c r="D424" s="168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</row>
    <row r="425" ht="14.25" customHeight="1">
      <c r="A425" s="168"/>
      <c r="B425" s="168"/>
      <c r="C425" s="168"/>
      <c r="D425" s="168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</row>
    <row r="426" ht="14.25" customHeight="1">
      <c r="A426" s="168"/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</row>
    <row r="427" ht="14.25" customHeight="1">
      <c r="A427" s="168"/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</row>
    <row r="428" ht="14.25" customHeight="1">
      <c r="A428" s="168"/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</row>
    <row r="429" ht="14.25" customHeight="1">
      <c r="A429" s="168"/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</row>
    <row r="430" ht="14.25" customHeight="1">
      <c r="A430" s="168"/>
      <c r="B430" s="168"/>
      <c r="C430" s="168"/>
      <c r="D430" s="168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</row>
    <row r="431" ht="14.25" customHeight="1">
      <c r="A431" s="168"/>
      <c r="B431" s="168"/>
      <c r="C431" s="168"/>
      <c r="D431" s="168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</row>
    <row r="432" ht="14.25" customHeight="1">
      <c r="A432" s="168"/>
      <c r="B432" s="168"/>
      <c r="C432" s="168"/>
      <c r="D432" s="168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</row>
    <row r="433" ht="14.25" customHeight="1">
      <c r="A433" s="168"/>
      <c r="B433" s="168"/>
      <c r="C433" s="168"/>
      <c r="D433" s="168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</row>
    <row r="434" ht="14.25" customHeight="1">
      <c r="A434" s="168"/>
      <c r="B434" s="168"/>
      <c r="C434" s="168"/>
      <c r="D434" s="168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</row>
    <row r="435" ht="14.25" customHeight="1">
      <c r="A435" s="168"/>
      <c r="B435" s="168"/>
      <c r="C435" s="168"/>
      <c r="D435" s="168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</row>
    <row r="436" ht="14.25" customHeight="1">
      <c r="A436" s="168"/>
      <c r="B436" s="168"/>
      <c r="C436" s="168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  <c r="Z436" s="168"/>
    </row>
    <row r="437" ht="14.25" customHeight="1">
      <c r="A437" s="168"/>
      <c r="B437" s="168"/>
      <c r="C437" s="168"/>
      <c r="D437" s="168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</row>
    <row r="438" ht="14.25" customHeight="1">
      <c r="A438" s="168"/>
      <c r="B438" s="168"/>
      <c r="C438" s="168"/>
      <c r="D438" s="168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</row>
    <row r="439" ht="14.25" customHeight="1">
      <c r="A439" s="168"/>
      <c r="B439" s="168"/>
      <c r="C439" s="168"/>
      <c r="D439" s="168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</row>
    <row r="440" ht="14.25" customHeight="1">
      <c r="A440" s="168"/>
      <c r="B440" s="168"/>
      <c r="C440" s="168"/>
      <c r="D440" s="168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</row>
    <row r="441" ht="14.25" customHeight="1">
      <c r="A441" s="168"/>
      <c r="B441" s="168"/>
      <c r="C441" s="168"/>
      <c r="D441" s="168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</row>
    <row r="442" ht="14.25" customHeight="1">
      <c r="A442" s="168"/>
      <c r="B442" s="168"/>
      <c r="C442" s="168"/>
      <c r="D442" s="168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</row>
    <row r="443" ht="14.25" customHeight="1">
      <c r="A443" s="168"/>
      <c r="B443" s="168"/>
      <c r="C443" s="168"/>
      <c r="D443" s="168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</row>
    <row r="444" ht="14.25" customHeight="1">
      <c r="A444" s="168"/>
      <c r="B444" s="168"/>
      <c r="C444" s="168"/>
      <c r="D444" s="168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</row>
    <row r="445" ht="14.25" customHeight="1">
      <c r="A445" s="168"/>
      <c r="B445" s="168"/>
      <c r="C445" s="168"/>
      <c r="D445" s="168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</row>
    <row r="446" ht="14.25" customHeight="1">
      <c r="A446" s="168"/>
      <c r="B446" s="168"/>
      <c r="C446" s="168"/>
      <c r="D446" s="168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</row>
    <row r="447" ht="14.25" customHeight="1">
      <c r="A447" s="168"/>
      <c r="B447" s="168"/>
      <c r="C447" s="168"/>
      <c r="D447" s="168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</row>
    <row r="448" ht="14.25" customHeight="1">
      <c r="A448" s="168"/>
      <c r="B448" s="168"/>
      <c r="C448" s="168"/>
      <c r="D448" s="168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</row>
    <row r="449" ht="14.25" customHeight="1">
      <c r="A449" s="168"/>
      <c r="B449" s="168"/>
      <c r="C449" s="168"/>
      <c r="D449" s="168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</row>
    <row r="450" ht="14.25" customHeight="1">
      <c r="A450" s="168"/>
      <c r="B450" s="168"/>
      <c r="C450" s="168"/>
      <c r="D450" s="168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</row>
    <row r="451" ht="14.25" customHeight="1">
      <c r="A451" s="168"/>
      <c r="B451" s="168"/>
      <c r="C451" s="168"/>
      <c r="D451" s="168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</row>
    <row r="452" ht="14.25" customHeight="1">
      <c r="A452" s="168"/>
      <c r="B452" s="168"/>
      <c r="C452" s="168"/>
      <c r="D452" s="168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</row>
    <row r="453" ht="14.25" customHeight="1">
      <c r="A453" s="168"/>
      <c r="B453" s="168"/>
      <c r="C453" s="168"/>
      <c r="D453" s="168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</row>
    <row r="454" ht="14.25" customHeight="1">
      <c r="A454" s="168"/>
      <c r="B454" s="168"/>
      <c r="C454" s="168"/>
      <c r="D454" s="168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</row>
    <row r="455" ht="14.25" customHeight="1">
      <c r="A455" s="168"/>
      <c r="B455" s="168"/>
      <c r="C455" s="168"/>
      <c r="D455" s="168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</row>
    <row r="456" ht="14.25" customHeight="1">
      <c r="A456" s="168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  <c r="Z456" s="168"/>
    </row>
    <row r="457" ht="14.25" customHeight="1">
      <c r="A457" s="168"/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</row>
    <row r="458" ht="14.25" customHeight="1">
      <c r="A458" s="168"/>
      <c r="B458" s="168"/>
      <c r="C458" s="168"/>
      <c r="D458" s="168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  <c r="Z458" s="168"/>
    </row>
    <row r="459" ht="14.25" customHeight="1">
      <c r="A459" s="168"/>
      <c r="B459" s="168"/>
      <c r="C459" s="168"/>
      <c r="D459" s="168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  <c r="Z459" s="168"/>
    </row>
    <row r="460" ht="14.25" customHeight="1">
      <c r="A460" s="168"/>
      <c r="B460" s="168"/>
      <c r="C460" s="168"/>
      <c r="D460" s="168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  <c r="Z460" s="168"/>
    </row>
    <row r="461" ht="14.25" customHeight="1">
      <c r="A461" s="168"/>
      <c r="B461" s="168"/>
      <c r="C461" s="168"/>
      <c r="D461" s="168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  <c r="Z461" s="168"/>
    </row>
    <row r="462" ht="14.25" customHeight="1">
      <c r="A462" s="168"/>
      <c r="B462" s="168"/>
      <c r="C462" s="168"/>
      <c r="D462" s="168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  <c r="Z462" s="168"/>
    </row>
    <row r="463" ht="14.25" customHeight="1">
      <c r="A463" s="168"/>
      <c r="B463" s="168"/>
      <c r="C463" s="168"/>
      <c r="D463" s="168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  <c r="Z463" s="168"/>
    </row>
    <row r="464" ht="14.25" customHeight="1">
      <c r="A464" s="168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  <c r="Z464" s="168"/>
    </row>
    <row r="465" ht="14.25" customHeight="1">
      <c r="A465" s="168"/>
      <c r="B465" s="168"/>
      <c r="C465" s="168"/>
      <c r="D465" s="168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  <c r="Z465" s="168"/>
    </row>
    <row r="466" ht="14.25" customHeight="1">
      <c r="A466" s="168"/>
      <c r="B466" s="168"/>
      <c r="C466" s="168"/>
      <c r="D466" s="168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  <c r="Z466" s="168"/>
    </row>
    <row r="467" ht="14.25" customHeight="1">
      <c r="A467" s="168"/>
      <c r="B467" s="168"/>
      <c r="C467" s="168"/>
      <c r="D467" s="168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  <c r="Z467" s="168"/>
    </row>
    <row r="468" ht="14.25" customHeight="1">
      <c r="A468" s="168"/>
      <c r="B468" s="168"/>
      <c r="C468" s="168"/>
      <c r="D468" s="168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  <c r="Z468" s="168"/>
    </row>
    <row r="469" ht="14.25" customHeight="1">
      <c r="A469" s="168"/>
      <c r="B469" s="168"/>
      <c r="C469" s="168"/>
      <c r="D469" s="168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  <c r="Z469" s="168"/>
    </row>
    <row r="470" ht="14.25" customHeight="1">
      <c r="A470" s="168"/>
      <c r="B470" s="168"/>
      <c r="C470" s="168"/>
      <c r="D470" s="168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  <c r="Z470" s="168"/>
    </row>
    <row r="471" ht="14.25" customHeight="1">
      <c r="A471" s="168"/>
      <c r="B471" s="168"/>
      <c r="C471" s="168"/>
      <c r="D471" s="168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  <c r="Z471" s="168"/>
    </row>
    <row r="472" ht="14.25" customHeight="1">
      <c r="A472" s="168"/>
      <c r="B472" s="168"/>
      <c r="C472" s="168"/>
      <c r="D472" s="168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</row>
    <row r="473" ht="14.25" customHeight="1">
      <c r="A473" s="168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</row>
    <row r="474" ht="14.25" customHeight="1">
      <c r="A474" s="168"/>
      <c r="B474" s="168"/>
      <c r="C474" s="168"/>
      <c r="D474" s="168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  <c r="Z474" s="168"/>
    </row>
    <row r="475" ht="14.25" customHeight="1">
      <c r="A475" s="168"/>
      <c r="B475" s="168"/>
      <c r="C475" s="168"/>
      <c r="D475" s="168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  <c r="Z475" s="168"/>
    </row>
    <row r="476" ht="14.25" customHeight="1">
      <c r="A476" s="168"/>
      <c r="B476" s="168"/>
      <c r="C476" s="168"/>
      <c r="D476" s="168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</row>
    <row r="477" ht="14.25" customHeight="1">
      <c r="A477" s="168"/>
      <c r="B477" s="168"/>
      <c r="C477" s="168"/>
      <c r="D477" s="168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</row>
    <row r="478" ht="14.25" customHeight="1">
      <c r="A478" s="168"/>
      <c r="B478" s="168"/>
      <c r="C478" s="168"/>
      <c r="D478" s="168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</row>
    <row r="479" ht="14.25" customHeight="1">
      <c r="A479" s="168"/>
      <c r="B479" s="168"/>
      <c r="C479" s="168"/>
      <c r="D479" s="168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</row>
    <row r="480" ht="14.25" customHeight="1">
      <c r="A480" s="168"/>
      <c r="B480" s="168"/>
      <c r="C480" s="168"/>
      <c r="D480" s="168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</row>
    <row r="481" ht="14.25" customHeight="1">
      <c r="A481" s="168"/>
      <c r="B481" s="168"/>
      <c r="C481" s="168"/>
      <c r="D481" s="168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</row>
    <row r="482" ht="14.25" customHeight="1">
      <c r="A482" s="168"/>
      <c r="B482" s="168"/>
      <c r="C482" s="168"/>
      <c r="D482" s="168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</row>
    <row r="483" ht="14.25" customHeight="1">
      <c r="A483" s="168"/>
      <c r="B483" s="168"/>
      <c r="C483" s="168"/>
      <c r="D483" s="168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</row>
    <row r="484" ht="14.25" customHeight="1">
      <c r="A484" s="168"/>
      <c r="B484" s="168"/>
      <c r="C484" s="168"/>
      <c r="D484" s="168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</row>
    <row r="485" ht="14.25" customHeight="1">
      <c r="A485" s="168"/>
      <c r="B485" s="168"/>
      <c r="C485" s="168"/>
      <c r="D485" s="168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  <c r="Z485" s="168"/>
    </row>
    <row r="486" ht="14.25" customHeight="1">
      <c r="A486" s="168"/>
      <c r="B486" s="168"/>
      <c r="C486" s="168"/>
      <c r="D486" s="168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</row>
    <row r="487" ht="14.25" customHeight="1">
      <c r="A487" s="168"/>
      <c r="B487" s="168"/>
      <c r="C487" s="168"/>
      <c r="D487" s="168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</row>
    <row r="488" ht="14.25" customHeight="1">
      <c r="A488" s="168"/>
      <c r="B488" s="168"/>
      <c r="C488" s="168"/>
      <c r="D488" s="168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</row>
    <row r="489" ht="14.25" customHeight="1">
      <c r="A489" s="168"/>
      <c r="B489" s="168"/>
      <c r="C489" s="168"/>
      <c r="D489" s="168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</row>
    <row r="490" ht="14.25" customHeight="1">
      <c r="A490" s="168"/>
      <c r="B490" s="168"/>
      <c r="C490" s="168"/>
      <c r="D490" s="168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</row>
    <row r="491" ht="14.25" customHeight="1">
      <c r="A491" s="168"/>
      <c r="B491" s="168"/>
      <c r="C491" s="168"/>
      <c r="D491" s="168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</row>
    <row r="492" ht="14.25" customHeight="1">
      <c r="A492" s="168"/>
      <c r="B492" s="168"/>
      <c r="C492" s="168"/>
      <c r="D492" s="168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</row>
    <row r="493" ht="14.25" customHeight="1">
      <c r="A493" s="168"/>
      <c r="B493" s="168"/>
      <c r="C493" s="168"/>
      <c r="D493" s="168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</row>
    <row r="494" ht="14.25" customHeight="1">
      <c r="A494" s="168"/>
      <c r="B494" s="168"/>
      <c r="C494" s="168"/>
      <c r="D494" s="168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</row>
    <row r="495" ht="14.25" customHeight="1">
      <c r="A495" s="168"/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</row>
    <row r="496" ht="14.25" customHeight="1">
      <c r="A496" s="168"/>
      <c r="B496" s="168"/>
      <c r="C496" s="168"/>
      <c r="D496" s="168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</row>
    <row r="497" ht="14.25" customHeight="1">
      <c r="A497" s="168"/>
      <c r="B497" s="168"/>
      <c r="C497" s="168"/>
      <c r="D497" s="168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</row>
    <row r="498" ht="14.25" customHeight="1">
      <c r="A498" s="168"/>
      <c r="B498" s="168"/>
      <c r="C498" s="168"/>
      <c r="D498" s="168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</row>
    <row r="499" ht="14.25" customHeight="1">
      <c r="A499" s="168"/>
      <c r="B499" s="168"/>
      <c r="C499" s="168"/>
      <c r="D499" s="168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</row>
    <row r="500" ht="14.25" customHeight="1">
      <c r="A500" s="168"/>
      <c r="B500" s="168"/>
      <c r="C500" s="168"/>
      <c r="D500" s="168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</row>
    <row r="501" ht="14.25" customHeight="1">
      <c r="A501" s="168"/>
      <c r="B501" s="168"/>
      <c r="C501" s="168"/>
      <c r="D501" s="168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</row>
    <row r="502" ht="14.25" customHeight="1">
      <c r="A502" s="168"/>
      <c r="B502" s="168"/>
      <c r="C502" s="168"/>
      <c r="D502" s="168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</row>
    <row r="503" ht="14.25" customHeight="1">
      <c r="A503" s="168"/>
      <c r="B503" s="168"/>
      <c r="C503" s="168"/>
      <c r="D503" s="168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  <c r="Z503" s="168"/>
    </row>
    <row r="504" ht="14.25" customHeight="1">
      <c r="A504" s="168"/>
      <c r="B504" s="168"/>
      <c r="C504" s="168"/>
      <c r="D504" s="168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  <c r="Z504" s="168"/>
    </row>
    <row r="505" ht="14.25" customHeight="1">
      <c r="A505" s="168"/>
      <c r="B505" s="168"/>
      <c r="C505" s="168"/>
      <c r="D505" s="168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  <c r="Z505" s="168"/>
    </row>
    <row r="506" ht="14.25" customHeight="1">
      <c r="A506" s="168"/>
      <c r="B506" s="168"/>
      <c r="C506" s="168"/>
      <c r="D506" s="168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  <c r="Z506" s="168"/>
    </row>
    <row r="507" ht="14.25" customHeight="1">
      <c r="A507" s="168"/>
      <c r="B507" s="168"/>
      <c r="C507" s="168"/>
      <c r="D507" s="168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  <c r="Z507" s="168"/>
    </row>
    <row r="508" ht="14.25" customHeight="1">
      <c r="A508" s="168"/>
      <c r="B508" s="168"/>
      <c r="C508" s="168"/>
      <c r="D508" s="168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  <c r="Z508" s="168"/>
    </row>
    <row r="509" ht="14.25" customHeight="1">
      <c r="A509" s="168"/>
      <c r="B509" s="168"/>
      <c r="C509" s="168"/>
      <c r="D509" s="168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</row>
    <row r="510" ht="14.25" customHeight="1">
      <c r="A510" s="168"/>
      <c r="B510" s="168"/>
      <c r="C510" s="168"/>
      <c r="D510" s="168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</row>
    <row r="511" ht="14.25" customHeight="1">
      <c r="A511" s="168"/>
      <c r="B511" s="168"/>
      <c r="C511" s="168"/>
      <c r="D511" s="168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</row>
    <row r="512" ht="14.25" customHeight="1">
      <c r="A512" s="168"/>
      <c r="B512" s="168"/>
      <c r="C512" s="168"/>
      <c r="D512" s="168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</row>
    <row r="513" ht="14.25" customHeight="1">
      <c r="A513" s="168"/>
      <c r="B513" s="168"/>
      <c r="C513" s="168"/>
      <c r="D513" s="168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</row>
    <row r="514" ht="14.25" customHeight="1">
      <c r="A514" s="168"/>
      <c r="B514" s="168"/>
      <c r="C514" s="168"/>
      <c r="D514" s="168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</row>
    <row r="515" ht="14.25" customHeight="1">
      <c r="A515" s="168"/>
      <c r="B515" s="168"/>
      <c r="C515" s="168"/>
      <c r="D515" s="168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  <c r="Z515" s="168"/>
    </row>
    <row r="516" ht="14.25" customHeight="1">
      <c r="A516" s="168"/>
      <c r="B516" s="168"/>
      <c r="C516" s="168"/>
      <c r="D516" s="168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  <c r="Z516" s="168"/>
    </row>
    <row r="517" ht="14.25" customHeight="1">
      <c r="A517" s="168"/>
      <c r="B517" s="168"/>
      <c r="C517" s="168"/>
      <c r="D517" s="168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</row>
    <row r="518" ht="14.25" customHeight="1">
      <c r="A518" s="168"/>
      <c r="B518" s="168"/>
      <c r="C518" s="168"/>
      <c r="D518" s="168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  <c r="Z518" s="168"/>
    </row>
    <row r="519" ht="14.25" customHeight="1">
      <c r="A519" s="168"/>
      <c r="B519" s="168"/>
      <c r="C519" s="168"/>
      <c r="D519" s="168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  <c r="Z519" s="168"/>
    </row>
    <row r="520" ht="14.25" customHeight="1">
      <c r="A520" s="168"/>
      <c r="B520" s="168"/>
      <c r="C520" s="168"/>
      <c r="D520" s="168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</row>
    <row r="521" ht="14.25" customHeight="1">
      <c r="A521" s="168"/>
      <c r="B521" s="168"/>
      <c r="C521" s="168"/>
      <c r="D521" s="168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  <c r="Z521" s="168"/>
    </row>
    <row r="522" ht="14.25" customHeight="1">
      <c r="A522" s="168"/>
      <c r="B522" s="168"/>
      <c r="C522" s="168"/>
      <c r="D522" s="168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  <c r="Z522" s="168"/>
    </row>
    <row r="523" ht="14.25" customHeight="1">
      <c r="A523" s="168"/>
      <c r="B523" s="168"/>
      <c r="C523" s="168"/>
      <c r="D523" s="168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  <c r="Z523" s="168"/>
    </row>
    <row r="524" ht="14.25" customHeight="1">
      <c r="A524" s="168"/>
      <c r="B524" s="168"/>
      <c r="C524" s="168"/>
      <c r="D524" s="168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</row>
    <row r="525" ht="14.25" customHeight="1">
      <c r="A525" s="168"/>
      <c r="B525" s="168"/>
      <c r="C525" s="168"/>
      <c r="D525" s="168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</row>
    <row r="526" ht="14.25" customHeight="1">
      <c r="A526" s="168"/>
      <c r="B526" s="168"/>
      <c r="C526" s="168"/>
      <c r="D526" s="168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</row>
    <row r="527" ht="14.25" customHeight="1">
      <c r="A527" s="168"/>
      <c r="B527" s="168"/>
      <c r="C527" s="168"/>
      <c r="D527" s="168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</row>
    <row r="528" ht="14.25" customHeight="1">
      <c r="A528" s="168"/>
      <c r="B528" s="168"/>
      <c r="C528" s="168"/>
      <c r="D528" s="168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</row>
    <row r="529" ht="14.25" customHeight="1">
      <c r="A529" s="168"/>
      <c r="B529" s="168"/>
      <c r="C529" s="168"/>
      <c r="D529" s="168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  <c r="Z529" s="168"/>
    </row>
    <row r="530" ht="14.25" customHeight="1">
      <c r="A530" s="168"/>
      <c r="B530" s="168"/>
      <c r="C530" s="168"/>
      <c r="D530" s="168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  <c r="Z530" s="168"/>
    </row>
    <row r="531" ht="14.25" customHeight="1">
      <c r="A531" s="168"/>
      <c r="B531" s="168"/>
      <c r="C531" s="168"/>
      <c r="D531" s="168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  <c r="Z531" s="168"/>
    </row>
    <row r="532" ht="14.25" customHeight="1">
      <c r="A532" s="168"/>
      <c r="B532" s="168"/>
      <c r="C532" s="168"/>
      <c r="D532" s="168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</row>
    <row r="533" ht="14.25" customHeight="1">
      <c r="A533" s="168"/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  <c r="Z533" s="168"/>
    </row>
    <row r="534" ht="14.25" customHeight="1">
      <c r="A534" s="168"/>
      <c r="B534" s="168"/>
      <c r="C534" s="168"/>
      <c r="D534" s="168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  <c r="Z534" s="168"/>
    </row>
    <row r="535" ht="14.25" customHeight="1">
      <c r="A535" s="168"/>
      <c r="B535" s="168"/>
      <c r="C535" s="168"/>
      <c r="D535" s="168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  <c r="Z535" s="168"/>
    </row>
    <row r="536" ht="14.25" customHeight="1">
      <c r="A536" s="168"/>
      <c r="B536" s="168"/>
      <c r="C536" s="168"/>
      <c r="D536" s="168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  <c r="Z536" s="168"/>
    </row>
    <row r="537" ht="14.25" customHeight="1">
      <c r="A537" s="168"/>
      <c r="B537" s="168"/>
      <c r="C537" s="168"/>
      <c r="D537" s="168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  <c r="Z537" s="168"/>
    </row>
    <row r="538" ht="14.25" customHeight="1">
      <c r="A538" s="168"/>
      <c r="B538" s="168"/>
      <c r="C538" s="168"/>
      <c r="D538" s="168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  <c r="Z538" s="168"/>
    </row>
    <row r="539" ht="14.25" customHeight="1">
      <c r="A539" s="168"/>
      <c r="B539" s="168"/>
      <c r="C539" s="168"/>
      <c r="D539" s="168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  <c r="Z539" s="168"/>
    </row>
    <row r="540" ht="14.25" customHeight="1">
      <c r="A540" s="168"/>
      <c r="B540" s="168"/>
      <c r="C540" s="168"/>
      <c r="D540" s="168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</row>
    <row r="541" ht="14.25" customHeight="1">
      <c r="A541" s="168"/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</row>
    <row r="542" ht="14.25" customHeight="1">
      <c r="A542" s="168"/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</row>
    <row r="543" ht="14.25" customHeight="1">
      <c r="A543" s="168"/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  <c r="Z543" s="168"/>
    </row>
    <row r="544" ht="14.25" customHeight="1">
      <c r="A544" s="168"/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  <c r="Z544" s="168"/>
    </row>
    <row r="545" ht="14.25" customHeight="1">
      <c r="A545" s="168"/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  <c r="Z545" s="168"/>
    </row>
    <row r="546" ht="14.25" customHeight="1">
      <c r="A546" s="168"/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  <c r="Z546" s="168"/>
    </row>
    <row r="547" ht="14.25" customHeight="1">
      <c r="A547" s="168"/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</row>
    <row r="548" ht="14.25" customHeight="1">
      <c r="A548" s="168"/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  <c r="Z548" s="168"/>
    </row>
    <row r="549" ht="14.25" customHeight="1">
      <c r="A549" s="168"/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  <c r="Z549" s="168"/>
    </row>
    <row r="550" ht="14.25" customHeight="1">
      <c r="A550" s="168"/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  <c r="Z550" s="168"/>
    </row>
    <row r="551" ht="14.25" customHeight="1">
      <c r="A551" s="168"/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  <c r="Z551" s="168"/>
    </row>
    <row r="552" ht="14.25" customHeight="1">
      <c r="A552" s="168"/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  <c r="Z552" s="168"/>
    </row>
    <row r="553" ht="14.25" customHeight="1">
      <c r="A553" s="168"/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  <c r="Z553" s="168"/>
    </row>
    <row r="554" ht="14.25" customHeight="1">
      <c r="A554" s="168"/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  <c r="Z554" s="168"/>
    </row>
    <row r="555" ht="14.25" customHeight="1">
      <c r="A555" s="168"/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  <c r="Z555" s="168"/>
    </row>
    <row r="556" ht="14.25" customHeight="1">
      <c r="A556" s="168"/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  <c r="Z556" s="168"/>
    </row>
    <row r="557" ht="14.25" customHeight="1">
      <c r="A557" s="168"/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  <c r="Z557" s="168"/>
    </row>
    <row r="558" ht="14.25" customHeight="1">
      <c r="A558" s="168"/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  <c r="Z558" s="168"/>
    </row>
    <row r="559" ht="14.25" customHeight="1">
      <c r="A559" s="168"/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  <c r="Z559" s="168"/>
    </row>
    <row r="560" ht="14.25" customHeight="1">
      <c r="A560" s="168"/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  <c r="Z560" s="168"/>
    </row>
    <row r="561" ht="14.25" customHeight="1">
      <c r="A561" s="168"/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  <c r="Z561" s="168"/>
    </row>
    <row r="562" ht="14.25" customHeight="1">
      <c r="A562" s="168"/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</row>
    <row r="563" ht="14.25" customHeight="1">
      <c r="A563" s="168"/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  <c r="Z563" s="168"/>
    </row>
    <row r="564" ht="14.25" customHeight="1">
      <c r="A564" s="168"/>
      <c r="B564" s="168"/>
      <c r="C564" s="168"/>
      <c r="D564" s="168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  <c r="Z564" s="168"/>
    </row>
    <row r="565" ht="14.25" customHeight="1">
      <c r="A565" s="168"/>
      <c r="B565" s="168"/>
      <c r="C565" s="168"/>
      <c r="D565" s="168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  <c r="Z565" s="168"/>
    </row>
    <row r="566" ht="14.25" customHeight="1">
      <c r="A566" s="168"/>
      <c r="B566" s="168"/>
      <c r="C566" s="168"/>
      <c r="D566" s="168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  <c r="Z566" s="168"/>
    </row>
    <row r="567" ht="14.25" customHeight="1">
      <c r="A567" s="168"/>
      <c r="B567" s="168"/>
      <c r="C567" s="168"/>
      <c r="D567" s="168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  <c r="Z567" s="168"/>
    </row>
    <row r="568" ht="14.25" customHeight="1">
      <c r="A568" s="168"/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  <c r="Z568" s="168"/>
    </row>
    <row r="569" ht="14.25" customHeight="1">
      <c r="A569" s="168"/>
      <c r="B569" s="168"/>
      <c r="C569" s="168"/>
      <c r="D569" s="168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  <c r="Z569" s="168"/>
    </row>
    <row r="570" ht="14.25" customHeight="1">
      <c r="A570" s="168"/>
      <c r="B570" s="168"/>
      <c r="C570" s="168"/>
      <c r="D570" s="168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  <c r="Z570" s="168"/>
    </row>
    <row r="571" ht="14.25" customHeight="1">
      <c r="A571" s="168"/>
      <c r="B571" s="168"/>
      <c r="C571" s="168"/>
      <c r="D571" s="168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  <c r="Z571" s="168"/>
    </row>
    <row r="572" ht="14.25" customHeight="1">
      <c r="A572" s="168"/>
      <c r="B572" s="168"/>
      <c r="C572" s="168"/>
      <c r="D572" s="168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  <c r="Z572" s="168"/>
    </row>
    <row r="573" ht="14.25" customHeight="1">
      <c r="A573" s="168"/>
      <c r="B573" s="168"/>
      <c r="C573" s="168"/>
      <c r="D573" s="168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  <c r="Z573" s="168"/>
    </row>
    <row r="574" ht="14.25" customHeight="1">
      <c r="A574" s="168"/>
      <c r="B574" s="168"/>
      <c r="C574" s="168"/>
      <c r="D574" s="168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  <c r="Z574" s="168"/>
    </row>
    <row r="575" ht="14.25" customHeight="1">
      <c r="A575" s="168"/>
      <c r="B575" s="168"/>
      <c r="C575" s="168"/>
      <c r="D575" s="168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  <c r="Z575" s="168"/>
    </row>
    <row r="576" ht="14.25" customHeight="1">
      <c r="A576" s="168"/>
      <c r="B576" s="168"/>
      <c r="C576" s="168"/>
      <c r="D576" s="168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  <c r="Z576" s="168"/>
    </row>
    <row r="577" ht="14.25" customHeight="1">
      <c r="A577" s="168"/>
      <c r="B577" s="168"/>
      <c r="C577" s="168"/>
      <c r="D577" s="168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</row>
    <row r="578" ht="14.25" customHeight="1">
      <c r="A578" s="168"/>
      <c r="B578" s="168"/>
      <c r="C578" s="168"/>
      <c r="D578" s="168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  <c r="Z578" s="168"/>
    </row>
    <row r="579" ht="14.25" customHeight="1">
      <c r="A579" s="168"/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  <c r="Z579" s="168"/>
    </row>
    <row r="580" ht="14.25" customHeight="1">
      <c r="A580" s="168"/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  <c r="Z580" s="168"/>
    </row>
    <row r="581" ht="14.25" customHeight="1">
      <c r="A581" s="168"/>
      <c r="B581" s="168"/>
      <c r="C581" s="168"/>
      <c r="D581" s="168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  <c r="Z581" s="168"/>
    </row>
    <row r="582" ht="14.25" customHeight="1">
      <c r="A582" s="168"/>
      <c r="B582" s="168"/>
      <c r="C582" s="168"/>
      <c r="D582" s="168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  <c r="Z582" s="168"/>
    </row>
    <row r="583" ht="14.25" customHeight="1">
      <c r="A583" s="168"/>
      <c r="B583" s="168"/>
      <c r="C583" s="168"/>
      <c r="D583" s="168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  <c r="Z583" s="168"/>
    </row>
    <row r="584" ht="14.25" customHeight="1">
      <c r="A584" s="168"/>
      <c r="B584" s="168"/>
      <c r="C584" s="168"/>
      <c r="D584" s="168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  <c r="Z584" s="168"/>
    </row>
    <row r="585" ht="14.25" customHeight="1">
      <c r="A585" s="168"/>
      <c r="B585" s="168"/>
      <c r="C585" s="168"/>
      <c r="D585" s="168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  <c r="Z585" s="168"/>
    </row>
    <row r="586" ht="14.25" customHeight="1">
      <c r="A586" s="168"/>
      <c r="B586" s="168"/>
      <c r="C586" s="168"/>
      <c r="D586" s="168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  <c r="Z586" s="168"/>
    </row>
    <row r="587" ht="14.25" customHeight="1">
      <c r="A587" s="168"/>
      <c r="B587" s="168"/>
      <c r="C587" s="168"/>
      <c r="D587" s="168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  <c r="Z587" s="168"/>
    </row>
    <row r="588" ht="14.25" customHeight="1">
      <c r="A588" s="168"/>
      <c r="B588" s="168"/>
      <c r="C588" s="168"/>
      <c r="D588" s="168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  <c r="Z588" s="168"/>
    </row>
    <row r="589" ht="14.25" customHeight="1">
      <c r="A589" s="168"/>
      <c r="B589" s="168"/>
      <c r="C589" s="168"/>
      <c r="D589" s="168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  <c r="Z589" s="168"/>
    </row>
    <row r="590" ht="14.25" customHeight="1">
      <c r="A590" s="168"/>
      <c r="B590" s="168"/>
      <c r="C590" s="168"/>
      <c r="D590" s="168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  <c r="Z590" s="168"/>
    </row>
    <row r="591" ht="14.25" customHeight="1">
      <c r="A591" s="168"/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  <c r="Z591" s="168"/>
    </row>
    <row r="592" ht="14.25" customHeight="1">
      <c r="A592" s="168"/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</row>
    <row r="593" ht="14.25" customHeight="1">
      <c r="A593" s="168"/>
      <c r="B593" s="168"/>
      <c r="C593" s="168"/>
      <c r="D593" s="168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  <c r="Z593" s="168"/>
    </row>
    <row r="594" ht="14.25" customHeight="1">
      <c r="A594" s="168"/>
      <c r="B594" s="168"/>
      <c r="C594" s="168"/>
      <c r="D594" s="168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  <c r="Z594" s="168"/>
    </row>
    <row r="595" ht="14.25" customHeight="1">
      <c r="A595" s="168"/>
      <c r="B595" s="168"/>
      <c r="C595" s="168"/>
      <c r="D595" s="168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  <c r="Z595" s="168"/>
    </row>
    <row r="596" ht="14.25" customHeight="1">
      <c r="A596" s="168"/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  <c r="Z596" s="168"/>
    </row>
    <row r="597" ht="14.25" customHeight="1">
      <c r="A597" s="168"/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  <c r="Z597" s="168"/>
    </row>
    <row r="598" ht="14.25" customHeight="1">
      <c r="A598" s="168"/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  <c r="Z598" s="168"/>
    </row>
    <row r="599" ht="14.25" customHeight="1">
      <c r="A599" s="168"/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  <c r="Z599" s="168"/>
    </row>
    <row r="600" ht="14.25" customHeight="1">
      <c r="A600" s="168"/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  <c r="Z600" s="168"/>
    </row>
    <row r="601" ht="14.25" customHeight="1">
      <c r="A601" s="168"/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  <c r="Z601" s="168"/>
    </row>
    <row r="602" ht="14.25" customHeight="1">
      <c r="A602" s="168"/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  <c r="Z602" s="168"/>
    </row>
    <row r="603" ht="14.25" customHeight="1">
      <c r="A603" s="168"/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  <c r="Z603" s="168"/>
    </row>
    <row r="604" ht="14.25" customHeight="1">
      <c r="A604" s="168"/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  <c r="Z604" s="168"/>
    </row>
    <row r="605" ht="14.25" customHeight="1">
      <c r="A605" s="168"/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  <c r="Z605" s="168"/>
    </row>
    <row r="606" ht="14.25" customHeight="1">
      <c r="A606" s="168"/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  <c r="Z606" s="168"/>
    </row>
    <row r="607" ht="14.25" customHeight="1">
      <c r="A607" s="168"/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</row>
    <row r="608" ht="14.25" customHeight="1">
      <c r="A608" s="168"/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  <c r="Z608" s="168"/>
    </row>
    <row r="609" ht="14.25" customHeight="1">
      <c r="A609" s="168"/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  <c r="Z609" s="168"/>
    </row>
    <row r="610" ht="14.25" customHeight="1">
      <c r="A610" s="168"/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  <c r="Z610" s="168"/>
    </row>
    <row r="611" ht="14.25" customHeight="1">
      <c r="A611" s="168"/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  <c r="Z611" s="168"/>
    </row>
    <row r="612" ht="14.25" customHeight="1">
      <c r="A612" s="168"/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  <c r="Z612" s="168"/>
    </row>
    <row r="613" ht="14.25" customHeight="1">
      <c r="A613" s="168"/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  <c r="Z613" s="168"/>
    </row>
    <row r="614" ht="14.25" customHeight="1">
      <c r="A614" s="168"/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  <c r="Z614" s="168"/>
    </row>
    <row r="615" ht="14.25" customHeight="1">
      <c r="A615" s="168"/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  <c r="Z615" s="168"/>
    </row>
    <row r="616" ht="14.25" customHeight="1">
      <c r="A616" s="168"/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  <c r="Z616" s="168"/>
    </row>
    <row r="617" ht="14.25" customHeight="1">
      <c r="A617" s="168"/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  <c r="Z617" s="168"/>
    </row>
    <row r="618" ht="14.25" customHeight="1">
      <c r="A618" s="168"/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  <c r="Z618" s="168"/>
    </row>
    <row r="619" ht="14.25" customHeight="1">
      <c r="A619" s="168"/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  <c r="Z619" s="168"/>
    </row>
    <row r="620" ht="14.25" customHeight="1">
      <c r="A620" s="168"/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  <c r="Z620" s="168"/>
    </row>
    <row r="621" ht="14.25" customHeight="1">
      <c r="A621" s="168"/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  <c r="Z621" s="168"/>
    </row>
    <row r="622" ht="14.25" customHeight="1">
      <c r="A622" s="168"/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</row>
    <row r="623" ht="14.25" customHeight="1">
      <c r="A623" s="168"/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</row>
    <row r="624" ht="14.25" customHeight="1">
      <c r="A624" s="168"/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</row>
    <row r="625" ht="14.25" customHeight="1">
      <c r="A625" s="168"/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</row>
    <row r="626" ht="14.25" customHeight="1">
      <c r="A626" s="168"/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</row>
    <row r="627" ht="14.25" customHeight="1">
      <c r="A627" s="168"/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</row>
    <row r="628" ht="14.25" customHeight="1">
      <c r="A628" s="168"/>
      <c r="B628" s="168"/>
      <c r="C628" s="168"/>
      <c r="D628" s="168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</row>
    <row r="629" ht="14.25" customHeight="1">
      <c r="A629" s="168"/>
      <c r="B629" s="168"/>
      <c r="C629" s="168"/>
      <c r="D629" s="168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</row>
    <row r="630" ht="14.25" customHeight="1">
      <c r="A630" s="168"/>
      <c r="B630" s="168"/>
      <c r="C630" s="168"/>
      <c r="D630" s="168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  <c r="Z630" s="168"/>
    </row>
    <row r="631" ht="14.25" customHeight="1">
      <c r="A631" s="168"/>
      <c r="B631" s="168"/>
      <c r="C631" s="168"/>
      <c r="D631" s="168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  <c r="Z631" s="168"/>
    </row>
    <row r="632" ht="14.25" customHeight="1">
      <c r="A632" s="168"/>
      <c r="B632" s="168"/>
      <c r="C632" s="168"/>
      <c r="D632" s="168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  <c r="Z632" s="168"/>
    </row>
    <row r="633" ht="14.25" customHeight="1">
      <c r="A633" s="168"/>
      <c r="B633" s="168"/>
      <c r="C633" s="168"/>
      <c r="D633" s="168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  <c r="Z633" s="168"/>
    </row>
    <row r="634" ht="14.25" customHeight="1">
      <c r="A634" s="168"/>
      <c r="B634" s="168"/>
      <c r="C634" s="168"/>
      <c r="D634" s="168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  <c r="Z634" s="168"/>
    </row>
    <row r="635" ht="14.25" customHeight="1">
      <c r="A635" s="168"/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  <c r="Z635" s="168"/>
    </row>
    <row r="636" ht="14.25" customHeight="1">
      <c r="A636" s="168"/>
      <c r="B636" s="168"/>
      <c r="C636" s="168"/>
      <c r="D636" s="168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</row>
    <row r="637" ht="14.25" customHeight="1">
      <c r="A637" s="168"/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</row>
    <row r="638" ht="14.25" customHeight="1">
      <c r="A638" s="168"/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</row>
    <row r="639" ht="14.25" customHeight="1">
      <c r="A639" s="168"/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</row>
    <row r="640" ht="14.25" customHeight="1">
      <c r="A640" s="168"/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</row>
    <row r="641" ht="14.25" customHeight="1">
      <c r="A641" s="168"/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  <c r="Z641" s="168"/>
    </row>
    <row r="642" ht="14.25" customHeight="1">
      <c r="A642" s="168"/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  <c r="Z642" s="168"/>
    </row>
    <row r="643" ht="14.25" customHeight="1">
      <c r="A643" s="168"/>
      <c r="B643" s="168"/>
      <c r="C643" s="168"/>
      <c r="D643" s="168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  <c r="Z643" s="168"/>
    </row>
    <row r="644" ht="14.25" customHeight="1">
      <c r="A644" s="168"/>
      <c r="B644" s="168"/>
      <c r="C644" s="168"/>
      <c r="D644" s="168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  <c r="Z644" s="168"/>
    </row>
    <row r="645" ht="14.25" customHeight="1">
      <c r="A645" s="168"/>
      <c r="B645" s="168"/>
      <c r="C645" s="168"/>
      <c r="D645" s="168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  <c r="Z645" s="168"/>
    </row>
    <row r="646" ht="14.25" customHeight="1">
      <c r="A646" s="168"/>
      <c r="B646" s="168"/>
      <c r="C646" s="168"/>
      <c r="D646" s="168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  <c r="Z646" s="168"/>
    </row>
    <row r="647" ht="14.25" customHeight="1">
      <c r="A647" s="168"/>
      <c r="B647" s="168"/>
      <c r="C647" s="168"/>
      <c r="D647" s="168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</row>
    <row r="648" ht="14.25" customHeight="1">
      <c r="A648" s="168"/>
      <c r="B648" s="168"/>
      <c r="C648" s="168"/>
      <c r="D648" s="168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  <c r="Z648" s="168"/>
    </row>
    <row r="649" ht="14.25" customHeight="1">
      <c r="A649" s="168"/>
      <c r="B649" s="168"/>
      <c r="C649" s="168"/>
      <c r="D649" s="168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  <c r="Z649" s="168"/>
    </row>
    <row r="650" ht="14.25" customHeight="1">
      <c r="A650" s="168"/>
      <c r="B650" s="168"/>
      <c r="C650" s="168"/>
      <c r="D650" s="168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  <c r="Z650" s="168"/>
    </row>
    <row r="651" ht="14.25" customHeight="1">
      <c r="A651" s="168"/>
      <c r="B651" s="168"/>
      <c r="C651" s="168"/>
      <c r="D651" s="168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  <c r="Z651" s="168"/>
    </row>
    <row r="652" ht="14.25" customHeight="1">
      <c r="A652" s="168"/>
      <c r="B652" s="168"/>
      <c r="C652" s="168"/>
      <c r="D652" s="168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</row>
    <row r="653" ht="14.25" customHeight="1">
      <c r="A653" s="168"/>
      <c r="B653" s="168"/>
      <c r="C653" s="168"/>
      <c r="D653" s="168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  <c r="Z653" s="168"/>
    </row>
    <row r="654" ht="14.25" customHeight="1">
      <c r="A654" s="168"/>
      <c r="B654" s="168"/>
      <c r="C654" s="168"/>
      <c r="D654" s="168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  <c r="Z654" s="168"/>
    </row>
    <row r="655" ht="14.25" customHeight="1">
      <c r="A655" s="168"/>
      <c r="B655" s="168"/>
      <c r="C655" s="168"/>
      <c r="D655" s="168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  <c r="Z655" s="168"/>
    </row>
    <row r="656" ht="14.25" customHeight="1">
      <c r="A656" s="168"/>
      <c r="B656" s="168"/>
      <c r="C656" s="168"/>
      <c r="D656" s="168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  <c r="Z656" s="168"/>
    </row>
    <row r="657" ht="14.25" customHeight="1">
      <c r="A657" s="168"/>
      <c r="B657" s="168"/>
      <c r="C657" s="168"/>
      <c r="D657" s="168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  <c r="Z657" s="168"/>
    </row>
    <row r="658" ht="14.25" customHeight="1">
      <c r="A658" s="168"/>
      <c r="B658" s="168"/>
      <c r="C658" s="168"/>
      <c r="D658" s="168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  <c r="Z658" s="168"/>
    </row>
    <row r="659" ht="14.25" customHeight="1">
      <c r="A659" s="168"/>
      <c r="B659" s="168"/>
      <c r="C659" s="168"/>
      <c r="D659" s="168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  <c r="Z659" s="168"/>
    </row>
    <row r="660" ht="14.25" customHeight="1">
      <c r="A660" s="168"/>
      <c r="B660" s="168"/>
      <c r="C660" s="168"/>
      <c r="D660" s="168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  <c r="Z660" s="168"/>
    </row>
    <row r="661" ht="14.25" customHeight="1">
      <c r="A661" s="168"/>
      <c r="B661" s="168"/>
      <c r="C661" s="168"/>
      <c r="D661" s="168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  <c r="Z661" s="168"/>
    </row>
    <row r="662" ht="14.25" customHeight="1">
      <c r="A662" s="168"/>
      <c r="B662" s="168"/>
      <c r="C662" s="168"/>
      <c r="D662" s="168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  <c r="Z662" s="168"/>
    </row>
    <row r="663" ht="14.25" customHeight="1">
      <c r="A663" s="168"/>
      <c r="B663" s="168"/>
      <c r="C663" s="168"/>
      <c r="D663" s="168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  <c r="Z663" s="168"/>
    </row>
    <row r="664" ht="14.25" customHeight="1">
      <c r="A664" s="168"/>
      <c r="B664" s="168"/>
      <c r="C664" s="168"/>
      <c r="D664" s="168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  <c r="Z664" s="168"/>
    </row>
    <row r="665" ht="14.25" customHeight="1">
      <c r="A665" s="168"/>
      <c r="B665" s="168"/>
      <c r="C665" s="168"/>
      <c r="D665" s="168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  <c r="Z665" s="168"/>
    </row>
    <row r="666" ht="14.25" customHeight="1">
      <c r="A666" s="168"/>
      <c r="B666" s="168"/>
      <c r="C666" s="168"/>
      <c r="D666" s="168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  <c r="Z666" s="168"/>
    </row>
    <row r="667" ht="14.25" customHeight="1">
      <c r="A667" s="168"/>
      <c r="B667" s="168"/>
      <c r="C667" s="168"/>
      <c r="D667" s="168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</row>
    <row r="668" ht="14.25" customHeight="1">
      <c r="A668" s="168"/>
      <c r="B668" s="168"/>
      <c r="C668" s="168"/>
      <c r="D668" s="168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  <c r="Z668" s="168"/>
    </row>
    <row r="669" ht="14.25" customHeight="1">
      <c r="A669" s="168"/>
      <c r="B669" s="168"/>
      <c r="C669" s="168"/>
      <c r="D669" s="168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  <c r="Z669" s="168"/>
    </row>
    <row r="670" ht="14.25" customHeight="1">
      <c r="A670" s="168"/>
      <c r="B670" s="168"/>
      <c r="C670" s="168"/>
      <c r="D670" s="168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  <c r="Z670" s="168"/>
    </row>
    <row r="671" ht="14.25" customHeight="1">
      <c r="A671" s="168"/>
      <c r="B671" s="168"/>
      <c r="C671" s="168"/>
      <c r="D671" s="168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  <c r="Z671" s="168"/>
    </row>
    <row r="672" ht="14.25" customHeight="1">
      <c r="A672" s="168"/>
      <c r="B672" s="168"/>
      <c r="C672" s="168"/>
      <c r="D672" s="168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  <c r="Z672" s="168"/>
    </row>
    <row r="673" ht="14.25" customHeight="1">
      <c r="A673" s="168"/>
      <c r="B673" s="168"/>
      <c r="C673" s="168"/>
      <c r="D673" s="168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  <c r="Z673" s="168"/>
    </row>
    <row r="674" ht="14.25" customHeight="1">
      <c r="A674" s="168"/>
      <c r="B674" s="168"/>
      <c r="C674" s="168"/>
      <c r="D674" s="168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  <c r="Z674" s="168"/>
    </row>
    <row r="675" ht="14.25" customHeight="1">
      <c r="A675" s="168"/>
      <c r="B675" s="168"/>
      <c r="C675" s="168"/>
      <c r="D675" s="168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  <c r="Z675" s="168"/>
    </row>
    <row r="676" ht="14.25" customHeight="1">
      <c r="A676" s="168"/>
      <c r="B676" s="168"/>
      <c r="C676" s="168"/>
      <c r="D676" s="168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  <c r="Z676" s="168"/>
    </row>
    <row r="677" ht="14.25" customHeight="1">
      <c r="A677" s="168"/>
      <c r="B677" s="168"/>
      <c r="C677" s="168"/>
      <c r="D677" s="168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  <c r="Z677" s="168"/>
    </row>
    <row r="678" ht="14.25" customHeight="1">
      <c r="A678" s="168"/>
      <c r="B678" s="168"/>
      <c r="C678" s="168"/>
      <c r="D678" s="168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</row>
    <row r="679" ht="14.25" customHeight="1">
      <c r="A679" s="168"/>
      <c r="B679" s="168"/>
      <c r="C679" s="168"/>
      <c r="D679" s="168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</row>
    <row r="680" ht="14.25" customHeight="1">
      <c r="A680" s="168"/>
      <c r="B680" s="168"/>
      <c r="C680" s="168"/>
      <c r="D680" s="168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</row>
    <row r="681" ht="14.25" customHeight="1">
      <c r="A681" s="168"/>
      <c r="B681" s="168"/>
      <c r="C681" s="168"/>
      <c r="D681" s="168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</row>
    <row r="682" ht="14.25" customHeight="1">
      <c r="A682" s="168"/>
      <c r="B682" s="168"/>
      <c r="C682" s="168"/>
      <c r="D682" s="168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</row>
    <row r="683" ht="14.25" customHeight="1">
      <c r="A683" s="168"/>
      <c r="B683" s="168"/>
      <c r="C683" s="168"/>
      <c r="D683" s="168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  <c r="Z683" s="168"/>
    </row>
    <row r="684" ht="14.25" customHeight="1">
      <c r="A684" s="168"/>
      <c r="B684" s="168"/>
      <c r="C684" s="168"/>
      <c r="D684" s="168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  <c r="Z684" s="168"/>
    </row>
    <row r="685" ht="14.25" customHeight="1">
      <c r="A685" s="168"/>
      <c r="B685" s="168"/>
      <c r="C685" s="168"/>
      <c r="D685" s="168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  <c r="Z685" s="168"/>
    </row>
    <row r="686" ht="14.25" customHeight="1">
      <c r="A686" s="168"/>
      <c r="B686" s="168"/>
      <c r="C686" s="168"/>
      <c r="D686" s="168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  <c r="Z686" s="168"/>
    </row>
    <row r="687" ht="14.25" customHeight="1">
      <c r="A687" s="168"/>
      <c r="B687" s="168"/>
      <c r="C687" s="168"/>
      <c r="D687" s="168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  <c r="Z687" s="168"/>
    </row>
    <row r="688" ht="14.25" customHeight="1">
      <c r="A688" s="168"/>
      <c r="B688" s="168"/>
      <c r="C688" s="168"/>
      <c r="D688" s="168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  <c r="Z688" s="168"/>
    </row>
    <row r="689" ht="14.25" customHeight="1">
      <c r="A689" s="168"/>
      <c r="B689" s="168"/>
      <c r="C689" s="168"/>
      <c r="D689" s="168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  <c r="Z689" s="168"/>
    </row>
    <row r="690" ht="14.25" customHeight="1">
      <c r="A690" s="168"/>
      <c r="B690" s="168"/>
      <c r="C690" s="168"/>
      <c r="D690" s="168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  <c r="Z690" s="168"/>
    </row>
    <row r="691" ht="14.25" customHeight="1">
      <c r="A691" s="168"/>
      <c r="B691" s="168"/>
      <c r="C691" s="168"/>
      <c r="D691" s="168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  <c r="Z691" s="168"/>
    </row>
    <row r="692" ht="14.25" customHeight="1">
      <c r="A692" s="168"/>
      <c r="B692" s="168"/>
      <c r="C692" s="168"/>
      <c r="D692" s="168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</row>
    <row r="693" ht="14.25" customHeight="1">
      <c r="A693" s="168"/>
      <c r="B693" s="168"/>
      <c r="C693" s="168"/>
      <c r="D693" s="168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</row>
    <row r="694" ht="14.25" customHeight="1">
      <c r="A694" s="168"/>
      <c r="B694" s="168"/>
      <c r="C694" s="168"/>
      <c r="D694" s="168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</row>
    <row r="695" ht="14.25" customHeight="1">
      <c r="A695" s="168"/>
      <c r="B695" s="168"/>
      <c r="C695" s="168"/>
      <c r="D695" s="168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</row>
    <row r="696" ht="14.25" customHeight="1">
      <c r="A696" s="168"/>
      <c r="B696" s="168"/>
      <c r="C696" s="168"/>
      <c r="D696" s="168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</row>
    <row r="697" ht="14.25" customHeight="1">
      <c r="A697" s="168"/>
      <c r="B697" s="168"/>
      <c r="C697" s="168"/>
      <c r="D697" s="168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</row>
    <row r="698" ht="14.25" customHeight="1">
      <c r="A698" s="168"/>
      <c r="B698" s="168"/>
      <c r="C698" s="168"/>
      <c r="D698" s="168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</row>
    <row r="699" ht="14.25" customHeight="1">
      <c r="A699" s="168"/>
      <c r="B699" s="168"/>
      <c r="C699" s="168"/>
      <c r="D699" s="168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  <c r="Z699" s="168"/>
    </row>
    <row r="700" ht="14.25" customHeight="1">
      <c r="A700" s="168"/>
      <c r="B700" s="168"/>
      <c r="C700" s="168"/>
      <c r="D700" s="168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  <c r="Z700" s="168"/>
    </row>
    <row r="701" ht="14.25" customHeight="1">
      <c r="A701" s="168"/>
      <c r="B701" s="168"/>
      <c r="C701" s="168"/>
      <c r="D701" s="168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  <c r="Z701" s="168"/>
    </row>
    <row r="702" ht="14.25" customHeight="1">
      <c r="A702" s="168"/>
      <c r="B702" s="168"/>
      <c r="C702" s="168"/>
      <c r="D702" s="168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  <c r="Z702" s="168"/>
    </row>
    <row r="703" ht="14.25" customHeight="1">
      <c r="A703" s="168"/>
      <c r="B703" s="168"/>
      <c r="C703" s="168"/>
      <c r="D703" s="168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  <c r="Z703" s="168"/>
    </row>
    <row r="704" ht="14.25" customHeight="1">
      <c r="A704" s="168"/>
      <c r="B704" s="168"/>
      <c r="C704" s="168"/>
      <c r="D704" s="168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  <c r="Z704" s="168"/>
    </row>
    <row r="705" ht="14.25" customHeight="1">
      <c r="A705" s="168"/>
      <c r="B705" s="168"/>
      <c r="C705" s="168"/>
      <c r="D705" s="168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  <c r="Z705" s="168"/>
    </row>
    <row r="706" ht="14.25" customHeight="1">
      <c r="A706" s="168"/>
      <c r="B706" s="168"/>
      <c r="C706" s="168"/>
      <c r="D706" s="168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</row>
    <row r="707" ht="14.25" customHeight="1">
      <c r="A707" s="168"/>
      <c r="B707" s="168"/>
      <c r="C707" s="168"/>
      <c r="D707" s="168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</row>
    <row r="708" ht="14.25" customHeight="1">
      <c r="A708" s="168"/>
      <c r="B708" s="168"/>
      <c r="C708" s="168"/>
      <c r="D708" s="168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</row>
    <row r="709" ht="14.25" customHeight="1">
      <c r="A709" s="168"/>
      <c r="B709" s="168"/>
      <c r="C709" s="168"/>
      <c r="D709" s="168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</row>
    <row r="710" ht="14.25" customHeight="1">
      <c r="A710" s="168"/>
      <c r="B710" s="168"/>
      <c r="C710" s="168"/>
      <c r="D710" s="168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</row>
    <row r="711" ht="14.25" customHeight="1">
      <c r="A711" s="168"/>
      <c r="B711" s="168"/>
      <c r="C711" s="168"/>
      <c r="D711" s="168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  <c r="Z711" s="168"/>
    </row>
    <row r="712" ht="14.25" customHeight="1">
      <c r="A712" s="168"/>
      <c r="B712" s="168"/>
      <c r="C712" s="168"/>
      <c r="D712" s="168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  <c r="Z712" s="168"/>
    </row>
    <row r="713" ht="14.25" customHeight="1">
      <c r="A713" s="168"/>
      <c r="B713" s="168"/>
      <c r="C713" s="168"/>
      <c r="D713" s="168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</row>
    <row r="714" ht="14.25" customHeight="1">
      <c r="A714" s="168"/>
      <c r="B714" s="168"/>
      <c r="C714" s="168"/>
      <c r="D714" s="168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  <c r="Z714" s="168"/>
    </row>
    <row r="715" ht="14.25" customHeight="1">
      <c r="A715" s="168"/>
      <c r="B715" s="168"/>
      <c r="C715" s="168"/>
      <c r="D715" s="168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  <c r="Z715" s="168"/>
    </row>
    <row r="716" ht="14.25" customHeight="1">
      <c r="A716" s="168"/>
      <c r="B716" s="168"/>
      <c r="C716" s="168"/>
      <c r="D716" s="168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  <c r="Z716" s="168"/>
    </row>
    <row r="717" ht="14.25" customHeight="1">
      <c r="A717" s="168"/>
      <c r="B717" s="168"/>
      <c r="C717" s="168"/>
      <c r="D717" s="168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  <c r="Z717" s="168"/>
    </row>
    <row r="718" ht="14.25" customHeight="1">
      <c r="A718" s="168"/>
      <c r="B718" s="168"/>
      <c r="C718" s="168"/>
      <c r="D718" s="168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  <c r="Z718" s="168"/>
    </row>
    <row r="719" ht="14.25" customHeight="1">
      <c r="A719" s="168"/>
      <c r="B719" s="168"/>
      <c r="C719" s="168"/>
      <c r="D719" s="168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  <c r="Z719" s="168"/>
    </row>
    <row r="720" ht="14.25" customHeight="1">
      <c r="A720" s="168"/>
      <c r="B720" s="168"/>
      <c r="C720" s="168"/>
      <c r="D720" s="168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  <c r="Z720" s="168"/>
    </row>
    <row r="721" ht="14.25" customHeight="1">
      <c r="A721" s="168"/>
      <c r="B721" s="168"/>
      <c r="C721" s="168"/>
      <c r="D721" s="168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  <c r="Z721" s="168"/>
    </row>
    <row r="722" ht="14.25" customHeight="1">
      <c r="A722" s="168"/>
      <c r="B722" s="168"/>
      <c r="C722" s="168"/>
      <c r="D722" s="168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  <c r="Z722" s="168"/>
    </row>
    <row r="723" ht="14.25" customHeight="1">
      <c r="A723" s="168"/>
      <c r="B723" s="168"/>
      <c r="C723" s="168"/>
      <c r="D723" s="168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  <c r="Z723" s="168"/>
    </row>
    <row r="724" ht="14.25" customHeight="1">
      <c r="A724" s="168"/>
      <c r="B724" s="168"/>
      <c r="C724" s="168"/>
      <c r="D724" s="168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  <c r="Z724" s="168"/>
    </row>
    <row r="725" ht="14.25" customHeight="1">
      <c r="A725" s="168"/>
      <c r="B725" s="168"/>
      <c r="C725" s="168"/>
      <c r="D725" s="168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  <c r="Z725" s="168"/>
    </row>
    <row r="726" ht="14.25" customHeight="1">
      <c r="A726" s="168"/>
      <c r="B726" s="168"/>
      <c r="C726" s="168"/>
      <c r="D726" s="168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  <c r="Z726" s="168"/>
    </row>
    <row r="727" ht="14.25" customHeight="1">
      <c r="A727" s="168"/>
      <c r="B727" s="168"/>
      <c r="C727" s="168"/>
      <c r="D727" s="168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  <c r="Z727" s="168"/>
    </row>
    <row r="728" ht="14.25" customHeight="1">
      <c r="A728" s="168"/>
      <c r="B728" s="168"/>
      <c r="C728" s="168"/>
      <c r="D728" s="168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</row>
    <row r="729" ht="14.25" customHeight="1">
      <c r="A729" s="168"/>
      <c r="B729" s="168"/>
      <c r="C729" s="168"/>
      <c r="D729" s="168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  <c r="Z729" s="168"/>
    </row>
    <row r="730" ht="14.25" customHeight="1">
      <c r="A730" s="168"/>
      <c r="B730" s="168"/>
      <c r="C730" s="168"/>
      <c r="D730" s="168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  <c r="Z730" s="168"/>
    </row>
    <row r="731" ht="14.25" customHeight="1">
      <c r="A731" s="168"/>
      <c r="B731" s="168"/>
      <c r="C731" s="168"/>
      <c r="D731" s="168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  <c r="Z731" s="168"/>
    </row>
    <row r="732" ht="14.25" customHeight="1">
      <c r="A732" s="168"/>
      <c r="B732" s="168"/>
      <c r="C732" s="168"/>
      <c r="D732" s="168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  <c r="Z732" s="168"/>
    </row>
    <row r="733" ht="14.25" customHeight="1">
      <c r="A733" s="168"/>
      <c r="B733" s="168"/>
      <c r="C733" s="168"/>
      <c r="D733" s="168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  <c r="Z733" s="168"/>
    </row>
    <row r="734" ht="14.25" customHeight="1">
      <c r="A734" s="168"/>
      <c r="B734" s="168"/>
      <c r="C734" s="168"/>
      <c r="D734" s="168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  <c r="Z734" s="168"/>
    </row>
    <row r="735" ht="14.25" customHeight="1">
      <c r="A735" s="168"/>
      <c r="B735" s="168"/>
      <c r="C735" s="168"/>
      <c r="D735" s="168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</row>
    <row r="736" ht="14.25" customHeight="1">
      <c r="A736" s="168"/>
      <c r="B736" s="168"/>
      <c r="C736" s="168"/>
      <c r="D736" s="168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  <c r="Z736" s="168"/>
    </row>
    <row r="737" ht="14.25" customHeight="1">
      <c r="A737" s="168"/>
      <c r="B737" s="168"/>
      <c r="C737" s="168"/>
      <c r="D737" s="168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  <c r="Z737" s="168"/>
    </row>
    <row r="738" ht="14.25" customHeight="1">
      <c r="A738" s="168"/>
      <c r="B738" s="168"/>
      <c r="C738" s="168"/>
      <c r="D738" s="168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  <c r="Z738" s="168"/>
    </row>
    <row r="739" ht="14.25" customHeight="1">
      <c r="A739" s="168"/>
      <c r="B739" s="168"/>
      <c r="C739" s="168"/>
      <c r="D739" s="168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  <c r="Z739" s="168"/>
    </row>
    <row r="740" ht="14.25" customHeight="1">
      <c r="A740" s="168"/>
      <c r="B740" s="168"/>
      <c r="C740" s="168"/>
      <c r="D740" s="168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  <c r="Z740" s="168"/>
    </row>
    <row r="741" ht="14.25" customHeight="1">
      <c r="A741" s="168"/>
      <c r="B741" s="168"/>
      <c r="C741" s="168"/>
      <c r="D741" s="168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  <c r="Z741" s="168"/>
    </row>
    <row r="742" ht="14.25" customHeight="1">
      <c r="A742" s="168"/>
      <c r="B742" s="168"/>
      <c r="C742" s="168"/>
      <c r="D742" s="168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  <c r="Z742" s="168"/>
    </row>
    <row r="743" ht="14.25" customHeight="1">
      <c r="A743" s="168"/>
      <c r="B743" s="168"/>
      <c r="C743" s="168"/>
      <c r="D743" s="168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</row>
    <row r="744" ht="14.25" customHeight="1">
      <c r="A744" s="168"/>
      <c r="B744" s="168"/>
      <c r="C744" s="168"/>
      <c r="D744" s="168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  <c r="Z744" s="168"/>
    </row>
    <row r="745" ht="14.25" customHeight="1">
      <c r="A745" s="168"/>
      <c r="B745" s="168"/>
      <c r="C745" s="168"/>
      <c r="D745" s="168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  <c r="Z745" s="168"/>
    </row>
    <row r="746" ht="14.25" customHeight="1">
      <c r="A746" s="168"/>
      <c r="B746" s="168"/>
      <c r="C746" s="168"/>
      <c r="D746" s="168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  <c r="Z746" s="168"/>
    </row>
    <row r="747" ht="14.25" customHeight="1">
      <c r="A747" s="168"/>
      <c r="B747" s="168"/>
      <c r="C747" s="168"/>
      <c r="D747" s="168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  <c r="Z747" s="168"/>
    </row>
    <row r="748" ht="14.25" customHeight="1">
      <c r="A748" s="168"/>
      <c r="B748" s="168"/>
      <c r="C748" s="168"/>
      <c r="D748" s="168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  <c r="Z748" s="168"/>
    </row>
    <row r="749" ht="14.25" customHeight="1">
      <c r="A749" s="168"/>
      <c r="B749" s="168"/>
      <c r="C749" s="168"/>
      <c r="D749" s="168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  <c r="Z749" s="168"/>
    </row>
    <row r="750" ht="14.25" customHeight="1">
      <c r="A750" s="168"/>
      <c r="B750" s="168"/>
      <c r="C750" s="168"/>
      <c r="D750" s="168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  <c r="Z750" s="168"/>
    </row>
    <row r="751" ht="14.25" customHeight="1">
      <c r="A751" s="168"/>
      <c r="B751" s="168"/>
      <c r="C751" s="168"/>
      <c r="D751" s="168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  <c r="Z751" s="168"/>
    </row>
    <row r="752" ht="14.25" customHeight="1">
      <c r="A752" s="168"/>
      <c r="B752" s="168"/>
      <c r="C752" s="168"/>
      <c r="D752" s="168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  <c r="Z752" s="168"/>
    </row>
    <row r="753" ht="14.25" customHeight="1">
      <c r="A753" s="168"/>
      <c r="B753" s="168"/>
      <c r="C753" s="168"/>
      <c r="D753" s="168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  <c r="Z753" s="168"/>
    </row>
    <row r="754" ht="14.25" customHeight="1">
      <c r="A754" s="168"/>
      <c r="B754" s="168"/>
      <c r="C754" s="168"/>
      <c r="D754" s="168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  <c r="Z754" s="168"/>
    </row>
    <row r="755" ht="14.25" customHeight="1">
      <c r="A755" s="168"/>
      <c r="B755" s="168"/>
      <c r="C755" s="168"/>
      <c r="D755" s="168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  <c r="Z755" s="168"/>
    </row>
    <row r="756" ht="14.25" customHeight="1">
      <c r="A756" s="168"/>
      <c r="B756" s="168"/>
      <c r="C756" s="168"/>
      <c r="D756" s="168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  <c r="Z756" s="168"/>
    </row>
    <row r="757" ht="14.25" customHeight="1">
      <c r="A757" s="168"/>
      <c r="B757" s="168"/>
      <c r="C757" s="168"/>
      <c r="D757" s="168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  <c r="Z757" s="168"/>
    </row>
    <row r="758" ht="14.25" customHeight="1">
      <c r="A758" s="168"/>
      <c r="B758" s="168"/>
      <c r="C758" s="168"/>
      <c r="D758" s="168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</row>
    <row r="759" ht="14.25" customHeight="1">
      <c r="A759" s="168"/>
      <c r="B759" s="168"/>
      <c r="C759" s="168"/>
      <c r="D759" s="168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  <c r="Z759" s="168"/>
    </row>
    <row r="760" ht="14.25" customHeight="1">
      <c r="A760" s="168"/>
      <c r="B760" s="168"/>
      <c r="C760" s="168"/>
      <c r="D760" s="168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  <c r="Z760" s="168"/>
    </row>
    <row r="761" ht="14.25" customHeight="1">
      <c r="A761" s="168"/>
      <c r="B761" s="168"/>
      <c r="C761" s="168"/>
      <c r="D761" s="168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  <c r="Z761" s="168"/>
    </row>
    <row r="762" ht="14.25" customHeight="1">
      <c r="A762" s="168"/>
      <c r="B762" s="168"/>
      <c r="C762" s="168"/>
      <c r="D762" s="168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  <c r="Z762" s="168"/>
    </row>
    <row r="763" ht="14.25" customHeight="1">
      <c r="A763" s="168"/>
      <c r="B763" s="168"/>
      <c r="C763" s="168"/>
      <c r="D763" s="168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  <c r="Z763" s="168"/>
    </row>
    <row r="764" ht="14.25" customHeight="1">
      <c r="A764" s="168"/>
      <c r="B764" s="168"/>
      <c r="C764" s="168"/>
      <c r="D764" s="168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  <c r="Z764" s="168"/>
    </row>
    <row r="765" ht="14.25" customHeight="1">
      <c r="A765" s="168"/>
      <c r="B765" s="168"/>
      <c r="C765" s="168"/>
      <c r="D765" s="168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  <c r="Z765" s="168"/>
    </row>
    <row r="766" ht="14.25" customHeight="1">
      <c r="A766" s="168"/>
      <c r="B766" s="168"/>
      <c r="C766" s="168"/>
      <c r="D766" s="168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  <c r="Z766" s="168"/>
    </row>
    <row r="767" ht="14.25" customHeight="1">
      <c r="A767" s="168"/>
      <c r="B767" s="168"/>
      <c r="C767" s="168"/>
      <c r="D767" s="168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  <c r="Z767" s="168"/>
    </row>
    <row r="768" ht="14.25" customHeight="1">
      <c r="A768" s="168"/>
      <c r="B768" s="168"/>
      <c r="C768" s="168"/>
      <c r="D768" s="168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  <c r="Z768" s="168"/>
    </row>
    <row r="769" ht="14.25" customHeight="1">
      <c r="A769" s="168"/>
      <c r="B769" s="168"/>
      <c r="C769" s="168"/>
      <c r="D769" s="168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  <c r="Z769" s="168"/>
    </row>
    <row r="770" ht="14.25" customHeight="1">
      <c r="A770" s="168"/>
      <c r="B770" s="168"/>
      <c r="C770" s="168"/>
      <c r="D770" s="168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  <c r="Z770" s="168"/>
    </row>
    <row r="771" ht="14.25" customHeight="1">
      <c r="A771" s="168"/>
      <c r="B771" s="168"/>
      <c r="C771" s="168"/>
      <c r="D771" s="168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  <c r="Z771" s="168"/>
    </row>
    <row r="772" ht="14.25" customHeight="1">
      <c r="A772" s="168"/>
      <c r="B772" s="168"/>
      <c r="C772" s="168"/>
      <c r="D772" s="168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  <c r="Z772" s="168"/>
    </row>
    <row r="773" ht="14.25" customHeight="1">
      <c r="A773" s="168"/>
      <c r="B773" s="168"/>
      <c r="C773" s="168"/>
      <c r="D773" s="168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</row>
    <row r="774" ht="14.25" customHeight="1">
      <c r="A774" s="168"/>
      <c r="B774" s="168"/>
      <c r="C774" s="168"/>
      <c r="D774" s="168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  <c r="Z774" s="168"/>
    </row>
    <row r="775" ht="14.25" customHeight="1">
      <c r="A775" s="168"/>
      <c r="B775" s="168"/>
      <c r="C775" s="168"/>
      <c r="D775" s="168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  <c r="Z775" s="168"/>
    </row>
    <row r="776" ht="14.25" customHeight="1">
      <c r="A776" s="168"/>
      <c r="B776" s="168"/>
      <c r="C776" s="168"/>
      <c r="D776" s="168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  <c r="Z776" s="168"/>
    </row>
    <row r="777" ht="14.25" customHeight="1">
      <c r="A777" s="168"/>
      <c r="B777" s="168"/>
      <c r="C777" s="168"/>
      <c r="D777" s="168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  <c r="Z777" s="168"/>
    </row>
    <row r="778" ht="14.25" customHeight="1">
      <c r="A778" s="168"/>
      <c r="B778" s="168"/>
      <c r="C778" s="168"/>
      <c r="D778" s="168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  <c r="Z778" s="168"/>
    </row>
    <row r="779" ht="14.25" customHeight="1">
      <c r="A779" s="168"/>
      <c r="B779" s="168"/>
      <c r="C779" s="168"/>
      <c r="D779" s="168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  <c r="Z779" s="168"/>
    </row>
    <row r="780" ht="14.25" customHeight="1">
      <c r="A780" s="168"/>
      <c r="B780" s="168"/>
      <c r="C780" s="168"/>
      <c r="D780" s="168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  <c r="Z780" s="168"/>
    </row>
    <row r="781" ht="14.25" customHeight="1">
      <c r="A781" s="168"/>
      <c r="B781" s="168"/>
      <c r="C781" s="168"/>
      <c r="D781" s="168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  <c r="Z781" s="168"/>
    </row>
    <row r="782" ht="14.25" customHeight="1">
      <c r="A782" s="168"/>
      <c r="B782" s="168"/>
      <c r="C782" s="168"/>
      <c r="D782" s="168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  <c r="Z782" s="168"/>
    </row>
    <row r="783" ht="14.25" customHeight="1">
      <c r="A783" s="168"/>
      <c r="B783" s="168"/>
      <c r="C783" s="168"/>
      <c r="D783" s="168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  <c r="Z783" s="168"/>
    </row>
    <row r="784" ht="14.25" customHeight="1">
      <c r="A784" s="168"/>
      <c r="B784" s="168"/>
      <c r="C784" s="168"/>
      <c r="D784" s="168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  <c r="Z784" s="168"/>
    </row>
    <row r="785" ht="14.25" customHeight="1">
      <c r="A785" s="168"/>
      <c r="B785" s="168"/>
      <c r="C785" s="168"/>
      <c r="D785" s="168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  <c r="Z785" s="168"/>
    </row>
    <row r="786" ht="14.25" customHeight="1">
      <c r="A786" s="168"/>
      <c r="B786" s="168"/>
      <c r="C786" s="168"/>
      <c r="D786" s="168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  <c r="Z786" s="168"/>
    </row>
    <row r="787" ht="14.25" customHeight="1">
      <c r="A787" s="168"/>
      <c r="B787" s="168"/>
      <c r="C787" s="168"/>
      <c r="D787" s="168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</row>
    <row r="788" ht="14.25" customHeight="1">
      <c r="A788" s="168"/>
      <c r="B788" s="168"/>
      <c r="C788" s="168"/>
      <c r="D788" s="168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</row>
    <row r="789" ht="14.25" customHeight="1">
      <c r="A789" s="168"/>
      <c r="B789" s="168"/>
      <c r="C789" s="168"/>
      <c r="D789" s="168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</row>
    <row r="790" ht="14.25" customHeight="1">
      <c r="A790" s="168"/>
      <c r="B790" s="168"/>
      <c r="C790" s="168"/>
      <c r="D790" s="168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</row>
    <row r="791" ht="14.25" customHeight="1">
      <c r="A791" s="168"/>
      <c r="B791" s="168"/>
      <c r="C791" s="168"/>
      <c r="D791" s="168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</row>
    <row r="792" ht="14.25" customHeight="1">
      <c r="A792" s="168"/>
      <c r="B792" s="168"/>
      <c r="C792" s="168"/>
      <c r="D792" s="168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</row>
    <row r="793" ht="14.25" customHeight="1">
      <c r="A793" s="168"/>
      <c r="B793" s="168"/>
      <c r="C793" s="168"/>
      <c r="D793" s="168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</row>
    <row r="794" ht="14.25" customHeight="1">
      <c r="A794" s="168"/>
      <c r="B794" s="168"/>
      <c r="C794" s="168"/>
      <c r="D794" s="168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</row>
    <row r="795" ht="14.25" customHeight="1">
      <c r="A795" s="168"/>
      <c r="B795" s="168"/>
      <c r="C795" s="168"/>
      <c r="D795" s="168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</row>
    <row r="796" ht="14.25" customHeight="1">
      <c r="A796" s="168"/>
      <c r="B796" s="168"/>
      <c r="C796" s="168"/>
      <c r="D796" s="168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</row>
    <row r="797" ht="14.25" customHeight="1">
      <c r="A797" s="168"/>
      <c r="B797" s="168"/>
      <c r="C797" s="168"/>
      <c r="D797" s="168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</row>
    <row r="798" ht="14.25" customHeight="1">
      <c r="A798" s="168"/>
      <c r="B798" s="168"/>
      <c r="C798" s="168"/>
      <c r="D798" s="168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</row>
    <row r="799" ht="14.25" customHeight="1">
      <c r="A799" s="168"/>
      <c r="B799" s="168"/>
      <c r="C799" s="168"/>
      <c r="D799" s="168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</row>
    <row r="800" ht="14.25" customHeight="1">
      <c r="A800" s="168"/>
      <c r="B800" s="168"/>
      <c r="C800" s="168"/>
      <c r="D800" s="168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</row>
    <row r="801" ht="14.25" customHeight="1">
      <c r="A801" s="168"/>
      <c r="B801" s="168"/>
      <c r="C801" s="168"/>
      <c r="D801" s="168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</row>
    <row r="802" ht="14.25" customHeight="1">
      <c r="A802" s="168"/>
      <c r="B802" s="168"/>
      <c r="C802" s="168"/>
      <c r="D802" s="168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</row>
    <row r="803" ht="14.25" customHeight="1">
      <c r="A803" s="168"/>
      <c r="B803" s="168"/>
      <c r="C803" s="168"/>
      <c r="D803" s="168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</row>
    <row r="804" ht="14.25" customHeight="1">
      <c r="A804" s="168"/>
      <c r="B804" s="168"/>
      <c r="C804" s="168"/>
      <c r="D804" s="168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</row>
    <row r="805" ht="14.25" customHeight="1">
      <c r="A805" s="168"/>
      <c r="B805" s="168"/>
      <c r="C805" s="168"/>
      <c r="D805" s="168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</row>
    <row r="806" ht="14.25" customHeight="1">
      <c r="A806" s="168"/>
      <c r="B806" s="168"/>
      <c r="C806" s="168"/>
      <c r="D806" s="168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</row>
    <row r="807" ht="14.25" customHeight="1">
      <c r="A807" s="168"/>
      <c r="B807" s="168"/>
      <c r="C807" s="168"/>
      <c r="D807" s="168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</row>
    <row r="808" ht="14.25" customHeight="1">
      <c r="A808" s="168"/>
      <c r="B808" s="168"/>
      <c r="C808" s="168"/>
      <c r="D808" s="168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</row>
    <row r="809" ht="14.25" customHeight="1">
      <c r="A809" s="168"/>
      <c r="B809" s="168"/>
      <c r="C809" s="168"/>
      <c r="D809" s="168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</row>
    <row r="810" ht="14.25" customHeight="1">
      <c r="A810" s="168"/>
      <c r="B810" s="168"/>
      <c r="C810" s="168"/>
      <c r="D810" s="168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</row>
    <row r="811" ht="14.25" customHeight="1">
      <c r="A811" s="168"/>
      <c r="B811" s="168"/>
      <c r="C811" s="168"/>
      <c r="D811" s="168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</row>
    <row r="812" ht="14.25" customHeight="1">
      <c r="A812" s="168"/>
      <c r="B812" s="168"/>
      <c r="C812" s="168"/>
      <c r="D812" s="168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</row>
    <row r="813" ht="14.25" customHeight="1">
      <c r="A813" s="168"/>
      <c r="B813" s="168"/>
      <c r="C813" s="168"/>
      <c r="D813" s="168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</row>
    <row r="814" ht="14.25" customHeight="1">
      <c r="A814" s="168"/>
      <c r="B814" s="168"/>
      <c r="C814" s="168"/>
      <c r="D814" s="168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</row>
    <row r="815" ht="14.25" customHeight="1">
      <c r="A815" s="168"/>
      <c r="B815" s="168"/>
      <c r="C815" s="168"/>
      <c r="D815" s="168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</row>
    <row r="816" ht="14.25" customHeight="1">
      <c r="A816" s="168"/>
      <c r="B816" s="168"/>
      <c r="C816" s="168"/>
      <c r="D816" s="168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</row>
    <row r="817" ht="14.25" customHeight="1">
      <c r="A817" s="168"/>
      <c r="B817" s="168"/>
      <c r="C817" s="168"/>
      <c r="D817" s="168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</row>
    <row r="818" ht="14.25" customHeight="1">
      <c r="A818" s="168"/>
      <c r="B818" s="168"/>
      <c r="C818" s="168"/>
      <c r="D818" s="168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</row>
    <row r="819" ht="14.25" customHeight="1">
      <c r="A819" s="168"/>
      <c r="B819" s="168"/>
      <c r="C819" s="168"/>
      <c r="D819" s="168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</row>
    <row r="820" ht="14.25" customHeight="1">
      <c r="A820" s="168"/>
      <c r="B820" s="168"/>
      <c r="C820" s="168"/>
      <c r="D820" s="168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</row>
    <row r="821" ht="14.25" customHeight="1">
      <c r="A821" s="168"/>
      <c r="B821" s="168"/>
      <c r="C821" s="168"/>
      <c r="D821" s="168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</row>
    <row r="822" ht="14.25" customHeight="1">
      <c r="A822" s="168"/>
      <c r="B822" s="168"/>
      <c r="C822" s="168"/>
      <c r="D822" s="168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</row>
    <row r="823" ht="14.25" customHeight="1">
      <c r="A823" s="168"/>
      <c r="B823" s="168"/>
      <c r="C823" s="168"/>
      <c r="D823" s="168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</row>
    <row r="824" ht="14.25" customHeight="1">
      <c r="A824" s="168"/>
      <c r="B824" s="168"/>
      <c r="C824" s="168"/>
      <c r="D824" s="168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</row>
    <row r="825" ht="14.25" customHeight="1">
      <c r="A825" s="168"/>
      <c r="B825" s="168"/>
      <c r="C825" s="168"/>
      <c r="D825" s="168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</row>
    <row r="826" ht="14.25" customHeight="1">
      <c r="A826" s="168"/>
      <c r="B826" s="168"/>
      <c r="C826" s="168"/>
      <c r="D826" s="168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</row>
    <row r="827" ht="14.25" customHeight="1">
      <c r="A827" s="168"/>
      <c r="B827" s="168"/>
      <c r="C827" s="168"/>
      <c r="D827" s="168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</row>
    <row r="828" ht="14.25" customHeight="1">
      <c r="A828" s="168"/>
      <c r="B828" s="168"/>
      <c r="C828" s="168"/>
      <c r="D828" s="168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</row>
    <row r="829" ht="14.25" customHeight="1">
      <c r="A829" s="168"/>
      <c r="B829" s="168"/>
      <c r="C829" s="168"/>
      <c r="D829" s="168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</row>
    <row r="830" ht="14.25" customHeight="1">
      <c r="A830" s="168"/>
      <c r="B830" s="168"/>
      <c r="C830" s="168"/>
      <c r="D830" s="168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</row>
    <row r="831" ht="14.25" customHeight="1">
      <c r="A831" s="168"/>
      <c r="B831" s="168"/>
      <c r="C831" s="168"/>
      <c r="D831" s="168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</row>
    <row r="832" ht="14.25" customHeight="1">
      <c r="A832" s="168"/>
      <c r="B832" s="168"/>
      <c r="C832" s="168"/>
      <c r="D832" s="168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</row>
    <row r="833" ht="14.25" customHeight="1">
      <c r="A833" s="168"/>
      <c r="B833" s="168"/>
      <c r="C833" s="168"/>
      <c r="D833" s="168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</row>
    <row r="834" ht="14.25" customHeight="1">
      <c r="A834" s="168"/>
      <c r="B834" s="168"/>
      <c r="C834" s="168"/>
      <c r="D834" s="168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</row>
    <row r="835" ht="14.25" customHeight="1">
      <c r="A835" s="168"/>
      <c r="B835" s="168"/>
      <c r="C835" s="168"/>
      <c r="D835" s="168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</row>
    <row r="836" ht="14.25" customHeight="1">
      <c r="A836" s="168"/>
      <c r="B836" s="168"/>
      <c r="C836" s="168"/>
      <c r="D836" s="168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</row>
    <row r="837" ht="14.25" customHeight="1">
      <c r="A837" s="168"/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</row>
    <row r="838" ht="14.25" customHeight="1">
      <c r="A838" s="168"/>
      <c r="B838" s="168"/>
      <c r="C838" s="168"/>
      <c r="D838" s="168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</row>
    <row r="839" ht="14.25" customHeight="1">
      <c r="A839" s="168"/>
      <c r="B839" s="168"/>
      <c r="C839" s="168"/>
      <c r="D839" s="168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</row>
    <row r="840" ht="14.25" customHeight="1">
      <c r="A840" s="168"/>
      <c r="B840" s="168"/>
      <c r="C840" s="168"/>
      <c r="D840" s="168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</row>
    <row r="841" ht="14.25" customHeight="1">
      <c r="A841" s="168"/>
      <c r="B841" s="168"/>
      <c r="C841" s="168"/>
      <c r="D841" s="168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</row>
    <row r="842" ht="14.25" customHeight="1">
      <c r="A842" s="168"/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</row>
    <row r="843" ht="14.25" customHeight="1">
      <c r="A843" s="168"/>
      <c r="B843" s="168"/>
      <c r="C843" s="168"/>
      <c r="D843" s="168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</row>
    <row r="844" ht="14.25" customHeight="1">
      <c r="A844" s="168"/>
      <c r="B844" s="168"/>
      <c r="C844" s="168"/>
      <c r="D844" s="168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</row>
    <row r="845" ht="14.25" customHeight="1">
      <c r="A845" s="168"/>
      <c r="B845" s="168"/>
      <c r="C845" s="168"/>
      <c r="D845" s="168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</row>
    <row r="846" ht="14.25" customHeight="1">
      <c r="A846" s="168"/>
      <c r="B846" s="168"/>
      <c r="C846" s="168"/>
      <c r="D846" s="168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</row>
    <row r="847" ht="14.25" customHeight="1">
      <c r="A847" s="168"/>
      <c r="B847" s="168"/>
      <c r="C847" s="168"/>
      <c r="D847" s="168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</row>
    <row r="848" ht="14.25" customHeight="1">
      <c r="A848" s="168"/>
      <c r="B848" s="168"/>
      <c r="C848" s="168"/>
      <c r="D848" s="168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</row>
    <row r="849" ht="14.25" customHeight="1">
      <c r="A849" s="168"/>
      <c r="B849" s="168"/>
      <c r="C849" s="168"/>
      <c r="D849" s="168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</row>
    <row r="850" ht="14.25" customHeight="1">
      <c r="A850" s="168"/>
      <c r="B850" s="168"/>
      <c r="C850" s="168"/>
      <c r="D850" s="168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</row>
    <row r="851" ht="14.25" customHeight="1">
      <c r="A851" s="168"/>
      <c r="B851" s="168"/>
      <c r="C851" s="168"/>
      <c r="D851" s="168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</row>
    <row r="852" ht="14.25" customHeight="1">
      <c r="A852" s="168"/>
      <c r="B852" s="168"/>
      <c r="C852" s="168"/>
      <c r="D852" s="168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</row>
    <row r="853" ht="14.25" customHeight="1">
      <c r="A853" s="168"/>
      <c r="B853" s="168"/>
      <c r="C853" s="168"/>
      <c r="D853" s="168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</row>
    <row r="854" ht="14.25" customHeight="1">
      <c r="A854" s="168"/>
      <c r="B854" s="168"/>
      <c r="C854" s="168"/>
      <c r="D854" s="168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</row>
    <row r="855" ht="14.25" customHeight="1">
      <c r="A855" s="168"/>
      <c r="B855" s="168"/>
      <c r="C855" s="168"/>
      <c r="D855" s="168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</row>
    <row r="856" ht="14.25" customHeight="1">
      <c r="A856" s="168"/>
      <c r="B856" s="168"/>
      <c r="C856" s="168"/>
      <c r="D856" s="168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</row>
    <row r="857" ht="14.25" customHeight="1">
      <c r="A857" s="168"/>
      <c r="B857" s="168"/>
      <c r="C857" s="168"/>
      <c r="D857" s="168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</row>
    <row r="858" ht="14.25" customHeight="1">
      <c r="A858" s="168"/>
      <c r="B858" s="168"/>
      <c r="C858" s="168"/>
      <c r="D858" s="168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</row>
    <row r="859" ht="14.25" customHeight="1">
      <c r="A859" s="168"/>
      <c r="B859" s="168"/>
      <c r="C859" s="168"/>
      <c r="D859" s="168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</row>
    <row r="860" ht="14.25" customHeight="1">
      <c r="A860" s="168"/>
      <c r="B860" s="168"/>
      <c r="C860" s="168"/>
      <c r="D860" s="168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</row>
    <row r="861" ht="14.25" customHeight="1">
      <c r="A861" s="168"/>
      <c r="B861" s="168"/>
      <c r="C861" s="168"/>
      <c r="D861" s="168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</row>
    <row r="862" ht="14.25" customHeight="1">
      <c r="A862" s="168"/>
      <c r="B862" s="168"/>
      <c r="C862" s="168"/>
      <c r="D862" s="168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</row>
    <row r="863" ht="14.25" customHeight="1">
      <c r="A863" s="168"/>
      <c r="B863" s="168"/>
      <c r="C863" s="168"/>
      <c r="D863" s="168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</row>
    <row r="864" ht="14.25" customHeight="1">
      <c r="A864" s="168"/>
      <c r="B864" s="168"/>
      <c r="C864" s="168"/>
      <c r="D864" s="168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</row>
    <row r="865" ht="14.25" customHeight="1">
      <c r="A865" s="168"/>
      <c r="B865" s="168"/>
      <c r="C865" s="168"/>
      <c r="D865" s="168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</row>
    <row r="866" ht="14.25" customHeight="1">
      <c r="A866" s="168"/>
      <c r="B866" s="168"/>
      <c r="C866" s="168"/>
      <c r="D866" s="168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</row>
    <row r="867" ht="14.25" customHeight="1">
      <c r="A867" s="168"/>
      <c r="B867" s="168"/>
      <c r="C867" s="168"/>
      <c r="D867" s="168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</row>
    <row r="868" ht="14.25" customHeight="1">
      <c r="A868" s="168"/>
      <c r="B868" s="168"/>
      <c r="C868" s="168"/>
      <c r="D868" s="168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</row>
    <row r="869" ht="14.25" customHeight="1">
      <c r="A869" s="168"/>
      <c r="B869" s="168"/>
      <c r="C869" s="168"/>
      <c r="D869" s="168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</row>
    <row r="870" ht="14.25" customHeight="1">
      <c r="A870" s="168"/>
      <c r="B870" s="168"/>
      <c r="C870" s="168"/>
      <c r="D870" s="168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</row>
    <row r="871" ht="14.25" customHeight="1">
      <c r="A871" s="168"/>
      <c r="B871" s="168"/>
      <c r="C871" s="168"/>
      <c r="D871" s="168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</row>
    <row r="872" ht="14.25" customHeight="1">
      <c r="A872" s="168"/>
      <c r="B872" s="168"/>
      <c r="C872" s="168"/>
      <c r="D872" s="168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</row>
    <row r="873" ht="14.25" customHeight="1">
      <c r="A873" s="168"/>
      <c r="B873" s="168"/>
      <c r="C873" s="168"/>
      <c r="D873" s="168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</row>
    <row r="874" ht="14.25" customHeight="1">
      <c r="A874" s="168"/>
      <c r="B874" s="168"/>
      <c r="C874" s="168"/>
      <c r="D874" s="168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</row>
    <row r="875" ht="14.25" customHeight="1">
      <c r="A875" s="168"/>
      <c r="B875" s="168"/>
      <c r="C875" s="168"/>
      <c r="D875" s="168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</row>
    <row r="876" ht="14.25" customHeight="1">
      <c r="A876" s="168"/>
      <c r="B876" s="168"/>
      <c r="C876" s="168"/>
      <c r="D876" s="168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</row>
    <row r="877" ht="14.25" customHeight="1">
      <c r="A877" s="168"/>
      <c r="B877" s="168"/>
      <c r="C877" s="168"/>
      <c r="D877" s="168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</row>
    <row r="878" ht="14.25" customHeight="1">
      <c r="A878" s="168"/>
      <c r="B878" s="168"/>
      <c r="C878" s="168"/>
      <c r="D878" s="168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</row>
    <row r="879" ht="14.25" customHeight="1">
      <c r="A879" s="168"/>
      <c r="B879" s="168"/>
      <c r="C879" s="168"/>
      <c r="D879" s="168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</row>
    <row r="880" ht="14.25" customHeight="1">
      <c r="A880" s="168"/>
      <c r="B880" s="168"/>
      <c r="C880" s="168"/>
      <c r="D880" s="168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</row>
    <row r="881" ht="14.25" customHeight="1">
      <c r="A881" s="168"/>
      <c r="B881" s="168"/>
      <c r="C881" s="168"/>
      <c r="D881" s="168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</row>
    <row r="882" ht="14.25" customHeight="1">
      <c r="A882" s="168"/>
      <c r="B882" s="168"/>
      <c r="C882" s="168"/>
      <c r="D882" s="168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</row>
    <row r="883" ht="14.25" customHeight="1">
      <c r="A883" s="168"/>
      <c r="B883" s="168"/>
      <c r="C883" s="168"/>
      <c r="D883" s="168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</row>
    <row r="884" ht="14.25" customHeight="1">
      <c r="A884" s="168"/>
      <c r="B884" s="168"/>
      <c r="C884" s="168"/>
      <c r="D884" s="168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</row>
    <row r="885" ht="14.25" customHeight="1">
      <c r="A885" s="168"/>
      <c r="B885" s="168"/>
      <c r="C885" s="168"/>
      <c r="D885" s="168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</row>
    <row r="886" ht="14.25" customHeight="1">
      <c r="A886" s="168"/>
      <c r="B886" s="168"/>
      <c r="C886" s="168"/>
      <c r="D886" s="168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</row>
    <row r="887" ht="14.25" customHeight="1">
      <c r="A887" s="168"/>
      <c r="B887" s="168"/>
      <c r="C887" s="168"/>
      <c r="D887" s="168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</row>
    <row r="888" ht="14.25" customHeight="1">
      <c r="A888" s="168"/>
      <c r="B888" s="168"/>
      <c r="C888" s="168"/>
      <c r="D888" s="168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</row>
    <row r="889" ht="14.25" customHeight="1">
      <c r="A889" s="168"/>
      <c r="B889" s="168"/>
      <c r="C889" s="168"/>
      <c r="D889" s="168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</row>
    <row r="890" ht="14.25" customHeight="1">
      <c r="A890" s="168"/>
      <c r="B890" s="168"/>
      <c r="C890" s="168"/>
      <c r="D890" s="168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</row>
    <row r="891" ht="14.25" customHeight="1">
      <c r="A891" s="168"/>
      <c r="B891" s="168"/>
      <c r="C891" s="168"/>
      <c r="D891" s="168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</row>
    <row r="892" ht="14.25" customHeight="1">
      <c r="A892" s="168"/>
      <c r="B892" s="168"/>
      <c r="C892" s="168"/>
      <c r="D892" s="168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</row>
    <row r="893" ht="14.25" customHeight="1">
      <c r="A893" s="168"/>
      <c r="B893" s="168"/>
      <c r="C893" s="168"/>
      <c r="D893" s="168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</row>
    <row r="894" ht="14.25" customHeight="1">
      <c r="A894" s="168"/>
      <c r="B894" s="168"/>
      <c r="C894" s="168"/>
      <c r="D894" s="168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</row>
    <row r="895" ht="14.25" customHeight="1">
      <c r="A895" s="168"/>
      <c r="B895" s="168"/>
      <c r="C895" s="168"/>
      <c r="D895" s="168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</row>
    <row r="896" ht="14.25" customHeight="1">
      <c r="A896" s="168"/>
      <c r="B896" s="168"/>
      <c r="C896" s="168"/>
      <c r="D896" s="168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</row>
    <row r="897" ht="14.25" customHeight="1">
      <c r="A897" s="168"/>
      <c r="B897" s="168"/>
      <c r="C897" s="168"/>
      <c r="D897" s="168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</row>
    <row r="898" ht="14.25" customHeight="1">
      <c r="A898" s="168"/>
      <c r="B898" s="168"/>
      <c r="C898" s="168"/>
      <c r="D898" s="168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</row>
    <row r="899" ht="14.25" customHeight="1">
      <c r="A899" s="168"/>
      <c r="B899" s="168"/>
      <c r="C899" s="168"/>
      <c r="D899" s="168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</row>
    <row r="900" ht="14.25" customHeight="1">
      <c r="A900" s="168"/>
      <c r="B900" s="168"/>
      <c r="C900" s="168"/>
      <c r="D900" s="168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</row>
    <row r="901" ht="14.25" customHeight="1">
      <c r="A901" s="168"/>
      <c r="B901" s="168"/>
      <c r="C901" s="168"/>
      <c r="D901" s="168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</row>
    <row r="902" ht="14.25" customHeight="1">
      <c r="A902" s="168"/>
      <c r="B902" s="168"/>
      <c r="C902" s="168"/>
      <c r="D902" s="168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</row>
    <row r="903" ht="14.25" customHeight="1">
      <c r="A903" s="168"/>
      <c r="B903" s="168"/>
      <c r="C903" s="168"/>
      <c r="D903" s="168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</row>
    <row r="904" ht="14.25" customHeight="1">
      <c r="A904" s="168"/>
      <c r="B904" s="168"/>
      <c r="C904" s="168"/>
      <c r="D904" s="168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</row>
    <row r="905" ht="14.25" customHeight="1">
      <c r="A905" s="168"/>
      <c r="B905" s="168"/>
      <c r="C905" s="168"/>
      <c r="D905" s="168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</row>
    <row r="906" ht="14.25" customHeight="1">
      <c r="A906" s="168"/>
      <c r="B906" s="168"/>
      <c r="C906" s="168"/>
      <c r="D906" s="168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</row>
    <row r="907" ht="14.25" customHeight="1">
      <c r="A907" s="168"/>
      <c r="B907" s="168"/>
      <c r="C907" s="168"/>
      <c r="D907" s="168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</row>
    <row r="908" ht="14.25" customHeight="1">
      <c r="A908" s="168"/>
      <c r="B908" s="168"/>
      <c r="C908" s="168"/>
      <c r="D908" s="168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</row>
    <row r="909" ht="14.25" customHeight="1">
      <c r="A909" s="168"/>
      <c r="B909" s="168"/>
      <c r="C909" s="168"/>
      <c r="D909" s="168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</row>
    <row r="910" ht="14.25" customHeight="1">
      <c r="A910" s="168"/>
      <c r="B910" s="168"/>
      <c r="C910" s="168"/>
      <c r="D910" s="168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</row>
    <row r="911" ht="14.25" customHeight="1">
      <c r="A911" s="168"/>
      <c r="B911" s="168"/>
      <c r="C911" s="168"/>
      <c r="D911" s="168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</row>
    <row r="912" ht="14.25" customHeight="1">
      <c r="A912" s="168"/>
      <c r="B912" s="168"/>
      <c r="C912" s="168"/>
      <c r="D912" s="168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</row>
    <row r="913" ht="14.25" customHeight="1">
      <c r="A913" s="168"/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</row>
    <row r="914" ht="14.25" customHeight="1">
      <c r="A914" s="168"/>
      <c r="B914" s="168"/>
      <c r="C914" s="168"/>
      <c r="D914" s="168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</row>
    <row r="915" ht="14.25" customHeight="1">
      <c r="A915" s="168"/>
      <c r="B915" s="168"/>
      <c r="C915" s="168"/>
      <c r="D915" s="168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</row>
    <row r="916" ht="14.25" customHeight="1">
      <c r="A916" s="168"/>
      <c r="B916" s="168"/>
      <c r="C916" s="168"/>
      <c r="D916" s="168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</row>
    <row r="917" ht="14.25" customHeight="1">
      <c r="A917" s="168"/>
      <c r="B917" s="168"/>
      <c r="C917" s="168"/>
      <c r="D917" s="168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</row>
    <row r="918" ht="14.25" customHeight="1">
      <c r="A918" s="168"/>
      <c r="B918" s="168"/>
      <c r="C918" s="168"/>
      <c r="D918" s="168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</row>
    <row r="919" ht="14.25" customHeight="1">
      <c r="A919" s="168"/>
      <c r="B919" s="168"/>
      <c r="C919" s="168"/>
      <c r="D919" s="168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</row>
    <row r="920" ht="14.25" customHeight="1">
      <c r="A920" s="168"/>
      <c r="B920" s="168"/>
      <c r="C920" s="168"/>
      <c r="D920" s="168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</row>
    <row r="921" ht="14.25" customHeight="1">
      <c r="A921" s="168"/>
      <c r="B921" s="168"/>
      <c r="C921" s="168"/>
      <c r="D921" s="168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</row>
    <row r="922" ht="14.25" customHeight="1">
      <c r="A922" s="168"/>
      <c r="B922" s="168"/>
      <c r="C922" s="168"/>
      <c r="D922" s="168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</row>
    <row r="923" ht="14.25" customHeight="1">
      <c r="A923" s="168"/>
      <c r="B923" s="168"/>
      <c r="C923" s="168"/>
      <c r="D923" s="168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</row>
    <row r="924" ht="14.25" customHeight="1">
      <c r="A924" s="168"/>
      <c r="B924" s="168"/>
      <c r="C924" s="168"/>
      <c r="D924" s="168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</row>
    <row r="925" ht="14.25" customHeight="1">
      <c r="A925" s="168"/>
      <c r="B925" s="168"/>
      <c r="C925" s="168"/>
      <c r="D925" s="168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</row>
    <row r="926" ht="14.25" customHeight="1">
      <c r="A926" s="168"/>
      <c r="B926" s="168"/>
      <c r="C926" s="168"/>
      <c r="D926" s="168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</row>
    <row r="927" ht="14.25" customHeight="1">
      <c r="A927" s="168"/>
      <c r="B927" s="168"/>
      <c r="C927" s="168"/>
      <c r="D927" s="168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</row>
    <row r="928" ht="14.25" customHeight="1">
      <c r="A928" s="168"/>
      <c r="B928" s="168"/>
      <c r="C928" s="168"/>
      <c r="D928" s="168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</row>
    <row r="929" ht="14.25" customHeight="1">
      <c r="A929" s="168"/>
      <c r="B929" s="168"/>
      <c r="C929" s="168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</row>
    <row r="930" ht="14.25" customHeight="1">
      <c r="A930" s="168"/>
      <c r="B930" s="168"/>
      <c r="C930" s="168"/>
      <c r="D930" s="168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</row>
    <row r="931" ht="14.25" customHeight="1">
      <c r="A931" s="168"/>
      <c r="B931" s="168"/>
      <c r="C931" s="168"/>
      <c r="D931" s="168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</row>
    <row r="932" ht="14.25" customHeight="1">
      <c r="A932" s="168"/>
      <c r="B932" s="168"/>
      <c r="C932" s="168"/>
      <c r="D932" s="168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</row>
    <row r="933" ht="14.25" customHeight="1">
      <c r="A933" s="168"/>
      <c r="B933" s="168"/>
      <c r="C933" s="168"/>
      <c r="D933" s="168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</row>
    <row r="934" ht="14.25" customHeight="1">
      <c r="A934" s="168"/>
      <c r="B934" s="168"/>
      <c r="C934" s="168"/>
      <c r="D934" s="168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</row>
    <row r="935" ht="14.25" customHeight="1">
      <c r="A935" s="168"/>
      <c r="B935" s="168"/>
      <c r="C935" s="168"/>
      <c r="D935" s="168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</row>
    <row r="936" ht="14.25" customHeight="1">
      <c r="A936" s="168"/>
      <c r="B936" s="168"/>
      <c r="C936" s="168"/>
      <c r="D936" s="168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</row>
    <row r="937" ht="14.25" customHeight="1">
      <c r="A937" s="168"/>
      <c r="B937" s="168"/>
      <c r="C937" s="168"/>
      <c r="D937" s="168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</row>
    <row r="938" ht="14.25" customHeight="1">
      <c r="A938" s="168"/>
      <c r="B938" s="168"/>
      <c r="C938" s="168"/>
      <c r="D938" s="168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</row>
    <row r="939" ht="14.25" customHeight="1">
      <c r="A939" s="168"/>
      <c r="B939" s="168"/>
      <c r="C939" s="168"/>
      <c r="D939" s="168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</row>
    <row r="940" ht="14.25" customHeight="1">
      <c r="A940" s="168"/>
      <c r="B940" s="168"/>
      <c r="C940" s="168"/>
      <c r="D940" s="168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</row>
    <row r="941" ht="14.25" customHeight="1">
      <c r="A941" s="168"/>
      <c r="B941" s="168"/>
      <c r="C941" s="168"/>
      <c r="D941" s="168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</row>
    <row r="942" ht="14.25" customHeight="1">
      <c r="A942" s="168"/>
      <c r="B942" s="168"/>
      <c r="C942" s="168"/>
      <c r="D942" s="168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</row>
    <row r="943" ht="14.25" customHeight="1">
      <c r="A943" s="168"/>
      <c r="B943" s="168"/>
      <c r="C943" s="168"/>
      <c r="D943" s="168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</row>
    <row r="944" ht="14.25" customHeight="1">
      <c r="A944" s="168"/>
      <c r="B944" s="168"/>
      <c r="C944" s="168"/>
      <c r="D944" s="168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</row>
    <row r="945" ht="14.25" customHeight="1">
      <c r="A945" s="168"/>
      <c r="B945" s="168"/>
      <c r="C945" s="168"/>
      <c r="D945" s="168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</row>
    <row r="946" ht="14.25" customHeight="1">
      <c r="A946" s="168"/>
      <c r="B946" s="168"/>
      <c r="C946" s="168"/>
      <c r="D946" s="168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</row>
    <row r="947" ht="14.25" customHeight="1">
      <c r="A947" s="168"/>
      <c r="B947" s="168"/>
      <c r="C947" s="168"/>
      <c r="D947" s="168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</row>
    <row r="948" ht="14.25" customHeight="1">
      <c r="A948" s="168"/>
      <c r="B948" s="168"/>
      <c r="C948" s="168"/>
      <c r="D948" s="168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</row>
    <row r="949" ht="14.25" customHeight="1">
      <c r="A949" s="168"/>
      <c r="B949" s="168"/>
      <c r="C949" s="168"/>
      <c r="D949" s="168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</row>
    <row r="950" ht="14.25" customHeight="1">
      <c r="A950" s="168"/>
      <c r="B950" s="168"/>
      <c r="C950" s="168"/>
      <c r="D950" s="168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</row>
    <row r="951" ht="14.25" customHeight="1">
      <c r="A951" s="168"/>
      <c r="B951" s="168"/>
      <c r="C951" s="168"/>
      <c r="D951" s="168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</row>
    <row r="952" ht="14.25" customHeight="1">
      <c r="A952" s="168"/>
      <c r="B952" s="168"/>
      <c r="C952" s="168"/>
      <c r="D952" s="168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</row>
    <row r="953" ht="14.25" customHeight="1">
      <c r="A953" s="168"/>
      <c r="B953" s="168"/>
      <c r="C953" s="168"/>
      <c r="D953" s="168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</row>
    <row r="954" ht="14.25" customHeight="1">
      <c r="A954" s="168"/>
      <c r="B954" s="168"/>
      <c r="C954" s="168"/>
      <c r="D954" s="168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</row>
    <row r="955" ht="14.25" customHeight="1">
      <c r="A955" s="168"/>
      <c r="B955" s="168"/>
      <c r="C955" s="168"/>
      <c r="D955" s="168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</row>
    <row r="956" ht="14.25" customHeight="1">
      <c r="A956" s="168"/>
      <c r="B956" s="168"/>
      <c r="C956" s="168"/>
      <c r="D956" s="168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</row>
    <row r="957" ht="14.25" customHeight="1">
      <c r="A957" s="168"/>
      <c r="B957" s="168"/>
      <c r="C957" s="168"/>
      <c r="D957" s="168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</row>
    <row r="958" ht="14.25" customHeight="1">
      <c r="A958" s="168"/>
      <c r="B958" s="168"/>
      <c r="C958" s="168"/>
      <c r="D958" s="168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</row>
    <row r="959" ht="14.25" customHeight="1">
      <c r="A959" s="168"/>
      <c r="B959" s="168"/>
      <c r="C959" s="168"/>
      <c r="D959" s="168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</row>
    <row r="960" ht="14.25" customHeight="1">
      <c r="A960" s="168"/>
      <c r="B960" s="168"/>
      <c r="C960" s="168"/>
      <c r="D960" s="168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</row>
    <row r="961" ht="14.25" customHeight="1">
      <c r="A961" s="168"/>
      <c r="B961" s="168"/>
      <c r="C961" s="168"/>
      <c r="D961" s="168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</row>
    <row r="962" ht="14.25" customHeight="1">
      <c r="A962" s="168"/>
      <c r="B962" s="168"/>
      <c r="C962" s="168"/>
      <c r="D962" s="168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</row>
    <row r="963" ht="14.25" customHeight="1">
      <c r="A963" s="168"/>
      <c r="B963" s="168"/>
      <c r="C963" s="168"/>
      <c r="D963" s="168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</row>
    <row r="964" ht="14.25" customHeight="1">
      <c r="A964" s="168"/>
      <c r="B964" s="168"/>
      <c r="C964" s="168"/>
      <c r="D964" s="168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</row>
    <row r="965" ht="14.25" customHeight="1">
      <c r="A965" s="168"/>
      <c r="B965" s="168"/>
      <c r="C965" s="168"/>
      <c r="D965" s="168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</row>
    <row r="966" ht="14.25" customHeight="1">
      <c r="A966" s="168"/>
      <c r="B966" s="168"/>
      <c r="C966" s="168"/>
      <c r="D966" s="168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</row>
    <row r="967" ht="14.25" customHeight="1">
      <c r="A967" s="168"/>
      <c r="B967" s="168"/>
      <c r="C967" s="168"/>
      <c r="D967" s="168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</row>
    <row r="968" ht="14.25" customHeight="1">
      <c r="A968" s="168"/>
      <c r="B968" s="168"/>
      <c r="C968" s="168"/>
      <c r="D968" s="168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</row>
    <row r="969" ht="14.25" customHeight="1">
      <c r="A969" s="168"/>
      <c r="B969" s="168"/>
      <c r="C969" s="168"/>
      <c r="D969" s="168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</row>
    <row r="970" ht="14.25" customHeight="1">
      <c r="A970" s="168"/>
      <c r="B970" s="168"/>
      <c r="C970" s="168"/>
      <c r="D970" s="168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</row>
    <row r="971" ht="14.25" customHeight="1">
      <c r="A971" s="168"/>
      <c r="B971" s="168"/>
      <c r="C971" s="168"/>
      <c r="D971" s="168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</row>
    <row r="972" ht="14.25" customHeight="1">
      <c r="A972" s="168"/>
      <c r="B972" s="168"/>
      <c r="C972" s="168"/>
      <c r="D972" s="168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</row>
    <row r="973" ht="14.25" customHeight="1">
      <c r="A973" s="168"/>
      <c r="B973" s="168"/>
      <c r="C973" s="168"/>
      <c r="D973" s="168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</row>
    <row r="974" ht="14.25" customHeight="1">
      <c r="A974" s="168"/>
      <c r="B974" s="168"/>
      <c r="C974" s="168"/>
      <c r="D974" s="168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</row>
    <row r="975" ht="14.25" customHeight="1">
      <c r="A975" s="168"/>
      <c r="B975" s="168"/>
      <c r="C975" s="168"/>
      <c r="D975" s="168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</row>
    <row r="976" ht="14.25" customHeight="1">
      <c r="A976" s="168"/>
      <c r="B976" s="168"/>
      <c r="C976" s="168"/>
      <c r="D976" s="168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</row>
    <row r="977" ht="14.25" customHeight="1">
      <c r="A977" s="168"/>
      <c r="B977" s="168"/>
      <c r="C977" s="168"/>
      <c r="D977" s="168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</row>
    <row r="978" ht="14.25" customHeight="1">
      <c r="A978" s="168"/>
      <c r="B978" s="168"/>
      <c r="C978" s="168"/>
      <c r="D978" s="168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</row>
    <row r="979" ht="14.25" customHeight="1">
      <c r="A979" s="168"/>
      <c r="B979" s="168"/>
      <c r="C979" s="168"/>
      <c r="D979" s="168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</row>
    <row r="980" ht="14.25" customHeight="1">
      <c r="A980" s="168"/>
      <c r="B980" s="168"/>
      <c r="C980" s="168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</row>
    <row r="981" ht="14.25" customHeight="1">
      <c r="A981" s="168"/>
      <c r="B981" s="168"/>
      <c r="C981" s="168"/>
      <c r="D981" s="168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</row>
    <row r="982" ht="14.25" customHeight="1">
      <c r="A982" s="168"/>
      <c r="B982" s="168"/>
      <c r="C982" s="168"/>
      <c r="D982" s="168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</row>
    <row r="983" ht="14.25" customHeight="1">
      <c r="A983" s="168"/>
      <c r="B983" s="168"/>
      <c r="C983" s="168"/>
      <c r="D983" s="168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</row>
    <row r="984" ht="14.25" customHeight="1">
      <c r="A984" s="168"/>
      <c r="B984" s="168"/>
      <c r="C984" s="168"/>
      <c r="D984" s="168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</row>
    <row r="985" ht="14.25" customHeight="1">
      <c r="A985" s="168"/>
      <c r="B985" s="168"/>
      <c r="C985" s="168"/>
      <c r="D985" s="168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</row>
    <row r="986" ht="14.25" customHeight="1">
      <c r="A986" s="168"/>
      <c r="B986" s="168"/>
      <c r="C986" s="168"/>
      <c r="D986" s="168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</row>
    <row r="987" ht="14.25" customHeight="1">
      <c r="A987" s="168"/>
      <c r="B987" s="168"/>
      <c r="C987" s="168"/>
      <c r="D987" s="168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</row>
    <row r="988" ht="14.25" customHeight="1">
      <c r="A988" s="168"/>
      <c r="B988" s="168"/>
      <c r="C988" s="168"/>
      <c r="D988" s="168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</row>
    <row r="989" ht="14.25" customHeight="1">
      <c r="A989" s="168"/>
      <c r="B989" s="168"/>
      <c r="C989" s="168"/>
      <c r="D989" s="168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</row>
    <row r="990" ht="14.25" customHeight="1">
      <c r="A990" s="168"/>
      <c r="B990" s="168"/>
      <c r="C990" s="168"/>
      <c r="D990" s="168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</row>
    <row r="991" ht="14.25" customHeight="1">
      <c r="A991" s="168"/>
      <c r="B991" s="168"/>
      <c r="C991" s="168"/>
      <c r="D991" s="168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</row>
    <row r="992" ht="14.25" customHeight="1">
      <c r="A992" s="168"/>
      <c r="B992" s="168"/>
      <c r="C992" s="168"/>
      <c r="D992" s="168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</row>
    <row r="993" ht="14.25" customHeight="1">
      <c r="A993" s="168"/>
      <c r="B993" s="168"/>
      <c r="C993" s="168"/>
      <c r="D993" s="168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</row>
    <row r="994" ht="14.25" customHeight="1">
      <c r="A994" s="168"/>
      <c r="B994" s="168"/>
      <c r="C994" s="168"/>
      <c r="D994" s="168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</row>
    <row r="995" ht="14.25" customHeight="1">
      <c r="A995" s="168"/>
      <c r="B995" s="168"/>
      <c r="C995" s="168"/>
      <c r="D995" s="168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</row>
    <row r="996" ht="14.25" customHeight="1">
      <c r="A996" s="168"/>
      <c r="B996" s="168"/>
      <c r="C996" s="168"/>
      <c r="D996" s="168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</row>
    <row r="997" ht="14.25" customHeight="1">
      <c r="A997" s="168"/>
      <c r="B997" s="168"/>
      <c r="C997" s="168"/>
      <c r="D997" s="168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  <c r="Z997" s="168"/>
    </row>
    <row r="998" ht="14.25" customHeight="1">
      <c r="A998" s="168"/>
      <c r="B998" s="168"/>
      <c r="C998" s="168"/>
      <c r="D998" s="168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  <c r="Z998" s="168"/>
    </row>
    <row r="999" ht="14.25" customHeight="1">
      <c r="A999" s="168"/>
      <c r="B999" s="168"/>
      <c r="C999" s="168"/>
      <c r="D999" s="168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  <c r="Z999" s="168"/>
    </row>
    <row r="1000" ht="14.25" customHeight="1">
      <c r="A1000" s="168"/>
      <c r="B1000" s="168"/>
      <c r="C1000" s="168"/>
      <c r="D1000" s="168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</row>
  </sheetData>
  <mergeCells count="6">
    <mergeCell ref="I1:L1"/>
    <mergeCell ref="M1:M2"/>
    <mergeCell ref="N1:N2"/>
    <mergeCell ref="I2:J2"/>
    <mergeCell ref="A14:C14"/>
    <mergeCell ref="A26:C26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2017-03-21T15:19:30Z</dcterms:created>
  <dc:creator>Eduardo Garcia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0x01010023BC433D0E336941A355DC0D91D0ED19</vt:lpwstr>
  </property>
  <property fmtid="{D5CDD505-2E9C-101B-9397-08002B2CF9AE}" pid="3" name="MediaServiceImageTags">
    <vt:lpwstr/>
  </property>
</Properties>
</file>