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6612"/>
  </bookViews>
  <sheets>
    <sheet name="业务通报" sheetId="5" r:id="rId1"/>
    <sheet name="DATA" sheetId="8" r:id="rId2"/>
    <sheet name="Sheet1" sheetId="9" r:id="rId3"/>
    <sheet name="配置" sheetId="10" r:id="rId4"/>
    <sheet name="预发送" sheetId="11" r:id="rId5"/>
  </sheets>
  <calcPr calcId="162913"/>
</workbook>
</file>

<file path=xl/calcChain.xml><?xml version="1.0" encoding="utf-8"?>
<calcChain xmlns="http://schemas.openxmlformats.org/spreadsheetml/2006/main">
  <c r="I35" i="9" l="1"/>
  <c r="H35" i="9"/>
  <c r="G35" i="9"/>
  <c r="F35" i="9"/>
  <c r="E35" i="9"/>
  <c r="D35" i="9"/>
  <c r="C35" i="9"/>
  <c r="B35" i="9"/>
  <c r="I22" i="9"/>
  <c r="H22" i="9"/>
  <c r="G22" i="9"/>
  <c r="F22" i="9"/>
  <c r="E22" i="9"/>
  <c r="D22" i="9"/>
  <c r="C22" i="9"/>
  <c r="B22" i="9"/>
  <c r="J9" i="9"/>
  <c r="I9" i="9"/>
  <c r="H9" i="9"/>
  <c r="G9" i="9"/>
  <c r="F9" i="9"/>
  <c r="E9" i="9"/>
  <c r="D9" i="9"/>
  <c r="C9" i="9"/>
  <c r="B9" i="9"/>
  <c r="I161" i="5"/>
  <c r="I162" i="5"/>
  <c r="I163" i="5"/>
  <c r="I164" i="5"/>
  <c r="I165" i="5"/>
  <c r="I160" i="5"/>
  <c r="E98" i="5"/>
  <c r="F98" i="5"/>
  <c r="G98" i="5"/>
  <c r="H98" i="5"/>
  <c r="E99" i="5"/>
  <c r="F99" i="5"/>
  <c r="G99" i="5"/>
  <c r="H99" i="5"/>
  <c r="E100" i="5"/>
  <c r="F100" i="5"/>
  <c r="G100" i="5"/>
  <c r="H100" i="5"/>
  <c r="E101" i="5"/>
  <c r="F101" i="5"/>
  <c r="G101" i="5"/>
  <c r="H101" i="5"/>
  <c r="E102" i="5"/>
  <c r="F102" i="5"/>
  <c r="G102" i="5"/>
  <c r="H102" i="5"/>
  <c r="F97" i="5"/>
  <c r="G97" i="5"/>
  <c r="H97" i="5"/>
  <c r="E97" i="5"/>
  <c r="B98" i="5"/>
  <c r="B99" i="5"/>
  <c r="B100" i="5"/>
  <c r="B101" i="5"/>
  <c r="B102" i="5"/>
  <c r="B97" i="5"/>
  <c r="M47" i="5" l="1"/>
  <c r="M48" i="5"/>
  <c r="M49" i="5"/>
  <c r="M50" i="5"/>
  <c r="M51" i="5"/>
  <c r="M46" i="5"/>
  <c r="L47" i="5"/>
  <c r="L48" i="5"/>
  <c r="L49" i="5"/>
  <c r="L50" i="5"/>
  <c r="L51" i="5"/>
  <c r="L46" i="5"/>
  <c r="K47" i="5"/>
  <c r="K48" i="5"/>
  <c r="K49" i="5"/>
  <c r="K50" i="5"/>
  <c r="K51" i="5"/>
  <c r="K46" i="5"/>
  <c r="J47" i="5"/>
  <c r="J48" i="5"/>
  <c r="J49" i="5"/>
  <c r="J50" i="5"/>
  <c r="J51" i="5"/>
  <c r="J46" i="5"/>
  <c r="G47" i="5"/>
  <c r="G48" i="5"/>
  <c r="G49" i="5"/>
  <c r="G50" i="5"/>
  <c r="G51" i="5"/>
  <c r="G46" i="5"/>
  <c r="C47" i="5"/>
  <c r="C48" i="5"/>
  <c r="C49" i="5"/>
  <c r="C50" i="5"/>
  <c r="C51" i="5"/>
  <c r="C46" i="5"/>
  <c r="M8" i="8"/>
  <c r="N8" i="8"/>
  <c r="O8" i="8"/>
  <c r="P8" i="8"/>
  <c r="Q8" i="8"/>
  <c r="R8" i="8"/>
  <c r="S8" i="8"/>
  <c r="T8" i="8"/>
  <c r="U8" i="8"/>
  <c r="J52" i="5" s="1"/>
  <c r="V8" i="8"/>
  <c r="W8" i="8"/>
  <c r="L52" i="5" s="1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B103" i="5" s="1"/>
  <c r="AS8" i="8"/>
  <c r="AT8" i="8"/>
  <c r="E103" i="5" s="1"/>
  <c r="AU8" i="8"/>
  <c r="F103" i="5" s="1"/>
  <c r="AV8" i="8"/>
  <c r="G103" i="5" s="1"/>
  <c r="AW8" i="8"/>
  <c r="H103" i="5" s="1"/>
  <c r="AX8" i="8"/>
  <c r="AY8" i="8"/>
  <c r="AZ8" i="8"/>
  <c r="BA8" i="8"/>
  <c r="K52" i="5" l="1"/>
  <c r="C52" i="5"/>
  <c r="G52" i="5"/>
  <c r="M52" i="5"/>
  <c r="J20" i="5"/>
  <c r="J21" i="5"/>
  <c r="J22" i="5"/>
  <c r="J23" i="5"/>
  <c r="J24" i="5"/>
  <c r="J19" i="5"/>
  <c r="H20" i="5"/>
  <c r="H21" i="5"/>
  <c r="H22" i="5"/>
  <c r="H23" i="5"/>
  <c r="H24" i="5"/>
  <c r="H19" i="5"/>
  <c r="F20" i="5"/>
  <c r="F21" i="5"/>
  <c r="F22" i="5"/>
  <c r="F23" i="5"/>
  <c r="F24" i="5"/>
  <c r="F19" i="5"/>
  <c r="D20" i="5"/>
  <c r="D21" i="5"/>
  <c r="D22" i="5"/>
  <c r="D23" i="5"/>
  <c r="D24" i="5"/>
  <c r="D19" i="5"/>
  <c r="B20" i="5"/>
  <c r="B21" i="5"/>
  <c r="B22" i="5"/>
  <c r="B23" i="5"/>
  <c r="B24" i="5"/>
  <c r="B19" i="5"/>
  <c r="E47" i="5" l="1"/>
  <c r="E48" i="5"/>
  <c r="E49" i="5"/>
  <c r="E50" i="5"/>
  <c r="E51" i="5"/>
  <c r="E46" i="5"/>
  <c r="D47" i="5"/>
  <c r="D48" i="5"/>
  <c r="D49" i="5"/>
  <c r="D50" i="5"/>
  <c r="D51" i="5"/>
  <c r="D46" i="5"/>
  <c r="J161" i="5"/>
  <c r="J162" i="5"/>
  <c r="J163" i="5"/>
  <c r="J164" i="5"/>
  <c r="J165" i="5"/>
  <c r="J160" i="5"/>
  <c r="CW8" i="8"/>
  <c r="CX8" i="8"/>
  <c r="I166" i="5" s="1"/>
  <c r="M24" i="8"/>
  <c r="M25" i="8"/>
  <c r="M26" i="8"/>
  <c r="M27" i="8"/>
  <c r="M28" i="8"/>
  <c r="M23" i="8"/>
  <c r="L24" i="8"/>
  <c r="L25" i="8"/>
  <c r="L26" i="8"/>
  <c r="L27" i="8"/>
  <c r="L28" i="8"/>
  <c r="L23" i="8"/>
  <c r="D6" i="5"/>
  <c r="D7" i="5"/>
  <c r="D8" i="5"/>
  <c r="D9" i="5"/>
  <c r="D10" i="5"/>
  <c r="D11" i="5"/>
  <c r="I112" i="5"/>
  <c r="I113" i="5"/>
  <c r="I114" i="5"/>
  <c r="I115" i="5"/>
  <c r="I116" i="5"/>
  <c r="I111" i="5"/>
  <c r="H112" i="5"/>
  <c r="H113" i="5"/>
  <c r="H114" i="5"/>
  <c r="H115" i="5"/>
  <c r="H116" i="5"/>
  <c r="H111" i="5"/>
  <c r="E112" i="5"/>
  <c r="E113" i="5"/>
  <c r="E114" i="5"/>
  <c r="E115" i="5"/>
  <c r="E116" i="5"/>
  <c r="E111" i="5"/>
  <c r="D112" i="5"/>
  <c r="D113" i="5"/>
  <c r="D114" i="5"/>
  <c r="D115" i="5"/>
  <c r="D116" i="5"/>
  <c r="D111" i="5"/>
  <c r="D137" i="5"/>
  <c r="D138" i="5"/>
  <c r="D139" i="5"/>
  <c r="D140" i="5"/>
  <c r="D141" i="5"/>
  <c r="D136" i="5"/>
  <c r="C137" i="5"/>
  <c r="C138" i="5"/>
  <c r="C139" i="5"/>
  <c r="C140" i="5"/>
  <c r="C141" i="5"/>
  <c r="C136" i="5"/>
  <c r="D12" i="5" l="1"/>
  <c r="F25" i="5"/>
  <c r="J166" i="5"/>
  <c r="L29" i="8"/>
  <c r="M29" i="8"/>
  <c r="B8" i="8"/>
  <c r="C8" i="8"/>
  <c r="D8" i="8"/>
  <c r="E8" i="8"/>
  <c r="F8" i="8"/>
  <c r="G8" i="8"/>
  <c r="H8" i="8"/>
  <c r="I8" i="8"/>
  <c r="J8" i="8"/>
  <c r="K8" i="8"/>
  <c r="L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B25" i="5" s="1"/>
  <c r="CT8" i="8"/>
  <c r="D25" i="5" s="1"/>
  <c r="CU8" i="8"/>
  <c r="J25" i="5" s="1"/>
  <c r="CV8" i="8"/>
  <c r="H25" i="5" s="1"/>
  <c r="E52" i="5" l="1"/>
  <c r="D52" i="5"/>
  <c r="H117" i="5"/>
  <c r="C142" i="5"/>
  <c r="D142" i="5"/>
  <c r="D117" i="5"/>
  <c r="E117" i="5"/>
  <c r="I117" i="5"/>
  <c r="S6" i="5"/>
  <c r="G124" i="5"/>
  <c r="G125" i="5"/>
  <c r="G126" i="5"/>
  <c r="G127" i="5"/>
  <c r="G128" i="5"/>
  <c r="G129" i="5"/>
  <c r="G123" i="5"/>
  <c r="D124" i="5"/>
  <c r="D125" i="5"/>
  <c r="D126" i="5"/>
  <c r="D127" i="5"/>
  <c r="D128" i="5"/>
  <c r="D129" i="5"/>
  <c r="D123" i="5"/>
  <c r="H149" i="5"/>
  <c r="H150" i="5"/>
  <c r="H151" i="5"/>
  <c r="H152" i="5"/>
  <c r="H153" i="5"/>
  <c r="H148" i="5"/>
  <c r="R3" i="5"/>
  <c r="S3" i="5" s="1"/>
  <c r="C149" i="5"/>
  <c r="C150" i="5"/>
  <c r="C151" i="5"/>
  <c r="C152" i="5"/>
  <c r="C153" i="5"/>
  <c r="B149" i="5"/>
  <c r="B150" i="5"/>
  <c r="B151" i="5"/>
  <c r="B152" i="5"/>
  <c r="B153" i="5"/>
  <c r="C148" i="5"/>
  <c r="B148" i="5"/>
  <c r="T3" i="5" l="1"/>
  <c r="U1" i="5"/>
  <c r="U3" i="5"/>
  <c r="A1" i="5" s="1"/>
  <c r="E7" i="5"/>
  <c r="E8" i="5"/>
  <c r="E9" i="5"/>
  <c r="E10" i="5"/>
  <c r="E11" i="5"/>
  <c r="E12" i="5"/>
  <c r="E6" i="5"/>
  <c r="C7" i="5"/>
  <c r="C8" i="5"/>
  <c r="C9" i="5"/>
  <c r="C10" i="5"/>
  <c r="C11" i="5"/>
  <c r="C6" i="5"/>
  <c r="B7" i="5"/>
  <c r="B8" i="5"/>
  <c r="B9" i="5"/>
  <c r="B10" i="5"/>
  <c r="B11" i="5"/>
  <c r="B6" i="5"/>
  <c r="G184" i="5"/>
  <c r="J184" i="5" s="1"/>
  <c r="G185" i="5"/>
  <c r="J185" i="5" s="1"/>
  <c r="G186" i="5"/>
  <c r="H186" i="5" s="1"/>
  <c r="G187" i="5"/>
  <c r="H187" i="5" s="1"/>
  <c r="G188" i="5"/>
  <c r="J188" i="5" s="1"/>
  <c r="G183" i="5"/>
  <c r="J183" i="5" s="1"/>
  <c r="F184" i="5"/>
  <c r="F185" i="5"/>
  <c r="F186" i="5"/>
  <c r="F187" i="5"/>
  <c r="F188" i="5"/>
  <c r="F183" i="5"/>
  <c r="H172" i="5"/>
  <c r="I172" i="5" s="1"/>
  <c r="H173" i="5"/>
  <c r="I173" i="5" s="1"/>
  <c r="H174" i="5"/>
  <c r="I174" i="5" s="1"/>
  <c r="H175" i="5"/>
  <c r="I175" i="5" s="1"/>
  <c r="H176" i="5"/>
  <c r="I176" i="5" s="1"/>
  <c r="G172" i="5"/>
  <c r="G173" i="5"/>
  <c r="G174" i="5"/>
  <c r="G175" i="5"/>
  <c r="G176" i="5"/>
  <c r="F172" i="5"/>
  <c r="F173" i="5"/>
  <c r="F174" i="5"/>
  <c r="F175" i="5"/>
  <c r="F176" i="5"/>
  <c r="G171" i="5"/>
  <c r="H171" i="5"/>
  <c r="I171" i="5" s="1"/>
  <c r="F171" i="5"/>
  <c r="E172" i="5"/>
  <c r="E173" i="5"/>
  <c r="E174" i="5"/>
  <c r="E175" i="5"/>
  <c r="E176" i="5"/>
  <c r="E171" i="5"/>
  <c r="D172" i="5"/>
  <c r="D173" i="5"/>
  <c r="D174" i="5"/>
  <c r="D175" i="5"/>
  <c r="D176" i="5"/>
  <c r="D171" i="5"/>
  <c r="K19" i="5" l="1"/>
  <c r="K22" i="5"/>
  <c r="K21" i="5"/>
  <c r="K25" i="5"/>
  <c r="K20" i="5"/>
  <c r="K24" i="5"/>
  <c r="K23" i="5"/>
  <c r="I19" i="5"/>
  <c r="I23" i="5"/>
  <c r="I22" i="5"/>
  <c r="I21" i="5"/>
  <c r="I25" i="5"/>
  <c r="I20" i="5"/>
  <c r="I24" i="5"/>
  <c r="G19" i="5"/>
  <c r="G20" i="5"/>
  <c r="G24" i="5"/>
  <c r="G23" i="5"/>
  <c r="G22" i="5"/>
  <c r="G21" i="5"/>
  <c r="G25" i="5"/>
  <c r="E19" i="5"/>
  <c r="E20" i="5"/>
  <c r="E24" i="5"/>
  <c r="E23" i="5"/>
  <c r="E22" i="5"/>
  <c r="E21" i="5"/>
  <c r="E25" i="5"/>
  <c r="C19" i="5"/>
  <c r="C20" i="5"/>
  <c r="C24" i="5"/>
  <c r="C23" i="5"/>
  <c r="C22" i="5"/>
  <c r="C21" i="5"/>
  <c r="C25" i="5"/>
  <c r="U6" i="5"/>
  <c r="C183" i="5"/>
  <c r="C186" i="5"/>
  <c r="C185" i="5"/>
  <c r="C184" i="5"/>
  <c r="C188" i="5"/>
  <c r="C187" i="5"/>
  <c r="H188" i="5"/>
  <c r="H184" i="5"/>
  <c r="J174" i="5"/>
  <c r="J175" i="5"/>
  <c r="H185" i="5"/>
  <c r="J171" i="5"/>
  <c r="J173" i="5"/>
  <c r="J176" i="5"/>
  <c r="J172" i="5"/>
  <c r="J186" i="5"/>
  <c r="H183" i="5"/>
  <c r="J187" i="5"/>
  <c r="E161" i="5"/>
  <c r="E162" i="5"/>
  <c r="E163" i="5"/>
  <c r="E164" i="5"/>
  <c r="E165" i="5"/>
  <c r="E160" i="5"/>
  <c r="D161" i="5"/>
  <c r="D162" i="5"/>
  <c r="F8" i="5" s="1"/>
  <c r="D163" i="5"/>
  <c r="D164" i="5"/>
  <c r="D165" i="5"/>
  <c r="C161" i="5"/>
  <c r="C162" i="5"/>
  <c r="C163" i="5"/>
  <c r="C164" i="5"/>
  <c r="C165" i="5"/>
  <c r="B161" i="5"/>
  <c r="B162" i="5"/>
  <c r="B163" i="5"/>
  <c r="B164" i="5"/>
  <c r="B165" i="5"/>
  <c r="C160" i="5"/>
  <c r="D160" i="5"/>
  <c r="B160" i="5"/>
  <c r="O149" i="5"/>
  <c r="O150" i="5"/>
  <c r="O151" i="5"/>
  <c r="O152" i="5"/>
  <c r="O153" i="5"/>
  <c r="O148" i="5"/>
  <c r="N149" i="5"/>
  <c r="N150" i="5"/>
  <c r="N151" i="5"/>
  <c r="N152" i="5"/>
  <c r="N153" i="5"/>
  <c r="N148" i="5"/>
  <c r="M149" i="5"/>
  <c r="M150" i="5"/>
  <c r="M151" i="5"/>
  <c r="M152" i="5"/>
  <c r="M153" i="5"/>
  <c r="M148" i="5"/>
  <c r="L149" i="5"/>
  <c r="L150" i="5"/>
  <c r="L151" i="5"/>
  <c r="L152" i="5"/>
  <c r="L153" i="5"/>
  <c r="L148" i="5"/>
  <c r="K149" i="5"/>
  <c r="K150" i="5"/>
  <c r="K151" i="5"/>
  <c r="K152" i="5"/>
  <c r="K153" i="5"/>
  <c r="K148" i="5"/>
  <c r="J149" i="5"/>
  <c r="J150" i="5"/>
  <c r="J151" i="5"/>
  <c r="J152" i="5"/>
  <c r="J153" i="5"/>
  <c r="J148" i="5"/>
  <c r="I149" i="5"/>
  <c r="I150" i="5"/>
  <c r="I151" i="5"/>
  <c r="I152" i="5"/>
  <c r="I153" i="5"/>
  <c r="I148" i="5"/>
  <c r="E149" i="5"/>
  <c r="F149" i="5" s="1"/>
  <c r="E150" i="5"/>
  <c r="F150" i="5" s="1"/>
  <c r="E151" i="5"/>
  <c r="F151" i="5" s="1"/>
  <c r="E152" i="5"/>
  <c r="F152" i="5" s="1"/>
  <c r="E153" i="5"/>
  <c r="F153" i="5" s="1"/>
  <c r="E148" i="5"/>
  <c r="F148" i="5" s="1"/>
  <c r="G137" i="5"/>
  <c r="G138" i="5"/>
  <c r="G139" i="5"/>
  <c r="G140" i="5"/>
  <c r="G141" i="5"/>
  <c r="G136" i="5"/>
  <c r="F137" i="5"/>
  <c r="F138" i="5"/>
  <c r="F139" i="5"/>
  <c r="F140" i="5"/>
  <c r="F141" i="5"/>
  <c r="F136" i="5"/>
  <c r="E137" i="5"/>
  <c r="E138" i="5"/>
  <c r="E139" i="5"/>
  <c r="E140" i="5"/>
  <c r="E141" i="5"/>
  <c r="E136" i="5"/>
  <c r="B117" i="5"/>
  <c r="E129" i="5"/>
  <c r="F129" i="5"/>
  <c r="B142" i="5"/>
  <c r="E142" i="5"/>
  <c r="F142" i="5"/>
  <c r="B154" i="5"/>
  <c r="C154" i="5"/>
  <c r="I154" i="5"/>
  <c r="K154" i="5"/>
  <c r="M154" i="5"/>
  <c r="B166" i="5"/>
  <c r="C166" i="5"/>
  <c r="D166" i="5"/>
  <c r="E177" i="5"/>
  <c r="D177" i="5"/>
  <c r="F177" i="5"/>
  <c r="G177" i="5"/>
  <c r="H177" i="5"/>
  <c r="I177" i="5" s="1"/>
  <c r="F189" i="5"/>
  <c r="G189" i="5"/>
  <c r="B12" i="5"/>
  <c r="C12" i="5"/>
  <c r="B137" i="5"/>
  <c r="B138" i="5"/>
  <c r="B139" i="5"/>
  <c r="B140" i="5"/>
  <c r="B141" i="5"/>
  <c r="B136" i="5"/>
  <c r="B129" i="5"/>
  <c r="F124" i="5"/>
  <c r="F125" i="5"/>
  <c r="F126" i="5"/>
  <c r="F127" i="5"/>
  <c r="F128" i="5"/>
  <c r="F123" i="5"/>
  <c r="E124" i="5"/>
  <c r="E125" i="5"/>
  <c r="E126" i="5"/>
  <c r="E127" i="5"/>
  <c r="E128" i="5"/>
  <c r="E123" i="5"/>
  <c r="C124" i="5"/>
  <c r="C125" i="5"/>
  <c r="C126" i="5"/>
  <c r="C127" i="5"/>
  <c r="C128" i="5"/>
  <c r="C123" i="5"/>
  <c r="B124" i="5"/>
  <c r="B125" i="5"/>
  <c r="B126" i="5"/>
  <c r="B127" i="5"/>
  <c r="B128" i="5"/>
  <c r="B123" i="5"/>
  <c r="G112" i="5"/>
  <c r="G113" i="5"/>
  <c r="G114" i="5"/>
  <c r="G115" i="5"/>
  <c r="G116" i="5"/>
  <c r="G111" i="5"/>
  <c r="F112" i="5"/>
  <c r="F113" i="5"/>
  <c r="F114" i="5"/>
  <c r="F115" i="5"/>
  <c r="F116" i="5"/>
  <c r="F111" i="5"/>
  <c r="C112" i="5"/>
  <c r="C113" i="5"/>
  <c r="C114" i="5"/>
  <c r="C115" i="5"/>
  <c r="C116" i="5"/>
  <c r="C111" i="5"/>
  <c r="B112" i="5"/>
  <c r="B113" i="5"/>
  <c r="B114" i="5"/>
  <c r="B115" i="5"/>
  <c r="B116" i="5"/>
  <c r="B111" i="5"/>
  <c r="B60" i="5"/>
  <c r="B61" i="5"/>
  <c r="B62" i="5"/>
  <c r="B63" i="5"/>
  <c r="B64" i="5"/>
  <c r="B59" i="5"/>
  <c r="K30" i="9"/>
  <c r="K31" i="9"/>
  <c r="K32" i="9"/>
  <c r="K33" i="9"/>
  <c r="K34" i="9"/>
  <c r="K35" i="9"/>
  <c r="K29" i="9"/>
  <c r="G8" i="5" l="1"/>
  <c r="L21" i="5"/>
  <c r="M21" i="5" s="1"/>
  <c r="G6" i="5"/>
  <c r="L19" i="5"/>
  <c r="M19" i="5" s="1"/>
  <c r="G9" i="5"/>
  <c r="L22" i="5"/>
  <c r="M22" i="5" s="1"/>
  <c r="G10" i="5"/>
  <c r="L23" i="5"/>
  <c r="M23" i="5" s="1"/>
  <c r="G11" i="5"/>
  <c r="L24" i="5"/>
  <c r="M24" i="5" s="1"/>
  <c r="G7" i="5"/>
  <c r="L20" i="5"/>
  <c r="M20" i="5" s="1"/>
  <c r="K187" i="5"/>
  <c r="G117" i="5"/>
  <c r="G149" i="5"/>
  <c r="G166" i="5"/>
  <c r="F12" i="5"/>
  <c r="G148" i="5"/>
  <c r="G150" i="5"/>
  <c r="G162" i="5"/>
  <c r="G161" i="5"/>
  <c r="F7" i="5"/>
  <c r="G151" i="5"/>
  <c r="G163" i="5"/>
  <c r="F9" i="5"/>
  <c r="G153" i="5"/>
  <c r="G160" i="5"/>
  <c r="F6" i="5"/>
  <c r="G165" i="5"/>
  <c r="F11" i="5"/>
  <c r="E154" i="5"/>
  <c r="F154" i="5" s="1"/>
  <c r="H154" i="5"/>
  <c r="G152" i="5"/>
  <c r="G164" i="5"/>
  <c r="F10" i="5"/>
  <c r="N154" i="5"/>
  <c r="J154" i="5"/>
  <c r="C117" i="5"/>
  <c r="F117" i="5"/>
  <c r="E166" i="5"/>
  <c r="L154" i="5"/>
  <c r="G142" i="5"/>
  <c r="K184" i="5"/>
  <c r="I184" i="5"/>
  <c r="I183" i="5"/>
  <c r="I188" i="5"/>
  <c r="K185" i="5"/>
  <c r="I185" i="5"/>
  <c r="K188" i="5"/>
  <c r="K183" i="5"/>
  <c r="I187" i="5"/>
  <c r="K186" i="5"/>
  <c r="I186" i="5"/>
  <c r="C129" i="5"/>
  <c r="J60" i="5"/>
  <c r="J61" i="5"/>
  <c r="J62" i="5"/>
  <c r="J63" i="5"/>
  <c r="J64" i="5"/>
  <c r="J59" i="5"/>
  <c r="H60" i="5"/>
  <c r="I60" i="5" s="1"/>
  <c r="H61" i="5"/>
  <c r="I61" i="5" s="1"/>
  <c r="H62" i="5"/>
  <c r="I62" i="5" s="1"/>
  <c r="H63" i="5"/>
  <c r="I63" i="5" s="1"/>
  <c r="H64" i="5"/>
  <c r="I64" i="5" s="1"/>
  <c r="H59" i="5"/>
  <c r="I59" i="5" s="1"/>
  <c r="G60" i="5"/>
  <c r="G61" i="5"/>
  <c r="G62" i="5"/>
  <c r="G63" i="5"/>
  <c r="G64" i="5"/>
  <c r="G59" i="5"/>
  <c r="F60" i="5"/>
  <c r="F61" i="5"/>
  <c r="F62" i="5"/>
  <c r="F63" i="5"/>
  <c r="F64" i="5"/>
  <c r="F59" i="5"/>
  <c r="E60" i="5"/>
  <c r="E61" i="5"/>
  <c r="E62" i="5"/>
  <c r="K62" i="5" s="1"/>
  <c r="E63" i="5"/>
  <c r="E64" i="5"/>
  <c r="E59" i="5"/>
  <c r="D60" i="5"/>
  <c r="D61" i="5"/>
  <c r="D62" i="5"/>
  <c r="D63" i="5"/>
  <c r="D64" i="5"/>
  <c r="D59" i="5"/>
  <c r="C60" i="5"/>
  <c r="C61" i="5"/>
  <c r="C62" i="5"/>
  <c r="C63" i="5"/>
  <c r="C64" i="5"/>
  <c r="C59" i="5"/>
  <c r="I47" i="5"/>
  <c r="I48" i="5"/>
  <c r="I49" i="5"/>
  <c r="I50" i="5"/>
  <c r="I51" i="5"/>
  <c r="I46" i="5"/>
  <c r="H47" i="5"/>
  <c r="H48" i="5"/>
  <c r="H49" i="5"/>
  <c r="H50" i="5"/>
  <c r="H51" i="5"/>
  <c r="H46" i="5"/>
  <c r="F47" i="5"/>
  <c r="F48" i="5"/>
  <c r="F49" i="5"/>
  <c r="F50" i="5"/>
  <c r="F51" i="5"/>
  <c r="F46" i="5"/>
  <c r="L34" i="5"/>
  <c r="L35" i="5"/>
  <c r="L36" i="5"/>
  <c r="L37" i="5"/>
  <c r="L38" i="5"/>
  <c r="L33" i="5"/>
  <c r="K34" i="5"/>
  <c r="K35" i="5"/>
  <c r="K36" i="5"/>
  <c r="K37" i="5"/>
  <c r="K38" i="5"/>
  <c r="K33" i="5"/>
  <c r="J34" i="5"/>
  <c r="J35" i="5"/>
  <c r="J36" i="5"/>
  <c r="J37" i="5"/>
  <c r="J38" i="5"/>
  <c r="J33" i="5"/>
  <c r="I34" i="5"/>
  <c r="I35" i="5"/>
  <c r="I36" i="5"/>
  <c r="I37" i="5"/>
  <c r="I38" i="5"/>
  <c r="I33" i="5"/>
  <c r="K39" i="5"/>
  <c r="I39" i="5"/>
  <c r="K59" i="5" l="1"/>
  <c r="H165" i="5"/>
  <c r="H164" i="5"/>
  <c r="H163" i="5"/>
  <c r="H160" i="5"/>
  <c r="H162" i="5"/>
  <c r="H161" i="5"/>
  <c r="K63" i="5"/>
  <c r="K60" i="5"/>
  <c r="K61" i="5"/>
  <c r="K64" i="5"/>
  <c r="L184" i="5"/>
  <c r="M184" i="5" s="1"/>
  <c r="L185" i="5"/>
  <c r="M185" i="5" s="1"/>
  <c r="L186" i="5"/>
  <c r="M186" i="5" s="1"/>
  <c r="L187" i="5"/>
  <c r="M187" i="5" s="1"/>
  <c r="L188" i="5"/>
  <c r="M188" i="5" s="1"/>
  <c r="L183" i="5"/>
  <c r="M183" i="5" s="1"/>
  <c r="D184" i="5"/>
  <c r="D185" i="5"/>
  <c r="D186" i="5"/>
  <c r="D187" i="5"/>
  <c r="D188" i="5"/>
  <c r="D183" i="5"/>
  <c r="E185" i="5" l="1"/>
  <c r="E184" i="5"/>
  <c r="N183" i="5"/>
  <c r="E186" i="5"/>
  <c r="E187" i="5"/>
  <c r="N186" i="5"/>
  <c r="E188" i="5"/>
  <c r="N187" i="5"/>
  <c r="E183" i="5"/>
  <c r="N188" i="5"/>
  <c r="N184" i="5"/>
  <c r="N185" i="5"/>
  <c r="B184" i="5" l="1"/>
  <c r="B185" i="5"/>
  <c r="B186" i="5"/>
  <c r="B187" i="5"/>
  <c r="B188" i="5"/>
  <c r="B183" i="5"/>
  <c r="K85" i="5" l="1"/>
  <c r="K86" i="5"/>
  <c r="K87" i="5"/>
  <c r="K88" i="5"/>
  <c r="K89" i="5"/>
  <c r="K90" i="5"/>
  <c r="B86" i="5"/>
  <c r="B87" i="5"/>
  <c r="B88" i="5"/>
  <c r="B89" i="5"/>
  <c r="B90" i="5"/>
  <c r="B85" i="5"/>
  <c r="K73" i="5"/>
  <c r="L73" i="5" s="1"/>
  <c r="K74" i="5"/>
  <c r="L74" i="5" s="1"/>
  <c r="K75" i="5"/>
  <c r="L75" i="5" s="1"/>
  <c r="K76" i="5"/>
  <c r="L76" i="5" s="1"/>
  <c r="K77" i="5"/>
  <c r="L77" i="5" s="1"/>
  <c r="K72" i="5"/>
  <c r="L72" i="5" s="1"/>
  <c r="H73" i="5"/>
  <c r="I73" i="5" s="1"/>
  <c r="H74" i="5"/>
  <c r="I74" i="5" s="1"/>
  <c r="H75" i="5"/>
  <c r="I75" i="5" s="1"/>
  <c r="H76" i="5"/>
  <c r="I76" i="5" s="1"/>
  <c r="H77" i="5"/>
  <c r="I77" i="5" s="1"/>
  <c r="H72" i="5"/>
  <c r="I72" i="5" s="1"/>
  <c r="D73" i="5"/>
  <c r="E73" i="5"/>
  <c r="F73" i="5"/>
  <c r="G73" i="5"/>
  <c r="D74" i="5"/>
  <c r="E74" i="5"/>
  <c r="F74" i="5"/>
  <c r="G74" i="5"/>
  <c r="D75" i="5"/>
  <c r="E75" i="5"/>
  <c r="F75" i="5"/>
  <c r="G75" i="5"/>
  <c r="D76" i="5"/>
  <c r="E76" i="5"/>
  <c r="F76" i="5"/>
  <c r="G76" i="5"/>
  <c r="D77" i="5"/>
  <c r="E77" i="5"/>
  <c r="F77" i="5"/>
  <c r="G77" i="5"/>
  <c r="D72" i="5"/>
  <c r="E72" i="5"/>
  <c r="F72" i="5"/>
  <c r="G72" i="5"/>
  <c r="C73" i="5"/>
  <c r="C74" i="5"/>
  <c r="R87" i="5" s="1"/>
  <c r="C75" i="5"/>
  <c r="C76" i="5"/>
  <c r="C77" i="5"/>
  <c r="C72" i="5"/>
  <c r="B73" i="5"/>
  <c r="J73" i="5" s="1"/>
  <c r="B74" i="5"/>
  <c r="B75" i="5"/>
  <c r="B76" i="5"/>
  <c r="B77" i="5"/>
  <c r="B72" i="5"/>
  <c r="Q86" i="5"/>
  <c r="Q87" i="5"/>
  <c r="Q88" i="5"/>
  <c r="Q89" i="5"/>
  <c r="Q90" i="5"/>
  <c r="Q85" i="5"/>
  <c r="P86" i="5"/>
  <c r="P87" i="5"/>
  <c r="P88" i="5"/>
  <c r="P89" i="5"/>
  <c r="P90" i="5"/>
  <c r="P85" i="5"/>
  <c r="H86" i="5"/>
  <c r="H87" i="5"/>
  <c r="H88" i="5"/>
  <c r="H89" i="5"/>
  <c r="H90" i="5"/>
  <c r="H85" i="5"/>
  <c r="G86" i="5"/>
  <c r="G87" i="5"/>
  <c r="G88" i="5"/>
  <c r="G89" i="5"/>
  <c r="G90" i="5"/>
  <c r="G85" i="5"/>
  <c r="O86" i="5"/>
  <c r="O87" i="5"/>
  <c r="O88" i="5"/>
  <c r="O89" i="5"/>
  <c r="O90" i="5"/>
  <c r="O85" i="5"/>
  <c r="N86" i="5"/>
  <c r="N87" i="5"/>
  <c r="N88" i="5"/>
  <c r="N89" i="5"/>
  <c r="N90" i="5"/>
  <c r="N85" i="5"/>
  <c r="F86" i="5"/>
  <c r="F87" i="5"/>
  <c r="F88" i="5"/>
  <c r="F89" i="5"/>
  <c r="F90" i="5"/>
  <c r="F85" i="5"/>
  <c r="B47" i="5"/>
  <c r="E86" i="5" s="1"/>
  <c r="B48" i="5"/>
  <c r="E87" i="5" s="1"/>
  <c r="B49" i="5"/>
  <c r="E88" i="5" s="1"/>
  <c r="B50" i="5"/>
  <c r="E89" i="5" s="1"/>
  <c r="B51" i="5"/>
  <c r="E90" i="5" s="1"/>
  <c r="B46" i="5"/>
  <c r="E85" i="5" s="1"/>
  <c r="H34" i="5"/>
  <c r="H35" i="5"/>
  <c r="H36" i="5"/>
  <c r="H37" i="5"/>
  <c r="H38" i="5"/>
  <c r="H33" i="5"/>
  <c r="G34" i="5"/>
  <c r="G35" i="5"/>
  <c r="G36" i="5"/>
  <c r="G37" i="5"/>
  <c r="G38" i="5"/>
  <c r="G33" i="5"/>
  <c r="F34" i="5"/>
  <c r="F35" i="5"/>
  <c r="F36" i="5"/>
  <c r="F37" i="5"/>
  <c r="F38" i="5"/>
  <c r="F33" i="5"/>
  <c r="E34" i="5"/>
  <c r="M86" i="5" s="1"/>
  <c r="E35" i="5"/>
  <c r="M87" i="5" s="1"/>
  <c r="E36" i="5"/>
  <c r="M88" i="5" s="1"/>
  <c r="E37" i="5"/>
  <c r="M89" i="5" s="1"/>
  <c r="E38" i="5"/>
  <c r="M90" i="5" s="1"/>
  <c r="E33" i="5"/>
  <c r="M85" i="5" s="1"/>
  <c r="D34" i="5"/>
  <c r="L86" i="5" s="1"/>
  <c r="D35" i="5"/>
  <c r="L87" i="5" s="1"/>
  <c r="D36" i="5"/>
  <c r="L88" i="5" s="1"/>
  <c r="D37" i="5"/>
  <c r="L89" i="5" s="1"/>
  <c r="D38" i="5"/>
  <c r="L90" i="5" s="1"/>
  <c r="D33" i="5"/>
  <c r="L85" i="5" s="1"/>
  <c r="C34" i="5"/>
  <c r="D86" i="5" s="1"/>
  <c r="C35" i="5"/>
  <c r="D87" i="5" s="1"/>
  <c r="C36" i="5"/>
  <c r="D88" i="5" s="1"/>
  <c r="C37" i="5"/>
  <c r="D89" i="5" s="1"/>
  <c r="C38" i="5"/>
  <c r="D90" i="5" s="1"/>
  <c r="C33" i="5"/>
  <c r="D85" i="5" s="1"/>
  <c r="B34" i="5"/>
  <c r="C86" i="5" s="1"/>
  <c r="B35" i="5"/>
  <c r="C87" i="5" s="1"/>
  <c r="B36" i="5"/>
  <c r="C88" i="5" s="1"/>
  <c r="B37" i="5"/>
  <c r="C89" i="5" s="1"/>
  <c r="B38" i="5"/>
  <c r="C90" i="5" s="1"/>
  <c r="B33" i="5"/>
  <c r="C85" i="5" s="1"/>
  <c r="B39" i="5"/>
  <c r="C91" i="5" s="1"/>
  <c r="D39" i="5"/>
  <c r="L91" i="5" s="1"/>
  <c r="J39" i="5"/>
  <c r="L39" i="5"/>
  <c r="B52" i="5"/>
  <c r="E91" i="5" s="1"/>
  <c r="H65" i="5"/>
  <c r="B65" i="5"/>
  <c r="J65" i="5"/>
  <c r="B78" i="5"/>
  <c r="C78" i="5"/>
  <c r="D78" i="5"/>
  <c r="E78" i="5"/>
  <c r="F78" i="5"/>
  <c r="G78" i="5"/>
  <c r="H78" i="5"/>
  <c r="I78" i="5" s="1"/>
  <c r="K78" i="5"/>
  <c r="L78" i="5" s="1"/>
  <c r="B91" i="5"/>
  <c r="D103" i="5" s="1"/>
  <c r="C103" i="5" s="1"/>
  <c r="K91" i="5"/>
  <c r="J77" i="5" l="1"/>
  <c r="M75" i="5"/>
  <c r="J76" i="5"/>
  <c r="H9" i="5"/>
  <c r="I9" i="5" s="1"/>
  <c r="D100" i="5"/>
  <c r="C100" i="5" s="1"/>
  <c r="H6" i="5"/>
  <c r="I6" i="5" s="1"/>
  <c r="D97" i="5"/>
  <c r="C97" i="5" s="1"/>
  <c r="H10" i="5"/>
  <c r="I10" i="5" s="1"/>
  <c r="D101" i="5"/>
  <c r="C101" i="5" s="1"/>
  <c r="H8" i="5"/>
  <c r="I8" i="5" s="1"/>
  <c r="D99" i="5"/>
  <c r="C99" i="5" s="1"/>
  <c r="H11" i="5"/>
  <c r="I11" i="5" s="1"/>
  <c r="D102" i="5"/>
  <c r="C102" i="5" s="1"/>
  <c r="H7" i="5"/>
  <c r="I7" i="5" s="1"/>
  <c r="D98" i="5"/>
  <c r="C98" i="5" s="1"/>
  <c r="M72" i="5"/>
  <c r="I88" i="5"/>
  <c r="J88" i="5" s="1"/>
  <c r="J75" i="5"/>
  <c r="I91" i="5"/>
  <c r="J91" i="5" s="1"/>
  <c r="J78" i="5"/>
  <c r="I85" i="5"/>
  <c r="J85" i="5" s="1"/>
  <c r="J72" i="5"/>
  <c r="I87" i="5"/>
  <c r="J87" i="5" s="1"/>
  <c r="J74" i="5"/>
  <c r="S89" i="5"/>
  <c r="G65" i="5"/>
  <c r="H39" i="5"/>
  <c r="I52" i="5"/>
  <c r="D65" i="5"/>
  <c r="H52" i="5"/>
  <c r="G91" i="5"/>
  <c r="C65" i="5"/>
  <c r="H91" i="5" s="1"/>
  <c r="E65" i="5"/>
  <c r="K65" i="5" s="1"/>
  <c r="F65" i="5"/>
  <c r="Q91" i="5" s="1"/>
  <c r="O91" i="5"/>
  <c r="F52" i="5"/>
  <c r="N91" i="5" s="1"/>
  <c r="I86" i="5"/>
  <c r="J86" i="5" s="1"/>
  <c r="S88" i="5"/>
  <c r="F91" i="5"/>
  <c r="S90" i="5"/>
  <c r="S86" i="5"/>
  <c r="S85" i="5"/>
  <c r="I90" i="5"/>
  <c r="J90" i="5" s="1"/>
  <c r="R89" i="5"/>
  <c r="R91" i="5"/>
  <c r="M78" i="5"/>
  <c r="S91" i="5"/>
  <c r="M76" i="5"/>
  <c r="I89" i="5"/>
  <c r="J89" i="5" s="1"/>
  <c r="R85" i="5"/>
  <c r="R88" i="5"/>
  <c r="S87" i="5"/>
  <c r="M73" i="5"/>
  <c r="F39" i="5"/>
  <c r="M74" i="5"/>
  <c r="R90" i="5"/>
  <c r="R86" i="5"/>
  <c r="M77" i="5"/>
  <c r="G39" i="5"/>
  <c r="E39" i="5"/>
  <c r="M91" i="5" s="1"/>
  <c r="C39" i="5"/>
  <c r="D91" i="5" s="1"/>
  <c r="B29" i="8"/>
  <c r="B189" i="5" s="1"/>
  <c r="C29" i="8"/>
  <c r="C189" i="5" s="1"/>
  <c r="D29" i="8"/>
  <c r="E29" i="8"/>
  <c r="F29" i="8"/>
  <c r="G29" i="8"/>
  <c r="H29" i="8"/>
  <c r="I29" i="8"/>
  <c r="L189" i="5" s="1"/>
  <c r="M189" i="5" s="1"/>
  <c r="J29" i="8"/>
  <c r="K29" i="8"/>
  <c r="N29" i="8"/>
  <c r="O154" i="5" s="1"/>
  <c r="L25" i="5" s="1"/>
  <c r="M25" i="5" s="1"/>
  <c r="J10" i="5" l="1"/>
  <c r="J7" i="5"/>
  <c r="J9" i="5"/>
  <c r="J8" i="5"/>
  <c r="J11" i="5"/>
  <c r="J6" i="5"/>
  <c r="G12" i="5"/>
  <c r="H12" i="5" s="1"/>
  <c r="I12" i="5" s="1"/>
  <c r="H189" i="5"/>
  <c r="J189" i="5"/>
  <c r="D189" i="5"/>
  <c r="P91" i="5"/>
  <c r="I65" i="5"/>
</calcChain>
</file>

<file path=xl/sharedStrings.xml><?xml version="1.0" encoding="utf-8"?>
<sst xmlns="http://schemas.openxmlformats.org/spreadsheetml/2006/main" count="632" uniqueCount="226">
  <si>
    <t>月同比增幅</t>
  </si>
  <si>
    <t>排名</t>
  </si>
  <si>
    <t>当日新增</t>
  </si>
  <si>
    <t>累计新增</t>
  </si>
  <si>
    <t>当月新增</t>
  </si>
  <si>
    <t>当月净占</t>
  </si>
  <si>
    <t>完成率</t>
  </si>
  <si>
    <t>目标</t>
  </si>
  <si>
    <t>当日</t>
  </si>
  <si>
    <t>累计</t>
  </si>
  <si>
    <t>差时间进度</t>
  </si>
  <si>
    <t>当日</t>
    <phoneticPr fontId="3" type="noConversion"/>
  </si>
  <si>
    <t>当月</t>
    <phoneticPr fontId="3" type="noConversion"/>
  </si>
  <si>
    <t>目标</t>
    <phoneticPr fontId="3" type="noConversion"/>
  </si>
  <si>
    <t>权重</t>
    <phoneticPr fontId="3" type="noConversion"/>
  </si>
  <si>
    <t xml:space="preserve">新增 </t>
    <phoneticPr fontId="3" type="noConversion"/>
  </si>
  <si>
    <t>净增</t>
    <phoneticPr fontId="3" type="noConversion"/>
  </si>
  <si>
    <t>排名</t>
    <phoneticPr fontId="3" type="noConversion"/>
  </si>
  <si>
    <t>销量</t>
    <phoneticPr fontId="3" type="noConversion"/>
  </si>
  <si>
    <t>综合完成率（折算时间进度）</t>
    <phoneticPr fontId="3" type="noConversion"/>
  </si>
  <si>
    <t xml:space="preserve"> </t>
    <phoneticPr fontId="3" type="noConversion"/>
  </si>
  <si>
    <t>合计</t>
  </si>
  <si>
    <t>当月</t>
    <phoneticPr fontId="3" type="noConversion"/>
  </si>
  <si>
    <t>净增</t>
    <phoneticPr fontId="13" type="noConversion"/>
  </si>
  <si>
    <t>SORT_ID</t>
  </si>
  <si>
    <t>XRW_CT_D</t>
  </si>
  <si>
    <t>LLCW_RW_D</t>
  </si>
  <si>
    <t>XRW_CT_M</t>
  </si>
  <si>
    <t>LLCW_RW_M</t>
  </si>
  <si>
    <t>XRW_CT_M1</t>
  </si>
  <si>
    <t>XRW_CT_M2</t>
  </si>
  <si>
    <t>XRW_CT_M3</t>
  </si>
  <si>
    <t>XRW_WRH_D</t>
  </si>
  <si>
    <t>XRW_WRH_M</t>
  </si>
  <si>
    <t>LLCW_ZD_D</t>
  </si>
  <si>
    <t>LLCW_ZD_D1</t>
  </si>
  <si>
    <t>LLCW_ZD_D2</t>
  </si>
  <si>
    <t>LLCW_ZD_M</t>
  </si>
  <si>
    <t>LLCW_ZD_M1</t>
  </si>
  <si>
    <t>LLCW_ZD_M2</t>
  </si>
  <si>
    <t>ZC_ZD_D</t>
  </si>
  <si>
    <t>ZC_ZD_M</t>
  </si>
  <si>
    <t>KD_CT_D</t>
  </si>
  <si>
    <t>LLCW_KD_D</t>
  </si>
  <si>
    <t>LLCW_KD_D1</t>
  </si>
  <si>
    <t>KD_CT_M</t>
  </si>
  <si>
    <t>LLCW_KD_M</t>
  </si>
  <si>
    <t>LLCW_KD_M1</t>
  </si>
  <si>
    <t>KDCS_SM_D1</t>
  </si>
  <si>
    <t>KDCS_SM_M1</t>
  </si>
  <si>
    <t>KD_CSRH_D</t>
  </si>
  <si>
    <t>KD_CSRH_M</t>
  </si>
  <si>
    <t>KD_CSRH_M1</t>
  </si>
  <si>
    <t>KD_CSRH_M2</t>
  </si>
  <si>
    <t>KD_CSRH_M3</t>
  </si>
  <si>
    <t>KD_CSRH_M4</t>
  </si>
  <si>
    <t>KD_CS_D</t>
  </si>
  <si>
    <t>KD_CS_M</t>
  </si>
  <si>
    <t>ERK_CT_D</t>
  </si>
  <si>
    <t>ERK_CT_M</t>
  </si>
  <si>
    <t>ERKHY_CT_D</t>
  </si>
  <si>
    <t>ERKHY_SCCT_D</t>
  </si>
  <si>
    <t>ERKHY_CT_D1</t>
  </si>
  <si>
    <t>ERKHY_CT_D2</t>
  </si>
  <si>
    <t>ERKHY_SCCT_D1</t>
  </si>
  <si>
    <t>ERKHY_SCCT_D2</t>
  </si>
  <si>
    <t>ERKHY_CT_M</t>
  </si>
  <si>
    <t>ERKHY_SCCT_M</t>
  </si>
  <si>
    <t>ERKHY_CT_M1</t>
  </si>
  <si>
    <t>ERKHY_CT_M2</t>
  </si>
  <si>
    <t>ERKHY_SCCT_M1</t>
  </si>
  <si>
    <t>ERKHY_SCCT_M2</t>
  </si>
  <si>
    <t>-</t>
    <phoneticPr fontId="3" type="noConversion"/>
  </si>
  <si>
    <t>10月</t>
  </si>
  <si>
    <t>11月</t>
  </si>
  <si>
    <t>12月</t>
  </si>
  <si>
    <t>XRW_SM_D</t>
  </si>
  <si>
    <t>XRW_SM_M</t>
  </si>
  <si>
    <t>KDDD_CT_D</t>
  </si>
  <si>
    <t>KDDD_CYCT_D</t>
  </si>
  <si>
    <t>KDDD_CYCT_D1</t>
  </si>
  <si>
    <t>KDDD_CT_M</t>
  </si>
  <si>
    <t>KDDD_CYCT_M</t>
  </si>
  <si>
    <t>KDDD_CYCT_M1</t>
  </si>
  <si>
    <t>ZDDD_CT_D</t>
  </si>
  <si>
    <t>ZDDD_CLCT_D</t>
  </si>
  <si>
    <t>ZDDD_XZCT_D</t>
  </si>
  <si>
    <t>ZDDD_CT_M</t>
  </si>
  <si>
    <t>ZDDD_CLCT_M</t>
  </si>
  <si>
    <t>ZDDD_XZCT_M</t>
  </si>
  <si>
    <t>HWL_CS_D</t>
  </si>
  <si>
    <t>HWL_CS_T</t>
  </si>
  <si>
    <t>HWL_CS_T1</t>
  </si>
  <si>
    <t>HWL_NEWCS_T</t>
  </si>
  <si>
    <t>HWL_XRW_M</t>
  </si>
  <si>
    <t>HWL_XRWCS_M</t>
  </si>
  <si>
    <t>HWL_KD_M</t>
  </si>
  <si>
    <t>HWL_KDCS_M</t>
  </si>
  <si>
    <t>HWL_CD_M</t>
  </si>
  <si>
    <t>HWL_CDCS_M</t>
  </si>
  <si>
    <t>HWL_DD_T</t>
  </si>
  <si>
    <t>KD_XRW_D</t>
  </si>
  <si>
    <t>KD_XZ_D</t>
  </si>
  <si>
    <t>KD_XZ_T</t>
  </si>
  <si>
    <t>KD_XZPROD_T</t>
  </si>
  <si>
    <t>KD_XZPROD_T1</t>
  </si>
  <si>
    <t>DZXQ_XZ_D</t>
  </si>
  <si>
    <t>DZXQ_XRW_D</t>
  </si>
  <si>
    <t>DZXQ_XRW_T</t>
  </si>
  <si>
    <t>DZXQ_XZ_T</t>
  </si>
  <si>
    <t>DZXQ_JZ_T</t>
  </si>
  <si>
    <t>ENC_CT_D</t>
  </si>
  <si>
    <t>ENC_CT_M</t>
  </si>
  <si>
    <t>ZFSC_CT</t>
  </si>
  <si>
    <t>G4USER_JZ_CT</t>
  </si>
  <si>
    <t>KD_XZ_CT</t>
  </si>
  <si>
    <t>ZD_4G_CT</t>
  </si>
  <si>
    <t>当月</t>
    <phoneticPr fontId="3" type="noConversion"/>
  </si>
  <si>
    <t>累计到达值</t>
    <phoneticPr fontId="3" type="noConversion"/>
  </si>
  <si>
    <t>目标差额</t>
    <phoneticPr fontId="3" type="noConversion"/>
  </si>
  <si>
    <t>ZC_ZD_T</t>
  </si>
  <si>
    <t>LLCW_ZD_T</t>
  </si>
  <si>
    <t>G4_ZD_T</t>
  </si>
  <si>
    <t>LLCW_4GZD_T</t>
  </si>
  <si>
    <t>ERK_CT_T</t>
  </si>
  <si>
    <t>KH_CT_D</t>
  </si>
  <si>
    <t>KH_ERK_D</t>
  </si>
  <si>
    <t>KH_ERK_D1</t>
  </si>
  <si>
    <t>KH_ERK_D2</t>
  </si>
  <si>
    <t>KH_ERK_D3</t>
  </si>
  <si>
    <t>KH_ERK_D4</t>
  </si>
  <si>
    <t>KDNEW_CT</t>
  </si>
  <si>
    <t>KDNEW_RHCT</t>
  </si>
  <si>
    <t># ~表示为空</t>
  </si>
  <si>
    <t>#每隔多少周执行</t>
  </si>
  <si>
    <t>#每隔多少天执行</t>
  </si>
  <si>
    <t>#每隔多少小时执行</t>
  </si>
  <si>
    <t>#每隔多少分钟执行</t>
  </si>
  <si>
    <t>#每隔多少秒执行</t>
  </si>
  <si>
    <t>#从该时间点开始任务</t>
  </si>
  <si>
    <t>#任务结束日期</t>
  </si>
  <si>
    <t>#在此时间点执行一次，（注意：如果同时配置了开始日期，则忽略此配置）</t>
  </si>
  <si>
    <t>cron风格</t>
    <phoneticPr fontId="3" type="noConversion"/>
  </si>
  <si>
    <t>每天15点</t>
    <phoneticPr fontId="3" type="noConversion"/>
  </si>
  <si>
    <t>30分</t>
    <phoneticPr fontId="3" type="noConversion"/>
  </si>
  <si>
    <t>#数据填充配置</t>
  </si>
  <si>
    <t>#数组格式</t>
  </si>
  <si>
    <t>#DATA表名字</t>
  </si>
  <si>
    <t>#第二行开始填充数据</t>
  </si>
  <si>
    <t>#第一列开始填充数据</t>
  </si>
  <si>
    <t>#selfsql表示自助报表,或者 type: mysql+pymysql://帐号:密码@IP地址/数据库名?charset=utf8</t>
  </si>
  <si>
    <t>#{{date-2}} 表示当前日期减2天，这个只适用于自助报表系统</t>
  </si>
  <si>
    <t>|表示下面的内容可以多行编写，但是要注意开头的缩进要一致</t>
    <phoneticPr fontId="3" type="noConversion"/>
  </si>
  <si>
    <t xml:space="preserve">时间:
 周: ~
 天: ~
 时: ~
 分: ~
 秒: ~
 开始日期: ~
 结束日期: ~
 执行一次: ~
cron: 
 启用: true
 年: ~
 月: ~
 日: ~
 周: ~
 日周: ~
 时: 15
 分: ~
 秒: ~
 开始日期: ~
 结束日期: ~
填充:
 -
  表: DATA
  行: 2
  列: 1
  类型: "selfsql"
  数据源: "MS_YK_scdm06"
  语句: "select * from rb_q4th_{{DATE_FORMAT(CURRENT_TIME(-2))}} order by sort_id" 
 -
  表: DATA
  行: 23
  列: 1
  类型: "mysql+pymysql://rpt:rpt@10.105.160.60/mms_report?charset=utf8"
  语句: "select * from rb_jf order by belong_name;"
</t>
    <phoneticPr fontId="3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</si>
  <si>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</si>
  <si>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</si>
  <si>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</si>
  <si>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</si>
  <si>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</si>
  <si>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</si>
  <si>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</si>
  <si>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</si>
  <si>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</si>
  <si>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</si>
  <si>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</si>
  <si>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</si>
  <si>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</si>
  <si>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</si>
  <si>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</si>
  <si>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</si>
  <si>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</si>
  <si>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</si>
  <si>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</si>
  <si>
    <t>1*</t>
    <phoneticPr fontId="3" type="noConversion"/>
  </si>
  <si>
    <t>2*</t>
    <phoneticPr fontId="3" type="noConversion"/>
  </si>
  <si>
    <t>3*</t>
    <phoneticPr fontId="3" type="noConversion"/>
  </si>
  <si>
    <t>4*</t>
    <phoneticPr fontId="3" type="noConversion"/>
  </si>
  <si>
    <t>5*</t>
    <phoneticPr fontId="3" type="noConversion"/>
  </si>
  <si>
    <t>6*</t>
    <phoneticPr fontId="3" type="noConversion"/>
  </si>
  <si>
    <t>（一）**整体情况</t>
    <phoneticPr fontId="3" type="noConversion"/>
  </si>
  <si>
    <t>（二）**目标展示</t>
    <phoneticPr fontId="3" type="noConversion"/>
  </si>
  <si>
    <t>*</t>
    <phoneticPr fontId="3" type="noConversion"/>
  </si>
  <si>
    <t>***</t>
    <phoneticPr fontId="3" type="noConversion"/>
  </si>
  <si>
    <t>*****</t>
    <phoneticPr fontId="3" type="noConversion"/>
  </si>
  <si>
    <t>*</t>
    <phoneticPr fontId="3" type="noConversion"/>
  </si>
  <si>
    <t>**</t>
    <phoneticPr fontId="3" type="noConversion"/>
  </si>
  <si>
    <t>****</t>
    <phoneticPr fontId="3" type="noConversion"/>
  </si>
  <si>
    <t>*</t>
    <phoneticPr fontId="3" type="noConversion"/>
  </si>
  <si>
    <t>**</t>
    <phoneticPr fontId="3" type="noConversion"/>
  </si>
  <si>
    <t>***</t>
    <phoneticPr fontId="3" type="noConversion"/>
  </si>
  <si>
    <t>****</t>
    <phoneticPr fontId="3" type="noConversion"/>
  </si>
  <si>
    <t>*</t>
    <phoneticPr fontId="3" type="noConversion"/>
  </si>
  <si>
    <t>**</t>
    <phoneticPr fontId="3" type="noConversion"/>
  </si>
  <si>
    <t>**</t>
    <phoneticPr fontId="3" type="noConversion"/>
  </si>
  <si>
    <t>*</t>
    <phoneticPr fontId="3" type="noConversion"/>
  </si>
  <si>
    <t>*</t>
    <phoneticPr fontId="3" type="noConversion"/>
  </si>
  <si>
    <t>*</t>
    <phoneticPr fontId="3" type="noConversion"/>
  </si>
  <si>
    <t>*</t>
    <phoneticPr fontId="3" type="noConversion"/>
  </si>
  <si>
    <t>*</t>
    <phoneticPr fontId="13" type="noConversion"/>
  </si>
  <si>
    <t>*</t>
    <phoneticPr fontId="13" type="noConversion"/>
  </si>
  <si>
    <t>*</t>
    <phoneticPr fontId="13" type="noConversion"/>
  </si>
  <si>
    <t>*</t>
    <phoneticPr fontId="13" type="noConversion"/>
  </si>
  <si>
    <t>*</t>
    <phoneticPr fontId="3" type="noConversion"/>
  </si>
  <si>
    <t>*</t>
    <phoneticPr fontId="3" type="noConversion"/>
  </si>
  <si>
    <t>备注：*</t>
    <phoneticPr fontId="3" type="noConversion"/>
  </si>
  <si>
    <t>二、销售情况：</t>
    <phoneticPr fontId="3" type="noConversion"/>
  </si>
  <si>
    <t>备注：*</t>
    <phoneticPr fontId="3" type="noConversion"/>
  </si>
  <si>
    <t>备注：*</t>
    <phoneticPr fontId="3" type="noConversion"/>
  </si>
  <si>
    <t>*</t>
    <phoneticPr fontId="3" type="noConversion"/>
  </si>
  <si>
    <t>*</t>
    <phoneticPr fontId="3" type="noConversion"/>
  </si>
  <si>
    <t>当日</t>
    <phoneticPr fontId="3" type="noConversion"/>
  </si>
  <si>
    <t>*</t>
    <phoneticPr fontId="3" type="noConversion"/>
  </si>
  <si>
    <t>说明：*</t>
    <phoneticPr fontId="3" type="noConversion"/>
  </si>
  <si>
    <t>三、**系列销售情况</t>
    <phoneticPr fontId="3" type="noConversion"/>
  </si>
  <si>
    <t>**</t>
    <phoneticPr fontId="13" type="noConversion"/>
  </si>
  <si>
    <t>*</t>
    <phoneticPr fontId="13" type="noConversion"/>
  </si>
  <si>
    <t>备注：*</t>
    <phoneticPr fontId="13" type="noConversion"/>
  </si>
  <si>
    <t>五、*行动</t>
    <phoneticPr fontId="3" type="noConversion"/>
  </si>
  <si>
    <t>*</t>
    <phoneticPr fontId="3" type="noConversion"/>
  </si>
  <si>
    <t>新增目标完成率</t>
    <phoneticPr fontId="3" type="noConversion"/>
  </si>
  <si>
    <t>*</t>
    <phoneticPr fontId="3" type="noConversion"/>
  </si>
  <si>
    <t>*</t>
    <phoneticPr fontId="3" type="noConversion"/>
  </si>
  <si>
    <t>说明：*</t>
    <phoneticPr fontId="3" type="noConversion"/>
  </si>
  <si>
    <t>**</t>
    <phoneticPr fontId="3" type="noConversion"/>
  </si>
  <si>
    <t>*</t>
    <phoneticPr fontId="3" type="noConversion"/>
  </si>
  <si>
    <t>备注：*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</si>
</sst>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%"/>
    <numFmt numFmtId="177" formatCode="0_ "/>
    <numFmt numFmtId="178" formatCode="0_);[Red]\(0\)"/>
    <numFmt numFmtId="179" formatCode="0.0_ "/>
  </numFmts>
  <fonts count="2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rgb="FFF8F8F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rgb="FFF8F8F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CC7E7"/>
      </left>
      <right style="thin">
        <color indexed="64"/>
      </right>
      <top style="medium">
        <color rgb="FF9CC7E7"/>
      </top>
      <bottom/>
      <diagonal/>
    </border>
    <border>
      <left style="thin">
        <color indexed="64"/>
      </left>
      <right/>
      <top style="medium">
        <color rgb="FF9CC7E7"/>
      </top>
      <bottom style="thin">
        <color indexed="64"/>
      </bottom>
      <diagonal/>
    </border>
    <border>
      <left/>
      <right/>
      <top style="medium">
        <color rgb="FF9CC7E7"/>
      </top>
      <bottom style="thin">
        <color indexed="64"/>
      </bottom>
      <diagonal/>
    </border>
    <border>
      <left/>
      <right style="thin">
        <color indexed="64"/>
      </right>
      <top style="medium">
        <color rgb="FF9CC7E7"/>
      </top>
      <bottom style="thin">
        <color indexed="64"/>
      </bottom>
      <diagonal/>
    </border>
    <border>
      <left/>
      <right style="medium">
        <color rgb="FF9CC7E7"/>
      </right>
      <top style="medium">
        <color rgb="FF9CC7E7"/>
      </top>
      <bottom style="thin">
        <color indexed="64"/>
      </bottom>
      <diagonal/>
    </border>
    <border>
      <left style="medium">
        <color rgb="FF9CC7E7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9CC7E7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77" fontId="7" fillId="4" borderId="1" xfId="2" applyNumberFormat="1" applyFont="1" applyFill="1" applyBorder="1" applyAlignment="1">
      <alignment horizontal="center" vertical="center"/>
    </xf>
    <xf numFmtId="176" fontId="7" fillId="4" borderId="1" xfId="3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10" fontId="5" fillId="0" borderId="1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/>
    </xf>
    <xf numFmtId="176" fontId="5" fillId="0" borderId="1" xfId="1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176" fontId="5" fillId="0" borderId="1" xfId="1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6" fontId="5" fillId="0" borderId="1" xfId="1" applyNumberFormat="1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/>
    <xf numFmtId="0" fontId="12" fillId="0" borderId="7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177" fontId="0" fillId="0" borderId="0" xfId="0" applyNumberFormat="1"/>
    <xf numFmtId="14" fontId="4" fillId="0" borderId="0" xfId="0" applyNumberFormat="1" applyFont="1" applyAlignment="1">
      <alignment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0" xfId="1" applyNumberFormat="1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176" fontId="18" fillId="0" borderId="1" xfId="1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78" fontId="5" fillId="0" borderId="1" xfId="1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2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2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5" fillId="0" borderId="15" xfId="0" applyFont="1" applyBorder="1" applyAlignment="1">
      <alignment horizontal="left" wrapText="1"/>
    </xf>
    <xf numFmtId="0" fontId="5" fillId="0" borderId="15" xfId="0" applyFont="1" applyBorder="1" applyAlignment="1">
      <alignment horizontal="left"/>
    </xf>
    <xf numFmtId="0" fontId="19" fillId="2" borderId="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horizontal="left" vertical="center"/>
    </xf>
    <xf numFmtId="0" fontId="12" fillId="0" borderId="8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">
    <cellStyle name="百分比" xfId="1" builtinId="5"/>
    <cellStyle name="百分比 2" xfId="3"/>
    <cellStyle name="常规" xfId="0" builtinId="0"/>
    <cellStyle name="常规 2" xfId="2"/>
  </cellStyles>
  <dxfs count="0"/>
  <tableStyles count="0" defaultTableStyle="TableStyleMedium2" defaultPivotStyle="PivotStyleMedium9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tabSelected="1" workbookViewId="0">
      <selection activeCell="L175" sqref="L175"/>
    </sheetView>
  </sheetViews>
  <sheetFormatPr defaultColWidth="9" defaultRowHeight="15"/>
  <cols>
    <col min="1" max="1" width="9" style="16"/>
    <col min="2" max="2" width="10.88671875" style="16" customWidth="1"/>
    <col min="3" max="3" width="12" style="16" customWidth="1"/>
    <col min="4" max="4" width="11.109375" style="16" customWidth="1"/>
    <col min="5" max="5" width="11" style="16" customWidth="1"/>
    <col min="6" max="6" width="11.21875" style="16" customWidth="1"/>
    <col min="7" max="7" width="11.88671875" style="16" customWidth="1"/>
    <col min="8" max="8" width="10.44140625" style="16" customWidth="1"/>
    <col min="9" max="10" width="11" style="16" customWidth="1"/>
    <col min="11" max="11" width="10.77734375" style="16" customWidth="1"/>
    <col min="12" max="12" width="11.21875" style="16" bestFit="1" customWidth="1"/>
    <col min="13" max="13" width="9.21875" style="16" customWidth="1"/>
    <col min="14" max="14" width="10" style="16" bestFit="1" customWidth="1"/>
    <col min="15" max="15" width="9" style="16"/>
    <col min="16" max="17" width="10.77734375" style="16" customWidth="1"/>
    <col min="18" max="18" width="13" style="16" customWidth="1"/>
    <col min="19" max="19" width="11.33203125" style="16" customWidth="1"/>
    <col min="20" max="24" width="13" style="16" customWidth="1"/>
    <col min="25" max="16384" width="9" style="16"/>
  </cols>
  <sheetData>
    <row r="1" spans="1:21" ht="23.25" customHeight="1">
      <c r="A1" s="95" t="str">
        <f ca="1">"一、**进度：时间进度为"&amp;TEXT(U3,"0.0%")&amp;""</f>
        <v>一、**进度：时间进度为154.6%</v>
      </c>
      <c r="B1" s="95"/>
      <c r="C1" s="95"/>
      <c r="D1" s="95"/>
      <c r="N1" s="51"/>
      <c r="R1" s="51">
        <v>43004</v>
      </c>
      <c r="S1" s="51">
        <v>43100</v>
      </c>
      <c r="T1" s="51">
        <v>43008</v>
      </c>
      <c r="U1" s="16">
        <f ca="1">INT(R3-R1+1)</f>
        <v>150</v>
      </c>
    </row>
    <row r="2" spans="1:21" ht="16.5" customHeight="1">
      <c r="A2" s="121" t="s">
        <v>179</v>
      </c>
      <c r="B2" s="121"/>
      <c r="C2" s="121"/>
      <c r="D2" s="64"/>
      <c r="N2" s="51"/>
      <c r="R2" s="51"/>
      <c r="S2" s="51"/>
      <c r="T2" s="51"/>
    </row>
    <row r="3" spans="1:21" ht="15.6">
      <c r="A3" s="88" t="s">
        <v>181</v>
      </c>
      <c r="B3" s="88" t="s">
        <v>197</v>
      </c>
      <c r="C3" s="88"/>
      <c r="D3" s="88"/>
      <c r="E3" s="88"/>
      <c r="F3" s="13" t="s">
        <v>195</v>
      </c>
      <c r="G3" s="13" t="s">
        <v>195</v>
      </c>
      <c r="H3" s="102" t="s">
        <v>195</v>
      </c>
      <c r="I3" s="102"/>
      <c r="J3" s="102"/>
      <c r="K3" s="24"/>
      <c r="L3" s="24"/>
      <c r="R3" s="51">
        <f ca="1">NOW()-2</f>
        <v>43153.571278356481</v>
      </c>
      <c r="S3" s="16">
        <f ca="1">INT(S1-R3)</f>
        <v>-54</v>
      </c>
      <c r="T3" s="16">
        <f ca="1">INT(R3-T1)</f>
        <v>145</v>
      </c>
      <c r="U3" s="53">
        <f ca="1">INT(R3-R1+1)/S4</f>
        <v>1.5463917525773196</v>
      </c>
    </row>
    <row r="4" spans="1:21" ht="15.6">
      <c r="A4" s="101"/>
      <c r="B4" s="12" t="s">
        <v>195</v>
      </c>
      <c r="C4" s="13" t="s">
        <v>202</v>
      </c>
      <c r="D4" s="13" t="s">
        <v>191</v>
      </c>
      <c r="E4" s="13" t="s">
        <v>191</v>
      </c>
      <c r="F4" s="13" t="s">
        <v>195</v>
      </c>
      <c r="G4" s="13" t="s">
        <v>195</v>
      </c>
      <c r="H4" s="102" t="s">
        <v>195</v>
      </c>
      <c r="I4" s="103" t="s">
        <v>19</v>
      </c>
      <c r="J4" s="102" t="s">
        <v>17</v>
      </c>
      <c r="K4" s="24"/>
      <c r="L4" s="24"/>
      <c r="S4" s="16">
        <v>97</v>
      </c>
    </row>
    <row r="5" spans="1:21" ht="15.6">
      <c r="A5" s="12" t="s">
        <v>14</v>
      </c>
      <c r="B5" s="12">
        <v>25</v>
      </c>
      <c r="C5" s="13">
        <v>20</v>
      </c>
      <c r="D5" s="13">
        <v>15</v>
      </c>
      <c r="E5" s="12">
        <v>10</v>
      </c>
      <c r="F5" s="13">
        <v>20</v>
      </c>
      <c r="G5" s="13">
        <v>10</v>
      </c>
      <c r="H5" s="102"/>
      <c r="I5" s="104"/>
      <c r="J5" s="102"/>
      <c r="K5" s="24"/>
      <c r="L5" s="24"/>
    </row>
    <row r="6" spans="1:21">
      <c r="A6" s="4" t="s">
        <v>181</v>
      </c>
      <c r="B6" s="35">
        <f>DATA!CS2/Sheet1!D16</f>
        <v>1</v>
      </c>
      <c r="C6" s="35">
        <f>DATA!CT2/Sheet1!C16</f>
        <v>1</v>
      </c>
      <c r="D6" s="35">
        <f>DATA!AO2/Sheet1!E16</f>
        <v>1</v>
      </c>
      <c r="E6" s="35">
        <f>DATA!CV2/Sheet1!B16</f>
        <v>1</v>
      </c>
      <c r="F6" s="35">
        <f>D160/Sheet1!I29</f>
        <v>1</v>
      </c>
      <c r="G6" s="35">
        <f>IF(业务通报!O148/Sheet1!I16&gt;0,业务通报!O148/Sheet1!I16,0)</f>
        <v>0</v>
      </c>
      <c r="H6" s="35">
        <f>(B6*$B$5+C6*$C$5+D6*$D$5+E6*$E$5+F6*$F$5+G6*$G$5)/100</f>
        <v>0.9</v>
      </c>
      <c r="I6" s="35">
        <f t="shared" ref="I6:I12" ca="1" si="0">H6/$U$1*$S$4</f>
        <v>0.58199999999999996</v>
      </c>
      <c r="J6" s="18">
        <f t="shared" ref="J6:J11" ca="1" si="1">RANK(I6,$I$6:$I$11)</f>
        <v>2</v>
      </c>
      <c r="K6" s="25"/>
      <c r="L6" s="25"/>
      <c r="Q6" s="57"/>
      <c r="S6" s="16">
        <f>4/97</f>
        <v>4.1237113402061855E-2</v>
      </c>
      <c r="U6" s="16">
        <f ca="1">U1/S4</f>
        <v>1.5463917525773196</v>
      </c>
    </row>
    <row r="7" spans="1:21">
      <c r="A7" s="4" t="s">
        <v>181</v>
      </c>
      <c r="B7" s="35">
        <f>DATA!CS3/Sheet1!D17</f>
        <v>1</v>
      </c>
      <c r="C7" s="35">
        <f>DATA!CT3/Sheet1!C17</f>
        <v>1</v>
      </c>
      <c r="D7" s="35">
        <f>DATA!AO3/Sheet1!E17</f>
        <v>1</v>
      </c>
      <c r="E7" s="35">
        <f>DATA!CV3/Sheet1!B17</f>
        <v>1</v>
      </c>
      <c r="F7" s="35">
        <f>D161/Sheet1!I30</f>
        <v>1</v>
      </c>
      <c r="G7" s="35">
        <f>IF(业务通报!O149/Sheet1!I17&gt;0,业务通报!O149/Sheet1!I17,0)</f>
        <v>0</v>
      </c>
      <c r="H7" s="35">
        <f t="shared" ref="H7:H12" si="2">(B7*$B$5+C7*$C$5+D7*$D$5+E7*$E$5+F7*$F$5+G7*$G$5)/100</f>
        <v>0.9</v>
      </c>
      <c r="I7" s="35">
        <f t="shared" ca="1" si="0"/>
        <v>0.58199999999999996</v>
      </c>
      <c r="J7" s="18">
        <f t="shared" ca="1" si="1"/>
        <v>2</v>
      </c>
      <c r="K7" s="19"/>
      <c r="L7" s="19"/>
      <c r="Q7" s="57"/>
    </row>
    <row r="8" spans="1:21">
      <c r="A8" s="4" t="s">
        <v>181</v>
      </c>
      <c r="B8" s="35">
        <f>DATA!CS4/Sheet1!D18</f>
        <v>1</v>
      </c>
      <c r="C8" s="35">
        <f>DATA!CT4/Sheet1!C18</f>
        <v>1</v>
      </c>
      <c r="D8" s="35">
        <f>DATA!AO4/Sheet1!E18</f>
        <v>1</v>
      </c>
      <c r="E8" s="35">
        <f>DATA!CV4/Sheet1!B18</f>
        <v>1</v>
      </c>
      <c r="F8" s="35">
        <f>D162/Sheet1!I31</f>
        <v>1</v>
      </c>
      <c r="G8" s="35">
        <f>IF(业务通报!O150/Sheet1!I18&gt;0,业务通报!O150/Sheet1!I18,0)</f>
        <v>0</v>
      </c>
      <c r="H8" s="35">
        <f t="shared" si="2"/>
        <v>0.9</v>
      </c>
      <c r="I8" s="35">
        <f t="shared" ca="1" si="0"/>
        <v>0.58199999999999996</v>
      </c>
      <c r="J8" s="18">
        <f t="shared" ca="1" si="1"/>
        <v>2</v>
      </c>
      <c r="K8" s="19"/>
      <c r="L8" s="19"/>
      <c r="Q8" s="57"/>
    </row>
    <row r="9" spans="1:21">
      <c r="A9" s="4" t="s">
        <v>181</v>
      </c>
      <c r="B9" s="35">
        <f>DATA!CS5/Sheet1!D19</f>
        <v>1</v>
      </c>
      <c r="C9" s="35">
        <f>DATA!CT5/Sheet1!C19</f>
        <v>1</v>
      </c>
      <c r="D9" s="35">
        <f>DATA!AO5/Sheet1!E19</f>
        <v>1</v>
      </c>
      <c r="E9" s="35">
        <f>DATA!CV5/Sheet1!B19</f>
        <v>1</v>
      </c>
      <c r="F9" s="35">
        <f>D163/Sheet1!I32</f>
        <v>1</v>
      </c>
      <c r="G9" s="35">
        <f>IF(业务通报!O151/Sheet1!I19&gt;0,业务通报!O151/Sheet1!I19,0)</f>
        <v>0</v>
      </c>
      <c r="H9" s="35">
        <f t="shared" si="2"/>
        <v>0.9</v>
      </c>
      <c r="I9" s="35">
        <f t="shared" ca="1" si="0"/>
        <v>0.58199999999999996</v>
      </c>
      <c r="J9" s="18">
        <f t="shared" ca="1" si="1"/>
        <v>2</v>
      </c>
      <c r="K9" s="23"/>
      <c r="L9" s="23"/>
      <c r="Q9" s="57"/>
    </row>
    <row r="10" spans="1:21">
      <c r="A10" s="4" t="s">
        <v>181</v>
      </c>
      <c r="B10" s="35">
        <f>DATA!CS6/Sheet1!D20</f>
        <v>1</v>
      </c>
      <c r="C10" s="35">
        <f>DATA!CT6/Sheet1!C20</f>
        <v>1</v>
      </c>
      <c r="D10" s="35">
        <f>DATA!AO6/Sheet1!E20</f>
        <v>1</v>
      </c>
      <c r="E10" s="35">
        <f>DATA!CV6/Sheet1!B20</f>
        <v>1</v>
      </c>
      <c r="F10" s="35">
        <f>D164/Sheet1!I33</f>
        <v>1</v>
      </c>
      <c r="G10" s="35">
        <f>IF(业务通报!O152/Sheet1!I20&gt;0,业务通报!O152/Sheet1!I20,0)</f>
        <v>0</v>
      </c>
      <c r="H10" s="35">
        <f t="shared" si="2"/>
        <v>0.9</v>
      </c>
      <c r="I10" s="35">
        <f t="shared" ca="1" si="0"/>
        <v>0.58199999999999996</v>
      </c>
      <c r="J10" s="18">
        <f t="shared" ca="1" si="1"/>
        <v>2</v>
      </c>
      <c r="K10" s="19"/>
      <c r="L10" s="19"/>
      <c r="Q10" s="57"/>
    </row>
    <row r="11" spans="1:21">
      <c r="A11" s="4" t="s">
        <v>181</v>
      </c>
      <c r="B11" s="35">
        <f>DATA!CS7/Sheet1!D21</f>
        <v>1</v>
      </c>
      <c r="C11" s="35">
        <f>DATA!CT7/Sheet1!C21</f>
        <v>1</v>
      </c>
      <c r="D11" s="35">
        <f>DATA!AO7/Sheet1!E21</f>
        <v>1</v>
      </c>
      <c r="E11" s="35">
        <f>DATA!CV7/Sheet1!B21</f>
        <v>1</v>
      </c>
      <c r="F11" s="35">
        <f>D165/Sheet1!I34</f>
        <v>1</v>
      </c>
      <c r="G11" s="35">
        <f>IF(业务通报!O153/Sheet1!I21&gt;0,业务通报!O153/Sheet1!I21,0)</f>
        <v>0.33333333333333331</v>
      </c>
      <c r="H11" s="35">
        <f t="shared" si="2"/>
        <v>0.93333333333333324</v>
      </c>
      <c r="I11" s="35">
        <f t="shared" ca="1" si="0"/>
        <v>0.60355555555555551</v>
      </c>
      <c r="J11" s="18">
        <f t="shared" ca="1" si="1"/>
        <v>1</v>
      </c>
      <c r="K11" s="19"/>
      <c r="L11" s="19"/>
      <c r="Q11" s="57"/>
    </row>
    <row r="12" spans="1:21">
      <c r="A12" s="4" t="s">
        <v>181</v>
      </c>
      <c r="B12" s="35">
        <f>DATA!CS8/Sheet1!D22</f>
        <v>1</v>
      </c>
      <c r="C12" s="35">
        <f>DATA!CT8/Sheet1!C22</f>
        <v>1</v>
      </c>
      <c r="D12" s="35">
        <f>DATA!AO8/Sheet1!E22</f>
        <v>1</v>
      </c>
      <c r="E12" s="35">
        <f>DATA!CV8/Sheet1!B22</f>
        <v>1</v>
      </c>
      <c r="F12" s="35">
        <f>D166/Sheet1!I35</f>
        <v>1</v>
      </c>
      <c r="G12" s="35">
        <f>IF(业务通报!O154/Sheet1!I22&gt;0,业务通报!O154/Sheet1!I22,0)</f>
        <v>0</v>
      </c>
      <c r="H12" s="35">
        <f t="shared" si="2"/>
        <v>0.9</v>
      </c>
      <c r="I12" s="35">
        <f t="shared" ca="1" si="0"/>
        <v>0.58199999999999996</v>
      </c>
      <c r="J12" s="18" t="s">
        <v>72</v>
      </c>
      <c r="K12" s="19"/>
      <c r="L12" s="19"/>
      <c r="Q12" s="57"/>
    </row>
    <row r="13" spans="1:21">
      <c r="A13" s="114" t="s">
        <v>202</v>
      </c>
      <c r="B13" s="114"/>
      <c r="C13" s="114"/>
      <c r="D13" s="114"/>
      <c r="E13" s="114"/>
      <c r="F13" s="114"/>
      <c r="G13" s="114"/>
      <c r="H13" s="114"/>
      <c r="I13" s="114"/>
      <c r="J13" s="114"/>
    </row>
    <row r="14" spans="1:21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21" ht="15.6">
      <c r="A15" s="122" t="s">
        <v>180</v>
      </c>
      <c r="B15" s="122"/>
      <c r="C15" s="122"/>
      <c r="D15" s="67"/>
    </row>
    <row r="16" spans="1:21" ht="15.6">
      <c r="A16" s="124" t="s">
        <v>203</v>
      </c>
      <c r="B16" s="107" t="s">
        <v>191</v>
      </c>
      <c r="C16" s="107"/>
      <c r="D16" s="107"/>
      <c r="E16" s="107"/>
      <c r="F16" s="107"/>
      <c r="G16" s="107"/>
      <c r="H16" s="107"/>
      <c r="I16" s="107"/>
      <c r="J16" s="123" t="s">
        <v>195</v>
      </c>
      <c r="K16" s="123"/>
      <c r="L16" s="123" t="s">
        <v>202</v>
      </c>
      <c r="M16" s="123"/>
    </row>
    <row r="17" spans="1:13" ht="15.6">
      <c r="A17" s="125"/>
      <c r="B17" s="107" t="s">
        <v>195</v>
      </c>
      <c r="C17" s="107"/>
      <c r="D17" s="123" t="s">
        <v>202</v>
      </c>
      <c r="E17" s="123"/>
      <c r="F17" s="123" t="s">
        <v>195</v>
      </c>
      <c r="G17" s="123"/>
      <c r="H17" s="123" t="s">
        <v>197</v>
      </c>
      <c r="I17" s="123"/>
      <c r="J17" s="123" t="s">
        <v>15</v>
      </c>
      <c r="K17" s="123"/>
      <c r="L17" s="123" t="s">
        <v>16</v>
      </c>
      <c r="M17" s="123"/>
    </row>
    <row r="18" spans="1:13" ht="15.6">
      <c r="A18" s="126"/>
      <c r="B18" s="63" t="s">
        <v>118</v>
      </c>
      <c r="C18" s="63" t="s">
        <v>119</v>
      </c>
      <c r="D18" s="63" t="s">
        <v>118</v>
      </c>
      <c r="E18" s="71" t="s">
        <v>119</v>
      </c>
      <c r="F18" s="63" t="s">
        <v>118</v>
      </c>
      <c r="G18" s="71" t="s">
        <v>119</v>
      </c>
      <c r="H18" s="63" t="s">
        <v>118</v>
      </c>
      <c r="I18" s="71" t="s">
        <v>119</v>
      </c>
      <c r="J18" s="63" t="s">
        <v>118</v>
      </c>
      <c r="K18" s="71" t="s">
        <v>119</v>
      </c>
      <c r="L18" s="63" t="s">
        <v>118</v>
      </c>
      <c r="M18" s="71" t="s">
        <v>119</v>
      </c>
    </row>
    <row r="19" spans="1:13">
      <c r="A19" s="4" t="s">
        <v>196</v>
      </c>
      <c r="B19" s="76">
        <f>DATA!CS2</f>
        <v>1</v>
      </c>
      <c r="C19" s="79">
        <f ca="1">Sheet1!D16*业务通报!$U$3-B19</f>
        <v>0.54639175257731964</v>
      </c>
      <c r="D19" s="14">
        <f>DATA!CT2</f>
        <v>1</v>
      </c>
      <c r="E19" s="79">
        <f ca="1">Sheet1!C16*业务通报!$U$3-D19</f>
        <v>0.54639175257731964</v>
      </c>
      <c r="F19" s="76">
        <f>DATA!AO2</f>
        <v>1</v>
      </c>
      <c r="G19" s="77">
        <f ca="1">Sheet1!E16*业务通报!$U$3-F19</f>
        <v>0.54639175257731964</v>
      </c>
      <c r="H19" s="76">
        <f>DATA!CV2</f>
        <v>1</v>
      </c>
      <c r="I19" s="77">
        <f ca="1">Sheet1!B16*业务通报!$U$3-H19</f>
        <v>0.54639175257731964</v>
      </c>
      <c r="J19" s="76">
        <f>DATA!CU2</f>
        <v>1</v>
      </c>
      <c r="K19" s="77">
        <f ca="1">Sheet1!G16*业务通报!$U$3-J19</f>
        <v>0.54639175257731964</v>
      </c>
      <c r="L19" s="77">
        <f>O148</f>
        <v>-8</v>
      </c>
      <c r="M19" s="79">
        <f ca="1">Sheet1!I16*业务通报!$U$3-L19</f>
        <v>9.5463917525773194</v>
      </c>
    </row>
    <row r="20" spans="1:13">
      <c r="A20" s="4" t="s">
        <v>196</v>
      </c>
      <c r="B20" s="76">
        <f>DATA!CS3</f>
        <v>2</v>
      </c>
      <c r="C20" s="79">
        <f ca="1">Sheet1!D17*业务通报!$U$3-B20</f>
        <v>1.0927835051546393</v>
      </c>
      <c r="D20" s="14">
        <f>DATA!CT3</f>
        <v>2</v>
      </c>
      <c r="E20" s="79">
        <f ca="1">Sheet1!C17*业务通报!$U$3-D20</f>
        <v>1.0927835051546393</v>
      </c>
      <c r="F20" s="76">
        <f>DATA!AO3</f>
        <v>2</v>
      </c>
      <c r="G20" s="77">
        <f ca="1">Sheet1!E17*业务通报!$U$3-F20</f>
        <v>1.0927835051546393</v>
      </c>
      <c r="H20" s="76">
        <f>DATA!CV3</f>
        <v>2</v>
      </c>
      <c r="I20" s="77">
        <f ca="1">Sheet1!B17*业务通报!$U$3-H20</f>
        <v>1.0927835051546393</v>
      </c>
      <c r="J20" s="76">
        <f>DATA!CU3</f>
        <v>2</v>
      </c>
      <c r="K20" s="77">
        <f ca="1">Sheet1!G17*业务通报!$U$3-J20</f>
        <v>1.0927835051546393</v>
      </c>
      <c r="L20" s="77">
        <f t="shared" ref="L20:L25" si="3">O149</f>
        <v>-6</v>
      </c>
      <c r="M20" s="79">
        <f ca="1">Sheet1!I17*业务通报!$U$3-L20</f>
        <v>9.0927835051546388</v>
      </c>
    </row>
    <row r="21" spans="1:13">
      <c r="A21" s="4" t="s">
        <v>196</v>
      </c>
      <c r="B21" s="76">
        <f>DATA!CS4</f>
        <v>3</v>
      </c>
      <c r="C21" s="79">
        <f ca="1">Sheet1!D18*业务通报!$U$3-B21</f>
        <v>1.6391752577319592</v>
      </c>
      <c r="D21" s="14">
        <f>DATA!CT4</f>
        <v>3</v>
      </c>
      <c r="E21" s="79">
        <f ca="1">Sheet1!C18*业务通报!$U$3-D21</f>
        <v>1.6391752577319592</v>
      </c>
      <c r="F21" s="76">
        <f>DATA!AO4</f>
        <v>3</v>
      </c>
      <c r="G21" s="77">
        <f ca="1">Sheet1!E18*业务通报!$U$3-F21</f>
        <v>1.6391752577319592</v>
      </c>
      <c r="H21" s="76">
        <f>DATA!CV4</f>
        <v>3</v>
      </c>
      <c r="I21" s="77">
        <f ca="1">Sheet1!B18*业务通报!$U$3-H21</f>
        <v>1.6391752577319592</v>
      </c>
      <c r="J21" s="76">
        <f>DATA!CU4</f>
        <v>3</v>
      </c>
      <c r="K21" s="77">
        <f ca="1">Sheet1!G18*业务通报!$U$3-J21</f>
        <v>1.6391752577319592</v>
      </c>
      <c r="L21" s="77">
        <f t="shared" si="3"/>
        <v>-4</v>
      </c>
      <c r="M21" s="79">
        <f ca="1">Sheet1!I18*业务通报!$U$3-L21</f>
        <v>8.63917525773196</v>
      </c>
    </row>
    <row r="22" spans="1:13">
      <c r="A22" s="4" t="s">
        <v>196</v>
      </c>
      <c r="B22" s="76">
        <f>DATA!CS5</f>
        <v>4</v>
      </c>
      <c r="C22" s="79">
        <f ca="1">Sheet1!D19*业务通报!$U$3-B22</f>
        <v>2.1855670103092786</v>
      </c>
      <c r="D22" s="14">
        <f>DATA!CT5</f>
        <v>4</v>
      </c>
      <c r="E22" s="79">
        <f ca="1">Sheet1!C19*业务通报!$U$3-D22</f>
        <v>2.1855670103092786</v>
      </c>
      <c r="F22" s="76">
        <f>DATA!AO5</f>
        <v>4</v>
      </c>
      <c r="G22" s="77">
        <f ca="1">Sheet1!E19*业务通报!$U$3-F22</f>
        <v>2.1855670103092786</v>
      </c>
      <c r="H22" s="76">
        <f>DATA!CV5</f>
        <v>4</v>
      </c>
      <c r="I22" s="77">
        <f ca="1">Sheet1!B19*业务通报!$U$3-H22</f>
        <v>2.1855670103092786</v>
      </c>
      <c r="J22" s="76">
        <f>DATA!CU5</f>
        <v>4</v>
      </c>
      <c r="K22" s="77">
        <f ca="1">Sheet1!G19*业务通报!$U$3-J22</f>
        <v>2.1855670103092786</v>
      </c>
      <c r="L22" s="77">
        <f t="shared" si="3"/>
        <v>-2</v>
      </c>
      <c r="M22" s="79">
        <f ca="1">Sheet1!I19*业务通报!$U$3-L22</f>
        <v>8.1855670103092777</v>
      </c>
    </row>
    <row r="23" spans="1:13">
      <c r="A23" s="4" t="s">
        <v>196</v>
      </c>
      <c r="B23" s="76">
        <f>DATA!CS6</f>
        <v>5</v>
      </c>
      <c r="C23" s="79">
        <f ca="1">Sheet1!D20*业务通报!$U$3-B23</f>
        <v>2.731958762886598</v>
      </c>
      <c r="D23" s="14">
        <f>DATA!CT6</f>
        <v>5</v>
      </c>
      <c r="E23" s="79">
        <f ca="1">Sheet1!C20*业务通报!$U$3-D23</f>
        <v>2.731958762886598</v>
      </c>
      <c r="F23" s="76">
        <f>DATA!AO6</f>
        <v>5</v>
      </c>
      <c r="G23" s="77">
        <f ca="1">Sheet1!E20*业务通报!$U$3-F23</f>
        <v>2.731958762886598</v>
      </c>
      <c r="H23" s="76">
        <f>DATA!CV6</f>
        <v>5</v>
      </c>
      <c r="I23" s="77">
        <f ca="1">Sheet1!B20*业务通报!$U$3-H23</f>
        <v>2.731958762886598</v>
      </c>
      <c r="J23" s="76">
        <f>DATA!CU6</f>
        <v>5</v>
      </c>
      <c r="K23" s="77">
        <f ca="1">Sheet1!G20*业务通报!$U$3-J23</f>
        <v>2.731958762886598</v>
      </c>
      <c r="L23" s="77">
        <f t="shared" si="3"/>
        <v>0</v>
      </c>
      <c r="M23" s="79">
        <f ca="1">Sheet1!I20*业务通报!$U$3-L23</f>
        <v>7.731958762886598</v>
      </c>
    </row>
    <row r="24" spans="1:13">
      <c r="A24" s="4" t="s">
        <v>196</v>
      </c>
      <c r="B24" s="76">
        <f>DATA!CS7</f>
        <v>6</v>
      </c>
      <c r="C24" s="79">
        <f ca="1">Sheet1!D21*业务通报!$U$3-B24</f>
        <v>3.2783505154639183</v>
      </c>
      <c r="D24" s="14">
        <f>DATA!CT7</f>
        <v>6</v>
      </c>
      <c r="E24" s="79">
        <f ca="1">Sheet1!C21*业务通报!$U$3-D24</f>
        <v>3.2783505154639183</v>
      </c>
      <c r="F24" s="76">
        <f>DATA!AO7</f>
        <v>6</v>
      </c>
      <c r="G24" s="77">
        <f ca="1">Sheet1!E21*业务通报!$U$3-F24</f>
        <v>3.2783505154639183</v>
      </c>
      <c r="H24" s="76">
        <f>DATA!CV7</f>
        <v>6</v>
      </c>
      <c r="I24" s="77">
        <f ca="1">Sheet1!B21*业务通报!$U$3-H24</f>
        <v>3.2783505154639183</v>
      </c>
      <c r="J24" s="76">
        <f>DATA!CU7</f>
        <v>6</v>
      </c>
      <c r="K24" s="77">
        <f ca="1">Sheet1!G21*业务通报!$U$3-J24</f>
        <v>3.2783505154639183</v>
      </c>
      <c r="L24" s="77">
        <f t="shared" si="3"/>
        <v>2</v>
      </c>
      <c r="M24" s="79">
        <f ca="1">Sheet1!I21*业务通报!$U$3-L24</f>
        <v>7.2783505154639183</v>
      </c>
    </row>
    <row r="25" spans="1:13">
      <c r="A25" s="4" t="s">
        <v>196</v>
      </c>
      <c r="B25" s="76">
        <f>DATA!CS8</f>
        <v>21</v>
      </c>
      <c r="C25" s="79">
        <f ca="1">Sheet1!D22*业务通报!$U$3-B25</f>
        <v>11.47422680412371</v>
      </c>
      <c r="D25" s="14">
        <f>DATA!CT8</f>
        <v>21</v>
      </c>
      <c r="E25" s="79">
        <f ca="1">Sheet1!C22*业务通报!$U$3-D25</f>
        <v>11.47422680412371</v>
      </c>
      <c r="F25" s="76">
        <f>DATA!AO8</f>
        <v>21</v>
      </c>
      <c r="G25" s="77">
        <f ca="1">Sheet1!E22*业务通报!$U$3-F25</f>
        <v>11.47422680412371</v>
      </c>
      <c r="H25" s="76">
        <f>DATA!CV8</f>
        <v>21</v>
      </c>
      <c r="I25" s="77">
        <f ca="1">Sheet1!B22*业务通报!$U$3-H25</f>
        <v>11.47422680412371</v>
      </c>
      <c r="J25" s="76">
        <f>DATA!CU8</f>
        <v>21</v>
      </c>
      <c r="K25" s="77">
        <f ca="1">Sheet1!G22*业务通报!$U$3-J25</f>
        <v>11.47422680412371</v>
      </c>
      <c r="L25" s="77">
        <f t="shared" si="3"/>
        <v>-18</v>
      </c>
      <c r="M25" s="79">
        <f ca="1">Sheet1!I22*业务通报!$U$3-L25</f>
        <v>50.47422680412371</v>
      </c>
    </row>
    <row r="26" spans="1:13">
      <c r="A26" s="118" t="s">
        <v>204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20"/>
    </row>
    <row r="27" spans="1:13">
      <c r="B27" s="53"/>
      <c r="C27" s="53"/>
      <c r="D27" s="53"/>
      <c r="E27" s="53"/>
      <c r="F27" s="53"/>
      <c r="G27" s="53"/>
      <c r="H27" s="53"/>
      <c r="I27" s="53"/>
    </row>
    <row r="28" spans="1:13" ht="15.6">
      <c r="A28" s="97" t="s">
        <v>205</v>
      </c>
      <c r="B28" s="97"/>
      <c r="C28" s="97"/>
      <c r="D28" s="97"/>
      <c r="E28" s="16" t="s">
        <v>20</v>
      </c>
    </row>
    <row r="29" spans="1:13" ht="15.6">
      <c r="A29" s="95" t="s">
        <v>195</v>
      </c>
      <c r="B29" s="95"/>
      <c r="C29" s="95"/>
      <c r="D29" s="95"/>
    </row>
    <row r="30" spans="1:13" ht="15.6">
      <c r="A30" s="107" t="s">
        <v>181</v>
      </c>
      <c r="B30" s="98" t="s">
        <v>195</v>
      </c>
      <c r="C30" s="99"/>
      <c r="D30" s="99"/>
      <c r="E30" s="99"/>
      <c r="F30" s="99"/>
      <c r="G30" s="99"/>
      <c r="H30" s="100"/>
      <c r="I30" s="107" t="s">
        <v>197</v>
      </c>
      <c r="J30" s="107"/>
      <c r="K30" s="107"/>
      <c r="L30" s="107"/>
    </row>
    <row r="31" spans="1:13" ht="15.6">
      <c r="A31" s="107"/>
      <c r="B31" s="98" t="s">
        <v>11</v>
      </c>
      <c r="C31" s="100"/>
      <c r="D31" s="98" t="s">
        <v>117</v>
      </c>
      <c r="E31" s="99"/>
      <c r="F31" s="99"/>
      <c r="G31" s="99"/>
      <c r="H31" s="100"/>
      <c r="I31" s="107" t="s">
        <v>11</v>
      </c>
      <c r="J31" s="107"/>
      <c r="K31" s="107" t="s">
        <v>12</v>
      </c>
      <c r="L31" s="107"/>
    </row>
    <row r="32" spans="1:13" ht="15.6">
      <c r="A32" s="109"/>
      <c r="B32" s="62" t="s">
        <v>18</v>
      </c>
      <c r="C32" s="26" t="s">
        <v>195</v>
      </c>
      <c r="D32" s="62" t="s">
        <v>18</v>
      </c>
      <c r="E32" s="26" t="s">
        <v>195</v>
      </c>
      <c r="F32" s="26" t="s">
        <v>195</v>
      </c>
      <c r="G32" s="26" t="s">
        <v>202</v>
      </c>
      <c r="H32" s="26" t="s">
        <v>191</v>
      </c>
      <c r="I32" s="26" t="s">
        <v>195</v>
      </c>
      <c r="J32" s="26" t="s">
        <v>195</v>
      </c>
      <c r="K32" s="26" t="s">
        <v>202</v>
      </c>
      <c r="L32" s="26" t="s">
        <v>195</v>
      </c>
    </row>
    <row r="33" spans="1:13" ht="15.6">
      <c r="A33" s="4" t="s">
        <v>181</v>
      </c>
      <c r="B33" s="18">
        <f>DATA!C2</f>
        <v>1</v>
      </c>
      <c r="C33" s="35">
        <f>DATA!C2/DATA!B2</f>
        <v>1</v>
      </c>
      <c r="D33" s="18">
        <f>DATA!E2</f>
        <v>1</v>
      </c>
      <c r="E33" s="35">
        <f>DATA!E2/DATA!D2</f>
        <v>1</v>
      </c>
      <c r="F33" s="35">
        <f>DATA!F2/DATA!E2</f>
        <v>1</v>
      </c>
      <c r="G33" s="52">
        <f>DATA!G2/DATA!E2</f>
        <v>1</v>
      </c>
      <c r="H33" s="52">
        <f>DATA!H2/DATA!E2</f>
        <v>1</v>
      </c>
      <c r="I33" s="14">
        <f>DATA!I2</f>
        <v>1</v>
      </c>
      <c r="J33" s="68">
        <f>DATA!J2/DATA!I2</f>
        <v>1</v>
      </c>
      <c r="K33" s="14">
        <f>DATA!K2</f>
        <v>1</v>
      </c>
      <c r="L33" s="52">
        <f>DATA!L2/DATA!K2</f>
        <v>1</v>
      </c>
    </row>
    <row r="34" spans="1:13" ht="15.6">
      <c r="A34" s="4" t="s">
        <v>181</v>
      </c>
      <c r="B34" s="18">
        <f>DATA!C3</f>
        <v>2</v>
      </c>
      <c r="C34" s="35">
        <f>DATA!C3/DATA!B3</f>
        <v>1</v>
      </c>
      <c r="D34" s="18">
        <f>DATA!E3</f>
        <v>2</v>
      </c>
      <c r="E34" s="35">
        <f>DATA!E3/DATA!D3</f>
        <v>1</v>
      </c>
      <c r="F34" s="35">
        <f>DATA!F3/DATA!E3</f>
        <v>1</v>
      </c>
      <c r="G34" s="52">
        <f>DATA!G3/DATA!E3</f>
        <v>1</v>
      </c>
      <c r="H34" s="52">
        <f>DATA!H3/DATA!E3</f>
        <v>1</v>
      </c>
      <c r="I34" s="14">
        <f>DATA!I3</f>
        <v>2</v>
      </c>
      <c r="J34" s="68">
        <f>DATA!J3/DATA!I3</f>
        <v>1</v>
      </c>
      <c r="K34" s="14">
        <f>DATA!K3</f>
        <v>2</v>
      </c>
      <c r="L34" s="52">
        <f>DATA!L3/DATA!K3</f>
        <v>1</v>
      </c>
    </row>
    <row r="35" spans="1:13" ht="15.6">
      <c r="A35" s="4" t="s">
        <v>181</v>
      </c>
      <c r="B35" s="18">
        <f>DATA!C4</f>
        <v>3</v>
      </c>
      <c r="C35" s="35">
        <f>DATA!C4/DATA!B4</f>
        <v>1</v>
      </c>
      <c r="D35" s="18">
        <f>DATA!E4</f>
        <v>3</v>
      </c>
      <c r="E35" s="35">
        <f>DATA!E4/DATA!D4</f>
        <v>1</v>
      </c>
      <c r="F35" s="35">
        <f>DATA!F4/DATA!E4</f>
        <v>1</v>
      </c>
      <c r="G35" s="52">
        <f>DATA!G4/DATA!E4</f>
        <v>1</v>
      </c>
      <c r="H35" s="52">
        <f>DATA!H4/DATA!E4</f>
        <v>1</v>
      </c>
      <c r="I35" s="14">
        <f>DATA!I4</f>
        <v>3</v>
      </c>
      <c r="J35" s="68">
        <f>DATA!J4/DATA!I4</f>
        <v>1</v>
      </c>
      <c r="K35" s="14">
        <f>DATA!K4</f>
        <v>3</v>
      </c>
      <c r="L35" s="52">
        <f>DATA!L4/DATA!K4</f>
        <v>1</v>
      </c>
    </row>
    <row r="36" spans="1:13" ht="15.6">
      <c r="A36" s="4" t="s">
        <v>181</v>
      </c>
      <c r="B36" s="18">
        <f>DATA!C5</f>
        <v>4</v>
      </c>
      <c r="C36" s="35">
        <f>DATA!C5/DATA!B5</f>
        <v>1</v>
      </c>
      <c r="D36" s="18">
        <f>DATA!E5</f>
        <v>4</v>
      </c>
      <c r="E36" s="35">
        <f>DATA!E5/DATA!D5</f>
        <v>1</v>
      </c>
      <c r="F36" s="35">
        <f>DATA!F5/DATA!E5</f>
        <v>1</v>
      </c>
      <c r="G36" s="52">
        <f>DATA!G5/DATA!E5</f>
        <v>1</v>
      </c>
      <c r="H36" s="52">
        <f>DATA!H5/DATA!E5</f>
        <v>1</v>
      </c>
      <c r="I36" s="14">
        <f>DATA!I5</f>
        <v>4</v>
      </c>
      <c r="J36" s="68">
        <f>DATA!J5/DATA!I5</f>
        <v>1</v>
      </c>
      <c r="K36" s="14">
        <f>DATA!K5</f>
        <v>4</v>
      </c>
      <c r="L36" s="52">
        <f>DATA!L5/DATA!K5</f>
        <v>1</v>
      </c>
    </row>
    <row r="37" spans="1:13" ht="15.6">
      <c r="A37" s="4" t="s">
        <v>181</v>
      </c>
      <c r="B37" s="18">
        <f>DATA!C6</f>
        <v>5</v>
      </c>
      <c r="C37" s="35">
        <f>DATA!C6/DATA!B6</f>
        <v>1</v>
      </c>
      <c r="D37" s="18">
        <f>DATA!E6</f>
        <v>5</v>
      </c>
      <c r="E37" s="35">
        <f>DATA!E6/DATA!D6</f>
        <v>1</v>
      </c>
      <c r="F37" s="35">
        <f>DATA!F6/DATA!E6</f>
        <v>1</v>
      </c>
      <c r="G37" s="52">
        <f>DATA!G6/DATA!E6</f>
        <v>1</v>
      </c>
      <c r="H37" s="52">
        <f>DATA!H6/DATA!E6</f>
        <v>1</v>
      </c>
      <c r="I37" s="14">
        <f>DATA!I6</f>
        <v>5</v>
      </c>
      <c r="J37" s="68">
        <f>DATA!J6/DATA!I6</f>
        <v>1</v>
      </c>
      <c r="K37" s="14">
        <f>DATA!K6</f>
        <v>5</v>
      </c>
      <c r="L37" s="52">
        <f>DATA!L6/DATA!K6</f>
        <v>1</v>
      </c>
    </row>
    <row r="38" spans="1:13" ht="15.6">
      <c r="A38" s="4" t="s">
        <v>181</v>
      </c>
      <c r="B38" s="18">
        <f>DATA!C7</f>
        <v>6</v>
      </c>
      <c r="C38" s="35">
        <f>DATA!C7/DATA!B7</f>
        <v>1</v>
      </c>
      <c r="D38" s="18">
        <f>DATA!E7</f>
        <v>6</v>
      </c>
      <c r="E38" s="35">
        <f>DATA!E7/DATA!D7</f>
        <v>1</v>
      </c>
      <c r="F38" s="35">
        <f>DATA!F7/DATA!E7</f>
        <v>1</v>
      </c>
      <c r="G38" s="52">
        <f>DATA!G7/DATA!E7</f>
        <v>1</v>
      </c>
      <c r="H38" s="52">
        <f>DATA!H7/DATA!E7</f>
        <v>1</v>
      </c>
      <c r="I38" s="14">
        <f>DATA!I7</f>
        <v>6</v>
      </c>
      <c r="J38" s="68">
        <f>DATA!J7/DATA!I7</f>
        <v>1</v>
      </c>
      <c r="K38" s="14">
        <f>DATA!K7</f>
        <v>6</v>
      </c>
      <c r="L38" s="52">
        <f>DATA!L7/DATA!K7</f>
        <v>1</v>
      </c>
    </row>
    <row r="39" spans="1:13" ht="15.6">
      <c r="A39" s="4" t="s">
        <v>181</v>
      </c>
      <c r="B39" s="18">
        <f>DATA!C8</f>
        <v>21</v>
      </c>
      <c r="C39" s="35">
        <f>DATA!C8/DATA!B8</f>
        <v>1</v>
      </c>
      <c r="D39" s="18">
        <f>DATA!E8</f>
        <v>21</v>
      </c>
      <c r="E39" s="35">
        <f>DATA!E8/DATA!D8</f>
        <v>1</v>
      </c>
      <c r="F39" s="35">
        <f>DATA!F8/DATA!E8</f>
        <v>1</v>
      </c>
      <c r="G39" s="52">
        <f>DATA!G8/DATA!E8</f>
        <v>1</v>
      </c>
      <c r="H39" s="52">
        <f>DATA!H8/DATA!E8</f>
        <v>1</v>
      </c>
      <c r="I39" s="14">
        <f>DATA!I8</f>
        <v>21</v>
      </c>
      <c r="J39" s="68">
        <f>DATA!J8/DATA!I8</f>
        <v>1</v>
      </c>
      <c r="K39" s="14">
        <f>DATA!K8</f>
        <v>21</v>
      </c>
      <c r="L39" s="52">
        <f>DATA!L8/DATA!K8</f>
        <v>1</v>
      </c>
    </row>
    <row r="40" spans="1:13">
      <c r="A40" s="115" t="s">
        <v>206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7"/>
    </row>
    <row r="41" spans="1:13">
      <c r="A41" s="17"/>
      <c r="B41" s="19"/>
      <c r="C41" s="19"/>
      <c r="D41" s="19"/>
      <c r="E41" s="19"/>
      <c r="F41" s="19"/>
      <c r="G41" s="19"/>
      <c r="H41" s="19"/>
      <c r="I41" s="19"/>
      <c r="J41" s="19"/>
    </row>
    <row r="42" spans="1:13" ht="15.6">
      <c r="A42" s="66" t="s">
        <v>195</v>
      </c>
      <c r="B42" s="66"/>
      <c r="C42" s="66"/>
    </row>
    <row r="43" spans="1:13" ht="15.6">
      <c r="A43" s="107" t="s">
        <v>196</v>
      </c>
      <c r="B43" s="98" t="s">
        <v>197</v>
      </c>
      <c r="C43" s="99"/>
      <c r="D43" s="99"/>
      <c r="E43" s="99"/>
      <c r="F43" s="99"/>
      <c r="G43" s="99"/>
      <c r="H43" s="99"/>
      <c r="I43" s="100"/>
      <c r="J43" s="107" t="s">
        <v>195</v>
      </c>
      <c r="K43" s="107"/>
      <c r="L43" s="107"/>
      <c r="M43" s="107"/>
    </row>
    <row r="44" spans="1:13" ht="15.6">
      <c r="A44" s="107"/>
      <c r="B44" s="107" t="s">
        <v>11</v>
      </c>
      <c r="C44" s="107"/>
      <c r="D44" s="107"/>
      <c r="E44" s="107"/>
      <c r="F44" s="107" t="s">
        <v>12</v>
      </c>
      <c r="G44" s="107"/>
      <c r="H44" s="107"/>
      <c r="I44" s="107"/>
      <c r="J44" s="107" t="s">
        <v>197</v>
      </c>
      <c r="K44" s="107"/>
      <c r="L44" s="107" t="s">
        <v>197</v>
      </c>
      <c r="M44" s="107"/>
    </row>
    <row r="45" spans="1:13" ht="15.6">
      <c r="A45" s="108"/>
      <c r="B45" s="71" t="s">
        <v>18</v>
      </c>
      <c r="C45" s="72" t="s">
        <v>202</v>
      </c>
      <c r="D45" s="72" t="s">
        <v>195</v>
      </c>
      <c r="E45" s="72" t="s">
        <v>197</v>
      </c>
      <c r="F45" s="71" t="s">
        <v>195</v>
      </c>
      <c r="G45" s="72" t="s">
        <v>195</v>
      </c>
      <c r="H45" s="72" t="s">
        <v>195</v>
      </c>
      <c r="I45" s="72" t="s">
        <v>191</v>
      </c>
      <c r="J45" s="26" t="s">
        <v>195</v>
      </c>
      <c r="K45" s="26" t="s">
        <v>195</v>
      </c>
      <c r="L45" s="26" t="s">
        <v>195</v>
      </c>
      <c r="M45" s="26" t="s">
        <v>197</v>
      </c>
    </row>
    <row r="46" spans="1:13">
      <c r="A46" s="4" t="s">
        <v>196</v>
      </c>
      <c r="B46" s="18">
        <f>DATA!N2</f>
        <v>1</v>
      </c>
      <c r="C46" s="35">
        <f>DATA!N2/DATA!M2</f>
        <v>1</v>
      </c>
      <c r="D46" s="35">
        <f>IFERROR(DATA!O2/DATA!N2,0)</f>
        <v>1</v>
      </c>
      <c r="E46" s="35">
        <f>IFERROR(DATA!P2/DATA!N2,0)</f>
        <v>1</v>
      </c>
      <c r="F46" s="18">
        <f>DATA!R2</f>
        <v>1</v>
      </c>
      <c r="G46" s="35">
        <f>DATA!S2/DATA!R2</f>
        <v>1</v>
      </c>
      <c r="H46" s="35">
        <f>DATA!S2/DATA!R2</f>
        <v>1</v>
      </c>
      <c r="I46" s="35">
        <f>DATA!T2/DATA!R2</f>
        <v>1</v>
      </c>
      <c r="J46" s="54">
        <f>DATA!U2</f>
        <v>1</v>
      </c>
      <c r="K46" s="55">
        <f>DATA!V2/DATA!U2</f>
        <v>1</v>
      </c>
      <c r="L46" s="54">
        <f>DATA!W2</f>
        <v>1</v>
      </c>
      <c r="M46" s="55">
        <f>DATA!X2/DATA!W2</f>
        <v>1</v>
      </c>
    </row>
    <row r="47" spans="1:13">
      <c r="A47" s="4" t="s">
        <v>196</v>
      </c>
      <c r="B47" s="18">
        <f>DATA!N3</f>
        <v>2</v>
      </c>
      <c r="C47" s="35">
        <f>DATA!N3/DATA!M3</f>
        <v>1</v>
      </c>
      <c r="D47" s="35">
        <f>IFERROR(DATA!O3/DATA!N3,0)</f>
        <v>1</v>
      </c>
      <c r="E47" s="35">
        <f>IFERROR(DATA!P3/DATA!N3,0)</f>
        <v>1</v>
      </c>
      <c r="F47" s="18">
        <f>DATA!R3</f>
        <v>2</v>
      </c>
      <c r="G47" s="35">
        <f>DATA!S3/DATA!R3</f>
        <v>1</v>
      </c>
      <c r="H47" s="35">
        <f>DATA!S3/DATA!R3</f>
        <v>1</v>
      </c>
      <c r="I47" s="35">
        <f>DATA!T3/DATA!R3</f>
        <v>1</v>
      </c>
      <c r="J47" s="54">
        <f>DATA!U3</f>
        <v>2</v>
      </c>
      <c r="K47" s="55">
        <f>DATA!V3/DATA!U3</f>
        <v>1</v>
      </c>
      <c r="L47" s="54">
        <f>DATA!W3</f>
        <v>2</v>
      </c>
      <c r="M47" s="55">
        <f>DATA!X3/DATA!W3</f>
        <v>1</v>
      </c>
    </row>
    <row r="48" spans="1:13">
      <c r="A48" s="4" t="s">
        <v>196</v>
      </c>
      <c r="B48" s="18">
        <f>DATA!N4</f>
        <v>3</v>
      </c>
      <c r="C48" s="35">
        <f>DATA!N4/DATA!M4</f>
        <v>1</v>
      </c>
      <c r="D48" s="35">
        <f>IFERROR(DATA!O4/DATA!N4,0)</f>
        <v>1</v>
      </c>
      <c r="E48" s="35">
        <f>IFERROR(DATA!P4/DATA!N4,0)</f>
        <v>1</v>
      </c>
      <c r="F48" s="18">
        <f>DATA!R4</f>
        <v>3</v>
      </c>
      <c r="G48" s="35">
        <f>DATA!S4/DATA!R4</f>
        <v>1</v>
      </c>
      <c r="H48" s="35">
        <f>DATA!S4/DATA!R4</f>
        <v>1</v>
      </c>
      <c r="I48" s="35">
        <f>DATA!T4/DATA!R4</f>
        <v>1</v>
      </c>
      <c r="J48" s="54">
        <f>DATA!U4</f>
        <v>3</v>
      </c>
      <c r="K48" s="55">
        <f>DATA!V4/DATA!U4</f>
        <v>1</v>
      </c>
      <c r="L48" s="54">
        <f>DATA!W4</f>
        <v>3</v>
      </c>
      <c r="M48" s="55">
        <f>DATA!X4/DATA!W4</f>
        <v>1</v>
      </c>
    </row>
    <row r="49" spans="1:13">
      <c r="A49" s="4" t="s">
        <v>196</v>
      </c>
      <c r="B49" s="18">
        <f>DATA!N5</f>
        <v>4</v>
      </c>
      <c r="C49" s="35">
        <f>DATA!N5/DATA!M5</f>
        <v>1</v>
      </c>
      <c r="D49" s="35">
        <f>IFERROR(DATA!O5/DATA!N5,0)</f>
        <v>1</v>
      </c>
      <c r="E49" s="35">
        <f>IFERROR(DATA!P5/DATA!N5,0)</f>
        <v>1</v>
      </c>
      <c r="F49" s="18">
        <f>DATA!R5</f>
        <v>4</v>
      </c>
      <c r="G49" s="35">
        <f>DATA!S5/DATA!R5</f>
        <v>1</v>
      </c>
      <c r="H49" s="35">
        <f>DATA!S5/DATA!R5</f>
        <v>1</v>
      </c>
      <c r="I49" s="35">
        <f>DATA!T5/DATA!R5</f>
        <v>1</v>
      </c>
      <c r="J49" s="54">
        <f>DATA!U5</f>
        <v>4</v>
      </c>
      <c r="K49" s="55">
        <f>DATA!V5/DATA!U5</f>
        <v>1</v>
      </c>
      <c r="L49" s="54">
        <f>DATA!W5</f>
        <v>4</v>
      </c>
      <c r="M49" s="55">
        <f>DATA!X5/DATA!W5</f>
        <v>1</v>
      </c>
    </row>
    <row r="50" spans="1:13">
      <c r="A50" s="4" t="s">
        <v>196</v>
      </c>
      <c r="B50" s="18">
        <f>DATA!N6</f>
        <v>5</v>
      </c>
      <c r="C50" s="35">
        <f>DATA!N6/DATA!M6</f>
        <v>1</v>
      </c>
      <c r="D50" s="35">
        <f>IFERROR(DATA!O6/DATA!N6,0)</f>
        <v>1</v>
      </c>
      <c r="E50" s="35">
        <f>IFERROR(DATA!P6/DATA!N6,0)</f>
        <v>1</v>
      </c>
      <c r="F50" s="18">
        <f>DATA!R6</f>
        <v>5</v>
      </c>
      <c r="G50" s="35">
        <f>DATA!S6/DATA!R6</f>
        <v>1</v>
      </c>
      <c r="H50" s="35">
        <f>DATA!S6/DATA!R6</f>
        <v>1</v>
      </c>
      <c r="I50" s="35">
        <f>DATA!T6/DATA!R6</f>
        <v>1</v>
      </c>
      <c r="J50" s="54">
        <f>DATA!U6</f>
        <v>5</v>
      </c>
      <c r="K50" s="55">
        <f>DATA!V6/DATA!U6</f>
        <v>1</v>
      </c>
      <c r="L50" s="54">
        <f>DATA!W6</f>
        <v>5</v>
      </c>
      <c r="M50" s="55">
        <f>DATA!X6/DATA!W6</f>
        <v>1</v>
      </c>
    </row>
    <row r="51" spans="1:13">
      <c r="A51" s="4" t="s">
        <v>196</v>
      </c>
      <c r="B51" s="18">
        <f>DATA!N7</f>
        <v>6</v>
      </c>
      <c r="C51" s="35">
        <f>DATA!N7/DATA!M7</f>
        <v>1</v>
      </c>
      <c r="D51" s="35">
        <f>IFERROR(DATA!O7/DATA!N7,0)</f>
        <v>1</v>
      </c>
      <c r="E51" s="35">
        <f>IFERROR(DATA!P7/DATA!N7,0)</f>
        <v>1</v>
      </c>
      <c r="F51" s="18">
        <f>DATA!R7</f>
        <v>6</v>
      </c>
      <c r="G51" s="35">
        <f>DATA!S7/DATA!R7</f>
        <v>1</v>
      </c>
      <c r="H51" s="35">
        <f>DATA!S7/DATA!R7</f>
        <v>1</v>
      </c>
      <c r="I51" s="35">
        <f>DATA!T7/DATA!R7</f>
        <v>1</v>
      </c>
      <c r="J51" s="54">
        <f>DATA!U7</f>
        <v>6</v>
      </c>
      <c r="K51" s="55">
        <f>DATA!V7/DATA!U7</f>
        <v>1</v>
      </c>
      <c r="L51" s="54">
        <f>DATA!W7</f>
        <v>6</v>
      </c>
      <c r="M51" s="55">
        <f>DATA!X7/DATA!W7</f>
        <v>1</v>
      </c>
    </row>
    <row r="52" spans="1:13">
      <c r="A52" s="4" t="s">
        <v>196</v>
      </c>
      <c r="B52" s="18">
        <f>DATA!N8</f>
        <v>21</v>
      </c>
      <c r="C52" s="35">
        <f>DATA!N8/DATA!M8</f>
        <v>1</v>
      </c>
      <c r="D52" s="35">
        <f>IFERROR(DATA!O8/DATA!N8,0)</f>
        <v>1</v>
      </c>
      <c r="E52" s="35">
        <f>IFERROR(DATA!P8/DATA!N8,0)</f>
        <v>1</v>
      </c>
      <c r="F52" s="18">
        <f>DATA!R8</f>
        <v>21</v>
      </c>
      <c r="G52" s="35">
        <f>DATA!S8/DATA!R8</f>
        <v>1</v>
      </c>
      <c r="H52" s="35">
        <f>DATA!S8/DATA!R8</f>
        <v>1</v>
      </c>
      <c r="I52" s="35">
        <f>DATA!T8/DATA!R8</f>
        <v>1</v>
      </c>
      <c r="J52" s="54">
        <f>DATA!U8</f>
        <v>21</v>
      </c>
      <c r="K52" s="55">
        <f>DATA!V8/DATA!U8</f>
        <v>1</v>
      </c>
      <c r="L52" s="54">
        <f>DATA!W8</f>
        <v>21</v>
      </c>
      <c r="M52" s="55">
        <f>DATA!X8/DATA!W8</f>
        <v>1</v>
      </c>
    </row>
    <row r="53" spans="1:13" ht="19.8" customHeight="1">
      <c r="A53" s="106" t="s">
        <v>207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</row>
    <row r="54" spans="1:13">
      <c r="A54" s="20"/>
      <c r="B54" s="19"/>
      <c r="C54" s="19"/>
      <c r="D54" s="19"/>
      <c r="E54" s="19"/>
      <c r="F54" s="19"/>
      <c r="G54" s="19"/>
      <c r="H54" s="19"/>
      <c r="I54" s="19"/>
      <c r="J54" s="19"/>
    </row>
    <row r="55" spans="1:13" ht="15.6">
      <c r="A55" s="96" t="s">
        <v>195</v>
      </c>
      <c r="B55" s="96"/>
      <c r="C55" s="96"/>
      <c r="D55" s="96"/>
    </row>
    <row r="56" spans="1:13" ht="15.6">
      <c r="A56" s="88" t="s">
        <v>181</v>
      </c>
      <c r="B56" s="111" t="s">
        <v>195</v>
      </c>
      <c r="C56" s="112"/>
      <c r="D56" s="112"/>
      <c r="E56" s="112"/>
      <c r="F56" s="112"/>
      <c r="G56" s="113"/>
      <c r="H56" s="88" t="s">
        <v>195</v>
      </c>
      <c r="I56" s="88"/>
      <c r="J56" s="88"/>
      <c r="K56" s="88"/>
    </row>
    <row r="57" spans="1:13" ht="15.6">
      <c r="A57" s="88"/>
      <c r="B57" s="88" t="s">
        <v>11</v>
      </c>
      <c r="C57" s="88"/>
      <c r="D57" s="88"/>
      <c r="E57" s="88" t="s">
        <v>12</v>
      </c>
      <c r="F57" s="88"/>
      <c r="G57" s="88"/>
      <c r="H57" s="88" t="s">
        <v>11</v>
      </c>
      <c r="I57" s="88"/>
      <c r="J57" s="88" t="s">
        <v>12</v>
      </c>
      <c r="K57" s="88"/>
    </row>
    <row r="58" spans="1:13" ht="15.6">
      <c r="A58" s="110"/>
      <c r="B58" s="21" t="s">
        <v>18</v>
      </c>
      <c r="C58" s="32" t="s">
        <v>195</v>
      </c>
      <c r="D58" s="22" t="s">
        <v>181</v>
      </c>
      <c r="E58" s="21" t="s">
        <v>202</v>
      </c>
      <c r="F58" s="22" t="s">
        <v>181</v>
      </c>
      <c r="G58" s="22" t="s">
        <v>203</v>
      </c>
      <c r="H58" s="32" t="s">
        <v>202</v>
      </c>
      <c r="I58" s="22" t="s">
        <v>195</v>
      </c>
      <c r="J58" s="22" t="s">
        <v>196</v>
      </c>
      <c r="K58" s="22" t="s">
        <v>197</v>
      </c>
    </row>
    <row r="59" spans="1:13">
      <c r="A59" s="4" t="s">
        <v>196</v>
      </c>
      <c r="B59" s="18">
        <f>IFERROR(DATA!Z2,0)</f>
        <v>1</v>
      </c>
      <c r="C59" s="35">
        <f>IFERROR(DATA!Z2/DATA!Y2,0)</f>
        <v>1</v>
      </c>
      <c r="D59" s="35">
        <f>IFERROR(DATA!AA2/DATA!Z2,0)</f>
        <v>1</v>
      </c>
      <c r="E59" s="18">
        <f>DATA!AC2</f>
        <v>1</v>
      </c>
      <c r="F59" s="35">
        <f>IFERROR(DATA!AC2/DATA!AB2,0)</f>
        <v>1</v>
      </c>
      <c r="G59" s="35">
        <f>IFERROR(DATA!AD2/DATA!AC2,0)</f>
        <v>1</v>
      </c>
      <c r="H59" s="14">
        <f>DATA!Y2</f>
        <v>1</v>
      </c>
      <c r="I59" s="52">
        <f>IFERROR((H59-B59)/H59,0)</f>
        <v>0</v>
      </c>
      <c r="J59" s="14">
        <f>DATA!AB2</f>
        <v>1</v>
      </c>
      <c r="K59" s="52">
        <f>IFERROR((J59-E59)/J59,0)</f>
        <v>0</v>
      </c>
    </row>
    <row r="60" spans="1:13">
      <c r="A60" s="4" t="s">
        <v>196</v>
      </c>
      <c r="B60" s="18">
        <f>IFERROR(DATA!Z3,0)</f>
        <v>2</v>
      </c>
      <c r="C60" s="35">
        <f>IFERROR(DATA!Z3/DATA!Y3,0)</f>
        <v>1</v>
      </c>
      <c r="D60" s="35">
        <f>IFERROR(DATA!AA3/DATA!Z3,0)</f>
        <v>1</v>
      </c>
      <c r="E60" s="18">
        <f>DATA!AC3</f>
        <v>2</v>
      </c>
      <c r="F60" s="35">
        <f>IFERROR(DATA!AC3/DATA!AB3,0)</f>
        <v>1</v>
      </c>
      <c r="G60" s="35">
        <f>IFERROR(DATA!AD3/DATA!AC3,0)</f>
        <v>1</v>
      </c>
      <c r="H60" s="14">
        <f>DATA!Y3</f>
        <v>2</v>
      </c>
      <c r="I60" s="52">
        <f t="shared" ref="I60:I65" si="4">IFERROR((H60-B60)/H60,0)</f>
        <v>0</v>
      </c>
      <c r="J60" s="14">
        <f>DATA!AB3</f>
        <v>2</v>
      </c>
      <c r="K60" s="52">
        <f t="shared" ref="K60:K65" si="5">IFERROR((J60-E60)/J60,0)</f>
        <v>0</v>
      </c>
    </row>
    <row r="61" spans="1:13">
      <c r="A61" s="4" t="s">
        <v>196</v>
      </c>
      <c r="B61" s="18">
        <f>IFERROR(DATA!Z4,0)</f>
        <v>3</v>
      </c>
      <c r="C61" s="35">
        <f>IFERROR(DATA!Z4/DATA!Y4,0)</f>
        <v>1</v>
      </c>
      <c r="D61" s="35">
        <f>IFERROR(DATA!AA4/DATA!Z4,0)</f>
        <v>1</v>
      </c>
      <c r="E61" s="18">
        <f>DATA!AC4</f>
        <v>3</v>
      </c>
      <c r="F61" s="35">
        <f>IFERROR(DATA!AC4/DATA!AB4,0)</f>
        <v>1</v>
      </c>
      <c r="G61" s="35">
        <f>IFERROR(DATA!AD4/DATA!AC4,0)</f>
        <v>1</v>
      </c>
      <c r="H61" s="14">
        <f>DATA!Y4</f>
        <v>3</v>
      </c>
      <c r="I61" s="52">
        <f t="shared" si="4"/>
        <v>0</v>
      </c>
      <c r="J61" s="14">
        <f>DATA!AB4</f>
        <v>3</v>
      </c>
      <c r="K61" s="52">
        <f t="shared" si="5"/>
        <v>0</v>
      </c>
    </row>
    <row r="62" spans="1:13">
      <c r="A62" s="4" t="s">
        <v>196</v>
      </c>
      <c r="B62" s="18">
        <f>IFERROR(DATA!Z5,0)</f>
        <v>4</v>
      </c>
      <c r="C62" s="35">
        <f>IFERROR(DATA!Z5/DATA!Y5,0)</f>
        <v>1</v>
      </c>
      <c r="D62" s="35">
        <f>IFERROR(DATA!AA5/DATA!Z5,0)</f>
        <v>1</v>
      </c>
      <c r="E62" s="18">
        <f>DATA!AC5</f>
        <v>4</v>
      </c>
      <c r="F62" s="35">
        <f>IFERROR(DATA!AC5/DATA!AB5,0)</f>
        <v>1</v>
      </c>
      <c r="G62" s="35">
        <f>IFERROR(DATA!AD5/DATA!AC5,0)</f>
        <v>1</v>
      </c>
      <c r="H62" s="14">
        <f>DATA!Y5</f>
        <v>4</v>
      </c>
      <c r="I62" s="52">
        <f t="shared" si="4"/>
        <v>0</v>
      </c>
      <c r="J62" s="14">
        <f>DATA!AB5</f>
        <v>4</v>
      </c>
      <c r="K62" s="52">
        <f t="shared" si="5"/>
        <v>0</v>
      </c>
    </row>
    <row r="63" spans="1:13">
      <c r="A63" s="4" t="s">
        <v>196</v>
      </c>
      <c r="B63" s="18">
        <f>IFERROR(DATA!Z6,0)</f>
        <v>5</v>
      </c>
      <c r="C63" s="35">
        <f>IFERROR(DATA!Z6/DATA!Y6,0)</f>
        <v>1</v>
      </c>
      <c r="D63" s="35">
        <f>IFERROR(DATA!AA6/DATA!Z6,0)</f>
        <v>1</v>
      </c>
      <c r="E63" s="18">
        <f>DATA!AC6</f>
        <v>5</v>
      </c>
      <c r="F63" s="35">
        <f>IFERROR(DATA!AC6/DATA!AB6,0)</f>
        <v>1</v>
      </c>
      <c r="G63" s="35">
        <f>IFERROR(DATA!AD6/DATA!AC6,0)</f>
        <v>1</v>
      </c>
      <c r="H63" s="14">
        <f>DATA!Y6</f>
        <v>5</v>
      </c>
      <c r="I63" s="52">
        <f t="shared" si="4"/>
        <v>0</v>
      </c>
      <c r="J63" s="14">
        <f>DATA!AB6</f>
        <v>5</v>
      </c>
      <c r="K63" s="52">
        <f t="shared" si="5"/>
        <v>0</v>
      </c>
    </row>
    <row r="64" spans="1:13">
      <c r="A64" s="4" t="s">
        <v>196</v>
      </c>
      <c r="B64" s="18">
        <f>IFERROR(DATA!Z7,0)</f>
        <v>6</v>
      </c>
      <c r="C64" s="35">
        <f>IFERROR(DATA!Z7/DATA!Y7,0)</f>
        <v>1</v>
      </c>
      <c r="D64" s="35">
        <f>IFERROR(DATA!AA7/DATA!Z7,0)</f>
        <v>1</v>
      </c>
      <c r="E64" s="18">
        <f>DATA!AC7</f>
        <v>6</v>
      </c>
      <c r="F64" s="35">
        <f>IFERROR(DATA!AC7/DATA!AB7,0)</f>
        <v>1</v>
      </c>
      <c r="G64" s="35">
        <f>IFERROR(DATA!AD7/DATA!AC7,0)</f>
        <v>1</v>
      </c>
      <c r="H64" s="14">
        <f>DATA!Y7</f>
        <v>6</v>
      </c>
      <c r="I64" s="52">
        <f t="shared" si="4"/>
        <v>0</v>
      </c>
      <c r="J64" s="14">
        <f>DATA!AB7</f>
        <v>6</v>
      </c>
      <c r="K64" s="52">
        <f t="shared" si="5"/>
        <v>0</v>
      </c>
    </row>
    <row r="65" spans="1:15">
      <c r="A65" s="4" t="s">
        <v>196</v>
      </c>
      <c r="B65" s="18">
        <f>IFERROR(DATA!Z8,0)</f>
        <v>21</v>
      </c>
      <c r="C65" s="35">
        <f>IFERROR(DATA!Z8/DATA!Y8,0)</f>
        <v>1</v>
      </c>
      <c r="D65" s="35">
        <f>IFERROR(DATA!AA8/DATA!Z8,0)</f>
        <v>1</v>
      </c>
      <c r="E65" s="18">
        <f>DATA!AC8</f>
        <v>21</v>
      </c>
      <c r="F65" s="35">
        <f>IFERROR(DATA!AC8/DATA!AB8,0)</f>
        <v>1</v>
      </c>
      <c r="G65" s="35">
        <f>IFERROR(DATA!AD8/DATA!AC8,0)</f>
        <v>1</v>
      </c>
      <c r="H65" s="14">
        <f>DATA!Y8</f>
        <v>21</v>
      </c>
      <c r="I65" s="52">
        <f t="shared" si="4"/>
        <v>0</v>
      </c>
      <c r="J65" s="14">
        <f>DATA!AB8</f>
        <v>21</v>
      </c>
      <c r="K65" s="52">
        <f t="shared" si="5"/>
        <v>0</v>
      </c>
    </row>
    <row r="66" spans="1:15">
      <c r="A66" s="105" t="s">
        <v>206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spans="1:15">
      <c r="A67" s="20"/>
      <c r="B67" s="19"/>
      <c r="C67" s="19"/>
      <c r="D67" s="19"/>
      <c r="E67" s="19"/>
      <c r="F67" s="19"/>
      <c r="G67" s="19"/>
      <c r="H67" s="19"/>
      <c r="I67" s="19"/>
      <c r="J67" s="19"/>
    </row>
    <row r="68" spans="1:15" ht="15.6">
      <c r="A68" s="95" t="s">
        <v>194</v>
      </c>
      <c r="B68" s="95"/>
      <c r="C68" s="95"/>
      <c r="D68" s="95"/>
      <c r="E68" s="95"/>
    </row>
    <row r="69" spans="1:15" ht="15.6">
      <c r="A69" s="88" t="s">
        <v>181</v>
      </c>
      <c r="B69" s="88" t="s">
        <v>195</v>
      </c>
      <c r="C69" s="88"/>
      <c r="D69" s="88"/>
      <c r="E69" s="88"/>
      <c r="F69" s="88"/>
      <c r="G69" s="88"/>
      <c r="H69" s="88" t="s">
        <v>195</v>
      </c>
      <c r="I69" s="88"/>
      <c r="J69" s="88"/>
      <c r="K69" s="88"/>
      <c r="L69" s="88"/>
      <c r="M69" s="88"/>
    </row>
    <row r="70" spans="1:15" ht="15.6">
      <c r="A70" s="88"/>
      <c r="B70" s="21" t="s">
        <v>11</v>
      </c>
      <c r="C70" s="88" t="s">
        <v>12</v>
      </c>
      <c r="D70" s="88"/>
      <c r="E70" s="88"/>
      <c r="F70" s="88"/>
      <c r="G70" s="88"/>
      <c r="H70" s="88" t="s">
        <v>11</v>
      </c>
      <c r="I70" s="88"/>
      <c r="J70" s="88"/>
      <c r="K70" s="88" t="s">
        <v>12</v>
      </c>
      <c r="L70" s="88"/>
      <c r="M70" s="88"/>
    </row>
    <row r="71" spans="1:15" ht="15.6">
      <c r="A71" s="110"/>
      <c r="B71" s="21" t="s">
        <v>18</v>
      </c>
      <c r="C71" s="21" t="s">
        <v>18</v>
      </c>
      <c r="D71" s="22" t="s">
        <v>181</v>
      </c>
      <c r="E71" s="22" t="s">
        <v>208</v>
      </c>
      <c r="F71" s="22" t="s">
        <v>181</v>
      </c>
      <c r="G71" s="22" t="s">
        <v>196</v>
      </c>
      <c r="H71" s="22" t="s">
        <v>209</v>
      </c>
      <c r="I71" s="22" t="s">
        <v>195</v>
      </c>
      <c r="J71" s="22" t="s">
        <v>195</v>
      </c>
      <c r="K71" s="22" t="s">
        <v>195</v>
      </c>
      <c r="L71" s="22" t="s">
        <v>197</v>
      </c>
      <c r="M71" s="22" t="s">
        <v>195</v>
      </c>
    </row>
    <row r="72" spans="1:15">
      <c r="A72" s="4" t="s">
        <v>184</v>
      </c>
      <c r="B72" s="18">
        <f>DATA!AG2</f>
        <v>1</v>
      </c>
      <c r="C72" s="18">
        <f>DATA!AH2</f>
        <v>1</v>
      </c>
      <c r="D72" s="18">
        <f>DATA!AI2</f>
        <v>1</v>
      </c>
      <c r="E72" s="18">
        <f>DATA!AJ2</f>
        <v>1</v>
      </c>
      <c r="F72" s="18">
        <f>DATA!AK2</f>
        <v>1</v>
      </c>
      <c r="G72" s="18">
        <f>DATA!AL2</f>
        <v>1</v>
      </c>
      <c r="H72" s="14">
        <f>DATA!AM2</f>
        <v>1</v>
      </c>
      <c r="I72" s="52">
        <f>H72/Sheet1!K29</f>
        <v>36</v>
      </c>
      <c r="J72" s="52">
        <f>IFERROR(1-B72/H72,0)</f>
        <v>0</v>
      </c>
      <c r="K72" s="14">
        <f>DATA!AN2</f>
        <v>1</v>
      </c>
      <c r="L72" s="52">
        <f>K72/Sheet1!B29</f>
        <v>1</v>
      </c>
      <c r="M72" s="52">
        <f>1-C72/K72</f>
        <v>0</v>
      </c>
    </row>
    <row r="73" spans="1:15">
      <c r="A73" s="4" t="s">
        <v>184</v>
      </c>
      <c r="B73" s="18">
        <f>DATA!AG3</f>
        <v>2</v>
      </c>
      <c r="C73" s="18">
        <f>DATA!AH3</f>
        <v>2</v>
      </c>
      <c r="D73" s="18">
        <f>DATA!AI3</f>
        <v>2</v>
      </c>
      <c r="E73" s="18">
        <f>DATA!AJ3</f>
        <v>2</v>
      </c>
      <c r="F73" s="18">
        <f>DATA!AK3</f>
        <v>2</v>
      </c>
      <c r="G73" s="18">
        <f>DATA!AL3</f>
        <v>2</v>
      </c>
      <c r="H73" s="14">
        <f>DATA!AM3</f>
        <v>2</v>
      </c>
      <c r="I73" s="52">
        <f>H73/Sheet1!K30</f>
        <v>36</v>
      </c>
      <c r="J73" s="52">
        <f t="shared" ref="J73:J78" si="6">IFERROR(1-B73/H73,0)</f>
        <v>0</v>
      </c>
      <c r="K73" s="14">
        <f>DATA!AN3</f>
        <v>2</v>
      </c>
      <c r="L73" s="52">
        <f>K73/Sheet1!B30</f>
        <v>1</v>
      </c>
      <c r="M73" s="52">
        <f t="shared" ref="M73:M78" si="7">1-C73/K73</f>
        <v>0</v>
      </c>
    </row>
    <row r="74" spans="1:15">
      <c r="A74" s="4" t="s">
        <v>184</v>
      </c>
      <c r="B74" s="18">
        <f>DATA!AG4</f>
        <v>3</v>
      </c>
      <c r="C74" s="18">
        <f>DATA!AH4</f>
        <v>3</v>
      </c>
      <c r="D74" s="18">
        <f>DATA!AI4</f>
        <v>3</v>
      </c>
      <c r="E74" s="18">
        <f>DATA!AJ4</f>
        <v>3</v>
      </c>
      <c r="F74" s="18">
        <f>DATA!AK4</f>
        <v>3</v>
      </c>
      <c r="G74" s="18">
        <f>DATA!AL4</f>
        <v>3</v>
      </c>
      <c r="H74" s="14">
        <f>DATA!AM4</f>
        <v>3</v>
      </c>
      <c r="I74" s="52">
        <f>H74/Sheet1!K31</f>
        <v>36</v>
      </c>
      <c r="J74" s="52">
        <f t="shared" si="6"/>
        <v>0</v>
      </c>
      <c r="K74" s="14">
        <f>DATA!AN4</f>
        <v>3</v>
      </c>
      <c r="L74" s="52">
        <f>K74/Sheet1!B31</f>
        <v>1</v>
      </c>
      <c r="M74" s="52">
        <f t="shared" si="7"/>
        <v>0</v>
      </c>
    </row>
    <row r="75" spans="1:15">
      <c r="A75" s="4" t="s">
        <v>184</v>
      </c>
      <c r="B75" s="18">
        <f>DATA!AG5</f>
        <v>4</v>
      </c>
      <c r="C75" s="18">
        <f>DATA!AH5</f>
        <v>4</v>
      </c>
      <c r="D75" s="18">
        <f>DATA!AI5</f>
        <v>4</v>
      </c>
      <c r="E75" s="18">
        <f>DATA!AJ5</f>
        <v>4</v>
      </c>
      <c r="F75" s="18">
        <f>DATA!AK5</f>
        <v>4</v>
      </c>
      <c r="G75" s="18">
        <f>DATA!AL5</f>
        <v>4</v>
      </c>
      <c r="H75" s="14">
        <f>DATA!AM5</f>
        <v>4</v>
      </c>
      <c r="I75" s="52">
        <f>H75/Sheet1!K32</f>
        <v>36</v>
      </c>
      <c r="J75" s="52">
        <f t="shared" si="6"/>
        <v>0</v>
      </c>
      <c r="K75" s="14">
        <f>DATA!AN5</f>
        <v>4</v>
      </c>
      <c r="L75" s="52">
        <f>K75/Sheet1!B32</f>
        <v>1</v>
      </c>
      <c r="M75" s="52">
        <f t="shared" si="7"/>
        <v>0</v>
      </c>
    </row>
    <row r="76" spans="1:15">
      <c r="A76" s="4" t="s">
        <v>184</v>
      </c>
      <c r="B76" s="18">
        <f>DATA!AG6</f>
        <v>5</v>
      </c>
      <c r="C76" s="18">
        <f>DATA!AH6</f>
        <v>5</v>
      </c>
      <c r="D76" s="18">
        <f>DATA!AI6</f>
        <v>5</v>
      </c>
      <c r="E76" s="18">
        <f>DATA!AJ6</f>
        <v>5</v>
      </c>
      <c r="F76" s="18">
        <f>DATA!AK6</f>
        <v>5</v>
      </c>
      <c r="G76" s="18">
        <f>DATA!AL6</f>
        <v>5</v>
      </c>
      <c r="H76" s="14">
        <f>DATA!AM6</f>
        <v>5</v>
      </c>
      <c r="I76" s="52">
        <f>H76/Sheet1!K33</f>
        <v>36</v>
      </c>
      <c r="J76" s="52">
        <f t="shared" si="6"/>
        <v>0</v>
      </c>
      <c r="K76" s="14">
        <f>DATA!AN6</f>
        <v>5</v>
      </c>
      <c r="L76" s="52">
        <f>K76/Sheet1!B33</f>
        <v>1</v>
      </c>
      <c r="M76" s="52">
        <f t="shared" si="7"/>
        <v>0</v>
      </c>
    </row>
    <row r="77" spans="1:15">
      <c r="A77" s="4" t="s">
        <v>184</v>
      </c>
      <c r="B77" s="18">
        <f>DATA!AG7</f>
        <v>6</v>
      </c>
      <c r="C77" s="18">
        <f>DATA!AH7</f>
        <v>6</v>
      </c>
      <c r="D77" s="18">
        <f>DATA!AI7</f>
        <v>6</v>
      </c>
      <c r="E77" s="18">
        <f>DATA!AJ7</f>
        <v>6</v>
      </c>
      <c r="F77" s="18">
        <f>DATA!AK7</f>
        <v>6</v>
      </c>
      <c r="G77" s="18">
        <f>DATA!AL7</f>
        <v>6</v>
      </c>
      <c r="H77" s="14">
        <f>DATA!AM7</f>
        <v>6</v>
      </c>
      <c r="I77" s="52">
        <f>H77/Sheet1!K34</f>
        <v>36</v>
      </c>
      <c r="J77" s="52">
        <f t="shared" si="6"/>
        <v>0</v>
      </c>
      <c r="K77" s="14">
        <f>DATA!AN7</f>
        <v>6</v>
      </c>
      <c r="L77" s="52">
        <f>K77/Sheet1!B34</f>
        <v>1</v>
      </c>
      <c r="M77" s="52">
        <f t="shared" si="7"/>
        <v>0</v>
      </c>
    </row>
    <row r="78" spans="1:15">
      <c r="A78" s="4" t="s">
        <v>184</v>
      </c>
      <c r="B78" s="18">
        <f>DATA!AG8</f>
        <v>21</v>
      </c>
      <c r="C78" s="18">
        <f>DATA!AH8</f>
        <v>21</v>
      </c>
      <c r="D78" s="18">
        <f>DATA!AI8</f>
        <v>21</v>
      </c>
      <c r="E78" s="18">
        <f>DATA!AJ8</f>
        <v>21</v>
      </c>
      <c r="F78" s="18">
        <f>DATA!AK8</f>
        <v>21</v>
      </c>
      <c r="G78" s="18">
        <f>DATA!AL8</f>
        <v>21</v>
      </c>
      <c r="H78" s="14">
        <f>DATA!AM8</f>
        <v>21</v>
      </c>
      <c r="I78" s="52">
        <f>H78/Sheet1!K35</f>
        <v>36</v>
      </c>
      <c r="J78" s="52">
        <f t="shared" si="6"/>
        <v>0</v>
      </c>
      <c r="K78" s="14">
        <f>DATA!AN8</f>
        <v>21</v>
      </c>
      <c r="L78" s="52">
        <f>K78/Sheet1!B35</f>
        <v>1</v>
      </c>
      <c r="M78" s="52">
        <f t="shared" si="7"/>
        <v>0</v>
      </c>
      <c r="O78" s="58"/>
    </row>
    <row r="79" spans="1:15">
      <c r="A79" s="115" t="s">
        <v>206</v>
      </c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7"/>
    </row>
    <row r="80" spans="1:15">
      <c r="A80" s="20"/>
      <c r="B80" s="19"/>
      <c r="C80" s="19"/>
      <c r="D80" s="19"/>
      <c r="E80" s="19"/>
      <c r="F80" s="19"/>
      <c r="G80" s="19"/>
      <c r="H80" s="19"/>
      <c r="I80" s="19"/>
    </row>
    <row r="81" spans="1:19" ht="15.6">
      <c r="A81" s="127" t="s">
        <v>195</v>
      </c>
      <c r="B81" s="127"/>
      <c r="C81" s="127"/>
    </row>
    <row r="82" spans="1:19" ht="15.6">
      <c r="A82" s="88" t="s">
        <v>196</v>
      </c>
      <c r="B82" s="90" t="s">
        <v>210</v>
      </c>
      <c r="C82" s="91"/>
      <c r="D82" s="91"/>
      <c r="E82" s="91"/>
      <c r="F82" s="91"/>
      <c r="G82" s="91"/>
      <c r="H82" s="91"/>
      <c r="I82" s="91"/>
      <c r="J82" s="91"/>
      <c r="K82" s="90" t="s">
        <v>22</v>
      </c>
      <c r="L82" s="91"/>
      <c r="M82" s="91"/>
      <c r="N82" s="91"/>
      <c r="O82" s="91"/>
      <c r="P82" s="91"/>
      <c r="Q82" s="91"/>
      <c r="R82" s="91"/>
      <c r="S82" s="91"/>
    </row>
    <row r="83" spans="1:19" ht="16.5" customHeight="1">
      <c r="A83" s="88"/>
      <c r="B83" s="92" t="s">
        <v>202</v>
      </c>
      <c r="C83" s="90" t="s">
        <v>197</v>
      </c>
      <c r="D83" s="94"/>
      <c r="E83" s="90" t="s">
        <v>195</v>
      </c>
      <c r="F83" s="94"/>
      <c r="G83" s="90" t="s">
        <v>181</v>
      </c>
      <c r="H83" s="94"/>
      <c r="I83" s="90" t="s">
        <v>194</v>
      </c>
      <c r="J83" s="91"/>
      <c r="K83" s="92" t="s">
        <v>195</v>
      </c>
      <c r="L83" s="90" t="s">
        <v>195</v>
      </c>
      <c r="M83" s="94"/>
      <c r="N83" s="90" t="s">
        <v>195</v>
      </c>
      <c r="O83" s="94"/>
      <c r="P83" s="90" t="s">
        <v>196</v>
      </c>
      <c r="Q83" s="94"/>
      <c r="R83" s="90" t="s">
        <v>194</v>
      </c>
      <c r="S83" s="91"/>
    </row>
    <row r="84" spans="1:19" ht="15.6">
      <c r="A84" s="88"/>
      <c r="B84" s="93"/>
      <c r="C84" s="26" t="s">
        <v>195</v>
      </c>
      <c r="D84" s="26" t="s">
        <v>195</v>
      </c>
      <c r="E84" s="26" t="s">
        <v>197</v>
      </c>
      <c r="F84" s="26" t="s">
        <v>195</v>
      </c>
      <c r="G84" s="26" t="s">
        <v>195</v>
      </c>
      <c r="H84" s="26" t="s">
        <v>197</v>
      </c>
      <c r="I84" s="26" t="s">
        <v>197</v>
      </c>
      <c r="J84" s="26" t="s">
        <v>191</v>
      </c>
      <c r="K84" s="93"/>
      <c r="L84" s="26" t="s">
        <v>195</v>
      </c>
      <c r="M84" s="26" t="s">
        <v>191</v>
      </c>
      <c r="N84" s="26" t="s">
        <v>202</v>
      </c>
      <c r="O84" s="26" t="s">
        <v>195</v>
      </c>
      <c r="P84" s="26" t="s">
        <v>197</v>
      </c>
      <c r="Q84" s="26" t="s">
        <v>195</v>
      </c>
      <c r="R84" s="26" t="s">
        <v>195</v>
      </c>
      <c r="S84" s="26" t="s">
        <v>197</v>
      </c>
    </row>
    <row r="85" spans="1:19">
      <c r="A85" s="9" t="s">
        <v>181</v>
      </c>
      <c r="B85" s="27">
        <f>DATA!AP2</f>
        <v>1</v>
      </c>
      <c r="C85" s="9">
        <f>B33</f>
        <v>1</v>
      </c>
      <c r="D85" s="38">
        <f>C33</f>
        <v>1</v>
      </c>
      <c r="E85" s="9">
        <f>B46</f>
        <v>1</v>
      </c>
      <c r="F85" s="38">
        <f>C46</f>
        <v>1</v>
      </c>
      <c r="G85" s="27">
        <f>B59</f>
        <v>1</v>
      </c>
      <c r="H85" s="39">
        <f>C59</f>
        <v>1</v>
      </c>
      <c r="I85" s="9">
        <f>B72</f>
        <v>1</v>
      </c>
      <c r="J85" s="39">
        <f>IFERROR(I85/H72,0)</f>
        <v>1</v>
      </c>
      <c r="K85" s="27">
        <f>DATA!AQ2</f>
        <v>1</v>
      </c>
      <c r="L85" s="9">
        <f>D33</f>
        <v>1</v>
      </c>
      <c r="M85" s="38">
        <f>E33</f>
        <v>1</v>
      </c>
      <c r="N85" s="9">
        <f>F46</f>
        <v>1</v>
      </c>
      <c r="O85" s="38">
        <f>G46</f>
        <v>1</v>
      </c>
      <c r="P85" s="27">
        <f>E59</f>
        <v>1</v>
      </c>
      <c r="Q85" s="39">
        <f>F59</f>
        <v>1</v>
      </c>
      <c r="R85" s="9">
        <f>C72</f>
        <v>1</v>
      </c>
      <c r="S85" s="39">
        <f>C72/K72</f>
        <v>1</v>
      </c>
    </row>
    <row r="86" spans="1:19">
      <c r="A86" s="9" t="s">
        <v>181</v>
      </c>
      <c r="B86" s="27">
        <f>DATA!AP3</f>
        <v>2</v>
      </c>
      <c r="C86" s="9">
        <f t="shared" ref="C86:D91" si="8">B34</f>
        <v>2</v>
      </c>
      <c r="D86" s="38">
        <f t="shared" si="8"/>
        <v>1</v>
      </c>
      <c r="E86" s="9">
        <f t="shared" ref="E86:E91" si="9">B47</f>
        <v>2</v>
      </c>
      <c r="F86" s="38">
        <f t="shared" ref="F86:F91" si="10">C47</f>
        <v>1</v>
      </c>
      <c r="G86" s="27">
        <f t="shared" ref="G86:G91" si="11">B60</f>
        <v>2</v>
      </c>
      <c r="H86" s="39">
        <f t="shared" ref="H86:H91" si="12">C60</f>
        <v>1</v>
      </c>
      <c r="I86" s="9">
        <f t="shared" ref="I86:I91" si="13">B73</f>
        <v>2</v>
      </c>
      <c r="J86" s="39">
        <f t="shared" ref="J86:J91" si="14">IFERROR(I86/H73,0)</f>
        <v>1</v>
      </c>
      <c r="K86" s="27">
        <f>DATA!AQ3</f>
        <v>2</v>
      </c>
      <c r="L86" s="9">
        <f t="shared" ref="L86:L91" si="15">D34</f>
        <v>2</v>
      </c>
      <c r="M86" s="38">
        <f t="shared" ref="M86:M91" si="16">E34</f>
        <v>1</v>
      </c>
      <c r="N86" s="9">
        <f t="shared" ref="N86:N91" si="17">F47</f>
        <v>2</v>
      </c>
      <c r="O86" s="38">
        <f t="shared" ref="O86:O91" si="18">G47</f>
        <v>1</v>
      </c>
      <c r="P86" s="27">
        <f t="shared" ref="P86:P91" si="19">E60</f>
        <v>2</v>
      </c>
      <c r="Q86" s="39">
        <f t="shared" ref="Q86:Q91" si="20">F60</f>
        <v>1</v>
      </c>
      <c r="R86" s="9">
        <f t="shared" ref="R86:R91" si="21">C73</f>
        <v>2</v>
      </c>
      <c r="S86" s="39">
        <f t="shared" ref="S86:S91" si="22">C73/K73</f>
        <v>1</v>
      </c>
    </row>
    <row r="87" spans="1:19">
      <c r="A87" s="9" t="s">
        <v>181</v>
      </c>
      <c r="B87" s="27">
        <f>DATA!AP4</f>
        <v>3</v>
      </c>
      <c r="C87" s="9">
        <f t="shared" si="8"/>
        <v>3</v>
      </c>
      <c r="D87" s="38">
        <f t="shared" si="8"/>
        <v>1</v>
      </c>
      <c r="E87" s="9">
        <f t="shared" si="9"/>
        <v>3</v>
      </c>
      <c r="F87" s="38">
        <f t="shared" si="10"/>
        <v>1</v>
      </c>
      <c r="G87" s="27">
        <f t="shared" si="11"/>
        <v>3</v>
      </c>
      <c r="H87" s="39">
        <f t="shared" si="12"/>
        <v>1</v>
      </c>
      <c r="I87" s="9">
        <f t="shared" si="13"/>
        <v>3</v>
      </c>
      <c r="J87" s="39">
        <f t="shared" si="14"/>
        <v>1</v>
      </c>
      <c r="K87" s="27">
        <f>DATA!AQ4</f>
        <v>3</v>
      </c>
      <c r="L87" s="9">
        <f t="shared" si="15"/>
        <v>3</v>
      </c>
      <c r="M87" s="38">
        <f t="shared" si="16"/>
        <v>1</v>
      </c>
      <c r="N87" s="9">
        <f t="shared" si="17"/>
        <v>3</v>
      </c>
      <c r="O87" s="38">
        <f t="shared" si="18"/>
        <v>1</v>
      </c>
      <c r="P87" s="27">
        <f t="shared" si="19"/>
        <v>3</v>
      </c>
      <c r="Q87" s="39">
        <f t="shared" si="20"/>
        <v>1</v>
      </c>
      <c r="R87" s="9">
        <f t="shared" si="21"/>
        <v>3</v>
      </c>
      <c r="S87" s="39">
        <f t="shared" si="22"/>
        <v>1</v>
      </c>
    </row>
    <row r="88" spans="1:19">
      <c r="A88" s="9" t="s">
        <v>181</v>
      </c>
      <c r="B88" s="27">
        <f>DATA!AP5</f>
        <v>4</v>
      </c>
      <c r="C88" s="9">
        <f t="shared" si="8"/>
        <v>4</v>
      </c>
      <c r="D88" s="38">
        <f t="shared" si="8"/>
        <v>1</v>
      </c>
      <c r="E88" s="9">
        <f t="shared" si="9"/>
        <v>4</v>
      </c>
      <c r="F88" s="38">
        <f t="shared" si="10"/>
        <v>1</v>
      </c>
      <c r="G88" s="27">
        <f t="shared" si="11"/>
        <v>4</v>
      </c>
      <c r="H88" s="39">
        <f t="shared" si="12"/>
        <v>1</v>
      </c>
      <c r="I88" s="9">
        <f t="shared" si="13"/>
        <v>4</v>
      </c>
      <c r="J88" s="39">
        <f t="shared" si="14"/>
        <v>1</v>
      </c>
      <c r="K88" s="27">
        <f>DATA!AQ5</f>
        <v>4</v>
      </c>
      <c r="L88" s="9">
        <f t="shared" si="15"/>
        <v>4</v>
      </c>
      <c r="M88" s="38">
        <f t="shared" si="16"/>
        <v>1</v>
      </c>
      <c r="N88" s="9">
        <f t="shared" si="17"/>
        <v>4</v>
      </c>
      <c r="O88" s="38">
        <f t="shared" si="18"/>
        <v>1</v>
      </c>
      <c r="P88" s="27">
        <f t="shared" si="19"/>
        <v>4</v>
      </c>
      <c r="Q88" s="39">
        <f t="shared" si="20"/>
        <v>1</v>
      </c>
      <c r="R88" s="9">
        <f t="shared" si="21"/>
        <v>4</v>
      </c>
      <c r="S88" s="39">
        <f t="shared" si="22"/>
        <v>1</v>
      </c>
    </row>
    <row r="89" spans="1:19">
      <c r="A89" s="9" t="s">
        <v>181</v>
      </c>
      <c r="B89" s="27">
        <f>DATA!AP6</f>
        <v>5</v>
      </c>
      <c r="C89" s="9">
        <f t="shared" si="8"/>
        <v>5</v>
      </c>
      <c r="D89" s="38">
        <f t="shared" si="8"/>
        <v>1</v>
      </c>
      <c r="E89" s="9">
        <f t="shared" si="9"/>
        <v>5</v>
      </c>
      <c r="F89" s="38">
        <f t="shared" si="10"/>
        <v>1</v>
      </c>
      <c r="G89" s="27">
        <f t="shared" si="11"/>
        <v>5</v>
      </c>
      <c r="H89" s="39">
        <f t="shared" si="12"/>
        <v>1</v>
      </c>
      <c r="I89" s="9">
        <f t="shared" si="13"/>
        <v>5</v>
      </c>
      <c r="J89" s="39">
        <f t="shared" si="14"/>
        <v>1</v>
      </c>
      <c r="K89" s="27">
        <f>DATA!AQ6</f>
        <v>5</v>
      </c>
      <c r="L89" s="9">
        <f t="shared" si="15"/>
        <v>5</v>
      </c>
      <c r="M89" s="38">
        <f t="shared" si="16"/>
        <v>1</v>
      </c>
      <c r="N89" s="9">
        <f t="shared" si="17"/>
        <v>5</v>
      </c>
      <c r="O89" s="38">
        <f t="shared" si="18"/>
        <v>1</v>
      </c>
      <c r="P89" s="27">
        <f t="shared" si="19"/>
        <v>5</v>
      </c>
      <c r="Q89" s="39">
        <f t="shared" si="20"/>
        <v>1</v>
      </c>
      <c r="R89" s="9">
        <f t="shared" si="21"/>
        <v>5</v>
      </c>
      <c r="S89" s="39">
        <f t="shared" si="22"/>
        <v>1</v>
      </c>
    </row>
    <row r="90" spans="1:19">
      <c r="A90" s="9" t="s">
        <v>181</v>
      </c>
      <c r="B90" s="27">
        <f>DATA!AP7</f>
        <v>6</v>
      </c>
      <c r="C90" s="9">
        <f t="shared" si="8"/>
        <v>6</v>
      </c>
      <c r="D90" s="38">
        <f t="shared" si="8"/>
        <v>1</v>
      </c>
      <c r="E90" s="9">
        <f t="shared" si="9"/>
        <v>6</v>
      </c>
      <c r="F90" s="38">
        <f t="shared" si="10"/>
        <v>1</v>
      </c>
      <c r="G90" s="27">
        <f t="shared" si="11"/>
        <v>6</v>
      </c>
      <c r="H90" s="39">
        <f t="shared" si="12"/>
        <v>1</v>
      </c>
      <c r="I90" s="9">
        <f t="shared" si="13"/>
        <v>6</v>
      </c>
      <c r="J90" s="39">
        <f t="shared" si="14"/>
        <v>1</v>
      </c>
      <c r="K90" s="27">
        <f>DATA!AQ7</f>
        <v>6</v>
      </c>
      <c r="L90" s="9">
        <f t="shared" si="15"/>
        <v>6</v>
      </c>
      <c r="M90" s="38">
        <f t="shared" si="16"/>
        <v>1</v>
      </c>
      <c r="N90" s="9">
        <f t="shared" si="17"/>
        <v>6</v>
      </c>
      <c r="O90" s="38">
        <f t="shared" si="18"/>
        <v>1</v>
      </c>
      <c r="P90" s="27">
        <f t="shared" si="19"/>
        <v>6</v>
      </c>
      <c r="Q90" s="39">
        <f t="shared" si="20"/>
        <v>1</v>
      </c>
      <c r="R90" s="9">
        <f t="shared" si="21"/>
        <v>6</v>
      </c>
      <c r="S90" s="39">
        <f t="shared" si="22"/>
        <v>1</v>
      </c>
    </row>
    <row r="91" spans="1:19">
      <c r="A91" s="9" t="s">
        <v>181</v>
      </c>
      <c r="B91" s="27">
        <f>DATA!AP8</f>
        <v>21</v>
      </c>
      <c r="C91" s="9">
        <f t="shared" si="8"/>
        <v>21</v>
      </c>
      <c r="D91" s="38">
        <f t="shared" si="8"/>
        <v>1</v>
      </c>
      <c r="E91" s="9">
        <f t="shared" si="9"/>
        <v>21</v>
      </c>
      <c r="F91" s="38">
        <f t="shared" si="10"/>
        <v>1</v>
      </c>
      <c r="G91" s="27">
        <f t="shared" si="11"/>
        <v>21</v>
      </c>
      <c r="H91" s="39">
        <f t="shared" si="12"/>
        <v>1</v>
      </c>
      <c r="I91" s="9">
        <f t="shared" si="13"/>
        <v>21</v>
      </c>
      <c r="J91" s="39">
        <f t="shared" si="14"/>
        <v>1</v>
      </c>
      <c r="K91" s="27">
        <f>DATA!AQ8</f>
        <v>21</v>
      </c>
      <c r="L91" s="9">
        <f t="shared" si="15"/>
        <v>21</v>
      </c>
      <c r="M91" s="38">
        <f t="shared" si="16"/>
        <v>1</v>
      </c>
      <c r="N91" s="9">
        <f t="shared" si="17"/>
        <v>21</v>
      </c>
      <c r="O91" s="38">
        <f t="shared" si="18"/>
        <v>1</v>
      </c>
      <c r="P91" s="27">
        <f t="shared" si="19"/>
        <v>21</v>
      </c>
      <c r="Q91" s="39">
        <f t="shared" si="20"/>
        <v>1</v>
      </c>
      <c r="R91" s="9">
        <f t="shared" si="21"/>
        <v>21</v>
      </c>
      <c r="S91" s="39">
        <f t="shared" si="22"/>
        <v>1</v>
      </c>
    </row>
    <row r="92" spans="1:19">
      <c r="A92" s="114" t="s">
        <v>206</v>
      </c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</row>
    <row r="94" spans="1:19" ht="15.6">
      <c r="A94" s="65" t="s">
        <v>195</v>
      </c>
    </row>
    <row r="95" spans="1:19" ht="15.6">
      <c r="A95" s="137" t="s">
        <v>196</v>
      </c>
      <c r="B95" s="98" t="s">
        <v>195</v>
      </c>
      <c r="C95" s="99"/>
      <c r="D95" s="100"/>
      <c r="E95" s="107" t="s">
        <v>197</v>
      </c>
      <c r="F95" s="107"/>
      <c r="G95" s="107"/>
      <c r="H95" s="107"/>
    </row>
    <row r="96" spans="1:19" ht="15.6">
      <c r="A96" s="137"/>
      <c r="B96" s="70" t="s">
        <v>195</v>
      </c>
      <c r="C96" s="71" t="s">
        <v>195</v>
      </c>
      <c r="D96" s="70" t="s">
        <v>211</v>
      </c>
      <c r="E96" s="74" t="s">
        <v>194</v>
      </c>
      <c r="F96" s="74" t="s">
        <v>194</v>
      </c>
      <c r="G96" s="74" t="s">
        <v>195</v>
      </c>
      <c r="H96" s="74" t="s">
        <v>195</v>
      </c>
    </row>
    <row r="97" spans="1:9">
      <c r="A97" s="9" t="s">
        <v>181</v>
      </c>
      <c r="B97" s="54">
        <f>DATA!AR2</f>
        <v>1</v>
      </c>
      <c r="C97" s="78">
        <f>B97-D97</f>
        <v>0</v>
      </c>
      <c r="D97" s="78">
        <f>B85</f>
        <v>1</v>
      </c>
      <c r="E97" s="75">
        <f>DATA!AT2</f>
        <v>1</v>
      </c>
      <c r="F97" s="75">
        <f>DATA!AU2</f>
        <v>1</v>
      </c>
      <c r="G97" s="75">
        <f>DATA!AV2</f>
        <v>1</v>
      </c>
      <c r="H97" s="75">
        <f>DATA!AW2</f>
        <v>1</v>
      </c>
    </row>
    <row r="98" spans="1:9">
      <c r="A98" s="9" t="s">
        <v>181</v>
      </c>
      <c r="B98" s="54">
        <f>DATA!AR3</f>
        <v>2</v>
      </c>
      <c r="C98" s="78">
        <f t="shared" ref="C98:C103" si="23">B98-D98</f>
        <v>0</v>
      </c>
      <c r="D98" s="78">
        <f t="shared" ref="D98:D103" si="24">B86</f>
        <v>2</v>
      </c>
      <c r="E98" s="75">
        <f>DATA!AT3</f>
        <v>2</v>
      </c>
      <c r="F98" s="75">
        <f>DATA!AU3</f>
        <v>2</v>
      </c>
      <c r="G98" s="75">
        <f>DATA!AV3</f>
        <v>2</v>
      </c>
      <c r="H98" s="75">
        <f>DATA!AW3</f>
        <v>2</v>
      </c>
    </row>
    <row r="99" spans="1:9">
      <c r="A99" s="9" t="s">
        <v>181</v>
      </c>
      <c r="B99" s="54">
        <f>DATA!AR4</f>
        <v>3</v>
      </c>
      <c r="C99" s="78">
        <f t="shared" si="23"/>
        <v>0</v>
      </c>
      <c r="D99" s="78">
        <f t="shared" si="24"/>
        <v>3</v>
      </c>
      <c r="E99" s="75">
        <f>DATA!AT4</f>
        <v>3</v>
      </c>
      <c r="F99" s="75">
        <f>DATA!AU4</f>
        <v>3</v>
      </c>
      <c r="G99" s="75">
        <f>DATA!AV4</f>
        <v>3</v>
      </c>
      <c r="H99" s="75">
        <f>DATA!AW4</f>
        <v>3</v>
      </c>
    </row>
    <row r="100" spans="1:9">
      <c r="A100" s="9" t="s">
        <v>181</v>
      </c>
      <c r="B100" s="54">
        <f>DATA!AR5</f>
        <v>4</v>
      </c>
      <c r="C100" s="78">
        <f t="shared" si="23"/>
        <v>0</v>
      </c>
      <c r="D100" s="78">
        <f t="shared" si="24"/>
        <v>4</v>
      </c>
      <c r="E100" s="75">
        <f>DATA!AT5</f>
        <v>4</v>
      </c>
      <c r="F100" s="75">
        <f>DATA!AU5</f>
        <v>4</v>
      </c>
      <c r="G100" s="75">
        <f>DATA!AV5</f>
        <v>4</v>
      </c>
      <c r="H100" s="75">
        <f>DATA!AW5</f>
        <v>4</v>
      </c>
    </row>
    <row r="101" spans="1:9">
      <c r="A101" s="9" t="s">
        <v>181</v>
      </c>
      <c r="B101" s="54">
        <f>DATA!AR6</f>
        <v>5</v>
      </c>
      <c r="C101" s="78">
        <f t="shared" si="23"/>
        <v>0</v>
      </c>
      <c r="D101" s="78">
        <f t="shared" si="24"/>
        <v>5</v>
      </c>
      <c r="E101" s="75">
        <f>DATA!AT6</f>
        <v>5</v>
      </c>
      <c r="F101" s="75">
        <f>DATA!AU6</f>
        <v>5</v>
      </c>
      <c r="G101" s="75">
        <f>DATA!AV6</f>
        <v>5</v>
      </c>
      <c r="H101" s="75">
        <f>DATA!AW6</f>
        <v>5</v>
      </c>
    </row>
    <row r="102" spans="1:9">
      <c r="A102" s="9" t="s">
        <v>181</v>
      </c>
      <c r="B102" s="54">
        <f>DATA!AR7</f>
        <v>6</v>
      </c>
      <c r="C102" s="78">
        <f t="shared" si="23"/>
        <v>0</v>
      </c>
      <c r="D102" s="78">
        <f t="shared" si="24"/>
        <v>6</v>
      </c>
      <c r="E102" s="75">
        <f>DATA!AT7</f>
        <v>6</v>
      </c>
      <c r="F102" s="75">
        <f>DATA!AU7</f>
        <v>6</v>
      </c>
      <c r="G102" s="75">
        <f>DATA!AV7</f>
        <v>6</v>
      </c>
      <c r="H102" s="75">
        <f>DATA!AW7</f>
        <v>6</v>
      </c>
    </row>
    <row r="103" spans="1:9">
      <c r="A103" s="9" t="s">
        <v>181</v>
      </c>
      <c r="B103" s="54">
        <f>DATA!AR8</f>
        <v>21</v>
      </c>
      <c r="C103" s="78">
        <f t="shared" si="23"/>
        <v>0</v>
      </c>
      <c r="D103" s="78">
        <f t="shared" si="24"/>
        <v>21</v>
      </c>
      <c r="E103" s="75">
        <f>DATA!AT8</f>
        <v>21</v>
      </c>
      <c r="F103" s="75">
        <f>DATA!AU8</f>
        <v>21</v>
      </c>
      <c r="G103" s="75">
        <f>DATA!AV8</f>
        <v>21</v>
      </c>
      <c r="H103" s="75">
        <f>DATA!AW8</f>
        <v>21</v>
      </c>
    </row>
    <row r="104" spans="1:9">
      <c r="A104" s="138" t="s">
        <v>212</v>
      </c>
      <c r="B104" s="138"/>
      <c r="C104" s="138"/>
      <c r="D104" s="138"/>
      <c r="E104" s="138"/>
      <c r="F104" s="138"/>
      <c r="G104" s="138"/>
    </row>
    <row r="106" spans="1:9" ht="15.6">
      <c r="A106" s="97" t="s">
        <v>213</v>
      </c>
      <c r="B106" s="97"/>
      <c r="C106" s="97"/>
      <c r="D106" s="97"/>
      <c r="E106" s="97"/>
      <c r="F106" s="65"/>
    </row>
    <row r="107" spans="1:9" ht="15.6">
      <c r="A107" s="95" t="s">
        <v>202</v>
      </c>
      <c r="B107" s="95"/>
      <c r="C107" s="95"/>
      <c r="D107" s="95"/>
      <c r="E107" s="95"/>
      <c r="F107" s="95"/>
    </row>
    <row r="108" spans="1:9" ht="15.6">
      <c r="A108" s="88" t="s">
        <v>203</v>
      </c>
      <c r="B108" s="111" t="s">
        <v>195</v>
      </c>
      <c r="C108" s="112"/>
      <c r="D108" s="112"/>
      <c r="E108" s="112"/>
      <c r="F108" s="112"/>
      <c r="G108" s="112"/>
      <c r="H108" s="112"/>
      <c r="I108" s="113"/>
    </row>
    <row r="109" spans="1:9" ht="15.6">
      <c r="A109" s="88"/>
      <c r="B109" s="111" t="s">
        <v>11</v>
      </c>
      <c r="C109" s="112"/>
      <c r="D109" s="112"/>
      <c r="E109" s="113"/>
      <c r="F109" s="88" t="s">
        <v>12</v>
      </c>
      <c r="G109" s="88"/>
      <c r="H109" s="88"/>
      <c r="I109" s="88"/>
    </row>
    <row r="110" spans="1:9" ht="15.6">
      <c r="A110" s="110"/>
      <c r="B110" s="12" t="s">
        <v>195</v>
      </c>
      <c r="C110" s="15" t="s">
        <v>195</v>
      </c>
      <c r="D110" s="13" t="s">
        <v>195</v>
      </c>
      <c r="E110" s="13" t="s">
        <v>195</v>
      </c>
      <c r="F110" s="12" t="s">
        <v>197</v>
      </c>
      <c r="G110" s="15" t="s">
        <v>197</v>
      </c>
      <c r="H110" s="13" t="s">
        <v>195</v>
      </c>
      <c r="I110" s="13" t="s">
        <v>191</v>
      </c>
    </row>
    <row r="111" spans="1:9">
      <c r="A111" s="4" t="s">
        <v>181</v>
      </c>
      <c r="B111" s="18">
        <f>DATA!AX2</f>
        <v>1</v>
      </c>
      <c r="C111" s="35">
        <f>DATA!AY2/DATA!AX2</f>
        <v>1</v>
      </c>
      <c r="D111" s="35">
        <f>DATA!BB2/DATA!AZ2</f>
        <v>1</v>
      </c>
      <c r="E111" s="35">
        <f>DATA!BC2/DATA!BA2</f>
        <v>1</v>
      </c>
      <c r="F111" s="18">
        <f>DATA!BD2</f>
        <v>1</v>
      </c>
      <c r="G111" s="35">
        <f>DATA!BE2/DATA!BD2</f>
        <v>1</v>
      </c>
      <c r="H111" s="35">
        <f>DATA!BH2/DATA!BF2</f>
        <v>1</v>
      </c>
      <c r="I111" s="35">
        <f>DATA!BI2/DATA!BG2</f>
        <v>1</v>
      </c>
    </row>
    <row r="112" spans="1:9">
      <c r="A112" s="4" t="s">
        <v>181</v>
      </c>
      <c r="B112" s="18">
        <f>DATA!AX3</f>
        <v>2</v>
      </c>
      <c r="C112" s="35">
        <f>DATA!AY3/DATA!AX3</f>
        <v>1</v>
      </c>
      <c r="D112" s="35">
        <f>DATA!BB3/DATA!AZ3</f>
        <v>1</v>
      </c>
      <c r="E112" s="35">
        <f>DATA!BC3/DATA!BA3</f>
        <v>1</v>
      </c>
      <c r="F112" s="18">
        <f>DATA!BD3</f>
        <v>2</v>
      </c>
      <c r="G112" s="35">
        <f>DATA!BE3/DATA!BD3</f>
        <v>1</v>
      </c>
      <c r="H112" s="35">
        <f>DATA!BH3/DATA!BF3</f>
        <v>1</v>
      </c>
      <c r="I112" s="35">
        <f>DATA!BI3/DATA!BG3</f>
        <v>1</v>
      </c>
    </row>
    <row r="113" spans="1:9">
      <c r="A113" s="4" t="s">
        <v>181</v>
      </c>
      <c r="B113" s="18">
        <f>DATA!AX4</f>
        <v>3</v>
      </c>
      <c r="C113" s="35">
        <f>DATA!AY4/DATA!AX4</f>
        <v>1</v>
      </c>
      <c r="D113" s="35">
        <f>DATA!BB4/DATA!AZ4</f>
        <v>1</v>
      </c>
      <c r="E113" s="35">
        <f>DATA!BC4/DATA!BA4</f>
        <v>1</v>
      </c>
      <c r="F113" s="18">
        <f>DATA!BD4</f>
        <v>3</v>
      </c>
      <c r="G113" s="35">
        <f>DATA!BE4/DATA!BD4</f>
        <v>1</v>
      </c>
      <c r="H113" s="35">
        <f>DATA!BH4/DATA!BF4</f>
        <v>1</v>
      </c>
      <c r="I113" s="35">
        <f>DATA!BI4/DATA!BG4</f>
        <v>1</v>
      </c>
    </row>
    <row r="114" spans="1:9">
      <c r="A114" s="4" t="s">
        <v>181</v>
      </c>
      <c r="B114" s="18">
        <f>DATA!AX5</f>
        <v>4</v>
      </c>
      <c r="C114" s="35">
        <f>DATA!AY5/DATA!AX5</f>
        <v>1</v>
      </c>
      <c r="D114" s="35">
        <f>DATA!BB5/DATA!AZ5</f>
        <v>1</v>
      </c>
      <c r="E114" s="35">
        <f>DATA!BC5/DATA!BA5</f>
        <v>1</v>
      </c>
      <c r="F114" s="18">
        <f>DATA!BD5</f>
        <v>4</v>
      </c>
      <c r="G114" s="35">
        <f>DATA!BE5/DATA!BD5</f>
        <v>1</v>
      </c>
      <c r="H114" s="35">
        <f>DATA!BH5/DATA!BF5</f>
        <v>1</v>
      </c>
      <c r="I114" s="35">
        <f>DATA!BI5/DATA!BG5</f>
        <v>1</v>
      </c>
    </row>
    <row r="115" spans="1:9">
      <c r="A115" s="4" t="s">
        <v>181</v>
      </c>
      <c r="B115" s="18">
        <f>DATA!AX6</f>
        <v>5</v>
      </c>
      <c r="C115" s="35">
        <f>DATA!AY6/DATA!AX6</f>
        <v>1</v>
      </c>
      <c r="D115" s="35">
        <f>DATA!BB6/DATA!AZ6</f>
        <v>1</v>
      </c>
      <c r="E115" s="35">
        <f>DATA!BC6/DATA!BA6</f>
        <v>1</v>
      </c>
      <c r="F115" s="18">
        <f>DATA!BD6</f>
        <v>5</v>
      </c>
      <c r="G115" s="35">
        <f>DATA!BE6/DATA!BD6</f>
        <v>1</v>
      </c>
      <c r="H115" s="35">
        <f>DATA!BH6/DATA!BF6</f>
        <v>1</v>
      </c>
      <c r="I115" s="35">
        <f>DATA!BI6/DATA!BG6</f>
        <v>1</v>
      </c>
    </row>
    <row r="116" spans="1:9">
      <c r="A116" s="4" t="s">
        <v>181</v>
      </c>
      <c r="B116" s="18">
        <f>DATA!AX7</f>
        <v>6</v>
      </c>
      <c r="C116" s="35">
        <f>DATA!AY7/DATA!AX7</f>
        <v>1</v>
      </c>
      <c r="D116" s="35">
        <f>DATA!BB7/DATA!AZ7</f>
        <v>1</v>
      </c>
      <c r="E116" s="35">
        <f>DATA!BC7/DATA!BA7</f>
        <v>1</v>
      </c>
      <c r="F116" s="18">
        <f>DATA!BD7</f>
        <v>6</v>
      </c>
      <c r="G116" s="35">
        <f>DATA!BE7/DATA!BD7</f>
        <v>1</v>
      </c>
      <c r="H116" s="35">
        <f>DATA!BH7/DATA!BF7</f>
        <v>1</v>
      </c>
      <c r="I116" s="35">
        <f>DATA!BI7/DATA!BG7</f>
        <v>1</v>
      </c>
    </row>
    <row r="117" spans="1:9">
      <c r="A117" s="4" t="s">
        <v>181</v>
      </c>
      <c r="B117" s="18">
        <f>DATA!AX8</f>
        <v>21</v>
      </c>
      <c r="C117" s="35">
        <f>DATA!AY8/DATA!AX8</f>
        <v>1</v>
      </c>
      <c r="D117" s="35">
        <f>DATA!BB8/DATA!AZ8</f>
        <v>1</v>
      </c>
      <c r="E117" s="35">
        <f>DATA!BC8/DATA!BA8</f>
        <v>1</v>
      </c>
      <c r="F117" s="18">
        <f>DATA!BD8</f>
        <v>21</v>
      </c>
      <c r="G117" s="35">
        <f>DATA!BE8/DATA!BD8</f>
        <v>1</v>
      </c>
      <c r="H117" s="35">
        <f>DATA!BH8/DATA!BF8</f>
        <v>1</v>
      </c>
      <c r="I117" s="35">
        <f>DATA!BI8/DATA!BG8</f>
        <v>1</v>
      </c>
    </row>
    <row r="118" spans="1:9">
      <c r="A118" s="20"/>
      <c r="B118" s="19"/>
      <c r="C118" s="19"/>
      <c r="D118" s="19"/>
      <c r="E118" s="19"/>
      <c r="F118" s="19"/>
      <c r="G118" s="19"/>
      <c r="H118" s="19"/>
      <c r="I118" s="19"/>
    </row>
    <row r="119" spans="1:9" ht="15.6">
      <c r="A119" s="95" t="s">
        <v>195</v>
      </c>
      <c r="B119" s="95"/>
      <c r="C119" s="95"/>
      <c r="D119" s="95"/>
      <c r="E119" s="95"/>
      <c r="F119" s="95"/>
    </row>
    <row r="120" spans="1:9" ht="15.6">
      <c r="A120" s="88" t="s">
        <v>181</v>
      </c>
      <c r="B120" s="111" t="s">
        <v>195</v>
      </c>
      <c r="C120" s="112"/>
      <c r="D120" s="112"/>
      <c r="E120" s="112"/>
      <c r="F120" s="112"/>
      <c r="G120" s="113"/>
    </row>
    <row r="121" spans="1:9" ht="15.6">
      <c r="A121" s="88"/>
      <c r="B121" s="88" t="s">
        <v>11</v>
      </c>
      <c r="C121" s="88"/>
      <c r="D121" s="88"/>
      <c r="E121" s="88" t="s">
        <v>12</v>
      </c>
      <c r="F121" s="88"/>
      <c r="G121" s="88"/>
    </row>
    <row r="122" spans="1:9" ht="15.6">
      <c r="A122" s="110"/>
      <c r="B122" s="12" t="s">
        <v>195</v>
      </c>
      <c r="C122" s="13" t="s">
        <v>197</v>
      </c>
      <c r="D122" s="13" t="s">
        <v>195</v>
      </c>
      <c r="E122" s="12" t="s">
        <v>197</v>
      </c>
      <c r="F122" s="13" t="s">
        <v>197</v>
      </c>
      <c r="G122" s="13" t="s">
        <v>195</v>
      </c>
    </row>
    <row r="123" spans="1:9">
      <c r="A123" s="4" t="s">
        <v>181</v>
      </c>
      <c r="B123" s="18">
        <f>DATA!BJ2</f>
        <v>1</v>
      </c>
      <c r="C123" s="18">
        <f>DATA!BK2</f>
        <v>1</v>
      </c>
      <c r="D123" s="35">
        <f>IFERROR(DATA!BL2/DATA!BK2,0)</f>
        <v>1</v>
      </c>
      <c r="E123" s="18">
        <f>DATA!BM2</f>
        <v>1</v>
      </c>
      <c r="F123" s="18">
        <f>DATA!BN2</f>
        <v>1</v>
      </c>
      <c r="G123" s="35">
        <f>IFERROR(DATA!BO2/DATA!BN2,0)</f>
        <v>1</v>
      </c>
    </row>
    <row r="124" spans="1:9">
      <c r="A124" s="4" t="s">
        <v>181</v>
      </c>
      <c r="B124" s="18">
        <f>DATA!BJ3</f>
        <v>2</v>
      </c>
      <c r="C124" s="18">
        <f>DATA!BK3</f>
        <v>2</v>
      </c>
      <c r="D124" s="35">
        <f>IFERROR(DATA!BL3/DATA!BK3,0)</f>
        <v>1</v>
      </c>
      <c r="E124" s="18">
        <f>DATA!BM3</f>
        <v>2</v>
      </c>
      <c r="F124" s="18">
        <f>DATA!BN3</f>
        <v>2</v>
      </c>
      <c r="G124" s="35">
        <f>IFERROR(DATA!BO3/DATA!BN3,0)</f>
        <v>1</v>
      </c>
    </row>
    <row r="125" spans="1:9">
      <c r="A125" s="4" t="s">
        <v>181</v>
      </c>
      <c r="B125" s="18">
        <f>DATA!BJ4</f>
        <v>3</v>
      </c>
      <c r="C125" s="18">
        <f>DATA!BK4</f>
        <v>3</v>
      </c>
      <c r="D125" s="35">
        <f>IFERROR(DATA!BL4/DATA!BK4,0)</f>
        <v>1</v>
      </c>
      <c r="E125" s="18">
        <f>DATA!BM4</f>
        <v>3</v>
      </c>
      <c r="F125" s="18">
        <f>DATA!BN4</f>
        <v>3</v>
      </c>
      <c r="G125" s="35">
        <f>IFERROR(DATA!BO4/DATA!BN4,0)</f>
        <v>1</v>
      </c>
    </row>
    <row r="126" spans="1:9">
      <c r="A126" s="4" t="s">
        <v>181</v>
      </c>
      <c r="B126" s="18">
        <f>DATA!BJ5</f>
        <v>4</v>
      </c>
      <c r="C126" s="18">
        <f>DATA!BK5</f>
        <v>4</v>
      </c>
      <c r="D126" s="35">
        <f>IFERROR(DATA!BL5/DATA!BK5,0)</f>
        <v>1</v>
      </c>
      <c r="E126" s="18">
        <f>DATA!BM5</f>
        <v>4</v>
      </c>
      <c r="F126" s="18">
        <f>DATA!BN5</f>
        <v>4</v>
      </c>
      <c r="G126" s="35">
        <f>IFERROR(DATA!BO5/DATA!BN5,0)</f>
        <v>1</v>
      </c>
    </row>
    <row r="127" spans="1:9">
      <c r="A127" s="4" t="s">
        <v>181</v>
      </c>
      <c r="B127" s="18">
        <f>DATA!BJ6</f>
        <v>5</v>
      </c>
      <c r="C127" s="18">
        <f>DATA!BK6</f>
        <v>5</v>
      </c>
      <c r="D127" s="35">
        <f>IFERROR(DATA!BL6/DATA!BK6,0)</f>
        <v>1</v>
      </c>
      <c r="E127" s="18">
        <f>DATA!BM6</f>
        <v>5</v>
      </c>
      <c r="F127" s="18">
        <f>DATA!BN6</f>
        <v>5</v>
      </c>
      <c r="G127" s="35">
        <f>IFERROR(DATA!BO6/DATA!BN6,0)</f>
        <v>1</v>
      </c>
    </row>
    <row r="128" spans="1:9">
      <c r="A128" s="4" t="s">
        <v>181</v>
      </c>
      <c r="B128" s="18">
        <f>DATA!BJ7</f>
        <v>6</v>
      </c>
      <c r="C128" s="18">
        <f>DATA!BK7</f>
        <v>6</v>
      </c>
      <c r="D128" s="35">
        <f>IFERROR(DATA!BL7/DATA!BK7,0)</f>
        <v>1</v>
      </c>
      <c r="E128" s="18">
        <f>DATA!BM7</f>
        <v>6</v>
      </c>
      <c r="F128" s="18">
        <f>DATA!BN7</f>
        <v>6</v>
      </c>
      <c r="G128" s="35">
        <f>IFERROR(DATA!BO7/DATA!BN7,0)</f>
        <v>1</v>
      </c>
    </row>
    <row r="129" spans="1:17">
      <c r="A129" s="4" t="s">
        <v>181</v>
      </c>
      <c r="B129" s="18">
        <f>DATA!BJ8</f>
        <v>21</v>
      </c>
      <c r="C129" s="18">
        <f>DATA!BK8</f>
        <v>21</v>
      </c>
      <c r="D129" s="35">
        <f>IFERROR(DATA!BL8/DATA!BK8,0)</f>
        <v>1</v>
      </c>
      <c r="E129" s="18">
        <f>DATA!BM8</f>
        <v>21</v>
      </c>
      <c r="F129" s="18">
        <f>DATA!BN8</f>
        <v>21</v>
      </c>
      <c r="G129" s="35">
        <f>IFERROR(DATA!BO8/DATA!BN8,0)</f>
        <v>1</v>
      </c>
    </row>
    <row r="130" spans="1:17">
      <c r="A130" s="89"/>
      <c r="B130" s="89"/>
      <c r="C130" s="89"/>
      <c r="D130" s="89"/>
      <c r="E130" s="89"/>
      <c r="F130" s="89"/>
      <c r="G130" s="89"/>
    </row>
    <row r="131" spans="1:17">
      <c r="A131" s="20"/>
      <c r="B131" s="19"/>
      <c r="C131" s="19"/>
      <c r="D131" s="19"/>
      <c r="E131" s="19"/>
      <c r="F131" s="19"/>
      <c r="G131" s="19"/>
      <c r="H131" s="19"/>
      <c r="I131" s="19"/>
    </row>
    <row r="132" spans="1:17" ht="15.6">
      <c r="A132" s="95" t="s">
        <v>195</v>
      </c>
      <c r="B132" s="95"/>
      <c r="C132" s="95"/>
      <c r="D132" s="95"/>
      <c r="E132" s="95"/>
    </row>
    <row r="133" spans="1:17" ht="15.6">
      <c r="A133" s="88" t="s">
        <v>181</v>
      </c>
      <c r="B133" s="111" t="s">
        <v>195</v>
      </c>
      <c r="C133" s="139"/>
      <c r="D133" s="139"/>
      <c r="E133" s="139"/>
      <c r="F133" s="139"/>
      <c r="G133" s="140"/>
      <c r="H133" s="16" t="s">
        <v>181</v>
      </c>
    </row>
    <row r="134" spans="1:17" ht="15.6">
      <c r="A134" s="88"/>
      <c r="B134" s="111" t="s">
        <v>11</v>
      </c>
      <c r="C134" s="112"/>
      <c r="D134" s="113"/>
      <c r="E134" s="111" t="s">
        <v>12</v>
      </c>
      <c r="F134" s="112"/>
      <c r="G134" s="113"/>
      <c r="Q134" s="51"/>
    </row>
    <row r="135" spans="1:17" ht="15.6">
      <c r="A135" s="110"/>
      <c r="B135" s="21" t="s">
        <v>195</v>
      </c>
      <c r="C135" s="30" t="s">
        <v>197</v>
      </c>
      <c r="D135" s="22" t="s">
        <v>202</v>
      </c>
      <c r="E135" s="21" t="s">
        <v>195</v>
      </c>
      <c r="F135" s="22" t="s">
        <v>203</v>
      </c>
      <c r="G135" s="22" t="s">
        <v>181</v>
      </c>
    </row>
    <row r="136" spans="1:17">
      <c r="A136" s="4" t="s">
        <v>181</v>
      </c>
      <c r="B136" s="18">
        <f>DATA!BP2</f>
        <v>1</v>
      </c>
      <c r="C136" s="35">
        <f>IFERROR(DATA!BQ2/DATA!BP2,0)</f>
        <v>1</v>
      </c>
      <c r="D136" s="35">
        <f>IFERROR(DATA!BR2/DATA!BP2,0)</f>
        <v>1</v>
      </c>
      <c r="E136" s="18">
        <f>DATA!BS2</f>
        <v>1</v>
      </c>
      <c r="F136" s="35">
        <f>DATA!BT2/DATA!BS2</f>
        <v>1</v>
      </c>
      <c r="G136" s="35">
        <f>DATA!BU2/DATA!BS2</f>
        <v>1</v>
      </c>
    </row>
    <row r="137" spans="1:17">
      <c r="A137" s="4" t="s">
        <v>181</v>
      </c>
      <c r="B137" s="18">
        <f>DATA!BP3</f>
        <v>2</v>
      </c>
      <c r="C137" s="35">
        <f>IFERROR(DATA!BQ3/DATA!BP3,0)</f>
        <v>1</v>
      </c>
      <c r="D137" s="35">
        <f>IFERROR(DATA!BR3/DATA!BP3,0)</f>
        <v>1</v>
      </c>
      <c r="E137" s="18">
        <f>DATA!BS3</f>
        <v>2</v>
      </c>
      <c r="F137" s="35">
        <f>DATA!BT3/DATA!BS3</f>
        <v>1</v>
      </c>
      <c r="G137" s="35">
        <f>DATA!BU3/DATA!BS3</f>
        <v>1</v>
      </c>
    </row>
    <row r="138" spans="1:17">
      <c r="A138" s="4" t="s">
        <v>181</v>
      </c>
      <c r="B138" s="18">
        <f>DATA!BP4</f>
        <v>3</v>
      </c>
      <c r="C138" s="35">
        <f>IFERROR(DATA!BQ4/DATA!BP4,0)</f>
        <v>1</v>
      </c>
      <c r="D138" s="35">
        <f>IFERROR(DATA!BR4/DATA!BP4,0)</f>
        <v>1</v>
      </c>
      <c r="E138" s="18">
        <f>DATA!BS4</f>
        <v>3</v>
      </c>
      <c r="F138" s="35">
        <f>DATA!BT4/DATA!BS4</f>
        <v>1</v>
      </c>
      <c r="G138" s="35">
        <f>DATA!BU4/DATA!BS4</f>
        <v>1</v>
      </c>
    </row>
    <row r="139" spans="1:17">
      <c r="A139" s="4" t="s">
        <v>181</v>
      </c>
      <c r="B139" s="18">
        <f>DATA!BP5</f>
        <v>4</v>
      </c>
      <c r="C139" s="35">
        <f>IFERROR(DATA!BQ5/DATA!BP5,0)</f>
        <v>1</v>
      </c>
      <c r="D139" s="35">
        <f>IFERROR(DATA!BR5/DATA!BP5,0)</f>
        <v>1</v>
      </c>
      <c r="E139" s="18">
        <f>DATA!BS5</f>
        <v>4</v>
      </c>
      <c r="F139" s="35">
        <f>DATA!BT5/DATA!BS5</f>
        <v>1</v>
      </c>
      <c r="G139" s="35">
        <f>DATA!BU5/DATA!BS5</f>
        <v>1</v>
      </c>
    </row>
    <row r="140" spans="1:17">
      <c r="A140" s="4" t="s">
        <v>181</v>
      </c>
      <c r="B140" s="18">
        <f>DATA!BP6</f>
        <v>5</v>
      </c>
      <c r="C140" s="35">
        <f>IFERROR(DATA!BQ6/DATA!BP6,0)</f>
        <v>1</v>
      </c>
      <c r="D140" s="35">
        <f>IFERROR(DATA!BR6/DATA!BP6,0)</f>
        <v>1</v>
      </c>
      <c r="E140" s="18">
        <f>DATA!BS6</f>
        <v>5</v>
      </c>
      <c r="F140" s="35">
        <f>DATA!BT6/DATA!BS6</f>
        <v>1</v>
      </c>
      <c r="G140" s="35">
        <f>DATA!BU6/DATA!BS6</f>
        <v>1</v>
      </c>
    </row>
    <row r="141" spans="1:17">
      <c r="A141" s="4" t="s">
        <v>181</v>
      </c>
      <c r="B141" s="18">
        <f>DATA!BP7</f>
        <v>6</v>
      </c>
      <c r="C141" s="35">
        <f>IFERROR(DATA!BQ7/DATA!BP7,0)</f>
        <v>1</v>
      </c>
      <c r="D141" s="35">
        <f>IFERROR(DATA!BR7/DATA!BP7,0)</f>
        <v>1</v>
      </c>
      <c r="E141" s="18">
        <f>DATA!BS7</f>
        <v>6</v>
      </c>
      <c r="F141" s="35">
        <f>DATA!BT7/DATA!BS7</f>
        <v>1</v>
      </c>
      <c r="G141" s="35">
        <f>DATA!BU7/DATA!BS7</f>
        <v>1</v>
      </c>
    </row>
    <row r="142" spans="1:17">
      <c r="A142" s="4" t="s">
        <v>181</v>
      </c>
      <c r="B142" s="18">
        <f>DATA!BP8</f>
        <v>21</v>
      </c>
      <c r="C142" s="35">
        <f>IFERROR(DATA!BQ8/DATA!BP8,0)</f>
        <v>1</v>
      </c>
      <c r="D142" s="35">
        <f>IFERROR(DATA!BR8/DATA!BP8,0)</f>
        <v>1</v>
      </c>
      <c r="E142" s="18">
        <f>DATA!BS8</f>
        <v>21</v>
      </c>
      <c r="F142" s="35">
        <f>DATA!BT8/DATA!BS8</f>
        <v>1</v>
      </c>
      <c r="G142" s="35">
        <f>DATA!BU8/DATA!BS8</f>
        <v>1</v>
      </c>
    </row>
    <row r="143" spans="1:17">
      <c r="A143" s="106" t="s">
        <v>206</v>
      </c>
      <c r="B143" s="106"/>
      <c r="C143" s="106"/>
      <c r="D143" s="106"/>
      <c r="E143" s="106"/>
      <c r="F143" s="106"/>
      <c r="G143" s="106"/>
    </row>
    <row r="144" spans="1:17">
      <c r="A144" s="20"/>
      <c r="B144" s="19"/>
      <c r="C144" s="19"/>
      <c r="D144" s="19"/>
      <c r="E144" s="19"/>
      <c r="F144" s="19"/>
      <c r="G144" s="19"/>
      <c r="H144" s="19"/>
      <c r="I144" s="19"/>
    </row>
    <row r="145" spans="1:15" ht="15.6">
      <c r="A145" s="95" t="s">
        <v>191</v>
      </c>
      <c r="B145" s="95"/>
      <c r="C145" s="95"/>
      <c r="D145" s="95"/>
      <c r="E145" s="95"/>
    </row>
    <row r="146" spans="1:15" s="1" customFormat="1" ht="16.5" customHeight="1">
      <c r="A146" s="102" t="s">
        <v>196</v>
      </c>
      <c r="B146" s="102" t="s">
        <v>181</v>
      </c>
      <c r="C146" s="102"/>
      <c r="D146" s="102"/>
      <c r="E146" s="102"/>
      <c r="F146" s="102"/>
      <c r="G146" s="102"/>
      <c r="H146" s="102"/>
      <c r="I146" s="102" t="s">
        <v>197</v>
      </c>
      <c r="J146" s="102"/>
      <c r="K146" s="102"/>
      <c r="L146" s="102"/>
      <c r="M146" s="102"/>
      <c r="N146" s="102"/>
      <c r="O146" s="28" t="s">
        <v>23</v>
      </c>
    </row>
    <row r="147" spans="1:15" s="1" customFormat="1" ht="15.6">
      <c r="A147" s="102"/>
      <c r="B147" s="28" t="s">
        <v>8</v>
      </c>
      <c r="C147" s="28" t="s">
        <v>9</v>
      </c>
      <c r="D147" s="28" t="s">
        <v>7</v>
      </c>
      <c r="E147" s="28" t="s">
        <v>6</v>
      </c>
      <c r="F147" s="28" t="s">
        <v>10</v>
      </c>
      <c r="G147" s="28" t="s">
        <v>1</v>
      </c>
      <c r="H147" s="28" t="s">
        <v>198</v>
      </c>
      <c r="I147" s="28" t="s">
        <v>181</v>
      </c>
      <c r="J147" s="28" t="s">
        <v>181</v>
      </c>
      <c r="K147" s="30" t="s">
        <v>198</v>
      </c>
      <c r="L147" s="28" t="s">
        <v>181</v>
      </c>
      <c r="M147" s="28" t="s">
        <v>214</v>
      </c>
      <c r="N147" s="28" t="s">
        <v>196</v>
      </c>
      <c r="O147" s="28" t="s">
        <v>215</v>
      </c>
    </row>
    <row r="148" spans="1:15" s="1" customFormat="1">
      <c r="A148" s="4" t="s">
        <v>187</v>
      </c>
      <c r="B148" s="18">
        <f>DATA!BV2</f>
        <v>1</v>
      </c>
      <c r="C148" s="18">
        <f>DATA!BW2</f>
        <v>1</v>
      </c>
      <c r="D148" s="3">
        <v>27500</v>
      </c>
      <c r="E148" s="35">
        <f>C148/D148</f>
        <v>3.6363636363636364E-5</v>
      </c>
      <c r="F148" s="56">
        <f t="shared" ref="F148:F154" ca="1" si="25">$U$3-E148</f>
        <v>1.546355388940956</v>
      </c>
      <c r="G148" s="18">
        <f>RANK(E148,$E$148:$E$153)</f>
        <v>6</v>
      </c>
      <c r="H148" s="36">
        <f>IFERROR(DATA!BY2/DATA!BX2,0)</f>
        <v>1</v>
      </c>
      <c r="I148" s="18">
        <f>DATA!BZ2</f>
        <v>1</v>
      </c>
      <c r="J148" s="35">
        <f>DATA!CA2/DATA!BZ2</f>
        <v>1</v>
      </c>
      <c r="K148" s="18">
        <f>DATA!CB2</f>
        <v>1</v>
      </c>
      <c r="L148" s="35">
        <f>DATA!CC2/DATA!CB2</f>
        <v>1</v>
      </c>
      <c r="M148" s="18">
        <f>DATA!CD2</f>
        <v>1</v>
      </c>
      <c r="N148" s="35">
        <f>DATA!CE2/DATA!CD2</f>
        <v>1</v>
      </c>
      <c r="O148" s="18">
        <f>DATA!CF2-DATA!N23</f>
        <v>-8</v>
      </c>
    </row>
    <row r="149" spans="1:15" s="1" customFormat="1">
      <c r="A149" s="4" t="s">
        <v>187</v>
      </c>
      <c r="B149" s="18">
        <f>DATA!BV3</f>
        <v>2</v>
      </c>
      <c r="C149" s="18">
        <f>DATA!BW3</f>
        <v>2</v>
      </c>
      <c r="D149" s="3">
        <v>33000</v>
      </c>
      <c r="E149" s="35">
        <f t="shared" ref="E149:E154" si="26">C149/D149</f>
        <v>6.0606060606060605E-5</v>
      </c>
      <c r="F149" s="56">
        <f t="shared" ca="1" si="25"/>
        <v>1.5463311465167136</v>
      </c>
      <c r="G149" s="18">
        <f t="shared" ref="G149:G153" si="27">RANK(E149,$E$148:$E$153)</f>
        <v>5</v>
      </c>
      <c r="H149" s="36">
        <f>IFERROR(DATA!BY3/DATA!BX3,0)</f>
        <v>1</v>
      </c>
      <c r="I149" s="18">
        <f>DATA!BZ3</f>
        <v>2</v>
      </c>
      <c r="J149" s="35">
        <f>DATA!CA3/DATA!BZ3</f>
        <v>1</v>
      </c>
      <c r="K149" s="18">
        <f>DATA!CB3</f>
        <v>2</v>
      </c>
      <c r="L149" s="35">
        <f>DATA!CC3/DATA!CB3</f>
        <v>1</v>
      </c>
      <c r="M149" s="18">
        <f>DATA!CD3</f>
        <v>2</v>
      </c>
      <c r="N149" s="35">
        <f>DATA!CE3/DATA!CD3</f>
        <v>1</v>
      </c>
      <c r="O149" s="18">
        <f>DATA!CF3-DATA!N24</f>
        <v>-6</v>
      </c>
    </row>
    <row r="150" spans="1:15" s="1" customFormat="1">
      <c r="A150" s="4" t="s">
        <v>187</v>
      </c>
      <c r="B150" s="18">
        <f>DATA!BV4</f>
        <v>3</v>
      </c>
      <c r="C150" s="18">
        <f>DATA!BW4</f>
        <v>3</v>
      </c>
      <c r="D150" s="3">
        <v>9800</v>
      </c>
      <c r="E150" s="35">
        <f t="shared" si="26"/>
        <v>3.0612244897959182E-4</v>
      </c>
      <c r="F150" s="56">
        <f t="shared" ca="1" si="25"/>
        <v>1.5460856301283401</v>
      </c>
      <c r="G150" s="18">
        <f t="shared" si="27"/>
        <v>4</v>
      </c>
      <c r="H150" s="36">
        <f>IFERROR(DATA!BY4/DATA!BX4,0)</f>
        <v>1</v>
      </c>
      <c r="I150" s="18">
        <f>DATA!BZ4</f>
        <v>3</v>
      </c>
      <c r="J150" s="35">
        <f>DATA!CA4/DATA!BZ4</f>
        <v>1</v>
      </c>
      <c r="K150" s="18">
        <f>DATA!CB4</f>
        <v>3</v>
      </c>
      <c r="L150" s="35">
        <f>DATA!CC4/DATA!CB4</f>
        <v>1</v>
      </c>
      <c r="M150" s="18">
        <f>DATA!CD4</f>
        <v>3</v>
      </c>
      <c r="N150" s="35">
        <f>DATA!CE4/DATA!CD4</f>
        <v>1</v>
      </c>
      <c r="O150" s="18">
        <f>DATA!CF4-DATA!N25</f>
        <v>-4</v>
      </c>
    </row>
    <row r="151" spans="1:15" s="1" customFormat="1">
      <c r="A151" s="4" t="s">
        <v>187</v>
      </c>
      <c r="B151" s="18">
        <f>DATA!BV5</f>
        <v>4</v>
      </c>
      <c r="C151" s="18">
        <f>DATA!BW5</f>
        <v>4</v>
      </c>
      <c r="D151" s="3">
        <v>9600</v>
      </c>
      <c r="E151" s="35">
        <f t="shared" si="26"/>
        <v>4.1666666666666669E-4</v>
      </c>
      <c r="F151" s="56">
        <f t="shared" ca="1" si="25"/>
        <v>1.5459750859106529</v>
      </c>
      <c r="G151" s="18">
        <f t="shared" si="27"/>
        <v>3</v>
      </c>
      <c r="H151" s="36">
        <f>IFERROR(DATA!BY5/DATA!BX5,0)</f>
        <v>1</v>
      </c>
      <c r="I151" s="18">
        <f>DATA!BZ5</f>
        <v>4</v>
      </c>
      <c r="J151" s="35">
        <f>DATA!CA5/DATA!BZ5</f>
        <v>1</v>
      </c>
      <c r="K151" s="18">
        <f>DATA!CB5</f>
        <v>4</v>
      </c>
      <c r="L151" s="35">
        <f>DATA!CC5/DATA!CB5</f>
        <v>1</v>
      </c>
      <c r="M151" s="18">
        <f>DATA!CD5</f>
        <v>4</v>
      </c>
      <c r="N151" s="35">
        <f>DATA!CE5/DATA!CD5</f>
        <v>1</v>
      </c>
      <c r="O151" s="18">
        <f>DATA!CF5-DATA!N26</f>
        <v>-2</v>
      </c>
    </row>
    <row r="152" spans="1:15" s="1" customFormat="1">
      <c r="A152" s="4" t="s">
        <v>187</v>
      </c>
      <c r="B152" s="18">
        <f>DATA!BV6</f>
        <v>5</v>
      </c>
      <c r="C152" s="18">
        <f>DATA!BW6</f>
        <v>5</v>
      </c>
      <c r="D152" s="3">
        <v>5200</v>
      </c>
      <c r="E152" s="35">
        <f t="shared" si="26"/>
        <v>9.6153846153846159E-4</v>
      </c>
      <c r="F152" s="56">
        <f t="shared" ca="1" si="25"/>
        <v>1.5454302141157812</v>
      </c>
      <c r="G152" s="18">
        <f t="shared" si="27"/>
        <v>2</v>
      </c>
      <c r="H152" s="36">
        <f>IFERROR(DATA!BY6/DATA!BX6,0)</f>
        <v>1</v>
      </c>
      <c r="I152" s="18">
        <f>DATA!BZ6</f>
        <v>5</v>
      </c>
      <c r="J152" s="35">
        <f>DATA!CA6/DATA!BZ6</f>
        <v>1</v>
      </c>
      <c r="K152" s="18">
        <f>DATA!CB6</f>
        <v>5</v>
      </c>
      <c r="L152" s="35">
        <f>DATA!CC6/DATA!CB6</f>
        <v>1</v>
      </c>
      <c r="M152" s="18">
        <f>DATA!CD6</f>
        <v>5</v>
      </c>
      <c r="N152" s="35">
        <f>DATA!CE6/DATA!CD6</f>
        <v>1</v>
      </c>
      <c r="O152" s="18">
        <f>DATA!CF6-DATA!N27</f>
        <v>0</v>
      </c>
    </row>
    <row r="153" spans="1:15" s="1" customFormat="1">
      <c r="A153" s="4" t="s">
        <v>187</v>
      </c>
      <c r="B153" s="18">
        <f>DATA!BV7</f>
        <v>6</v>
      </c>
      <c r="C153" s="18">
        <f>DATA!BW7</f>
        <v>6</v>
      </c>
      <c r="D153" s="3">
        <v>4900</v>
      </c>
      <c r="E153" s="35">
        <f t="shared" si="26"/>
        <v>1.2244897959183673E-3</v>
      </c>
      <c r="F153" s="56">
        <f t="shared" ca="1" si="25"/>
        <v>1.5451672627814013</v>
      </c>
      <c r="G153" s="18">
        <f t="shared" si="27"/>
        <v>1</v>
      </c>
      <c r="H153" s="36">
        <f>IFERROR(DATA!BY7/DATA!BX7,0)</f>
        <v>1</v>
      </c>
      <c r="I153" s="18">
        <f>DATA!BZ7</f>
        <v>6</v>
      </c>
      <c r="J153" s="35">
        <f>DATA!CA7/DATA!BZ7</f>
        <v>1</v>
      </c>
      <c r="K153" s="18">
        <f>DATA!CB7</f>
        <v>6</v>
      </c>
      <c r="L153" s="35">
        <f>DATA!CC7/DATA!CB7</f>
        <v>1</v>
      </c>
      <c r="M153" s="18">
        <f>DATA!CD7</f>
        <v>6</v>
      </c>
      <c r="N153" s="35">
        <f>DATA!CE7/DATA!CD7</f>
        <v>1</v>
      </c>
      <c r="O153" s="18">
        <f>DATA!CF7-DATA!N28</f>
        <v>2</v>
      </c>
    </row>
    <row r="154" spans="1:15" s="1" customFormat="1">
      <c r="A154" s="4" t="s">
        <v>187</v>
      </c>
      <c r="B154" s="18">
        <f>DATA!BV8</f>
        <v>21</v>
      </c>
      <c r="C154" s="18">
        <f>DATA!BW8</f>
        <v>21</v>
      </c>
      <c r="D154" s="3">
        <v>90000</v>
      </c>
      <c r="E154" s="35">
        <f t="shared" si="26"/>
        <v>2.3333333333333333E-4</v>
      </c>
      <c r="F154" s="56">
        <f t="shared" ca="1" si="25"/>
        <v>1.5461584192439863</v>
      </c>
      <c r="G154" s="18" t="s">
        <v>72</v>
      </c>
      <c r="H154" s="36">
        <f>IFERROR(DATA!BY8/DATA!BX8,0)</f>
        <v>1</v>
      </c>
      <c r="I154" s="18">
        <f>DATA!BZ8</f>
        <v>21</v>
      </c>
      <c r="J154" s="35">
        <f>DATA!CA8/DATA!BZ8</f>
        <v>1</v>
      </c>
      <c r="K154" s="18">
        <f>DATA!CB8</f>
        <v>21</v>
      </c>
      <c r="L154" s="35">
        <f>DATA!CC8/DATA!CB8</f>
        <v>1</v>
      </c>
      <c r="M154" s="18">
        <f>DATA!CD8</f>
        <v>21</v>
      </c>
      <c r="N154" s="35">
        <f>DATA!CE8/DATA!CD8</f>
        <v>1</v>
      </c>
      <c r="O154" s="18">
        <f>DATA!CF8-DATA!N29</f>
        <v>-18</v>
      </c>
    </row>
    <row r="155" spans="1:15" ht="17.25" customHeight="1">
      <c r="A155" s="114" t="s">
        <v>216</v>
      </c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</row>
    <row r="156" spans="1:1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1:15" ht="15.6">
      <c r="A157" s="97" t="s">
        <v>217</v>
      </c>
      <c r="B157" s="97"/>
      <c r="C157" s="97"/>
      <c r="D157" s="97"/>
    </row>
    <row r="158" spans="1:15" ht="15.6">
      <c r="A158" s="134" t="s">
        <v>202</v>
      </c>
      <c r="B158" s="134"/>
      <c r="C158" s="134"/>
      <c r="D158" s="134"/>
      <c r="E158" s="1"/>
      <c r="F158" s="1"/>
      <c r="G158" s="1"/>
      <c r="H158" s="1"/>
      <c r="I158" s="1"/>
      <c r="J158" s="1"/>
    </row>
    <row r="159" spans="1:15" ht="58.5" customHeight="1">
      <c r="A159" s="22" t="s">
        <v>181</v>
      </c>
      <c r="B159" s="22" t="s">
        <v>181</v>
      </c>
      <c r="C159" s="22" t="s">
        <v>2</v>
      </c>
      <c r="D159" s="22" t="s">
        <v>3</v>
      </c>
      <c r="E159" s="22" t="s">
        <v>218</v>
      </c>
      <c r="F159" s="22" t="s">
        <v>13</v>
      </c>
      <c r="G159" s="22" t="s">
        <v>219</v>
      </c>
      <c r="H159" s="22" t="s">
        <v>1</v>
      </c>
      <c r="I159" s="61" t="s">
        <v>195</v>
      </c>
      <c r="J159" s="61" t="s">
        <v>220</v>
      </c>
    </row>
    <row r="160" spans="1:15">
      <c r="A160" s="3" t="s">
        <v>221</v>
      </c>
      <c r="B160" s="3">
        <f>DATA!CG2</f>
        <v>1</v>
      </c>
      <c r="C160" s="3">
        <f>DATA!CH2</f>
        <v>1</v>
      </c>
      <c r="D160" s="3">
        <f>DATA!CI2</f>
        <v>1</v>
      </c>
      <c r="E160" s="42">
        <f>DATA!CK2/DATA!CJ2</f>
        <v>1</v>
      </c>
      <c r="F160" s="40">
        <v>14738</v>
      </c>
      <c r="G160" s="42">
        <f>D160/F160</f>
        <v>6.7851811643370878E-5</v>
      </c>
      <c r="H160" s="14">
        <f>RANK(G160,$G$160:$G$165)</f>
        <v>6</v>
      </c>
      <c r="I160" s="14">
        <f>DATA!CX2</f>
        <v>1</v>
      </c>
      <c r="J160" s="52">
        <f>DATA!CX2/DATA!CW2</f>
        <v>1</v>
      </c>
    </row>
    <row r="161" spans="1:10">
      <c r="A161" s="3" t="s">
        <v>221</v>
      </c>
      <c r="B161" s="3">
        <f>DATA!CG3</f>
        <v>2</v>
      </c>
      <c r="C161" s="3">
        <f>DATA!CH3</f>
        <v>2</v>
      </c>
      <c r="D161" s="3">
        <f>DATA!CI3</f>
        <v>2</v>
      </c>
      <c r="E161" s="42">
        <f>DATA!CK3/DATA!CJ3</f>
        <v>1</v>
      </c>
      <c r="F161" s="40">
        <v>15066</v>
      </c>
      <c r="G161" s="42">
        <f t="shared" ref="G161:G166" si="28">D161/F161</f>
        <v>1.3274923669188903E-4</v>
      </c>
      <c r="H161" s="14">
        <f t="shared" ref="H161:H165" si="29">RANK(G161,$G$160:$G$165)</f>
        <v>5</v>
      </c>
      <c r="I161" s="14">
        <f>DATA!CX3</f>
        <v>2</v>
      </c>
      <c r="J161" s="52">
        <f>DATA!CX3/DATA!CW3</f>
        <v>1</v>
      </c>
    </row>
    <row r="162" spans="1:10">
      <c r="A162" s="3" t="s">
        <v>221</v>
      </c>
      <c r="B162" s="3">
        <f>DATA!CG4</f>
        <v>3</v>
      </c>
      <c r="C162" s="3">
        <f>DATA!CH4</f>
        <v>3</v>
      </c>
      <c r="D162" s="3">
        <f>DATA!CI4</f>
        <v>3</v>
      </c>
      <c r="E162" s="42">
        <f>DATA!CK4/DATA!CJ4</f>
        <v>1</v>
      </c>
      <c r="F162" s="40">
        <v>5063</v>
      </c>
      <c r="G162" s="42">
        <f t="shared" si="28"/>
        <v>5.925340707090658E-4</v>
      </c>
      <c r="H162" s="14">
        <f t="shared" si="29"/>
        <v>4</v>
      </c>
      <c r="I162" s="14">
        <f>DATA!CX4</f>
        <v>3</v>
      </c>
      <c r="J162" s="52">
        <f>DATA!CX4/DATA!CW4</f>
        <v>1</v>
      </c>
    </row>
    <row r="163" spans="1:10">
      <c r="A163" s="3" t="s">
        <v>221</v>
      </c>
      <c r="B163" s="3">
        <f>DATA!CG5</f>
        <v>4</v>
      </c>
      <c r="C163" s="3">
        <f>DATA!CH5</f>
        <v>4</v>
      </c>
      <c r="D163" s="3">
        <f>DATA!CI5</f>
        <v>4</v>
      </c>
      <c r="E163" s="42">
        <f>DATA!CK5/DATA!CJ5</f>
        <v>1</v>
      </c>
      <c r="F163" s="40">
        <v>4613</v>
      </c>
      <c r="G163" s="42">
        <f t="shared" si="28"/>
        <v>8.6711467591588987E-4</v>
      </c>
      <c r="H163" s="14">
        <f t="shared" si="29"/>
        <v>3</v>
      </c>
      <c r="I163" s="14">
        <f>DATA!CX5</f>
        <v>4</v>
      </c>
      <c r="J163" s="52">
        <f>DATA!CX5/DATA!CW5</f>
        <v>1</v>
      </c>
    </row>
    <row r="164" spans="1:10">
      <c r="A164" s="3" t="s">
        <v>221</v>
      </c>
      <c r="B164" s="3">
        <f>DATA!CG6</f>
        <v>5</v>
      </c>
      <c r="C164" s="3">
        <f>DATA!CH6</f>
        <v>5</v>
      </c>
      <c r="D164" s="3">
        <f>DATA!CI6</f>
        <v>5</v>
      </c>
      <c r="E164" s="42">
        <f>DATA!CK6/DATA!CJ6</f>
        <v>1</v>
      </c>
      <c r="F164" s="40">
        <v>2985</v>
      </c>
      <c r="G164" s="42">
        <f t="shared" si="28"/>
        <v>1.6750418760469012E-3</v>
      </c>
      <c r="H164" s="14">
        <f t="shared" si="29"/>
        <v>2</v>
      </c>
      <c r="I164" s="14">
        <f>DATA!CX6</f>
        <v>5</v>
      </c>
      <c r="J164" s="52">
        <f>DATA!CX6/DATA!CW6</f>
        <v>1</v>
      </c>
    </row>
    <row r="165" spans="1:10">
      <c r="A165" s="3" t="s">
        <v>221</v>
      </c>
      <c r="B165" s="3">
        <f>DATA!CG7</f>
        <v>6</v>
      </c>
      <c r="C165" s="3">
        <f>DATA!CH7</f>
        <v>6</v>
      </c>
      <c r="D165" s="3">
        <f>DATA!CI7</f>
        <v>6</v>
      </c>
      <c r="E165" s="42">
        <f>DATA!CK7/DATA!CJ7</f>
        <v>1</v>
      </c>
      <c r="F165" s="40">
        <v>2535</v>
      </c>
      <c r="G165" s="42">
        <f t="shared" si="28"/>
        <v>2.3668639053254438E-3</v>
      </c>
      <c r="H165" s="14">
        <f t="shared" si="29"/>
        <v>1</v>
      </c>
      <c r="I165" s="14">
        <f>DATA!CX7</f>
        <v>6</v>
      </c>
      <c r="J165" s="52">
        <f>DATA!CX7/DATA!CW7</f>
        <v>1</v>
      </c>
    </row>
    <row r="166" spans="1:10">
      <c r="A166" s="3" t="s">
        <v>221</v>
      </c>
      <c r="B166" s="3">
        <f>DATA!CG8</f>
        <v>21</v>
      </c>
      <c r="C166" s="3">
        <f>DATA!CH8</f>
        <v>21</v>
      </c>
      <c r="D166" s="3">
        <f>DATA!CI8</f>
        <v>21</v>
      </c>
      <c r="E166" s="42">
        <f>DATA!CK8/DATA!CJ8</f>
        <v>1</v>
      </c>
      <c r="F166" s="40">
        <v>45000</v>
      </c>
      <c r="G166" s="42">
        <f t="shared" si="28"/>
        <v>4.6666666666666666E-4</v>
      </c>
      <c r="H166" s="14" t="s">
        <v>72</v>
      </c>
      <c r="I166" s="14">
        <f>DATA!CX8</f>
        <v>21</v>
      </c>
      <c r="J166" s="52">
        <f>DATA!CX8/DATA!CW8</f>
        <v>1</v>
      </c>
    </row>
    <row r="167" spans="1:10" ht="42" customHeight="1">
      <c r="A167" s="135" t="s">
        <v>222</v>
      </c>
      <c r="B167" s="136"/>
      <c r="C167" s="136"/>
      <c r="D167" s="136"/>
      <c r="E167" s="136"/>
      <c r="F167" s="136"/>
      <c r="G167" s="136"/>
      <c r="H167" s="136"/>
      <c r="I167" s="136"/>
      <c r="J167" s="136"/>
    </row>
    <row r="168" spans="1:10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 ht="15.6">
      <c r="A169" s="134" t="s">
        <v>197</v>
      </c>
      <c r="B169" s="134"/>
      <c r="C169" s="134"/>
    </row>
    <row r="170" spans="1:10" ht="15.6">
      <c r="A170" s="22" t="s">
        <v>181</v>
      </c>
      <c r="B170" s="22" t="s">
        <v>196</v>
      </c>
      <c r="C170" s="22" t="s">
        <v>203</v>
      </c>
      <c r="D170" s="22" t="s">
        <v>181</v>
      </c>
      <c r="E170" s="22" t="s">
        <v>223</v>
      </c>
      <c r="F170" s="22" t="s">
        <v>194</v>
      </c>
      <c r="G170" s="22" t="s">
        <v>181</v>
      </c>
      <c r="H170" s="22" t="s">
        <v>203</v>
      </c>
      <c r="I170" s="22" t="s">
        <v>181</v>
      </c>
      <c r="J170" s="22" t="s">
        <v>1</v>
      </c>
    </row>
    <row r="171" spans="1:10">
      <c r="A171" s="10" t="s">
        <v>181</v>
      </c>
      <c r="B171" s="10">
        <v>1</v>
      </c>
      <c r="C171" s="10">
        <v>1</v>
      </c>
      <c r="D171" s="10">
        <f>DATA!CM2</f>
        <v>1</v>
      </c>
      <c r="E171" s="10">
        <f>DATA!CL2</f>
        <v>1</v>
      </c>
      <c r="F171" s="10">
        <f>DATA!CN2</f>
        <v>1</v>
      </c>
      <c r="G171" s="10">
        <f>DATA!CO2</f>
        <v>1</v>
      </c>
      <c r="H171" s="10">
        <f>DATA!CP2</f>
        <v>1</v>
      </c>
      <c r="I171" s="11">
        <f>H171/C171</f>
        <v>1</v>
      </c>
      <c r="J171" s="10">
        <f>RANK(I171,$I$171:$I$176)</f>
        <v>1</v>
      </c>
    </row>
    <row r="172" spans="1:10">
      <c r="A172" s="10" t="s">
        <v>181</v>
      </c>
      <c r="B172" s="10">
        <v>2</v>
      </c>
      <c r="C172" s="10">
        <v>2</v>
      </c>
      <c r="D172" s="10">
        <f>DATA!CM3</f>
        <v>2</v>
      </c>
      <c r="E172" s="10">
        <f>DATA!CL3</f>
        <v>2</v>
      </c>
      <c r="F172" s="10">
        <f>DATA!CN3</f>
        <v>2</v>
      </c>
      <c r="G172" s="10">
        <f>DATA!CO3</f>
        <v>2</v>
      </c>
      <c r="H172" s="10">
        <f>DATA!CP3</f>
        <v>2</v>
      </c>
      <c r="I172" s="11">
        <f t="shared" ref="I172:I177" si="30">H172/C172</f>
        <v>1</v>
      </c>
      <c r="J172" s="10">
        <f t="shared" ref="J172:J176" si="31">RANK(I172,$I$171:$I$176)</f>
        <v>1</v>
      </c>
    </row>
    <row r="173" spans="1:10">
      <c r="A173" s="10" t="s">
        <v>181</v>
      </c>
      <c r="B173" s="10">
        <v>3</v>
      </c>
      <c r="C173" s="10">
        <v>3</v>
      </c>
      <c r="D173" s="10">
        <f>DATA!CM4</f>
        <v>3</v>
      </c>
      <c r="E173" s="10">
        <f>DATA!CL4</f>
        <v>3</v>
      </c>
      <c r="F173" s="10">
        <f>DATA!CN4</f>
        <v>3</v>
      </c>
      <c r="G173" s="10">
        <f>DATA!CO4</f>
        <v>3</v>
      </c>
      <c r="H173" s="10">
        <f>DATA!CP4</f>
        <v>3</v>
      </c>
      <c r="I173" s="11">
        <f t="shared" si="30"/>
        <v>1</v>
      </c>
      <c r="J173" s="10">
        <f t="shared" si="31"/>
        <v>1</v>
      </c>
    </row>
    <row r="174" spans="1:10">
      <c r="A174" s="10" t="s">
        <v>181</v>
      </c>
      <c r="B174" s="10">
        <v>4</v>
      </c>
      <c r="C174" s="10">
        <v>4</v>
      </c>
      <c r="D174" s="10">
        <f>DATA!CM5</f>
        <v>4</v>
      </c>
      <c r="E174" s="10">
        <f>DATA!CL5</f>
        <v>4</v>
      </c>
      <c r="F174" s="10">
        <f>DATA!CN5</f>
        <v>4</v>
      </c>
      <c r="G174" s="10">
        <f>DATA!CO5</f>
        <v>4</v>
      </c>
      <c r="H174" s="10">
        <f>DATA!CP5</f>
        <v>4</v>
      </c>
      <c r="I174" s="11">
        <f t="shared" si="30"/>
        <v>1</v>
      </c>
      <c r="J174" s="10">
        <f t="shared" si="31"/>
        <v>1</v>
      </c>
    </row>
    <row r="175" spans="1:10">
      <c r="A175" s="10" t="s">
        <v>181</v>
      </c>
      <c r="B175" s="10">
        <v>5</v>
      </c>
      <c r="C175" s="10">
        <v>5</v>
      </c>
      <c r="D175" s="10">
        <f>DATA!CM6</f>
        <v>5</v>
      </c>
      <c r="E175" s="10">
        <f>DATA!CL6</f>
        <v>5</v>
      </c>
      <c r="F175" s="10">
        <f>DATA!CN6</f>
        <v>5</v>
      </c>
      <c r="G175" s="10">
        <f>DATA!CO6</f>
        <v>5</v>
      </c>
      <c r="H175" s="10">
        <f>DATA!CP6</f>
        <v>5</v>
      </c>
      <c r="I175" s="11">
        <f t="shared" si="30"/>
        <v>1</v>
      </c>
      <c r="J175" s="10">
        <f t="shared" si="31"/>
        <v>1</v>
      </c>
    </row>
    <row r="176" spans="1:10">
      <c r="A176" s="10" t="s">
        <v>181</v>
      </c>
      <c r="B176" s="10">
        <v>6</v>
      </c>
      <c r="C176" s="10">
        <v>6</v>
      </c>
      <c r="D176" s="10">
        <f>DATA!CM7</f>
        <v>6</v>
      </c>
      <c r="E176" s="10">
        <f>DATA!CL7</f>
        <v>6</v>
      </c>
      <c r="F176" s="10">
        <f>DATA!CN7</f>
        <v>6</v>
      </c>
      <c r="G176" s="10">
        <f>DATA!CO7</f>
        <v>6</v>
      </c>
      <c r="H176" s="10">
        <f>DATA!CP7</f>
        <v>6</v>
      </c>
      <c r="I176" s="11">
        <f t="shared" si="30"/>
        <v>1</v>
      </c>
      <c r="J176" s="10">
        <f t="shared" si="31"/>
        <v>1</v>
      </c>
    </row>
    <row r="177" spans="1:16">
      <c r="A177" s="10" t="s">
        <v>181</v>
      </c>
      <c r="B177" s="10">
        <v>21</v>
      </c>
      <c r="C177" s="10">
        <v>21</v>
      </c>
      <c r="D177" s="10">
        <f>DATA!CM8</f>
        <v>21</v>
      </c>
      <c r="E177" s="10">
        <f>DATA!CL8</f>
        <v>21</v>
      </c>
      <c r="F177" s="10">
        <f>DATA!CN8</f>
        <v>21</v>
      </c>
      <c r="G177" s="10">
        <f>DATA!CO8</f>
        <v>21</v>
      </c>
      <c r="H177" s="10">
        <f>DATA!CP8</f>
        <v>21</v>
      </c>
      <c r="I177" s="11">
        <f t="shared" si="30"/>
        <v>1</v>
      </c>
      <c r="J177" s="10" t="s">
        <v>72</v>
      </c>
    </row>
    <row r="178" spans="1:16" ht="33" customHeight="1">
      <c r="A178" s="133" t="s">
        <v>225</v>
      </c>
      <c r="B178" s="133"/>
      <c r="C178" s="133"/>
      <c r="D178" s="133"/>
      <c r="E178" s="133"/>
      <c r="F178" s="133"/>
      <c r="G178" s="133"/>
      <c r="H178" s="133"/>
      <c r="I178" s="133"/>
      <c r="J178" s="133"/>
    </row>
    <row r="180" spans="1:16" ht="15.6">
      <c r="A180" s="95" t="s">
        <v>195</v>
      </c>
      <c r="B180" s="95"/>
      <c r="C180" s="95"/>
      <c r="D180" s="95"/>
    </row>
    <row r="181" spans="1:16" ht="15.6">
      <c r="A181" s="128" t="s">
        <v>181</v>
      </c>
      <c r="B181" s="88" t="s">
        <v>181</v>
      </c>
      <c r="C181" s="88"/>
      <c r="D181" s="88"/>
      <c r="E181" s="88"/>
      <c r="F181" s="130" t="s">
        <v>195</v>
      </c>
      <c r="G181" s="131"/>
      <c r="H181" s="131"/>
      <c r="I181" s="131"/>
      <c r="J181" s="131"/>
      <c r="K181" s="131"/>
      <c r="L181" s="131"/>
      <c r="M181" s="131"/>
      <c r="N181" s="132"/>
    </row>
    <row r="182" spans="1:16" ht="15.6">
      <c r="A182" s="129"/>
      <c r="B182" s="12" t="s">
        <v>181</v>
      </c>
      <c r="C182" s="13" t="s">
        <v>224</v>
      </c>
      <c r="D182" s="13" t="s">
        <v>0</v>
      </c>
      <c r="E182" s="12" t="s">
        <v>1</v>
      </c>
      <c r="F182" s="7" t="s">
        <v>2</v>
      </c>
      <c r="G182" s="7" t="s">
        <v>4</v>
      </c>
      <c r="H182" s="7" t="s">
        <v>181</v>
      </c>
      <c r="I182" s="7" t="s">
        <v>1</v>
      </c>
      <c r="J182" s="7" t="s">
        <v>187</v>
      </c>
      <c r="K182" s="7" t="s">
        <v>1</v>
      </c>
      <c r="L182" s="8" t="s">
        <v>203</v>
      </c>
      <c r="M182" s="7" t="s">
        <v>5</v>
      </c>
      <c r="N182" s="7" t="s">
        <v>1</v>
      </c>
    </row>
    <row r="183" spans="1:16">
      <c r="A183" s="2" t="s">
        <v>196</v>
      </c>
      <c r="B183" s="41">
        <f>DATA!B23</f>
        <v>1</v>
      </c>
      <c r="C183" s="41">
        <f ca="1">DATA!C23/$T$3</f>
        <v>6.8965517241379309E-3</v>
      </c>
      <c r="D183" s="42">
        <f>DATA!C23/DATA!D23-1</f>
        <v>0</v>
      </c>
      <c r="E183" s="3">
        <f>RANK(D183,$D$183:$D$188)</f>
        <v>1</v>
      </c>
      <c r="F183" s="5">
        <f>DATA!CQ2</f>
        <v>1</v>
      </c>
      <c r="G183" s="5">
        <f>DATA!CR2</f>
        <v>1</v>
      </c>
      <c r="H183" s="6">
        <f>G183/SUM(G183,DATA!G23:H23)</f>
        <v>0.33333333333333331</v>
      </c>
      <c r="I183" s="5">
        <f>RANK(H183,$H$183:$H$188)</f>
        <v>1</v>
      </c>
      <c r="J183" s="6">
        <f>DATA!G23/SUM(DATA!G23:H23,业务通报!G183)</f>
        <v>0.33333333333333331</v>
      </c>
      <c r="K183" s="5">
        <f>RANK(J183,$J$183:$J$188)</f>
        <v>1</v>
      </c>
      <c r="L183" s="5">
        <f>DATA!I23</f>
        <v>1</v>
      </c>
      <c r="M183" s="6">
        <f>IF(L183&gt;0,DATA!I23/SUM(DATA!I23,DATA!L23:M23),0)</f>
        <v>0.33333333333333331</v>
      </c>
      <c r="N183" s="5">
        <f>RANK(M183,$M$183:$M$188)</f>
        <v>1</v>
      </c>
      <c r="P183" s="53"/>
    </row>
    <row r="184" spans="1:16">
      <c r="A184" s="2" t="s">
        <v>196</v>
      </c>
      <c r="B184" s="41">
        <f>DATA!B24</f>
        <v>2</v>
      </c>
      <c r="C184" s="41">
        <f ca="1">DATA!C24/$T$3</f>
        <v>1.3793103448275862E-2</v>
      </c>
      <c r="D184" s="42">
        <f>DATA!C24/DATA!D24-1</f>
        <v>0</v>
      </c>
      <c r="E184" s="3">
        <f t="shared" ref="E184:E188" si="32">RANK(D184,$D$183:$D$188)</f>
        <v>1</v>
      </c>
      <c r="F184" s="5">
        <f>DATA!CQ3</f>
        <v>2</v>
      </c>
      <c r="G184" s="5">
        <f>DATA!CR3</f>
        <v>2</v>
      </c>
      <c r="H184" s="6">
        <f>G184/SUM(G184,DATA!G24:H24)</f>
        <v>0.33333333333333331</v>
      </c>
      <c r="I184" s="5">
        <f t="shared" ref="I184:I188" si="33">RANK(H184,$H$183:$H$188)</f>
        <v>1</v>
      </c>
      <c r="J184" s="6">
        <f>DATA!G24/SUM(DATA!G24:H24,业务通报!G184)</f>
        <v>0.33333333333333331</v>
      </c>
      <c r="K184" s="5">
        <f t="shared" ref="K184:K188" si="34">RANK(J184,$J$183:$J$188)</f>
        <v>1</v>
      </c>
      <c r="L184" s="5">
        <f>DATA!I24</f>
        <v>2</v>
      </c>
      <c r="M184" s="6">
        <f>IF(L184&gt;0,DATA!I24/SUM(DATA!I24,DATA!L24:M24),0)</f>
        <v>0.33333333333333331</v>
      </c>
      <c r="N184" s="5">
        <f t="shared" ref="N184:N188" si="35">RANK(M184,$M$183:$M$188)</f>
        <v>1</v>
      </c>
      <c r="P184" s="53"/>
    </row>
    <row r="185" spans="1:16">
      <c r="A185" s="2" t="s">
        <v>196</v>
      </c>
      <c r="B185" s="41">
        <f>DATA!B25</f>
        <v>3</v>
      </c>
      <c r="C185" s="41">
        <f ca="1">DATA!C25/$T$3</f>
        <v>2.0689655172413793E-2</v>
      </c>
      <c r="D185" s="42">
        <f>DATA!C25/DATA!D25-1</f>
        <v>0</v>
      </c>
      <c r="E185" s="3">
        <f t="shared" si="32"/>
        <v>1</v>
      </c>
      <c r="F185" s="5">
        <f>DATA!CQ4</f>
        <v>3</v>
      </c>
      <c r="G185" s="5">
        <f>DATA!CR4</f>
        <v>3</v>
      </c>
      <c r="H185" s="6">
        <f>G185/SUM(G185,DATA!G25:H25)</f>
        <v>0.33333333333333331</v>
      </c>
      <c r="I185" s="5">
        <f t="shared" si="33"/>
        <v>1</v>
      </c>
      <c r="J185" s="6">
        <f>DATA!G25/SUM(DATA!G25:H25,业务通报!G185)</f>
        <v>0.33333333333333331</v>
      </c>
      <c r="K185" s="5">
        <f t="shared" si="34"/>
        <v>1</v>
      </c>
      <c r="L185" s="5">
        <f>DATA!I25</f>
        <v>3</v>
      </c>
      <c r="M185" s="6">
        <f>IF(L185&gt;0,DATA!I25/SUM(DATA!I25,DATA!L25:M25),0)</f>
        <v>0.33333333333333331</v>
      </c>
      <c r="N185" s="5">
        <f t="shared" si="35"/>
        <v>1</v>
      </c>
      <c r="P185" s="53"/>
    </row>
    <row r="186" spans="1:16">
      <c r="A186" s="2" t="s">
        <v>196</v>
      </c>
      <c r="B186" s="41">
        <f>DATA!B26</f>
        <v>4</v>
      </c>
      <c r="C186" s="41">
        <f ca="1">DATA!C26/$T$3</f>
        <v>2.7586206896551724E-2</v>
      </c>
      <c r="D186" s="42">
        <f>DATA!C26/DATA!D26-1</f>
        <v>0</v>
      </c>
      <c r="E186" s="3">
        <f t="shared" si="32"/>
        <v>1</v>
      </c>
      <c r="F186" s="5">
        <f>DATA!CQ5</f>
        <v>4</v>
      </c>
      <c r="G186" s="5">
        <f>DATA!CR5</f>
        <v>4</v>
      </c>
      <c r="H186" s="6">
        <f>G186/SUM(G186,DATA!G26:H26)</f>
        <v>0.33333333333333331</v>
      </c>
      <c r="I186" s="5">
        <f t="shared" si="33"/>
        <v>1</v>
      </c>
      <c r="J186" s="6">
        <f>DATA!G26/SUM(DATA!G26:H26,业务通报!G186)</f>
        <v>0.33333333333333331</v>
      </c>
      <c r="K186" s="5">
        <f t="shared" si="34"/>
        <v>1</v>
      </c>
      <c r="L186" s="5">
        <f>DATA!I26</f>
        <v>4</v>
      </c>
      <c r="M186" s="6">
        <f>IF(L186&gt;0,DATA!I26/SUM(DATA!I26,DATA!L26:M26),0)</f>
        <v>0.33333333333333331</v>
      </c>
      <c r="N186" s="5">
        <f t="shared" si="35"/>
        <v>1</v>
      </c>
      <c r="P186" s="53"/>
    </row>
    <row r="187" spans="1:16">
      <c r="A187" s="2" t="s">
        <v>196</v>
      </c>
      <c r="B187" s="41">
        <f>DATA!B27</f>
        <v>5</v>
      </c>
      <c r="C187" s="41">
        <f ca="1">DATA!C27/$T$3</f>
        <v>3.4482758620689655E-2</v>
      </c>
      <c r="D187" s="42">
        <f>DATA!C27/DATA!D27-1</f>
        <v>0</v>
      </c>
      <c r="E187" s="3">
        <f t="shared" si="32"/>
        <v>1</v>
      </c>
      <c r="F187" s="5">
        <f>DATA!CQ6</f>
        <v>5</v>
      </c>
      <c r="G187" s="5">
        <f>DATA!CR6</f>
        <v>5</v>
      </c>
      <c r="H187" s="6">
        <f>G187/SUM(G187,DATA!G27:H27)</f>
        <v>0.33333333333333331</v>
      </c>
      <c r="I187" s="5">
        <f t="shared" si="33"/>
        <v>1</v>
      </c>
      <c r="J187" s="6">
        <f>DATA!G27/SUM(DATA!G27:H27,业务通报!G187)</f>
        <v>0.33333333333333331</v>
      </c>
      <c r="K187" s="5">
        <f t="shared" si="34"/>
        <v>1</v>
      </c>
      <c r="L187" s="5">
        <f>DATA!I27</f>
        <v>5</v>
      </c>
      <c r="M187" s="6">
        <f>IF(L187&gt;0,DATA!I27/SUM(DATA!I27,DATA!L27:M27),0)</f>
        <v>0.33333333333333331</v>
      </c>
      <c r="N187" s="5">
        <f t="shared" si="35"/>
        <v>1</v>
      </c>
      <c r="P187" s="53"/>
    </row>
    <row r="188" spans="1:16">
      <c r="A188" s="2" t="s">
        <v>196</v>
      </c>
      <c r="B188" s="41">
        <f>DATA!B28</f>
        <v>6</v>
      </c>
      <c r="C188" s="41">
        <f ca="1">DATA!C28/$T$3</f>
        <v>4.1379310344827586E-2</v>
      </c>
      <c r="D188" s="42">
        <f>DATA!C28/DATA!D28-1</f>
        <v>0</v>
      </c>
      <c r="E188" s="3">
        <f t="shared" si="32"/>
        <v>1</v>
      </c>
      <c r="F188" s="5">
        <f>DATA!CQ7</f>
        <v>6</v>
      </c>
      <c r="G188" s="5">
        <f>DATA!CR7</f>
        <v>6</v>
      </c>
      <c r="H188" s="6">
        <f>G188/SUM(G188,DATA!G28:H28)</f>
        <v>0.33333333333333331</v>
      </c>
      <c r="I188" s="5">
        <f t="shared" si="33"/>
        <v>1</v>
      </c>
      <c r="J188" s="6">
        <f>DATA!G28/SUM(DATA!G28:H28,业务通报!G188)</f>
        <v>0.33333333333333331</v>
      </c>
      <c r="K188" s="5">
        <f t="shared" si="34"/>
        <v>1</v>
      </c>
      <c r="L188" s="5">
        <f>DATA!I28</f>
        <v>6</v>
      </c>
      <c r="M188" s="6">
        <f>IF(L188&gt;0,DATA!I28/SUM(DATA!I28,DATA!L28:M28),0)</f>
        <v>0.33333333333333331</v>
      </c>
      <c r="N188" s="5">
        <f t="shared" si="35"/>
        <v>1</v>
      </c>
      <c r="P188" s="53"/>
    </row>
    <row r="189" spans="1:16">
      <c r="A189" s="2" t="s">
        <v>196</v>
      </c>
      <c r="B189" s="41">
        <f>DATA!B29</f>
        <v>21</v>
      </c>
      <c r="C189" s="41">
        <f ca="1">DATA!C29/$T$3</f>
        <v>0.14482758620689656</v>
      </c>
      <c r="D189" s="42">
        <f>DATA!C29/DATA!D29-1</f>
        <v>0</v>
      </c>
      <c r="E189" s="3" t="s">
        <v>72</v>
      </c>
      <c r="F189" s="5">
        <f>DATA!CQ8</f>
        <v>21</v>
      </c>
      <c r="G189" s="5">
        <f>DATA!CR8</f>
        <v>21</v>
      </c>
      <c r="H189" s="6">
        <f>G189/SUM(G189,DATA!G29:H29)</f>
        <v>0.33333333333333331</v>
      </c>
      <c r="I189" s="5" t="s">
        <v>72</v>
      </c>
      <c r="J189" s="6">
        <f>DATA!G29/SUM(DATA!G29:H29,业务通报!G189)</f>
        <v>0.33333333333333331</v>
      </c>
      <c r="K189" s="5" t="s">
        <v>72</v>
      </c>
      <c r="L189" s="5">
        <f>DATA!I29</f>
        <v>21</v>
      </c>
      <c r="M189" s="6">
        <f>IF(L189&gt;0,DATA!I29/SUM(DATA!I29,DATA!L29:M29),0)</f>
        <v>0.33333333333333331</v>
      </c>
      <c r="N189" s="5" t="s">
        <v>72</v>
      </c>
      <c r="P189" s="53"/>
    </row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</sheetData>
  <mergeCells count="107">
    <mergeCell ref="A181:A182"/>
    <mergeCell ref="B181:E181"/>
    <mergeCell ref="F181:N181"/>
    <mergeCell ref="A146:A147"/>
    <mergeCell ref="A133:A135"/>
    <mergeCell ref="B146:H146"/>
    <mergeCell ref="I146:N146"/>
    <mergeCell ref="B95:D95"/>
    <mergeCell ref="A155:O155"/>
    <mergeCell ref="A178:J178"/>
    <mergeCell ref="A143:G143"/>
    <mergeCell ref="A145:E145"/>
    <mergeCell ref="A157:D157"/>
    <mergeCell ref="A158:D158"/>
    <mergeCell ref="A169:C169"/>
    <mergeCell ref="A180:D180"/>
    <mergeCell ref="B134:D134"/>
    <mergeCell ref="A167:J167"/>
    <mergeCell ref="A95:A96"/>
    <mergeCell ref="E95:H95"/>
    <mergeCell ref="A104:G104"/>
    <mergeCell ref="E134:G134"/>
    <mergeCell ref="B133:G133"/>
    <mergeCell ref="B121:D121"/>
    <mergeCell ref="P83:Q83"/>
    <mergeCell ref="A82:A84"/>
    <mergeCell ref="K82:S82"/>
    <mergeCell ref="R83:S83"/>
    <mergeCell ref="L17:M17"/>
    <mergeCell ref="L16:M16"/>
    <mergeCell ref="J16:K16"/>
    <mergeCell ref="B16:I16"/>
    <mergeCell ref="A16:A18"/>
    <mergeCell ref="B17:C17"/>
    <mergeCell ref="D17:E17"/>
    <mergeCell ref="F17:G17"/>
    <mergeCell ref="H17:I17"/>
    <mergeCell ref="J17:K17"/>
    <mergeCell ref="B44:E44"/>
    <mergeCell ref="J57:K57"/>
    <mergeCell ref="H56:K56"/>
    <mergeCell ref="H57:I57"/>
    <mergeCell ref="J44:K44"/>
    <mergeCell ref="A81:C81"/>
    <mergeCell ref="A69:A71"/>
    <mergeCell ref="A79:M79"/>
    <mergeCell ref="C70:G70"/>
    <mergeCell ref="H69:M69"/>
    <mergeCell ref="A13:J13"/>
    <mergeCell ref="A40:L40"/>
    <mergeCell ref="J43:M43"/>
    <mergeCell ref="I31:J31"/>
    <mergeCell ref="A26:M26"/>
    <mergeCell ref="A2:C2"/>
    <mergeCell ref="A15:C15"/>
    <mergeCell ref="A119:F119"/>
    <mergeCell ref="A132:E132"/>
    <mergeCell ref="A108:A110"/>
    <mergeCell ref="A120:A122"/>
    <mergeCell ref="B120:G120"/>
    <mergeCell ref="B109:E109"/>
    <mergeCell ref="F109:I109"/>
    <mergeCell ref="B108:I108"/>
    <mergeCell ref="I30:L30"/>
    <mergeCell ref="K31:L31"/>
    <mergeCell ref="B31:C31"/>
    <mergeCell ref="A106:E106"/>
    <mergeCell ref="A107:F107"/>
    <mergeCell ref="A92:S92"/>
    <mergeCell ref="K83:K84"/>
    <mergeCell ref="L83:M83"/>
    <mergeCell ref="N83:O83"/>
    <mergeCell ref="A1:D1"/>
    <mergeCell ref="A29:D29"/>
    <mergeCell ref="A55:D55"/>
    <mergeCell ref="A68:E68"/>
    <mergeCell ref="A28:D28"/>
    <mergeCell ref="D31:H31"/>
    <mergeCell ref="B30:H30"/>
    <mergeCell ref="A3:A4"/>
    <mergeCell ref="B3:E3"/>
    <mergeCell ref="H4:H5"/>
    <mergeCell ref="H3:J3"/>
    <mergeCell ref="I4:I5"/>
    <mergeCell ref="A66:K66"/>
    <mergeCell ref="A53:M53"/>
    <mergeCell ref="E57:G57"/>
    <mergeCell ref="J4:J5"/>
    <mergeCell ref="A43:A45"/>
    <mergeCell ref="A30:A32"/>
    <mergeCell ref="A56:A58"/>
    <mergeCell ref="F44:I44"/>
    <mergeCell ref="B43:I43"/>
    <mergeCell ref="B56:G56"/>
    <mergeCell ref="B57:D57"/>
    <mergeCell ref="L44:M44"/>
    <mergeCell ref="E121:G121"/>
    <mergeCell ref="A130:G130"/>
    <mergeCell ref="H70:J70"/>
    <mergeCell ref="K70:M70"/>
    <mergeCell ref="B69:G69"/>
    <mergeCell ref="B82:J82"/>
    <mergeCell ref="B83:B84"/>
    <mergeCell ref="C83:D83"/>
    <mergeCell ref="E83:F83"/>
    <mergeCell ref="G83:H83"/>
    <mergeCell ref="I83:J8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X29"/>
  <sheetViews>
    <sheetView workbookViewId="0">
      <selection activeCell="H17" sqref="H17"/>
    </sheetView>
  </sheetViews>
  <sheetFormatPr defaultRowHeight="14.4"/>
  <cols>
    <col min="3" max="3" width="10.6640625" customWidth="1"/>
    <col min="13" max="13" width="11.88671875" customWidth="1"/>
    <col min="14" max="14" width="12.77734375" customWidth="1"/>
    <col min="15" max="15" width="12.6640625" customWidth="1"/>
    <col min="16" max="16" width="13.88671875" customWidth="1"/>
    <col min="17" max="17" width="10.33203125" customWidth="1"/>
    <col min="18" max="18" width="12.88671875" customWidth="1"/>
    <col min="19" max="19" width="13.44140625" customWidth="1"/>
    <col min="20" max="20" width="13.33203125" customWidth="1"/>
    <col min="22" max="22" width="11.77734375" customWidth="1"/>
    <col min="29" max="29" width="10.6640625" customWidth="1"/>
    <col min="34" max="34" width="13.88671875" customWidth="1"/>
    <col min="35" max="35" width="15.44140625" customWidth="1"/>
    <col min="40" max="41" width="9.88671875" customWidth="1"/>
    <col min="42" max="42" width="11.77734375" customWidth="1"/>
    <col min="43" max="43" width="10" customWidth="1"/>
    <col min="44" max="44" width="12.44140625" customWidth="1"/>
    <col min="45" max="45" width="11.88671875" customWidth="1"/>
    <col min="46" max="46" width="13.6640625" customWidth="1"/>
    <col min="47" max="47" width="12.77734375" customWidth="1"/>
    <col min="48" max="48" width="17.88671875" customWidth="1"/>
    <col min="49" max="49" width="14.21875" customWidth="1"/>
    <col min="50" max="50" width="12.88671875" customWidth="1"/>
    <col min="51" max="51" width="13.77734375" customWidth="1"/>
    <col min="52" max="52" width="12.44140625" customWidth="1"/>
    <col min="53" max="53" width="13.44140625" customWidth="1"/>
    <col min="54" max="54" width="14.33203125" customWidth="1"/>
    <col min="55" max="55" width="17.77734375" customWidth="1"/>
  </cols>
  <sheetData>
    <row r="1" spans="1:102" s="37" customFormat="1">
      <c r="A1" s="34" t="s">
        <v>24</v>
      </c>
      <c r="B1" s="34" t="s">
        <v>25</v>
      </c>
      <c r="C1" s="34" t="s">
        <v>26</v>
      </c>
      <c r="D1" s="34" t="s">
        <v>27</v>
      </c>
      <c r="E1" s="34" t="s">
        <v>28</v>
      </c>
      <c r="F1" s="34" t="s">
        <v>29</v>
      </c>
      <c r="G1" s="34" t="s">
        <v>30</v>
      </c>
      <c r="H1" s="34" t="s">
        <v>31</v>
      </c>
      <c r="I1" s="34" t="s">
        <v>76</v>
      </c>
      <c r="J1" s="34" t="s">
        <v>32</v>
      </c>
      <c r="K1" s="34" t="s">
        <v>77</v>
      </c>
      <c r="L1" s="34" t="s">
        <v>33</v>
      </c>
      <c r="M1" s="34" t="s">
        <v>40</v>
      </c>
      <c r="N1" s="34" t="s">
        <v>34</v>
      </c>
      <c r="O1" s="34" t="s">
        <v>35</v>
      </c>
      <c r="P1" s="34" t="s">
        <v>36</v>
      </c>
      <c r="Q1" s="34" t="s">
        <v>41</v>
      </c>
      <c r="R1" s="34" t="s">
        <v>37</v>
      </c>
      <c r="S1" s="34" t="s">
        <v>38</v>
      </c>
      <c r="T1" s="34" t="s">
        <v>39</v>
      </c>
      <c r="U1" s="34" t="s">
        <v>120</v>
      </c>
      <c r="V1" s="34" t="s">
        <v>121</v>
      </c>
      <c r="W1" s="34" t="s">
        <v>122</v>
      </c>
      <c r="X1" s="34" t="s">
        <v>123</v>
      </c>
      <c r="Y1" s="34" t="s">
        <v>42</v>
      </c>
      <c r="Z1" s="34" t="s">
        <v>43</v>
      </c>
      <c r="AA1" s="34" t="s">
        <v>44</v>
      </c>
      <c r="AB1" s="34" t="s">
        <v>45</v>
      </c>
      <c r="AC1" s="34" t="s">
        <v>46</v>
      </c>
      <c r="AD1" s="34" t="s">
        <v>47</v>
      </c>
      <c r="AE1" s="34" t="s">
        <v>48</v>
      </c>
      <c r="AF1" s="34" t="s">
        <v>49</v>
      </c>
      <c r="AG1" s="34" t="s">
        <v>50</v>
      </c>
      <c r="AH1" s="34" t="s">
        <v>51</v>
      </c>
      <c r="AI1" s="34" t="s">
        <v>52</v>
      </c>
      <c r="AJ1" s="34" t="s">
        <v>53</v>
      </c>
      <c r="AK1" s="34" t="s">
        <v>54</v>
      </c>
      <c r="AL1" s="34" t="s">
        <v>55</v>
      </c>
      <c r="AM1" s="34" t="s">
        <v>56</v>
      </c>
      <c r="AN1" s="34" t="s">
        <v>57</v>
      </c>
      <c r="AO1" s="34" t="s">
        <v>124</v>
      </c>
      <c r="AP1" s="34" t="s">
        <v>58</v>
      </c>
      <c r="AQ1" s="34" t="s">
        <v>59</v>
      </c>
      <c r="AR1" s="34" t="s">
        <v>125</v>
      </c>
      <c r="AS1" s="34" t="s">
        <v>126</v>
      </c>
      <c r="AT1" s="34" t="s">
        <v>127</v>
      </c>
      <c r="AU1" s="34" t="s">
        <v>128</v>
      </c>
      <c r="AV1" s="34" t="s">
        <v>129</v>
      </c>
      <c r="AW1" s="34" t="s">
        <v>130</v>
      </c>
      <c r="AX1" s="34" t="s">
        <v>60</v>
      </c>
      <c r="AY1" s="34" t="s">
        <v>61</v>
      </c>
      <c r="AZ1" s="34" t="s">
        <v>62</v>
      </c>
      <c r="BA1" s="34" t="s">
        <v>63</v>
      </c>
      <c r="BB1" s="34" t="s">
        <v>64</v>
      </c>
      <c r="BC1" s="34" t="s">
        <v>65</v>
      </c>
      <c r="BD1" s="34" t="s">
        <v>66</v>
      </c>
      <c r="BE1" s="34" t="s">
        <v>67</v>
      </c>
      <c r="BF1" s="34" t="s">
        <v>68</v>
      </c>
      <c r="BG1" s="34" t="s">
        <v>69</v>
      </c>
      <c r="BH1" s="34" t="s">
        <v>70</v>
      </c>
      <c r="BI1" s="34" t="s">
        <v>71</v>
      </c>
      <c r="BJ1" s="34" t="s">
        <v>78</v>
      </c>
      <c r="BK1" s="34" t="s">
        <v>79</v>
      </c>
      <c r="BL1" s="34" t="s">
        <v>80</v>
      </c>
      <c r="BM1" s="34" t="s">
        <v>81</v>
      </c>
      <c r="BN1" s="34" t="s">
        <v>82</v>
      </c>
      <c r="BO1" s="34" t="s">
        <v>83</v>
      </c>
      <c r="BP1" s="34" t="s">
        <v>84</v>
      </c>
      <c r="BQ1" s="34" t="s">
        <v>85</v>
      </c>
      <c r="BR1" s="34" t="s">
        <v>86</v>
      </c>
      <c r="BS1" s="34" t="s">
        <v>87</v>
      </c>
      <c r="BT1" s="34" t="s">
        <v>88</v>
      </c>
      <c r="BU1" s="34" t="s">
        <v>89</v>
      </c>
      <c r="BV1" s="34" t="s">
        <v>90</v>
      </c>
      <c r="BW1" s="34" t="s">
        <v>91</v>
      </c>
      <c r="BX1" s="34" t="s">
        <v>92</v>
      </c>
      <c r="BY1" s="34" t="s">
        <v>93</v>
      </c>
      <c r="BZ1" s="34" t="s">
        <v>94</v>
      </c>
      <c r="CA1" s="34" t="s">
        <v>95</v>
      </c>
      <c r="CB1" s="34" t="s">
        <v>96</v>
      </c>
      <c r="CC1" s="34" t="s">
        <v>97</v>
      </c>
      <c r="CD1" s="34" t="s">
        <v>98</v>
      </c>
      <c r="CE1" s="34" t="s">
        <v>99</v>
      </c>
      <c r="CF1" s="34" t="s">
        <v>100</v>
      </c>
      <c r="CG1" s="34" t="s">
        <v>101</v>
      </c>
      <c r="CH1" s="34" t="s">
        <v>102</v>
      </c>
      <c r="CI1" s="34" t="s">
        <v>103</v>
      </c>
      <c r="CJ1" s="34" t="s">
        <v>104</v>
      </c>
      <c r="CK1" s="34" t="s">
        <v>105</v>
      </c>
      <c r="CL1" s="34" t="s">
        <v>106</v>
      </c>
      <c r="CM1" s="34" t="s">
        <v>107</v>
      </c>
      <c r="CN1" s="34" t="s">
        <v>108</v>
      </c>
      <c r="CO1" s="34" t="s">
        <v>109</v>
      </c>
      <c r="CP1" s="34" t="s">
        <v>110</v>
      </c>
      <c r="CQ1" s="34" t="s">
        <v>111</v>
      </c>
      <c r="CR1" s="34" t="s">
        <v>112</v>
      </c>
      <c r="CS1" s="34" t="s">
        <v>113</v>
      </c>
      <c r="CT1" s="34" t="s">
        <v>114</v>
      </c>
      <c r="CU1" s="34" t="s">
        <v>115</v>
      </c>
      <c r="CV1" s="34" t="s">
        <v>116</v>
      </c>
      <c r="CW1" s="34" t="s">
        <v>131</v>
      </c>
      <c r="CX1" s="34" t="s">
        <v>132</v>
      </c>
    </row>
    <row r="2" spans="1:102">
      <c r="A2" s="59">
        <v>10</v>
      </c>
      <c r="B2" s="33">
        <v>1</v>
      </c>
      <c r="C2" s="33">
        <v>1</v>
      </c>
      <c r="D2" s="33">
        <v>1</v>
      </c>
      <c r="E2" s="33">
        <v>1</v>
      </c>
      <c r="F2" s="33">
        <v>1</v>
      </c>
      <c r="G2" s="33">
        <v>1</v>
      </c>
      <c r="H2" s="33">
        <v>1</v>
      </c>
      <c r="I2" s="33">
        <v>1</v>
      </c>
      <c r="J2" s="33">
        <v>1</v>
      </c>
      <c r="K2" s="33">
        <v>1</v>
      </c>
      <c r="L2" s="33">
        <v>1</v>
      </c>
      <c r="M2" s="33">
        <v>1</v>
      </c>
      <c r="N2" s="33">
        <v>1</v>
      </c>
      <c r="O2" s="33">
        <v>1</v>
      </c>
      <c r="P2" s="33">
        <v>1</v>
      </c>
      <c r="Q2" s="33">
        <v>1</v>
      </c>
      <c r="R2" s="33">
        <v>1</v>
      </c>
      <c r="S2" s="33">
        <v>1</v>
      </c>
      <c r="T2" s="33">
        <v>1</v>
      </c>
      <c r="U2" s="33">
        <v>1</v>
      </c>
      <c r="V2" s="33">
        <v>1</v>
      </c>
      <c r="W2" s="33">
        <v>1</v>
      </c>
      <c r="X2" s="33">
        <v>1</v>
      </c>
      <c r="Y2" s="33">
        <v>1</v>
      </c>
      <c r="Z2" s="33">
        <v>1</v>
      </c>
      <c r="AA2" s="33">
        <v>1</v>
      </c>
      <c r="AB2" s="33">
        <v>1</v>
      </c>
      <c r="AC2" s="33">
        <v>1</v>
      </c>
      <c r="AD2" s="33">
        <v>1</v>
      </c>
      <c r="AE2" s="33">
        <v>1</v>
      </c>
      <c r="AF2" s="33">
        <v>1</v>
      </c>
      <c r="AG2" s="33">
        <v>1</v>
      </c>
      <c r="AH2" s="33">
        <v>1</v>
      </c>
      <c r="AI2" s="33">
        <v>1</v>
      </c>
      <c r="AJ2" s="33">
        <v>1</v>
      </c>
      <c r="AK2" s="33">
        <v>1</v>
      </c>
      <c r="AL2" s="33">
        <v>1</v>
      </c>
      <c r="AM2" s="33">
        <v>1</v>
      </c>
      <c r="AN2" s="33">
        <v>1</v>
      </c>
      <c r="AO2" s="33">
        <v>1</v>
      </c>
      <c r="AP2" s="33">
        <v>1</v>
      </c>
      <c r="AQ2" s="33">
        <v>1</v>
      </c>
      <c r="AR2" s="33">
        <v>1</v>
      </c>
      <c r="AS2" s="33">
        <v>1</v>
      </c>
      <c r="AT2" s="33">
        <v>1</v>
      </c>
      <c r="AU2" s="33">
        <v>1</v>
      </c>
      <c r="AV2" s="33">
        <v>1</v>
      </c>
      <c r="AW2" s="33">
        <v>1</v>
      </c>
      <c r="AX2" s="33">
        <v>1</v>
      </c>
      <c r="AY2" s="33">
        <v>1</v>
      </c>
      <c r="AZ2" s="33">
        <v>1</v>
      </c>
      <c r="BA2" s="33">
        <v>1</v>
      </c>
      <c r="BB2" s="33">
        <v>1</v>
      </c>
      <c r="BC2" s="33">
        <v>1</v>
      </c>
      <c r="BD2" s="33">
        <v>1</v>
      </c>
      <c r="BE2" s="33">
        <v>1</v>
      </c>
      <c r="BF2" s="33">
        <v>1</v>
      </c>
      <c r="BG2" s="33">
        <v>1</v>
      </c>
      <c r="BH2" s="33">
        <v>1</v>
      </c>
      <c r="BI2" s="33">
        <v>1</v>
      </c>
      <c r="BJ2" s="33">
        <v>1</v>
      </c>
      <c r="BK2" s="33">
        <v>1</v>
      </c>
      <c r="BL2" s="33">
        <v>1</v>
      </c>
      <c r="BM2" s="33">
        <v>1</v>
      </c>
      <c r="BN2" s="33">
        <v>1</v>
      </c>
      <c r="BO2" s="33">
        <v>1</v>
      </c>
      <c r="BP2" s="33">
        <v>1</v>
      </c>
      <c r="BQ2" s="33">
        <v>1</v>
      </c>
      <c r="BR2" s="33">
        <v>1</v>
      </c>
      <c r="BS2" s="33">
        <v>1</v>
      </c>
      <c r="BT2" s="33">
        <v>1</v>
      </c>
      <c r="BU2" s="33">
        <v>1</v>
      </c>
      <c r="BV2" s="33">
        <v>1</v>
      </c>
      <c r="BW2" s="33">
        <v>1</v>
      </c>
      <c r="BX2" s="33">
        <v>1</v>
      </c>
      <c r="BY2" s="33">
        <v>1</v>
      </c>
      <c r="BZ2" s="33">
        <v>1</v>
      </c>
      <c r="CA2" s="33">
        <v>1</v>
      </c>
      <c r="CB2" s="33">
        <v>1</v>
      </c>
      <c r="CC2" s="33">
        <v>1</v>
      </c>
      <c r="CD2" s="33">
        <v>1</v>
      </c>
      <c r="CE2" s="33">
        <v>1</v>
      </c>
      <c r="CF2" s="33">
        <v>1</v>
      </c>
      <c r="CG2" s="33">
        <v>1</v>
      </c>
      <c r="CH2" s="33">
        <v>1</v>
      </c>
      <c r="CI2" s="33">
        <v>1</v>
      </c>
      <c r="CJ2" s="33">
        <v>1</v>
      </c>
      <c r="CK2" s="33">
        <v>1</v>
      </c>
      <c r="CL2" s="33">
        <v>1</v>
      </c>
      <c r="CM2" s="33">
        <v>1</v>
      </c>
      <c r="CN2" s="33">
        <v>1</v>
      </c>
      <c r="CO2" s="33">
        <v>1</v>
      </c>
      <c r="CP2" s="33">
        <v>1</v>
      </c>
      <c r="CQ2" s="33">
        <v>1</v>
      </c>
      <c r="CR2" s="33">
        <v>1</v>
      </c>
      <c r="CS2" s="33">
        <v>1</v>
      </c>
      <c r="CT2" s="33">
        <v>1</v>
      </c>
      <c r="CU2" s="33">
        <v>1</v>
      </c>
      <c r="CV2" s="33">
        <v>1</v>
      </c>
      <c r="CW2" s="33">
        <v>1</v>
      </c>
      <c r="CX2" s="33">
        <v>1</v>
      </c>
    </row>
    <row r="3" spans="1:102">
      <c r="A3" s="59">
        <v>20</v>
      </c>
      <c r="B3" s="33">
        <v>2</v>
      </c>
      <c r="C3" s="33">
        <v>2</v>
      </c>
      <c r="D3" s="33">
        <v>2</v>
      </c>
      <c r="E3" s="33">
        <v>2</v>
      </c>
      <c r="F3" s="33">
        <v>2</v>
      </c>
      <c r="G3" s="33">
        <v>2</v>
      </c>
      <c r="H3" s="33">
        <v>2</v>
      </c>
      <c r="I3" s="33">
        <v>2</v>
      </c>
      <c r="J3" s="33">
        <v>2</v>
      </c>
      <c r="K3" s="33">
        <v>2</v>
      </c>
      <c r="L3" s="33">
        <v>2</v>
      </c>
      <c r="M3" s="33">
        <v>2</v>
      </c>
      <c r="N3" s="33">
        <v>2</v>
      </c>
      <c r="O3" s="33">
        <v>2</v>
      </c>
      <c r="P3" s="33">
        <v>2</v>
      </c>
      <c r="Q3" s="33">
        <v>2</v>
      </c>
      <c r="R3" s="33">
        <v>2</v>
      </c>
      <c r="S3" s="33">
        <v>2</v>
      </c>
      <c r="T3" s="33">
        <v>2</v>
      </c>
      <c r="U3" s="33">
        <v>2</v>
      </c>
      <c r="V3" s="33">
        <v>2</v>
      </c>
      <c r="W3" s="33">
        <v>2</v>
      </c>
      <c r="X3" s="33">
        <v>2</v>
      </c>
      <c r="Y3" s="33">
        <v>2</v>
      </c>
      <c r="Z3" s="33">
        <v>2</v>
      </c>
      <c r="AA3" s="33">
        <v>2</v>
      </c>
      <c r="AB3" s="33">
        <v>2</v>
      </c>
      <c r="AC3" s="33">
        <v>2</v>
      </c>
      <c r="AD3" s="33">
        <v>2</v>
      </c>
      <c r="AE3" s="33">
        <v>2</v>
      </c>
      <c r="AF3" s="33">
        <v>2</v>
      </c>
      <c r="AG3" s="33">
        <v>2</v>
      </c>
      <c r="AH3" s="33">
        <v>2</v>
      </c>
      <c r="AI3" s="33">
        <v>2</v>
      </c>
      <c r="AJ3" s="33">
        <v>2</v>
      </c>
      <c r="AK3" s="33">
        <v>2</v>
      </c>
      <c r="AL3" s="33">
        <v>2</v>
      </c>
      <c r="AM3" s="33">
        <v>2</v>
      </c>
      <c r="AN3" s="33">
        <v>2</v>
      </c>
      <c r="AO3" s="33">
        <v>2</v>
      </c>
      <c r="AP3" s="33">
        <v>2</v>
      </c>
      <c r="AQ3" s="33">
        <v>2</v>
      </c>
      <c r="AR3" s="33">
        <v>2</v>
      </c>
      <c r="AS3" s="33">
        <v>2</v>
      </c>
      <c r="AT3" s="33">
        <v>2</v>
      </c>
      <c r="AU3" s="33">
        <v>2</v>
      </c>
      <c r="AV3" s="33">
        <v>2</v>
      </c>
      <c r="AW3" s="33">
        <v>2</v>
      </c>
      <c r="AX3" s="33">
        <v>2</v>
      </c>
      <c r="AY3" s="33">
        <v>2</v>
      </c>
      <c r="AZ3" s="33">
        <v>2</v>
      </c>
      <c r="BA3" s="33">
        <v>2</v>
      </c>
      <c r="BB3" s="33">
        <v>2</v>
      </c>
      <c r="BC3" s="33">
        <v>2</v>
      </c>
      <c r="BD3" s="33">
        <v>2</v>
      </c>
      <c r="BE3" s="33">
        <v>2</v>
      </c>
      <c r="BF3" s="33">
        <v>2</v>
      </c>
      <c r="BG3" s="33">
        <v>2</v>
      </c>
      <c r="BH3" s="33">
        <v>2</v>
      </c>
      <c r="BI3" s="33">
        <v>2</v>
      </c>
      <c r="BJ3" s="33">
        <v>2</v>
      </c>
      <c r="BK3" s="33">
        <v>2</v>
      </c>
      <c r="BL3" s="33">
        <v>2</v>
      </c>
      <c r="BM3" s="33">
        <v>2</v>
      </c>
      <c r="BN3" s="33">
        <v>2</v>
      </c>
      <c r="BO3" s="33">
        <v>2</v>
      </c>
      <c r="BP3" s="33">
        <v>2</v>
      </c>
      <c r="BQ3" s="33">
        <v>2</v>
      </c>
      <c r="BR3" s="33">
        <v>2</v>
      </c>
      <c r="BS3" s="33">
        <v>2</v>
      </c>
      <c r="BT3" s="33">
        <v>2</v>
      </c>
      <c r="BU3" s="33">
        <v>2</v>
      </c>
      <c r="BV3" s="33">
        <v>2</v>
      </c>
      <c r="BW3" s="33">
        <v>2</v>
      </c>
      <c r="BX3" s="33">
        <v>2</v>
      </c>
      <c r="BY3" s="33">
        <v>2</v>
      </c>
      <c r="BZ3" s="33">
        <v>2</v>
      </c>
      <c r="CA3" s="33">
        <v>2</v>
      </c>
      <c r="CB3" s="33">
        <v>2</v>
      </c>
      <c r="CC3" s="33">
        <v>2</v>
      </c>
      <c r="CD3" s="33">
        <v>2</v>
      </c>
      <c r="CE3" s="33">
        <v>2</v>
      </c>
      <c r="CF3" s="33">
        <v>2</v>
      </c>
      <c r="CG3" s="33">
        <v>2</v>
      </c>
      <c r="CH3" s="33">
        <v>2</v>
      </c>
      <c r="CI3" s="33">
        <v>2</v>
      </c>
      <c r="CJ3" s="33">
        <v>2</v>
      </c>
      <c r="CK3" s="33">
        <v>2</v>
      </c>
      <c r="CL3" s="33">
        <v>2</v>
      </c>
      <c r="CM3" s="33">
        <v>2</v>
      </c>
      <c r="CN3" s="33">
        <v>2</v>
      </c>
      <c r="CO3" s="33">
        <v>2</v>
      </c>
      <c r="CP3" s="33">
        <v>2</v>
      </c>
      <c r="CQ3" s="33">
        <v>2</v>
      </c>
      <c r="CR3" s="33">
        <v>2</v>
      </c>
      <c r="CS3" s="33">
        <v>2</v>
      </c>
      <c r="CT3" s="33">
        <v>2</v>
      </c>
      <c r="CU3" s="33">
        <v>2</v>
      </c>
      <c r="CV3" s="33">
        <v>2</v>
      </c>
      <c r="CW3" s="33">
        <v>2</v>
      </c>
      <c r="CX3" s="33">
        <v>2</v>
      </c>
    </row>
    <row r="4" spans="1:102">
      <c r="A4" s="59">
        <v>30</v>
      </c>
      <c r="B4" s="33">
        <v>3</v>
      </c>
      <c r="C4" s="33">
        <v>3</v>
      </c>
      <c r="D4" s="33">
        <v>3</v>
      </c>
      <c r="E4" s="33">
        <v>3</v>
      </c>
      <c r="F4" s="33">
        <v>3</v>
      </c>
      <c r="G4" s="33">
        <v>3</v>
      </c>
      <c r="H4" s="33">
        <v>3</v>
      </c>
      <c r="I4" s="33">
        <v>3</v>
      </c>
      <c r="J4" s="33">
        <v>3</v>
      </c>
      <c r="K4" s="33">
        <v>3</v>
      </c>
      <c r="L4" s="33">
        <v>3</v>
      </c>
      <c r="M4" s="33">
        <v>3</v>
      </c>
      <c r="N4" s="33">
        <v>3</v>
      </c>
      <c r="O4" s="33">
        <v>3</v>
      </c>
      <c r="P4" s="33">
        <v>3</v>
      </c>
      <c r="Q4" s="33">
        <v>3</v>
      </c>
      <c r="R4" s="33">
        <v>3</v>
      </c>
      <c r="S4" s="33">
        <v>3</v>
      </c>
      <c r="T4" s="33">
        <v>3</v>
      </c>
      <c r="U4" s="33">
        <v>3</v>
      </c>
      <c r="V4" s="33">
        <v>3</v>
      </c>
      <c r="W4" s="33">
        <v>3</v>
      </c>
      <c r="X4" s="33">
        <v>3</v>
      </c>
      <c r="Y4" s="33">
        <v>3</v>
      </c>
      <c r="Z4" s="33">
        <v>3</v>
      </c>
      <c r="AA4" s="33">
        <v>3</v>
      </c>
      <c r="AB4" s="33">
        <v>3</v>
      </c>
      <c r="AC4" s="33">
        <v>3</v>
      </c>
      <c r="AD4" s="33">
        <v>3</v>
      </c>
      <c r="AE4" s="33">
        <v>3</v>
      </c>
      <c r="AF4" s="33">
        <v>3</v>
      </c>
      <c r="AG4" s="33">
        <v>3</v>
      </c>
      <c r="AH4" s="33">
        <v>3</v>
      </c>
      <c r="AI4" s="33">
        <v>3</v>
      </c>
      <c r="AJ4" s="33">
        <v>3</v>
      </c>
      <c r="AK4" s="33">
        <v>3</v>
      </c>
      <c r="AL4" s="33">
        <v>3</v>
      </c>
      <c r="AM4" s="33">
        <v>3</v>
      </c>
      <c r="AN4" s="33">
        <v>3</v>
      </c>
      <c r="AO4" s="33">
        <v>3</v>
      </c>
      <c r="AP4" s="33">
        <v>3</v>
      </c>
      <c r="AQ4" s="33">
        <v>3</v>
      </c>
      <c r="AR4" s="33">
        <v>3</v>
      </c>
      <c r="AS4" s="33">
        <v>3</v>
      </c>
      <c r="AT4" s="33">
        <v>3</v>
      </c>
      <c r="AU4" s="33">
        <v>3</v>
      </c>
      <c r="AV4" s="33">
        <v>3</v>
      </c>
      <c r="AW4" s="33">
        <v>3</v>
      </c>
      <c r="AX4" s="33">
        <v>3</v>
      </c>
      <c r="AY4" s="33">
        <v>3</v>
      </c>
      <c r="AZ4" s="33">
        <v>3</v>
      </c>
      <c r="BA4" s="33">
        <v>3</v>
      </c>
      <c r="BB4" s="33">
        <v>3</v>
      </c>
      <c r="BC4" s="33">
        <v>3</v>
      </c>
      <c r="BD4" s="33">
        <v>3</v>
      </c>
      <c r="BE4" s="33">
        <v>3</v>
      </c>
      <c r="BF4" s="33">
        <v>3</v>
      </c>
      <c r="BG4" s="33">
        <v>3</v>
      </c>
      <c r="BH4" s="33">
        <v>3</v>
      </c>
      <c r="BI4" s="33">
        <v>3</v>
      </c>
      <c r="BJ4" s="33">
        <v>3</v>
      </c>
      <c r="BK4" s="33">
        <v>3</v>
      </c>
      <c r="BL4" s="33">
        <v>3</v>
      </c>
      <c r="BM4" s="33">
        <v>3</v>
      </c>
      <c r="BN4" s="33">
        <v>3</v>
      </c>
      <c r="BO4" s="33">
        <v>3</v>
      </c>
      <c r="BP4" s="33">
        <v>3</v>
      </c>
      <c r="BQ4" s="33">
        <v>3</v>
      </c>
      <c r="BR4" s="33">
        <v>3</v>
      </c>
      <c r="BS4" s="33">
        <v>3</v>
      </c>
      <c r="BT4" s="33">
        <v>3</v>
      </c>
      <c r="BU4" s="33">
        <v>3</v>
      </c>
      <c r="BV4" s="33">
        <v>3</v>
      </c>
      <c r="BW4" s="33">
        <v>3</v>
      </c>
      <c r="BX4" s="33">
        <v>3</v>
      </c>
      <c r="BY4" s="33">
        <v>3</v>
      </c>
      <c r="BZ4" s="33">
        <v>3</v>
      </c>
      <c r="CA4" s="33">
        <v>3</v>
      </c>
      <c r="CB4" s="33">
        <v>3</v>
      </c>
      <c r="CC4" s="33">
        <v>3</v>
      </c>
      <c r="CD4" s="33">
        <v>3</v>
      </c>
      <c r="CE4" s="33">
        <v>3</v>
      </c>
      <c r="CF4" s="33">
        <v>3</v>
      </c>
      <c r="CG4" s="33">
        <v>3</v>
      </c>
      <c r="CH4" s="33">
        <v>3</v>
      </c>
      <c r="CI4" s="33">
        <v>3</v>
      </c>
      <c r="CJ4" s="33">
        <v>3</v>
      </c>
      <c r="CK4" s="33">
        <v>3</v>
      </c>
      <c r="CL4" s="33">
        <v>3</v>
      </c>
      <c r="CM4" s="33">
        <v>3</v>
      </c>
      <c r="CN4" s="33">
        <v>3</v>
      </c>
      <c r="CO4" s="33">
        <v>3</v>
      </c>
      <c r="CP4" s="33">
        <v>3</v>
      </c>
      <c r="CQ4" s="33">
        <v>3</v>
      </c>
      <c r="CR4" s="33">
        <v>3</v>
      </c>
      <c r="CS4" s="33">
        <v>3</v>
      </c>
      <c r="CT4" s="33">
        <v>3</v>
      </c>
      <c r="CU4" s="33">
        <v>3</v>
      </c>
      <c r="CV4" s="33">
        <v>3</v>
      </c>
      <c r="CW4" s="33">
        <v>3</v>
      </c>
      <c r="CX4" s="33">
        <v>3</v>
      </c>
    </row>
    <row r="5" spans="1:102">
      <c r="A5" s="59">
        <v>40</v>
      </c>
      <c r="B5" s="33">
        <v>4</v>
      </c>
      <c r="C5" s="33">
        <v>4</v>
      </c>
      <c r="D5" s="33">
        <v>4</v>
      </c>
      <c r="E5" s="33">
        <v>4</v>
      </c>
      <c r="F5" s="33">
        <v>4</v>
      </c>
      <c r="G5" s="33">
        <v>4</v>
      </c>
      <c r="H5" s="33">
        <v>4</v>
      </c>
      <c r="I5" s="33">
        <v>4</v>
      </c>
      <c r="J5" s="33">
        <v>4</v>
      </c>
      <c r="K5" s="33">
        <v>4</v>
      </c>
      <c r="L5" s="33">
        <v>4</v>
      </c>
      <c r="M5" s="33">
        <v>4</v>
      </c>
      <c r="N5" s="33">
        <v>4</v>
      </c>
      <c r="O5" s="33">
        <v>4</v>
      </c>
      <c r="P5" s="33">
        <v>4</v>
      </c>
      <c r="Q5" s="33">
        <v>4</v>
      </c>
      <c r="R5" s="33">
        <v>4</v>
      </c>
      <c r="S5" s="33">
        <v>4</v>
      </c>
      <c r="T5" s="33">
        <v>4</v>
      </c>
      <c r="U5" s="33">
        <v>4</v>
      </c>
      <c r="V5" s="33">
        <v>4</v>
      </c>
      <c r="W5" s="33">
        <v>4</v>
      </c>
      <c r="X5" s="33">
        <v>4</v>
      </c>
      <c r="Y5" s="33">
        <v>4</v>
      </c>
      <c r="Z5" s="33">
        <v>4</v>
      </c>
      <c r="AA5" s="33">
        <v>4</v>
      </c>
      <c r="AB5" s="33">
        <v>4</v>
      </c>
      <c r="AC5" s="33">
        <v>4</v>
      </c>
      <c r="AD5" s="33">
        <v>4</v>
      </c>
      <c r="AE5" s="33">
        <v>4</v>
      </c>
      <c r="AF5" s="33">
        <v>4</v>
      </c>
      <c r="AG5" s="33">
        <v>4</v>
      </c>
      <c r="AH5" s="33">
        <v>4</v>
      </c>
      <c r="AI5" s="33">
        <v>4</v>
      </c>
      <c r="AJ5" s="33">
        <v>4</v>
      </c>
      <c r="AK5" s="33">
        <v>4</v>
      </c>
      <c r="AL5" s="33">
        <v>4</v>
      </c>
      <c r="AM5" s="33">
        <v>4</v>
      </c>
      <c r="AN5" s="33">
        <v>4</v>
      </c>
      <c r="AO5" s="33">
        <v>4</v>
      </c>
      <c r="AP5" s="33">
        <v>4</v>
      </c>
      <c r="AQ5" s="33">
        <v>4</v>
      </c>
      <c r="AR5" s="33">
        <v>4</v>
      </c>
      <c r="AS5" s="33">
        <v>4</v>
      </c>
      <c r="AT5" s="33">
        <v>4</v>
      </c>
      <c r="AU5" s="33">
        <v>4</v>
      </c>
      <c r="AV5" s="33">
        <v>4</v>
      </c>
      <c r="AW5" s="33">
        <v>4</v>
      </c>
      <c r="AX5" s="33">
        <v>4</v>
      </c>
      <c r="AY5" s="33">
        <v>4</v>
      </c>
      <c r="AZ5" s="33">
        <v>4</v>
      </c>
      <c r="BA5" s="33">
        <v>4</v>
      </c>
      <c r="BB5" s="33">
        <v>4</v>
      </c>
      <c r="BC5" s="33">
        <v>4</v>
      </c>
      <c r="BD5" s="33">
        <v>4</v>
      </c>
      <c r="BE5" s="33">
        <v>4</v>
      </c>
      <c r="BF5" s="33">
        <v>4</v>
      </c>
      <c r="BG5" s="33">
        <v>4</v>
      </c>
      <c r="BH5" s="33">
        <v>4</v>
      </c>
      <c r="BI5" s="33">
        <v>4</v>
      </c>
      <c r="BJ5" s="33">
        <v>4</v>
      </c>
      <c r="BK5" s="33">
        <v>4</v>
      </c>
      <c r="BL5" s="33">
        <v>4</v>
      </c>
      <c r="BM5" s="33">
        <v>4</v>
      </c>
      <c r="BN5" s="33">
        <v>4</v>
      </c>
      <c r="BO5" s="33">
        <v>4</v>
      </c>
      <c r="BP5" s="33">
        <v>4</v>
      </c>
      <c r="BQ5" s="33">
        <v>4</v>
      </c>
      <c r="BR5" s="33">
        <v>4</v>
      </c>
      <c r="BS5" s="33">
        <v>4</v>
      </c>
      <c r="BT5" s="33">
        <v>4</v>
      </c>
      <c r="BU5" s="33">
        <v>4</v>
      </c>
      <c r="BV5" s="33">
        <v>4</v>
      </c>
      <c r="BW5" s="33">
        <v>4</v>
      </c>
      <c r="BX5" s="33">
        <v>4</v>
      </c>
      <c r="BY5" s="33">
        <v>4</v>
      </c>
      <c r="BZ5" s="33">
        <v>4</v>
      </c>
      <c r="CA5" s="33">
        <v>4</v>
      </c>
      <c r="CB5" s="33">
        <v>4</v>
      </c>
      <c r="CC5" s="33">
        <v>4</v>
      </c>
      <c r="CD5" s="33">
        <v>4</v>
      </c>
      <c r="CE5" s="33">
        <v>4</v>
      </c>
      <c r="CF5" s="33">
        <v>4</v>
      </c>
      <c r="CG5" s="33">
        <v>4</v>
      </c>
      <c r="CH5" s="33">
        <v>4</v>
      </c>
      <c r="CI5" s="33">
        <v>4</v>
      </c>
      <c r="CJ5" s="33">
        <v>4</v>
      </c>
      <c r="CK5" s="33">
        <v>4</v>
      </c>
      <c r="CL5" s="33">
        <v>4</v>
      </c>
      <c r="CM5" s="33">
        <v>4</v>
      </c>
      <c r="CN5" s="33">
        <v>4</v>
      </c>
      <c r="CO5" s="33">
        <v>4</v>
      </c>
      <c r="CP5" s="33">
        <v>4</v>
      </c>
      <c r="CQ5" s="33">
        <v>4</v>
      </c>
      <c r="CR5" s="33">
        <v>4</v>
      </c>
      <c r="CS5" s="33">
        <v>4</v>
      </c>
      <c r="CT5" s="33">
        <v>4</v>
      </c>
      <c r="CU5" s="33">
        <v>4</v>
      </c>
      <c r="CV5" s="33">
        <v>4</v>
      </c>
      <c r="CW5" s="33">
        <v>4</v>
      </c>
      <c r="CX5" s="33">
        <v>4</v>
      </c>
    </row>
    <row r="6" spans="1:102">
      <c r="A6" s="59">
        <v>50</v>
      </c>
      <c r="B6" s="33">
        <v>5</v>
      </c>
      <c r="C6" s="33">
        <v>5</v>
      </c>
      <c r="D6" s="33">
        <v>5</v>
      </c>
      <c r="E6" s="33">
        <v>5</v>
      </c>
      <c r="F6" s="33">
        <v>5</v>
      </c>
      <c r="G6" s="33">
        <v>5</v>
      </c>
      <c r="H6" s="33">
        <v>5</v>
      </c>
      <c r="I6" s="33">
        <v>5</v>
      </c>
      <c r="J6" s="33">
        <v>5</v>
      </c>
      <c r="K6" s="33">
        <v>5</v>
      </c>
      <c r="L6" s="33">
        <v>5</v>
      </c>
      <c r="M6" s="33">
        <v>5</v>
      </c>
      <c r="N6" s="33">
        <v>5</v>
      </c>
      <c r="O6" s="33">
        <v>5</v>
      </c>
      <c r="P6" s="33">
        <v>5</v>
      </c>
      <c r="Q6" s="33">
        <v>5</v>
      </c>
      <c r="R6" s="33">
        <v>5</v>
      </c>
      <c r="S6" s="33">
        <v>5</v>
      </c>
      <c r="T6" s="33">
        <v>5</v>
      </c>
      <c r="U6" s="33">
        <v>5</v>
      </c>
      <c r="V6" s="33">
        <v>5</v>
      </c>
      <c r="W6" s="33">
        <v>5</v>
      </c>
      <c r="X6" s="33">
        <v>5</v>
      </c>
      <c r="Y6" s="33">
        <v>5</v>
      </c>
      <c r="Z6" s="33">
        <v>5</v>
      </c>
      <c r="AA6" s="33">
        <v>5</v>
      </c>
      <c r="AB6" s="33">
        <v>5</v>
      </c>
      <c r="AC6" s="33">
        <v>5</v>
      </c>
      <c r="AD6" s="33">
        <v>5</v>
      </c>
      <c r="AE6" s="33">
        <v>5</v>
      </c>
      <c r="AF6" s="33">
        <v>5</v>
      </c>
      <c r="AG6" s="33">
        <v>5</v>
      </c>
      <c r="AH6" s="33">
        <v>5</v>
      </c>
      <c r="AI6" s="33">
        <v>5</v>
      </c>
      <c r="AJ6" s="33">
        <v>5</v>
      </c>
      <c r="AK6" s="33">
        <v>5</v>
      </c>
      <c r="AL6" s="33">
        <v>5</v>
      </c>
      <c r="AM6" s="33">
        <v>5</v>
      </c>
      <c r="AN6" s="33">
        <v>5</v>
      </c>
      <c r="AO6" s="33">
        <v>5</v>
      </c>
      <c r="AP6" s="33">
        <v>5</v>
      </c>
      <c r="AQ6" s="33">
        <v>5</v>
      </c>
      <c r="AR6" s="33">
        <v>5</v>
      </c>
      <c r="AS6" s="33">
        <v>5</v>
      </c>
      <c r="AT6" s="33">
        <v>5</v>
      </c>
      <c r="AU6" s="33">
        <v>5</v>
      </c>
      <c r="AV6" s="33">
        <v>5</v>
      </c>
      <c r="AW6" s="33">
        <v>5</v>
      </c>
      <c r="AX6" s="33">
        <v>5</v>
      </c>
      <c r="AY6" s="33">
        <v>5</v>
      </c>
      <c r="AZ6" s="33">
        <v>5</v>
      </c>
      <c r="BA6" s="33">
        <v>5</v>
      </c>
      <c r="BB6" s="33">
        <v>5</v>
      </c>
      <c r="BC6" s="33">
        <v>5</v>
      </c>
      <c r="BD6" s="33">
        <v>5</v>
      </c>
      <c r="BE6" s="33">
        <v>5</v>
      </c>
      <c r="BF6" s="33">
        <v>5</v>
      </c>
      <c r="BG6" s="33">
        <v>5</v>
      </c>
      <c r="BH6" s="33">
        <v>5</v>
      </c>
      <c r="BI6" s="33">
        <v>5</v>
      </c>
      <c r="BJ6" s="33">
        <v>5</v>
      </c>
      <c r="BK6" s="33">
        <v>5</v>
      </c>
      <c r="BL6" s="33">
        <v>5</v>
      </c>
      <c r="BM6" s="33">
        <v>5</v>
      </c>
      <c r="BN6" s="33">
        <v>5</v>
      </c>
      <c r="BO6" s="33">
        <v>5</v>
      </c>
      <c r="BP6" s="33">
        <v>5</v>
      </c>
      <c r="BQ6" s="33">
        <v>5</v>
      </c>
      <c r="BR6" s="33">
        <v>5</v>
      </c>
      <c r="BS6" s="33">
        <v>5</v>
      </c>
      <c r="BT6" s="33">
        <v>5</v>
      </c>
      <c r="BU6" s="33">
        <v>5</v>
      </c>
      <c r="BV6" s="33">
        <v>5</v>
      </c>
      <c r="BW6" s="33">
        <v>5</v>
      </c>
      <c r="BX6" s="33">
        <v>5</v>
      </c>
      <c r="BY6" s="33">
        <v>5</v>
      </c>
      <c r="BZ6" s="33">
        <v>5</v>
      </c>
      <c r="CA6" s="33">
        <v>5</v>
      </c>
      <c r="CB6" s="33">
        <v>5</v>
      </c>
      <c r="CC6" s="33">
        <v>5</v>
      </c>
      <c r="CD6" s="33">
        <v>5</v>
      </c>
      <c r="CE6" s="33">
        <v>5</v>
      </c>
      <c r="CF6" s="33">
        <v>5</v>
      </c>
      <c r="CG6" s="33">
        <v>5</v>
      </c>
      <c r="CH6" s="33">
        <v>5</v>
      </c>
      <c r="CI6" s="33">
        <v>5</v>
      </c>
      <c r="CJ6" s="33">
        <v>5</v>
      </c>
      <c r="CK6" s="33">
        <v>5</v>
      </c>
      <c r="CL6" s="33">
        <v>5</v>
      </c>
      <c r="CM6" s="33">
        <v>5</v>
      </c>
      <c r="CN6" s="33">
        <v>5</v>
      </c>
      <c r="CO6" s="33">
        <v>5</v>
      </c>
      <c r="CP6" s="33">
        <v>5</v>
      </c>
      <c r="CQ6" s="33">
        <v>5</v>
      </c>
      <c r="CR6" s="33">
        <v>5</v>
      </c>
      <c r="CS6" s="33">
        <v>5</v>
      </c>
      <c r="CT6" s="33">
        <v>5</v>
      </c>
      <c r="CU6" s="33">
        <v>5</v>
      </c>
      <c r="CV6" s="33">
        <v>5</v>
      </c>
      <c r="CW6" s="33">
        <v>5</v>
      </c>
      <c r="CX6" s="33">
        <v>5</v>
      </c>
    </row>
    <row r="7" spans="1:102">
      <c r="A7" s="59">
        <v>60</v>
      </c>
      <c r="B7" s="33">
        <v>6</v>
      </c>
      <c r="C7" s="33">
        <v>6</v>
      </c>
      <c r="D7" s="33">
        <v>6</v>
      </c>
      <c r="E7" s="33">
        <v>6</v>
      </c>
      <c r="F7" s="33">
        <v>6</v>
      </c>
      <c r="G7" s="33">
        <v>6</v>
      </c>
      <c r="H7" s="33">
        <v>6</v>
      </c>
      <c r="I7" s="33">
        <v>6</v>
      </c>
      <c r="J7" s="33">
        <v>6</v>
      </c>
      <c r="K7" s="33">
        <v>6</v>
      </c>
      <c r="L7" s="33">
        <v>6</v>
      </c>
      <c r="M7" s="33">
        <v>6</v>
      </c>
      <c r="N7" s="33">
        <v>6</v>
      </c>
      <c r="O7" s="33">
        <v>6</v>
      </c>
      <c r="P7" s="33">
        <v>6</v>
      </c>
      <c r="Q7" s="33">
        <v>6</v>
      </c>
      <c r="R7" s="33">
        <v>6</v>
      </c>
      <c r="S7" s="33">
        <v>6</v>
      </c>
      <c r="T7" s="33">
        <v>6</v>
      </c>
      <c r="U7" s="33">
        <v>6</v>
      </c>
      <c r="V7" s="33">
        <v>6</v>
      </c>
      <c r="W7" s="33">
        <v>6</v>
      </c>
      <c r="X7" s="33">
        <v>6</v>
      </c>
      <c r="Y7" s="33">
        <v>6</v>
      </c>
      <c r="Z7" s="33">
        <v>6</v>
      </c>
      <c r="AA7" s="33">
        <v>6</v>
      </c>
      <c r="AB7" s="33">
        <v>6</v>
      </c>
      <c r="AC7" s="33">
        <v>6</v>
      </c>
      <c r="AD7" s="33">
        <v>6</v>
      </c>
      <c r="AE7" s="33">
        <v>6</v>
      </c>
      <c r="AF7" s="33">
        <v>6</v>
      </c>
      <c r="AG7" s="33">
        <v>6</v>
      </c>
      <c r="AH7" s="33">
        <v>6</v>
      </c>
      <c r="AI7" s="33">
        <v>6</v>
      </c>
      <c r="AJ7" s="33">
        <v>6</v>
      </c>
      <c r="AK7" s="33">
        <v>6</v>
      </c>
      <c r="AL7" s="33">
        <v>6</v>
      </c>
      <c r="AM7" s="33">
        <v>6</v>
      </c>
      <c r="AN7" s="33">
        <v>6</v>
      </c>
      <c r="AO7" s="33">
        <v>6</v>
      </c>
      <c r="AP7" s="33">
        <v>6</v>
      </c>
      <c r="AQ7" s="33">
        <v>6</v>
      </c>
      <c r="AR7" s="33">
        <v>6</v>
      </c>
      <c r="AS7" s="33">
        <v>6</v>
      </c>
      <c r="AT7" s="33">
        <v>6</v>
      </c>
      <c r="AU7" s="33">
        <v>6</v>
      </c>
      <c r="AV7" s="33">
        <v>6</v>
      </c>
      <c r="AW7" s="33">
        <v>6</v>
      </c>
      <c r="AX7" s="33">
        <v>6</v>
      </c>
      <c r="AY7" s="33">
        <v>6</v>
      </c>
      <c r="AZ7" s="33">
        <v>6</v>
      </c>
      <c r="BA7" s="33">
        <v>6</v>
      </c>
      <c r="BB7" s="33">
        <v>6</v>
      </c>
      <c r="BC7" s="33">
        <v>6</v>
      </c>
      <c r="BD7" s="33">
        <v>6</v>
      </c>
      <c r="BE7" s="33">
        <v>6</v>
      </c>
      <c r="BF7" s="33">
        <v>6</v>
      </c>
      <c r="BG7" s="33">
        <v>6</v>
      </c>
      <c r="BH7" s="33">
        <v>6</v>
      </c>
      <c r="BI7" s="33">
        <v>6</v>
      </c>
      <c r="BJ7" s="33">
        <v>6</v>
      </c>
      <c r="BK7" s="33">
        <v>6</v>
      </c>
      <c r="BL7" s="33">
        <v>6</v>
      </c>
      <c r="BM7" s="33">
        <v>6</v>
      </c>
      <c r="BN7" s="33">
        <v>6</v>
      </c>
      <c r="BO7" s="33">
        <v>6</v>
      </c>
      <c r="BP7" s="33">
        <v>6</v>
      </c>
      <c r="BQ7" s="33">
        <v>6</v>
      </c>
      <c r="BR7" s="33">
        <v>6</v>
      </c>
      <c r="BS7" s="33">
        <v>6</v>
      </c>
      <c r="BT7" s="33">
        <v>6</v>
      </c>
      <c r="BU7" s="33">
        <v>6</v>
      </c>
      <c r="BV7" s="33">
        <v>6</v>
      </c>
      <c r="BW7" s="33">
        <v>6</v>
      </c>
      <c r="BX7" s="33">
        <v>6</v>
      </c>
      <c r="BY7" s="33">
        <v>6</v>
      </c>
      <c r="BZ7" s="33">
        <v>6</v>
      </c>
      <c r="CA7" s="33">
        <v>6</v>
      </c>
      <c r="CB7" s="33">
        <v>6</v>
      </c>
      <c r="CC7" s="33">
        <v>6</v>
      </c>
      <c r="CD7" s="33">
        <v>6</v>
      </c>
      <c r="CE7" s="33">
        <v>6</v>
      </c>
      <c r="CF7" s="33">
        <v>6</v>
      </c>
      <c r="CG7" s="33">
        <v>6</v>
      </c>
      <c r="CH7" s="33">
        <v>6</v>
      </c>
      <c r="CI7" s="33">
        <v>6</v>
      </c>
      <c r="CJ7" s="33">
        <v>6</v>
      </c>
      <c r="CK7" s="33">
        <v>6</v>
      </c>
      <c r="CL7" s="33">
        <v>6</v>
      </c>
      <c r="CM7" s="33">
        <v>6</v>
      </c>
      <c r="CN7" s="33">
        <v>6</v>
      </c>
      <c r="CO7" s="33">
        <v>6</v>
      </c>
      <c r="CP7" s="33">
        <v>6</v>
      </c>
      <c r="CQ7" s="33">
        <v>6</v>
      </c>
      <c r="CR7" s="33">
        <v>6</v>
      </c>
      <c r="CS7" s="33">
        <v>6</v>
      </c>
      <c r="CT7" s="33">
        <v>6</v>
      </c>
      <c r="CU7" s="33">
        <v>6</v>
      </c>
      <c r="CV7" s="33">
        <v>6</v>
      </c>
      <c r="CW7" s="33">
        <v>6</v>
      </c>
      <c r="CX7" s="33">
        <v>6</v>
      </c>
    </row>
    <row r="8" spans="1:102">
      <c r="B8">
        <f t="shared" ref="B8:BA8" si="0">SUM(B2:B7)</f>
        <v>21</v>
      </c>
      <c r="C8">
        <f t="shared" si="0"/>
        <v>21</v>
      </c>
      <c r="D8">
        <f t="shared" si="0"/>
        <v>21</v>
      </c>
      <c r="E8">
        <f t="shared" si="0"/>
        <v>21</v>
      </c>
      <c r="F8">
        <f t="shared" si="0"/>
        <v>21</v>
      </c>
      <c r="G8">
        <f t="shared" si="0"/>
        <v>21</v>
      </c>
      <c r="H8">
        <f t="shared" si="0"/>
        <v>21</v>
      </c>
      <c r="I8">
        <f>SUM(I2:I7)</f>
        <v>21</v>
      </c>
      <c r="J8">
        <f t="shared" si="0"/>
        <v>21</v>
      </c>
      <c r="K8">
        <f>SUM(K2:K7)</f>
        <v>21</v>
      </c>
      <c r="L8">
        <f t="shared" si="0"/>
        <v>21</v>
      </c>
      <c r="M8">
        <f t="shared" si="0"/>
        <v>21</v>
      </c>
      <c r="N8">
        <f t="shared" si="0"/>
        <v>21</v>
      </c>
      <c r="O8">
        <f t="shared" si="0"/>
        <v>21</v>
      </c>
      <c r="P8">
        <f t="shared" si="0"/>
        <v>21</v>
      </c>
      <c r="Q8">
        <f t="shared" si="0"/>
        <v>21</v>
      </c>
      <c r="R8">
        <f t="shared" si="0"/>
        <v>21</v>
      </c>
      <c r="S8">
        <f t="shared" si="0"/>
        <v>21</v>
      </c>
      <c r="T8">
        <f t="shared" si="0"/>
        <v>21</v>
      </c>
      <c r="U8">
        <f t="shared" si="0"/>
        <v>21</v>
      </c>
      <c r="V8">
        <f t="shared" si="0"/>
        <v>21</v>
      </c>
      <c r="W8">
        <f t="shared" si="0"/>
        <v>21</v>
      </c>
      <c r="X8">
        <f t="shared" si="0"/>
        <v>21</v>
      </c>
      <c r="Y8">
        <f t="shared" si="0"/>
        <v>21</v>
      </c>
      <c r="Z8">
        <f t="shared" si="0"/>
        <v>21</v>
      </c>
      <c r="AA8">
        <f t="shared" si="0"/>
        <v>21</v>
      </c>
      <c r="AB8">
        <f t="shared" si="0"/>
        <v>21</v>
      </c>
      <c r="AC8">
        <f t="shared" si="0"/>
        <v>21</v>
      </c>
      <c r="AD8">
        <f t="shared" si="0"/>
        <v>21</v>
      </c>
      <c r="AE8">
        <f t="shared" si="0"/>
        <v>21</v>
      </c>
      <c r="AF8">
        <f t="shared" si="0"/>
        <v>21</v>
      </c>
      <c r="AG8">
        <f t="shared" si="0"/>
        <v>21</v>
      </c>
      <c r="AH8">
        <f t="shared" si="0"/>
        <v>21</v>
      </c>
      <c r="AI8">
        <f t="shared" si="0"/>
        <v>21</v>
      </c>
      <c r="AJ8">
        <f t="shared" si="0"/>
        <v>21</v>
      </c>
      <c r="AK8">
        <f t="shared" si="0"/>
        <v>21</v>
      </c>
      <c r="AL8">
        <f t="shared" si="0"/>
        <v>21</v>
      </c>
      <c r="AM8">
        <f t="shared" si="0"/>
        <v>21</v>
      </c>
      <c r="AN8">
        <f t="shared" si="0"/>
        <v>21</v>
      </c>
      <c r="AO8">
        <f t="shared" si="0"/>
        <v>21</v>
      </c>
      <c r="AP8">
        <f t="shared" si="0"/>
        <v>21</v>
      </c>
      <c r="AQ8">
        <f t="shared" si="0"/>
        <v>21</v>
      </c>
      <c r="AR8">
        <f t="shared" si="0"/>
        <v>21</v>
      </c>
      <c r="AS8">
        <f t="shared" si="0"/>
        <v>21</v>
      </c>
      <c r="AT8">
        <f t="shared" si="0"/>
        <v>21</v>
      </c>
      <c r="AU8">
        <f t="shared" si="0"/>
        <v>21</v>
      </c>
      <c r="AV8">
        <f t="shared" si="0"/>
        <v>21</v>
      </c>
      <c r="AW8">
        <f t="shared" si="0"/>
        <v>21</v>
      </c>
      <c r="AX8">
        <f t="shared" si="0"/>
        <v>21</v>
      </c>
      <c r="AY8">
        <f t="shared" si="0"/>
        <v>21</v>
      </c>
      <c r="AZ8">
        <f t="shared" si="0"/>
        <v>21</v>
      </c>
      <c r="BA8">
        <f t="shared" si="0"/>
        <v>21</v>
      </c>
      <c r="BB8">
        <f t="shared" ref="BB8" si="1">SUM(BB2:BB7)</f>
        <v>21</v>
      </c>
      <c r="BC8">
        <f t="shared" ref="BC8" si="2">SUM(BC2:BC7)</f>
        <v>21</v>
      </c>
      <c r="BD8">
        <f t="shared" ref="BD8" si="3">SUM(BD2:BD7)</f>
        <v>21</v>
      </c>
      <c r="BE8">
        <f t="shared" ref="BE8" si="4">SUM(BE2:BE7)</f>
        <v>21</v>
      </c>
      <c r="BF8">
        <f t="shared" ref="BF8" si="5">SUM(BF2:BF7)</f>
        <v>21</v>
      </c>
      <c r="BG8">
        <f t="shared" ref="BG8" si="6">SUM(BG2:BG7)</f>
        <v>21</v>
      </c>
      <c r="BH8">
        <f t="shared" ref="BH8" si="7">SUM(BH2:BH7)</f>
        <v>21</v>
      </c>
      <c r="BI8">
        <f t="shared" ref="BI8" si="8">SUM(BI2:BI7)</f>
        <v>21</v>
      </c>
      <c r="BJ8">
        <f t="shared" ref="BJ8" si="9">SUM(BJ2:BJ7)</f>
        <v>21</v>
      </c>
      <c r="BK8">
        <f t="shared" ref="BK8" si="10">SUM(BK2:BK7)</f>
        <v>21</v>
      </c>
      <c r="BL8">
        <f t="shared" ref="BL8" si="11">SUM(BL2:BL7)</f>
        <v>21</v>
      </c>
      <c r="BM8">
        <f t="shared" ref="BM8" si="12">SUM(BM2:BM7)</f>
        <v>21</v>
      </c>
      <c r="BN8">
        <f t="shared" ref="BN8" si="13">SUM(BN2:BN7)</f>
        <v>21</v>
      </c>
      <c r="BO8">
        <f t="shared" ref="BO8" si="14">SUM(BO2:BO7)</f>
        <v>21</v>
      </c>
      <c r="BP8">
        <f t="shared" ref="BP8" si="15">SUM(BP2:BP7)</f>
        <v>21</v>
      </c>
      <c r="BQ8">
        <f t="shared" ref="BQ8" si="16">SUM(BQ2:BQ7)</f>
        <v>21</v>
      </c>
      <c r="BR8">
        <f t="shared" ref="BR8" si="17">SUM(BR2:BR7)</f>
        <v>21</v>
      </c>
      <c r="BS8">
        <f t="shared" ref="BS8" si="18">SUM(BS2:BS7)</f>
        <v>21</v>
      </c>
      <c r="BT8">
        <f t="shared" ref="BT8" si="19">SUM(BT2:BT7)</f>
        <v>21</v>
      </c>
      <c r="BU8">
        <f t="shared" ref="BU8" si="20">SUM(BU2:BU7)</f>
        <v>21</v>
      </c>
      <c r="BV8">
        <f t="shared" ref="BV8" si="21">SUM(BV2:BV7)</f>
        <v>21</v>
      </c>
      <c r="BW8">
        <f t="shared" ref="BW8" si="22">SUM(BW2:BW7)</f>
        <v>21</v>
      </c>
      <c r="BX8">
        <f t="shared" ref="BX8" si="23">SUM(BX2:BX7)</f>
        <v>21</v>
      </c>
      <c r="BY8">
        <f t="shared" ref="BY8" si="24">SUM(BY2:BY7)</f>
        <v>21</v>
      </c>
      <c r="BZ8">
        <f t="shared" ref="BZ8" si="25">SUM(BZ2:BZ7)</f>
        <v>21</v>
      </c>
      <c r="CA8">
        <f t="shared" ref="CA8" si="26">SUM(CA2:CA7)</f>
        <v>21</v>
      </c>
      <c r="CB8">
        <f t="shared" ref="CB8" si="27">SUM(CB2:CB7)</f>
        <v>21</v>
      </c>
      <c r="CC8">
        <f t="shared" ref="CC8" si="28">SUM(CC2:CC7)</f>
        <v>21</v>
      </c>
      <c r="CD8">
        <f t="shared" ref="CD8" si="29">SUM(CD2:CD7)</f>
        <v>21</v>
      </c>
      <c r="CE8">
        <f t="shared" ref="CE8" si="30">SUM(CE2:CE7)</f>
        <v>21</v>
      </c>
      <c r="CF8">
        <f t="shared" ref="CF8" si="31">SUM(CF2:CF7)</f>
        <v>21</v>
      </c>
      <c r="CG8">
        <f t="shared" ref="CG8" si="32">SUM(CG2:CG7)</f>
        <v>21</v>
      </c>
      <c r="CH8">
        <f t="shared" ref="CH8" si="33">SUM(CH2:CH7)</f>
        <v>21</v>
      </c>
      <c r="CI8">
        <f t="shared" ref="CI8" si="34">SUM(CI2:CI7)</f>
        <v>21</v>
      </c>
      <c r="CJ8">
        <f t="shared" ref="CJ8" si="35">SUM(CJ2:CJ7)</f>
        <v>21</v>
      </c>
      <c r="CK8">
        <f t="shared" ref="CK8" si="36">SUM(CK2:CK7)</f>
        <v>21</v>
      </c>
      <c r="CL8">
        <f t="shared" ref="CL8" si="37">SUM(CL2:CL7)</f>
        <v>21</v>
      </c>
      <c r="CM8">
        <f t="shared" ref="CM8" si="38">SUM(CM2:CM7)</f>
        <v>21</v>
      </c>
      <c r="CN8">
        <f t="shared" ref="CN8" si="39">SUM(CN2:CN7)</f>
        <v>21</v>
      </c>
      <c r="CO8">
        <f t="shared" ref="CO8" si="40">SUM(CO2:CO7)</f>
        <v>21</v>
      </c>
      <c r="CP8">
        <f t="shared" ref="CP8" si="41">SUM(CP2:CP7)</f>
        <v>21</v>
      </c>
      <c r="CQ8">
        <f t="shared" ref="CQ8" si="42">SUM(CQ2:CQ7)</f>
        <v>21</v>
      </c>
      <c r="CR8">
        <f t="shared" ref="CR8" si="43">SUM(CR2:CR7)</f>
        <v>21</v>
      </c>
      <c r="CS8">
        <f t="shared" ref="CS8" si="44">SUM(CS2:CS7)</f>
        <v>21</v>
      </c>
      <c r="CT8">
        <f t="shared" ref="CT8" si="45">SUM(CT2:CT7)</f>
        <v>21</v>
      </c>
      <c r="CU8">
        <f t="shared" ref="CU8" si="46">SUM(CU2:CU7)</f>
        <v>21</v>
      </c>
      <c r="CV8">
        <f>SUM(CV2:CV7)</f>
        <v>21</v>
      </c>
      <c r="CW8">
        <f t="shared" ref="CW8:CX8" si="47">SUM(CW2:CW7)</f>
        <v>21</v>
      </c>
      <c r="CX8">
        <f t="shared" si="47"/>
        <v>21</v>
      </c>
    </row>
    <row r="22" spans="1:14">
      <c r="B22" s="34" t="s">
        <v>198</v>
      </c>
      <c r="C22" s="34" t="s">
        <v>199</v>
      </c>
      <c r="D22" s="34" t="s">
        <v>200</v>
      </c>
      <c r="E22" s="34" t="s">
        <v>198</v>
      </c>
      <c r="F22" s="34" t="s">
        <v>198</v>
      </c>
      <c r="G22" s="34" t="s">
        <v>198</v>
      </c>
      <c r="H22" s="34" t="s">
        <v>198</v>
      </c>
      <c r="I22" s="34" t="s">
        <v>201</v>
      </c>
      <c r="J22" s="34" t="s">
        <v>201</v>
      </c>
      <c r="K22" s="34" t="s">
        <v>198</v>
      </c>
      <c r="N22" t="s">
        <v>195</v>
      </c>
    </row>
    <row r="23" spans="1:14">
      <c r="A23" s="33" t="s">
        <v>173</v>
      </c>
      <c r="B23" s="33">
        <v>1</v>
      </c>
      <c r="C23" s="33">
        <v>1</v>
      </c>
      <c r="D23" s="33">
        <v>1</v>
      </c>
      <c r="E23" s="33">
        <v>1</v>
      </c>
      <c r="F23" s="33">
        <v>1</v>
      </c>
      <c r="G23" s="33">
        <v>1</v>
      </c>
      <c r="H23" s="33">
        <v>1</v>
      </c>
      <c r="I23" s="33">
        <v>1</v>
      </c>
      <c r="J23" s="33">
        <v>1</v>
      </c>
      <c r="K23" s="33">
        <v>1</v>
      </c>
      <c r="L23">
        <f>IF(J23&gt;0,J23,0)</f>
        <v>1</v>
      </c>
      <c r="M23">
        <f>IF(K23&gt;0,K23,0)</f>
        <v>1</v>
      </c>
      <c r="N23" s="60">
        <v>9</v>
      </c>
    </row>
    <row r="24" spans="1:14">
      <c r="A24" s="33" t="s">
        <v>174</v>
      </c>
      <c r="B24" s="33">
        <v>2</v>
      </c>
      <c r="C24" s="33">
        <v>2</v>
      </c>
      <c r="D24" s="33">
        <v>2</v>
      </c>
      <c r="E24" s="33">
        <v>2</v>
      </c>
      <c r="F24" s="33">
        <v>2</v>
      </c>
      <c r="G24" s="33">
        <v>2</v>
      </c>
      <c r="H24" s="33">
        <v>2</v>
      </c>
      <c r="I24" s="33">
        <v>2</v>
      </c>
      <c r="J24" s="33">
        <v>2</v>
      </c>
      <c r="K24" s="33">
        <v>2</v>
      </c>
      <c r="L24">
        <f t="shared" ref="L24:L28" si="48">IF(J24&gt;0,J24,0)</f>
        <v>2</v>
      </c>
      <c r="M24">
        <f t="shared" ref="M24:M28" si="49">IF(K24&gt;0,K24,0)</f>
        <v>2</v>
      </c>
      <c r="N24" s="60">
        <v>8</v>
      </c>
    </row>
    <row r="25" spans="1:14">
      <c r="A25" s="33" t="s">
        <v>175</v>
      </c>
      <c r="B25" s="33">
        <v>3</v>
      </c>
      <c r="C25" s="33">
        <v>3</v>
      </c>
      <c r="D25" s="33">
        <v>3</v>
      </c>
      <c r="E25" s="33">
        <v>3</v>
      </c>
      <c r="F25" s="33">
        <v>3</v>
      </c>
      <c r="G25" s="33">
        <v>3</v>
      </c>
      <c r="H25" s="33">
        <v>3</v>
      </c>
      <c r="I25" s="33">
        <v>3</v>
      </c>
      <c r="J25" s="33">
        <v>3</v>
      </c>
      <c r="K25" s="33">
        <v>3</v>
      </c>
      <c r="L25">
        <f t="shared" si="48"/>
        <v>3</v>
      </c>
      <c r="M25">
        <f t="shared" si="49"/>
        <v>3</v>
      </c>
      <c r="N25" s="60">
        <v>7</v>
      </c>
    </row>
    <row r="26" spans="1:14">
      <c r="A26" s="33" t="s">
        <v>176</v>
      </c>
      <c r="B26" s="33">
        <v>4</v>
      </c>
      <c r="C26" s="33">
        <v>4</v>
      </c>
      <c r="D26" s="33">
        <v>4</v>
      </c>
      <c r="E26" s="33">
        <v>4</v>
      </c>
      <c r="F26" s="33">
        <v>4</v>
      </c>
      <c r="G26" s="33">
        <v>4</v>
      </c>
      <c r="H26" s="33">
        <v>4</v>
      </c>
      <c r="I26" s="33">
        <v>4</v>
      </c>
      <c r="J26" s="33">
        <v>4</v>
      </c>
      <c r="K26" s="33">
        <v>4</v>
      </c>
      <c r="L26">
        <f t="shared" si="48"/>
        <v>4</v>
      </c>
      <c r="M26">
        <f t="shared" si="49"/>
        <v>4</v>
      </c>
      <c r="N26" s="60">
        <v>6</v>
      </c>
    </row>
    <row r="27" spans="1:14">
      <c r="A27" s="33" t="s">
        <v>177</v>
      </c>
      <c r="B27" s="33">
        <v>5</v>
      </c>
      <c r="C27" s="33">
        <v>5</v>
      </c>
      <c r="D27" s="33">
        <v>5</v>
      </c>
      <c r="E27" s="33">
        <v>5</v>
      </c>
      <c r="F27" s="33">
        <v>5</v>
      </c>
      <c r="G27" s="33">
        <v>5</v>
      </c>
      <c r="H27" s="33">
        <v>5</v>
      </c>
      <c r="I27" s="33">
        <v>5</v>
      </c>
      <c r="J27" s="33">
        <v>5</v>
      </c>
      <c r="K27" s="33">
        <v>5</v>
      </c>
      <c r="L27">
        <f t="shared" si="48"/>
        <v>5</v>
      </c>
      <c r="M27">
        <f t="shared" si="49"/>
        <v>5</v>
      </c>
      <c r="N27" s="60">
        <v>5</v>
      </c>
    </row>
    <row r="28" spans="1:14">
      <c r="A28" s="33" t="s">
        <v>178</v>
      </c>
      <c r="B28" s="33">
        <v>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K28" s="33">
        <v>6</v>
      </c>
      <c r="L28">
        <f t="shared" si="48"/>
        <v>6</v>
      </c>
      <c r="M28">
        <f t="shared" si="49"/>
        <v>6</v>
      </c>
      <c r="N28" s="60">
        <v>4</v>
      </c>
    </row>
    <row r="29" spans="1:14">
      <c r="B29">
        <f t="shared" ref="B29:K29" si="50">SUM(B23:B28)</f>
        <v>21</v>
      </c>
      <c r="C29">
        <f t="shared" si="50"/>
        <v>21</v>
      </c>
      <c r="D29">
        <f t="shared" si="50"/>
        <v>21</v>
      </c>
      <c r="E29">
        <f t="shared" si="50"/>
        <v>21</v>
      </c>
      <c r="F29">
        <f t="shared" si="50"/>
        <v>21</v>
      </c>
      <c r="G29">
        <f t="shared" si="50"/>
        <v>21</v>
      </c>
      <c r="H29">
        <f t="shared" si="50"/>
        <v>21</v>
      </c>
      <c r="I29">
        <f t="shared" si="50"/>
        <v>21</v>
      </c>
      <c r="J29">
        <f t="shared" si="50"/>
        <v>21</v>
      </c>
      <c r="K29">
        <f t="shared" si="50"/>
        <v>21</v>
      </c>
      <c r="L29">
        <f>SUM(L23:L28)</f>
        <v>21</v>
      </c>
      <c r="M29">
        <f>SUM(M23:M28)</f>
        <v>21</v>
      </c>
      <c r="N29">
        <f>SUM(N23:N28)</f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N13" sqref="N13"/>
    </sheetView>
  </sheetViews>
  <sheetFormatPr defaultRowHeight="14.4"/>
  <cols>
    <col min="11" max="11" width="10.44140625" bestFit="1" customWidth="1"/>
  </cols>
  <sheetData>
    <row r="1" spans="1:10">
      <c r="A1" s="148" t="s">
        <v>184</v>
      </c>
      <c r="B1" s="149" t="s">
        <v>181</v>
      </c>
      <c r="C1" s="149"/>
      <c r="D1" s="149"/>
      <c r="E1" s="149" t="s">
        <v>182</v>
      </c>
      <c r="F1" s="149"/>
      <c r="G1" s="149"/>
      <c r="H1" s="149" t="s">
        <v>183</v>
      </c>
      <c r="I1" s="149"/>
      <c r="J1" s="149"/>
    </row>
    <row r="2" spans="1:10">
      <c r="A2" s="148"/>
      <c r="B2" s="43" t="s">
        <v>73</v>
      </c>
      <c r="C2" s="43" t="s">
        <v>74</v>
      </c>
      <c r="D2" s="43" t="s">
        <v>75</v>
      </c>
      <c r="E2" s="43" t="s">
        <v>73</v>
      </c>
      <c r="F2" s="43" t="s">
        <v>74</v>
      </c>
      <c r="G2" s="43" t="s">
        <v>75</v>
      </c>
      <c r="H2" s="43" t="s">
        <v>73</v>
      </c>
      <c r="I2" s="43" t="s">
        <v>74</v>
      </c>
      <c r="J2" s="43" t="s">
        <v>75</v>
      </c>
    </row>
    <row r="3" spans="1:10">
      <c r="A3" s="44" t="s">
        <v>184</v>
      </c>
      <c r="B3" s="45">
        <v>1</v>
      </c>
      <c r="C3" s="45">
        <v>1</v>
      </c>
      <c r="D3" s="45">
        <v>1</v>
      </c>
      <c r="E3" s="45">
        <v>1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</row>
    <row r="4" spans="1:10">
      <c r="A4" s="44" t="s">
        <v>184</v>
      </c>
      <c r="B4" s="45">
        <v>2</v>
      </c>
      <c r="C4" s="45">
        <v>2</v>
      </c>
      <c r="D4" s="45">
        <v>2</v>
      </c>
      <c r="E4" s="45">
        <v>2</v>
      </c>
      <c r="F4" s="45">
        <v>2</v>
      </c>
      <c r="G4" s="45">
        <v>2</v>
      </c>
      <c r="H4" s="45">
        <v>2</v>
      </c>
      <c r="I4" s="45">
        <v>2</v>
      </c>
      <c r="J4" s="45">
        <v>2</v>
      </c>
    </row>
    <row r="5" spans="1:10">
      <c r="A5" s="44" t="s">
        <v>184</v>
      </c>
      <c r="B5" s="45">
        <v>3</v>
      </c>
      <c r="C5" s="45">
        <v>3</v>
      </c>
      <c r="D5" s="45">
        <v>3</v>
      </c>
      <c r="E5" s="45">
        <v>3</v>
      </c>
      <c r="F5" s="45">
        <v>3</v>
      </c>
      <c r="G5" s="45">
        <v>3</v>
      </c>
      <c r="H5" s="45">
        <v>3</v>
      </c>
      <c r="I5" s="45">
        <v>3</v>
      </c>
      <c r="J5" s="45">
        <v>3</v>
      </c>
    </row>
    <row r="6" spans="1:10">
      <c r="A6" s="44" t="s">
        <v>184</v>
      </c>
      <c r="B6" s="45">
        <v>4</v>
      </c>
      <c r="C6" s="45">
        <v>4</v>
      </c>
      <c r="D6" s="45">
        <v>4</v>
      </c>
      <c r="E6" s="45">
        <v>4</v>
      </c>
      <c r="F6" s="45">
        <v>4</v>
      </c>
      <c r="G6" s="45">
        <v>4</v>
      </c>
      <c r="H6" s="45">
        <v>4</v>
      </c>
      <c r="I6" s="45">
        <v>4</v>
      </c>
      <c r="J6" s="45">
        <v>4</v>
      </c>
    </row>
    <row r="7" spans="1:10">
      <c r="A7" s="44" t="s">
        <v>184</v>
      </c>
      <c r="B7" s="45">
        <v>5</v>
      </c>
      <c r="C7" s="45">
        <v>5</v>
      </c>
      <c r="D7" s="45">
        <v>5</v>
      </c>
      <c r="E7" s="45">
        <v>5</v>
      </c>
      <c r="F7" s="45">
        <v>5</v>
      </c>
      <c r="G7" s="45">
        <v>5</v>
      </c>
      <c r="H7" s="45">
        <v>5</v>
      </c>
      <c r="I7" s="45">
        <v>5</v>
      </c>
      <c r="J7" s="45">
        <v>5</v>
      </c>
    </row>
    <row r="8" spans="1:10">
      <c r="A8" s="44" t="s">
        <v>184</v>
      </c>
      <c r="B8" s="45">
        <v>6</v>
      </c>
      <c r="C8" s="45">
        <v>6</v>
      </c>
      <c r="D8" s="45">
        <v>6</v>
      </c>
      <c r="E8" s="45">
        <v>6</v>
      </c>
      <c r="F8" s="45">
        <v>6</v>
      </c>
      <c r="G8" s="45">
        <v>6</v>
      </c>
      <c r="H8" s="45">
        <v>6</v>
      </c>
      <c r="I8" s="45">
        <v>6</v>
      </c>
      <c r="J8" s="45">
        <v>6</v>
      </c>
    </row>
    <row r="9" spans="1:10">
      <c r="A9" s="44" t="s">
        <v>184</v>
      </c>
      <c r="B9" s="33">
        <f>SUM(B3:B8)</f>
        <v>21</v>
      </c>
      <c r="C9" s="33">
        <f t="shared" ref="C9:J9" si="0">SUM(C3:C8)</f>
        <v>21</v>
      </c>
      <c r="D9" s="33">
        <f t="shared" si="0"/>
        <v>21</v>
      </c>
      <c r="E9" s="33">
        <f t="shared" si="0"/>
        <v>21</v>
      </c>
      <c r="F9" s="33">
        <f t="shared" si="0"/>
        <v>21</v>
      </c>
      <c r="G9" s="33">
        <f t="shared" si="0"/>
        <v>21</v>
      </c>
      <c r="H9" s="33">
        <f t="shared" si="0"/>
        <v>21</v>
      </c>
      <c r="I9" s="33">
        <f t="shared" si="0"/>
        <v>21</v>
      </c>
      <c r="J9" s="33">
        <f t="shared" si="0"/>
        <v>21</v>
      </c>
    </row>
    <row r="14" spans="1:10">
      <c r="A14" s="46" t="s">
        <v>187</v>
      </c>
      <c r="B14" s="46" t="s">
        <v>181</v>
      </c>
      <c r="C14" s="150" t="s">
        <v>185</v>
      </c>
      <c r="D14" s="151"/>
      <c r="E14" s="152"/>
      <c r="F14" s="150" t="s">
        <v>182</v>
      </c>
      <c r="G14" s="152"/>
      <c r="H14" s="150" t="s">
        <v>186</v>
      </c>
      <c r="I14" s="152"/>
    </row>
    <row r="15" spans="1:10">
      <c r="A15" s="46"/>
      <c r="B15" s="46" t="s">
        <v>181</v>
      </c>
      <c r="C15" s="46" t="s">
        <v>185</v>
      </c>
      <c r="D15" s="46" t="s">
        <v>188</v>
      </c>
      <c r="E15" s="46" t="s">
        <v>189</v>
      </c>
      <c r="F15" s="46" t="s">
        <v>190</v>
      </c>
      <c r="G15" s="46" t="s">
        <v>186</v>
      </c>
      <c r="H15" s="46" t="s">
        <v>185</v>
      </c>
      <c r="I15" s="46" t="s">
        <v>185</v>
      </c>
    </row>
    <row r="16" spans="1:10">
      <c r="A16" s="46" t="s">
        <v>181</v>
      </c>
      <c r="B16" s="86">
        <v>1</v>
      </c>
      <c r="C16" s="86">
        <v>1</v>
      </c>
      <c r="D16" s="86">
        <v>1</v>
      </c>
      <c r="E16" s="86">
        <v>1</v>
      </c>
      <c r="F16" s="86">
        <v>1</v>
      </c>
      <c r="G16" s="86">
        <v>1</v>
      </c>
      <c r="H16" s="86">
        <v>1</v>
      </c>
      <c r="I16" s="86">
        <v>1</v>
      </c>
    </row>
    <row r="17" spans="1:11">
      <c r="A17" s="46" t="s">
        <v>181</v>
      </c>
      <c r="B17" s="86">
        <v>2</v>
      </c>
      <c r="C17" s="86">
        <v>2</v>
      </c>
      <c r="D17" s="86">
        <v>2</v>
      </c>
      <c r="E17" s="86">
        <v>2</v>
      </c>
      <c r="F17" s="86">
        <v>2</v>
      </c>
      <c r="G17" s="86">
        <v>2</v>
      </c>
      <c r="H17" s="86">
        <v>2</v>
      </c>
      <c r="I17" s="86">
        <v>2</v>
      </c>
    </row>
    <row r="18" spans="1:11">
      <c r="A18" s="46" t="s">
        <v>181</v>
      </c>
      <c r="B18" s="86">
        <v>3</v>
      </c>
      <c r="C18" s="86">
        <v>3</v>
      </c>
      <c r="D18" s="86">
        <v>3</v>
      </c>
      <c r="E18" s="86">
        <v>3</v>
      </c>
      <c r="F18" s="86">
        <v>3</v>
      </c>
      <c r="G18" s="86">
        <v>3</v>
      </c>
      <c r="H18" s="86">
        <v>3</v>
      </c>
      <c r="I18" s="86">
        <v>3</v>
      </c>
    </row>
    <row r="19" spans="1:11">
      <c r="A19" s="46" t="s">
        <v>181</v>
      </c>
      <c r="B19" s="86">
        <v>4</v>
      </c>
      <c r="C19" s="86">
        <v>4</v>
      </c>
      <c r="D19" s="86">
        <v>4</v>
      </c>
      <c r="E19" s="86">
        <v>4</v>
      </c>
      <c r="F19" s="86">
        <v>4</v>
      </c>
      <c r="G19" s="86">
        <v>4</v>
      </c>
      <c r="H19" s="86">
        <v>4</v>
      </c>
      <c r="I19" s="86">
        <v>4</v>
      </c>
    </row>
    <row r="20" spans="1:11">
      <c r="A20" s="46" t="s">
        <v>181</v>
      </c>
      <c r="B20" s="86">
        <v>5</v>
      </c>
      <c r="C20" s="86">
        <v>5</v>
      </c>
      <c r="D20" s="86">
        <v>5</v>
      </c>
      <c r="E20" s="86">
        <v>5</v>
      </c>
      <c r="F20" s="86">
        <v>5</v>
      </c>
      <c r="G20" s="86">
        <v>5</v>
      </c>
      <c r="H20" s="86">
        <v>5</v>
      </c>
      <c r="I20" s="86">
        <v>5</v>
      </c>
    </row>
    <row r="21" spans="1:11">
      <c r="A21" s="46" t="s">
        <v>181</v>
      </c>
      <c r="B21" s="86">
        <v>6</v>
      </c>
      <c r="C21" s="86">
        <v>6</v>
      </c>
      <c r="D21" s="86">
        <v>6</v>
      </c>
      <c r="E21" s="86">
        <v>6</v>
      </c>
      <c r="F21" s="86">
        <v>6</v>
      </c>
      <c r="G21" s="86">
        <v>6</v>
      </c>
      <c r="H21" s="86">
        <v>6</v>
      </c>
      <c r="I21" s="86">
        <v>6</v>
      </c>
    </row>
    <row r="22" spans="1:11">
      <c r="A22" s="46" t="s">
        <v>181</v>
      </c>
      <c r="B22" s="87">
        <f>SUM(B16:B21)</f>
        <v>21</v>
      </c>
      <c r="C22" s="87">
        <f t="shared" ref="C22:I22" si="1">SUM(C16:C21)</f>
        <v>21</v>
      </c>
      <c r="D22" s="87">
        <f t="shared" si="1"/>
        <v>21</v>
      </c>
      <c r="E22" s="87">
        <f t="shared" si="1"/>
        <v>21</v>
      </c>
      <c r="F22" s="87">
        <f t="shared" si="1"/>
        <v>21</v>
      </c>
      <c r="G22" s="87">
        <f t="shared" si="1"/>
        <v>21</v>
      </c>
      <c r="H22" s="87">
        <f t="shared" si="1"/>
        <v>21</v>
      </c>
      <c r="I22" s="87">
        <f t="shared" si="1"/>
        <v>21</v>
      </c>
    </row>
    <row r="23" spans="1:11">
      <c r="A23" s="46" t="s">
        <v>188</v>
      </c>
      <c r="B23" s="46"/>
      <c r="C23" s="46"/>
      <c r="D23" s="46"/>
      <c r="E23" s="46"/>
      <c r="F23" s="46"/>
      <c r="G23" s="46"/>
      <c r="H23" s="46"/>
      <c r="I23" s="46"/>
    </row>
    <row r="26" spans="1:11" ht="15" thickBot="1"/>
    <row r="27" spans="1:11">
      <c r="A27" s="142" t="s">
        <v>181</v>
      </c>
      <c r="B27" s="144" t="s">
        <v>181</v>
      </c>
      <c r="C27" s="145"/>
      <c r="D27" s="145"/>
      <c r="E27" s="146"/>
      <c r="F27" s="144" t="s">
        <v>188</v>
      </c>
      <c r="G27" s="145"/>
      <c r="H27" s="145"/>
      <c r="I27" s="147"/>
    </row>
    <row r="28" spans="1:11">
      <c r="A28" s="143"/>
      <c r="B28" s="47" t="s">
        <v>73</v>
      </c>
      <c r="C28" s="47" t="s">
        <v>74</v>
      </c>
      <c r="D28" s="47" t="s">
        <v>75</v>
      </c>
      <c r="E28" s="47" t="s">
        <v>21</v>
      </c>
      <c r="F28" s="47" t="s">
        <v>73</v>
      </c>
      <c r="G28" s="47" t="s">
        <v>74</v>
      </c>
      <c r="H28" s="47" t="s">
        <v>75</v>
      </c>
      <c r="I28" s="48" t="s">
        <v>21</v>
      </c>
    </row>
    <row r="29" spans="1:11">
      <c r="A29" s="49" t="s">
        <v>181</v>
      </c>
      <c r="B29" s="86">
        <v>1</v>
      </c>
      <c r="C29" s="86">
        <v>1</v>
      </c>
      <c r="D29" s="86">
        <v>1</v>
      </c>
      <c r="E29" s="86">
        <v>1</v>
      </c>
      <c r="F29" s="86">
        <v>1</v>
      </c>
      <c r="G29" s="86">
        <v>1</v>
      </c>
      <c r="H29" s="86">
        <v>1</v>
      </c>
      <c r="I29" s="86">
        <v>1</v>
      </c>
      <c r="K29" s="50">
        <f>B29/36</f>
        <v>2.7777777777777776E-2</v>
      </c>
    </row>
    <row r="30" spans="1:11">
      <c r="A30" s="49" t="s">
        <v>181</v>
      </c>
      <c r="B30" s="86">
        <v>2</v>
      </c>
      <c r="C30" s="86">
        <v>2</v>
      </c>
      <c r="D30" s="86">
        <v>2</v>
      </c>
      <c r="E30" s="86">
        <v>2</v>
      </c>
      <c r="F30" s="86">
        <v>2</v>
      </c>
      <c r="G30" s="86">
        <v>2</v>
      </c>
      <c r="H30" s="86">
        <v>2</v>
      </c>
      <c r="I30" s="86">
        <v>2</v>
      </c>
      <c r="K30" s="50">
        <f t="shared" ref="K30:K35" si="2">B30/36</f>
        <v>5.5555555555555552E-2</v>
      </c>
    </row>
    <row r="31" spans="1:11">
      <c r="A31" s="49" t="s">
        <v>181</v>
      </c>
      <c r="B31" s="86">
        <v>3</v>
      </c>
      <c r="C31" s="86">
        <v>3</v>
      </c>
      <c r="D31" s="86">
        <v>3</v>
      </c>
      <c r="E31" s="86">
        <v>3</v>
      </c>
      <c r="F31" s="86">
        <v>3</v>
      </c>
      <c r="G31" s="86">
        <v>3</v>
      </c>
      <c r="H31" s="86">
        <v>3</v>
      </c>
      <c r="I31" s="86">
        <v>3</v>
      </c>
      <c r="K31" s="50">
        <f t="shared" si="2"/>
        <v>8.3333333333333329E-2</v>
      </c>
    </row>
    <row r="32" spans="1:11">
      <c r="A32" s="49" t="s">
        <v>181</v>
      </c>
      <c r="B32" s="86">
        <v>4</v>
      </c>
      <c r="C32" s="86">
        <v>4</v>
      </c>
      <c r="D32" s="86">
        <v>4</v>
      </c>
      <c r="E32" s="86">
        <v>4</v>
      </c>
      <c r="F32" s="86">
        <v>4</v>
      </c>
      <c r="G32" s="86">
        <v>4</v>
      </c>
      <c r="H32" s="86">
        <v>4</v>
      </c>
      <c r="I32" s="86">
        <v>4</v>
      </c>
      <c r="K32" s="50">
        <f t="shared" si="2"/>
        <v>0.1111111111111111</v>
      </c>
    </row>
    <row r="33" spans="1:16">
      <c r="A33" s="49" t="s">
        <v>181</v>
      </c>
      <c r="B33" s="86">
        <v>5</v>
      </c>
      <c r="C33" s="86">
        <v>5</v>
      </c>
      <c r="D33" s="86">
        <v>5</v>
      </c>
      <c r="E33" s="86">
        <v>5</v>
      </c>
      <c r="F33" s="86">
        <v>5</v>
      </c>
      <c r="G33" s="86">
        <v>5</v>
      </c>
      <c r="H33" s="86">
        <v>5</v>
      </c>
      <c r="I33" s="86">
        <v>5</v>
      </c>
      <c r="K33" s="50">
        <f t="shared" si="2"/>
        <v>0.1388888888888889</v>
      </c>
    </row>
    <row r="34" spans="1:16">
      <c r="A34" s="49" t="s">
        <v>181</v>
      </c>
      <c r="B34" s="86">
        <v>6</v>
      </c>
      <c r="C34" s="86">
        <v>6</v>
      </c>
      <c r="D34" s="86">
        <v>6</v>
      </c>
      <c r="E34" s="86">
        <v>6</v>
      </c>
      <c r="F34" s="86">
        <v>6</v>
      </c>
      <c r="G34" s="86">
        <v>6</v>
      </c>
      <c r="H34" s="86">
        <v>6</v>
      </c>
      <c r="I34" s="86">
        <v>6</v>
      </c>
      <c r="K34" s="50">
        <f t="shared" si="2"/>
        <v>0.16666666666666666</v>
      </c>
    </row>
    <row r="35" spans="1:16">
      <c r="A35" s="49" t="s">
        <v>181</v>
      </c>
      <c r="B35" s="87">
        <f>SUM(B29:B34)</f>
        <v>21</v>
      </c>
      <c r="C35" s="87">
        <f t="shared" ref="C35:I35" si="3">SUM(C29:C34)</f>
        <v>21</v>
      </c>
      <c r="D35" s="87">
        <f t="shared" si="3"/>
        <v>21</v>
      </c>
      <c r="E35" s="87">
        <f t="shared" si="3"/>
        <v>21</v>
      </c>
      <c r="F35" s="87">
        <f t="shared" si="3"/>
        <v>21</v>
      </c>
      <c r="G35" s="87">
        <f t="shared" si="3"/>
        <v>21</v>
      </c>
      <c r="H35" s="87">
        <f t="shared" si="3"/>
        <v>21</v>
      </c>
      <c r="I35" s="87">
        <f t="shared" si="3"/>
        <v>21</v>
      </c>
      <c r="K35" s="50">
        <f t="shared" si="2"/>
        <v>0.58333333333333337</v>
      </c>
    </row>
    <row r="42" spans="1:16" ht="15.6">
      <c r="A42" s="69" t="s">
        <v>191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ht="15.6">
      <c r="A43" s="107" t="s">
        <v>181</v>
      </c>
      <c r="B43" s="107" t="s">
        <v>181</v>
      </c>
      <c r="C43" s="107"/>
      <c r="D43" s="107"/>
      <c r="E43" s="98" t="s">
        <v>192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100"/>
    </row>
    <row r="44" spans="1:16" ht="15.6">
      <c r="A44" s="107"/>
      <c r="B44" s="107"/>
      <c r="C44" s="107"/>
      <c r="D44" s="107"/>
      <c r="E44" s="98" t="s">
        <v>188</v>
      </c>
      <c r="F44" s="99"/>
      <c r="G44" s="100"/>
      <c r="H44" s="98" t="s">
        <v>193</v>
      </c>
      <c r="I44" s="99"/>
      <c r="J44" s="100"/>
      <c r="K44" s="98" t="s">
        <v>193</v>
      </c>
      <c r="L44" s="99"/>
      <c r="M44" s="100"/>
      <c r="N44" s="98" t="s">
        <v>185</v>
      </c>
      <c r="O44" s="99"/>
      <c r="P44" s="100"/>
    </row>
    <row r="45" spans="1:16" ht="15.6">
      <c r="A45" s="107"/>
      <c r="B45" s="70" t="s">
        <v>194</v>
      </c>
      <c r="C45" s="70" t="s">
        <v>195</v>
      </c>
      <c r="D45" s="70" t="s">
        <v>181</v>
      </c>
      <c r="E45" s="70" t="s">
        <v>181</v>
      </c>
      <c r="F45" s="70" t="s">
        <v>195</v>
      </c>
      <c r="G45" s="70" t="s">
        <v>181</v>
      </c>
      <c r="H45" s="70" t="s">
        <v>181</v>
      </c>
      <c r="I45" s="70" t="s">
        <v>195</v>
      </c>
      <c r="J45" s="70" t="s">
        <v>181</v>
      </c>
      <c r="K45" s="70" t="s">
        <v>196</v>
      </c>
      <c r="L45" s="70" t="s">
        <v>195</v>
      </c>
      <c r="M45" s="70" t="s">
        <v>196</v>
      </c>
      <c r="N45" s="70" t="s">
        <v>181</v>
      </c>
      <c r="O45" s="70" t="s">
        <v>197</v>
      </c>
      <c r="P45" s="70" t="s">
        <v>181</v>
      </c>
    </row>
    <row r="46" spans="1:16" ht="15">
      <c r="A46" s="14" t="s">
        <v>181</v>
      </c>
      <c r="B46" s="14">
        <v>1</v>
      </c>
      <c r="C46" s="14"/>
      <c r="D46" s="73">
        <v>0.90592641551002429</v>
      </c>
      <c r="E46" s="14">
        <v>1</v>
      </c>
      <c r="F46" s="14"/>
      <c r="G46" s="73">
        <v>0.77282850779510026</v>
      </c>
      <c r="H46" s="14">
        <v>1</v>
      </c>
      <c r="I46" s="14"/>
      <c r="J46" s="73">
        <v>0.91923990498812347</v>
      </c>
      <c r="K46" s="14">
        <v>1</v>
      </c>
      <c r="L46" s="14"/>
      <c r="M46" s="73">
        <v>0.94202898550724634</v>
      </c>
      <c r="N46" s="14">
        <v>1</v>
      </c>
      <c r="O46" s="14"/>
      <c r="P46" s="73">
        <v>0.84</v>
      </c>
    </row>
    <row r="47" spans="1:16" ht="15">
      <c r="A47" s="14" t="s">
        <v>181</v>
      </c>
      <c r="B47" s="14">
        <v>2</v>
      </c>
      <c r="C47" s="14"/>
      <c r="D47" s="73">
        <v>0.80450407283181602</v>
      </c>
      <c r="E47" s="14">
        <v>2</v>
      </c>
      <c r="F47" s="14"/>
      <c r="G47" s="73">
        <v>0.67434210526315785</v>
      </c>
      <c r="H47" s="14">
        <v>2</v>
      </c>
      <c r="I47" s="14"/>
      <c r="J47" s="73">
        <v>0.91683569979716029</v>
      </c>
      <c r="K47" s="14">
        <v>2</v>
      </c>
      <c r="L47" s="14"/>
      <c r="M47" s="73">
        <v>0.86301369863013699</v>
      </c>
      <c r="N47" s="14">
        <v>2</v>
      </c>
      <c r="O47" s="14"/>
      <c r="P47" s="73">
        <v>0.96363636363636362</v>
      </c>
    </row>
    <row r="48" spans="1:16" ht="15">
      <c r="A48" s="14" t="s">
        <v>181</v>
      </c>
      <c r="B48" s="14">
        <v>3</v>
      </c>
      <c r="C48" s="14"/>
      <c r="D48" s="73">
        <v>0.92327365728900257</v>
      </c>
      <c r="E48" s="14">
        <v>3</v>
      </c>
      <c r="F48" s="14"/>
      <c r="G48" s="73">
        <v>0.87234042553191493</v>
      </c>
      <c r="H48" s="14">
        <v>3</v>
      </c>
      <c r="I48" s="14"/>
      <c r="J48" s="73">
        <v>0.91627906976744189</v>
      </c>
      <c r="K48" s="14">
        <v>3</v>
      </c>
      <c r="L48" s="14"/>
      <c r="M48" s="73">
        <v>0.94545454545454544</v>
      </c>
      <c r="N48" s="14">
        <v>3</v>
      </c>
      <c r="O48" s="14"/>
      <c r="P48" s="73">
        <v>1</v>
      </c>
    </row>
    <row r="49" spans="1:16" ht="15">
      <c r="A49" s="14" t="s">
        <v>181</v>
      </c>
      <c r="B49" s="14">
        <v>4</v>
      </c>
      <c r="C49" s="14"/>
      <c r="D49" s="73">
        <v>0.95047372954349696</v>
      </c>
      <c r="E49" s="14">
        <v>4</v>
      </c>
      <c r="F49" s="14"/>
      <c r="G49" s="73">
        <v>0.850828729281768</v>
      </c>
      <c r="H49" s="14">
        <v>4</v>
      </c>
      <c r="I49" s="14"/>
      <c r="J49" s="73">
        <v>0.93859649122807021</v>
      </c>
      <c r="K49" s="14">
        <v>4</v>
      </c>
      <c r="L49" s="14"/>
      <c r="M49" s="73">
        <v>0.95238095238095233</v>
      </c>
      <c r="N49" s="14">
        <v>4</v>
      </c>
      <c r="O49" s="14"/>
      <c r="P49" s="73">
        <v>1</v>
      </c>
    </row>
    <row r="50" spans="1:16" ht="15">
      <c r="A50" s="14" t="s">
        <v>181</v>
      </c>
      <c r="B50" s="14">
        <v>5</v>
      </c>
      <c r="C50" s="14"/>
      <c r="D50" s="73">
        <v>0.98309178743961356</v>
      </c>
      <c r="E50" s="14">
        <v>5</v>
      </c>
      <c r="F50" s="14"/>
      <c r="G50" s="73">
        <v>0.89772727272727271</v>
      </c>
      <c r="H50" s="14">
        <v>5</v>
      </c>
      <c r="I50" s="14"/>
      <c r="J50" s="73">
        <v>0.98611111111111116</v>
      </c>
      <c r="K50" s="14">
        <v>5</v>
      </c>
      <c r="L50" s="14"/>
      <c r="M50" s="73">
        <v>0.77777777777777779</v>
      </c>
      <c r="N50" s="14">
        <v>5</v>
      </c>
      <c r="O50" s="14"/>
      <c r="P50" s="73">
        <v>0.88888888888888884</v>
      </c>
    </row>
    <row r="51" spans="1:16" ht="15">
      <c r="A51" s="14" t="s">
        <v>181</v>
      </c>
      <c r="B51" s="14">
        <v>6</v>
      </c>
      <c r="C51" s="14"/>
      <c r="D51" s="73">
        <v>0.90302267002518888</v>
      </c>
      <c r="E51" s="14">
        <v>6</v>
      </c>
      <c r="F51" s="14"/>
      <c r="G51" s="73">
        <v>0.82587859424920129</v>
      </c>
      <c r="H51" s="14">
        <v>6</v>
      </c>
      <c r="I51" s="14"/>
      <c r="J51" s="73">
        <v>0.96666666666666667</v>
      </c>
      <c r="K51" s="14">
        <v>6</v>
      </c>
      <c r="L51" s="14"/>
      <c r="M51" s="73">
        <v>1</v>
      </c>
      <c r="N51" s="14">
        <v>6</v>
      </c>
      <c r="O51" s="14"/>
      <c r="P51" s="73">
        <v>1</v>
      </c>
    </row>
    <row r="52" spans="1:16" ht="15">
      <c r="A52" s="14" t="s">
        <v>181</v>
      </c>
      <c r="B52" s="14">
        <v>21</v>
      </c>
      <c r="C52" s="14"/>
      <c r="D52" s="73">
        <v>0.88135390503528288</v>
      </c>
      <c r="E52" s="14">
        <v>21</v>
      </c>
      <c r="F52" s="14"/>
      <c r="G52" s="73">
        <v>0.78084112149532714</v>
      </c>
      <c r="H52" s="14">
        <v>21</v>
      </c>
      <c r="I52" s="14"/>
      <c r="J52" s="73">
        <v>0.92416356877323425</v>
      </c>
      <c r="K52" s="14">
        <v>21</v>
      </c>
      <c r="L52" s="14"/>
      <c r="M52" s="73">
        <v>0.89230769230769236</v>
      </c>
      <c r="N52" s="14">
        <v>21</v>
      </c>
      <c r="O52" s="14"/>
      <c r="P52" s="73">
        <v>0.93495934959349591</v>
      </c>
    </row>
    <row r="53" spans="1:16" ht="15">
      <c r="A53" s="141" t="s">
        <v>195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16"/>
      <c r="M53" s="16"/>
      <c r="N53" s="16"/>
      <c r="O53" s="16"/>
      <c r="P53" s="16"/>
    </row>
  </sheetData>
  <mergeCells count="18">
    <mergeCell ref="A27:A28"/>
    <mergeCell ref="B27:E27"/>
    <mergeCell ref="F27:I27"/>
    <mergeCell ref="A1:A2"/>
    <mergeCell ref="B1:D1"/>
    <mergeCell ref="E1:G1"/>
    <mergeCell ref="H1:J1"/>
    <mergeCell ref="C14:E14"/>
    <mergeCell ref="F14:G14"/>
    <mergeCell ref="H14:I14"/>
    <mergeCell ref="A53:K53"/>
    <mergeCell ref="B43:D44"/>
    <mergeCell ref="E43:P43"/>
    <mergeCell ref="E44:G44"/>
    <mergeCell ref="H44:J44"/>
    <mergeCell ref="K44:M44"/>
    <mergeCell ref="N44:P44"/>
    <mergeCell ref="A43:A4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sqref="A1:A1048576"/>
    </sheetView>
  </sheetViews>
  <sheetFormatPr defaultRowHeight="14.4"/>
  <cols>
    <col min="1" max="1" width="50.77734375" style="154" customWidth="1"/>
    <col min="2" max="2" width="18.33203125" customWidth="1"/>
  </cols>
  <sheetData>
    <row r="1" spans="1:2">
      <c r="A1" s="153" t="s">
        <v>153</v>
      </c>
      <c r="B1" s="80" t="s">
        <v>133</v>
      </c>
    </row>
    <row r="2" spans="1:2">
      <c r="B2" s="80" t="s">
        <v>134</v>
      </c>
    </row>
    <row r="3" spans="1:2">
      <c r="B3" s="80" t="s">
        <v>135</v>
      </c>
    </row>
    <row r="4" spans="1:2">
      <c r="B4" s="80" t="s">
        <v>136</v>
      </c>
    </row>
    <row r="5" spans="1:2">
      <c r="B5" s="80" t="s">
        <v>137</v>
      </c>
    </row>
    <row r="6" spans="1:2">
      <c r="B6" s="80" t="s">
        <v>138</v>
      </c>
    </row>
    <row r="7" spans="1:2">
      <c r="B7" s="80" t="s">
        <v>139</v>
      </c>
    </row>
    <row r="8" spans="1:2">
      <c r="B8" s="80" t="s">
        <v>140</v>
      </c>
    </row>
    <row r="9" spans="1:2">
      <c r="B9" s="82" t="s">
        <v>141</v>
      </c>
    </row>
    <row r="10" spans="1:2">
      <c r="B10" s="80"/>
    </row>
    <row r="11" spans="1:2">
      <c r="B11" s="80" t="s">
        <v>142</v>
      </c>
    </row>
    <row r="12" spans="1:2">
      <c r="B12" s="80"/>
    </row>
    <row r="13" spans="1:2">
      <c r="B13" s="80"/>
    </row>
    <row r="14" spans="1:2">
      <c r="B14" s="80"/>
    </row>
    <row r="15" spans="1:2">
      <c r="B15" s="83"/>
    </row>
    <row r="16" spans="1:2">
      <c r="B16" s="84"/>
    </row>
    <row r="17" spans="2:2">
      <c r="B17" s="84"/>
    </row>
    <row r="18" spans="2:2">
      <c r="B18" s="84" t="s">
        <v>143</v>
      </c>
    </row>
    <row r="19" spans="2:2">
      <c r="B19" s="84" t="s">
        <v>144</v>
      </c>
    </row>
    <row r="20" spans="2:2">
      <c r="B20" s="84"/>
    </row>
    <row r="21" spans="2:2">
      <c r="B21" s="80"/>
    </row>
    <row r="22" spans="2:2">
      <c r="B22" s="80"/>
    </row>
    <row r="23" spans="2:2">
      <c r="B23" s="34"/>
    </row>
    <row r="24" spans="2:2">
      <c r="B24" s="80" t="s">
        <v>145</v>
      </c>
    </row>
    <row r="25" spans="2:2">
      <c r="B25" s="81" t="s">
        <v>146</v>
      </c>
    </row>
    <row r="26" spans="2:2">
      <c r="B26" s="80" t="s">
        <v>147</v>
      </c>
    </row>
    <row r="27" spans="2:2">
      <c r="B27" s="80" t="s">
        <v>148</v>
      </c>
    </row>
    <row r="28" spans="2:2">
      <c r="B28" s="80" t="s">
        <v>149</v>
      </c>
    </row>
    <row r="29" spans="2:2">
      <c r="B29" s="80" t="s">
        <v>150</v>
      </c>
    </row>
    <row r="30" spans="2:2">
      <c r="B30" s="80" t="s">
        <v>151</v>
      </c>
    </row>
    <row r="31" spans="2:2">
      <c r="B31" s="80"/>
    </row>
    <row r="32" spans="2:2">
      <c r="B32" s="80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 ht="57.6">
      <c r="B44" s="85" t="s">
        <v>152</v>
      </c>
    </row>
  </sheetData>
  <mergeCells count="1">
    <mergeCell ref="A1:A104857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4" sqref="E24"/>
    </sheetView>
  </sheetViews>
  <sheetFormatPr defaultRowHeight="14.4"/>
  <cols>
    <col min="1" max="1" width="12.77734375" bestFit="1" customWidth="1"/>
  </cols>
  <sheetData>
    <row r="1" spans="1:2">
      <c r="A1" s="80" t="s">
        <v>154</v>
      </c>
      <c r="B1" s="80" t="s">
        <v>155</v>
      </c>
    </row>
    <row r="2" spans="1:2">
      <c r="A2" s="80" t="s">
        <v>156</v>
      </c>
      <c r="B2" s="80" t="s">
        <v>157</v>
      </c>
    </row>
    <row r="3" spans="1:2">
      <c r="A3" t="s">
        <v>158</v>
      </c>
      <c r="B3" t="s">
        <v>159</v>
      </c>
    </row>
    <row r="4" spans="1:2">
      <c r="A4" t="s">
        <v>160</v>
      </c>
      <c r="B4" t="s">
        <v>159</v>
      </c>
    </row>
    <row r="5" spans="1:2">
      <c r="A5" t="s">
        <v>160</v>
      </c>
      <c r="B5" t="s">
        <v>161</v>
      </c>
    </row>
    <row r="6" spans="1:2">
      <c r="A6" t="s">
        <v>162</v>
      </c>
      <c r="B6" t="s">
        <v>163</v>
      </c>
    </row>
    <row r="7" spans="1:2">
      <c r="A7" t="s">
        <v>164</v>
      </c>
      <c r="B7" t="s">
        <v>163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业务通报</vt:lpstr>
      <vt:lpstr>DATA</vt:lpstr>
      <vt:lpstr>Sheet1</vt:lpstr>
      <vt:lpstr>配置</vt:lpstr>
      <vt:lpstr>预发送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2018-02-24T05:42:56Z</dcterms:modified>
</cp:coreProperties>
</file>