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rigin labs\General physics\4.3.6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K33" i="1" s="1"/>
  <c r="L33" i="1" s="1"/>
  <c r="M33" i="1" s="1"/>
  <c r="N33" i="1" s="1"/>
  <c r="O33" i="1" s="1"/>
  <c r="P33" i="1" s="1"/>
  <c r="K29" i="1"/>
  <c r="L29" i="1" s="1"/>
  <c r="M29" i="1" s="1"/>
  <c r="N29" i="1" s="1"/>
  <c r="O29" i="1" s="1"/>
  <c r="P29" i="1" s="1"/>
  <c r="Q29" i="1" s="1"/>
  <c r="R29" i="1" s="1"/>
  <c r="J29" i="1"/>
  <c r="E30" i="1"/>
  <c r="E31" i="1" s="1"/>
  <c r="E32" i="1" s="1"/>
  <c r="E33" i="1" s="1"/>
  <c r="E34" i="1" s="1"/>
  <c r="E35" i="1" s="1"/>
  <c r="E36" i="1" s="1"/>
  <c r="E37" i="1" s="1"/>
  <c r="C30" i="1"/>
  <c r="C31" i="1" s="1"/>
  <c r="C32" i="1" s="1"/>
  <c r="C33" i="1" s="1"/>
  <c r="C34" i="1" s="1"/>
  <c r="C35" i="1" s="1"/>
  <c r="C36" i="1" s="1"/>
  <c r="C37" i="1" s="1"/>
  <c r="C38" i="1" s="1"/>
  <c r="N19" i="1"/>
  <c r="O19" i="1"/>
  <c r="N18" i="1"/>
  <c r="O18" i="1"/>
  <c r="O12" i="1"/>
  <c r="P12" i="1"/>
  <c r="P11" i="1"/>
  <c r="O11" i="1"/>
  <c r="P10" i="1"/>
  <c r="O10" i="1"/>
  <c r="Q5" i="1"/>
  <c r="R5" i="1"/>
  <c r="R4" i="1"/>
  <c r="Q4" i="1"/>
  <c r="R3" i="1"/>
  <c r="Q3" i="1"/>
  <c r="L19" i="1"/>
  <c r="M19" i="1"/>
  <c r="K19" i="1"/>
  <c r="L18" i="1"/>
  <c r="M18" i="1"/>
  <c r="K18" i="1"/>
  <c r="L4" i="1"/>
  <c r="M4" i="1"/>
  <c r="N4" i="1"/>
  <c r="N5" i="1" s="1"/>
  <c r="O4" i="1"/>
  <c r="O5" i="1" s="1"/>
  <c r="P4" i="1"/>
  <c r="K4" i="1"/>
  <c r="K5" i="1" s="1"/>
  <c r="L11" i="1"/>
  <c r="L12" i="1" s="1"/>
  <c r="M11" i="1"/>
  <c r="M12" i="1" s="1"/>
  <c r="N11" i="1"/>
  <c r="N12" i="1" s="1"/>
  <c r="K11" i="1"/>
  <c r="K12" i="1" s="1"/>
  <c r="N10" i="1"/>
  <c r="M10" i="1"/>
  <c r="L10" i="1"/>
  <c r="K10" i="1"/>
  <c r="L5" i="1"/>
  <c r="M5" i="1"/>
  <c r="P5" i="1"/>
  <c r="P3" i="1"/>
  <c r="O3" i="1"/>
  <c r="N3" i="1"/>
  <c r="M3" i="1"/>
  <c r="L3" i="1"/>
  <c r="K3" i="1"/>
  <c r="G18" i="1"/>
  <c r="G19" i="1"/>
  <c r="G20" i="1" s="1"/>
  <c r="G21" i="1" s="1"/>
  <c r="G22" i="1" s="1"/>
  <c r="G23" i="1" s="1"/>
  <c r="G17" i="1"/>
  <c r="G5" i="1"/>
  <c r="G6" i="1"/>
  <c r="G7" i="1" s="1"/>
  <c r="G8" i="1" s="1"/>
  <c r="G9" i="1" s="1"/>
  <c r="G10" i="1" s="1"/>
  <c r="G11" i="1" s="1"/>
  <c r="G12" i="1" s="1"/>
  <c r="G4" i="1"/>
  <c r="D5" i="1"/>
  <c r="D6" i="1"/>
  <c r="D7" i="1" s="1"/>
  <c r="D8" i="1" s="1"/>
  <c r="D9" i="1" s="1"/>
  <c r="D10" i="1" s="1"/>
  <c r="D11" i="1" s="1"/>
  <c r="D4" i="1"/>
  <c r="A20" i="1"/>
  <c r="A13" i="1"/>
  <c r="A14" i="1" s="1"/>
  <c r="A15" i="1" s="1"/>
  <c r="A16" i="1" s="1"/>
  <c r="A17" i="1" s="1"/>
  <c r="A18" i="1" s="1"/>
  <c r="A19" i="1" s="1"/>
  <c r="A12" i="1"/>
</calcChain>
</file>

<file path=xl/sharedStrings.xml><?xml version="1.0" encoding="utf-8"?>
<sst xmlns="http://schemas.openxmlformats.org/spreadsheetml/2006/main" count="44" uniqueCount="17">
  <si>
    <t>решетка 1</t>
  </si>
  <si>
    <t>n</t>
  </si>
  <si>
    <t>z_n</t>
  </si>
  <si>
    <t>решетка 2</t>
  </si>
  <si>
    <t>решетка 3</t>
  </si>
  <si>
    <t>мира 25</t>
  </si>
  <si>
    <t>мира 20</t>
  </si>
  <si>
    <t>d, mcm</t>
  </si>
  <si>
    <t>sigma d</t>
  </si>
  <si>
    <t>l, cm</t>
  </si>
  <si>
    <t>p, cm</t>
  </si>
  <si>
    <t>L, cm</t>
  </si>
  <si>
    <t>a, cm</t>
  </si>
  <si>
    <t>b, cm</t>
  </si>
  <si>
    <t>sigm d</t>
  </si>
  <si>
    <t>slope</t>
  </si>
  <si>
    <t>lambda, 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</si>
</sst>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I33" sqref="I33:P34"/>
    </sheetView>
  </sheetViews>
  <sheetFormatPr defaultRowHeight="15" x14ac:dyDescent="0.25"/>
  <cols>
    <col min="1" max="1" width="12.7109375" customWidth="1"/>
    <col min="2" max="2" width="12" customWidth="1"/>
    <col min="4" max="4" width="13.7109375" customWidth="1"/>
    <col min="5" max="5" width="13.85546875" customWidth="1"/>
    <col min="7" max="7" width="11.140625" customWidth="1"/>
    <col min="8" max="8" width="14" customWidth="1"/>
    <col min="10" max="10" width="12.140625" customWidth="1"/>
    <col min="11" max="11" width="12.28515625" customWidth="1"/>
    <col min="12" max="12" width="13.85546875" customWidth="1"/>
    <col min="13" max="13" width="10.7109375" customWidth="1"/>
    <col min="14" max="14" width="11.28515625" customWidth="1"/>
    <col min="15" max="15" width="10.85546875" customWidth="1"/>
    <col min="16" max="16" width="10.7109375" customWidth="1"/>
    <col min="17" max="17" width="12.140625" customWidth="1"/>
    <col min="18" max="18" width="14.28515625" customWidth="1"/>
    <col min="19" max="20" width="9.140625" customWidth="1"/>
  </cols>
  <sheetData>
    <row r="1" spans="1:18" x14ac:dyDescent="0.25">
      <c r="A1" t="s">
        <v>0</v>
      </c>
      <c r="D1" t="s">
        <v>4</v>
      </c>
      <c r="G1" t="s">
        <v>5</v>
      </c>
    </row>
    <row r="2" spans="1:18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 t="s">
        <v>5</v>
      </c>
      <c r="R2" t="s">
        <v>6</v>
      </c>
    </row>
    <row r="3" spans="1:18" x14ac:dyDescent="0.25">
      <c r="A3">
        <v>-2</v>
      </c>
      <c r="B3">
        <v>73.2</v>
      </c>
      <c r="D3">
        <v>-4</v>
      </c>
      <c r="E3">
        <v>73.900000000000006</v>
      </c>
      <c r="G3">
        <v>-4</v>
      </c>
      <c r="H3">
        <v>75</v>
      </c>
      <c r="J3" t="s">
        <v>9</v>
      </c>
      <c r="K3">
        <f>5/12</f>
        <v>0.41666666666666669</v>
      </c>
      <c r="L3">
        <f>5/8</f>
        <v>0.625</v>
      </c>
      <c r="M3">
        <f>4.5/5</f>
        <v>0.9</v>
      </c>
      <c r="N3">
        <f>5.6/4</f>
        <v>1.4</v>
      </c>
      <c r="O3">
        <f>7.4/4</f>
        <v>1.85</v>
      </c>
      <c r="P3">
        <f>7.2/2</f>
        <v>3.6</v>
      </c>
      <c r="Q3">
        <f>9/5</f>
        <v>1.8</v>
      </c>
      <c r="R3">
        <f>8.1/6</f>
        <v>1.3499999999999999</v>
      </c>
    </row>
    <row r="4" spans="1:18" x14ac:dyDescent="0.25">
      <c r="A4">
        <v>-1</v>
      </c>
      <c r="B4">
        <v>68.2</v>
      </c>
      <c r="D4">
        <f>D3+1</f>
        <v>-3</v>
      </c>
      <c r="E4">
        <v>70</v>
      </c>
      <c r="G4">
        <f>G3+1</f>
        <v>-3</v>
      </c>
      <c r="H4">
        <v>72</v>
      </c>
      <c r="J4" t="s">
        <v>7</v>
      </c>
      <c r="K4">
        <f>$K$6*$K$7/K3</f>
        <v>169.81440000000001</v>
      </c>
      <c r="L4">
        <f t="shared" ref="L4:P4" si="0">$K$6*$K$7/L3</f>
        <v>113.20959999999999</v>
      </c>
      <c r="M4">
        <f t="shared" si="0"/>
        <v>78.617777777777775</v>
      </c>
      <c r="N4">
        <f t="shared" si="0"/>
        <v>50.540000000000006</v>
      </c>
      <c r="O4">
        <f t="shared" si="0"/>
        <v>38.246486486486482</v>
      </c>
      <c r="P4">
        <f t="shared" si="0"/>
        <v>19.654444444444444</v>
      </c>
      <c r="Q4">
        <f>134.5*$K$7/Q3</f>
        <v>39.752222222222223</v>
      </c>
      <c r="R4">
        <f>134.5*$K$7/R3</f>
        <v>53.002962962962968</v>
      </c>
    </row>
    <row r="5" spans="1:18" x14ac:dyDescent="0.25">
      <c r="A5">
        <v>0</v>
      </c>
      <c r="B5">
        <v>61.7</v>
      </c>
      <c r="D5">
        <f t="shared" ref="D5:D11" si="1">D4+1</f>
        <v>-2</v>
      </c>
      <c r="E5">
        <v>67.3</v>
      </c>
      <c r="G5">
        <f t="shared" ref="G5:G13" si="2">G4+1</f>
        <v>-2</v>
      </c>
      <c r="H5">
        <v>69</v>
      </c>
      <c r="J5" t="s">
        <v>8</v>
      </c>
      <c r="K5">
        <f>0.12*K4</f>
        <v>20.377728000000001</v>
      </c>
      <c r="L5">
        <f t="shared" ref="L5:P5" si="3">0.12*L4</f>
        <v>13.585151999999999</v>
      </c>
      <c r="M5">
        <f t="shared" si="3"/>
        <v>9.4341333333333335</v>
      </c>
      <c r="N5">
        <f t="shared" si="3"/>
        <v>6.0648000000000009</v>
      </c>
      <c r="O5">
        <f t="shared" si="3"/>
        <v>4.5895783783783779</v>
      </c>
      <c r="P5">
        <f t="shared" si="3"/>
        <v>2.3585333333333334</v>
      </c>
      <c r="Q5">
        <f t="shared" ref="Q5" si="4">0.12*Q4</f>
        <v>4.7702666666666662</v>
      </c>
      <c r="R5">
        <f t="shared" ref="R5" si="5">0.12*R4</f>
        <v>6.3603555555555555</v>
      </c>
    </row>
    <row r="6" spans="1:18" x14ac:dyDescent="0.25">
      <c r="A6">
        <v>1</v>
      </c>
      <c r="B6">
        <v>55.2</v>
      </c>
      <c r="D6">
        <f t="shared" si="1"/>
        <v>-1</v>
      </c>
      <c r="E6">
        <v>64.900000000000006</v>
      </c>
      <c r="G6">
        <f t="shared" si="2"/>
        <v>-1</v>
      </c>
      <c r="H6">
        <v>66</v>
      </c>
      <c r="J6" t="s">
        <v>11</v>
      </c>
      <c r="K6">
        <v>133</v>
      </c>
    </row>
    <row r="7" spans="1:18" x14ac:dyDescent="0.25">
      <c r="A7">
        <v>2</v>
      </c>
      <c r="B7">
        <v>50</v>
      </c>
      <c r="D7">
        <f t="shared" si="1"/>
        <v>0</v>
      </c>
      <c r="E7">
        <v>61.7</v>
      </c>
      <c r="G7">
        <f t="shared" si="2"/>
        <v>0</v>
      </c>
      <c r="H7">
        <v>64.099999999999994</v>
      </c>
      <c r="J7" t="s">
        <v>16</v>
      </c>
      <c r="K7">
        <v>0.53200000000000003</v>
      </c>
    </row>
    <row r="8" spans="1:18" x14ac:dyDescent="0.25">
      <c r="D8">
        <f t="shared" si="1"/>
        <v>1</v>
      </c>
      <c r="E8">
        <v>59.3</v>
      </c>
      <c r="G8">
        <f t="shared" si="2"/>
        <v>1</v>
      </c>
      <c r="H8">
        <v>61</v>
      </c>
    </row>
    <row r="9" spans="1:18" x14ac:dyDescent="0.25">
      <c r="A9" t="s">
        <v>3</v>
      </c>
      <c r="D9">
        <f t="shared" si="1"/>
        <v>2</v>
      </c>
      <c r="E9">
        <v>56.5</v>
      </c>
      <c r="G9">
        <f t="shared" si="2"/>
        <v>2</v>
      </c>
      <c r="H9">
        <v>58</v>
      </c>
      <c r="K9">
        <v>1</v>
      </c>
      <c r="L9">
        <v>2</v>
      </c>
      <c r="M9">
        <v>3</v>
      </c>
      <c r="N9">
        <v>4</v>
      </c>
      <c r="O9" t="s">
        <v>5</v>
      </c>
      <c r="P9" t="s">
        <v>6</v>
      </c>
    </row>
    <row r="10" spans="1:18" x14ac:dyDescent="0.25">
      <c r="A10" t="s">
        <v>1</v>
      </c>
      <c r="B10" t="s">
        <v>2</v>
      </c>
      <c r="D10">
        <f t="shared" si="1"/>
        <v>3</v>
      </c>
      <c r="E10">
        <v>51.9</v>
      </c>
      <c r="G10">
        <f t="shared" si="2"/>
        <v>3</v>
      </c>
      <c r="H10">
        <v>55</v>
      </c>
      <c r="J10" t="s">
        <v>10</v>
      </c>
      <c r="K10">
        <f>3.9/9</f>
        <v>0.43333333333333335</v>
      </c>
      <c r="L10">
        <f>4.5/18</f>
        <v>0.25</v>
      </c>
      <c r="M10">
        <f>3.7/19</f>
        <v>0.19473684210526318</v>
      </c>
      <c r="N10">
        <f>2.4/19</f>
        <v>0.12631578947368421</v>
      </c>
      <c r="O10">
        <f>1.4/14</f>
        <v>9.9999999999999992E-2</v>
      </c>
      <c r="P10">
        <f>1.5/11</f>
        <v>0.13636363636363635</v>
      </c>
    </row>
    <row r="11" spans="1:18" x14ac:dyDescent="0.25">
      <c r="A11">
        <v>-5</v>
      </c>
      <c r="B11">
        <v>78.900000000000006</v>
      </c>
      <c r="D11">
        <f t="shared" si="1"/>
        <v>4</v>
      </c>
      <c r="E11">
        <v>49.4</v>
      </c>
      <c r="G11">
        <f t="shared" si="2"/>
        <v>4</v>
      </c>
      <c r="H11">
        <v>52</v>
      </c>
      <c r="J11" t="s">
        <v>7</v>
      </c>
      <c r="K11">
        <f>$K$14/$K$13*K10*10000</f>
        <v>187.66404199475065</v>
      </c>
      <c r="L11">
        <f>$K$14/$K$13*L10*10000</f>
        <v>108.26771653543307</v>
      </c>
      <c r="M11">
        <f>$K$14/$K$13*M10*10000</f>
        <v>84.334852880232091</v>
      </c>
      <c r="N11">
        <f>$K$14/$K$13*N10*10000</f>
        <v>54.703688354745132</v>
      </c>
      <c r="O11">
        <f>$K$14/129*O10*10000</f>
        <v>42.63565891472868</v>
      </c>
      <c r="P11">
        <f>$K$14/129*P10*10000</f>
        <v>58.139534883720927</v>
      </c>
    </row>
    <row r="12" spans="1:18" x14ac:dyDescent="0.25">
      <c r="A12">
        <f>A11+1</f>
        <v>-4</v>
      </c>
      <c r="B12">
        <v>75.5</v>
      </c>
      <c r="G12">
        <f t="shared" si="2"/>
        <v>5</v>
      </c>
      <c r="H12">
        <v>49</v>
      </c>
      <c r="J12" t="s">
        <v>14</v>
      </c>
      <c r="K12">
        <f>0.13*K11</f>
        <v>24.396325459317584</v>
      </c>
      <c r="L12">
        <f t="shared" ref="L12:N12" si="6">0.13*L11</f>
        <v>14.0748031496063</v>
      </c>
      <c r="M12">
        <f t="shared" si="6"/>
        <v>10.963530874430171</v>
      </c>
      <c r="N12">
        <f t="shared" si="6"/>
        <v>7.1114794861168678</v>
      </c>
      <c r="O12">
        <f t="shared" ref="O12" si="7">0.13*O11</f>
        <v>5.5426356589147288</v>
      </c>
      <c r="P12">
        <f t="shared" ref="P12" si="8">0.13*P11</f>
        <v>7.558139534883721</v>
      </c>
    </row>
    <row r="13" spans="1:18" x14ac:dyDescent="0.25">
      <c r="A13">
        <f t="shared" ref="A13:A19" si="9">A12+1</f>
        <v>-3</v>
      </c>
      <c r="B13">
        <v>72</v>
      </c>
      <c r="J13" t="s">
        <v>12</v>
      </c>
      <c r="K13">
        <v>127</v>
      </c>
    </row>
    <row r="14" spans="1:18" x14ac:dyDescent="0.25">
      <c r="A14">
        <f t="shared" si="9"/>
        <v>-2</v>
      </c>
      <c r="B14">
        <v>68.900000000000006</v>
      </c>
      <c r="G14" t="s">
        <v>6</v>
      </c>
      <c r="J14" t="s">
        <v>13</v>
      </c>
      <c r="K14">
        <v>5.5</v>
      </c>
    </row>
    <row r="15" spans="1:18" x14ac:dyDescent="0.25">
      <c r="A15">
        <f t="shared" si="9"/>
        <v>-1</v>
      </c>
      <c r="B15">
        <v>65.099999999999994</v>
      </c>
      <c r="G15" t="s">
        <v>1</v>
      </c>
      <c r="H15" t="s">
        <v>2</v>
      </c>
    </row>
    <row r="16" spans="1:18" x14ac:dyDescent="0.25">
      <c r="A16">
        <f t="shared" si="9"/>
        <v>0</v>
      </c>
      <c r="B16">
        <v>61.7</v>
      </c>
      <c r="G16">
        <v>-3</v>
      </c>
      <c r="H16">
        <v>79.5</v>
      </c>
      <c r="K16">
        <v>1</v>
      </c>
      <c r="L16">
        <v>2</v>
      </c>
      <c r="M16">
        <v>3</v>
      </c>
      <c r="N16" t="s">
        <v>5</v>
      </c>
      <c r="O16" t="s">
        <v>6</v>
      </c>
    </row>
    <row r="17" spans="1:18" x14ac:dyDescent="0.25">
      <c r="A17">
        <f t="shared" si="9"/>
        <v>1</v>
      </c>
      <c r="B17">
        <v>57.3</v>
      </c>
      <c r="G17">
        <f>G16+1</f>
        <v>-2</v>
      </c>
      <c r="H17">
        <v>74</v>
      </c>
      <c r="J17" t="s">
        <v>15</v>
      </c>
      <c r="K17">
        <v>5.94</v>
      </c>
      <c r="L17">
        <v>3.5684800000000001</v>
      </c>
      <c r="M17">
        <v>2.9916700000000001</v>
      </c>
      <c r="N17">
        <v>2.8551500000000001</v>
      </c>
      <c r="O17">
        <v>5.1666699999999999</v>
      </c>
    </row>
    <row r="18" spans="1:18" x14ac:dyDescent="0.25">
      <c r="A18">
        <f t="shared" si="9"/>
        <v>2</v>
      </c>
      <c r="B18">
        <v>53.3</v>
      </c>
      <c r="G18">
        <f t="shared" ref="G18:G23" si="10">G17+1</f>
        <v>-1</v>
      </c>
      <c r="H18">
        <v>69</v>
      </c>
      <c r="J18" t="s">
        <v>7</v>
      </c>
      <c r="K18">
        <f>((K17*10000*$K$20)/2)^(0.5)</f>
        <v>125.6996420042635</v>
      </c>
      <c r="L18">
        <f t="shared" ref="L18:M18" si="11">((L17*10000*$K$20)/2)^(0.5)</f>
        <v>97.427700373148497</v>
      </c>
      <c r="M18">
        <f t="shared" si="11"/>
        <v>89.206738534709359</v>
      </c>
      <c r="N18">
        <f>((N17*10000*$K$20)/2)^(0.5)/2</f>
        <v>43.573785123626799</v>
      </c>
      <c r="O18">
        <f>((O17*10000*$K$20)/2)^(0.5)/2</f>
        <v>58.616000801828847</v>
      </c>
    </row>
    <row r="19" spans="1:18" x14ac:dyDescent="0.25">
      <c r="A19">
        <f t="shared" si="9"/>
        <v>3</v>
      </c>
      <c r="B19">
        <v>50.7</v>
      </c>
      <c r="G19">
        <f t="shared" si="10"/>
        <v>0</v>
      </c>
      <c r="H19">
        <v>64.099999999999994</v>
      </c>
      <c r="J19" t="s">
        <v>8</v>
      </c>
      <c r="K19">
        <f>0.2*K18</f>
        <v>25.1399284008527</v>
      </c>
      <c r="L19">
        <f t="shared" ref="L19:M19" si="12">0.2*L18</f>
        <v>19.4855400746297</v>
      </c>
      <c r="M19">
        <f t="shared" si="12"/>
        <v>17.841347706941871</v>
      </c>
      <c r="N19">
        <f t="shared" ref="N19" si="13">0.2*N18</f>
        <v>8.7147570247253601</v>
      </c>
      <c r="O19">
        <f t="shared" ref="O19" si="14">0.2*O18</f>
        <v>11.723200160365771</v>
      </c>
    </row>
    <row r="20" spans="1:18" x14ac:dyDescent="0.25">
      <c r="A20">
        <f>A19+1</f>
        <v>4</v>
      </c>
      <c r="B20">
        <v>47.4</v>
      </c>
      <c r="G20">
        <f t="shared" si="10"/>
        <v>1</v>
      </c>
      <c r="H20">
        <v>59</v>
      </c>
      <c r="J20" t="s">
        <v>16</v>
      </c>
      <c r="K20">
        <v>0.53200000000000003</v>
      </c>
    </row>
    <row r="21" spans="1:18" x14ac:dyDescent="0.25">
      <c r="G21">
        <f t="shared" si="10"/>
        <v>2</v>
      </c>
      <c r="H21">
        <v>53.9</v>
      </c>
    </row>
    <row r="22" spans="1:18" x14ac:dyDescent="0.25">
      <c r="G22">
        <f t="shared" si="10"/>
        <v>3</v>
      </c>
      <c r="H22">
        <v>48.1</v>
      </c>
    </row>
    <row r="23" spans="1:18" x14ac:dyDescent="0.25">
      <c r="G23">
        <f t="shared" si="10"/>
        <v>4</v>
      </c>
      <c r="H23">
        <v>43.2</v>
      </c>
    </row>
    <row r="27" spans="1:18" x14ac:dyDescent="0.25">
      <c r="A27" t="s">
        <v>0</v>
      </c>
      <c r="C27" t="s">
        <v>3</v>
      </c>
      <c r="E27" t="s">
        <v>4</v>
      </c>
    </row>
    <row r="28" spans="1:18" x14ac:dyDescent="0.25">
      <c r="A28" t="s">
        <v>1</v>
      </c>
      <c r="B28" t="s">
        <v>2</v>
      </c>
      <c r="C28" t="s">
        <v>1</v>
      </c>
      <c r="D28" t="s">
        <v>2</v>
      </c>
      <c r="E28" t="s">
        <v>1</v>
      </c>
      <c r="F28" t="s">
        <v>2</v>
      </c>
    </row>
    <row r="29" spans="1:18" x14ac:dyDescent="0.25">
      <c r="A29">
        <v>-2</v>
      </c>
      <c r="B29">
        <v>73.2</v>
      </c>
      <c r="C29">
        <v>-5</v>
      </c>
      <c r="D29">
        <v>78.900000000000006</v>
      </c>
      <c r="E29">
        <v>-4</v>
      </c>
      <c r="F29">
        <v>73.900000000000006</v>
      </c>
      <c r="I29">
        <v>-4</v>
      </c>
      <c r="J29">
        <f>I29+1</f>
        <v>-3</v>
      </c>
      <c r="K29">
        <f>J29+1</f>
        <v>-2</v>
      </c>
      <c r="L29">
        <f>K29+1</f>
        <v>-1</v>
      </c>
      <c r="M29">
        <f>L29+1</f>
        <v>0</v>
      </c>
      <c r="N29">
        <f>M29+1</f>
        <v>1</v>
      </c>
      <c r="O29">
        <f>N29+1</f>
        <v>2</v>
      </c>
      <c r="P29">
        <f>O29+1</f>
        <v>3</v>
      </c>
      <c r="Q29">
        <f>P29+1</f>
        <v>4</v>
      </c>
      <c r="R29">
        <f>Q29+1</f>
        <v>5</v>
      </c>
    </row>
    <row r="30" spans="1:18" x14ac:dyDescent="0.25">
      <c r="A30">
        <v>-1</v>
      </c>
      <c r="B30">
        <v>68.2</v>
      </c>
      <c r="C30">
        <f>C29+1</f>
        <v>-4</v>
      </c>
      <c r="D30">
        <v>75.5</v>
      </c>
      <c r="E30">
        <f>E29+1</f>
        <v>-3</v>
      </c>
      <c r="F30">
        <v>70</v>
      </c>
      <c r="I30">
        <v>75</v>
      </c>
      <c r="J30">
        <v>72</v>
      </c>
      <c r="K30">
        <v>69</v>
      </c>
      <c r="L30">
        <v>66</v>
      </c>
      <c r="M30">
        <v>64.099999999999994</v>
      </c>
      <c r="N30">
        <v>61</v>
      </c>
      <c r="O30">
        <v>58</v>
      </c>
      <c r="P30">
        <v>55</v>
      </c>
      <c r="Q30">
        <v>52</v>
      </c>
      <c r="R30">
        <v>49</v>
      </c>
    </row>
    <row r="31" spans="1:18" x14ac:dyDescent="0.25">
      <c r="A31">
        <v>0</v>
      </c>
      <c r="B31">
        <v>61.7</v>
      </c>
      <c r="C31">
        <f t="shared" ref="C31:C37" si="15">C30+1</f>
        <v>-3</v>
      </c>
      <c r="D31">
        <v>72</v>
      </c>
      <c r="E31">
        <f t="shared" ref="E31:E37" si="16">E30+1</f>
        <v>-2</v>
      </c>
      <c r="F31">
        <v>67.3</v>
      </c>
    </row>
    <row r="32" spans="1:18" x14ac:dyDescent="0.25">
      <c r="A32">
        <v>1</v>
      </c>
      <c r="B32">
        <v>55.2</v>
      </c>
      <c r="C32">
        <f t="shared" si="15"/>
        <v>-2</v>
      </c>
      <c r="D32">
        <v>68.900000000000006</v>
      </c>
      <c r="E32">
        <f t="shared" si="16"/>
        <v>-1</v>
      </c>
      <c r="F32">
        <v>64.900000000000006</v>
      </c>
    </row>
    <row r="33" spans="1:16" x14ac:dyDescent="0.25">
      <c r="A33">
        <v>2</v>
      </c>
      <c r="B33">
        <v>50</v>
      </c>
      <c r="C33">
        <f t="shared" si="15"/>
        <v>-1</v>
      </c>
      <c r="D33">
        <v>65.099999999999994</v>
      </c>
      <c r="E33">
        <f t="shared" si="16"/>
        <v>0</v>
      </c>
      <c r="F33">
        <v>61.7</v>
      </c>
      <c r="I33">
        <v>-3</v>
      </c>
      <c r="J33">
        <f>I33+1</f>
        <v>-2</v>
      </c>
      <c r="K33">
        <f>J33+1</f>
        <v>-1</v>
      </c>
      <c r="L33">
        <f>K33+1</f>
        <v>0</v>
      </c>
      <c r="M33">
        <f>L33+1</f>
        <v>1</v>
      </c>
      <c r="N33">
        <f>M33+1</f>
        <v>2</v>
      </c>
      <c r="O33">
        <f>N33+1</f>
        <v>3</v>
      </c>
      <c r="P33">
        <f>O33+1</f>
        <v>4</v>
      </c>
    </row>
    <row r="34" spans="1:16" x14ac:dyDescent="0.25">
      <c r="C34">
        <f t="shared" si="15"/>
        <v>0</v>
      </c>
      <c r="D34">
        <v>61.7</v>
      </c>
      <c r="E34">
        <f t="shared" si="16"/>
        <v>1</v>
      </c>
      <c r="F34">
        <v>59.3</v>
      </c>
      <c r="I34">
        <v>79.5</v>
      </c>
      <c r="J34">
        <v>74</v>
      </c>
      <c r="K34">
        <v>69</v>
      </c>
      <c r="L34">
        <v>64.099999999999994</v>
      </c>
      <c r="M34">
        <v>59</v>
      </c>
      <c r="N34">
        <v>53.9</v>
      </c>
      <c r="O34">
        <v>48.1</v>
      </c>
      <c r="P34">
        <v>43.2</v>
      </c>
    </row>
    <row r="35" spans="1:16" x14ac:dyDescent="0.25">
      <c r="C35">
        <f t="shared" si="15"/>
        <v>1</v>
      </c>
      <c r="D35">
        <v>57.3</v>
      </c>
      <c r="E35">
        <f t="shared" si="16"/>
        <v>2</v>
      </c>
      <c r="F35">
        <v>56.5</v>
      </c>
    </row>
    <row r="36" spans="1:16" x14ac:dyDescent="0.25">
      <c r="C36">
        <f t="shared" si="15"/>
        <v>2</v>
      </c>
      <c r="D36">
        <v>53.3</v>
      </c>
      <c r="E36">
        <f t="shared" si="16"/>
        <v>3</v>
      </c>
      <c r="F36">
        <v>51.9</v>
      </c>
    </row>
    <row r="37" spans="1:16" x14ac:dyDescent="0.25">
      <c r="C37">
        <f t="shared" si="15"/>
        <v>3</v>
      </c>
      <c r="D37">
        <v>50.7</v>
      </c>
      <c r="E37">
        <f t="shared" si="16"/>
        <v>4</v>
      </c>
      <c r="F37">
        <v>49.4</v>
      </c>
    </row>
    <row r="38" spans="1:16" x14ac:dyDescent="0.25">
      <c r="C38">
        <f>C37+1</f>
        <v>4</v>
      </c>
      <c r="D38">
        <v>47.4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Бакулин</dc:creator>
  <cp:lastModifiedBy>Иван Бакулин</cp:lastModifiedBy>
  <dcterms:created xsi:type="dcterms:W3CDTF">2017-05-03T15:20:46Z</dcterms:created>
  <dcterms:modified xsi:type="dcterms:W3CDTF">2017-05-03T21:27:05Z</dcterms:modified>
</cp:coreProperties>
</file>