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<sst xmlns="http://schemas.openxmlformats.org/spreadsheetml/2006/main" count="309" uniqueCount="140">
  <si>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</si>
  <si>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</si>
  <si>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</si>
  <si>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</si>
  <si>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</si>
  <si>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</si>
  <si>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</si>
  <si>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</si>
  <si>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</si>
  <si>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</si>
  <si>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</si>
  <si>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</si>
  <si>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</si>
  <si>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</si>
  <si>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</si>
  <si>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</si>
  <si>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</si>
  <si>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</si>
  <si>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</si>
  <si>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</si>
  <si>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</si>
  <si>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</si>
  <si>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</si>
  <si>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</si>
  <si>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</si>
  <si>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</si>
  <si>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</si>
  <si>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</si>
  <si>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</si>
  <si>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</si>
  <si>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</si>
  <si>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</si>
  <si>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</si>
  <si>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</si>
  <si>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</si>
  <si>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</si>
  <si>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</si>
  <si>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</si>
  <si>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</si>
  <si>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</si>
  <si>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</si>
  <si>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Y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</si>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</sst>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R13" activeCellId="0" sqref="R13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3.8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48.55874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247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0.3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50.17737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1273.67298626747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230.191118804274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0.0621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26</v>
      </c>
      <c r="S18" s="4" t="s">
        <v>23</v>
      </c>
    </row>
    <row r="19" customFormat="false" ht="13.8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66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19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59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43.53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3000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0.263091396647486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0.132721997667379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25.3498249110003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63.8819300555413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18.6322295995329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57.2275623414224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235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24300</v>
      </c>
      <c r="Q39" s="28" t="n">
        <f aca="false">ROUND(Sheet2!AQ19,0)</f>
        <v>195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44600</v>
      </c>
      <c r="Q40" s="28" t="n">
        <f aca="false">ROUND(Sheet2!AQ31,0)</f>
        <v>179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62700</v>
      </c>
      <c r="Q41" s="28" t="n">
        <f aca="false">ROUND(Sheet2!AQ41,0)</f>
        <v>158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79300</v>
      </c>
      <c r="Q42" s="28" t="n">
        <f aca="false">ROUND(Sheet2!AQ51,0)</f>
        <v>145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95400</v>
      </c>
      <c r="Q43" s="28" t="n">
        <f aca="false">ROUND(Sheet2!AQ61,0)</f>
        <v>141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105000</v>
      </c>
      <c r="Q44" s="28" t="n">
        <f aca="false">ROUND(Sheet2!AQ69,0)</f>
        <v>141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125000</v>
      </c>
      <c r="Q45" s="28" t="n">
        <f aca="false">ROUND(Sheet2!AQ77,0)</f>
        <v>153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149000</v>
      </c>
      <c r="Q46" s="28" t="n">
        <f aca="false">ROUND(Sheet2!AQ86,0)</f>
        <v>207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185000</v>
      </c>
      <c r="Q47" s="28" t="n">
        <f aca="false">ROUND(Sheet2!AQ96,0)</f>
        <v>311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235000</v>
      </c>
      <c r="Q48" s="28" t="n">
        <f aca="false">ROUND(Sheet2!AQ106,0)</f>
        <v>365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293000</v>
      </c>
      <c r="Q49" s="28" t="n">
        <f aca="false">ROUND(Sheet2!AQ116,0)</f>
        <v>375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44600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79300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293000</v>
      </c>
      <c r="Q58" s="30" t="n">
        <f aca="false">Sheet2!AR116</f>
        <v>0.2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3.79880821259031</v>
      </c>
      <c r="AP4" s="40" t="n">
        <f aca="false">10^AO4</f>
        <v>6292.2825</v>
      </c>
      <c r="AQ4" s="39" t="n">
        <f aca="false">AS4-AR4*((Sheet1!R$19-Sheet1!R$20)*COS(RADIANS(38))+Sheet1!R$20)/2</f>
        <v>235.213911690499</v>
      </c>
      <c r="AR4" s="37" t="n">
        <v>1</v>
      </c>
      <c r="AS4" s="39" t="n">
        <f aca="false">Sheet1!R16+Sheet1!R18-Sheet1!R23*(AS19-AS4)/((AV19-AV4)*Sheet1!R11^LOG(1.25)/1.25)</f>
        <v>263.232164400257</v>
      </c>
      <c r="AT4" s="39" t="n">
        <f aca="false">8314.4621*AS4/(Sheet1!R$22*Sheet1!R$12*9.80665)</f>
        <v>16972.0218359205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3.74149076975577</v>
      </c>
      <c r="AP5" s="40" t="n">
        <f aca="false">10^AO5</f>
        <v>5514.30482472033</v>
      </c>
      <c r="AQ5" s="39" t="n">
        <f aca="false">AS5-AR5*((Sheet1!R$19-Sheet1!R$20)*COS(RADIANS(38))+Sheet1!R$20)/2</f>
        <v>232.256459383133</v>
      </c>
      <c r="AR5" s="37" t="n">
        <f aca="false">(AV5-AV$4)/(AV$31-AV$4)*(AR$31-AR$4)+AR$4</f>
        <v>0.955993131339914</v>
      </c>
      <c r="AS5" s="39" t="n">
        <f aca="false">(AV5-AV$4)/(AV$19-AV$4)*(AS$19-AS$4)+AS$4</f>
        <v>259.041716525807</v>
      </c>
      <c r="AT5" s="39" t="n">
        <f aca="false">8314.4621*AS5/(Sheet1!R$22*Sheet1!R$12*9.80665)</f>
        <v>16817.9582409889</v>
      </c>
      <c r="AU5" s="39" t="n">
        <f aca="false">AU4-LN(AP5/AP4)*(AT4+AT5)/2</f>
        <v>2229.77188537</v>
      </c>
      <c r="AV5" s="39" t="n">
        <f aca="false">Sheet1!R$10*10/Sheet1!R$11*1000*AU5/(Sheet1!R$10*10/Sheet1!R$11*1000-AU5)</f>
        <v>2231.78661210758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3.68417332692124</v>
      </c>
      <c r="AP6" s="40" t="n">
        <f aca="false">10^AO6</f>
        <v>4832.51629276561</v>
      </c>
      <c r="AQ6" s="39" t="n">
        <f aca="false">AS6-AR6*((Sheet1!R$19-Sheet1!R$20)*COS(RADIANS(38))+Sheet1!R$20)/2</f>
        <v>229.330816973191</v>
      </c>
      <c r="AR6" s="37" t="n">
        <f aca="false">(AV6-AV$4)/(AV$31-AV$4)*(AR$31-AR$4)+AR$4</f>
        <v>0.912459312604596</v>
      </c>
      <c r="AS6" s="39" t="n">
        <f aca="false">(AV6-AV$4)/(AV$19-AV$4)*(AS$19-AS$4)+AS$4</f>
        <v>254.896332581118</v>
      </c>
      <c r="AT6" s="39" t="n">
        <f aca="false">8314.4621*AS6/(Sheet1!R$22*Sheet1!R$12*9.80665)</f>
        <v>16548.8243925506</v>
      </c>
      <c r="AU6" s="39" t="n">
        <f aca="false">AU5-LN(AP6/AP5)*(AT5+AT6)/2</f>
        <v>4431.61733340448</v>
      </c>
      <c r="AV6" s="39" t="n">
        <f aca="false">Sheet1!R$10*10/Sheet1!R$11*1000*AU6/(Sheet1!R$10*10/Sheet1!R$11*1000-AU6)</f>
        <v>4439.58273088759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3.6268558840867</v>
      </c>
      <c r="AP7" s="40" t="n">
        <f aca="false">10^AO7</f>
        <v>4235.0240804886</v>
      </c>
      <c r="AQ7" s="39" t="n">
        <f aca="false">AS7-AR7*((Sheet1!R$19-Sheet1!R$20)*COS(RADIANS(38))+Sheet1!R$20)/2</f>
        <v>226.446928204833</v>
      </c>
      <c r="AR7" s="37" t="n">
        <f aca="false">(AV7-AV$4)/(AV$31-AV$4)*(AR$31-AR$4)+AR$4</f>
        <v>0.869546799894587</v>
      </c>
      <c r="AS7" s="39" t="n">
        <f aca="false">(AV7-AV$4)/(AV$19-AV$4)*(AS$19-AS$4)+AS$4</f>
        <v>250.810110187241</v>
      </c>
      <c r="AT7" s="39" t="n">
        <f aca="false">8314.4621*AS7/(Sheet1!R$22*Sheet1!R$12*9.80665)</f>
        <v>16283.5315335265</v>
      </c>
      <c r="AU7" s="39" t="n">
        <f aca="false">AU6-LN(AP7/AP6)*(AT6+AT7)/2</f>
        <v>6598.19642009816</v>
      </c>
      <c r="AV7" s="39" t="n">
        <f aca="false">Sheet1!R$10*10/Sheet1!R$11*1000*AU7/(Sheet1!R$10*10/Sheet1!R$11*1000-AU7)</f>
        <v>6615.8696214147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3.56953844125216</v>
      </c>
      <c r="AP8" s="40" t="n">
        <f aca="false">10^AO8</f>
        <v>3711.40579270639</v>
      </c>
      <c r="AQ8" s="39" t="n">
        <f aca="false">AS8-AR8*((Sheet1!R$19-Sheet1!R$20)*COS(RADIANS(38))+Sheet1!R$20)/2</f>
        <v>223.604365896088</v>
      </c>
      <c r="AR8" s="37" t="n">
        <f aca="false">(AV8-AV$4)/(AV$31-AV$4)*(AR$31-AR$4)+AR$4</f>
        <v>0.827249063748501</v>
      </c>
      <c r="AS8" s="39" t="n">
        <f aca="false">(AV8-AV$4)/(AV$19-AV$4)*(AS$19-AS$4)+AS$4</f>
        <v>246.782439218104</v>
      </c>
      <c r="AT8" s="39" t="n">
        <f aca="false">8314.4621*AS8/(Sheet1!R$22*Sheet1!R$12*9.80665)</f>
        <v>16022.0400522476</v>
      </c>
      <c r="AU8" s="39" t="n">
        <f aca="false">AU7-LN(AP8/AP7)*(AT7+AT8)/2</f>
        <v>8730.01345872353</v>
      </c>
      <c r="AV8" s="39" t="n">
        <f aca="false">Sheet1!R$10*10/Sheet1!R$11*1000*AU8/(Sheet1!R$10*10/Sheet1!R$11*1000-AU8)</f>
        <v>8760.97842209864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3.51222099841762</v>
      </c>
      <c r="AP9" s="40" t="n">
        <f aca="false">10^AO9</f>
        <v>3252.52765895616</v>
      </c>
      <c r="AQ9" s="39" t="n">
        <f aca="false">AS9-AR9*((Sheet1!R$19-Sheet1!R$20)*COS(RADIANS(38))+Sheet1!R$20)/2</f>
        <v>220.802667306596</v>
      </c>
      <c r="AR9" s="37" t="n">
        <f aca="false">(AV9-AV$4)/(AV$31-AV$4)*(AR$31-AR$4)+AR$4</f>
        <v>0.785559571817561</v>
      </c>
      <c r="AS9" s="39" t="n">
        <f aca="false">(AV9-AV$4)/(AV$19-AV$4)*(AS$19-AS$4)+AS$4</f>
        <v>242.81267390835</v>
      </c>
      <c r="AT9" s="39" t="n">
        <f aca="false">8314.4621*AS9/(Sheet1!R$22*Sheet1!R$12*9.80665)</f>
        <v>15764.3080232084</v>
      </c>
      <c r="AU9" s="39" t="n">
        <f aca="false">AU8-LN(AP9/AP8)*(AT8+AT9)/2</f>
        <v>10827.5673819847</v>
      </c>
      <c r="AV9" s="39" t="n">
        <f aca="false">Sheet1!R$10*10/Sheet1!R$11*1000*AU9/(Sheet1!R$10*10/Sheet1!R$11*1000-AU9)</f>
        <v>10875.2404177818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3.45490355558309</v>
      </c>
      <c r="AP10" s="40" t="n">
        <f aca="false">10^AO10</f>
        <v>2850.38520796202</v>
      </c>
      <c r="AQ10" s="39" t="n">
        <f aca="false">AS10-AR10*((Sheet1!R$19-Sheet1!R$20)*COS(RADIANS(38))+Sheet1!R$20)/2</f>
        <v>218.041406109357</v>
      </c>
      <c r="AR10" s="37" t="n">
        <f aca="false">(AV10-AV$4)/(AV$31-AV$4)*(AR$31-AR$4)+AR$4</f>
        <v>0.744471791410245</v>
      </c>
      <c r="AS10" s="39" t="n">
        <f aca="false">(AV10-AV$4)/(AV$19-AV$4)*(AS$19-AS$4)+AS$4</f>
        <v>238.900204896375</v>
      </c>
      <c r="AT10" s="39" t="n">
        <f aca="false">8314.4621*AS10/(Sheet1!R$22*Sheet1!R$12*9.80665)</f>
        <v>15510.2958843721</v>
      </c>
      <c r="AU10" s="39" t="n">
        <f aca="false">AU9-LN(AP10/AP9)*(AT9+AT10)/2</f>
        <v>12891.3517452924</v>
      </c>
      <c r="AV10" s="39" t="n">
        <f aca="false">Sheet1!R$10*10/Sheet1!R$11*1000*AU10/(Sheet1!R$10*10/Sheet1!R$11*1000-AU10)</f>
        <v>12958.9869106885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3.39758611274855</v>
      </c>
      <c r="AP11" s="40" t="n">
        <f aca="false">10^AO11</f>
        <v>2497.96364110741</v>
      </c>
      <c r="AQ11" s="39" t="n">
        <f aca="false">AS11-AR11*((Sheet1!R$19-Sheet1!R$20)*COS(RADIANS(38))+Sheet1!R$20)/2</f>
        <v>215.320143299773</v>
      </c>
      <c r="AR11" s="37" t="n">
        <f aca="false">(AV11-AV$4)/(AV$31-AV$4)*(AR$31-AR$4)+AR$4</f>
        <v>0.703979190039537</v>
      </c>
      <c r="AS11" s="39" t="n">
        <f aca="false">(AV11-AV$4)/(AV$19-AV$4)*(AS$19-AS$4)+AS$4</f>
        <v>235.044410148711</v>
      </c>
      <c r="AT11" s="39" t="n">
        <f aca="false">8314.4621*AS11/(Sheet1!R$22*Sheet1!R$12*9.80665)</f>
        <v>15259.9632509965</v>
      </c>
      <c r="AU11" s="39" t="n">
        <f aca="false">AU10-LN(AP11/AP10)*(AT10+AT11)/2</f>
        <v>14921.8548284381</v>
      </c>
      <c r="AV11" s="39" t="n">
        <f aca="false">Sheet1!R$10*10/Sheet1!R$11*1000*AU11/(Sheet1!R$10*10/Sheet1!R$11*1000-AU11)</f>
        <v>15012.549192672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3.34026866991401</v>
      </c>
      <c r="AP12" s="40" t="n">
        <f aca="false">10^AO12</f>
        <v>2189.11546932843</v>
      </c>
      <c r="AQ12" s="39" t="n">
        <f aca="false">AS12-AR12*((Sheet1!R$19-Sheet1!R$20)*COS(RADIANS(38))+Sheet1!R$20)/2</f>
        <v>212.638440127578</v>
      </c>
      <c r="AR12" s="37" t="n">
        <f aca="false">(AV12-AV$4)/(AV$31-AV$4)*(AR$31-AR$4)+AR$4</f>
        <v>0.664075239004081</v>
      </c>
      <c r="AS12" s="39" t="n">
        <f aca="false">(AV12-AV$4)/(AV$19-AV$4)*(AS$19-AS$4)+AS$4</f>
        <v>231.244667992287</v>
      </c>
      <c r="AT12" s="39" t="n">
        <f aca="false">8314.4621*AS12/(Sheet1!R$22*Sheet1!R$12*9.80665)</f>
        <v>15013.269761738</v>
      </c>
      <c r="AU12" s="39" t="n">
        <f aca="false">AU11-LN(AP12/AP11)*(AT11+AT12)/2</f>
        <v>16919.5595828478</v>
      </c>
      <c r="AV12" s="39" t="n">
        <f aca="false">Sheet1!R$10*10/Sheet1!R$11*1000*AU12/(Sheet1!R$10*10/Sheet1!R$11*1000-AU12)</f>
        <v>17036.2583635974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3.28295122707947</v>
      </c>
      <c r="AP13" s="40" t="n">
        <f aca="false">10^AO13</f>
        <v>1918.45327897907</v>
      </c>
      <c r="AQ13" s="39" t="n">
        <f aca="false">AS13-AR13*((Sheet1!R$19-Sheet1!R$20)*COS(RADIANS(38))+Sheet1!R$20)/2</f>
        <v>209.995858259513</v>
      </c>
      <c r="AR13" s="37" t="n">
        <f aca="false">(AV13-AV$4)/(AV$31-AV$4)*(AR$31-AR$4)+AR$4</f>
        <v>0.624753415808764</v>
      </c>
      <c r="AS13" s="39" t="n">
        <f aca="false">(AV13-AV$4)/(AV$19-AV$4)*(AS$19-AS$4)+AS$4</f>
        <v>227.500357344927</v>
      </c>
      <c r="AT13" s="39" t="n">
        <f aca="false">8314.4621*AS13/(Sheet1!R$22*Sheet1!R$12*9.80665)</f>
        <v>14770.1750936161</v>
      </c>
      <c r="AU13" s="39" t="n">
        <f aca="false">AU12-LN(AP13/AP12)*(AT12+AT13)/2</f>
        <v>18884.9436356581</v>
      </c>
      <c r="AV13" s="39" t="n">
        <f aca="false">Sheet1!R$10*10/Sheet1!R$11*1000*AU13/(Sheet1!R$10*10/Sheet1!R$11*1000-AU13)</f>
        <v>19030.4452085834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3.22563378424494</v>
      </c>
      <c r="AP14" s="40" t="n">
        <f aca="false">10^AO14</f>
        <v>1681.25575612265</v>
      </c>
      <c r="AQ14" s="39" t="n">
        <f aca="false">AS14-AR14*((Sheet1!R$19-Sheet1!R$20)*COS(RADIANS(38))+Sheet1!R$20)/2</f>
        <v>207.391959937065</v>
      </c>
      <c r="AR14" s="37" t="n">
        <f aca="false">(AV14-AV$4)/(AV$31-AV$4)*(AR$31-AR$4)+AR$4</f>
        <v>0.586007206511794</v>
      </c>
      <c r="AS14" s="39" t="n">
        <f aca="false">(AV14-AV$4)/(AV$19-AV$4)*(AS$19-AS$4)+AS$4</f>
        <v>223.810857938851</v>
      </c>
      <c r="AT14" s="39" t="n">
        <f aca="false">8314.4621*AS14/(Sheet1!R$22*Sheet1!R$12*9.80665)</f>
        <v>14530.6389765237</v>
      </c>
      <c r="AU14" s="39" t="n">
        <f aca="false">AU13-LN(AP14/AP13)*(AT13+AT14)/2</f>
        <v>20818.4792957368</v>
      </c>
      <c r="AV14" s="39" t="n">
        <f aca="false">Sheet1!R$10*10/Sheet1!R$11*1000*AU14/(Sheet1!R$10*10/Sheet1!R$11*1000-AU14)</f>
        <v>20995.4400789711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3.1683163414104</v>
      </c>
      <c r="AP15" s="40" t="n">
        <f aca="false">10^AO15</f>
        <v>1473.38532997779</v>
      </c>
      <c r="AQ15" s="39" t="n">
        <f aca="false">AS15-AR15*((Sheet1!R$19-Sheet1!R$20)*COS(RADIANS(38))+Sheet1!R$20)/2</f>
        <v>204.826308129296</v>
      </c>
      <c r="AR15" s="37" t="n">
        <f aca="false">(AV15-AV$4)/(AV$31-AV$4)*(AR$31-AR$4)+AR$4</f>
        <v>0.547830107998768</v>
      </c>
      <c r="AS15" s="39" t="n">
        <f aca="false">(AV15-AV$4)/(AV$19-AV$4)*(AS$19-AS$4)+AS$4</f>
        <v>220.17555053722</v>
      </c>
      <c r="AT15" s="39" t="n">
        <f aca="false">8314.4621*AS15/(Sheet1!R$22*Sheet1!R$12*9.80665)</f>
        <v>14294.6212072865</v>
      </c>
      <c r="AU15" s="39" t="n">
        <f aca="false">AU14-LN(AP15/AP14)*(AT14+AT15)/2</f>
        <v>22720.6335615884</v>
      </c>
      <c r="AV15" s="39" t="n">
        <f aca="false">Sheet1!R$10*10/Sheet1!R$11*1000*AU15/(Sheet1!R$10*10/Sheet1!R$11*1000-AU15)</f>
        <v>22931.5727769961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3.11099889857586</v>
      </c>
      <c r="AP16" s="40" t="n">
        <f aca="false">10^AO16</f>
        <v>1291.21599892705</v>
      </c>
      <c r="AQ16" s="39" t="n">
        <f aca="false">AS16-AR16*((Sheet1!R$19-Sheet1!R$20)*COS(RADIANS(38))+Sheet1!R$20)/2</f>
        <v>202.298466680808</v>
      </c>
      <c r="AR16" s="37" t="n">
        <f aca="false">(AV16-AV$4)/(AV$31-AV$4)*(AR$31-AR$4)+AR$4</f>
        <v>0.51021563018426</v>
      </c>
      <c r="AS16" s="39" t="n">
        <f aca="false">(AV16-AV$4)/(AV$19-AV$4)*(AS$19-AS$4)+AS$4</f>
        <v>216.593817143779</v>
      </c>
      <c r="AT16" s="39" t="n">
        <f aca="false">8314.4621*AS16/(Sheet1!R$22*Sheet1!R$12*9.80665)</f>
        <v>14062.0816632735</v>
      </c>
      <c r="AU16" s="39" t="n">
        <f aca="false">AU15-LN(AP16/AP15)*(AT15+AT16)/2</f>
        <v>24591.8681310865</v>
      </c>
      <c r="AV16" s="39" t="n">
        <f aca="false">Sheet1!R$10*10/Sheet1!R$11*1000*AU16/(Sheet1!R$10*10/Sheet1!R$11*1000-AU16)</f>
        <v>24839.1724441357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3.05368145574133</v>
      </c>
      <c r="AP17" s="40" t="n">
        <f aca="false">10^AO17</f>
        <v>1131.57008011632</v>
      </c>
      <c r="AQ17" s="39" t="n">
        <f aca="false">AS17-AR17*((Sheet1!R$19-Sheet1!R$20)*COS(RADIANS(38))+Sheet1!R$20)/2</f>
        <v>199.808000454868</v>
      </c>
      <c r="AR17" s="37" t="n">
        <f aca="false">(AV17-AV$4)/(AV$31-AV$4)*(AR$31-AR$4)+AR$4</f>
        <v>0.473157298141542</v>
      </c>
      <c r="AS17" s="39" t="n">
        <f aca="false">(AV17-AV$4)/(AV$19-AV$4)*(AS$19-AS$4)+AS$4</f>
        <v>213.065041205664</v>
      </c>
      <c r="AT17" s="39" t="n">
        <f aca="false">8314.4621*AS17/(Sheet1!R$22*Sheet1!R$12*9.80665)</f>
        <v>13832.9803155641</v>
      </c>
      <c r="AU17" s="39" t="n">
        <f aca="false">AU16-LN(AP17/AP16)*(AT16+AT17)/2</f>
        <v>26432.6394129723</v>
      </c>
      <c r="AV17" s="39" t="n">
        <f aca="false">Sheet1!R$10*10/Sheet1!R$11*1000*AU17/(Sheet1!R$10*10/Sheet1!R$11*1000-AU17)</f>
        <v>26718.5674531014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2.99636401290679</v>
      </c>
      <c r="AP18" s="40" t="n">
        <f aca="false">10^AO18</f>
        <v>991.662779332393</v>
      </c>
      <c r="AQ18" s="39" t="n">
        <f aca="false">AS18-AR18*((Sheet1!R$19-Sheet1!R$20)*COS(RADIANS(38))+Sheet1!R$20)/2</f>
        <v>197.354475471758</v>
      </c>
      <c r="AR18" s="37" t="n">
        <f aca="false">(AV18-AV$4)/(AV$31-AV$4)*(AR$31-AR$4)+AR$4</f>
        <v>0.436648654161104</v>
      </c>
      <c r="AS18" s="39" t="n">
        <f aca="false">(AV18-AV$4)/(AV$19-AV$4)*(AS$19-AS$4)+AS$4</f>
        <v>209.58860780942</v>
      </c>
      <c r="AT18" s="39" t="n">
        <f aca="false">8314.4621*AS18/(Sheet1!R$22*Sheet1!R$12*9.80665)</f>
        <v>13607.2772416741</v>
      </c>
      <c r="AU18" s="39" t="n">
        <f aca="false">AU17-LN(AP18/AP17)*(AT17+AT18)/2</f>
        <v>28243.3985400619</v>
      </c>
      <c r="AV18" s="39" t="n">
        <f aca="false">Sheet1!R$10*10/Sheet1!R$11*1000*AU18/(Sheet1!R$10*10/Sheet1!R$11*1000-AU18)</f>
        <v>28570.085303442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2.93904657007225</v>
      </c>
      <c r="AP19" s="40" t="n">
        <f aca="false">10^AO19</f>
        <v>869.053614259716</v>
      </c>
      <c r="AQ19" s="39" t="n">
        <f aca="false">AS19-AR19*((Sheet1!R$19-Sheet1!R$20)*COS(RADIANS(38))+Sheet1!R$20)/2</f>
        <v>194.937239814151</v>
      </c>
      <c r="AR19" s="37" t="n">
        <f aca="false">(AV19-AV$4)/(AV$31-AV$4)*(AR$31-AR$4)+AR$4</f>
        <v>0.400689765026264</v>
      </c>
      <c r="AS19" s="39" t="n">
        <f aca="false">Sheet1!R16+0.36*(AS61-Sheet1!R16)+0.3*Sheet1!R18</f>
        <v>206.16386690887</v>
      </c>
      <c r="AT19" s="39" t="n">
        <f aca="false">8314.4621*AS19/(Sheet1!R$22*Sheet1!R$12*9.80665)</f>
        <v>13384.9302381716</v>
      </c>
      <c r="AU19" s="39" t="n">
        <f aca="false">AU18-LN(AP19/AP18)*(AT18+AT19)/2</f>
        <v>30024.5912257529</v>
      </c>
      <c r="AV19" s="39" t="n">
        <f aca="false">Sheet1!R$10*10/Sheet1!R$11*1000*AU19/(Sheet1!R$10*10/Sheet1!R$11*1000-AU19)</f>
        <v>30394.0523584479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2.86739976652908</v>
      </c>
      <c r="AP20" s="40" t="n">
        <f aca="false">10^AO20</f>
        <v>736.885085509744</v>
      </c>
      <c r="AQ20" s="39" t="n">
        <f aca="false">AS20-AR20*((Sheet1!R$19-Sheet1!R$20)*COS(RADIANS(38))+Sheet1!R$20)/2</f>
        <v>193.526021703698</v>
      </c>
      <c r="AR20" s="37" t="n">
        <f aca="false">(AV20-AV$4)/(AV$31-AV$4)*(AR$31-AR$4)+AR$4</f>
        <v>0.356311669475902</v>
      </c>
      <c r="AS20" s="39" t="n">
        <f aca="false">(AV20-AV$19)/(AV$31-AV$19)*(AS$31-AS$19)+AS$19</f>
        <v>203.509252102509</v>
      </c>
      <c r="AT20" s="39" t="n">
        <f aca="false">8314.4621*AS20/(Sheet1!R$22*Sheet1!R$12*9.80665)</f>
        <v>13212.5827045077</v>
      </c>
      <c r="AU20" s="39" t="n">
        <f aca="false">AU19-LN(AP20/AP19)*(AT19+AT20)/2</f>
        <v>32218.5251392002</v>
      </c>
      <c r="AV20" s="39" t="n">
        <f aca="false">Sheet1!R$10*10/Sheet1!R$11*1000*AU20/(Sheet1!R$10*10/Sheet1!R$11*1000-AU20)</f>
        <v>32644.3358087987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2.7957529629859</v>
      </c>
      <c r="AP21" s="40" t="n">
        <f aca="false">10^AO21</f>
        <v>624.817180824045</v>
      </c>
      <c r="AQ21" s="39" t="n">
        <f aca="false">AS21-AR21*((Sheet1!R$19-Sheet1!R$20)*COS(RADIANS(38))+Sheet1!R$20)/2</f>
        <v>192.130316983932</v>
      </c>
      <c r="AR21" s="37" t="n">
        <f aca="false">(AV21-AV$4)/(AV$31-AV$4)*(AR$31-AR$4)+AR$4</f>
        <v>0.312433521242093</v>
      </c>
      <c r="AS21" s="39" t="n">
        <f aca="false">(AV21-AV$19)/(AV$31-AV$19)*(AS$31-AS$19)+AS$19</f>
        <v>200.884158337093</v>
      </c>
      <c r="AT21" s="39" t="n">
        <f aca="false">8314.4621*AS21/(Sheet1!R$22*Sheet1!R$12*9.80665)</f>
        <v>13042.151787366</v>
      </c>
      <c r="AU21" s="39" t="n">
        <f aca="false">AU20-LN(AP21/AP20)*(AT20+AT21)/2</f>
        <v>34384.1844816512</v>
      </c>
      <c r="AV21" s="39" t="n">
        <f aca="false">Sheet1!R$10*10/Sheet1!R$11*1000*AU21/(Sheet1!R$10*10/Sheet1!R$11*1000-AU21)</f>
        <v>34869.5944280539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2.72410615944273</v>
      </c>
      <c r="AP22" s="40" t="n">
        <f aca="false">10^AO22</f>
        <v>529.79293125854</v>
      </c>
      <c r="AQ22" s="39" t="n">
        <f aca="false">AS22-AR22*((Sheet1!R$19-Sheet1!R$20)*COS(RADIANS(38))+Sheet1!R$20)/2</f>
        <v>190.750149001891</v>
      </c>
      <c r="AR22" s="37" t="n">
        <f aca="false">(AV22-AV$4)/(AV$31-AV$4)*(AR$31-AR$4)+AR$4</f>
        <v>0.269045269962337</v>
      </c>
      <c r="AS22" s="39" t="n">
        <f aca="false">(AV22-AV$19)/(AV$31-AV$19)*(AS$31-AS$19)+AS$19</f>
        <v>198.288327366061</v>
      </c>
      <c r="AT22" s="39" t="n">
        <f aca="false">8314.4621*AS22/(Sheet1!R$22*Sheet1!R$12*9.80665)</f>
        <v>12873.6207204128</v>
      </c>
      <c r="AU22" s="39" t="n">
        <f aca="false">AU21-LN(AP22/AP21)*(AT21+AT22)/2</f>
        <v>36521.8840598236</v>
      </c>
      <c r="AV22" s="39" t="n">
        <f aca="false">Sheet1!R$10*10/Sheet1!R$11*1000*AU22/(Sheet1!R$10*10/Sheet1!R$11*1000-AU22)</f>
        <v>37070.0081652109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2.65245935589956</v>
      </c>
      <c r="AP23" s="40" t="n">
        <f aca="false">10^AO23</f>
        <v>449.220281749196</v>
      </c>
      <c r="AQ23" s="39" t="n">
        <f aca="false">AS23-AR23*((Sheet1!R$19-Sheet1!R$20)*COS(RADIANS(38))+Sheet1!R$20)/2</f>
        <v>189.385481240776</v>
      </c>
      <c r="AR23" s="37" t="n">
        <f aca="false">(AV23-AV$4)/(AV$31-AV$4)*(AR$31-AR$4)+AR$4</f>
        <v>0.226143341437727</v>
      </c>
      <c r="AS23" s="39" t="n">
        <f aca="false">(AV23-AV$19)/(AV$31-AV$19)*(AS$31-AS$19)+AS$19</f>
        <v>195.721622529807</v>
      </c>
      <c r="AT23" s="39" t="n">
        <f aca="false">8314.4621*AS23/(Sheet1!R$22*Sheet1!R$12*9.80665)</f>
        <v>12706.9806311948</v>
      </c>
      <c r="AU23" s="39" t="n">
        <f aca="false">AU22-LN(AP23/AP22)*(AT22+AT23)/2</f>
        <v>38631.936565583</v>
      </c>
      <c r="AV23" s="39" t="n">
        <f aca="false">Sheet1!R$10*10/Sheet1!R$11*1000*AU23/(Sheet1!R$10*10/Sheet1!R$11*1000-AU23)</f>
        <v>39245.7582840023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2.58081255235639</v>
      </c>
      <c r="AP24" s="40" t="n">
        <f aca="false">10^AO24</f>
        <v>380.901385481773</v>
      </c>
      <c r="AQ24" s="39" t="n">
        <f aca="false">AS24-AR24*((Sheet1!R$19-Sheet1!R$20)*COS(RADIANS(38))+Sheet1!R$20)/2</f>
        <v>188.036168306219</v>
      </c>
      <c r="AR24" s="37" t="n">
        <f aca="false">(AV24-AV$4)/(AV$31-AV$4)*(AR$31-AR$4)+AR$4</f>
        <v>0.18372413534971</v>
      </c>
      <c r="AS24" s="39" t="n">
        <f aca="false">(AV24-AV$19)/(AV$31-AV$19)*(AS$31-AS$19)+AS$19</f>
        <v>193.183797559329</v>
      </c>
      <c r="AT24" s="39" t="n">
        <f aca="false">8314.4621*AS24/(Sheet1!R$22*Sheet1!R$12*9.80665)</f>
        <v>12542.215531006</v>
      </c>
      <c r="AU24" s="39" t="n">
        <f aca="false">AU23-LN(AP24/AP23)*(AT23+AT24)/2</f>
        <v>40714.6526400866</v>
      </c>
      <c r="AV24" s="39" t="n">
        <f aca="false">Sheet1!R$10*10/Sheet1!R$11*1000*AU24/(Sheet1!R$10*10/Sheet1!R$11*1000-AU24)</f>
        <v>41397.0273728056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2.50916574881322</v>
      </c>
      <c r="AP25" s="40" t="n">
        <f aca="false">10^AO25</f>
        <v>322.972651406102</v>
      </c>
      <c r="AQ25" s="39" t="n">
        <f aca="false">AS25-AR25*((Sheet1!R$19-Sheet1!R$20)*COS(RADIANS(38))+Sheet1!R$20)/2</f>
        <v>186.702095159392</v>
      </c>
      <c r="AR25" s="37" t="n">
        <f aca="false">(AV25-AV$4)/(AV$31-AV$4)*(AR$31-AR$4)+AR$4</f>
        <v>0.141784035072198</v>
      </c>
      <c r="AS25" s="39" t="n">
        <f aca="false">(AV25-AV$19)/(AV$31-AV$19)*(AS$31-AS$19)+AS$19</f>
        <v>190.674636084254</v>
      </c>
      <c r="AT25" s="39" t="n">
        <f aca="false">8314.4621*AS25/(Sheet1!R$22*Sheet1!R$12*9.80665)</f>
        <v>12379.3113722718</v>
      </c>
      <c r="AU25" s="39" t="n">
        <f aca="false">AU24-LN(AP25/AP24)*(AT24+AT25)/2</f>
        <v>42770.3404469061</v>
      </c>
      <c r="AV25" s="39" t="n">
        <f aca="false">Sheet1!R$10*10/Sheet1!R$11*1000*AU25/(Sheet1!R$10*10/Sheet1!R$11*1000-AU25)</f>
        <v>43523.9988470267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2.43751894527005</v>
      </c>
      <c r="AP26" s="40" t="n">
        <f aca="false">10^AO26</f>
        <v>273.853909521363</v>
      </c>
      <c r="AQ26" s="39" t="n">
        <f aca="false">AS26-AR26*((Sheet1!R$19-Sheet1!R$20)*COS(RADIANS(38))+Sheet1!R$20)/2</f>
        <v>185.383146179263</v>
      </c>
      <c r="AR26" s="37" t="n">
        <f aca="false">(AV26-AV$4)/(AV$31-AV$4)*(AR$31-AR$4)+AR$4</f>
        <v>0.100319405679659</v>
      </c>
      <c r="AS26" s="39" t="n">
        <f aca="false">(AV26-AV$19)/(AV$31-AV$19)*(AS$31-AS$19)+AS$19</f>
        <v>188.193920639288</v>
      </c>
      <c r="AT26" s="39" t="n">
        <f aca="false">8314.4621*AS26/(Sheet1!R$22*Sheet1!R$12*9.80665)</f>
        <v>12218.2540363309</v>
      </c>
      <c r="AU26" s="39" t="n">
        <f aca="false">AU25-LN(AP26/AP25)*(AT25+AT26)/2</f>
        <v>44799.3058262809</v>
      </c>
      <c r="AV26" s="39" t="n">
        <f aca="false">Sheet1!R$10*10/Sheet1!R$11*1000*AU26/(Sheet1!R$10*10/Sheet1!R$11*1000-AU26)</f>
        <v>45626.8570501191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2.36587214172687</v>
      </c>
      <c r="AP27" s="40" t="n">
        <f aca="false">10^AO27</f>
        <v>232.205307271779</v>
      </c>
      <c r="AQ27" s="39" t="n">
        <f aca="false">AS27-AR27*((Sheet1!R$19-Sheet1!R$20)*COS(RADIANS(38))+Sheet1!R$20)/2</f>
        <v>184.07919495431</v>
      </c>
      <c r="AR27" s="37" t="n">
        <f aca="false">(AV27-AV$4)/(AV$31-AV$4)*(AR$31-AR$4)+AR$4</f>
        <v>0.059326596428759</v>
      </c>
      <c r="AS27" s="39" t="n">
        <f aca="false">(AV27-AV$19)/(AV$31-AV$19)*(AS$31-AS$19)+AS$19</f>
        <v>185.741422525461</v>
      </c>
      <c r="AT27" s="39" t="n">
        <f aca="false">8314.4621*AS27/(Sheet1!R$22*Sheet1!R$12*9.80665)</f>
        <v>12059.0286751897</v>
      </c>
      <c r="AU27" s="39" t="n">
        <f aca="false">AU26-LN(AP27/AP26)*(AT26+AT27)/2</f>
        <v>46801.8522290946</v>
      </c>
      <c r="AV27" s="39" t="n">
        <f aca="false">Sheet1!R$10*10/Sheet1!R$11*1000*AU27/(Sheet1!R$10*10/Sheet1!R$11*1000-AU27)</f>
        <v>47705.787127728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2.2942253381837</v>
      </c>
      <c r="AP28" s="40" t="n">
        <f aca="false">10^AO28</f>
        <v>196.890761280058</v>
      </c>
      <c r="AQ28" s="39" t="n">
        <f aca="false">AS28-AR28*((Sheet1!R$19-Sheet1!R$20)*COS(RADIANS(38))+Sheet1!R$20)/2</f>
        <v>182.790144568616</v>
      </c>
      <c r="AR28" s="37" t="n">
        <f aca="false">(AV28-AV$4)/(AV$31-AV$4)*(AR$31-AR$4)+AR$4</f>
        <v>0.0188019399352779</v>
      </c>
      <c r="AS28" s="39" t="n">
        <f aca="false">(AV28-AV$19)/(AV$31-AV$19)*(AS$31-AS$19)+AS$19</f>
        <v>183.316942073157</v>
      </c>
      <c r="AT28" s="39" t="n">
        <f aca="false">8314.4621*AS28/(Sheet1!R$22*Sheet1!R$12*9.80665)</f>
        <v>11901.6223255492</v>
      </c>
      <c r="AU28" s="39" t="n">
        <f aca="false">AU27-LN(AP28/AP27)*(AT27+AT28)/2</f>
        <v>48778.2808121762</v>
      </c>
      <c r="AV28" s="39" t="n">
        <f aca="false">Sheet1!R$10*10/Sheet1!R$11*1000*AU28/(Sheet1!R$10*10/Sheet1!R$11*1000-AU28)</f>
        <v>49760.9750694331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2.22257853464053</v>
      </c>
      <c r="AP29" s="40" t="n">
        <f aca="false">10^AO29</f>
        <v>166.946967461291</v>
      </c>
      <c r="AQ29" s="39" t="n">
        <f aca="false">AS29-AR29*((Sheet1!R$19-Sheet1!R$20)*COS(RADIANS(38))+Sheet1!R$20)/2</f>
        <v>181.515868520778</v>
      </c>
      <c r="AR29" s="37" t="n">
        <f aca="false">(AV29-AV$4)/(AV$31-AV$4)*(AR$31-AR$4)+AR$4</f>
        <v>-0.0212582466083617</v>
      </c>
      <c r="AS29" s="39" t="n">
        <f aca="false">(AV29-AV$19)/(AV$31-AV$19)*(AS$31-AS$19)+AS$19</f>
        <v>180.920249595138</v>
      </c>
      <c r="AT29" s="39" t="n">
        <f aca="false">8314.4621*AS29/(Sheet1!R$22*Sheet1!R$12*9.80665)</f>
        <v>11746.0200752537</v>
      </c>
      <c r="AU29" s="39" t="n">
        <f aca="false">AU28-LN(AP29/AP28)*(AT28+AT29)/2</f>
        <v>50728.8904330083</v>
      </c>
      <c r="AV29" s="39" t="n">
        <f aca="false">Sheet1!R$10*10/Sheet1!R$11*1000*AU29/(Sheet1!R$10*10/Sheet1!R$11*1000-AU29)</f>
        <v>51792.607647002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2.15093173109736</v>
      </c>
      <c r="AP30" s="40" t="n">
        <f aca="false">10^AO30</f>
        <v>141.557124180535</v>
      </c>
      <c r="AQ30" s="39" t="n">
        <f aca="false">AS30-AR30*((Sheet1!R$19-Sheet1!R$20)*COS(RADIANS(38))+Sheet1!R$20)/2</f>
        <v>180.25624928429</v>
      </c>
      <c r="AR30" s="37" t="n">
        <f aca="false">(AV30-AV$4)/(AV$31-AV$4)*(AR$31-AR$4)+AR$4</f>
        <v>-0.0608576579744047</v>
      </c>
      <c r="AS30" s="39" t="n">
        <f aca="false">(AV30-AV$19)/(AV$31-AV$19)*(AS$31-AS$19)+AS$19</f>
        <v>178.551124043839</v>
      </c>
      <c r="AT30" s="39" t="n">
        <f aca="false">8314.4621*AS30/(Sheet1!R$22*Sheet1!R$12*9.80665)</f>
        <v>11592.2075730676</v>
      </c>
      <c r="AU30" s="39" t="n">
        <f aca="false">AU29-LN(AP30/AP29)*(AT29+AT30)/2</f>
        <v>52653.9775352404</v>
      </c>
      <c r="AV30" s="39" t="n">
        <f aca="false">Sheet1!R$10*10/Sheet1!R$11*1000*AU30/(Sheet1!R$10*10/Sheet1!R$11*1000-AU30)</f>
        <v>53800.8722389845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2.07928492755419</v>
      </c>
      <c r="AP31" s="40" t="n">
        <f aca="false">10^AO31</f>
        <v>120.028651678922</v>
      </c>
      <c r="AQ31" s="39" t="n">
        <f aca="false">AS31-AR31*((Sheet1!R$19-Sheet1!R$20)*COS(RADIANS(38))+Sheet1!R$20)/2</f>
        <v>179.011162927864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176.209337656889</v>
      </c>
      <c r="AT31" s="39" t="n">
        <f aca="false">8314.4621*AS31/(Sheet1!R$22*Sheet1!R$12*9.80665)</f>
        <v>11440.170031805</v>
      </c>
      <c r="AU31" s="39" t="n">
        <f aca="false">AU30-LN(AP31/AP30)*(AT30+AT31)/2</f>
        <v>54553.836158998</v>
      </c>
      <c r="AV31" s="39" t="n">
        <f aca="false">Sheet1!R$10*10/Sheet1!R$11*1000*AU31/(Sheet1!R$10*10/Sheet1!R$11*1000-AU31)</f>
        <v>55785.9567850815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1.99330876330238</v>
      </c>
      <c r="AP32" s="40" t="n">
        <f aca="false">10^AO32</f>
        <v>98.4710940919451</v>
      </c>
      <c r="AQ32" s="39" t="n">
        <f aca="false">AS32-AR32*((Sheet1!R$19-Sheet1!R$20)*COS(RADIANS(38))+Sheet1!R$20)/2</f>
        <v>176.82074377802</v>
      </c>
      <c r="AR32" s="37" t="n">
        <f aca="false">(AV32-AV$31)/(AV$51-AV$31)*(AR$51-AR$31)+AR$31</f>
        <v>-0.0945661038004657</v>
      </c>
      <c r="AS32" s="39" t="n">
        <f aca="false">(AV32-AV$31)/(AV$41-AV$31)*(AS$41-AS$31)+AS$31</f>
        <v>174.171166783961</v>
      </c>
      <c r="AT32" s="39" t="n">
        <f aca="false">8314.4621*AS32/(Sheet1!R$22*Sheet1!R$12*9.80665)</f>
        <v>11307.8443466272</v>
      </c>
      <c r="AU32" s="39" t="n">
        <f aca="false">AU31-LN(AP32/AP31)*(AT31+AT32)/2</f>
        <v>56805.5191783533</v>
      </c>
      <c r="AV32" s="39" t="n">
        <f aca="false">Sheet1!R$10*10/Sheet1!R$11*1000*AU32/(Sheet1!R$10*10/Sheet1!R$11*1000-AU32)</f>
        <v>58142.6957029837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1.90733259905057</v>
      </c>
      <c r="AP33" s="40" t="n">
        <f aca="false">10^AO33</f>
        <v>80.7853477984834</v>
      </c>
      <c r="AQ33" s="39" t="n">
        <f aca="false">AS33-AR33*((Sheet1!R$19-Sheet1!R$20)*COS(RADIANS(38))+Sheet1!R$20)/2</f>
        <v>174.651663203701</v>
      </c>
      <c r="AR33" s="37" t="n">
        <f aca="false">(AV33-AV$31)/(AV$51-AV$31)*(AR$51-AR$31)+AR$31</f>
        <v>-0.0891851436459986</v>
      </c>
      <c r="AS33" s="39" t="n">
        <f aca="false">(AV33-AV$31)/(AV$41-AV$31)*(AS$41-AS$31)+AS$31</f>
        <v>172.152851311071</v>
      </c>
      <c r="AT33" s="39" t="n">
        <f aca="false">8314.4621*AS33/(Sheet1!R$22*Sheet1!R$12*9.80665)</f>
        <v>11176.8077483702</v>
      </c>
      <c r="AU33" s="39" t="n">
        <f aca="false">AU32-LN(AP33/AP32)*(AT32+AT33)/2</f>
        <v>59031.1336199557</v>
      </c>
      <c r="AV33" s="39" t="n">
        <f aca="false">Sheet1!R$10*10/Sheet1!R$11*1000*AU33/(Sheet1!R$10*10/Sheet1!R$11*1000-AU33)</f>
        <v>60476.4756917881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1.82135643479877</v>
      </c>
      <c r="AP34" s="40" t="n">
        <f aca="false">10^AO34</f>
        <v>66.2760222083871</v>
      </c>
      <c r="AQ34" s="39" t="n">
        <f aca="false">AS34-AR34*((Sheet1!R$19-Sheet1!R$20)*COS(RADIANS(38))+Sheet1!R$20)/2</f>
        <v>172.503802080521</v>
      </c>
      <c r="AR34" s="37" t="n">
        <f aca="false">(AV34-AV$31)/(AV$51-AV$31)*(AR$51-AR$31)+AR$31</f>
        <v>-0.0838568240016636</v>
      </c>
      <c r="AS34" s="39" t="n">
        <f aca="false">(AV34-AV$31)/(AV$41-AV$31)*(AS$41-AS$31)+AS$31</f>
        <v>170.154280394205</v>
      </c>
      <c r="AT34" s="39" t="n">
        <f aca="false">8314.4621*AS34/(Sheet1!R$22*Sheet1!R$12*9.80665)</f>
        <v>11047.0530406254</v>
      </c>
      <c r="AU34" s="39" t="n">
        <f aca="false">AU33-LN(AP34/AP33)*(AT33+AT34)/2</f>
        <v>61230.933968708</v>
      </c>
      <c r="AV34" s="39" t="n">
        <f aca="false">Sheet1!R$10*10/Sheet1!R$11*1000*AU34/(Sheet1!R$10*10/Sheet1!R$11*1000-AU34)</f>
        <v>62787.4249281579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1.73538027054696</v>
      </c>
      <c r="AP35" s="40" t="n">
        <f aca="false">10^AO35</f>
        <v>54.3726212669605</v>
      </c>
      <c r="AQ35" s="39" t="n">
        <f aca="false">AS35-AR35*((Sheet1!R$19-Sheet1!R$20)*COS(RADIANS(38))+Sheet1!R$20)/2</f>
        <v>170.377039969644</v>
      </c>
      <c r="AR35" s="37" t="n">
        <f aca="false">(AV35-AV$31)/(AV$51-AV$31)*(AR$51-AR$31)+AR$31</f>
        <v>-0.0785808460720629</v>
      </c>
      <c r="AS35" s="39" t="n">
        <f aca="false">(AV35-AV$31)/(AV$41-AV$31)*(AS$41-AS$31)+AS$31</f>
        <v>168.17534196625</v>
      </c>
      <c r="AT35" s="39" t="n">
        <f aca="false">8314.4621*AS35/(Sheet1!R$22*Sheet1!R$12*9.80665)</f>
        <v>10918.5729475763</v>
      </c>
      <c r="AU35" s="39" t="n">
        <f aca="false">AU34-LN(AP35/AP34)*(AT34+AT35)/2</f>
        <v>63405.1732769985</v>
      </c>
      <c r="AV35" s="39" t="n">
        <f aca="false">Sheet1!R$10*10/Sheet1!R$11*1000*AU35/(Sheet1!R$10*10/Sheet1!R$11*1000-AU35)</f>
        <v>65075.6730028541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1.64940410629516</v>
      </c>
      <c r="AP36" s="40" t="n">
        <f aca="false">10^AO36</f>
        <v>44.6071119679569</v>
      </c>
      <c r="AQ36" s="39" t="n">
        <f aca="false">AS36-AR36*((Sheet1!R$19-Sheet1!R$20)*COS(RADIANS(38))+Sheet1!R$20)/2</f>
        <v>168.271255168438</v>
      </c>
      <c r="AR36" s="37" t="n">
        <f aca="false">(AV36-AV$31)/(AV$51-AV$31)*(AR$51-AR$31)+AR$31</f>
        <v>-0.0733569079269695</v>
      </c>
      <c r="AS36" s="39" t="n">
        <f aca="false">(AV36-AV$31)/(AV$41-AV$31)*(AS$41-AS$31)+AS$31</f>
        <v>166.215922784134</v>
      </c>
      <c r="AT36" s="39" t="n">
        <f aca="false">8314.4621*AS36/(Sheet1!R$22*Sheet1!R$12*9.80665)</f>
        <v>10791.3601170586</v>
      </c>
      <c r="AU36" s="39" t="n">
        <f aca="false">AU35-LN(AP36/AP35)*(AT35+AT36)/2</f>
        <v>65554.1031492834</v>
      </c>
      <c r="AV36" s="39" t="n">
        <f aca="false">Sheet1!R$10*10/Sheet1!R$11*1000*AU36/(Sheet1!R$10*10/Sheet1!R$11*1000-AU36)</f>
        <v>67341.3508662461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1.56342794204335</v>
      </c>
      <c r="AP37" s="40" t="n">
        <f aca="false">10^AO37</f>
        <v>36.5955216385888</v>
      </c>
      <c r="AQ37" s="39" t="n">
        <f aca="false">AS37-AR37*((Sheet1!R$19-Sheet1!R$20)*COS(RADIANS(38))+Sheet1!R$20)/2</f>
        <v>166.186324760643</v>
      </c>
      <c r="AR37" s="37" t="n">
        <f aca="false">(AV37-AV$31)/(AV$51-AV$31)*(AR$51-AR$31)+AR$31</f>
        <v>-0.068184704625779</v>
      </c>
      <c r="AS37" s="39" t="n">
        <f aca="false">(AV37-AV$31)/(AV$41-AV$31)*(AS$41-AS$31)+AS$31</f>
        <v>164.275908475497</v>
      </c>
      <c r="AT37" s="39" t="n">
        <f aca="false">8314.4621*AS37/(Sheet1!R$22*Sheet1!R$12*9.80665)</f>
        <v>10665.4071235904</v>
      </c>
      <c r="AU37" s="39" t="n">
        <f aca="false">AU36-LN(AP37/AP36)*(AT36+AT37)/2</f>
        <v>67677.9737272726</v>
      </c>
      <c r="AV37" s="39" t="n">
        <f aca="false">Sheet1!R$10*10/Sheet1!R$11*1000*AU37/(Sheet1!R$10*10/Sheet1!R$11*1000-AU37)</f>
        <v>69584.5907743368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1.47745177779154</v>
      </c>
      <c r="AP38" s="40" t="n">
        <f aca="false">10^AO38</f>
        <v>30.0228404152783</v>
      </c>
      <c r="AQ38" s="39" t="n">
        <f aca="false">AS38-AR38*((Sheet1!R$19-Sheet1!R$20)*COS(RADIANS(38))+Sheet1!R$20)/2</f>
        <v>164.12212466605</v>
      </c>
      <c r="AR38" s="37" t="n">
        <f aca="false">(AV38-AV$31)/(AV$51-AV$31)*(AR$51-AR$31)+AR$31</f>
        <v>-0.0630639283407352</v>
      </c>
      <c r="AS38" s="39" t="n">
        <f aca="false">(AV38-AV$31)/(AV$41-AV$31)*(AS$41-AS$31)+AS$31</f>
        <v>162.355183584929</v>
      </c>
      <c r="AT38" s="39" t="n">
        <f aca="false">8314.4621*AS38/(Sheet1!R$22*Sheet1!R$12*9.80665)</f>
        <v>10540.7064713741</v>
      </c>
      <c r="AU38" s="39" t="n">
        <f aca="false">AU37-LN(AP38/AP37)*(AT37+AT38)/2</f>
        <v>69777.0336757125</v>
      </c>
      <c r="AV38" s="39" t="n">
        <f aca="false">Sheet1!R$10*10/Sheet1!R$11*1000*AU38/(Sheet1!R$10*10/Sheet1!R$11*1000-AU38)</f>
        <v>71805.5262353173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1.39147561353974</v>
      </c>
      <c r="AP39" s="40" t="n">
        <f aca="false">10^AO39</f>
        <v>24.6306352865538</v>
      </c>
      <c r="AQ39" s="39" t="n">
        <f aca="false">AS39-AR39*((Sheet1!R$19-Sheet1!R$20)*COS(RADIANS(38))+Sheet1!R$20)/2</f>
        <v>162.07849604811</v>
      </c>
      <c r="AR39" s="37" t="n">
        <f aca="false">(AV39-AV$31)/(AV$51-AV$31)*(AR$51-AR$31)+AR$31</f>
        <v>-0.0579942690079179</v>
      </c>
      <c r="AS39" s="39" t="n">
        <f aca="false">(AV39-AV$31)/(AV$41-AV$31)*(AS$41-AS$31)+AS$31</f>
        <v>160.453597963329</v>
      </c>
      <c r="AT39" s="39" t="n">
        <f aca="false">8314.4621*AS39/(Sheet1!R$22*Sheet1!R$12*9.80665)</f>
        <v>10417.2484121678</v>
      </c>
      <c r="AU39" s="39" t="n">
        <f aca="false">AU38-LN(AP39/AP38)*(AT38+AT39)/2</f>
        <v>71851.5299524701</v>
      </c>
      <c r="AV39" s="39" t="n">
        <f aca="false">Sheet1!R$10*10/Sheet1!R$11*1000*AU39/(Sheet1!R$10*10/Sheet1!R$11*1000-AU39)</f>
        <v>74004.2917272273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1.30549944928793</v>
      </c>
      <c r="AP40" s="40" t="n">
        <f aca="false">10^AO40</f>
        <v>20.2068886963307</v>
      </c>
      <c r="AQ40" s="39" t="n">
        <f aca="false">AS40-AR40*((Sheet1!R$19-Sheet1!R$20)*COS(RADIANS(38))+Sheet1!R$20)/2</f>
        <v>160.05537645114</v>
      </c>
      <c r="AR40" s="37" t="n">
        <f aca="false">(AV40-AV$31)/(AV$51-AV$31)*(AR$51-AR$31)+AR$31</f>
        <v>-0.0529754134478174</v>
      </c>
      <c r="AS40" s="39" t="n">
        <f aca="false">(AV40-AV$31)/(AV$41-AV$31)*(AS$41-AS$31)+AS$31</f>
        <v>158.571097929756</v>
      </c>
      <c r="AT40" s="39" t="n">
        <f aca="false">8314.4621*AS40/(Sheet1!R$22*Sheet1!R$12*9.80665)</f>
        <v>10295.0294608038</v>
      </c>
      <c r="AU40" s="39" t="n">
        <f aca="false">AU39-LN(AP40/AP39)*(AT39+AT40)/2</f>
        <v>73901.7082055205</v>
      </c>
      <c r="AV40" s="39" t="n">
        <f aca="false">Sheet1!R$10*10/Sheet1!R$11*1000*AU40/(Sheet1!R$10*10/Sheet1!R$11*1000-AU40)</f>
        <v>76181.0230793706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1.21952328503612</v>
      </c>
      <c r="AP41" s="40" t="n">
        <f aca="false">10^AO41</f>
        <v>16.5776621689009</v>
      </c>
      <c r="AQ41" s="39" t="n">
        <f aca="false">AS41-AR41*((Sheet1!R$19-Sheet1!R$20)*COS(RADIANS(38))+Sheet1!R$20)/2</f>
        <v>158.05274514121</v>
      </c>
      <c r="AR41" s="37" t="n">
        <f aca="false">(AV41-AV$31)/(AV$51-AV$31)*(AR$51-AR$31)+AR$31</f>
        <v>-0.0480120622372233</v>
      </c>
      <c r="AS41" s="39" t="n">
        <f aca="false">Sheet1!R16+0.84*(AS61-Sheet1!R16)+0.03*Sheet1!R18</f>
        <v>156.707531048331</v>
      </c>
      <c r="AT41" s="39" t="n">
        <f aca="false">8314.4621*AS41/(Sheet1!R$22*Sheet1!R$12*9.80665)</f>
        <v>10174.0397205742</v>
      </c>
      <c r="AU41" s="39" t="n">
        <f aca="false">AU40-LN(AP41/AP40)*(AT40+AT41)/2</f>
        <v>75927.8127582509</v>
      </c>
      <c r="AV41" s="39" t="n">
        <f aca="false">Sheet1!R$10*10/Sheet1!R$11*1000*AU41/(Sheet1!R$10*10/Sheet1!R$11*1000-AU41)</f>
        <v>78335.8574199676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1.13354712078432</v>
      </c>
      <c r="AP42" s="40" t="n">
        <f aca="false">10^AO42</f>
        <v>13.6002571754707</v>
      </c>
      <c r="AQ42" s="39" t="n">
        <f aca="false">AS42-AR42*((Sheet1!R$19-Sheet1!R$20)*COS(RADIANS(38))+Sheet1!R$20)/2</f>
        <v>156.745196325169</v>
      </c>
      <c r="AR42" s="37" t="n">
        <f aca="false">(AV42-AV$31)/(AV$51-AV$31)*(AR$51-AR$31)+AR$31</f>
        <v>-0.043078176129312</v>
      </c>
      <c r="AS42" s="39" t="n">
        <f aca="false">(AV42-AV$41)/(AV$51-AV$41)*(AS$51-AS$41)+AS$41</f>
        <v>155.538221100102</v>
      </c>
      <c r="AT42" s="39" t="n">
        <f aca="false">8314.4621*AS42/(Sheet1!R$22*Sheet1!R$12*9.80665)</f>
        <v>10098.1237401529</v>
      </c>
      <c r="AU42" s="39" t="n">
        <f aca="false">AU41-LN(AP42/AP41)*(AT41+AT42)/2</f>
        <v>77934.426850837</v>
      </c>
      <c r="AV42" s="39" t="n">
        <f aca="false">Sheet1!R$10*10/Sheet1!R$11*1000*AU42/(Sheet1!R$10*10/Sheet1!R$11*1000-AU42)</f>
        <v>80473.5607929607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1.04757095653251</v>
      </c>
      <c r="AP43" s="40" t="n">
        <f aca="false">10^AO43</f>
        <v>11.1576043325296</v>
      </c>
      <c r="AQ43" s="39" t="n">
        <f aca="false">AS43-AR43*((Sheet1!R$19-Sheet1!R$20)*COS(RADIANS(38))+Sheet1!R$20)/2</f>
        <v>155.445380781899</v>
      </c>
      <c r="AR43" s="37" t="n">
        <f aca="false">(AV43-AV$31)/(AV$51-AV$31)*(AR$51-AR$31)+AR$31</f>
        <v>-0.0381779315205277</v>
      </c>
      <c r="AS43" s="39" t="n">
        <f aca="false">(AV43-AV$41)/(AV$51-AV$41)*(AS$51-AS$41)+AS$41</f>
        <v>154.375701848621</v>
      </c>
      <c r="AT43" s="39" t="n">
        <f aca="false">8314.4621*AS43/(Sheet1!R$22*Sheet1!R$12*9.80665)</f>
        <v>10022.6486371928</v>
      </c>
      <c r="AU43" s="39" t="n">
        <f aca="false">AU42-LN(AP43/AP42)*(AT42+AT43)/2</f>
        <v>79926.0556912574</v>
      </c>
      <c r="AV43" s="39" t="n">
        <f aca="false">Sheet1!R$10*10/Sheet1!R$11*1000*AU43/(Sheet1!R$10*10/Sheet1!R$11*1000-AU43)</f>
        <v>82598.8493065234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0.961594792280706</v>
      </c>
      <c r="AP44" s="40" t="n">
        <f aca="false">10^AO44</f>
        <v>9.15366031943988</v>
      </c>
      <c r="AQ44" s="39" t="n">
        <f aca="false">AS44-AR44*((Sheet1!R$19-Sheet1!R$20)*COS(RADIANS(38))+Sheet1!R$20)/2</f>
        <v>154.153135226903</v>
      </c>
      <c r="AR44" s="37" t="n">
        <f aca="false">(AV44-AV$31)/(AV$51-AV$31)*(AR$51-AR$31)+AR$31</f>
        <v>-0.0333062605825946</v>
      </c>
      <c r="AS44" s="39" t="n">
        <f aca="false">(AV44-AV$41)/(AV$51-AV$41)*(AS$51-AS$41)+AS$41</f>
        <v>153.219952001082</v>
      </c>
      <c r="AT44" s="39" t="n">
        <f aca="false">8314.4621*AS44/(Sheet1!R$22*Sheet1!R$12*9.80665)</f>
        <v>9947.61302928518</v>
      </c>
      <c r="AU44" s="39" t="n">
        <f aca="false">AU43-LN(AP44/AP43)*(AT43+AT44)/2</f>
        <v>81902.7864220558</v>
      </c>
      <c r="AV44" s="39" t="n">
        <f aca="false">Sheet1!R$10*10/Sheet1!R$11*1000*AU44/(Sheet1!R$10*10/Sheet1!R$11*1000-AU44)</f>
        <v>84711.745113334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0.8756186280289</v>
      </c>
      <c r="AP45" s="40" t="n">
        <f aca="false">10^AO45</f>
        <v>7.50963152541652</v>
      </c>
      <c r="AQ45" s="39" t="n">
        <f aca="false">AS45-AR45*((Sheet1!R$19-Sheet1!R$20)*COS(RADIANS(38))+Sheet1!R$20)/2</f>
        <v>152.868461269062</v>
      </c>
      <c r="AR45" s="37" t="n">
        <f aca="false">(AV45-AV$31)/(AV$51-AV$31)*(AR$51-AR$31)+AR$31</f>
        <v>-0.0284631105734276</v>
      </c>
      <c r="AS45" s="39" t="n">
        <f aca="false">(AV45-AV$41)/(AV$51-AV$41)*(AS$51-AS$41)+AS$41</f>
        <v>152.07097464411</v>
      </c>
      <c r="AT45" s="39" t="n">
        <f aca="false">8314.4621*AS45/(Sheet1!R$22*Sheet1!R$12*9.80665)</f>
        <v>9873.01711682534</v>
      </c>
      <c r="AU45" s="39" t="n">
        <f aca="false">AU44-LN(AP45/AP44)*(AT44+AT45)/2</f>
        <v>83864.706068776</v>
      </c>
      <c r="AV45" s="39" t="n">
        <f aca="false">Sheet1!R$10*10/Sheet1!R$11*1000*AU45/(Sheet1!R$10*10/Sheet1!R$11*1000-AU45)</f>
        <v>86812.271088199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0.789642463777094</v>
      </c>
      <c r="AP46" s="40" t="n">
        <f aca="false">10^AO46</f>
        <v>6.16087594246456</v>
      </c>
      <c r="AQ46" s="39" t="n">
        <f aca="false">AS46-AR46*((Sheet1!R$19-Sheet1!R$20)*COS(RADIANS(38))+Sheet1!R$20)/2</f>
        <v>151.591338206446</v>
      </c>
      <c r="AR46" s="37" t="n">
        <f aca="false">(AV46-AV$31)/(AV$51-AV$31)*(AR$51-AR$31)+AR$31</f>
        <v>-0.0236484270602901</v>
      </c>
      <c r="AS46" s="39" t="n">
        <f aca="false">(AV46-AV$41)/(AV$51-AV$41)*(AS$51-AS$41)+AS$41</f>
        <v>150.928750600882</v>
      </c>
      <c r="AT46" s="39" t="n">
        <f aca="false">8314.4621*AS46/(Sheet1!R$22*Sheet1!R$12*9.80665)</f>
        <v>9798.8596547822</v>
      </c>
      <c r="AU46" s="39" t="n">
        <f aca="false">AU45-LN(AP46/AP45)*(AT45+AT46)/2</f>
        <v>85811.9015535597</v>
      </c>
      <c r="AV46" s="39" t="n">
        <f aca="false">Sheet1!R$10*10/Sheet1!R$11*1000*AU46/(Sheet1!R$10*10/Sheet1!R$11*1000-AU46)</f>
        <v>88900.4508391786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0.703666299525287</v>
      </c>
      <c r="AP47" s="40" t="n">
        <f aca="false">10^AO47</f>
        <v>5.05436148897244</v>
      </c>
      <c r="AQ47" s="39" t="n">
        <f aca="false">AS47-AR47*((Sheet1!R$19-Sheet1!R$20)*COS(RADIANS(38))+Sheet1!R$20)/2</f>
        <v>150.321751223699</v>
      </c>
      <c r="AR47" s="37" t="n">
        <f aca="false">(AV47-AV$31)/(AV$51-AV$31)*(AR$51-AR$31)+AR$31</f>
        <v>-0.0188621541878834</v>
      </c>
      <c r="AS47" s="39" t="n">
        <f aca="false">(AV47-AV$41)/(AV$51-AV$41)*(AS$51-AS$41)+AS$41</f>
        <v>149.793266621013</v>
      </c>
      <c r="AT47" s="39" t="n">
        <f aca="false">8314.4621*AS47/(Sheet1!R$22*Sheet1!R$12*9.80665)</f>
        <v>9725.13978289099</v>
      </c>
      <c r="AU47" s="39" t="n">
        <f aca="false">AU46-LN(AP47/AP46)*(AT46+AT47)/2</f>
        <v>87744.4595901589</v>
      </c>
      <c r="AV47" s="39" t="n">
        <f aca="false">Sheet1!R$10*10/Sheet1!R$11*1000*AU47/(Sheet1!R$10*10/Sheet1!R$11*1000-AU47)</f>
        <v>90976.3085913137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0.617690135273481</v>
      </c>
      <c r="AP48" s="40" t="n">
        <f aca="false">10^AO48</f>
        <v>4.1465808271069</v>
      </c>
      <c r="AQ48" s="39" t="n">
        <f aca="false">AS48-AR48*((Sheet1!R$19-Sheet1!R$20)*COS(RADIANS(38))+Sheet1!R$20)/2</f>
        <v>149.05968510722</v>
      </c>
      <c r="AR48" s="37" t="n">
        <f aca="false">(AV48-AV$31)/(AV$51-AV$31)*(AR$51-AR$31)+AR$31</f>
        <v>-0.0141042345995696</v>
      </c>
      <c r="AS48" s="39" t="n">
        <f aca="false">(AV48-AV$41)/(AV$51-AV$41)*(AS$51-AS$41)+AS$41</f>
        <v>148.664509097932</v>
      </c>
      <c r="AT48" s="39" t="n">
        <f aca="false">8314.4621*AS48/(Sheet1!R$22*Sheet1!R$12*9.80665)</f>
        <v>9651.85661776232</v>
      </c>
      <c r="AU48" s="39" t="n">
        <f aca="false">AU47-LN(AP48/AP47)*(AT47+AT48)/2</f>
        <v>89662.4667197318</v>
      </c>
      <c r="AV48" s="39" t="n">
        <f aca="false">Sheet1!R$10*10/Sheet1!R$11*1000*AU48/(Sheet1!R$10*10/Sheet1!R$11*1000-AU48)</f>
        <v>93039.8692207915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0.531713971021675</v>
      </c>
      <c r="AP49" s="40" t="n">
        <f aca="false">10^AO49</f>
        <v>3.40184068615681</v>
      </c>
      <c r="AQ49" s="39" t="n">
        <f aca="false">AS49-AR49*((Sheet1!R$19-Sheet1!R$20)*COS(RADIANS(38))+Sheet1!R$20)/2</f>
        <v>147.805124250675</v>
      </c>
      <c r="AR49" s="37" t="n">
        <f aca="false">(AV49-AV$31)/(AV$51-AV$31)*(AR$51-AR$31)+AR$31</f>
        <v>-0.00937460945816013</v>
      </c>
      <c r="AS49" s="39" t="n">
        <f aca="false">(AV49-AV$41)/(AV$51-AV$41)*(AS$51-AS$41)+AS$41</f>
        <v>147.542464073821</v>
      </c>
      <c r="AT49" s="39" t="n">
        <f aca="false">8314.4621*AS49/(Sheet1!R$22*Sheet1!R$12*9.80665)</f>
        <v>9579.00925320233</v>
      </c>
      <c r="AU49" s="39" t="n">
        <f aca="false">AU48-LN(AP49/AP48)*(AT48+AT49)/2</f>
        <v>91566.0093062973</v>
      </c>
      <c r="AV49" s="39" t="n">
        <f aca="false">Sheet1!R$10*10/Sheet1!R$11*1000*AU49/(Sheet1!R$10*10/Sheet1!R$11*1000-AU49)</f>
        <v>95091.1582459303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0.445737806769869</v>
      </c>
      <c r="AP50" s="40" t="n">
        <f aca="false">10^AO50</f>
        <v>2.79085842927269</v>
      </c>
      <c r="AQ50" s="39" t="n">
        <f aca="false">AS50-AR50*((Sheet1!R$19-Sheet1!R$20)*COS(RADIANS(38))+Sheet1!R$20)/2</f>
        <v>146.558052660529</v>
      </c>
      <c r="AR50" s="37" t="n">
        <f aca="false">(AV50-AV$31)/(AV$51-AV$31)*(AR$51-AR$31)+AR$31</f>
        <v>-0.00467321846676301</v>
      </c>
      <c r="AS50" s="39" t="n">
        <f aca="false">(AV50-AV$41)/(AV$51-AV$41)*(AS$51-AS$41)+AS$41</f>
        <v>146.427117244559</v>
      </c>
      <c r="AT50" s="39" t="n">
        <f aca="false">8314.4621*AS50/(Sheet1!R$22*Sheet1!R$12*9.80665)</f>
        <v>9506.59676053388</v>
      </c>
      <c r="AU50" s="39" t="n">
        <f aca="false">AU49-LN(AP50/AP49)*(AT49+AT50)/2</f>
        <v>93455.173532252</v>
      </c>
      <c r="AV50" s="39" t="n">
        <f aca="false">Sheet1!R$10*10/Sheet1!R$11*1000*AU50/(Sheet1!R$10*10/Sheet1!R$11*1000-AU50)</f>
        <v>97130.2018181372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0.359761642518062</v>
      </c>
      <c r="AP51" s="40" t="n">
        <f aca="false">10^AO51</f>
        <v>2.28961068163419</v>
      </c>
      <c r="AQ51" s="39" t="n">
        <f aca="false">AS51-AR51*((Sheet1!R$19-Sheet1!R$20)*COS(RADIANS(38))+Sheet1!R$20)/2</f>
        <v>145.318447083196</v>
      </c>
      <c r="AR51" s="37" t="n">
        <v>0</v>
      </c>
      <c r="AS51" s="39" t="n">
        <f aca="false">Sheet1!R16+0.96*(AS61-Sheet1!R16)</f>
        <v>145.318447083196</v>
      </c>
      <c r="AT51" s="39" t="n">
        <f aca="false">8314.4621*AS51/(Sheet1!R$22*Sheet1!R$12*9.80665)</f>
        <v>9434.61774214678</v>
      </c>
      <c r="AU51" s="39" t="n">
        <f aca="false">AU50-LN(AP51/AP50)*(AT50+AT51)/2</f>
        <v>95330.0453497276</v>
      </c>
      <c r="AV51" s="39" t="n">
        <f aca="false">Sheet1!R$10*10/Sheet1!R$11*1000*AU51/(Sheet1!R$10*10/Sheet1!R$11*1000-AU51)</f>
        <v>99157.0266649982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0.273785478266256</v>
      </c>
      <c r="AP52" s="40" t="n">
        <f aca="false">10^AO52</f>
        <v>1.87838874894832</v>
      </c>
      <c r="AQ52" s="39" t="n">
        <f aca="false">AS52-AR52*((Sheet1!R$19-Sheet1!R$20)*COS(RADIANS(38))+Sheet1!R$20)/2</f>
        <v>144.92095318789</v>
      </c>
      <c r="AR52" s="37" t="n">
        <f aca="false">(AV52-AV$51)/(AV$116-AV$51)*(AR$116-AR$51)+AR$51</f>
        <v>0.00151448192927561</v>
      </c>
      <c r="AS52" s="39" t="n">
        <f aca="false">(AV52-AV$51)/(AV$61-AV$51)*(AS$61-AS$51)+AS$51</f>
        <v>144.963386325309</v>
      </c>
      <c r="AT52" s="39" t="n">
        <f aca="false">8314.4621*AS52/(Sheet1!R$22*Sheet1!R$12*9.80665)</f>
        <v>9411.565868189</v>
      </c>
      <c r="AU52" s="39" t="n">
        <f aca="false">AU51-LN(AP52/AP51)*(AT51+AT52)/2</f>
        <v>97195.5106562415</v>
      </c>
      <c r="AV52" s="39" t="n">
        <f aca="false">Sheet1!R$10*10/Sheet1!R$11*1000*AU52/(Sheet1!R$10*10/Sheet1!R$11*1000-AU52)</f>
        <v>101176.861557318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0.18780931401445</v>
      </c>
      <c r="AP53" s="40" t="n">
        <f aca="false">10^AO53</f>
        <v>1.54102368602565</v>
      </c>
      <c r="AQ53" s="39" t="n">
        <f aca="false">AS53-AR53*((Sheet1!R$19-Sheet1!R$20)*COS(RADIANS(38))+Sheet1!R$20)/2</f>
        <v>144.523808048202</v>
      </c>
      <c r="AR53" s="37" t="n">
        <f aca="false">(AV53-AV$51)/(AV$116-AV$51)*(AR$116-AR$51)+AR$51</f>
        <v>0.00302763504372931</v>
      </c>
      <c r="AS53" s="39" t="n">
        <f aca="false">(AV53-AV$51)/(AV$61-AV$51)*(AS$61-AS$51)+AS$51</f>
        <v>144.60863709197</v>
      </c>
      <c r="AT53" s="39" t="n">
        <f aca="false">8314.4621*AS53/(Sheet1!R$22*Sheet1!R$12*9.80665)</f>
        <v>9388.53421957146</v>
      </c>
      <c r="AU53" s="39" t="n">
        <f aca="false">AU52-LN(AP53/AP52)*(AT52+AT53)/2</f>
        <v>99056.4144443949</v>
      </c>
      <c r="AV53" s="39" t="n">
        <f aca="false">Sheet1!R$10*10/Sheet1!R$11*1000*AU53/(Sheet1!R$10*10/Sheet1!R$11*1000-AU53)</f>
        <v>103194.924235331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0.101833149762643</v>
      </c>
      <c r="AP54" s="40" t="n">
        <f aca="false">10^AO54</f>
        <v>1.26425054569863</v>
      </c>
      <c r="AQ54" s="39" t="n">
        <f aca="false">AS54-AR54*((Sheet1!R$19-Sheet1!R$20)*COS(RADIANS(38))+Sheet1!R$20)/2</f>
        <v>144.127013921064</v>
      </c>
      <c r="AR54" s="37" t="n">
        <f aca="false">(AV54-AV$51)/(AV$116-AV$51)*(AR$116-AR$51)+AR$51</f>
        <v>0.00453945074556322</v>
      </c>
      <c r="AS54" s="39" t="n">
        <f aca="false">(AV54-AV$51)/(AV$61-AV$51)*(AS$61-AS$51)+AS$51</f>
        <v>144.254201399217</v>
      </c>
      <c r="AT54" s="39" t="n">
        <f aca="false">8314.4621*AS54/(Sheet1!R$22*Sheet1!R$12*9.80665)</f>
        <v>9365.52292718276</v>
      </c>
      <c r="AU54" s="39" t="n">
        <f aca="false">AU53-LN(AP54/AP53)*(AT53+AT54)/2</f>
        <v>100912.760731102</v>
      </c>
      <c r="AV54" s="39" t="n">
        <f aca="false">Sheet1!R$10*10/Sheet1!R$11*1000*AU54/(Sheet1!R$10*10/Sheet1!R$11*1000-AU54)</f>
        <v>105211.203232323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0.0158569855108373</v>
      </c>
      <c r="AP55" s="40" t="n">
        <f aca="false">10^AO55</f>
        <v>1.03718681081498</v>
      </c>
      <c r="AQ55" s="39" t="n">
        <f aca="false">AS55-AR55*((Sheet1!R$19-Sheet1!R$20)*COS(RADIANS(38))+Sheet1!R$20)/2</f>
        <v>143.730573058201</v>
      </c>
      <c r="AR55" s="37" t="n">
        <f aca="false">(AV55-AV$51)/(AV$116-AV$51)*(AR$116-AR$51)+AR$51</f>
        <v>0.00604992045682019</v>
      </c>
      <c r="AS55" s="39" t="n">
        <f aca="false">(AV55-AV$51)/(AV$61-AV$51)*(AS$61-AS$51)+AS$51</f>
        <v>143.900081258434</v>
      </c>
      <c r="AT55" s="39" t="n">
        <f aca="false">8314.4621*AS55/(Sheet1!R$22*Sheet1!R$12*9.80665)</f>
        <v>9342.5321216096</v>
      </c>
      <c r="AU55" s="39" t="n">
        <f aca="false">AU54-LN(AP55/AP54)*(AT54+AT55)/2</f>
        <v>102764.55355916</v>
      </c>
      <c r="AV55" s="39" t="n">
        <f aca="false">Sheet1!R$10*10/Sheet1!R$11*1000*AU55/(Sheet1!R$10*10/Sheet1!R$11*1000-AU55)</f>
        <v>107225.687108039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-0.070119178740969</v>
      </c>
      <c r="AP56" s="40" t="n">
        <f aca="false">10^AO56</f>
        <v>0.850904501634272</v>
      </c>
      <c r="AQ56" s="39" t="n">
        <f aca="false">AS56-AR56*((Sheet1!R$19-Sheet1!R$20)*COS(RADIANS(38))+Sheet1!R$20)/2</f>
        <v>143.334487706064</v>
      </c>
      <c r="AR56" s="37" t="n">
        <f aca="false">(AV56-AV$51)/(AV$116-AV$51)*(AR$116-AR$51)+AR$51</f>
        <v>0.00755903561963739</v>
      </c>
      <c r="AS56" s="39" t="n">
        <f aca="false">(AV56-AV$51)/(AV$61-AV$51)*(AS$61-AS$51)+AS$51</f>
        <v>143.546278676297</v>
      </c>
      <c r="AT56" s="39" t="n">
        <f aca="false">8314.4621*AS56/(Sheet1!R$22*Sheet1!R$12*9.80665)</f>
        <v>9319.56193313286</v>
      </c>
      <c r="AU56" s="39" t="n">
        <f aca="false">AU55-LN(AP56/AP55)*(AT55+AT56)/2</f>
        <v>104611.796997185</v>
      </c>
      <c r="AV56" s="39" t="n">
        <f aca="false">Sheet1!R$10*10/Sheet1!R$11*1000*AU56/(Sheet1!R$10*10/Sheet1!R$11*1000-AU56)</f>
        <v>109238.364449026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-0.156095342992775</v>
      </c>
      <c r="AP57" s="40" t="n">
        <f aca="false">10^AO57</f>
        <v>0.698079134203941</v>
      </c>
      <c r="AQ57" s="39" t="n">
        <f aca="false">AS57-AR57*((Sheet1!R$19-Sheet1!R$20)*COS(RADIANS(38))+Sheet1!R$20)/2</f>
        <v>142.938760105766</v>
      </c>
      <c r="AR57" s="37" t="n">
        <f aca="false">(AV57-AV$51)/(AV$116-AV$51)*(AR$116-AR$51)+AR$51</f>
        <v>0.00906678769649931</v>
      </c>
      <c r="AS57" s="39" t="n">
        <f aca="false">(AV57-AV$51)/(AV$61-AV$51)*(AS$61-AS$51)+AS$51</f>
        <v>143.192795654712</v>
      </c>
      <c r="AT57" s="39" t="n">
        <f aca="false">8314.4621*AS57/(Sheet1!R$22*Sheet1!R$12*9.80665)</f>
        <v>9296.61249172382</v>
      </c>
      <c r="AU57" s="39" t="n">
        <f aca="false">AU56-LN(AP57/AP56)*(AT56+AT57)/2</f>
        <v>106454.495139558</v>
      </c>
      <c r="AV57" s="39" t="n">
        <f aca="false">Sheet1!R$10*10/Sheet1!R$11*1000*AU57/(Sheet1!R$10*10/Sheet1!R$11*1000-AU57)</f>
        <v>111249.223868967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-0.242071507244581</v>
      </c>
      <c r="AP58" s="40" t="n">
        <f aca="false">10^AO58</f>
        <v>0.572701727015163</v>
      </c>
      <c r="AQ58" s="39" t="n">
        <f aca="false">AS58-AR58*((Sheet1!R$19-Sheet1!R$20)*COS(RADIANS(38))+Sheet1!R$20)/2</f>
        <v>142.543392493015</v>
      </c>
      <c r="AR58" s="37" t="n">
        <f aca="false">(AV58-AV$51)/(AV$116-AV$51)*(AR$116-AR$51)+AR$51</f>
        <v>0.0105731681704898</v>
      </c>
      <c r="AS58" s="39" t="n">
        <f aca="false">(AV58-AV$51)/(AV$61-AV$51)*(AS$61-AS$51)+AS$51</f>
        <v>142.839634190759</v>
      </c>
      <c r="AT58" s="39" t="n">
        <f aca="false">8314.4621*AS58/(Sheet1!R$22*Sheet1!R$12*9.80665)</f>
        <v>9273.68392704029</v>
      </c>
      <c r="AU58" s="39" t="n">
        <f aca="false">AU57-LN(AP58/AP57)*(AT57+AT58)/2</f>
        <v>108292.652106356</v>
      </c>
      <c r="AV58" s="39" t="n">
        <f aca="false">Sheet1!R$10*10/Sheet1!R$11*1000*AU58/(Sheet1!R$10*10/Sheet1!R$11*1000-AU58)</f>
        <v>113258.254009016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-0.328047671496388</v>
      </c>
      <c r="AP59" s="40" t="n">
        <f aca="false">10^AO59</f>
        <v>0.469842532251265</v>
      </c>
      <c r="AQ59" s="39" t="n">
        <f aca="false">AS59-AR59*((Sheet1!R$19-Sheet1!R$20)*COS(RADIANS(38))+Sheet1!R$20)/2</f>
        <v>142.148387098048</v>
      </c>
      <c r="AR59" s="37" t="n">
        <f aca="false">(AV59-AV$51)/(AV$116-AV$51)*(AR$116-AR$51)+AR$51</f>
        <v>0.0120781685455434</v>
      </c>
      <c r="AS59" s="39" t="n">
        <f aca="false">(AV59-AV$51)/(AV$61-AV$51)*(AS$61-AS$51)+AS$51</f>
        <v>142.486796276628</v>
      </c>
      <c r="AT59" s="39" t="n">
        <f aca="false">8314.4621*AS59/(Sheet1!R$22*Sheet1!R$12*9.80665)</f>
        <v>9250.77636842278</v>
      </c>
      <c r="AU59" s="39" t="n">
        <f aca="false">AU58-LN(AP59/AP58)*(AT58+AT59)/2</f>
        <v>110126.272043292</v>
      </c>
      <c r="AV59" s="39" t="n">
        <f aca="false">Sheet1!R$10*10/Sheet1!R$11*1000*AU59/(Sheet1!R$10*10/Sheet1!R$11*1000-AU59)</f>
        <v>115265.443538139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-0.414023835748194</v>
      </c>
      <c r="AP60" s="40" t="n">
        <f aca="false">10^AO60</f>
        <v>0.385457201714421</v>
      </c>
      <c r="AQ60" s="39" t="n">
        <f aca="false">AS60-AR60*((Sheet1!R$19-Sheet1!R$20)*COS(RADIANS(38))+Sheet1!R$20)/2</f>
        <v>141.753746145563</v>
      </c>
      <c r="AR60" s="37" t="n">
        <f aca="false">(AV60-AV$51)/(AV$116-AV$51)*(AR$116-AR$51)+AR$51</f>
        <v>0.013581780346696</v>
      </c>
      <c r="AS60" s="39" t="n">
        <f aca="false">(AV60-AV$51)/(AV$61-AV$51)*(AS$61-AS$51)+AS$51</f>
        <v>142.134283899565</v>
      </c>
      <c r="AT60" s="39" t="n">
        <f aca="false">8314.4621*AS60/(Sheet1!R$22*Sheet1!R$12*9.80665)</f>
        <v>9227.88994489074</v>
      </c>
      <c r="AU60" s="39" t="n">
        <f aca="false">AU59-LN(AP60/AP59)*(AT59+AT60)/2</f>
        <v>111955.359121656</v>
      </c>
      <c r="AV60" s="39" t="n">
        <f aca="false">Sheet1!R$10*10/Sheet1!R$11*1000*AU60/(Sheet1!R$10*10/Sheet1!R$11*1000-AU60)</f>
        <v>117270.781153442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-0.5</v>
      </c>
      <c r="AP61" s="40" t="n">
        <f aca="false">10^AO61</f>
        <v>0.316227766016838</v>
      </c>
      <c r="AQ61" s="39" t="n">
        <f aca="false">AS61-AR61*((Sheet1!R$19-Sheet1!R$20)*COS(RADIANS(38))+Sheet1!R$20)/2</f>
        <v>141.359840760656</v>
      </c>
      <c r="AR61" s="37" t="n">
        <f aca="false">(AV61-AV$51)/(AV$116-AV$51)*(AR$116-AR$51)+AR$51</f>
        <v>0.0150703545007707</v>
      </c>
      <c r="AS61" s="39" t="n">
        <f aca="false">MIN(IF(Sheet1!R15&gt;1,36*LOG(Sheet1!R15)+30,30),(Sheet1!R15*(1-MAX(Sheet1!R14,0.56707137))/(4*0.000000056704))^0.25)</f>
        <v>141.782085761484</v>
      </c>
      <c r="AT61" s="39" t="n">
        <f aca="false">8314.4621*AS61/(Sheet1!R$22*Sheet1!R$12*9.80665)</f>
        <v>9205.02392293012</v>
      </c>
      <c r="AU61" s="39" t="n">
        <f aca="false">AU60-LN(AP61/AP60)*(AT60+AT61)/2</f>
        <v>113779.917452899</v>
      </c>
      <c r="AV61" s="39" t="n">
        <f aca="false">Sheet1!R$10*10/Sheet1!R$11*1000*AU61/(Sheet1!R$10*10/Sheet1!R$11*1000-AU61)</f>
        <v>119274.255486719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-0.5625</v>
      </c>
      <c r="AP62" s="40" t="n">
        <f aca="false">10^AO62</f>
        <v>0.273841963426436</v>
      </c>
      <c r="AQ62" s="39" t="n">
        <f aca="false">AS62-AR62*((Sheet1!R$19-Sheet1!R$20)*COS(RADIANS(38))+Sheet1!R$20)/2</f>
        <v>141.328858934832</v>
      </c>
      <c r="AR62" s="37" t="n">
        <f aca="false">(AV62-AV$51)/(AV$116-AV$51)*(AR$116-AR$51)+AR$51</f>
        <v>0.0161761274461768</v>
      </c>
      <c r="AS62" s="39" t="n">
        <f aca="false">(AV62-AV$61)/(AV$69-AV$61)*(AS$69-AS$61)+AS$61</f>
        <v>141.782085761484</v>
      </c>
      <c r="AT62" s="39" t="n">
        <f aca="false">8314.4621*AS62/(Sheet1!R$22*Sheet1!R$12*9.80665)</f>
        <v>9205.02392293012</v>
      </c>
      <c r="AU62" s="39" t="n">
        <f aca="false">AU61-LN(AP62/AP61)*(AT61+AT62)/2</f>
        <v>115104.626881999</v>
      </c>
      <c r="AV62" s="39" t="n">
        <f aca="false">Sheet1!R$10*10/Sheet1!R$11*1000*AU62/(Sheet1!R$10*10/Sheet1!R$11*1000-AU62)</f>
        <v>120730.811077224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-0.625</v>
      </c>
      <c r="AP63" s="40" t="n">
        <f aca="false">10^AO63</f>
        <v>0.237137370566165</v>
      </c>
      <c r="AQ63" s="39" t="n">
        <f aca="false">AS63-AR63*((Sheet1!R$19-Sheet1!R$20)*COS(RADIANS(38))+Sheet1!R$20)/2</f>
        <v>141.29822484729</v>
      </c>
      <c r="AR63" s="37" t="n">
        <f aca="false">(AV63-AV$51)/(AV$116-AV$51)*(AR$116-AR$51)+AR$51</f>
        <v>0.0172694892578029</v>
      </c>
      <c r="AS63" s="39" t="n">
        <f aca="false">(AV63-AV$61)/(AV$69-AV$61)*(AS$69-AS$61)+AS$61</f>
        <v>141.782085761484</v>
      </c>
      <c r="AT63" s="39" t="n">
        <f aca="false">8314.4621*AS63/(Sheet1!R$22*Sheet1!R$12*9.80665)</f>
        <v>9205.02392293012</v>
      </c>
      <c r="AU63" s="39" t="n">
        <f aca="false">AU62-LN(AP63/AP62)*(AT62+AT63)/2</f>
        <v>116429.336311099</v>
      </c>
      <c r="AV63" s="39" t="n">
        <f aca="false">Sheet1!R$10*10/Sheet1!R$11*1000*AU63/(Sheet1!R$10*10/Sheet1!R$11*1000-AU63)</f>
        <v>122189.006315056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-0.6875</v>
      </c>
      <c r="AP64" s="40" t="n">
        <f aca="false">10^AO64</f>
        <v>0.205352502645715</v>
      </c>
      <c r="AQ64" s="39" t="n">
        <f aca="false">AS64-AR64*((Sheet1!R$19-Sheet1!R$20)*COS(RADIANS(38))+Sheet1!R$20)/2</f>
        <v>141.267556255479</v>
      </c>
      <c r="AR64" s="37" t="n">
        <f aca="false">(AV64-AV$51)/(AV$116-AV$51)*(AR$116-AR$51)+AR$51</f>
        <v>0.0183640825619934</v>
      </c>
      <c r="AS64" s="39" t="n">
        <f aca="false">(AV64-AV$61)/(AV$69-AV$61)*(AS$69-AS$61)+AS$61</f>
        <v>141.782085761484</v>
      </c>
      <c r="AT64" s="39" t="n">
        <f aca="false">8314.4621*AS64/(Sheet1!R$22*Sheet1!R$12*9.80665)</f>
        <v>9205.02392293012</v>
      </c>
      <c r="AU64" s="39" t="n">
        <f aca="false">AU63-LN(AP64/AP63)*(AT63+AT64)/2</f>
        <v>117754.045740198</v>
      </c>
      <c r="AV64" s="39" t="n">
        <f aca="false">Sheet1!R$10*10/Sheet1!R$11*1000*AU64/(Sheet1!R$10*10/Sheet1!R$11*1000-AU64)</f>
        <v>123648.843970406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-0.75</v>
      </c>
      <c r="AP65" s="40" t="n">
        <f aca="false">10^AO65</f>
        <v>0.177827941003892</v>
      </c>
      <c r="AQ65" s="39" t="n">
        <f aca="false">AS65-AR65*((Sheet1!R$19-Sheet1!R$20)*COS(RADIANS(38))+Sheet1!R$20)/2</f>
        <v>141.23685310107</v>
      </c>
      <c r="AR65" s="37" t="n">
        <f aca="false">(AV65-AV$51)/(AV$116-AV$51)*(AR$116-AR$51)+AR$51</f>
        <v>0.0194599094405322</v>
      </c>
      <c r="AS65" s="39" t="n">
        <f aca="false">(AV65-AV$61)/(AV$69-AV$61)*(AS$69-AS$61)+AS$61</f>
        <v>141.782085761484</v>
      </c>
      <c r="AT65" s="39" t="n">
        <f aca="false">8314.4621*AS65/(Sheet1!R$22*Sheet1!R$12*9.80665)</f>
        <v>9205.02392293012</v>
      </c>
      <c r="AU65" s="39" t="n">
        <f aca="false">AU64-LN(AP65/AP64)*(AT64+AT65)/2</f>
        <v>119078.755169298</v>
      </c>
      <c r="AV65" s="39" t="n">
        <f aca="false">Sheet1!R$10*10/Sheet1!R$11*1000*AU65/(Sheet1!R$10*10/Sheet1!R$11*1000-AU65)</f>
        <v>125110.326819708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-0.8125</v>
      </c>
      <c r="AP66" s="40" t="n">
        <f aca="false">10^AO66</f>
        <v>0.153992652605949</v>
      </c>
      <c r="AQ66" s="39" t="n">
        <f aca="false">AS66-AR66*((Sheet1!R$19-Sheet1!R$20)*COS(RADIANS(38))+Sheet1!R$20)/2</f>
        <v>141.206115325604</v>
      </c>
      <c r="AR66" s="37" t="n">
        <f aca="false">(AV66-AV$51)/(AV$116-AV$51)*(AR$116-AR$51)+AR$51</f>
        <v>0.0205569719798976</v>
      </c>
      <c r="AS66" s="39" t="n">
        <f aca="false">(AV66-AV$61)/(AV$69-AV$61)*(AS$69-AS$61)+AS$61</f>
        <v>141.782085761484</v>
      </c>
      <c r="AT66" s="39" t="n">
        <f aca="false">8314.4621*AS66/(Sheet1!R$22*Sheet1!R$12*9.80665)</f>
        <v>9205.02392293012</v>
      </c>
      <c r="AU66" s="39" t="n">
        <f aca="false">AU65-LN(AP66/AP65)*(AT65+AT66)/2</f>
        <v>120403.464598397</v>
      </c>
      <c r="AV66" s="39" t="n">
        <f aca="false">Sheet1!R$10*10/Sheet1!R$11*1000*AU66/(Sheet1!R$10*10/Sheet1!R$11*1000-AU66)</f>
        <v>126573.457645659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-0.875</v>
      </c>
      <c r="AP67" s="40" t="n">
        <f aca="false">10^AO67</f>
        <v>0.133352143216332</v>
      </c>
      <c r="AQ67" s="39" t="n">
        <f aca="false">AS67-AR67*((Sheet1!R$19-Sheet1!R$20)*COS(RADIANS(38))+Sheet1!R$20)/2</f>
        <v>141.175342870489</v>
      </c>
      <c r="AR67" s="37" t="n">
        <f aca="false">(AV67-AV$51)/(AV$116-AV$51)*(AR$116-AR$51)+AR$51</f>
        <v>0.0216552722712764</v>
      </c>
      <c r="AS67" s="39" t="n">
        <f aca="false">(AV67-AV$61)/(AV$69-AV$61)*(AS$69-AS$61)+AS$61</f>
        <v>141.782085761484</v>
      </c>
      <c r="AT67" s="39" t="n">
        <f aca="false">8314.4621*AS67/(Sheet1!R$22*Sheet1!R$12*9.80665)</f>
        <v>9205.02392293012</v>
      </c>
      <c r="AU67" s="39" t="n">
        <f aca="false">AU66-LN(AP67/AP66)*(AT66+AT67)/2</f>
        <v>121728.174027497</v>
      </c>
      <c r="AV67" s="39" t="n">
        <f aca="false">Sheet1!R$10*10/Sheet1!R$11*1000*AU67/(Sheet1!R$10*10/Sheet1!R$11*1000-AU67)</f>
        <v>128038.239237231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-0.9375</v>
      </c>
      <c r="AP68" s="40" t="n">
        <f aca="false">10^AO68</f>
        <v>0.115478198468946</v>
      </c>
      <c r="AQ68" s="39" t="n">
        <f aca="false">AS68-AR68*((Sheet1!R$19-Sheet1!R$20)*COS(RADIANS(38))+Sheet1!R$20)/2</f>
        <v>141.144535677001</v>
      </c>
      <c r="AR68" s="37" t="n">
        <f aca="false">(AV68-AV$51)/(AV$116-AV$51)*(AR$116-AR$51)+AR$51</f>
        <v>0.0227548124105765</v>
      </c>
      <c r="AS68" s="39" t="n">
        <f aca="false">(AV68-AV$61)/(AV$69-AV$61)*(AS$69-AS$61)+AS$61</f>
        <v>141.782085761484</v>
      </c>
      <c r="AT68" s="39" t="n">
        <f aca="false">8314.4621*AS68/(Sheet1!R$22*Sheet1!R$12*9.80665)</f>
        <v>9205.02392293012</v>
      </c>
      <c r="AU68" s="39" t="n">
        <f aca="false">AU67-LN(AP68/AP67)*(AT67+AT68)/2</f>
        <v>123052.883456596</v>
      </c>
      <c r="AV68" s="39" t="n">
        <f aca="false">Sheet1!R$10*10/Sheet1!R$11*1000*AU68/(Sheet1!R$10*10/Sheet1!R$11*1000-AU68)</f>
        <v>129504.674389697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-1</v>
      </c>
      <c r="AP69" s="40" t="n">
        <f aca="false">10^AO69</f>
        <v>0.1</v>
      </c>
      <c r="AQ69" s="39" t="n">
        <f aca="false">AS69-AR69*((Sheet1!R$19-Sheet1!R$20)*COS(RADIANS(38))+Sheet1!R$20)/2</f>
        <v>141.113693686285</v>
      </c>
      <c r="AR69" s="37" t="n">
        <f aca="false">(AV69-AV$51)/(AV$116-AV$51)*(AR$116-AR$51)+AR$51</f>
        <v>0.0238555944984407</v>
      </c>
      <c r="AS69" s="39" t="n">
        <f aca="false">MIN(IF(Sheet1!R15&gt;1,36*LOG(Sheet1!R15)+30,30),(Sheet1!R15*(1-MAX(Sheet1!R14,0.56707137))/(4*0.000000056704))^0.25)</f>
        <v>141.782085761484</v>
      </c>
      <c r="AT69" s="39" t="n">
        <f aca="false">8314.4621*AS69/(Sheet1!R$22*Sheet1!R$12*9.80665)</f>
        <v>9205.02392293012</v>
      </c>
      <c r="AU69" s="39" t="n">
        <f aca="false">AU68-LN(AP69/AP68)*(AT68+AT69)/2</f>
        <v>124377.592885696</v>
      </c>
      <c r="AV69" s="39" t="n">
        <f aca="false">Sheet1!R$10*10/Sheet1!R$11*1000*AU69/(Sheet1!R$10*10/Sheet1!R$11*1000-AU69)</f>
        <v>130972.765904644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-1.125</v>
      </c>
      <c r="AP70" s="40" t="n">
        <f aca="false">10^AO70</f>
        <v>0.0749894209332456</v>
      </c>
      <c r="AQ70" s="39" t="n">
        <f aca="false">AS70-AR70*((Sheet1!R$19-Sheet1!R$20)*COS(RADIANS(38))+Sheet1!R$20)/2</f>
        <v>142.480702763693</v>
      </c>
      <c r="AR70" s="37" t="n">
        <f aca="false">(AV70-AV$51)/(AV$116-AV$51)*(AR$116-AR$51)+AR$51</f>
        <v>0.0260720198619216</v>
      </c>
      <c r="AS70" s="39" t="n">
        <f aca="false">(AV70-AV$69)/(AV$77-AV$69)*(AS$77-AS$69)+AS$69</f>
        <v>143.211195204838</v>
      </c>
      <c r="AT70" s="39" t="n">
        <f aca="false">8314.4621*AS70/(Sheet1!R$22*Sheet1!R$12*9.80665)</f>
        <v>9297.8070594167</v>
      </c>
      <c r="AU70" s="39" t="n">
        <f aca="false">AU69-LN(AP70/AP69)*(AT69+AT70)/2</f>
        <v>127040.364310579</v>
      </c>
      <c r="AV70" s="39" t="n">
        <f aca="false">Sheet1!R$10*10/Sheet1!R$11*1000*AU70/(Sheet1!R$10*10/Sheet1!R$11*1000-AU70)</f>
        <v>133928.769009628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-1.25</v>
      </c>
      <c r="AP71" s="40" t="n">
        <f aca="false">10^AO71</f>
        <v>0.0562341325190349</v>
      </c>
      <c r="AQ71" s="39" t="n">
        <f aca="false">AS71-AR71*((Sheet1!R$19-Sheet1!R$20)*COS(RADIANS(38))+Sheet1!R$20)/2</f>
        <v>143.864654659944</v>
      </c>
      <c r="AR71" s="37" t="n">
        <f aca="false">(AV71-AV$51)/(AV$116-AV$51)*(AR$116-AR$51)+AR$51</f>
        <v>0.0283159319999664</v>
      </c>
      <c r="AS71" s="39" t="n">
        <f aca="false">(AV71-AV$69)/(AV$77-AV$69)*(AS$77-AS$69)+AS$69</f>
        <v>144.658017598431</v>
      </c>
      <c r="AT71" s="39" t="n">
        <f aca="false">8314.4621*AS71/(Sheet1!R$22*Sheet1!R$12*9.80665)</f>
        <v>9391.74018696047</v>
      </c>
      <c r="AU71" s="39" t="n">
        <f aca="false">AU70-LN(AP71/AP70)*(AT70+AT71)/2</f>
        <v>129730.006365849</v>
      </c>
      <c r="AV71" s="39" t="n">
        <f aca="false">Sheet1!R$10*10/Sheet1!R$11*1000*AU71/(Sheet1!R$10*10/Sheet1!R$11*1000-AU71)</f>
        <v>136921.4306876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-1.375</v>
      </c>
      <c r="AP72" s="40" t="n">
        <f aca="false">10^AO72</f>
        <v>0.0421696503428582</v>
      </c>
      <c r="AQ72" s="39" t="n">
        <f aca="false">AS72-AR72*((Sheet1!R$19-Sheet1!R$20)*COS(RADIANS(38))+Sheet1!R$20)/2</f>
        <v>145.265842965349</v>
      </c>
      <c r="AR72" s="37" t="n">
        <f aca="false">(AV72-AV$51)/(AV$116-AV$51)*(AR$116-AR$51)+AR$51</f>
        <v>0.0305877826731186</v>
      </c>
      <c r="AS72" s="39" t="n">
        <f aca="false">(AV72-AV$69)/(AV$77-AV$69)*(AS$77-AS$69)+AS$69</f>
        <v>146.122859190115</v>
      </c>
      <c r="AT72" s="39" t="n">
        <f aca="false">8314.4621*AS72/(Sheet1!R$22*Sheet1!R$12*9.80665)</f>
        <v>9486.84318831876</v>
      </c>
      <c r="AU72" s="39" t="n">
        <f aca="false">AU71-LN(AP72/AP71)*(AT71+AT72)/2</f>
        <v>132446.852906897</v>
      </c>
      <c r="AV72" s="39" t="n">
        <f aca="false">Sheet1!R$10*10/Sheet1!R$11*1000*AU72/(Sheet1!R$10*10/Sheet1!R$11*1000-AU72)</f>
        <v>139951.353442748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-1.5</v>
      </c>
      <c r="AP73" s="40" t="n">
        <f aca="false">10^AO73</f>
        <v>0.0316227766016838</v>
      </c>
      <c r="AQ73" s="39" t="n">
        <f aca="false">AS73-AR73*((Sheet1!R$19-Sheet1!R$20)*COS(RADIANS(38))+Sheet1!R$20)/2</f>
        <v>146.684547498515</v>
      </c>
      <c r="AR73" s="37" t="n">
        <f aca="false">(AV73-AV$51)/(AV$116-AV$51)*(AR$116-AR$51)+AR$51</f>
        <v>0.0328880336753027</v>
      </c>
      <c r="AS73" s="39" t="n">
        <f aca="false">(AV73-AV$69)/(AV$77-AV$69)*(AS$77-AS$69)+AS$69</f>
        <v>147.606012737157</v>
      </c>
      <c r="AT73" s="39" t="n">
        <f aca="false">8314.4621*AS73/(Sheet1!R$22*Sheet1!R$12*9.80665)</f>
        <v>9583.13507038955</v>
      </c>
      <c r="AU73" s="39" t="n">
        <f aca="false">AU72-LN(AP73/AP72)*(AT72+AT73)/2</f>
        <v>135191.243385786</v>
      </c>
      <c r="AV73" s="39" t="n">
        <f aca="false">Sheet1!R$10*10/Sheet1!R$11*1000*AU73/(Sheet1!R$10*10/Sheet1!R$11*1000-AU73)</f>
        <v>143019.153160588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-1.625</v>
      </c>
      <c r="AP74" s="40" t="n">
        <f aca="false">10^AO74</f>
        <v>0.0237137370566166</v>
      </c>
      <c r="AQ74" s="39" t="n">
        <f aca="false">AS74-AR74*((Sheet1!R$19-Sheet1!R$20)*COS(RADIANS(38))+Sheet1!R$20)/2</f>
        <v>148.121059364621</v>
      </c>
      <c r="AR74" s="37" t="n">
        <f aca="false">(AV74-AV$51)/(AV$116-AV$51)*(AR$116-AR$51)+AR$51</f>
        <v>0.0352171569996774</v>
      </c>
      <c r="AS74" s="39" t="n">
        <f aca="false">(AV74-AV$69)/(AV$77-AV$69)*(AS$77-AS$69)+AS$69</f>
        <v>149.107782569158</v>
      </c>
      <c r="AT74" s="39" t="n">
        <f aca="false">8314.4621*AS74/(Sheet1!R$22*Sheet1!R$12*9.80665)</f>
        <v>9680.63559139018</v>
      </c>
      <c r="AU74" s="39" t="n">
        <f aca="false">AU73-LN(AP74/AP73)*(AT73+AT74)/2</f>
        <v>137963.522833328</v>
      </c>
      <c r="AV74" s="39" t="n">
        <f aca="false">Sheet1!R$10*10/Sheet1!R$11*1000*AU74/(Sheet1!R$10*10/Sheet1!R$11*1000-AU74)</f>
        <v>146125.459329153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-1.75</v>
      </c>
      <c r="AP75" s="40" t="n">
        <f aca="false">10^AO75</f>
        <v>0.0177827941003892</v>
      </c>
      <c r="AQ75" s="39" t="n">
        <f aca="false">AS75-AR75*((Sheet1!R$19-Sheet1!R$20)*COS(RADIANS(38))+Sheet1!R$20)/2</f>
        <v>149.575676163315</v>
      </c>
      <c r="AR75" s="37" t="n">
        <f aca="false">(AV75-AV$51)/(AV$116-AV$51)*(AR$116-AR$51)+AR$51</f>
        <v>0.0375756351695186</v>
      </c>
      <c r="AS75" s="39" t="n">
        <f aca="false">(AV75-AV$69)/(AV$77-AV$69)*(AS$77-AS$69)+AS$69</f>
        <v>150.628479805225</v>
      </c>
      <c r="AT75" s="39" t="n">
        <f aca="false">8314.4621*AS75/(Sheet1!R$22*Sheet1!R$12*9.80665)</f>
        <v>9779.36495033811</v>
      </c>
      <c r="AU75" s="39" t="n">
        <f aca="false">AU74-LN(AP75/AP74)*(AT74+AT75)/2</f>
        <v>140764.042030643</v>
      </c>
      <c r="AV75" s="39" t="n">
        <f aca="false">Sheet1!R$10*10/Sheet1!R$11*1000*AU75/(Sheet1!R$10*10/Sheet1!R$11*1000-AU75)</f>
        <v>149270.915480286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-1.875</v>
      </c>
      <c r="AP76" s="40" t="n">
        <f aca="false">10^AO76</f>
        <v>0.0133352143216332</v>
      </c>
      <c r="AQ76" s="39" t="n">
        <f aca="false">AS76-AR76*((Sheet1!R$19-Sheet1!R$20)*COS(RADIANS(38))+Sheet1!R$20)/2</f>
        <v>151.048702175235</v>
      </c>
      <c r="AR76" s="37" t="n">
        <f aca="false">(AV76-AV$51)/(AV$116-AV$51)*(AR$116-AR$51)+AR$51</f>
        <v>0.039963961540642</v>
      </c>
      <c r="AS76" s="39" t="n">
        <f aca="false">(AV76-AV$69)/(AV$77-AV$69)*(AS$77-AS$69)+AS$69</f>
        <v>152.168422548964</v>
      </c>
      <c r="AT76" s="39" t="n">
        <f aca="false">8314.4621*AS76/(Sheet1!R$22*Sheet1!R$12*9.80665)</f>
        <v>9879.34379971059</v>
      </c>
      <c r="AU76" s="39" t="n">
        <f aca="false">AU75-LN(AP76/AP75)*(AT75+AT76)/2</f>
        <v>143593.157637854</v>
      </c>
      <c r="AV76" s="39" t="n">
        <f aca="false">Sheet1!R$10*10/Sheet1!R$11*1000*AU76/(Sheet1!R$10*10/Sheet1!R$11*1000-AU76)</f>
        <v>152456.179592979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-2</v>
      </c>
      <c r="AP77" s="40" t="n">
        <f aca="false">10^AO77</f>
        <v>0.01</v>
      </c>
      <c r="AQ77" s="39" t="n">
        <f aca="false">AS77-AR77*((Sheet1!R$19-Sheet1!R$20)*COS(RADIANS(38))+Sheet1!R$20)/2</f>
        <v>152.540437243446</v>
      </c>
      <c r="AR77" s="37" t="n">
        <f aca="false">(AV77-AV$51)/(AV$116-AV$51)*(AR$116-AR$51)+AR$51</f>
        <v>0.0423826405249283</v>
      </c>
      <c r="AS77" s="39" t="n">
        <f aca="false">AS69+0.05*(AS116-AS69)</f>
        <v>153.72792477618</v>
      </c>
      <c r="AT77" s="39" t="n">
        <f aca="false">8314.4621*AS77/(Sheet1!R$22*Sheet1!R$12*9.80665)</f>
        <v>9980.59252399255</v>
      </c>
      <c r="AU77" s="39" t="n">
        <f aca="false">AU76-LN(AP77/AP76)*(AT76+AT77)/2</f>
        <v>146451.232220777</v>
      </c>
      <c r="AV77" s="39" t="n">
        <f aca="false">Sheet1!R$10*10/Sheet1!R$11*1000*AU77/(Sheet1!R$10*10/Sheet1!R$11*1000-AU77)</f>
        <v>155681.924391479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-2.11111111111111</v>
      </c>
      <c r="AP78" s="40" t="n">
        <f aca="false">10^AO78</f>
        <v>0.00774263682681127</v>
      </c>
      <c r="AQ78" s="39" t="n">
        <f aca="false">AS78-AR78*((Sheet1!R$19-Sheet1!R$20)*COS(RADIANS(38))+Sheet1!R$20)/2</f>
        <v>157.735100974535</v>
      </c>
      <c r="AR78" s="37" t="n">
        <f aca="false">(AV78-AV$51)/(AV$116-AV$51)*(AR$116-AR$51)+AR$51</f>
        <v>0.0445856474781349</v>
      </c>
      <c r="AS78" s="39" t="n">
        <f aca="false">(AV78-AV$77)/(AV$86-AV$77)*(AS$86-AS$77)+AS$77</f>
        <v>158.984312912806</v>
      </c>
      <c r="AT78" s="39" t="n">
        <f aca="false">8314.4621*AS78/(Sheet1!R$22*Sheet1!R$12*9.80665)</f>
        <v>10321.8569248227</v>
      </c>
      <c r="AU78" s="39" t="n">
        <f aca="false">AU77-LN(AP78/AP77)*(AT77+AT78)/2</f>
        <v>149048.349857005</v>
      </c>
      <c r="AV78" s="39" t="n">
        <f aca="false">Sheet1!R$10*10/Sheet1!R$11*1000*AU78/(Sheet1!R$10*10/Sheet1!R$11*1000-AU78)</f>
        <v>158620.031625441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-2.22222222222222</v>
      </c>
      <c r="AP79" s="40" t="n">
        <f aca="false">10^AO79</f>
        <v>0.00599484250318941</v>
      </c>
      <c r="AQ79" s="39" t="n">
        <f aca="false">AS79-AR79*((Sheet1!R$19-Sheet1!R$20)*COS(RADIANS(38))+Sheet1!R$20)/2</f>
        <v>163.119902752106</v>
      </c>
      <c r="AR79" s="37" t="n">
        <f aca="false">(AV79-AV$51)/(AV$116-AV$51)*(AR$116-AR$51)+AR$51</f>
        <v>0.0468692629815766</v>
      </c>
      <c r="AS79" s="39" t="n">
        <f aca="false">(AV79-AV$77)/(AV$86-AV$77)*(AS$86-AS$77)+AS$77</f>
        <v>164.433097606643</v>
      </c>
      <c r="AT79" s="39" t="n">
        <f aca="false">8314.4621*AS79/(Sheet1!R$22*Sheet1!R$12*9.80665)</f>
        <v>10675.6124305927</v>
      </c>
      <c r="AU79" s="39" t="n">
        <f aca="false">AU78-LN(AP79/AP78)*(AT78+AT79)/2</f>
        <v>151734.375408581</v>
      </c>
      <c r="AV79" s="39" t="n">
        <f aca="false">Sheet1!R$10*10/Sheet1!R$11*1000*AU79/(Sheet1!R$10*10/Sheet1!R$11*1000-AU79)</f>
        <v>161665.644904367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-2.33333333333333</v>
      </c>
      <c r="AP80" s="40" t="n">
        <f aca="false">10^AO80</f>
        <v>0.00464158883361278</v>
      </c>
      <c r="AQ80" s="39" t="n">
        <f aca="false">AS80-AR80*((Sheet1!R$19-Sheet1!R$20)*COS(RADIANS(38))+Sheet1!R$20)/2</f>
        <v>168.702568750855</v>
      </c>
      <c r="AR80" s="37" t="n">
        <f aca="false">(AV80-AV$51)/(AV$116-AV$51)*(AR$116-AR$51)+AR$51</f>
        <v>0.0492368126773341</v>
      </c>
      <c r="AS80" s="39" t="n">
        <f aca="false">(AV80-AV$77)/(AV$86-AV$77)*(AS$86-AS$77)+AS$77</f>
        <v>170.082098211072</v>
      </c>
      <c r="AT80" s="39" t="n">
        <f aca="false">8314.4621*AS80/(Sheet1!R$22*Sheet1!R$12*9.80665)</f>
        <v>11042.366703004</v>
      </c>
      <c r="AU80" s="39" t="n">
        <f aca="false">AU79-LN(AP80/AP79)*(AT79+AT80)/2</f>
        <v>154512.569575413</v>
      </c>
      <c r="AV80" s="39" t="n">
        <f aca="false">Sheet1!R$10*10/Sheet1!R$11*1000*AU80/(Sheet1!R$10*10/Sheet1!R$11*1000-AU80)</f>
        <v>164823.199571975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-2.44444444444444</v>
      </c>
      <c r="AP81" s="40" t="n">
        <f aca="false">10^AO81</f>
        <v>0.00359381366380463</v>
      </c>
      <c r="AQ81" s="39" t="n">
        <f aca="false">AS81-AR81*((Sheet1!R$19-Sheet1!R$20)*COS(RADIANS(38))+Sheet1!R$20)/2</f>
        <v>174.491394554835</v>
      </c>
      <c r="AR81" s="37" t="n">
        <f aca="false">(AV81-AV$51)/(AV$116-AV$51)*(AR$116-AR$51)+AR$51</f>
        <v>0.0516917862891814</v>
      </c>
      <c r="AS81" s="39" t="n">
        <f aca="false">(AV81-AV$77)/(AV$86-AV$77)*(AS$86-AS$77)+AS$77</f>
        <v>175.939708086104</v>
      </c>
      <c r="AT81" s="39" t="n">
        <f aca="false">8314.4621*AS81/(Sheet1!R$22*Sheet1!R$12*9.80665)</f>
        <v>11422.6646704184</v>
      </c>
      <c r="AU81" s="39" t="n">
        <f aca="false">AU80-LN(AP81/AP80)*(AT80+AT81)/2</f>
        <v>157386.327706196</v>
      </c>
      <c r="AV81" s="39" t="n">
        <f aca="false">Sheet1!R$10*10/Sheet1!R$11*1000*AU81/(Sheet1!R$10*10/Sheet1!R$11*1000-AU81)</f>
        <v>168097.349804527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-2.55555555555556</v>
      </c>
      <c r="AP82" s="40" t="n">
        <f aca="false">10^AO82</f>
        <v>0.00278255940220712</v>
      </c>
      <c r="AQ82" s="39" t="n">
        <f aca="false">AS82-AR82*((Sheet1!R$19-Sheet1!R$20)*COS(RADIANS(38))+Sheet1!R$20)/2</f>
        <v>180.49500720018</v>
      </c>
      <c r="AR82" s="37" t="n">
        <f aca="false">(AV82-AV$51)/(AV$116-AV$51)*(AR$116-AR$51)+AR$51</f>
        <v>0.0542378484631379</v>
      </c>
      <c r="AS82" s="39" t="n">
        <f aca="false">(AV82-AV$77)/(AV$86-AV$77)*(AS$86-AS$77)+AS$77</f>
        <v>182.014656944854</v>
      </c>
      <c r="AT82" s="39" t="n">
        <f aca="false">8314.4621*AS82/(Sheet1!R$22*Sheet1!R$12*9.80665)</f>
        <v>11817.0730985003</v>
      </c>
      <c r="AU82" s="39" t="n">
        <f aca="false">AU81-LN(AP82/AP81)*(AT81+AT82)/2</f>
        <v>160359.187359074</v>
      </c>
      <c r="AV82" s="39" t="n">
        <f aca="false">Sheet1!R$10*10/Sheet1!R$11*1000*AU82/(Sheet1!R$10*10/Sheet1!R$11*1000-AU82)</f>
        <v>171492.983068658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-2.66666666666667</v>
      </c>
      <c r="AP83" s="40" t="n">
        <f aca="false">10^AO83</f>
        <v>0.00215443469003188</v>
      </c>
      <c r="AQ83" s="39" t="n">
        <f aca="false">AS83-AR83*((Sheet1!R$19-Sheet1!R$20)*COS(RADIANS(38))+Sheet1!R$20)/2</f>
        <v>186.722484962218</v>
      </c>
      <c r="AR83" s="37" t="n">
        <f aca="false">(AV83-AV$51)/(AV$116-AV$51)*(AR$116-AR$51)+AR$51</f>
        <v>0.0568788491930049</v>
      </c>
      <c r="AS83" s="39" t="n">
        <f aca="false">(AV83-AV$77)/(AV$86-AV$77)*(AS$86-AS$77)+AS$77</f>
        <v>188.316130932748</v>
      </c>
      <c r="AT83" s="39" t="n">
        <f aca="false">8314.4621*AS83/(Sheet1!R$22*Sheet1!R$12*9.80665)</f>
        <v>12226.1883862093</v>
      </c>
      <c r="AU83" s="39" t="n">
        <f aca="false">AU82-LN(AP83/AP82)*(AT82+AT83)/2</f>
        <v>163434.834885832</v>
      </c>
      <c r="AV83" s="39" t="n">
        <f aca="false">Sheet1!R$10*10/Sheet1!R$11*1000*AU83/(Sheet1!R$10*10/Sheet1!R$11*1000-AU83)</f>
        <v>175015.23402571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-2.77777777777778</v>
      </c>
      <c r="AP84" s="40" t="n">
        <f aca="false">10^AO84</f>
        <v>0.00166810053720006</v>
      </c>
      <c r="AQ84" s="39" t="n">
        <f aca="false">AS84-AR84*((Sheet1!R$19-Sheet1!R$20)*COS(RADIANS(38))+Sheet1!R$20)/2</f>
        <v>193.183371070571</v>
      </c>
      <c r="AR84" s="37" t="n">
        <f aca="false">(AV84-AV$51)/(AV$116-AV$51)*(AR$116-AR$51)+AR$51</f>
        <v>0.0596188356547272</v>
      </c>
      <c r="AS84" s="39" t="n">
        <f aca="false">(AV84-AV$77)/(AV$86-AV$77)*(AS$86-AS$77)+AS$77</f>
        <v>194.853786674206</v>
      </c>
      <c r="AT84" s="39" t="n">
        <f aca="false">8314.4621*AS84/(Sheet1!R$22*Sheet1!R$12*9.80665)</f>
        <v>12650.6374777627</v>
      </c>
      <c r="AU84" s="39" t="n">
        <f aca="false">AU83-LN(AP84/AP83)*(AT83+AT84)/2</f>
        <v>166617.113130021</v>
      </c>
      <c r="AV84" s="39" t="n">
        <f aca="false">Sheet1!R$10*10/Sheet1!R$11*1000*AU84/(Sheet1!R$10*10/Sheet1!R$11*1000-AU84)</f>
        <v>178669.500314987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-2.88888888888889</v>
      </c>
      <c r="AP85" s="40" t="n">
        <f aca="false">10^AO85</f>
        <v>0.00129154966501488</v>
      </c>
      <c r="AQ85" s="39" t="n">
        <f aca="false">AS85-AR85*((Sheet1!R$19-Sheet1!R$20)*COS(RADIANS(38))+Sheet1!R$20)/2</f>
        <v>199.887703552701</v>
      </c>
      <c r="AR85" s="37" t="n">
        <f aca="false">(AV85-AV$51)/(AV$116-AV$51)*(AR$116-AR$51)+AR$51</f>
        <v>0.0624620648627152</v>
      </c>
      <c r="AS85" s="39" t="n">
        <f aca="false">(AV85-AV$77)/(AV$86-AV$77)*(AS$86-AS$77)+AS$77</f>
        <v>201.637781470798</v>
      </c>
      <c r="AT85" s="39" t="n">
        <f aca="false">8314.4621*AS85/(Sheet1!R$22*Sheet1!R$12*9.80665)</f>
        <v>13091.0798232132</v>
      </c>
      <c r="AU85" s="39" t="n">
        <f aca="false">AU84-LN(AP85/AP84)*(AT84+AT85)/2</f>
        <v>169910.029492537</v>
      </c>
      <c r="AV85" s="39" t="n">
        <f aca="false">Sheet1!R$10*10/Sheet1!R$11*1000*AU85/(Sheet1!R$10*10/Sheet1!R$11*1000-AU85)</f>
        <v>182461.459433247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-3</v>
      </c>
      <c r="AP86" s="40" t="n">
        <f aca="false">10^AO86</f>
        <v>0.001</v>
      </c>
      <c r="AQ86" s="39" t="n">
        <f aca="false">AS86-AR86*((Sheet1!R$19-Sheet1!R$20)*COS(RADIANS(38))+Sheet1!R$20)/2</f>
        <v>206.846025797989</v>
      </c>
      <c r="AR86" s="37" t="n">
        <f aca="false">(AV86-AV$51)/(AV$116-AV$51)*(AR$116-AR$51)+AR$51</f>
        <v>0.0654130171775905</v>
      </c>
      <c r="AS86" s="39" t="n">
        <f aca="false">AS69+0.28*(AS116-AS69)</f>
        <v>208.678784243778</v>
      </c>
      <c r="AT86" s="39" t="n">
        <f aca="false">8314.4621*AS86/(Sheet1!R$22*Sheet1!R$12*9.80665)</f>
        <v>13548.2080888795</v>
      </c>
      <c r="AU86" s="39" t="n">
        <f aca="false">AU85-LN(AP86/AP85)*(AT85+AT86)/2</f>
        <v>173317.76433889</v>
      </c>
      <c r="AV86" s="39" t="n">
        <f aca="false">Sheet1!R$10*10/Sheet1!R$11*1000*AU86/(Sheet1!R$10*10/Sheet1!R$11*1000-AU86)</f>
        <v>186397.086749717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-3.1</v>
      </c>
      <c r="AP87" s="40" t="n">
        <f aca="false">10^AO87</f>
        <v>0.000794328234724281</v>
      </c>
      <c r="AQ87" s="39" t="n">
        <f aca="false">AS87-AR87*((Sheet1!R$19-Sheet1!R$20)*COS(RADIANS(38))+Sheet1!R$20)/2</f>
        <v>215.331418029679</v>
      </c>
      <c r="AR87" s="37" t="n">
        <f aca="false">(AV87-AV$51)/(AV$116-AV$51)*(AR$116-AR$51)+AR$51</f>
        <v>0.0681777963821482</v>
      </c>
      <c r="AS87" s="39" t="n">
        <f aca="false">(AV87-AV$86)/(AV$96-AV$86)*(AS$96-AS$86)+AS$86</f>
        <v>217.241640757909</v>
      </c>
      <c r="AT87" s="39" t="n">
        <f aca="false">8314.4621*AS87/(Sheet1!R$22*Sheet1!R$12*9.80665)</f>
        <v>14104.1407981344</v>
      </c>
      <c r="AU87" s="39" t="n">
        <f aca="false">AU86-LN(AP87/AP86)*(AT86+AT87)/2</f>
        <v>176501.358655566</v>
      </c>
      <c r="AV87" s="39" t="n">
        <f aca="false">Sheet1!R$10*10/Sheet1!R$11*1000*AU87/(Sheet1!R$10*10/Sheet1!R$11*1000-AU87)</f>
        <v>190084.41863462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-3.2</v>
      </c>
      <c r="AP88" s="40" t="n">
        <f aca="false">10^AO88</f>
        <v>0.000630957344480193</v>
      </c>
      <c r="AQ88" s="39" t="n">
        <f aca="false">AS88-AR88*((Sheet1!R$19-Sheet1!R$20)*COS(RADIANS(38))+Sheet1!R$20)/2</f>
        <v>224.190577473317</v>
      </c>
      <c r="AR88" s="37" t="n">
        <f aca="false">(AV88-AV$51)/(AV$116-AV$51)*(AR$116-AR$51)+AR$51</f>
        <v>0.071064359160813</v>
      </c>
      <c r="AS88" s="39" t="n">
        <f aca="false">(AV88-AV$86)/(AV$96-AV$86)*(AS$96-AS$86)+AS$86</f>
        <v>226.181676646941</v>
      </c>
      <c r="AT88" s="39" t="n">
        <f aca="false">8314.4621*AS88/(Sheet1!R$22*Sheet1!R$12*9.80665)</f>
        <v>14684.5614047888</v>
      </c>
      <c r="AU88" s="39" t="n">
        <f aca="false">AU87-LN(AP88/AP87)*(AT87+AT88)/2</f>
        <v>179815.78048252</v>
      </c>
      <c r="AV88" s="39" t="n">
        <f aca="false">Sheet1!R$10*10/Sheet1!R$11*1000*AU88/(Sheet1!R$10*10/Sheet1!R$11*1000-AU88)</f>
        <v>193934.170887529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-3.3</v>
      </c>
      <c r="AP89" s="40" t="n">
        <f aca="false">10^AO89</f>
        <v>0.000501187233627272</v>
      </c>
      <c r="AQ89" s="39" t="n">
        <f aca="false">AS89-AR89*((Sheet1!R$19-Sheet1!R$20)*COS(RADIANS(38))+Sheet1!R$20)/2</f>
        <v>233.442203133935</v>
      </c>
      <c r="AR89" s="37" t="n">
        <f aca="false">(AV89-AV$51)/(AV$116-AV$51)*(AR$116-AR$51)+AR$51</f>
        <v>0.0740787864878737</v>
      </c>
      <c r="AS89" s="39" t="n">
        <f aca="false">(AV89-AV$86)/(AV$96-AV$86)*(AS$96-AS$86)+AS$86</f>
        <v>235.517761294184</v>
      </c>
      <c r="AT89" s="39" t="n">
        <f aca="false">8314.4621*AS89/(Sheet1!R$22*Sheet1!R$12*9.80665)</f>
        <v>15290.694979865</v>
      </c>
      <c r="AU89" s="39" t="n">
        <f aca="false">AU88-LN(AP89/AP88)*(AT88+AT89)/2</f>
        <v>183266.809408019</v>
      </c>
      <c r="AV89" s="39" t="n">
        <f aca="false">Sheet1!R$10*10/Sheet1!R$11*1000*AU89/(Sheet1!R$10*10/Sheet1!R$11*1000-AU89)</f>
        <v>197954.453584776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-3.4</v>
      </c>
      <c r="AP90" s="40" t="n">
        <f aca="false">10^AO90</f>
        <v>0.000398107170553497</v>
      </c>
      <c r="AQ90" s="39" t="n">
        <f aca="false">AS90-AR90*((Sheet1!R$19-Sheet1!R$20)*COS(RADIANS(38))+Sheet1!R$20)/2</f>
        <v>243.106020947045</v>
      </c>
      <c r="AR90" s="37" t="n">
        <f aca="false">(AV90-AV$51)/(AV$116-AV$51)*(AR$116-AR$51)+AR$51</f>
        <v>0.0772275255342379</v>
      </c>
      <c r="AS90" s="39" t="n">
        <f aca="false">(AV90-AV$86)/(AV$96-AV$86)*(AS$96-AS$86)+AS$86</f>
        <v>245.269801273612</v>
      </c>
      <c r="AT90" s="39" t="n">
        <f aca="false">8314.4621*AS90/(Sheet1!R$22*Sheet1!R$12*9.80665)</f>
        <v>15923.8339326874</v>
      </c>
      <c r="AU90" s="39" t="n">
        <f aca="false">AU89-LN(AP90/AP89)*(AT89+AT90)/2</f>
        <v>186860.514855963</v>
      </c>
      <c r="AV90" s="39" t="n">
        <f aca="false">Sheet1!R$10*10/Sheet1!R$11*1000*AU90/(Sheet1!R$10*10/Sheet1!R$11*1000-AU90)</f>
        <v>202153.865191951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-3.5</v>
      </c>
      <c r="AP91" s="40" t="n">
        <f aca="false">10^AO91</f>
        <v>0.000316227766016838</v>
      </c>
      <c r="AQ91" s="39" t="n">
        <f aca="false">AS91-AR91*((Sheet1!R$19-Sheet1!R$20)*COS(RADIANS(38))+Sheet1!R$20)/2</f>
        <v>253.203051151635</v>
      </c>
      <c r="AR91" s="37" t="n">
        <f aca="false">(AV91-AV$51)/(AV$116-AV$51)*(AR$116-AR$51)+AR$51</f>
        <v>0.080517417221408</v>
      </c>
      <c r="AS91" s="39" t="n">
        <f aca="false">(AV91-AV$86)/(AV$96-AV$86)*(AS$96-AS$86)+AS$86</f>
        <v>255.459008494882</v>
      </c>
      <c r="AT91" s="39" t="n">
        <f aca="false">8314.4621*AS91/(Sheet1!R$22*Sheet1!R$12*9.80665)</f>
        <v>16585.3554198608</v>
      </c>
      <c r="AU91" s="39" t="n">
        <f aca="false">AU90-LN(AP91/AP90)*(AT90+AT91)/2</f>
        <v>190603.273595388</v>
      </c>
      <c r="AV91" s="39" t="n">
        <f aca="false">Sheet1!R$10*10/Sheet1!R$11*1000*AU91/(Sheet1!R$10*10/Sheet1!R$11*1000-AU91)</f>
        <v>206541.529312102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-3.6</v>
      </c>
      <c r="AP92" s="40" t="n">
        <f aca="false">10^AO92</f>
        <v>0.000251188643150958</v>
      </c>
      <c r="AQ92" s="39" t="n">
        <f aca="false">AS92-AR92*((Sheet1!R$19-Sheet1!R$20)*COS(RADIANS(38))+Sheet1!R$20)/2</f>
        <v>263.755591737661</v>
      </c>
      <c r="AR92" s="37" t="n">
        <f aca="false">(AV92-AV$51)/(AV$116-AV$51)*(AR$116-AR$51)+AR$51</f>
        <v>0.0839557268483818</v>
      </c>
      <c r="AS92" s="39" t="n">
        <f aca="false">(AV92-AV$86)/(AV$96-AV$86)*(AS$96-AS$86)+AS$86</f>
        <v>266.10788450893</v>
      </c>
      <c r="AT92" s="39" t="n">
        <f aca="false">8314.4621*AS92/(Sheet1!R$22*Sheet1!R$12*9.80665)</f>
        <v>17276.720326331</v>
      </c>
      <c r="AU92" s="39" t="n">
        <f aca="false">AU91-LN(AP92/AP91)*(AT91+AT92)/2</f>
        <v>194501.789136939</v>
      </c>
      <c r="AV92" s="39" t="n">
        <f aca="false">Sheet1!R$10*10/Sheet1!R$11*1000*AU92/(Sheet1!R$10*10/Sheet1!R$11*1000-AU92)</f>
        <v>211127.135532233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-3.7</v>
      </c>
      <c r="AP93" s="40" t="n">
        <f aca="false">10^AO93</f>
        <v>0.000199526231496888</v>
      </c>
      <c r="AQ93" s="39" t="n">
        <f aca="false">AS93-AR93*((Sheet1!R$19-Sheet1!R$20)*COS(RADIANS(38))+Sheet1!R$20)/2</f>
        <v>274.787344300684</v>
      </c>
      <c r="AR93" s="37" t="n">
        <f aca="false">(AV93-AV$51)/(AV$116-AV$51)*(AR$116-AR$51)+AR$51</f>
        <v>0.0875501770469833</v>
      </c>
      <c r="AS93" s="39" t="n">
        <f aca="false">(AV93-AV$86)/(AV$96-AV$86)*(AS$96-AS$86)+AS$86</f>
        <v>277.24034728597</v>
      </c>
      <c r="AT93" s="39" t="n">
        <f aca="false">8314.4621*AS93/(Sheet1!R$22*Sheet1!R$12*9.80665)</f>
        <v>17999.481496287</v>
      </c>
      <c r="AU93" s="39" t="n">
        <f aca="false">AU92-LN(AP93/AP92)*(AT92+AT93)/2</f>
        <v>198563.111959649</v>
      </c>
      <c r="AV93" s="39" t="n">
        <f aca="false">Sheet1!R$10*10/Sheet1!R$11*1000*AU93/(Sheet1!R$10*10/Sheet1!R$11*1000-AU93)</f>
        <v>215920.983375181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-3.8</v>
      </c>
      <c r="AP94" s="40" t="n">
        <f aca="false">10^AO94</f>
        <v>0.000158489319246111</v>
      </c>
      <c r="AQ94" s="39" t="n">
        <f aca="false">AS94-AR94*((Sheet1!R$19-Sheet1!R$20)*COS(RADIANS(38))+Sheet1!R$20)/2</f>
        <v>286.323525540822</v>
      </c>
      <c r="AR94" s="37" t="n">
        <f aca="false">(AV94-AV$51)/(AV$116-AV$51)*(AR$116-AR$51)+AR$51</f>
        <v>0.0913089841112537</v>
      </c>
      <c r="AS94" s="39" t="n">
        <f aca="false">(AV94-AV$86)/(AV$96-AV$86)*(AS$96-AS$86)+AS$86</f>
        <v>288.881843732322</v>
      </c>
      <c r="AT94" s="39" t="n">
        <f aca="false">8314.4621*AS94/(Sheet1!R$22*Sheet1!R$12*9.80665)</f>
        <v>18755.2910381754</v>
      </c>
      <c r="AU94" s="39" t="n">
        <f aca="false">AU93-LN(AP94/AP93)*(AT93+AT94)/2</f>
        <v>202794.661526361</v>
      </c>
      <c r="AV94" s="39" t="n">
        <f aca="false">Sheet1!R$10*10/Sheet1!R$11*1000*AU94/(Sheet1!R$10*10/Sheet1!R$11*1000-AU94)</f>
        <v>220934.030751417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-3.9</v>
      </c>
      <c r="AP95" s="40" t="n">
        <f aca="false">10^AO95</f>
        <v>0.000125892541179416</v>
      </c>
      <c r="AQ95" s="39" t="n">
        <f aca="false">AS95-AR95*((Sheet1!R$19-Sheet1!R$20)*COS(RADIANS(38))+Sheet1!R$20)/2</f>
        <v>298.391035240063</v>
      </c>
      <c r="AR95" s="37" t="n">
        <f aca="false">(AV95-AV$51)/(AV$116-AV$51)*(AR$116-AR$51)+AR$51</f>
        <v>0.0952408982232236</v>
      </c>
      <c r="AS95" s="39" t="n">
        <f aca="false">(AV95-AV$86)/(AV$96-AV$86)*(AS$96-AS$86)+AS$86</f>
        <v>301.059518794786</v>
      </c>
      <c r="AT95" s="39" t="n">
        <f aca="false">8314.4621*AS95/(Sheet1!R$22*Sheet1!R$12*9.80665)</f>
        <v>19545.9113035891</v>
      </c>
      <c r="AU95" s="39" t="n">
        <f aca="false">AU94-LN(AP95/AP94)*(AT94+AT95)/2</f>
        <v>207204.250404156</v>
      </c>
      <c r="AV95" s="39" t="n">
        <f aca="false">Sheet1!R$10*10/Sheet1!R$11*1000*AU95/(Sheet1!R$10*10/Sheet1!R$11*1000-AU95)</f>
        <v>226177.947607369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</v>
      </c>
      <c r="AP96" s="40" t="n">
        <f aca="false">10^AO96</f>
        <v>0.0001</v>
      </c>
      <c r="AQ96" s="39" t="n">
        <f aca="false">AS96-AR96*((Sheet1!R$19-Sheet1!R$20)*COS(RADIANS(38))+Sheet1!R$20)/2</f>
        <v>311.018407160816</v>
      </c>
      <c r="AR96" s="37" t="n">
        <f aca="false">(AV96-AV$51)/(AV$116-AV$51)*(AR$116-AR$51)+AR$51</f>
        <v>0.0993552467785165</v>
      </c>
      <c r="AS96" s="39" t="n">
        <f aca="false">AS69+0.72*(AS116-AS69)</f>
        <v>313.802167573097</v>
      </c>
      <c r="AT96" s="39" t="n">
        <f aca="false">8314.4621*AS96/(Sheet1!R$22*Sheet1!R$12*9.80665)</f>
        <v>20373.2117782286</v>
      </c>
      <c r="AU96" s="39" t="n">
        <f aca="false">AU95-LN(AP96/AP95)*(AT95+AT96)/2</f>
        <v>211800.109290836</v>
      </c>
      <c r="AV96" s="39" t="n">
        <f aca="false">Sheet1!R$10*10/Sheet1!R$11*1000*AU96/(Sheet1!R$10*10/Sheet1!R$11*1000-AU96)</f>
        <v>231665.173707928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-4.1</v>
      </c>
      <c r="AP97" s="40" t="n">
        <f aca="false">10^AO97</f>
        <v>7.94328234724282E-005</v>
      </c>
      <c r="AQ97" s="39" t="n">
        <f aca="false">AS97-AR97*((Sheet1!R$19-Sheet1!R$20)*COS(RADIANS(38))+Sheet1!R$20)/2</f>
        <v>315.901743272878</v>
      </c>
      <c r="AR97" s="37" t="n">
        <f aca="false">(AV97-AV$51)/(AV$116-AV$51)*(AR$116-AR$51)+AR$51</f>
        <v>0.103605852147696</v>
      </c>
      <c r="AS97" s="39" t="n">
        <f aca="false">(AV97-AV$96)/(AV$106-AV$96)*(AS$106-AS$96)+AS$96</f>
        <v>318.804598220562</v>
      </c>
      <c r="AT97" s="39" t="n">
        <f aca="false">8314.4621*AS97/(Sheet1!R$22*Sheet1!R$12*9.80665)</f>
        <v>20697.9883078967</v>
      </c>
      <c r="AU97" s="39" t="n">
        <f aca="false">AU96-LN(AP97/AP96)*(AT96+AT97)/2</f>
        <v>216528.60594432</v>
      </c>
      <c r="AV97" s="39" t="n">
        <f aca="false">Sheet1!R$10*10/Sheet1!R$11*1000*AU97/(Sheet1!R$10*10/Sheet1!R$11*1000-AU97)</f>
        <v>237334.122852973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-4.2</v>
      </c>
      <c r="AP98" s="40" t="n">
        <f aca="false">10^AO98</f>
        <v>6.30957344480194E-005</v>
      </c>
      <c r="AQ98" s="39" t="n">
        <f aca="false">AS98-AR98*((Sheet1!R$19-Sheet1!R$20)*COS(RADIANS(38))+Sheet1!R$20)/2</f>
        <v>320.884057546342</v>
      </c>
      <c r="AR98" s="37" t="n">
        <f aca="false">(AV98-AV$51)/(AV$116-AV$51)*(AR$116-AR$51)+AR$51</f>
        <v>0.107942670369654</v>
      </c>
      <c r="AS98" s="39" t="n">
        <f aca="false">(AV98-AV$96)/(AV$106-AV$96)*(AS$106-AS$96)+AS$96</f>
        <v>323.908422562925</v>
      </c>
      <c r="AT98" s="39" t="n">
        <f aca="false">8314.4621*AS98/(Sheet1!R$22*Sheet1!R$12*9.80665)</f>
        <v>21029.347695915</v>
      </c>
      <c r="AU98" s="39" t="n">
        <f aca="false">AU97-LN(AP98/AP97)*(AT97+AT98)/2</f>
        <v>221332.643036956</v>
      </c>
      <c r="AV98" s="39" t="n">
        <f aca="false">Sheet1!R$10*10/Sheet1!R$11*1000*AU98/(Sheet1!R$10*10/Sheet1!R$11*1000-AU98)</f>
        <v>243118.052391538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-4.3</v>
      </c>
      <c r="AP99" s="40" t="n">
        <f aca="false">10^AO99</f>
        <v>5.01187233627274E-005</v>
      </c>
      <c r="AQ99" s="39" t="n">
        <f aca="false">AS99-AR99*((Sheet1!R$19-Sheet1!R$20)*COS(RADIANS(38))+Sheet1!R$20)/2</f>
        <v>325.968219765363</v>
      </c>
      <c r="AR99" s="37" t="n">
        <f aca="false">(AV99-AV$51)/(AV$116-AV$51)*(AR$116-AR$51)+AR$51</f>
        <v>0.112368090398925</v>
      </c>
      <c r="AS99" s="39" t="n">
        <f aca="false">(AV99-AV$96)/(AV$106-AV$96)*(AS$106-AS$96)+AS$96</f>
        <v>329.116577318673</v>
      </c>
      <c r="AT99" s="39" t="n">
        <f aca="false">8314.4621*AS99/(Sheet1!R$22*Sheet1!R$12*9.80665)</f>
        <v>21367.4806050445</v>
      </c>
      <c r="AU99" s="39" t="n">
        <f aca="false">AU98-LN(AP99/AP98)*(AT98+AT99)/2</f>
        <v>226213.758278757</v>
      </c>
      <c r="AV99" s="39" t="n">
        <f aca="false">Sheet1!R$10*10/Sheet1!R$11*1000*AU99/(Sheet1!R$10*10/Sheet1!R$11*1000-AU99)</f>
        <v>249020.148425505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-4.4</v>
      </c>
      <c r="AP100" s="40" t="n">
        <f aca="false">10^AO100</f>
        <v>3.98107170553499E-005</v>
      </c>
      <c r="AQ100" s="39" t="n">
        <f aca="false">AS100-AR100*((Sheet1!R$19-Sheet1!R$20)*COS(RADIANS(38))+Sheet1!R$20)/2</f>
        <v>331.157004525798</v>
      </c>
      <c r="AR100" s="37" t="n">
        <f aca="false">(AV100-AV$51)/(AV$116-AV$51)*(AR$116-AR$51)+AR$51</f>
        <v>0.116884591635835</v>
      </c>
      <c r="AS100" s="39" t="n">
        <f aca="false">(AV100-AV$96)/(AV$106-AV$96)*(AS$106-AS$96)+AS$96</f>
        <v>334.431906552128</v>
      </c>
      <c r="AT100" s="39" t="n">
        <f aca="false">8314.4621*AS100/(Sheet1!R$22*Sheet1!R$12*9.80665)</f>
        <v>21712.5716825908</v>
      </c>
      <c r="AU100" s="39" t="n">
        <f aca="false">AU99-LN(AP100/AP99)*(AT99+AT100)/2</f>
        <v>231173.532588903</v>
      </c>
      <c r="AV100" s="39" t="n">
        <f aca="false">Sheet1!R$10*10/Sheet1!R$11*1000*AU100/(Sheet1!R$10*10/Sheet1!R$11*1000-AU100)</f>
        <v>255043.717682538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-4.5</v>
      </c>
      <c r="AP101" s="40" t="n">
        <f aca="false">10^AO101</f>
        <v>3.16227766016839E-005</v>
      </c>
      <c r="AQ101" s="39" t="n">
        <f aca="false">AS101-AR101*((Sheet1!R$19-Sheet1!R$20)*COS(RADIANS(38))+Sheet1!R$20)/2</f>
        <v>336.453384489987</v>
      </c>
      <c r="AR101" s="37" t="n">
        <f aca="false">(AV101-AV$51)/(AV$116-AV$51)*(AR$116-AR$51)+AR$51</f>
        <v>0.121494747583802</v>
      </c>
      <c r="AS101" s="39" t="n">
        <f aca="false">(AV101-AV$96)/(AV$106-AV$96)*(AS$106-AS$96)+AS$96</f>
        <v>339.857455030698</v>
      </c>
      <c r="AT101" s="39" t="n">
        <f aca="false">8314.4621*AS101/(Sheet1!R$22*Sheet1!R$12*9.80665)</f>
        <v>22064.8186062556</v>
      </c>
      <c r="AU101" s="39" t="n">
        <f aca="false">AU100-LN(AP101/AP100)*(AT100+AT101)/2</f>
        <v>236213.590903367</v>
      </c>
      <c r="AV101" s="39" t="n">
        <f aca="false">Sheet1!R$10*10/Sheet1!R$11*1000*AU101/(Sheet1!R$10*10/Sheet1!R$11*1000-AU101)</f>
        <v>261192.192393752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-4.6</v>
      </c>
      <c r="AP102" s="40" t="n">
        <f aca="false">10^AO102</f>
        <v>2.51188643150959E-005</v>
      </c>
      <c r="AQ102" s="39" t="n">
        <f aca="false">AS102-AR102*((Sheet1!R$19-Sheet1!R$20)*COS(RADIANS(38))+Sheet1!R$20)/2</f>
        <v>341.860430267064</v>
      </c>
      <c r="AR102" s="37" t="n">
        <f aca="false">(AV102-AV$51)/(AV$116-AV$51)*(AR$116-AR$51)+AR$51</f>
        <v>0.126201231009254</v>
      </c>
      <c r="AS102" s="39" t="n">
        <f aca="false">(AV102-AV$96)/(AV$106-AV$96)*(AS$106-AS$96)+AS$96</f>
        <v>345.396368249764</v>
      </c>
      <c r="AT102" s="39" t="n">
        <f aca="false">8314.4621*AS102/(Sheet1!R$22*Sheet1!R$12*9.80665)</f>
        <v>22424.4255933775</v>
      </c>
      <c r="AU102" s="39" t="n">
        <f aca="false">AU101-LN(AP102/AP101)*(AT101+AT102)/2</f>
        <v>241335.604427999</v>
      </c>
      <c r="AV102" s="39" t="n">
        <f aca="false">Sheet1!R$10*10/Sheet1!R$11*1000*AU102/(Sheet1!R$10*10/Sheet1!R$11*1000-AU102)</f>
        <v>267469.137175391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-4.7</v>
      </c>
      <c r="AP103" s="40" t="n">
        <f aca="false">10^AO103</f>
        <v>1.99526231496889E-005</v>
      </c>
      <c r="AQ103" s="39" t="n">
        <f aca="false">AS103-AR103*((Sheet1!R$19-Sheet1!R$20)*COS(RADIANS(38))+Sheet1!R$20)/2</f>
        <v>347.381332063286</v>
      </c>
      <c r="AR103" s="37" t="n">
        <f aca="false">(AV103-AV$51)/(AV$116-AV$51)*(AR$116-AR$51)+AR$51</f>
        <v>0.13100681878009</v>
      </c>
      <c r="AS103" s="39" t="n">
        <f aca="false">(AV103-AV$96)/(AV$106-AV$96)*(AS$106-AS$96)+AS$96</f>
        <v>351.051914218568</v>
      </c>
      <c r="AT103" s="39" t="n">
        <f aca="false">8314.4621*AS103/(Sheet1!R$22*Sheet1!R$12*9.80665)</f>
        <v>22791.6048153537</v>
      </c>
      <c r="AU103" s="39" t="n">
        <f aca="false">AU102-LN(AP103/AP102)*(AT102+AT103)/2</f>
        <v>246541.292307175</v>
      </c>
      <c r="AV103" s="39" t="n">
        <f aca="false">Sheet1!R$10*10/Sheet1!R$11*1000*AU103/(Sheet1!R$10*10/Sheet1!R$11*1000-AU103)</f>
        <v>273878.255481797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-4.8</v>
      </c>
      <c r="AP104" s="40" t="n">
        <f aca="false">10^AO104</f>
        <v>1.58489319246112E-005</v>
      </c>
      <c r="AQ104" s="39" t="n">
        <f aca="false">AS104-AR104*((Sheet1!R$19-Sheet1!R$20)*COS(RADIANS(38))+Sheet1!R$20)/2</f>
        <v>353.019405714631</v>
      </c>
      <c r="AR104" s="37" t="n">
        <f aca="false">(AV104-AV$51)/(AV$116-AV$51)*(AR$116-AR$51)+AR$51</f>
        <v>0.135914397116663</v>
      </c>
      <c r="AS104" s="39" t="n">
        <f aca="false">(AV104-AV$96)/(AV$106-AV$96)*(AS$106-AS$96)+AS$96</f>
        <v>356.82748963994</v>
      </c>
      <c r="AT104" s="39" t="n">
        <f aca="false">8314.4621*AS104/(Sheet1!R$22*Sheet1!R$12*9.80665)</f>
        <v>23166.5767988513</v>
      </c>
      <c r="AU104" s="39" t="n">
        <f aca="false">AU103-LN(AP104/AP103)*(AT103+AT104)/2</f>
        <v>251832.423501474</v>
      </c>
      <c r="AV104" s="39" t="n">
        <f aca="false">Sheet1!R$10*10/Sheet1!R$11*1000*AU104/(Sheet1!R$10*10/Sheet1!R$11*1000-AU104)</f>
        <v>280423.396608536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-4.9</v>
      </c>
      <c r="AP105" s="40" t="n">
        <f aca="false">10^AO105</f>
        <v>1.25892541179418E-005</v>
      </c>
      <c r="AQ105" s="39" t="n">
        <f aca="false">AS105-AR105*((Sheet1!R$19-Sheet1!R$20)*COS(RADIANS(38))+Sheet1!R$20)/2</f>
        <v>358.778098643325</v>
      </c>
      <c r="AR105" s="37" t="n">
        <f aca="false">(AV105-AV$51)/(AV$116-AV$51)*(AR$116-AR$51)+AR$51</f>
        <v>0.140926967166556</v>
      </c>
      <c r="AS105" s="39" t="n">
        <f aca="false">(AV105-AV$96)/(AV$106-AV$96)*(AS$106-AS$96)+AS$96</f>
        <v>362.726626023017</v>
      </c>
      <c r="AT105" s="39" t="n">
        <f aca="false">8314.4621*AS105/(Sheet1!R$22*Sheet1!R$12*9.80665)</f>
        <v>23549.5708226676</v>
      </c>
      <c r="AU105" s="39" t="n">
        <f aca="false">AU104-LN(AP105/AP104)*(AT104+AT105)/2</f>
        <v>257210.818757245</v>
      </c>
      <c r="AV105" s="39" t="n">
        <f aca="false">Sheet1!R$10*10/Sheet1!R$11*1000*AU105/(Sheet1!R$10*10/Sheet1!R$11*1000-AU105)</f>
        <v>287108.563127369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</v>
      </c>
      <c r="AP106" s="40" t="n">
        <f aca="false">10^AO106</f>
        <v>1E-005</v>
      </c>
      <c r="AQ106" s="39" t="n">
        <f aca="false">AS106-AR106*((Sheet1!R$19-Sheet1!R$20)*COS(RADIANS(38))+Sheet1!R$20)/2</f>
        <v>364.661027043374</v>
      </c>
      <c r="AR106" s="37" t="n">
        <f aca="false">(AV106-AV$51)/(AV$116-AV$51)*(AR$116-AR$51)+AR$51</f>
        <v>0.146047651140544</v>
      </c>
      <c r="AS106" s="39" t="n">
        <f aca="false">AS69+0.95*(AS116-AS69)</f>
        <v>368.753027040696</v>
      </c>
      <c r="AT106" s="39" t="n">
        <f aca="false">8314.4621*AS106/(Sheet1!R$22*Sheet1!R$12*9.80665)</f>
        <v>23940.8273431156</v>
      </c>
      <c r="AU106" s="39" t="n">
        <f aca="false">AU105-LN(AP106/AP105)*(AT105+AT106)/2</f>
        <v>262678.352901089</v>
      </c>
      <c r="AV106" s="39" t="n">
        <f aca="false">Sheet1!R$10*10/Sheet1!R$11*1000*AU106/(Sheet1!R$10*10/Sheet1!R$11*1000-AU106)</f>
        <v>293937.91906967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-5.1</v>
      </c>
      <c r="AP107" s="40" t="n">
        <f aca="false">10^AO107</f>
        <v>7.94328234724282E-006</v>
      </c>
      <c r="AQ107" s="39" t="n">
        <f aca="false">AS107-AR107*((Sheet1!R$19-Sheet1!R$20)*COS(RADIANS(38))+Sheet1!R$20)/2</f>
        <v>365.666078468808</v>
      </c>
      <c r="AR107" s="37" t="n">
        <f aca="false">(AV107-AV$51)/(AV$116-AV$51)*(AR$116-AR$51)+AR$51</f>
        <v>0.151244384693815</v>
      </c>
      <c r="AS107" s="39" t="n">
        <f aca="false">(AV107-AV$106)/(AV$116-AV$106)*(AS$116-AS$106)+AS$106</f>
        <v>369.903681860091</v>
      </c>
      <c r="AT107" s="39" t="n">
        <f aca="false">8314.4621*AS107/(Sheet1!R$22*Sheet1!R$12*9.80665)</f>
        <v>24015.5321627174</v>
      </c>
      <c r="AU107" s="39" t="n">
        <f aca="false">AU106-LN(AP107/AP106)*(AT106+AT107)/2</f>
        <v>268199.532826709</v>
      </c>
      <c r="AV107" s="39" t="n">
        <f aca="false">Sheet1!R$10*10/Sheet1!R$11*1000*AU107/(Sheet1!R$10*10/Sheet1!R$11*1000-AU107)</f>
        <v>300868.700846648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-5.2</v>
      </c>
      <c r="AP108" s="40" t="n">
        <f aca="false">10^AO108</f>
        <v>6.30957344480194E-006</v>
      </c>
      <c r="AQ108" s="39" t="n">
        <f aca="false">AS108-AR108*((Sheet1!R$19-Sheet1!R$20)*COS(RADIANS(38))+Sheet1!R$20)/2</f>
        <v>366.679318934583</v>
      </c>
      <c r="AR108" s="37" t="n">
        <f aca="false">(AV108-AV$51)/(AV$116-AV$51)*(AR$116-AR$51)+AR$51</f>
        <v>0.156483625688168</v>
      </c>
      <c r="AS108" s="39" t="n">
        <f aca="false">(AV108-AV$106)/(AV$116-AV$106)*(AS$116-AS$106)+AS$106</f>
        <v>371.063716704053</v>
      </c>
      <c r="AT108" s="39" t="n">
        <f aca="false">8314.4621*AS108/(Sheet1!R$22*Sheet1!R$12*9.80665)</f>
        <v>24090.8459686383</v>
      </c>
      <c r="AU108" s="39" t="n">
        <f aca="false">AU107-LN(AP108/AP107)*(AT107+AT108)/2</f>
        <v>273737.984284869</v>
      </c>
      <c r="AV108" s="39" t="n">
        <f aca="false">Sheet1!R$10*10/Sheet1!R$11*1000*AU108/(Sheet1!R$10*10/Sheet1!R$11*1000-AU108)</f>
        <v>307856.173965413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-5.3</v>
      </c>
      <c r="AP109" s="40" t="n">
        <f aca="false">10^AO109</f>
        <v>5.01187233627274E-006</v>
      </c>
      <c r="AQ109" s="39" t="n">
        <f aca="false">AS109-AR109*((Sheet1!R$19-Sheet1!R$20)*COS(RADIANS(38))+Sheet1!R$20)/2</f>
        <v>367.700908591951</v>
      </c>
      <c r="AR109" s="37" t="n">
        <f aca="false">(AV109-AV$51)/(AV$116-AV$51)*(AR$116-AR$51)+AR$51</f>
        <v>0.161765955354429</v>
      </c>
      <c r="AS109" s="39" t="n">
        <f aca="false">(AV109-AV$106)/(AV$116-AV$106)*(AS$116-AS$106)+AS$106</f>
        <v>372.233308008906</v>
      </c>
      <c r="AT109" s="39" t="n">
        <f aca="false">8314.4621*AS109/(Sheet1!R$22*Sheet1!R$12*9.80665)</f>
        <v>24166.7802157852</v>
      </c>
      <c r="AU109" s="39" t="n">
        <f aca="false">AU108-LN(AP109/AP108)*(AT108+AT109)/2</f>
        <v>279293.848818645</v>
      </c>
      <c r="AV109" s="39" t="n">
        <f aca="false">Sheet1!R$10*10/Sheet1!R$11*1000*AU109/(Sheet1!R$10*10/Sheet1!R$11*1000-AU109)</f>
        <v>314901.113602134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-5.4</v>
      </c>
      <c r="AP110" s="40" t="n">
        <f aca="false">10^AO110</f>
        <v>3.98107170553499E-006</v>
      </c>
      <c r="AQ110" s="39" t="n">
        <f aca="false">AS110-AR110*((Sheet1!R$19-Sheet1!R$20)*COS(RADIANS(38))+Sheet1!R$20)/2</f>
        <v>368.730946135183</v>
      </c>
      <c r="AR110" s="37" t="n">
        <f aca="false">(AV110-AV$51)/(AV$116-AV$51)*(AR$116-AR$51)+AR$51</f>
        <v>0.167091966337949</v>
      </c>
      <c r="AS110" s="39" t="n">
        <f aca="false">(AV110-AV$106)/(AV$116-AV$106)*(AS$116-AS$106)+AS$106</f>
        <v>373.41257107381</v>
      </c>
      <c r="AT110" s="39" t="n">
        <f aca="false">8314.4621*AS110/(Sheet1!R$22*Sheet1!R$12*9.80665)</f>
        <v>24243.3423898114</v>
      </c>
      <c r="AU110" s="39" t="n">
        <f aca="false">AU109-LN(AP110/AP109)*(AT109+AT110)/2</f>
        <v>284867.270151728</v>
      </c>
      <c r="AV110" s="39" t="n">
        <f aca="false">Sheet1!R$10*10/Sheet1!R$11*1000*AU110/(Sheet1!R$10*10/Sheet1!R$11*1000-AU110)</f>
        <v>322004.310156311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-5.5</v>
      </c>
      <c r="AP111" s="40" t="n">
        <f aca="false">10^AO111</f>
        <v>3.16227766016839E-006</v>
      </c>
      <c r="AQ111" s="39" t="n">
        <f aca="false">AS111-AR111*((Sheet1!R$19-Sheet1!R$20)*COS(RADIANS(38))+Sheet1!R$20)/2</f>
        <v>369.769548376941</v>
      </c>
      <c r="AR111" s="37" t="n">
        <f aca="false">(AV111-AV$51)/(AV$116-AV$51)*(AR$116-AR$51)+AR$51</f>
        <v>0.172462262639319</v>
      </c>
      <c r="AS111" s="39" t="n">
        <f aca="false">(AV111-AV$106)/(AV$116-AV$106)*(AS$116-AS$106)+AS$106</f>
        <v>374.601639634466</v>
      </c>
      <c r="AT111" s="39" t="n">
        <f aca="false">8314.4621*AS111/(Sheet1!R$22*Sheet1!R$12*9.80665)</f>
        <v>24320.5411733394</v>
      </c>
      <c r="AU111" s="39" t="n">
        <f aca="false">AU110-LN(AP111/AP110)*(AT110+AT111)/2</f>
        <v>290458.393869249</v>
      </c>
      <c r="AV111" s="39" t="n">
        <f aca="false">Sheet1!R$10*10/Sheet1!R$11*1000*AU111/(Sheet1!R$10*10/Sheet1!R$11*1000-AU111)</f>
        <v>329166.569171704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-5.6</v>
      </c>
      <c r="AP112" s="40" t="n">
        <f aca="false">10^AO112</f>
        <v>2.51188643150959E-006</v>
      </c>
      <c r="AQ112" s="39" t="n">
        <f aca="false">AS112-AR112*((Sheet1!R$19-Sheet1!R$20)*COS(RADIANS(38))+Sheet1!R$20)/2</f>
        <v>370.816834403139</v>
      </c>
      <c r="AR112" s="37" t="n">
        <f aca="false">(AV112-AV$51)/(AV$116-AV$51)*(AR$116-AR$51)+AR$51</f>
        <v>0.177877460013395</v>
      </c>
      <c r="AS112" s="39" t="n">
        <f aca="false">(AV112-AV$106)/(AV$116-AV$106)*(AS$116-AS$106)+AS$106</f>
        <v>375.800650029164</v>
      </c>
      <c r="AT112" s="39" t="n">
        <f aca="false">8314.4621*AS112/(Sheet1!R$22*Sheet1!R$12*9.80665)</f>
        <v>24398.3854179614</v>
      </c>
      <c r="AU112" s="39" t="n">
        <f aca="false">AU111-LN(AP112/AP111)*(AT111+AT112)/2</f>
        <v>296067.367575039</v>
      </c>
      <c r="AV112" s="39" t="n">
        <f aca="false">Sheet1!R$10*10/Sheet1!R$11*1000*AU112/(Sheet1!R$10*10/Sheet1!R$11*1000-AU112)</f>
        <v>336388.711868507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-5.7</v>
      </c>
      <c r="AP113" s="40" t="n">
        <f aca="false">10^AO113</f>
        <v>1.99526231496889E-006</v>
      </c>
      <c r="AQ113" s="39" t="n">
        <f aca="false">AS113-AR113*((Sheet1!R$19-Sheet1!R$20)*COS(RADIANS(38))+Sheet1!R$20)/2</f>
        <v>371.872865385978</v>
      </c>
      <c r="AR113" s="37" t="n">
        <f aca="false">(AV113-AV$51)/(AV$116-AV$51)*(AR$116-AR$51)+AR$51</f>
        <v>0.183338185826797</v>
      </c>
      <c r="AS113" s="39" t="n">
        <f aca="false">(AV113-AV$106)/(AV$116-AV$106)*(AS$116-AS$106)+AS$106</f>
        <v>377.009681007821</v>
      </c>
      <c r="AT113" s="39" t="n">
        <f aca="false">8314.4621*AS113/(Sheet1!R$22*Sheet1!R$12*9.80665)</f>
        <v>24476.880236417</v>
      </c>
      <c r="AU113" s="39" t="n">
        <f aca="false">AU112-LN(AP113/AP112)*(AT112+AT113)/2</f>
        <v>301694.340480633</v>
      </c>
      <c r="AV113" s="39" t="n">
        <f aca="false">Sheet1!R$10*10/Sheet1!R$11*1000*AU113/(Sheet1!R$10*10/Sheet1!R$11*1000-AU113)</f>
        <v>343671.574953295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-5.8</v>
      </c>
      <c r="AP114" s="40" t="n">
        <f aca="false">10^AO114</f>
        <v>1.58489319246112E-006</v>
      </c>
      <c r="AQ114" s="39" t="n">
        <f aca="false">AS114-AR114*((Sheet1!R$19-Sheet1!R$20)*COS(RADIANS(38))+Sheet1!R$20)/2</f>
        <v>372.937876541103</v>
      </c>
      <c r="AR114" s="37" t="n">
        <f aca="false">(AV114-AV$51)/(AV$116-AV$51)*(AR$116-AR$51)+AR$51</f>
        <v>0.188845080165776</v>
      </c>
      <c r="AS114" s="39" t="n">
        <f aca="false">(AV114-AV$106)/(AV$116-AV$106)*(AS$116-AS$106)+AS$106</f>
        <v>378.228985720183</v>
      </c>
      <c r="AT114" s="39" t="n">
        <f aca="false">8314.4621*AS114/(Sheet1!R$22*Sheet1!R$12*9.80665)</f>
        <v>24556.0420641355</v>
      </c>
      <c r="AU114" s="39" t="n">
        <f aca="false">AU113-LN(AP114/AP113)*(AT113+AT114)/2</f>
        <v>307339.464278393</v>
      </c>
      <c r="AV114" s="39" t="n">
        <f aca="false">Sheet1!R$10*10/Sheet1!R$11*1000*AU114/(Sheet1!R$10*10/Sheet1!R$11*1000-AU114)</f>
        <v>351016.01209657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-5.9</v>
      </c>
      <c r="AP115" s="40" t="n">
        <f aca="false">10^AO115</f>
        <v>1.25892541179418E-006</v>
      </c>
      <c r="AQ115" s="39" t="n">
        <f aca="false">AS115-AR115*((Sheet1!R$19-Sheet1!R$20)*COS(RADIANS(38))+Sheet1!R$20)/2</f>
        <v>374.01194337915</v>
      </c>
      <c r="AR115" s="37" t="n">
        <f aca="false">(AV115-AV$51)/(AV$116-AV$51)*(AR$116-AR$51)+AR$51</f>
        <v>0.194398796230114</v>
      </c>
      <c r="AS115" s="39" t="n">
        <f aca="false">(AV115-AV$106)/(AV$116-AV$106)*(AS$116-AS$106)+AS$106</f>
        <v>379.458657978398</v>
      </c>
      <c r="AT115" s="39" t="n">
        <f aca="false">8314.4621*AS115/(Sheet1!R$22*Sheet1!R$12*9.80665)</f>
        <v>24635.8769917531</v>
      </c>
      <c r="AU115" s="39" t="n">
        <f aca="false">AU114-LN(AP115/AP114)*(AT114+AT115)/2</f>
        <v>313002.893254086</v>
      </c>
      <c r="AV115" s="39" t="n">
        <f aca="false">Sheet1!R$10*10/Sheet1!R$11*1000*AU115/(Sheet1!R$10*10/Sheet1!R$11*1000-AU115)</f>
        <v>358422.894458088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</v>
      </c>
      <c r="AP116" s="40" t="n">
        <f aca="false">10^AO116</f>
        <v>1E-006</v>
      </c>
      <c r="AQ116" s="39" t="n">
        <f aca="false">AS116-AR116*((Sheet1!R$19-Sheet1!R$20)*COS(RADIANS(38))+Sheet1!R$20)/2</f>
        <v>375.095215513439</v>
      </c>
      <c r="AR116" s="37" t="n">
        <f aca="false">ROUND((5.7*LOG(Sheet1!R15)+4.8)/(Sheet1!R21+Sheet1!R19)/0.05,0)*0.05</f>
        <v>0.2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380.698866055391</v>
      </c>
      <c r="AT116" s="39" t="n">
        <f aca="false">8314.4621*AS116/(Sheet1!R$22*Sheet1!R$12*9.80665)</f>
        <v>24716.395944178</v>
      </c>
      <c r="AU116" s="39" t="n">
        <f aca="false">AU115-LN(AP116/AP115)*(AT115+AT116)/2</f>
        <v>318684.783652468</v>
      </c>
      <c r="AV116" s="39" t="n">
        <f aca="false">Sheet1!R$10*10/Sheet1!R$11*1000*AU116/(Sheet1!R$10*10/Sheet1!R$11*1000-AU116)</f>
        <v>365893.110242584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2022-06-29T16:17:19Z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