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Web\Fullstack\student-conduct\files\Bảng điểm Hạnh kiểm\"/>
    </mc:Choice>
  </mc:AlternateContent>
  <xr:revisionPtr revIDLastSave="0" documentId="13_ncr:1_{509FC76D-3B7C-46D3-AEB7-E7AF71F73F3D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Mau THKQRL" sheetId="1" r:id="rId1"/>
    <sheet name="Điểm TC 1" sheetId="2" r:id="rId2"/>
    <sheet name="Điểm TC 2" sheetId="3" r:id="rId3"/>
    <sheet name="Điểm TC 3" sheetId="4" r:id="rId4"/>
    <sheet name="Điểm TC 4" sheetId="5" r:id="rId5"/>
    <sheet name="Điểm TC 5" sheetId="6" r:id="rId6"/>
  </sheets>
  <definedNames>
    <definedName name="_xlnm._FilterDatabase" localSheetId="0" hidden="1">'Mau THKQRL'!$A$6:$K$57</definedName>
    <definedName name="_xlnm.Print_Area" localSheetId="0">'Mau THKQRL'!$A$1:$K$69</definedName>
    <definedName name="_xlnm.Print_Titles" localSheetId="0">'Mau THKQRL'!$6:$6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23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G43" i="4" s="1"/>
  <c r="G47" i="1" s="1"/>
  <c r="F44" i="4"/>
  <c r="F45" i="4"/>
  <c r="F46" i="4"/>
  <c r="F47" i="4"/>
  <c r="G47" i="4" s="1"/>
  <c r="G51" i="1" s="1"/>
  <c r="F48" i="4"/>
  <c r="G48" i="4" s="1"/>
  <c r="G52" i="1" s="1"/>
  <c r="F49" i="4"/>
  <c r="F50" i="4"/>
  <c r="F51" i="4"/>
  <c r="G51" i="4" s="1"/>
  <c r="G55" i="1" s="1"/>
  <c r="F52" i="4"/>
  <c r="F53" i="4"/>
  <c r="F3" i="4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F35" i="1" s="1"/>
  <c r="J32" i="3"/>
  <c r="J33" i="3"/>
  <c r="J34" i="3"/>
  <c r="F38" i="1" s="1"/>
  <c r="J35" i="3"/>
  <c r="F39" i="1" s="1"/>
  <c r="J36" i="3"/>
  <c r="F40" i="1" s="1"/>
  <c r="J37" i="3"/>
  <c r="F41" i="1" s="1"/>
  <c r="J38" i="3"/>
  <c r="J39" i="3"/>
  <c r="F43" i="1" s="1"/>
  <c r="J40" i="3"/>
  <c r="J41" i="3"/>
  <c r="F45" i="1" s="1"/>
  <c r="J42" i="3"/>
  <c r="F46" i="1" s="1"/>
  <c r="J43" i="3"/>
  <c r="F47" i="1" s="1"/>
  <c r="J44" i="3"/>
  <c r="F48" i="1" s="1"/>
  <c r="J45" i="3"/>
  <c r="F49" i="1" s="1"/>
  <c r="J46" i="3"/>
  <c r="F50" i="1" s="1"/>
  <c r="J47" i="3"/>
  <c r="F51" i="1" s="1"/>
  <c r="J48" i="3"/>
  <c r="J49" i="3"/>
  <c r="F53" i="1" s="1"/>
  <c r="J50" i="3"/>
  <c r="F54" i="1" s="1"/>
  <c r="J51" i="3"/>
  <c r="J52" i="3"/>
  <c r="J53" i="3"/>
  <c r="F57" i="1" s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4" i="5"/>
  <c r="H25" i="5"/>
  <c r="H26" i="5"/>
  <c r="H27" i="5"/>
  <c r="H28" i="5"/>
  <c r="H29" i="5"/>
  <c r="H30" i="5"/>
  <c r="H34" i="1" s="1"/>
  <c r="H31" i="5"/>
  <c r="H35" i="1" s="1"/>
  <c r="H32" i="5"/>
  <c r="H36" i="1" s="1"/>
  <c r="H33" i="5"/>
  <c r="H37" i="1" s="1"/>
  <c r="H34" i="5"/>
  <c r="H38" i="1" s="1"/>
  <c r="H35" i="5"/>
  <c r="H39" i="1" s="1"/>
  <c r="H36" i="5"/>
  <c r="H40" i="1" s="1"/>
  <c r="H37" i="5"/>
  <c r="H41" i="1" s="1"/>
  <c r="H38" i="5"/>
  <c r="H42" i="1" s="1"/>
  <c r="H39" i="5"/>
  <c r="H43" i="1" s="1"/>
  <c r="H40" i="5"/>
  <c r="H41" i="5"/>
  <c r="H45" i="1" s="1"/>
  <c r="H42" i="5"/>
  <c r="H46" i="1" s="1"/>
  <c r="H43" i="5"/>
  <c r="H47" i="1" s="1"/>
  <c r="H44" i="5"/>
  <c r="H48" i="1" s="1"/>
  <c r="H45" i="5"/>
  <c r="H49" i="1" s="1"/>
  <c r="H46" i="5"/>
  <c r="H50" i="1" s="1"/>
  <c r="H47" i="5"/>
  <c r="H51" i="1" s="1"/>
  <c r="H48" i="5"/>
  <c r="H52" i="1" s="1"/>
  <c r="H49" i="5"/>
  <c r="H53" i="1" s="1"/>
  <c r="H50" i="5"/>
  <c r="H54" i="1" s="1"/>
  <c r="H51" i="5"/>
  <c r="H55" i="1" s="1"/>
  <c r="H52" i="5"/>
  <c r="H56" i="1" s="1"/>
  <c r="H53" i="5"/>
  <c r="H57" i="1" s="1"/>
  <c r="J32" i="2"/>
  <c r="J37" i="2"/>
  <c r="J40" i="2"/>
  <c r="J45" i="2"/>
  <c r="J48" i="2"/>
  <c r="J5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F30" i="2"/>
  <c r="J30" i="2" s="1"/>
  <c r="F31" i="2"/>
  <c r="F32" i="2"/>
  <c r="F33" i="2"/>
  <c r="J33" i="2" s="1"/>
  <c r="F34" i="2"/>
  <c r="J34" i="2" s="1"/>
  <c r="F35" i="2"/>
  <c r="J35" i="2" s="1"/>
  <c r="F36" i="2"/>
  <c r="J36" i="2" s="1"/>
  <c r="F37" i="2"/>
  <c r="F38" i="2"/>
  <c r="J38" i="2" s="1"/>
  <c r="F39" i="2"/>
  <c r="J39" i="2" s="1"/>
  <c r="F40" i="2"/>
  <c r="F41" i="2"/>
  <c r="J41" i="2" s="1"/>
  <c r="F42" i="2"/>
  <c r="J42" i="2" s="1"/>
  <c r="F43" i="2"/>
  <c r="F44" i="2"/>
  <c r="J44" i="2" s="1"/>
  <c r="F45" i="2"/>
  <c r="F46" i="2"/>
  <c r="J46" i="2" s="1"/>
  <c r="L46" i="2" s="1"/>
  <c r="E50" i="1" s="1"/>
  <c r="F47" i="2"/>
  <c r="F48" i="2"/>
  <c r="F49" i="2"/>
  <c r="J49" i="2" s="1"/>
  <c r="F50" i="2"/>
  <c r="J50" i="2" s="1"/>
  <c r="F51" i="2"/>
  <c r="J51" i="2" s="1"/>
  <c r="F52" i="2"/>
  <c r="J52" i="2" s="1"/>
  <c r="F53" i="2"/>
  <c r="I50" i="1"/>
  <c r="F52" i="1"/>
  <c r="F55" i="1"/>
  <c r="F56" i="1"/>
  <c r="G7" i="6"/>
  <c r="I11" i="1" s="1"/>
  <c r="G8" i="6"/>
  <c r="G9" i="6"/>
  <c r="G10" i="6"/>
  <c r="G11" i="6"/>
  <c r="G3" i="6"/>
  <c r="G42" i="6"/>
  <c r="I46" i="1" s="1"/>
  <c r="G43" i="6"/>
  <c r="I47" i="1" s="1"/>
  <c r="G44" i="6"/>
  <c r="I48" i="1" s="1"/>
  <c r="G45" i="6"/>
  <c r="I49" i="1" s="1"/>
  <c r="G46" i="6"/>
  <c r="G47" i="6"/>
  <c r="I51" i="1" s="1"/>
  <c r="G48" i="6"/>
  <c r="I52" i="1" s="1"/>
  <c r="G49" i="6"/>
  <c r="I53" i="1" s="1"/>
  <c r="G50" i="6"/>
  <c r="I54" i="1" s="1"/>
  <c r="G51" i="6"/>
  <c r="I55" i="1" s="1"/>
  <c r="G52" i="6"/>
  <c r="I56" i="1" s="1"/>
  <c r="G53" i="6"/>
  <c r="I57" i="1" s="1"/>
  <c r="G42" i="4"/>
  <c r="G46" i="1" s="1"/>
  <c r="G44" i="4"/>
  <c r="G48" i="1" s="1"/>
  <c r="G45" i="4"/>
  <c r="G49" i="1" s="1"/>
  <c r="G46" i="4"/>
  <c r="G50" i="1" s="1"/>
  <c r="G49" i="4"/>
  <c r="G53" i="1" s="1"/>
  <c r="G50" i="4"/>
  <c r="G54" i="1" s="1"/>
  <c r="G52" i="4"/>
  <c r="G56" i="1" s="1"/>
  <c r="G53" i="4"/>
  <c r="G57" i="1" s="1"/>
  <c r="F3" i="2"/>
  <c r="J3" i="2" s="1"/>
  <c r="G30" i="6"/>
  <c r="I34" i="1" s="1"/>
  <c r="G31" i="6"/>
  <c r="I35" i="1" s="1"/>
  <c r="G32" i="6"/>
  <c r="I36" i="1" s="1"/>
  <c r="G33" i="6"/>
  <c r="I37" i="1" s="1"/>
  <c r="G34" i="6"/>
  <c r="I38" i="1" s="1"/>
  <c r="G35" i="6"/>
  <c r="I39" i="1" s="1"/>
  <c r="G36" i="6"/>
  <c r="G37" i="6"/>
  <c r="I41" i="1" s="1"/>
  <c r="G38" i="6"/>
  <c r="I42" i="1" s="1"/>
  <c r="G39" i="6"/>
  <c r="I43" i="1" s="1"/>
  <c r="G40" i="6"/>
  <c r="I44" i="1" s="1"/>
  <c r="G41" i="6"/>
  <c r="I45" i="1" s="1"/>
  <c r="H44" i="1"/>
  <c r="G30" i="4"/>
  <c r="G34" i="1" s="1"/>
  <c r="G31" i="4"/>
  <c r="G35" i="1" s="1"/>
  <c r="G32" i="4"/>
  <c r="G36" i="1" s="1"/>
  <c r="G33" i="4"/>
  <c r="G37" i="1" s="1"/>
  <c r="G34" i="4"/>
  <c r="G38" i="1" s="1"/>
  <c r="G35" i="4"/>
  <c r="G39" i="1" s="1"/>
  <c r="G36" i="4"/>
  <c r="G40" i="1" s="1"/>
  <c r="G37" i="4"/>
  <c r="G41" i="1" s="1"/>
  <c r="G38" i="4"/>
  <c r="G42" i="1" s="1"/>
  <c r="G39" i="4"/>
  <c r="G43" i="1" s="1"/>
  <c r="G40" i="4"/>
  <c r="G44" i="1" s="1"/>
  <c r="G41" i="4"/>
  <c r="G45" i="1" s="1"/>
  <c r="F34" i="1"/>
  <c r="F36" i="1"/>
  <c r="F37" i="1"/>
  <c r="F44" i="1"/>
  <c r="I18" i="1"/>
  <c r="I29" i="1"/>
  <c r="I40" i="1"/>
  <c r="F42" i="1"/>
  <c r="F4" i="2"/>
  <c r="J4" i="2" s="1"/>
  <c r="F5" i="2"/>
  <c r="J5" i="2" s="1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13" i="2"/>
  <c r="J13" i="2" s="1"/>
  <c r="F14" i="2"/>
  <c r="J14" i="2" s="1"/>
  <c r="F15" i="2"/>
  <c r="J15" i="2" s="1"/>
  <c r="F16" i="2"/>
  <c r="F17" i="2"/>
  <c r="J17" i="2" s="1"/>
  <c r="F18" i="2"/>
  <c r="J18" i="2" s="1"/>
  <c r="F19" i="2"/>
  <c r="J19" i="2" s="1"/>
  <c r="F20" i="2"/>
  <c r="J20" i="2" s="1"/>
  <c r="F21" i="2"/>
  <c r="J21" i="2" s="1"/>
  <c r="F22" i="2"/>
  <c r="J22" i="2" s="1"/>
  <c r="F23" i="2"/>
  <c r="J23" i="2" s="1"/>
  <c r="F24" i="2"/>
  <c r="J24" i="2" s="1"/>
  <c r="F25" i="2"/>
  <c r="J25" i="2" s="1"/>
  <c r="F26" i="2"/>
  <c r="J26" i="2" s="1"/>
  <c r="F27" i="2"/>
  <c r="J27" i="2" s="1"/>
  <c r="F28" i="2"/>
  <c r="J28" i="2" s="1"/>
  <c r="F29" i="2"/>
  <c r="J29" i="2" s="1"/>
  <c r="J43" i="2" l="1"/>
  <c r="L43" i="2" s="1"/>
  <c r="E47" i="1" s="1"/>
  <c r="L51" i="2"/>
  <c r="E55" i="1" s="1"/>
  <c r="J55" i="1" s="1"/>
  <c r="K55" i="1" s="1"/>
  <c r="L40" i="2"/>
  <c r="E44" i="1" s="1"/>
  <c r="J44" i="1" s="1"/>
  <c r="K44" i="1" s="1"/>
  <c r="L32" i="2"/>
  <c r="E36" i="1" s="1"/>
  <c r="L31" i="2"/>
  <c r="E35" i="1" s="1"/>
  <c r="J47" i="2"/>
  <c r="L47" i="2" s="1"/>
  <c r="E51" i="1" s="1"/>
  <c r="J51" i="1" s="1"/>
  <c r="K51" i="1" s="1"/>
  <c r="J31" i="2"/>
  <c r="L36" i="2"/>
  <c r="E40" i="1" s="1"/>
  <c r="J40" i="1" s="1"/>
  <c r="K40" i="1" s="1"/>
  <c r="L39" i="2"/>
  <c r="L33" i="2"/>
  <c r="E37" i="1" s="1"/>
  <c r="J37" i="1" s="1"/>
  <c r="K37" i="1" s="1"/>
  <c r="L49" i="2"/>
  <c r="L48" i="2"/>
  <c r="E52" i="1" s="1"/>
  <c r="J52" i="1" s="1"/>
  <c r="K52" i="1" s="1"/>
  <c r="L38" i="2"/>
  <c r="L30" i="2"/>
  <c r="E34" i="1" s="1"/>
  <c r="L37" i="2"/>
  <c r="L50" i="2"/>
  <c r="L42" i="2"/>
  <c r="L34" i="2"/>
  <c r="E38" i="1" s="1"/>
  <c r="L35" i="2"/>
  <c r="E39" i="1" s="1"/>
  <c r="L44" i="2"/>
  <c r="L45" i="2"/>
  <c r="L53" i="2"/>
  <c r="L41" i="2"/>
  <c r="L52" i="2"/>
  <c r="J39" i="1" l="1"/>
  <c r="K39" i="1" s="1"/>
  <c r="E46" i="1"/>
  <c r="E49" i="1"/>
  <c r="J49" i="1" s="1"/>
  <c r="K49" i="1" s="1"/>
  <c r="J35" i="1"/>
  <c r="K35" i="1" s="1"/>
  <c r="E42" i="1"/>
  <c r="J42" i="1" s="1"/>
  <c r="K42" i="1" s="1"/>
  <c r="E48" i="1"/>
  <c r="J48" i="1" s="1"/>
  <c r="K48" i="1" s="1"/>
  <c r="E56" i="1"/>
  <c r="J56" i="1" s="1"/>
  <c r="K56" i="1" s="1"/>
  <c r="J38" i="1"/>
  <c r="K38" i="1" s="1"/>
  <c r="E45" i="1"/>
  <c r="J45" i="1" s="1"/>
  <c r="K45" i="1" s="1"/>
  <c r="J34" i="1"/>
  <c r="K34" i="1" s="1"/>
  <c r="E41" i="1"/>
  <c r="J41" i="1" s="1"/>
  <c r="K41" i="1" s="1"/>
  <c r="J46" i="1"/>
  <c r="K46" i="1" s="1"/>
  <c r="E53" i="1"/>
  <c r="J53" i="1" s="1"/>
  <c r="K53" i="1" s="1"/>
  <c r="J47" i="1"/>
  <c r="K47" i="1" s="1"/>
  <c r="E54" i="1"/>
  <c r="J54" i="1" s="1"/>
  <c r="K54" i="1" s="1"/>
  <c r="J36" i="1"/>
  <c r="K36" i="1" s="1"/>
  <c r="E43" i="1"/>
  <c r="J43" i="1" s="1"/>
  <c r="K43" i="1" s="1"/>
  <c r="J50" i="1"/>
  <c r="K50" i="1" s="1"/>
  <c r="E57" i="1"/>
  <c r="J57" i="1" s="1"/>
  <c r="K57" i="1" s="1"/>
  <c r="H21" i="1"/>
  <c r="F63" i="1"/>
  <c r="C5" i="1"/>
  <c r="I5" i="1" l="1"/>
  <c r="G4" i="6"/>
  <c r="I8" i="1" s="1"/>
  <c r="G5" i="6"/>
  <c r="I9" i="1" s="1"/>
  <c r="G6" i="6"/>
  <c r="I10" i="1" s="1"/>
  <c r="I12" i="1"/>
  <c r="I13" i="1"/>
  <c r="I14" i="1"/>
  <c r="I15" i="1"/>
  <c r="G12" i="6"/>
  <c r="I16" i="1" s="1"/>
  <c r="G13" i="6"/>
  <c r="I17" i="1" s="1"/>
  <c r="G15" i="6"/>
  <c r="I19" i="1" s="1"/>
  <c r="G16" i="6"/>
  <c r="I20" i="1" s="1"/>
  <c r="G17" i="6"/>
  <c r="I21" i="1" s="1"/>
  <c r="G18" i="6"/>
  <c r="I22" i="1" s="1"/>
  <c r="G19" i="6"/>
  <c r="I23" i="1" s="1"/>
  <c r="G20" i="6"/>
  <c r="I24" i="1" s="1"/>
  <c r="G21" i="6"/>
  <c r="I25" i="1" s="1"/>
  <c r="G22" i="6"/>
  <c r="I26" i="1" s="1"/>
  <c r="G23" i="6"/>
  <c r="I27" i="1" s="1"/>
  <c r="G24" i="6"/>
  <c r="I28" i="1" s="1"/>
  <c r="G26" i="6"/>
  <c r="I30" i="1" s="1"/>
  <c r="G27" i="6"/>
  <c r="I31" i="1" s="1"/>
  <c r="G28" i="6"/>
  <c r="I32" i="1" s="1"/>
  <c r="G29" i="6"/>
  <c r="I33" i="1" s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3" i="1"/>
  <c r="H7" i="1"/>
  <c r="G4" i="4"/>
  <c r="G8" i="1" s="1"/>
  <c r="G5" i="4"/>
  <c r="G9" i="1" s="1"/>
  <c r="G6" i="4"/>
  <c r="G10" i="1" s="1"/>
  <c r="G7" i="4"/>
  <c r="G11" i="1" s="1"/>
  <c r="G8" i="4"/>
  <c r="G12" i="1" s="1"/>
  <c r="G9" i="4"/>
  <c r="G13" i="1" s="1"/>
  <c r="G10" i="4"/>
  <c r="G14" i="1" s="1"/>
  <c r="G11" i="4"/>
  <c r="G15" i="1" s="1"/>
  <c r="G12" i="4"/>
  <c r="G16" i="1" s="1"/>
  <c r="G13" i="4"/>
  <c r="G17" i="1" s="1"/>
  <c r="G14" i="4"/>
  <c r="G18" i="1" s="1"/>
  <c r="G15" i="4"/>
  <c r="G19" i="1" s="1"/>
  <c r="G16" i="4"/>
  <c r="G20" i="1" s="1"/>
  <c r="G17" i="4"/>
  <c r="G21" i="1" s="1"/>
  <c r="G18" i="4"/>
  <c r="G22" i="1" s="1"/>
  <c r="G19" i="4"/>
  <c r="G23" i="1" s="1"/>
  <c r="G20" i="4"/>
  <c r="G24" i="1" s="1"/>
  <c r="G21" i="4"/>
  <c r="G25" i="1" s="1"/>
  <c r="G22" i="4"/>
  <c r="G26" i="1" s="1"/>
  <c r="G23" i="4"/>
  <c r="G27" i="1" s="1"/>
  <c r="G24" i="4"/>
  <c r="G28" i="1" s="1"/>
  <c r="G25" i="4"/>
  <c r="G29" i="1" s="1"/>
  <c r="G26" i="4"/>
  <c r="G30" i="1" s="1"/>
  <c r="G27" i="4"/>
  <c r="G31" i="1" s="1"/>
  <c r="G28" i="4"/>
  <c r="G32" i="1" s="1"/>
  <c r="G29" i="4"/>
  <c r="G33" i="1" s="1"/>
  <c r="G3" i="4"/>
  <c r="G7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J3" i="3"/>
  <c r="F7" i="1" s="1"/>
  <c r="J16" i="2" l="1"/>
  <c r="K27" i="2"/>
  <c r="K28" i="2"/>
  <c r="K29" i="2"/>
  <c r="K20" i="2"/>
  <c r="K19" i="2"/>
  <c r="K26" i="2"/>
  <c r="K24" i="2"/>
  <c r="K23" i="2"/>
  <c r="K16" i="2"/>
  <c r="K18" i="2"/>
  <c r="K17" i="2"/>
  <c r="K21" i="2"/>
  <c r="K22" i="2"/>
  <c r="K25" i="2"/>
  <c r="L3" i="2" l="1"/>
  <c r="E7" i="1" s="1"/>
  <c r="L9" i="2"/>
  <c r="E13" i="1" s="1"/>
  <c r="L4" i="2"/>
  <c r="E8" i="1" s="1"/>
  <c r="L15" i="2"/>
  <c r="E19" i="1" s="1"/>
  <c r="L29" i="2"/>
  <c r="L24" i="2"/>
  <c r="L28" i="2"/>
  <c r="L17" i="2"/>
  <c r="L13" i="2"/>
  <c r="E17" i="1" s="1"/>
  <c r="L11" i="2"/>
  <c r="E15" i="1" s="1"/>
  <c r="L14" i="2"/>
  <c r="E18" i="1" s="1"/>
  <c r="L23" i="2"/>
  <c r="L25" i="2"/>
  <c r="L19" i="2"/>
  <c r="L18" i="2"/>
  <c r="L26" i="2"/>
  <c r="L8" i="2"/>
  <c r="E12" i="1" s="1"/>
  <c r="L16" i="2"/>
  <c r="L12" i="2"/>
  <c r="E16" i="1" s="1"/>
  <c r="L27" i="2"/>
  <c r="L21" i="2"/>
  <c r="L10" i="2"/>
  <c r="E14" i="1" s="1"/>
  <c r="L20" i="2"/>
  <c r="L6" i="2"/>
  <c r="E10" i="1" s="1"/>
  <c r="L7" i="2"/>
  <c r="E11" i="1" s="1"/>
  <c r="L22" i="2"/>
  <c r="L5" i="2"/>
  <c r="E9" i="1" s="1"/>
  <c r="E32" i="1" l="1"/>
  <c r="J32" i="1" s="1"/>
  <c r="K32" i="1" s="1"/>
  <c r="J16" i="1"/>
  <c r="K16" i="1" s="1"/>
  <c r="E23" i="1"/>
  <c r="J23" i="1" s="1"/>
  <c r="K23" i="1" s="1"/>
  <c r="J14" i="1"/>
  <c r="E21" i="1"/>
  <c r="J21" i="1" s="1"/>
  <c r="K21" i="1" s="1"/>
  <c r="J17" i="1"/>
  <c r="K17" i="1" s="1"/>
  <c r="E24" i="1"/>
  <c r="J24" i="1" s="1"/>
  <c r="K24" i="1" s="1"/>
  <c r="E28" i="1"/>
  <c r="J28" i="1" s="1"/>
  <c r="K28" i="1" s="1"/>
  <c r="E31" i="1"/>
  <c r="J31" i="1" s="1"/>
  <c r="K31" i="1" s="1"/>
  <c r="E30" i="1"/>
  <c r="J30" i="1" s="1"/>
  <c r="K30" i="1" s="1"/>
  <c r="J15" i="1"/>
  <c r="K15" i="1" s="1"/>
  <c r="E22" i="1"/>
  <c r="J22" i="1" s="1"/>
  <c r="K22" i="1" s="1"/>
  <c r="J18" i="1"/>
  <c r="K18" i="1" s="1"/>
  <c r="E25" i="1"/>
  <c r="J25" i="1" s="1"/>
  <c r="K25" i="1" s="1"/>
  <c r="E33" i="1"/>
  <c r="J33" i="1" s="1"/>
  <c r="K33" i="1" s="1"/>
  <c r="E27" i="1"/>
  <c r="J27" i="1" s="1"/>
  <c r="K27" i="1" s="1"/>
  <c r="J19" i="1"/>
  <c r="K19" i="1" s="1"/>
  <c r="E26" i="1"/>
  <c r="J26" i="1" s="1"/>
  <c r="K26" i="1" s="1"/>
  <c r="E29" i="1"/>
  <c r="J29" i="1" s="1"/>
  <c r="K29" i="1" s="1"/>
  <c r="J13" i="1"/>
  <c r="K13" i="1" s="1"/>
  <c r="E20" i="1"/>
  <c r="J20" i="1" s="1"/>
  <c r="K20" i="1" s="1"/>
  <c r="J12" i="1"/>
  <c r="K12" i="1" s="1"/>
  <c r="K14" i="1"/>
  <c r="J7" i="1"/>
  <c r="K7" i="1" s="1"/>
  <c r="J9" i="1"/>
  <c r="K9" i="1" s="1"/>
  <c r="J11" i="1"/>
  <c r="K11" i="1" s="1"/>
  <c r="J8" i="1"/>
  <c r="K8" i="1" s="1"/>
  <c r="J10" i="1"/>
  <c r="K10" i="1" s="1"/>
  <c r="J60" i="1" l="1"/>
  <c r="J59" i="1"/>
  <c r="J61" i="1"/>
  <c r="I61" i="1"/>
  <c r="C61" i="1"/>
  <c r="I60" i="1"/>
  <c r="I59" i="1"/>
  <c r="D61" i="1"/>
  <c r="D60" i="1"/>
  <c r="D59" i="1"/>
  <c r="C60" i="1"/>
  <c r="C59" i="1"/>
  <c r="O48" i="1" l="1"/>
</calcChain>
</file>

<file path=xl/sharedStrings.xml><?xml version="1.0" encoding="utf-8"?>
<sst xmlns="http://schemas.openxmlformats.org/spreadsheetml/2006/main" count="714" uniqueCount="182">
  <si>
    <t>STT</t>
  </si>
  <si>
    <t>Họ và tên</t>
  </si>
  <si>
    <t>Ngày sinh</t>
  </si>
  <si>
    <t>Tiêu chuẩn 1</t>
  </si>
  <si>
    <t>Tiêu chuẩn 2</t>
  </si>
  <si>
    <t>Tiêu chuẩn 3</t>
  </si>
  <si>
    <t>Tiêu chuẩn 4</t>
  </si>
  <si>
    <t>Tiêu chuẩn 5</t>
  </si>
  <si>
    <t xml:space="preserve">Tổng </t>
  </si>
  <si>
    <t>TRƯỜNG ĐẠI HỌC SƯ PHẠM KỸ THUẬT HƯNG YÊN</t>
  </si>
  <si>
    <t>CỘNG HÒA XÃ HỘI CHỦ NGHĨA VIỆT NAM</t>
  </si>
  <si>
    <t>Độc lập - Tự do - Hạnh phúc</t>
  </si>
  <si>
    <t>BẢNG TỔNG HỢP ĐIỂM RÈN LUYỆN</t>
  </si>
  <si>
    <t>Xếp Loại</t>
  </si>
  <si>
    <t>Mã HSSV</t>
  </si>
  <si>
    <t>GVCN LỚP</t>
  </si>
  <si>
    <t>LỚP TRƯỞNG</t>
  </si>
  <si>
    <t xml:space="preserve">Loại Xuất sắc </t>
  </si>
  <si>
    <t xml:space="preserve">Loại Tốt </t>
  </si>
  <si>
    <t>Loại Khá</t>
  </si>
  <si>
    <t>Loại T.Bình</t>
  </si>
  <si>
    <t>Loại Yếu</t>
  </si>
  <si>
    <t>Loại Kém</t>
  </si>
  <si>
    <t>KHOA CÔNG NGHỆ THÔNG TIN</t>
  </si>
  <si>
    <t>Nguyễn Văn Hậu</t>
  </si>
  <si>
    <t>Điểm TB</t>
  </si>
  <si>
    <t>Số TC học lại</t>
  </si>
  <si>
    <t>KQHT</t>
  </si>
  <si>
    <t>Tổng tiêu chuẩn 1</t>
  </si>
  <si>
    <t xml:space="preserve">Mã lớp: </t>
  </si>
  <si>
    <t>TRƯỞNG KHOA</t>
  </si>
  <si>
    <t>Ý thức chấp hành văn bản, chỉ đạo của nhà trường</t>
  </si>
  <si>
    <t>ý thức thực hiện quy chế thi, kiểm tra</t>
  </si>
  <si>
    <t>Thực hiện tốt quy chế nội trú, ngoại trú</t>
  </si>
  <si>
    <t>Thực hiện tốt vệ sinh môi trường, nơi ở</t>
  </si>
  <si>
    <t>Ý thức học tập, trau dồi kỹ năng sống</t>
  </si>
  <si>
    <t>Tổng điểm TC 2</t>
  </si>
  <si>
    <t>Tham gia sinh hoạt tuần công dân, các hoạt động nhà trường tổ chức</t>
  </si>
  <si>
    <t>Ý thức tham gia các hoạt động công ích, tình nguyện</t>
  </si>
  <si>
    <t>Không vi phạm: 3; Tuyên truyền: 2</t>
  </si>
  <si>
    <t>Tổng điểm TC 3</t>
  </si>
  <si>
    <t>Thực hiện tốt nghĩa vụ của SV trong nhà trường (học phí, BH)</t>
  </si>
  <si>
    <t>Tinh thần vượt khó</t>
  </si>
  <si>
    <t>Ý thức học tập</t>
  </si>
  <si>
    <t>Ý thức chấp hành, tuyên truyền chủ trương của Đảng</t>
  </si>
  <si>
    <t>Ý thức tham gia các hoạt động xã hội có thành tích đc ghi nhận</t>
  </si>
  <si>
    <t>tham gia: 2; thành tích cấp trường: 1, cấp tình: 2; đối tượng Đảng hoặc kết nạp đảng: 2</t>
  </si>
  <si>
    <t>Công tác từ thiện</t>
  </si>
  <si>
    <t>Tổng điểm TC 4</t>
  </si>
  <si>
    <t>ĐTB</t>
  </si>
  <si>
    <t>Cán bộ lớp, cán bộ đoàn</t>
  </si>
  <si>
    <t>Tổng điểm TC 5</t>
  </si>
  <si>
    <t>Xuất sắc; đạt giải kỳ thi quốc gia;NCKH cấp trường trở lên; bằng khen của tỉnh, bộ ngành (10)</t>
  </si>
  <si>
    <t>SV đạt thành tích đặc biệt</t>
  </si>
  <si>
    <t>Câu lạc bộ</t>
  </si>
  <si>
    <t>Tham gia thi</t>
  </si>
  <si>
    <t>% học lại</t>
  </si>
  <si>
    <t>1. Nhập mã lớp vào ô B5</t>
  </si>
  <si>
    <t>2. Copy DSSV vào cột B, C, D</t>
  </si>
  <si>
    <t>1. Nhập điểm TK của SV vào cột D</t>
  </si>
  <si>
    <t>2. GV tự tính số TC học lại, ghi vào cột E</t>
  </si>
  <si>
    <t>3. Cột G, H, I GV tự nhập</t>
  </si>
  <si>
    <t>1. GV copy DSSV vào cột B, C</t>
  </si>
  <si>
    <t>2. Nếu SV nợ học phí hoặc chưa nộp bảo hiểm tiêu chuẩn 2 trừ 6 điểm</t>
  </si>
  <si>
    <t>1. SV không làm bài thu hoạch, trừ 10 đ</t>
  </si>
  <si>
    <t>2. SV trượt bài thu hoạch, trừ 5 đ</t>
  </si>
  <si>
    <t>1. Nếu nợ học phí hoặc chưa nộp bảo hiểm, trừ 10 điểm</t>
  </si>
  <si>
    <t>2. Nếu SV là CBL, CBĐ hoặc SV có ĐTB&gt;=7 thì TC 4 20 đ</t>
  </si>
  <si>
    <t>1. Nếu SV là CBL, CBĐ thì đánh dấu x vào cột E</t>
  </si>
  <si>
    <t>2. Nếu SV có điểm TB &gt;=9 thì đc 10 điểm</t>
  </si>
  <si>
    <t>Chấp hành: 8; Tham gia tuyên truyền: 2</t>
  </si>
  <si>
    <t>x</t>
  </si>
  <si>
    <t>LPDS</t>
  </si>
  <si>
    <t>BT</t>
  </si>
  <si>
    <t>LT</t>
  </si>
  <si>
    <t>LPHT</t>
  </si>
  <si>
    <t>Học kỳ: 2</t>
  </si>
  <si>
    <t>10121537</t>
  </si>
  <si>
    <t>NGUYỄN VIỆT ANH</t>
  </si>
  <si>
    <t>12521054</t>
  </si>
  <si>
    <t>HÀ NGỌC ÁNH</t>
  </si>
  <si>
    <t>10121197</t>
  </si>
  <si>
    <t>TRẦN HÀ BẮC</t>
  </si>
  <si>
    <t>12521111</t>
  </si>
  <si>
    <t>NGUYỄN MAI GIA BẢO</t>
  </si>
  <si>
    <t>LHS012102</t>
  </si>
  <si>
    <t>Amphay BOUNMA</t>
  </si>
  <si>
    <t>10121972</t>
  </si>
  <si>
    <t>ĐỖ MẠNH CƯỜNG</t>
  </si>
  <si>
    <t>10121164</t>
  </si>
  <si>
    <t>BÙI TÙNG DƯƠNG</t>
  </si>
  <si>
    <t>10121688</t>
  </si>
  <si>
    <t>LƯƠNG TIẾN ĐẠT</t>
  </si>
  <si>
    <t>10121373</t>
  </si>
  <si>
    <t>TRƯƠNG MẬU HẢO</t>
  </si>
  <si>
    <t>10121365</t>
  </si>
  <si>
    <t>HOÀNG NGỌC HIỆP</t>
  </si>
  <si>
    <t>12521084</t>
  </si>
  <si>
    <t>TRẦN VĂN HIẾU</t>
  </si>
  <si>
    <t>12521017</t>
  </si>
  <si>
    <t>TRẦN CÔNG HOAN</t>
  </si>
  <si>
    <t>12521124</t>
  </si>
  <si>
    <t>PHAN VĂN HOÀNG</t>
  </si>
  <si>
    <t>12521041</t>
  </si>
  <si>
    <t>TRẦN VIỆT HOÀNG</t>
  </si>
  <si>
    <t>10121516</t>
  </si>
  <si>
    <t>ĐÀO HUY HÙNG</t>
  </si>
  <si>
    <t>10121256</t>
  </si>
  <si>
    <t>ĐÀO QUANG HUY</t>
  </si>
  <si>
    <t>10121846</t>
  </si>
  <si>
    <t>NGUYỄN KHÁNH HUYỀN</t>
  </si>
  <si>
    <t>10121366</t>
  </si>
  <si>
    <t>ĐỖ THÁI AN HƯNG</t>
  </si>
  <si>
    <t>10121224</t>
  </si>
  <si>
    <t>NGUYỄN TUẤN KIỆT</t>
  </si>
  <si>
    <t>10121496</t>
  </si>
  <si>
    <t>NGUYỄN TRUNG KIÊN</t>
  </si>
  <si>
    <t>10121128</t>
  </si>
  <si>
    <t>PHẠM TRUNG KIÊN</t>
  </si>
  <si>
    <t>10621314</t>
  </si>
  <si>
    <t>ĐÀO NGỌC KHẢI</t>
  </si>
  <si>
    <t>LHS012101</t>
  </si>
  <si>
    <t>Chonny KHANTHAVONG</t>
  </si>
  <si>
    <t>10121611</t>
  </si>
  <si>
    <t>NGUYỄN VĂN KHANG</t>
  </si>
  <si>
    <t>10121219</t>
  </si>
  <si>
    <t>VŨ TRỌNG KHANG</t>
  </si>
  <si>
    <t>10621643</t>
  </si>
  <si>
    <t>LÊ HỮU LỘC</t>
  </si>
  <si>
    <t>10121210</t>
  </si>
  <si>
    <t>ĐỖ THÀNH LONG</t>
  </si>
  <si>
    <t>12521018</t>
  </si>
  <si>
    <t>NGUYỄN VĂN MINH</t>
  </si>
  <si>
    <t>10620151</t>
  </si>
  <si>
    <t>Trần Đức Minh</t>
  </si>
  <si>
    <t>10121525</t>
  </si>
  <si>
    <t>TRẦN VĂN MINH</t>
  </si>
  <si>
    <t>10121226</t>
  </si>
  <si>
    <t>TƯỜNG DUY NAM</t>
  </si>
  <si>
    <t>12521034</t>
  </si>
  <si>
    <t>VŨ HẢI NAM</t>
  </si>
  <si>
    <t>10121310</t>
  </si>
  <si>
    <t>LÊ TRUNG NGHĨA</t>
  </si>
  <si>
    <t>11021066</t>
  </si>
  <si>
    <t>PHẠM VĂN NHẬT</t>
  </si>
  <si>
    <t>10121225</t>
  </si>
  <si>
    <t>TẠ HỒNG PHONG</t>
  </si>
  <si>
    <t>10121201</t>
  </si>
  <si>
    <t>LƯU ĐỨC QUANG</t>
  </si>
  <si>
    <t>10121252</t>
  </si>
  <si>
    <t>NGUYỄN TRỌNG QUANG</t>
  </si>
  <si>
    <t>12521140</t>
  </si>
  <si>
    <t>LÊ VĂN QUẢNG</t>
  </si>
  <si>
    <t>10121532</t>
  </si>
  <si>
    <t>BÙI ĐỨC QUÝ</t>
  </si>
  <si>
    <t>10121658</t>
  </si>
  <si>
    <t>ĐỖ LÝ MINH QUYỀN</t>
  </si>
  <si>
    <t>12220143</t>
  </si>
  <si>
    <t>Nguyễn Văn Sang</t>
  </si>
  <si>
    <t>10121122</t>
  </si>
  <si>
    <t>DƯƠNG VĂN TIẾN</t>
  </si>
  <si>
    <t>10621060</t>
  </si>
  <si>
    <t>CHU TRỌNG TUẤN</t>
  </si>
  <si>
    <t>10121345</t>
  </si>
  <si>
    <t>NGUYỄN VĂN TÙNG</t>
  </si>
  <si>
    <t>12521147</t>
  </si>
  <si>
    <t>NGUYỄN HỮU THẮNG</t>
  </si>
  <si>
    <t>11021274</t>
  </si>
  <si>
    <t>HOÀNG VĂN THUẬN</t>
  </si>
  <si>
    <t>10121685</t>
  </si>
  <si>
    <t>ĐỖ LÊ TRUNG</t>
  </si>
  <si>
    <t>12221322</t>
  </si>
  <si>
    <t>NGUYỄN QUỐC VIỆT</t>
  </si>
  <si>
    <t>10121954</t>
  </si>
  <si>
    <t>VŨ ĐÌNH VINH</t>
  </si>
  <si>
    <t>TQ</t>
  </si>
  <si>
    <t>Nguyễn Việt Anh</t>
  </si>
  <si>
    <t>Vũ Xuân Thắng</t>
  </si>
  <si>
    <t>Lê Ngọc Vương</t>
  </si>
  <si>
    <t>12521097</t>
  </si>
  <si>
    <t>12521170</t>
  </si>
  <si>
    <t>Tham gia tuyên truyền, phòng chống tội phạm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</si>
</sst>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name val="Arial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3"/>
      <name val="Times New Roman"/>
      <family val="1"/>
      <charset val="163"/>
    </font>
    <font>
      <sz val="12"/>
      <name val="Times New Roman"/>
      <family val="1"/>
      <charset val="163"/>
    </font>
    <font>
      <i/>
      <sz val="13"/>
      <name val="Times New Roman"/>
      <family val="1"/>
      <charset val="163"/>
    </font>
    <font>
      <b/>
      <sz val="13"/>
      <name val="Times New Roman"/>
      <family val="1"/>
      <charset val="163"/>
    </font>
    <font>
      <sz val="12"/>
      <name val="Times New Roman"/>
      <family val="1"/>
    </font>
    <font>
      <b/>
      <sz val="12"/>
      <name val="Times New Roman"/>
      <family val="1"/>
      <charset val="163"/>
    </font>
    <font>
      <i/>
      <sz val="12"/>
      <name val="Times New Roman"/>
      <family val="1"/>
      <charset val="163"/>
    </font>
    <font>
      <sz val="11"/>
      <name val="Times New Roman"/>
      <family val="1"/>
    </font>
    <font>
      <b/>
      <sz val="11"/>
      <name val="Times New Roman"/>
      <family val="1"/>
    </font>
    <font>
      <sz val="12"/>
      <color theme="1"/>
      <name val="Times New Roman"/>
      <family val="2"/>
    </font>
    <font>
      <sz val="11"/>
      <color theme="1"/>
      <name val=".VnTime"/>
      <family val="2"/>
    </font>
    <font>
      <sz val="11"/>
      <color theme="1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2"/>
      <color rgb="FFFF0000"/>
      <name val="Arial"/>
      <family val="2"/>
    </font>
    <font>
      <sz val="9"/>
      <color rgb="FF000000"/>
      <name val="Times New Roman"/>
      <family val="1"/>
    </font>
    <font>
      <i/>
      <sz val="12"/>
      <name val=".VnTime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4" fillId="0" borderId="0"/>
    <xf numFmtId="9" fontId="2" fillId="0" borderId="0" applyFont="0" applyFill="0" applyBorder="0" applyAlignment="0" applyProtection="0"/>
    <xf numFmtId="0" fontId="1" fillId="0" borderId="0"/>
  </cellStyleXfs>
  <cellXfs count="61">
    <xf numFmtId="0" fontId="0" fillId="0" borderId="0" xfId="0"/>
    <xf numFmtId="0" fontId="8" fillId="0" borderId="0" xfId="0" applyFont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10" fontId="8" fillId="0" borderId="0" xfId="0" applyNumberFormat="1" applyFont="1"/>
    <xf numFmtId="0" fontId="15" fillId="0" borderId="0" xfId="0" quotePrefix="1" applyFont="1"/>
    <xf numFmtId="0" fontId="15" fillId="0" borderId="0" xfId="0" applyFont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6" fillId="0" borderId="1" xfId="1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textRotation="90"/>
    </xf>
    <xf numFmtId="0" fontId="1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  <xf numFmtId="0" fontId="4" fillId="0" borderId="0" xfId="0" applyFont="1"/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8" fillId="0" borderId="0" xfId="0" applyFont="1"/>
    <xf numFmtId="0" fontId="12" fillId="3" borderId="0" xfId="0" applyFont="1" applyFill="1" applyAlignment="1">
      <alignment horizontal="left"/>
    </xf>
    <xf numFmtId="0" fontId="19" fillId="0" borderId="0" xfId="0" applyFont="1"/>
    <xf numFmtId="0" fontId="19" fillId="0" borderId="4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2" fillId="0" borderId="0" xfId="0" applyFont="1"/>
    <xf numFmtId="0" fontId="2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9" fontId="16" fillId="0" borderId="1" xfId="2" applyFont="1" applyBorder="1"/>
    <xf numFmtId="0" fontId="12" fillId="3" borderId="1" xfId="0" applyFont="1" applyFill="1" applyBorder="1"/>
    <xf numFmtId="0" fontId="12" fillId="0" borderId="1" xfId="0" applyFont="1" applyBorder="1"/>
    <xf numFmtId="9" fontId="16" fillId="0" borderId="1" xfId="2" applyFont="1" applyFill="1" applyBorder="1"/>
    <xf numFmtId="0" fontId="22" fillId="2" borderId="1" xfId="0" applyFont="1" applyFill="1" applyBorder="1" applyAlignment="1">
      <alignment horizontal="right" vertical="center" readingOrder="1"/>
    </xf>
    <xf numFmtId="0" fontId="12" fillId="3" borderId="1" xfId="0" applyFont="1" applyFill="1" applyBorder="1" applyAlignment="1">
      <alignment horizontal="center" vertical="center"/>
    </xf>
    <xf numFmtId="49" fontId="20" fillId="0" borderId="0" xfId="0" applyNumberFormat="1" applyFont="1" applyAlignment="1">
      <alignment vertical="center" readingOrder="1"/>
    </xf>
    <xf numFmtId="49" fontId="22" fillId="2" borderId="1" xfId="0" applyNumberFormat="1" applyFont="1" applyFill="1" applyBorder="1" applyAlignment="1">
      <alignment horizontal="center" vertical="center" readingOrder="1"/>
    </xf>
    <xf numFmtId="49" fontId="22" fillId="2" borderId="1" xfId="0" applyNumberFormat="1" applyFont="1" applyFill="1" applyBorder="1" applyAlignment="1">
      <alignment horizontal="left" vertical="center" readingOrder="1"/>
    </xf>
    <xf numFmtId="14" fontId="22" fillId="2" borderId="1" xfId="0" applyNumberFormat="1" applyFont="1" applyFill="1" applyBorder="1" applyAlignment="1">
      <alignment horizontal="left" vertical="center" readingOrder="1"/>
    </xf>
    <xf numFmtId="4" fontId="22" fillId="2" borderId="1" xfId="0" applyNumberFormat="1" applyFont="1" applyFill="1" applyBorder="1" applyAlignment="1">
      <alignment horizontal="right" vertical="center" readingOrder="1"/>
    </xf>
    <xf numFmtId="0" fontId="12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3" xfId="3" xr:uid="{00000000-0005-0000-0000-000002000000}"/>
    <cellStyle name="Percent" xfId="2" builtinId="5"/>
  </cellStyles>
  <dxfs count="1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293370</xdr:colOff>
      <xdr:row>2</xdr:row>
      <xdr:rowOff>5715</xdr:rowOff>
    </xdr:from>
    <xdr:to>
      <xdr:col>10</xdr:col>
      <xdr:colOff>99060</xdr:colOff>
      <xdr:row>2</xdr:row>
      <xdr:rowOff>5715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476750" y="428625"/>
          <a:ext cx="1905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657225</xdr:colOff>
      <xdr:row>2</xdr:row>
      <xdr:rowOff>5715</xdr:rowOff>
    </xdr:from>
    <xdr:to>
      <xdr:col>2</xdr:col>
      <xdr:colOff>1400175</xdr:colOff>
      <xdr:row>2</xdr:row>
      <xdr:rowOff>5715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009650" y="428625"/>
          <a:ext cx="1533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opLeftCell="A52" zoomScale="115" zoomScaleNormal="115" workbookViewId="0">
      <selection activeCell="A64" sqref="A64:K68"/>
    </sheetView>
  </sheetViews>
  <sheetFormatPr defaultColWidth="9.109375" defaultRowHeight="16.8"/>
  <cols>
    <col min="1" max="1" width="8.88671875" style="3" customWidth="1"/>
    <col min="2" max="2" width="18.5546875" style="3" customWidth="1"/>
    <col min="3" max="3" width="24.109375" style="4" customWidth="1"/>
    <col min="4" max="4" width="12.88671875" style="4" customWidth="1"/>
    <col min="5" max="5" width="7" style="4" customWidth="1"/>
    <col min="6" max="8" width="6.33203125" style="4" customWidth="1"/>
    <col min="9" max="9" width="7.6640625" style="4" customWidth="1"/>
    <col min="10" max="10" width="9" style="4" customWidth="1"/>
    <col min="11" max="11" width="10.6640625" style="3" customWidth="1"/>
    <col min="12" max="14" width="9.109375" style="4"/>
    <col min="15" max="15" width="10.5546875" style="4" bestFit="1" customWidth="1"/>
    <col min="16" max="16384" width="9.109375" style="4"/>
  </cols>
  <sheetData>
    <row r="1" spans="1:13">
      <c r="A1" s="53" t="s">
        <v>9</v>
      </c>
      <c r="B1" s="53"/>
      <c r="C1" s="53"/>
      <c r="D1" s="53"/>
      <c r="E1" s="53" t="s">
        <v>10</v>
      </c>
      <c r="F1" s="53"/>
      <c r="G1" s="53"/>
      <c r="H1" s="53"/>
      <c r="I1" s="53"/>
      <c r="J1" s="53"/>
      <c r="K1" s="53"/>
    </row>
    <row r="2" spans="1:13">
      <c r="A2" s="50" t="s">
        <v>23</v>
      </c>
      <c r="B2" s="50"/>
      <c r="C2" s="50"/>
      <c r="D2" s="50"/>
      <c r="E2" s="50" t="s">
        <v>11</v>
      </c>
      <c r="F2" s="50"/>
      <c r="G2" s="50"/>
      <c r="H2" s="50"/>
      <c r="I2" s="50"/>
      <c r="J2" s="50"/>
      <c r="K2" s="50"/>
    </row>
    <row r="3" spans="1:13" ht="8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3">
      <c r="A4" s="54" t="s">
        <v>12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3" ht="17.25" customHeight="1">
      <c r="A5" s="16" t="s">
        <v>29</v>
      </c>
      <c r="B5" s="27">
        <v>125211</v>
      </c>
      <c r="C5" s="16" t="str">
        <f>IF(B5=101198,"Tên lớp: TK17.8",IF(B5=125204,"Tên lớp: SEK18.4",IF(B5=125207,"Tên lớp: SEK18.7"," ")))</f>
        <v xml:space="preserve"> </v>
      </c>
      <c r="D5" s="16"/>
      <c r="E5" s="17"/>
      <c r="F5" s="16" t="s">
        <v>76</v>
      </c>
      <c r="G5" s="16">
        <v>1</v>
      </c>
      <c r="H5" s="16"/>
      <c r="I5" s="16" t="str">
        <f ca="1">"Năm học: "&amp;YEAR(NOW())-1&amp;"-"&amp;YEAR(NOW())</f>
        <v>Năm học: 2022-2023</v>
      </c>
      <c r="J5" s="14"/>
      <c r="K5" s="14"/>
    </row>
    <row r="6" spans="1:13" ht="69" customHeight="1">
      <c r="A6" s="18" t="s">
        <v>0</v>
      </c>
      <c r="B6" s="18" t="s">
        <v>14</v>
      </c>
      <c r="C6" s="18" t="s">
        <v>1</v>
      </c>
      <c r="D6" s="18" t="s">
        <v>2</v>
      </c>
      <c r="E6" s="19" t="s">
        <v>3</v>
      </c>
      <c r="F6" s="19" t="s">
        <v>4</v>
      </c>
      <c r="G6" s="19" t="s">
        <v>5</v>
      </c>
      <c r="H6" s="19" t="s">
        <v>6</v>
      </c>
      <c r="I6" s="19" t="s">
        <v>7</v>
      </c>
      <c r="J6" s="18" t="s">
        <v>8</v>
      </c>
      <c r="K6" s="18" t="s">
        <v>13</v>
      </c>
    </row>
    <row r="7" spans="1:13" ht="19.95" customHeight="1">
      <c r="A7" s="20">
        <v>1</v>
      </c>
      <c r="B7" s="43" t="s">
        <v>77</v>
      </c>
      <c r="C7" s="44" t="s">
        <v>78</v>
      </c>
      <c r="D7" s="45">
        <v>37884</v>
      </c>
      <c r="E7" s="15">
        <f>'Điểm TC 1'!L3</f>
        <v>11</v>
      </c>
      <c r="F7" s="20">
        <f>'Điểm TC 2'!J3</f>
        <v>25</v>
      </c>
      <c r="G7" s="20">
        <f>'Điểm TC 3'!G3</f>
        <v>18</v>
      </c>
      <c r="H7" s="20">
        <f>'Điểm TC 4'!H3</f>
        <v>18</v>
      </c>
      <c r="I7" s="18">
        <f>'Điểm TC 5'!G3</f>
        <v>0</v>
      </c>
      <c r="J7" s="18">
        <f>SUM(E7:I7)</f>
        <v>72</v>
      </c>
      <c r="K7" s="21" t="str">
        <f t="shared" ref="K7:K56" si="0">IF(J7&gt;=90,"Xuất sắc", IF(J7&gt;=80,"Tốt", IF(J7&gt;=65, "Khá", IF(J7&gt;=50,"TB", IF(J7&gt;=35, "Yếu", "Kém")))))</f>
        <v>Khá</v>
      </c>
      <c r="M7" s="4" t="s">
        <v>57</v>
      </c>
    </row>
    <row r="8" spans="1:13" ht="19.95" customHeight="1">
      <c r="A8" s="20">
        <v>2</v>
      </c>
      <c r="B8" s="43" t="s">
        <v>179</v>
      </c>
      <c r="C8" s="44" t="s">
        <v>78</v>
      </c>
      <c r="D8" s="45">
        <v>37915</v>
      </c>
      <c r="E8" s="15">
        <f>'Điểm TC 1'!L4</f>
        <v>17</v>
      </c>
      <c r="F8" s="20">
        <f>'Điểm TC 2'!J4</f>
        <v>25</v>
      </c>
      <c r="G8" s="20">
        <f>'Điểm TC 3'!G4</f>
        <v>20</v>
      </c>
      <c r="H8" s="20">
        <f>'Điểm TC 4'!H4</f>
        <v>20</v>
      </c>
      <c r="I8" s="18">
        <f>'Điểm TC 5'!G4</f>
        <v>10</v>
      </c>
      <c r="J8" s="18">
        <f t="shared" ref="J8:J57" si="1">SUM(E8:I8)</f>
        <v>92</v>
      </c>
      <c r="K8" s="21" t="str">
        <f t="shared" si="0"/>
        <v>Xuất sắc</v>
      </c>
      <c r="M8" s="4" t="s">
        <v>58</v>
      </c>
    </row>
    <row r="9" spans="1:13" ht="19.95" customHeight="1">
      <c r="A9" s="20">
        <v>3</v>
      </c>
      <c r="B9" s="43" t="s">
        <v>79</v>
      </c>
      <c r="C9" s="44" t="s">
        <v>80</v>
      </c>
      <c r="D9" s="45">
        <v>37915</v>
      </c>
      <c r="E9" s="15">
        <f>'Điểm TC 1'!L5</f>
        <v>16</v>
      </c>
      <c r="F9" s="20">
        <f>'Điểm TC 2'!J5</f>
        <v>25</v>
      </c>
      <c r="G9" s="20">
        <f>'Điểm TC 3'!G5</f>
        <v>20</v>
      </c>
      <c r="H9" s="20">
        <f>'Điểm TC 4'!H5</f>
        <v>20</v>
      </c>
      <c r="I9" s="18">
        <f>'Điểm TC 5'!G5</f>
        <v>10</v>
      </c>
      <c r="J9" s="18">
        <f t="shared" si="1"/>
        <v>91</v>
      </c>
      <c r="K9" s="21" t="str">
        <f t="shared" si="0"/>
        <v>Xuất sắc</v>
      </c>
    </row>
    <row r="10" spans="1:13" ht="19.95" customHeight="1">
      <c r="A10" s="20">
        <v>4</v>
      </c>
      <c r="B10" s="43" t="s">
        <v>81</v>
      </c>
      <c r="C10" s="44" t="s">
        <v>82</v>
      </c>
      <c r="D10" s="45">
        <v>37735</v>
      </c>
      <c r="E10" s="15">
        <f>'Điểm TC 1'!L6</f>
        <v>10</v>
      </c>
      <c r="F10" s="20">
        <f>'Điểm TC 2'!J6</f>
        <v>19</v>
      </c>
      <c r="G10" s="20">
        <f>'Điểm TC 3'!G6</f>
        <v>17</v>
      </c>
      <c r="H10" s="20">
        <f>'Điểm TC 4'!H6</f>
        <v>10</v>
      </c>
      <c r="I10" s="18">
        <f>'Điểm TC 5'!G6</f>
        <v>0</v>
      </c>
      <c r="J10" s="18">
        <f t="shared" si="1"/>
        <v>56</v>
      </c>
      <c r="K10" s="21" t="str">
        <f t="shared" si="0"/>
        <v>TB</v>
      </c>
    </row>
    <row r="11" spans="1:13" ht="19.95" customHeight="1">
      <c r="A11" s="20">
        <v>5</v>
      </c>
      <c r="B11" s="43" t="s">
        <v>83</v>
      </c>
      <c r="C11" s="44" t="s">
        <v>84</v>
      </c>
      <c r="D11" s="45">
        <v>37654</v>
      </c>
      <c r="E11" s="15">
        <f>'Điểm TC 1'!L7</f>
        <v>15</v>
      </c>
      <c r="F11" s="20">
        <f>'Điểm TC 2'!J7</f>
        <v>25</v>
      </c>
      <c r="G11" s="20">
        <f>'Điểm TC 3'!G7</f>
        <v>18</v>
      </c>
      <c r="H11" s="20">
        <f>'Điểm TC 4'!H7</f>
        <v>20</v>
      </c>
      <c r="I11" s="18">
        <f>'Điểm TC 5'!G7</f>
        <v>0</v>
      </c>
      <c r="J11" s="18">
        <f t="shared" si="1"/>
        <v>78</v>
      </c>
      <c r="K11" s="21" t="str">
        <f t="shared" si="0"/>
        <v>Khá</v>
      </c>
    </row>
    <row r="12" spans="1:13" ht="19.95" customHeight="1">
      <c r="A12" s="20">
        <v>6</v>
      </c>
      <c r="B12" s="43" t="s">
        <v>85</v>
      </c>
      <c r="C12" s="44" t="s">
        <v>86</v>
      </c>
      <c r="D12" s="45">
        <v>37483.428796296292</v>
      </c>
      <c r="E12" s="15">
        <f>'Điểm TC 1'!L8</f>
        <v>12</v>
      </c>
      <c r="F12" s="20">
        <f>'Điểm TC 2'!J8</f>
        <v>25</v>
      </c>
      <c r="G12" s="20">
        <f>'Điểm TC 3'!G8</f>
        <v>18</v>
      </c>
      <c r="H12" s="20">
        <f>'Điểm TC 4'!H8</f>
        <v>20</v>
      </c>
      <c r="I12" s="18">
        <f>'Điểm TC 5'!G8</f>
        <v>0</v>
      </c>
      <c r="J12" s="18">
        <f t="shared" si="1"/>
        <v>75</v>
      </c>
      <c r="K12" s="21" t="str">
        <f t="shared" si="0"/>
        <v>Khá</v>
      </c>
    </row>
    <row r="13" spans="1:13" ht="19.95" customHeight="1">
      <c r="A13" s="20">
        <v>7</v>
      </c>
      <c r="B13" s="43" t="s">
        <v>87</v>
      </c>
      <c r="C13" s="44" t="s">
        <v>88</v>
      </c>
      <c r="D13" s="45">
        <v>37932</v>
      </c>
      <c r="E13" s="15">
        <f>'Điểm TC 1'!L9</f>
        <v>7</v>
      </c>
      <c r="F13" s="20">
        <f>'Điểm TC 2'!J9</f>
        <v>19</v>
      </c>
      <c r="G13" s="20">
        <f>'Điểm TC 3'!G9</f>
        <v>18</v>
      </c>
      <c r="H13" s="20">
        <f>'Điểm TC 4'!H9</f>
        <v>10</v>
      </c>
      <c r="I13" s="18">
        <f>'Điểm TC 5'!G9</f>
        <v>0</v>
      </c>
      <c r="J13" s="18">
        <f t="shared" si="1"/>
        <v>54</v>
      </c>
      <c r="K13" s="21" t="str">
        <f t="shared" si="0"/>
        <v>TB</v>
      </c>
    </row>
    <row r="14" spans="1:13" ht="19.95" customHeight="1">
      <c r="A14" s="20">
        <v>8</v>
      </c>
      <c r="B14" s="43" t="s">
        <v>89</v>
      </c>
      <c r="C14" s="44" t="s">
        <v>90</v>
      </c>
      <c r="D14" s="45">
        <v>37912</v>
      </c>
      <c r="E14" s="15">
        <f>'Điểm TC 1'!L10</f>
        <v>13</v>
      </c>
      <c r="F14" s="20">
        <f>'Điểm TC 2'!J10</f>
        <v>25</v>
      </c>
      <c r="G14" s="20">
        <f>'Điểm TC 3'!G10</f>
        <v>18</v>
      </c>
      <c r="H14" s="20">
        <f>'Điểm TC 4'!H10</f>
        <v>20</v>
      </c>
      <c r="I14" s="18">
        <f>'Điểm TC 5'!G10</f>
        <v>0</v>
      </c>
      <c r="J14" s="18">
        <f t="shared" si="1"/>
        <v>76</v>
      </c>
      <c r="K14" s="21" t="str">
        <f t="shared" si="0"/>
        <v>Khá</v>
      </c>
    </row>
    <row r="15" spans="1:13" ht="19.95" customHeight="1">
      <c r="A15" s="20">
        <v>9</v>
      </c>
      <c r="B15" s="43" t="s">
        <v>91</v>
      </c>
      <c r="C15" s="44" t="s">
        <v>92</v>
      </c>
      <c r="D15" s="45">
        <v>37945</v>
      </c>
      <c r="E15" s="15">
        <f>'Điểm TC 1'!L11</f>
        <v>12</v>
      </c>
      <c r="F15" s="20">
        <f>'Điểm TC 2'!J11</f>
        <v>25</v>
      </c>
      <c r="G15" s="20">
        <f>'Điểm TC 3'!G11</f>
        <v>18</v>
      </c>
      <c r="H15" s="20">
        <f>'Điểm TC 4'!H11</f>
        <v>20</v>
      </c>
      <c r="I15" s="18">
        <f>'Điểm TC 5'!G11</f>
        <v>0</v>
      </c>
      <c r="J15" s="18">
        <f t="shared" si="1"/>
        <v>75</v>
      </c>
      <c r="K15" s="21" t="str">
        <f t="shared" si="0"/>
        <v>Khá</v>
      </c>
    </row>
    <row r="16" spans="1:13" ht="19.95" customHeight="1">
      <c r="A16" s="20">
        <v>10</v>
      </c>
      <c r="B16" s="43" t="s">
        <v>93</v>
      </c>
      <c r="C16" s="44" t="s">
        <v>94</v>
      </c>
      <c r="D16" s="45">
        <v>37689</v>
      </c>
      <c r="E16" s="15">
        <f>'Điểm TC 1'!L12</f>
        <v>11</v>
      </c>
      <c r="F16" s="20">
        <f>'Điểm TC 2'!J12</f>
        <v>25</v>
      </c>
      <c r="G16" s="20">
        <f>'Điểm TC 3'!G12</f>
        <v>18</v>
      </c>
      <c r="H16" s="20">
        <f>'Điểm TC 4'!H12</f>
        <v>13</v>
      </c>
      <c r="I16" s="18">
        <f>'Điểm TC 5'!G12</f>
        <v>0</v>
      </c>
      <c r="J16" s="18">
        <f t="shared" si="1"/>
        <v>67</v>
      </c>
      <c r="K16" s="21" t="str">
        <f t="shared" si="0"/>
        <v>Khá</v>
      </c>
    </row>
    <row r="17" spans="1:11" ht="19.95" customHeight="1">
      <c r="A17" s="20">
        <v>11</v>
      </c>
      <c r="B17" s="43" t="s">
        <v>95</v>
      </c>
      <c r="C17" s="44" t="s">
        <v>96</v>
      </c>
      <c r="D17" s="45">
        <v>37786</v>
      </c>
      <c r="E17" s="15">
        <f>'Điểm TC 1'!L13</f>
        <v>11</v>
      </c>
      <c r="F17" s="20">
        <f>'Điểm TC 2'!J13</f>
        <v>25</v>
      </c>
      <c r="G17" s="20">
        <f>'Điểm TC 3'!G13</f>
        <v>16</v>
      </c>
      <c r="H17" s="20">
        <f>'Điểm TC 4'!H13</f>
        <v>17</v>
      </c>
      <c r="I17" s="18">
        <f>'Điểm TC 5'!G13</f>
        <v>0</v>
      </c>
      <c r="J17" s="18">
        <f t="shared" si="1"/>
        <v>69</v>
      </c>
      <c r="K17" s="21" t="str">
        <f t="shared" si="0"/>
        <v>Khá</v>
      </c>
    </row>
    <row r="18" spans="1:11" ht="19.95" customHeight="1">
      <c r="A18" s="20">
        <v>12</v>
      </c>
      <c r="B18" s="43" t="s">
        <v>97</v>
      </c>
      <c r="C18" s="44" t="s">
        <v>98</v>
      </c>
      <c r="D18" s="45">
        <v>37845</v>
      </c>
      <c r="E18" s="15">
        <f>'Điểm TC 1'!L14</f>
        <v>8</v>
      </c>
      <c r="F18" s="20">
        <f>'Điểm TC 2'!J14</f>
        <v>25</v>
      </c>
      <c r="G18" s="20">
        <f>'Điểm TC 3'!G14</f>
        <v>8</v>
      </c>
      <c r="H18" s="20">
        <f>'Điểm TC 4'!H14</f>
        <v>20</v>
      </c>
      <c r="I18" s="18">
        <f>'Điểm TC 5'!G14</f>
        <v>0</v>
      </c>
      <c r="J18" s="18">
        <f t="shared" si="1"/>
        <v>61</v>
      </c>
      <c r="K18" s="21" t="str">
        <f t="shared" si="0"/>
        <v>TB</v>
      </c>
    </row>
    <row r="19" spans="1:11" ht="19.95" customHeight="1">
      <c r="A19" s="20">
        <v>13</v>
      </c>
      <c r="B19" s="43" t="s">
        <v>99</v>
      </c>
      <c r="C19" s="44" t="s">
        <v>100</v>
      </c>
      <c r="D19" s="45">
        <v>37831</v>
      </c>
      <c r="E19" s="15">
        <f>'Điểm TC 1'!L15</f>
        <v>11</v>
      </c>
      <c r="F19" s="20">
        <f>'Điểm TC 2'!J15</f>
        <v>25</v>
      </c>
      <c r="G19" s="20">
        <f>'Điểm TC 3'!G15</f>
        <v>18</v>
      </c>
      <c r="H19" s="20">
        <f>'Điểm TC 4'!H15</f>
        <v>20</v>
      </c>
      <c r="I19" s="18">
        <f>'Điểm TC 5'!G15</f>
        <v>0</v>
      </c>
      <c r="J19" s="18">
        <f t="shared" si="1"/>
        <v>74</v>
      </c>
      <c r="K19" s="21" t="str">
        <f t="shared" si="0"/>
        <v>Khá</v>
      </c>
    </row>
    <row r="20" spans="1:11" ht="19.95" customHeight="1">
      <c r="A20" s="20">
        <v>14</v>
      </c>
      <c r="B20" s="43" t="s">
        <v>101</v>
      </c>
      <c r="C20" s="44" t="s">
        <v>102</v>
      </c>
      <c r="D20" s="45">
        <v>37707</v>
      </c>
      <c r="E20" s="15">
        <f>'Điểm TC 1'!L16</f>
        <v>12</v>
      </c>
      <c r="F20" s="20">
        <f>'Điểm TC 2'!J16</f>
        <v>25</v>
      </c>
      <c r="G20" s="20">
        <f>'Điểm TC 3'!G16</f>
        <v>18</v>
      </c>
      <c r="H20" s="20">
        <f>'Điểm TC 4'!H16</f>
        <v>20</v>
      </c>
      <c r="I20" s="18">
        <f>'Điểm TC 5'!G16</f>
        <v>0</v>
      </c>
      <c r="J20" s="18">
        <f t="shared" si="1"/>
        <v>75</v>
      </c>
      <c r="K20" s="21" t="str">
        <f t="shared" si="0"/>
        <v>Khá</v>
      </c>
    </row>
    <row r="21" spans="1:11" ht="19.95" customHeight="1">
      <c r="A21" s="20">
        <v>15</v>
      </c>
      <c r="B21" s="43" t="s">
        <v>103</v>
      </c>
      <c r="C21" s="44" t="s">
        <v>104</v>
      </c>
      <c r="D21" s="45">
        <v>37915</v>
      </c>
      <c r="E21" s="15">
        <f>'Điểm TC 1'!L17</f>
        <v>15</v>
      </c>
      <c r="F21" s="20">
        <f>'Điểm TC 2'!J17</f>
        <v>25</v>
      </c>
      <c r="G21" s="20">
        <f>'Điểm TC 3'!G17</f>
        <v>18</v>
      </c>
      <c r="H21" s="20">
        <f>'Điểm TC 4'!H17</f>
        <v>20</v>
      </c>
      <c r="I21" s="18">
        <f>'Điểm TC 5'!G17</f>
        <v>0</v>
      </c>
      <c r="J21" s="18">
        <f t="shared" si="1"/>
        <v>78</v>
      </c>
      <c r="K21" s="21" t="str">
        <f t="shared" si="0"/>
        <v>Khá</v>
      </c>
    </row>
    <row r="22" spans="1:11" ht="19.95" customHeight="1">
      <c r="A22" s="20">
        <v>16</v>
      </c>
      <c r="B22" s="43" t="s">
        <v>105</v>
      </c>
      <c r="C22" s="44" t="s">
        <v>106</v>
      </c>
      <c r="D22" s="45">
        <v>37835</v>
      </c>
      <c r="E22" s="15">
        <f>'Điểm TC 1'!L18</f>
        <v>12</v>
      </c>
      <c r="F22" s="20">
        <f>'Điểm TC 2'!J18</f>
        <v>25</v>
      </c>
      <c r="G22" s="20">
        <f>'Điểm TC 3'!G18</f>
        <v>18</v>
      </c>
      <c r="H22" s="20">
        <f>'Điểm TC 4'!H18</f>
        <v>20</v>
      </c>
      <c r="I22" s="18">
        <f>'Điểm TC 5'!G18</f>
        <v>0</v>
      </c>
      <c r="J22" s="18">
        <f t="shared" si="1"/>
        <v>75</v>
      </c>
      <c r="K22" s="21" t="str">
        <f t="shared" si="0"/>
        <v>Khá</v>
      </c>
    </row>
    <row r="23" spans="1:11" ht="19.95" customHeight="1">
      <c r="A23" s="20">
        <v>17</v>
      </c>
      <c r="B23" s="43" t="s">
        <v>111</v>
      </c>
      <c r="C23" s="44" t="s">
        <v>112</v>
      </c>
      <c r="D23" s="45">
        <v>37669</v>
      </c>
      <c r="E23" s="15">
        <f>'Điểm TC 1'!L19</f>
        <v>12</v>
      </c>
      <c r="F23" s="20">
        <f>'Điểm TC 2'!J19</f>
        <v>25</v>
      </c>
      <c r="G23" s="20">
        <f>'Điểm TC 3'!G19</f>
        <v>18</v>
      </c>
      <c r="H23" s="20">
        <f>'Điểm TC 4'!H19</f>
        <v>20</v>
      </c>
      <c r="I23" s="18">
        <f>'Điểm TC 5'!G19</f>
        <v>0</v>
      </c>
      <c r="J23" s="18">
        <f t="shared" si="1"/>
        <v>75</v>
      </c>
      <c r="K23" s="21" t="str">
        <f t="shared" si="0"/>
        <v>Khá</v>
      </c>
    </row>
    <row r="24" spans="1:11" ht="19.95" customHeight="1">
      <c r="A24" s="20">
        <v>18</v>
      </c>
      <c r="B24" s="43" t="s">
        <v>107</v>
      </c>
      <c r="C24" s="44" t="s">
        <v>108</v>
      </c>
      <c r="D24" s="45">
        <v>37880</v>
      </c>
      <c r="E24" s="15">
        <f>'Điểm TC 1'!L20</f>
        <v>14</v>
      </c>
      <c r="F24" s="20">
        <f>'Điểm TC 2'!J20</f>
        <v>25</v>
      </c>
      <c r="G24" s="20">
        <f>'Điểm TC 3'!G20</f>
        <v>17</v>
      </c>
      <c r="H24" s="20">
        <f>'Điểm TC 4'!H20</f>
        <v>20</v>
      </c>
      <c r="I24" s="18">
        <f>'Điểm TC 5'!G20</f>
        <v>0</v>
      </c>
      <c r="J24" s="18">
        <f t="shared" si="1"/>
        <v>76</v>
      </c>
      <c r="K24" s="21" t="str">
        <f t="shared" si="0"/>
        <v>Khá</v>
      </c>
    </row>
    <row r="25" spans="1:11" ht="19.95" customHeight="1">
      <c r="A25" s="20">
        <v>19</v>
      </c>
      <c r="B25" s="43" t="s">
        <v>109</v>
      </c>
      <c r="C25" s="44" t="s">
        <v>110</v>
      </c>
      <c r="D25" s="45">
        <v>37885</v>
      </c>
      <c r="E25" s="15">
        <f>'Điểm TC 1'!L21</f>
        <v>13</v>
      </c>
      <c r="F25" s="20">
        <f>'Điểm TC 2'!J21</f>
        <v>25</v>
      </c>
      <c r="G25" s="20">
        <f>'Điểm TC 3'!G21</f>
        <v>18</v>
      </c>
      <c r="H25" s="20">
        <f>'Điểm TC 4'!H21</f>
        <v>20</v>
      </c>
      <c r="I25" s="18">
        <f>'Điểm TC 5'!G21</f>
        <v>0</v>
      </c>
      <c r="J25" s="18">
        <f t="shared" si="1"/>
        <v>76</v>
      </c>
      <c r="K25" s="21" t="str">
        <f t="shared" si="0"/>
        <v>Khá</v>
      </c>
    </row>
    <row r="26" spans="1:11" ht="19.95" customHeight="1">
      <c r="A26" s="20">
        <v>20</v>
      </c>
      <c r="B26" s="43" t="s">
        <v>119</v>
      </c>
      <c r="C26" s="44" t="s">
        <v>120</v>
      </c>
      <c r="D26" s="45">
        <v>37683</v>
      </c>
      <c r="E26" s="15">
        <f>'Điểm TC 1'!L22</f>
        <v>12</v>
      </c>
      <c r="F26" s="20">
        <f>'Điểm TC 2'!J22</f>
        <v>25</v>
      </c>
      <c r="G26" s="20">
        <f>'Điểm TC 3'!G22</f>
        <v>18</v>
      </c>
      <c r="H26" s="20">
        <f>'Điểm TC 4'!H22</f>
        <v>20</v>
      </c>
      <c r="I26" s="18">
        <f>'Điểm TC 5'!G22</f>
        <v>0</v>
      </c>
      <c r="J26" s="18">
        <f t="shared" si="1"/>
        <v>75</v>
      </c>
      <c r="K26" s="21" t="str">
        <f t="shared" si="0"/>
        <v>Khá</v>
      </c>
    </row>
    <row r="27" spans="1:11" ht="19.95" customHeight="1">
      <c r="A27" s="20">
        <v>21</v>
      </c>
      <c r="B27" s="43" t="s">
        <v>123</v>
      </c>
      <c r="C27" s="44" t="s">
        <v>124</v>
      </c>
      <c r="D27" s="45">
        <v>37739</v>
      </c>
      <c r="E27" s="15">
        <f>'Điểm TC 1'!L23</f>
        <v>14</v>
      </c>
      <c r="F27" s="20">
        <f>'Điểm TC 2'!J23</f>
        <v>25</v>
      </c>
      <c r="G27" s="20">
        <f>'Điểm TC 3'!G23</f>
        <v>18</v>
      </c>
      <c r="H27" s="20">
        <f>'Điểm TC 4'!H23</f>
        <v>20</v>
      </c>
      <c r="I27" s="18">
        <f>'Điểm TC 5'!G23</f>
        <v>0</v>
      </c>
      <c r="J27" s="18">
        <f t="shared" si="1"/>
        <v>77</v>
      </c>
      <c r="K27" s="21" t="str">
        <f t="shared" si="0"/>
        <v>Khá</v>
      </c>
    </row>
    <row r="28" spans="1:11" ht="19.95" customHeight="1">
      <c r="A28" s="20">
        <v>22</v>
      </c>
      <c r="B28" s="43" t="s">
        <v>125</v>
      </c>
      <c r="C28" s="44" t="s">
        <v>126</v>
      </c>
      <c r="D28" s="45">
        <v>37690</v>
      </c>
      <c r="E28" s="15">
        <f>'Điểm TC 1'!L24</f>
        <v>11</v>
      </c>
      <c r="F28" s="20">
        <f>'Điểm TC 2'!J24</f>
        <v>25</v>
      </c>
      <c r="G28" s="20">
        <f>'Điểm TC 3'!G24</f>
        <v>18</v>
      </c>
      <c r="H28" s="20">
        <f>'Điểm TC 4'!H24</f>
        <v>20</v>
      </c>
      <c r="I28" s="18">
        <f>'Điểm TC 5'!G24</f>
        <v>0</v>
      </c>
      <c r="J28" s="18">
        <f t="shared" si="1"/>
        <v>74</v>
      </c>
      <c r="K28" s="21" t="str">
        <f t="shared" si="0"/>
        <v>Khá</v>
      </c>
    </row>
    <row r="29" spans="1:11" ht="19.95" customHeight="1">
      <c r="A29" s="20">
        <v>23</v>
      </c>
      <c r="B29" s="43" t="s">
        <v>121</v>
      </c>
      <c r="C29" s="44" t="s">
        <v>122</v>
      </c>
      <c r="D29" s="45">
        <v>37227.427870370368</v>
      </c>
      <c r="E29" s="15">
        <f>'Điểm TC 1'!L25</f>
        <v>11</v>
      </c>
      <c r="F29" s="20">
        <f>'Điểm TC 2'!J25</f>
        <v>25</v>
      </c>
      <c r="G29" s="20">
        <f>'Điểm TC 3'!G25</f>
        <v>18</v>
      </c>
      <c r="H29" s="20">
        <f>'Điểm TC 4'!H25</f>
        <v>20</v>
      </c>
      <c r="I29" s="18">
        <f>'Điểm TC 5'!G25</f>
        <v>0</v>
      </c>
      <c r="J29" s="18">
        <f t="shared" si="1"/>
        <v>74</v>
      </c>
      <c r="K29" s="21" t="str">
        <f t="shared" si="0"/>
        <v>Khá</v>
      </c>
    </row>
    <row r="30" spans="1:11" ht="19.95" customHeight="1">
      <c r="A30" s="20">
        <v>24</v>
      </c>
      <c r="B30" s="43" t="s">
        <v>115</v>
      </c>
      <c r="C30" s="44" t="s">
        <v>116</v>
      </c>
      <c r="D30" s="45">
        <v>37718</v>
      </c>
      <c r="E30" s="15">
        <f>'Điểm TC 1'!L26</f>
        <v>11</v>
      </c>
      <c r="F30" s="20">
        <f>'Điểm TC 2'!J26</f>
        <v>25</v>
      </c>
      <c r="G30" s="20">
        <f>'Điểm TC 3'!G26</f>
        <v>16</v>
      </c>
      <c r="H30" s="20">
        <f>'Điểm TC 4'!H26</f>
        <v>16</v>
      </c>
      <c r="I30" s="18">
        <f>'Điểm TC 5'!G26</f>
        <v>0</v>
      </c>
      <c r="J30" s="18">
        <f t="shared" si="1"/>
        <v>68</v>
      </c>
      <c r="K30" s="21" t="str">
        <f t="shared" si="0"/>
        <v>Khá</v>
      </c>
    </row>
    <row r="31" spans="1:11" ht="19.95" customHeight="1">
      <c r="A31" s="20">
        <v>25</v>
      </c>
      <c r="B31" s="43" t="s">
        <v>117</v>
      </c>
      <c r="C31" s="44" t="s">
        <v>118</v>
      </c>
      <c r="D31" s="45">
        <v>37813</v>
      </c>
      <c r="E31" s="15">
        <f>'Điểm TC 1'!L27</f>
        <v>7</v>
      </c>
      <c r="F31" s="20">
        <f>'Điểm TC 2'!J27</f>
        <v>25</v>
      </c>
      <c r="G31" s="20">
        <f>'Điểm TC 3'!G27</f>
        <v>8</v>
      </c>
      <c r="H31" s="20">
        <f>'Điểm TC 4'!H27</f>
        <v>18</v>
      </c>
      <c r="I31" s="18">
        <f>'Điểm TC 5'!G27</f>
        <v>0</v>
      </c>
      <c r="J31" s="18">
        <f t="shared" si="1"/>
        <v>58</v>
      </c>
      <c r="K31" s="21" t="str">
        <f t="shared" si="0"/>
        <v>TB</v>
      </c>
    </row>
    <row r="32" spans="1:11" ht="19.95" customHeight="1">
      <c r="A32" s="20">
        <v>26</v>
      </c>
      <c r="B32" s="43" t="s">
        <v>113</v>
      </c>
      <c r="C32" s="44" t="s">
        <v>114</v>
      </c>
      <c r="D32" s="45">
        <v>37912</v>
      </c>
      <c r="E32" s="15">
        <f>'Điểm TC 1'!L28</f>
        <v>11</v>
      </c>
      <c r="F32" s="20">
        <f>'Điểm TC 2'!J28</f>
        <v>19</v>
      </c>
      <c r="G32" s="20">
        <f>'Điểm TC 3'!G28</f>
        <v>18</v>
      </c>
      <c r="H32" s="20">
        <f>'Điểm TC 4'!H28</f>
        <v>9</v>
      </c>
      <c r="I32" s="18">
        <f>'Điểm TC 5'!G28</f>
        <v>0</v>
      </c>
      <c r="J32" s="18">
        <f t="shared" si="1"/>
        <v>57</v>
      </c>
      <c r="K32" s="21" t="str">
        <f t="shared" si="0"/>
        <v>TB</v>
      </c>
    </row>
    <row r="33" spans="1:23" ht="19.95" customHeight="1">
      <c r="A33" s="20">
        <v>27</v>
      </c>
      <c r="B33" s="43" t="s">
        <v>127</v>
      </c>
      <c r="C33" s="44" t="s">
        <v>128</v>
      </c>
      <c r="D33" s="45">
        <v>37901</v>
      </c>
      <c r="E33" s="15">
        <f>'Điểm TC 1'!L29</f>
        <v>11</v>
      </c>
      <c r="F33" s="20">
        <f>'Điểm TC 2'!J29</f>
        <v>25</v>
      </c>
      <c r="G33" s="20">
        <f>'Điểm TC 3'!G29</f>
        <v>8</v>
      </c>
      <c r="H33" s="20">
        <f>'Điểm TC 4'!H29</f>
        <v>20</v>
      </c>
      <c r="I33" s="18">
        <f>'Điểm TC 5'!G29</f>
        <v>0</v>
      </c>
      <c r="J33" s="18">
        <f t="shared" si="1"/>
        <v>64</v>
      </c>
      <c r="K33" s="21" t="str">
        <f t="shared" si="0"/>
        <v>TB</v>
      </c>
    </row>
    <row r="34" spans="1:23" ht="19.95" customHeight="1">
      <c r="A34" s="20">
        <v>28</v>
      </c>
      <c r="B34" s="43" t="s">
        <v>129</v>
      </c>
      <c r="C34" s="44" t="s">
        <v>130</v>
      </c>
      <c r="D34" s="45">
        <v>37856</v>
      </c>
      <c r="E34" s="15">
        <f>'Điểm TC 1'!L30</f>
        <v>13</v>
      </c>
      <c r="F34" s="20">
        <f>'Điểm TC 2'!J30</f>
        <v>25</v>
      </c>
      <c r="G34" s="20">
        <f>'Điểm TC 3'!G30</f>
        <v>18</v>
      </c>
      <c r="H34" s="20">
        <f>'Điểm TC 4'!H30</f>
        <v>20</v>
      </c>
      <c r="I34" s="18">
        <f>'Điểm TC 5'!G30</f>
        <v>0</v>
      </c>
      <c r="J34" s="18">
        <f t="shared" si="1"/>
        <v>76</v>
      </c>
      <c r="K34" s="21" t="str">
        <f t="shared" si="0"/>
        <v>Khá</v>
      </c>
    </row>
    <row r="35" spans="1:23" ht="19.95" customHeight="1">
      <c r="A35" s="20">
        <v>29</v>
      </c>
      <c r="B35" s="43" t="s">
        <v>131</v>
      </c>
      <c r="C35" s="44" t="s">
        <v>132</v>
      </c>
      <c r="D35" s="45">
        <v>37954</v>
      </c>
      <c r="E35" s="15">
        <f>'Điểm TC 1'!L31</f>
        <v>13</v>
      </c>
      <c r="F35" s="20">
        <f>'Điểm TC 2'!J31</f>
        <v>25</v>
      </c>
      <c r="G35" s="20">
        <f>'Điểm TC 3'!G31</f>
        <v>20</v>
      </c>
      <c r="H35" s="20">
        <f>'Điểm TC 4'!H31</f>
        <v>20</v>
      </c>
      <c r="I35" s="18">
        <f>'Điểm TC 5'!G31</f>
        <v>10</v>
      </c>
      <c r="J35" s="18">
        <f t="shared" si="1"/>
        <v>88</v>
      </c>
      <c r="K35" s="21" t="str">
        <f t="shared" si="0"/>
        <v>Tốt</v>
      </c>
    </row>
    <row r="36" spans="1:23" ht="19.95" customHeight="1">
      <c r="A36" s="20">
        <v>30</v>
      </c>
      <c r="B36" s="43" t="s">
        <v>133</v>
      </c>
      <c r="C36" s="44" t="s">
        <v>134</v>
      </c>
      <c r="D36" s="45">
        <v>37551</v>
      </c>
      <c r="E36" s="15">
        <f>'Điểm TC 1'!L32</f>
        <v>11</v>
      </c>
      <c r="F36" s="20">
        <f>'Điểm TC 2'!J32</f>
        <v>25</v>
      </c>
      <c r="G36" s="20">
        <f>'Điểm TC 3'!G32</f>
        <v>20</v>
      </c>
      <c r="H36" s="20">
        <f>'Điểm TC 4'!H32</f>
        <v>20</v>
      </c>
      <c r="I36" s="18">
        <f>'Điểm TC 5'!G32</f>
        <v>10</v>
      </c>
      <c r="J36" s="18">
        <f t="shared" si="1"/>
        <v>86</v>
      </c>
      <c r="K36" s="21" t="str">
        <f t="shared" si="0"/>
        <v>Tốt</v>
      </c>
    </row>
    <row r="37" spans="1:23" ht="19.95" customHeight="1">
      <c r="A37" s="20">
        <v>31</v>
      </c>
      <c r="B37" s="43" t="s">
        <v>135</v>
      </c>
      <c r="C37" s="44" t="s">
        <v>136</v>
      </c>
      <c r="D37" s="45">
        <v>37973</v>
      </c>
      <c r="E37" s="15">
        <f>'Điểm TC 1'!L33</f>
        <v>7</v>
      </c>
      <c r="F37" s="20">
        <f>'Điểm TC 2'!J33</f>
        <v>19</v>
      </c>
      <c r="G37" s="20">
        <f>'Điểm TC 3'!G33</f>
        <v>18</v>
      </c>
      <c r="H37" s="20">
        <f>'Điểm TC 4'!H33</f>
        <v>8</v>
      </c>
      <c r="I37" s="18">
        <f>'Điểm TC 5'!G33</f>
        <v>0</v>
      </c>
      <c r="J37" s="18">
        <f t="shared" si="1"/>
        <v>52</v>
      </c>
      <c r="K37" s="21" t="str">
        <f t="shared" si="0"/>
        <v>TB</v>
      </c>
    </row>
    <row r="38" spans="1:23">
      <c r="A38" s="20">
        <v>32</v>
      </c>
      <c r="B38" s="43" t="s">
        <v>137</v>
      </c>
      <c r="C38" s="44" t="s">
        <v>138</v>
      </c>
      <c r="D38" s="45">
        <v>37692</v>
      </c>
      <c r="E38" s="15">
        <f>'Điểm TC 1'!L34</f>
        <v>12</v>
      </c>
      <c r="F38" s="20">
        <f>'Điểm TC 2'!J34</f>
        <v>25</v>
      </c>
      <c r="G38" s="20">
        <f>'Điểm TC 3'!G34</f>
        <v>18</v>
      </c>
      <c r="H38" s="20">
        <f>'Điểm TC 4'!H34</f>
        <v>20</v>
      </c>
      <c r="I38" s="18">
        <f>'Điểm TC 5'!G34</f>
        <v>0</v>
      </c>
      <c r="J38" s="18">
        <f t="shared" si="1"/>
        <v>75</v>
      </c>
      <c r="K38" s="21" t="str">
        <f t="shared" si="0"/>
        <v>Khá</v>
      </c>
    </row>
    <row r="39" spans="1:23">
      <c r="A39" s="20">
        <v>33</v>
      </c>
      <c r="B39" s="43" t="s">
        <v>139</v>
      </c>
      <c r="C39" s="44" t="s">
        <v>140</v>
      </c>
      <c r="D39" s="45">
        <v>37899</v>
      </c>
      <c r="E39" s="15">
        <f>'Điểm TC 1'!L35</f>
        <v>12</v>
      </c>
      <c r="F39" s="20">
        <f>'Điểm TC 2'!J35</f>
        <v>25</v>
      </c>
      <c r="G39" s="20">
        <f>'Điểm TC 3'!G35</f>
        <v>18</v>
      </c>
      <c r="H39" s="20">
        <f>'Điểm TC 4'!H35</f>
        <v>20</v>
      </c>
      <c r="I39" s="18">
        <f>'Điểm TC 5'!G35</f>
        <v>0</v>
      </c>
      <c r="J39" s="18">
        <f t="shared" si="1"/>
        <v>75</v>
      </c>
      <c r="K39" s="21" t="str">
        <f t="shared" si="0"/>
        <v>Khá</v>
      </c>
      <c r="L39" s="26"/>
    </row>
    <row r="40" spans="1:23">
      <c r="A40" s="20">
        <v>34</v>
      </c>
      <c r="B40" s="43" t="s">
        <v>141</v>
      </c>
      <c r="C40" s="44" t="s">
        <v>142</v>
      </c>
      <c r="D40" s="45">
        <v>37856</v>
      </c>
      <c r="E40" s="15">
        <f>'Điểm TC 1'!L36</f>
        <v>8</v>
      </c>
      <c r="F40" s="20">
        <f>'Điểm TC 2'!J36</f>
        <v>25</v>
      </c>
      <c r="G40" s="20">
        <f>'Điểm TC 3'!G36</f>
        <v>18</v>
      </c>
      <c r="H40" s="20">
        <f>'Điểm TC 4'!H36</f>
        <v>20</v>
      </c>
      <c r="I40" s="18">
        <f>'Điểm TC 5'!G36</f>
        <v>0</v>
      </c>
      <c r="J40" s="18">
        <f t="shared" si="1"/>
        <v>71</v>
      </c>
      <c r="K40" s="21" t="str">
        <f t="shared" si="0"/>
        <v>Khá</v>
      </c>
      <c r="L40" s="26"/>
    </row>
    <row r="41" spans="1:23" s="2" customFormat="1" ht="18.75" customHeight="1">
      <c r="A41" s="20">
        <v>35</v>
      </c>
      <c r="B41" s="43" t="s">
        <v>143</v>
      </c>
      <c r="C41" s="44" t="s">
        <v>144</v>
      </c>
      <c r="D41" s="45">
        <v>37855</v>
      </c>
      <c r="E41" s="15">
        <f>'Điểm TC 1'!L37</f>
        <v>13</v>
      </c>
      <c r="F41" s="20">
        <f>'Điểm TC 2'!J37</f>
        <v>25</v>
      </c>
      <c r="G41" s="20">
        <f>'Điểm TC 3'!G37</f>
        <v>18</v>
      </c>
      <c r="H41" s="20">
        <f>'Điểm TC 4'!H37</f>
        <v>20</v>
      </c>
      <c r="I41" s="18">
        <f>'Điểm TC 5'!G37</f>
        <v>0</v>
      </c>
      <c r="J41" s="18">
        <f t="shared" si="1"/>
        <v>76</v>
      </c>
      <c r="K41" s="21" t="str">
        <f t="shared" si="0"/>
        <v>Khá</v>
      </c>
      <c r="L41" s="26"/>
    </row>
    <row r="42" spans="1:23" s="2" customFormat="1" ht="18.75" customHeight="1">
      <c r="A42" s="20">
        <v>36</v>
      </c>
      <c r="B42" s="43" t="s">
        <v>145</v>
      </c>
      <c r="C42" s="44" t="s">
        <v>146</v>
      </c>
      <c r="D42" s="45">
        <v>37765</v>
      </c>
      <c r="E42" s="15">
        <f>'Điểm TC 1'!L38</f>
        <v>12</v>
      </c>
      <c r="F42" s="20">
        <f>'Điểm TC 2'!J38</f>
        <v>25</v>
      </c>
      <c r="G42" s="20">
        <f>'Điểm TC 3'!G38</f>
        <v>18</v>
      </c>
      <c r="H42" s="20">
        <f>'Điểm TC 4'!H38</f>
        <v>20</v>
      </c>
      <c r="I42" s="18">
        <f>'Điểm TC 5'!G38</f>
        <v>0</v>
      </c>
      <c r="J42" s="18">
        <f t="shared" si="1"/>
        <v>75</v>
      </c>
      <c r="K42" s="21" t="str">
        <f t="shared" si="0"/>
        <v>Khá</v>
      </c>
      <c r="L42" s="4"/>
    </row>
    <row r="43" spans="1:23" s="2" customFormat="1" ht="18.75" customHeight="1">
      <c r="A43" s="20">
        <v>37</v>
      </c>
      <c r="B43" s="43" t="s">
        <v>147</v>
      </c>
      <c r="C43" s="44" t="s">
        <v>148</v>
      </c>
      <c r="D43" s="45">
        <v>37898</v>
      </c>
      <c r="E43" s="15">
        <f>'Điểm TC 1'!L39</f>
        <v>15</v>
      </c>
      <c r="F43" s="20">
        <f>'Điểm TC 2'!J39</f>
        <v>25</v>
      </c>
      <c r="G43" s="20">
        <f>'Điểm TC 3'!G39</f>
        <v>18</v>
      </c>
      <c r="H43" s="20">
        <f>'Điểm TC 4'!H39</f>
        <v>20</v>
      </c>
      <c r="I43" s="18">
        <f>'Điểm TC 5'!G39</f>
        <v>0</v>
      </c>
      <c r="J43" s="18">
        <f t="shared" si="1"/>
        <v>78</v>
      </c>
      <c r="K43" s="21" t="str">
        <f t="shared" si="0"/>
        <v>Khá</v>
      </c>
      <c r="L43" s="4"/>
    </row>
    <row r="44" spans="1:23" s="2" customFormat="1">
      <c r="A44" s="20">
        <v>38</v>
      </c>
      <c r="B44" s="43" t="s">
        <v>149</v>
      </c>
      <c r="C44" s="44" t="s">
        <v>150</v>
      </c>
      <c r="D44" s="45">
        <v>37295</v>
      </c>
      <c r="E44" s="15">
        <f>'Điểm TC 1'!L40</f>
        <v>8</v>
      </c>
      <c r="F44" s="20">
        <f>'Điểm TC 2'!J40</f>
        <v>25</v>
      </c>
      <c r="G44" s="20">
        <f>'Điểm TC 3'!G40</f>
        <v>9</v>
      </c>
      <c r="H44" s="20">
        <f>'Điểm TC 4'!H40</f>
        <v>20</v>
      </c>
      <c r="I44" s="18">
        <f>'Điểm TC 5'!G40</f>
        <v>10</v>
      </c>
      <c r="J44" s="18">
        <f t="shared" si="1"/>
        <v>72</v>
      </c>
      <c r="K44" s="21" t="str">
        <f t="shared" si="0"/>
        <v>Khá</v>
      </c>
      <c r="L44" s="4"/>
    </row>
    <row r="45" spans="1:23" s="2" customFormat="1">
      <c r="A45" s="20">
        <v>39</v>
      </c>
      <c r="B45" s="43" t="s">
        <v>151</v>
      </c>
      <c r="C45" s="44" t="s">
        <v>152</v>
      </c>
      <c r="D45" s="45">
        <v>37985</v>
      </c>
      <c r="E45" s="15">
        <f>'Điểm TC 1'!L41</f>
        <v>13</v>
      </c>
      <c r="F45" s="20">
        <f>'Điểm TC 2'!J41</f>
        <v>25</v>
      </c>
      <c r="G45" s="20">
        <f>'Điểm TC 3'!G41</f>
        <v>18</v>
      </c>
      <c r="H45" s="20">
        <f>'Điểm TC 4'!H41</f>
        <v>20</v>
      </c>
      <c r="I45" s="18">
        <f>'Điểm TC 5'!G41</f>
        <v>0</v>
      </c>
      <c r="J45" s="18">
        <f t="shared" si="1"/>
        <v>76</v>
      </c>
      <c r="K45" s="21" t="str">
        <f t="shared" si="0"/>
        <v>Khá</v>
      </c>
      <c r="L45" s="26"/>
    </row>
    <row r="46" spans="1:23" s="2" customFormat="1">
      <c r="A46" s="20">
        <v>40</v>
      </c>
      <c r="B46" s="43" t="s">
        <v>153</v>
      </c>
      <c r="C46" s="44" t="s">
        <v>154</v>
      </c>
      <c r="D46" s="45">
        <v>37683</v>
      </c>
      <c r="E46" s="15">
        <f>'Điểm TC 1'!L42</f>
        <v>12</v>
      </c>
      <c r="F46" s="20">
        <f>'Điểm TC 2'!J42</f>
        <v>25</v>
      </c>
      <c r="G46" s="20">
        <f>'Điểm TC 3'!G42</f>
        <v>16</v>
      </c>
      <c r="H46" s="20">
        <f>'Điểm TC 4'!H42</f>
        <v>18</v>
      </c>
      <c r="I46" s="18">
        <f>'Điểm TC 5'!G42</f>
        <v>0</v>
      </c>
      <c r="J46" s="18">
        <f t="shared" si="1"/>
        <v>71</v>
      </c>
      <c r="K46" s="21" t="str">
        <f t="shared" si="0"/>
        <v>Khá</v>
      </c>
      <c r="L46" s="33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26"/>
    </row>
    <row r="47" spans="1:23" s="2" customFormat="1">
      <c r="A47" s="20">
        <v>41</v>
      </c>
      <c r="B47" s="43" t="s">
        <v>155</v>
      </c>
      <c r="C47" s="44" t="s">
        <v>156</v>
      </c>
      <c r="D47" s="45">
        <v>37973</v>
      </c>
      <c r="E47" s="15">
        <f>'Điểm TC 1'!L43</f>
        <v>12</v>
      </c>
      <c r="F47" s="20">
        <f>'Điểm TC 2'!J43</f>
        <v>25</v>
      </c>
      <c r="G47" s="20">
        <f>'Điểm TC 3'!G43</f>
        <v>14</v>
      </c>
      <c r="H47" s="20">
        <f>'Điểm TC 4'!H43</f>
        <v>18</v>
      </c>
      <c r="I47" s="18">
        <f>'Điểm TC 5'!G43</f>
        <v>0</v>
      </c>
      <c r="J47" s="18">
        <f t="shared" si="1"/>
        <v>69</v>
      </c>
      <c r="K47" s="21" t="str">
        <f t="shared" si="0"/>
        <v>Khá</v>
      </c>
    </row>
    <row r="48" spans="1:23" s="2" customFormat="1">
      <c r="A48" s="20">
        <v>42</v>
      </c>
      <c r="B48" s="43" t="s">
        <v>157</v>
      </c>
      <c r="C48" s="44" t="s">
        <v>158</v>
      </c>
      <c r="D48" s="45">
        <v>37400</v>
      </c>
      <c r="E48" s="15">
        <f>'Điểm TC 1'!L44</f>
        <v>16</v>
      </c>
      <c r="F48" s="20">
        <f>'Điểm TC 2'!J44</f>
        <v>25</v>
      </c>
      <c r="G48" s="20">
        <f>'Điểm TC 3'!G44</f>
        <v>20</v>
      </c>
      <c r="H48" s="20">
        <f>'Điểm TC 4'!H44</f>
        <v>20</v>
      </c>
      <c r="I48" s="18">
        <f>'Điểm TC 5'!G44</f>
        <v>10</v>
      </c>
      <c r="J48" s="18">
        <f t="shared" si="1"/>
        <v>91</v>
      </c>
      <c r="K48" s="21" t="str">
        <f t="shared" si="0"/>
        <v>Xuất sắc</v>
      </c>
      <c r="O48" s="10">
        <f>J61+J60+J59+D59+D60+D61</f>
        <v>1</v>
      </c>
    </row>
    <row r="49" spans="1:11">
      <c r="A49" s="20">
        <v>43</v>
      </c>
      <c r="B49" s="43" t="s">
        <v>165</v>
      </c>
      <c r="C49" s="44" t="s">
        <v>166</v>
      </c>
      <c r="D49" s="45">
        <v>37935</v>
      </c>
      <c r="E49" s="15">
        <f>'Điểm TC 1'!L45</f>
        <v>12</v>
      </c>
      <c r="F49" s="20">
        <f>'Điểm TC 2'!J45</f>
        <v>25</v>
      </c>
      <c r="G49" s="20">
        <f>'Điểm TC 3'!G45</f>
        <v>18</v>
      </c>
      <c r="H49" s="20">
        <f>'Điểm TC 4'!H45</f>
        <v>20</v>
      </c>
      <c r="I49" s="18">
        <f>'Điểm TC 5'!G45</f>
        <v>0</v>
      </c>
      <c r="J49" s="18">
        <f t="shared" si="1"/>
        <v>75</v>
      </c>
      <c r="K49" s="21" t="str">
        <f t="shared" si="0"/>
        <v>Khá</v>
      </c>
    </row>
    <row r="50" spans="1:11">
      <c r="A50" s="20">
        <v>44</v>
      </c>
      <c r="B50" s="43" t="s">
        <v>167</v>
      </c>
      <c r="C50" s="44" t="s">
        <v>168</v>
      </c>
      <c r="D50" s="45">
        <v>37912</v>
      </c>
      <c r="E50" s="15">
        <f>'Điểm TC 1'!L46</f>
        <v>16</v>
      </c>
      <c r="F50" s="20">
        <f>'Điểm TC 2'!J46</f>
        <v>25</v>
      </c>
      <c r="G50" s="20">
        <f>'Điểm TC 3'!G46</f>
        <v>18</v>
      </c>
      <c r="H50" s="20">
        <f>'Điểm TC 4'!H46</f>
        <v>20</v>
      </c>
      <c r="I50" s="18">
        <f>'Điểm TC 5'!G46</f>
        <v>0</v>
      </c>
      <c r="J50" s="18">
        <f t="shared" si="1"/>
        <v>79</v>
      </c>
      <c r="K50" s="21" t="str">
        <f t="shared" si="0"/>
        <v>Khá</v>
      </c>
    </row>
    <row r="51" spans="1:11">
      <c r="A51" s="20">
        <v>45</v>
      </c>
      <c r="B51" s="43" t="s">
        <v>159</v>
      </c>
      <c r="C51" s="44" t="s">
        <v>160</v>
      </c>
      <c r="D51" s="45">
        <v>37646</v>
      </c>
      <c r="E51" s="15">
        <f>'Điểm TC 1'!L47</f>
        <v>12</v>
      </c>
      <c r="F51" s="20">
        <f>'Điểm TC 2'!J47</f>
        <v>25</v>
      </c>
      <c r="G51" s="20">
        <f>'Điểm TC 3'!G47</f>
        <v>18</v>
      </c>
      <c r="H51" s="20">
        <f>'Điểm TC 4'!H47</f>
        <v>18</v>
      </c>
      <c r="I51" s="18">
        <f>'Điểm TC 5'!G47</f>
        <v>0</v>
      </c>
      <c r="J51" s="18">
        <f t="shared" si="1"/>
        <v>73</v>
      </c>
      <c r="K51" s="21" t="str">
        <f t="shared" si="0"/>
        <v>Khá</v>
      </c>
    </row>
    <row r="52" spans="1:11">
      <c r="A52" s="20">
        <v>46</v>
      </c>
      <c r="B52" s="43" t="s">
        <v>169</v>
      </c>
      <c r="C52" s="44" t="s">
        <v>170</v>
      </c>
      <c r="D52" s="45">
        <v>37972</v>
      </c>
      <c r="E52" s="15">
        <f>'Điểm TC 1'!L48</f>
        <v>7</v>
      </c>
      <c r="F52" s="20">
        <f>'Điểm TC 2'!J48</f>
        <v>19</v>
      </c>
      <c r="G52" s="20">
        <f>'Điểm TC 3'!G48</f>
        <v>8</v>
      </c>
      <c r="H52" s="20">
        <f>'Điểm TC 4'!H48</f>
        <v>10</v>
      </c>
      <c r="I52" s="18">
        <f>'Điểm TC 5'!G48</f>
        <v>0</v>
      </c>
      <c r="J52" s="18">
        <f t="shared" si="1"/>
        <v>44</v>
      </c>
      <c r="K52" s="21" t="str">
        <f t="shared" si="0"/>
        <v>Yếu</v>
      </c>
    </row>
    <row r="53" spans="1:11">
      <c r="A53" s="20">
        <v>47</v>
      </c>
      <c r="B53" s="43" t="s">
        <v>161</v>
      </c>
      <c r="C53" s="44" t="s">
        <v>162</v>
      </c>
      <c r="D53" s="45">
        <v>37911</v>
      </c>
      <c r="E53" s="15">
        <f>'Điểm TC 1'!L49</f>
        <v>11</v>
      </c>
      <c r="F53" s="20">
        <f>'Điểm TC 2'!J49</f>
        <v>25</v>
      </c>
      <c r="G53" s="20">
        <f>'Điểm TC 3'!G49</f>
        <v>17</v>
      </c>
      <c r="H53" s="20">
        <f>'Điểm TC 4'!H49</f>
        <v>20</v>
      </c>
      <c r="I53" s="18">
        <f>'Điểm TC 5'!G49</f>
        <v>0</v>
      </c>
      <c r="J53" s="18">
        <f t="shared" si="1"/>
        <v>73</v>
      </c>
      <c r="K53" s="21" t="str">
        <f t="shared" si="0"/>
        <v>Khá</v>
      </c>
    </row>
    <row r="54" spans="1:11">
      <c r="A54" s="20">
        <v>48</v>
      </c>
      <c r="B54" s="43" t="s">
        <v>163</v>
      </c>
      <c r="C54" s="44" t="s">
        <v>164</v>
      </c>
      <c r="D54" s="45">
        <v>37900</v>
      </c>
      <c r="E54" s="15">
        <f>'Điểm TC 1'!L50</f>
        <v>11</v>
      </c>
      <c r="F54" s="20">
        <f>'Điểm TC 2'!J50</f>
        <v>25</v>
      </c>
      <c r="G54" s="20">
        <f>'Điểm TC 3'!G50</f>
        <v>18</v>
      </c>
      <c r="H54" s="20">
        <f>'Điểm TC 4'!H50</f>
        <v>20</v>
      </c>
      <c r="I54" s="18">
        <f>'Điểm TC 5'!G50</f>
        <v>0</v>
      </c>
      <c r="J54" s="18">
        <f t="shared" si="1"/>
        <v>74</v>
      </c>
      <c r="K54" s="21" t="str">
        <f t="shared" si="0"/>
        <v>Khá</v>
      </c>
    </row>
    <row r="55" spans="1:11">
      <c r="A55" s="20">
        <v>49</v>
      </c>
      <c r="B55" s="43" t="s">
        <v>171</v>
      </c>
      <c r="C55" s="44" t="s">
        <v>172</v>
      </c>
      <c r="D55" s="45">
        <v>37897</v>
      </c>
      <c r="E55" s="15">
        <f>'Điểm TC 1'!L51</f>
        <v>15</v>
      </c>
      <c r="F55" s="20">
        <f>'Điểm TC 2'!J51</f>
        <v>25</v>
      </c>
      <c r="G55" s="20">
        <f>'Điểm TC 3'!G51</f>
        <v>18</v>
      </c>
      <c r="H55" s="20">
        <f>'Điểm TC 4'!H51</f>
        <v>20</v>
      </c>
      <c r="I55" s="18">
        <f>'Điểm TC 5'!G51</f>
        <v>0</v>
      </c>
      <c r="J55" s="18">
        <f t="shared" si="1"/>
        <v>78</v>
      </c>
      <c r="K55" s="21" t="str">
        <f t="shared" si="0"/>
        <v>Khá</v>
      </c>
    </row>
    <row r="56" spans="1:11">
      <c r="A56" s="20">
        <v>50</v>
      </c>
      <c r="B56" s="43" t="s">
        <v>173</v>
      </c>
      <c r="C56" s="44" t="s">
        <v>174</v>
      </c>
      <c r="D56" s="45">
        <v>37800</v>
      </c>
      <c r="E56" s="15">
        <f>'Điểm TC 1'!L52</f>
        <v>15</v>
      </c>
      <c r="F56" s="20">
        <f>'Điểm TC 2'!J52</f>
        <v>25</v>
      </c>
      <c r="G56" s="20">
        <f>'Điểm TC 3'!G52</f>
        <v>18</v>
      </c>
      <c r="H56" s="20">
        <f>'Điểm TC 4'!H52</f>
        <v>20</v>
      </c>
      <c r="I56" s="18">
        <f>'Điểm TC 5'!G52</f>
        <v>0</v>
      </c>
      <c r="J56" s="18">
        <f t="shared" si="1"/>
        <v>78</v>
      </c>
      <c r="K56" s="21" t="str">
        <f t="shared" si="0"/>
        <v>Khá</v>
      </c>
    </row>
    <row r="57" spans="1:11">
      <c r="A57" s="20">
        <v>51</v>
      </c>
      <c r="B57" s="43" t="s">
        <v>180</v>
      </c>
      <c r="C57" s="44" t="s">
        <v>178</v>
      </c>
      <c r="D57" s="45">
        <v>37792</v>
      </c>
      <c r="E57" s="15">
        <f>'Điểm TC 1'!L53</f>
        <v>14</v>
      </c>
      <c r="F57" s="20">
        <f>'Điểm TC 2'!J53</f>
        <v>25</v>
      </c>
      <c r="G57" s="20">
        <f>'Điểm TC 3'!G53</f>
        <v>18</v>
      </c>
      <c r="H57" s="20">
        <f>'Điểm TC 4'!H53</f>
        <v>20</v>
      </c>
      <c r="I57" s="18">
        <f>'Điểm TC 5'!G53</f>
        <v>0</v>
      </c>
      <c r="J57" s="18">
        <f t="shared" si="1"/>
        <v>77</v>
      </c>
      <c r="K57" s="21" t="str">
        <f>IF(J57&gt;=90,"Xuất sắc", IF(J57&gt;=80,"Tốt", IF(J57&gt;=65, "Khá", IF(J57&gt;=50,"TB", IF(J57&gt;=35, "Yếu", "Kém")))))</f>
        <v>Khá</v>
      </c>
    </row>
    <row r="58" spans="1:11">
      <c r="A58" s="32"/>
      <c r="B58" s="11"/>
      <c r="C58" s="12"/>
      <c r="D58" s="11"/>
      <c r="E58" s="13"/>
      <c r="F58" s="13"/>
      <c r="G58" s="13"/>
      <c r="H58" s="13"/>
      <c r="I58" s="13"/>
      <c r="J58" s="13"/>
      <c r="K58" s="14"/>
    </row>
    <row r="59" spans="1:11">
      <c r="B59" s="6" t="s">
        <v>17</v>
      </c>
      <c r="C59" s="6" t="str">
        <f>"= "&amp;COUNTIF($K$7:$K$57,"Xuất sắc")&amp;" / "&amp;COUNTA($K$7:$K$57)</f>
        <v>= 3 / 51</v>
      </c>
      <c r="D59" s="7">
        <f>COUNTIF($K$7:$K$57,"Xuất sắc")/COUNTA($K$7:$K$57)</f>
        <v>5.8823529411764705E-2</v>
      </c>
      <c r="E59" s="8"/>
      <c r="F59" s="6" t="s">
        <v>20</v>
      </c>
      <c r="G59" s="9"/>
      <c r="H59" s="8"/>
      <c r="I59" s="6" t="str">
        <f>"= "&amp;COUNTIF($K$7:$K$57,"TB")&amp;" / "&amp;COUNTA($K$7:$K$57)</f>
        <v>= 7 / 51</v>
      </c>
      <c r="J59" s="7">
        <f>COUNTIF($K$7:$K$57,"TB")/COUNTA($K$7:$K$57)</f>
        <v>0.13725490196078433</v>
      </c>
      <c r="K59" s="2"/>
    </row>
    <row r="60" spans="1:11">
      <c r="B60" s="6" t="s">
        <v>18</v>
      </c>
      <c r="C60" s="6" t="str">
        <f>"= "&amp;COUNTIF($K$7:$K$57,"Tốt")&amp;" / "&amp;COUNTA($K$7:$K$57)</f>
        <v>= 2 / 51</v>
      </c>
      <c r="D60" s="7">
        <f>COUNTIF($K$7:$K$57,"Tốt")/COUNTA($K$7:$K$57)</f>
        <v>3.9215686274509803E-2</v>
      </c>
      <c r="E60" s="8"/>
      <c r="F60" s="6" t="s">
        <v>21</v>
      </c>
      <c r="G60" s="9"/>
      <c r="H60" s="8"/>
      <c r="I60" s="6" t="str">
        <f>"= "&amp;COUNTIF($K$7:$K$57,"Yếu")&amp;" / "&amp;COUNTA($K$7:$K$57)</f>
        <v>= 1 / 51</v>
      </c>
      <c r="J60" s="7">
        <f>COUNTIF($K$7:$K$57,"Yếu")/COUNTA($K$7:$K$57)</f>
        <v>1.9607843137254902E-2</v>
      </c>
    </row>
    <row r="61" spans="1:11">
      <c r="B61" s="6" t="s">
        <v>19</v>
      </c>
      <c r="C61" s="6" t="str">
        <f>"= "&amp;COUNTIF($K$7:$K$57,"Khá")&amp;" / "&amp;COUNTA($K$7:$K$57)</f>
        <v>= 38 / 51</v>
      </c>
      <c r="D61" s="7">
        <f>COUNTIF($K$7:$K$57,"Khá")/COUNTA($K$7:$K$57)</f>
        <v>0.74509803921568629</v>
      </c>
      <c r="E61" s="8"/>
      <c r="F61" s="6" t="s">
        <v>22</v>
      </c>
      <c r="G61" s="8"/>
      <c r="H61" s="5"/>
      <c r="I61" s="6" t="str">
        <f>"= "&amp;COUNTIF($K$7:$K$57,"Kém")&amp;" / "&amp;COUNTA($K$7:$K$57)</f>
        <v>= 0 / 51</v>
      </c>
      <c r="J61" s="7">
        <f>COUNTIF($K$7:$K$57,"Kém")/COUNTA($K$7:$K$57)</f>
        <v>0</v>
      </c>
    </row>
    <row r="62" spans="1:11">
      <c r="C62" s="8"/>
      <c r="D62" s="8"/>
      <c r="E62" s="8"/>
      <c r="F62" s="8"/>
      <c r="K62" s="4"/>
    </row>
    <row r="63" spans="1:11">
      <c r="F63" s="52" t="str">
        <f ca="1">"Hưng Yên, ngày "&amp;DAY(TODAY())&amp;" tháng "&amp;MONTH(TODAY())&amp;" năm "&amp;YEAR(NOW())</f>
        <v>Hưng Yên, ngày 1 tháng 10 năm 2023</v>
      </c>
      <c r="G63" s="52"/>
      <c r="H63" s="52"/>
      <c r="I63" s="52"/>
      <c r="J63" s="52"/>
      <c r="K63" s="52"/>
    </row>
    <row r="64" spans="1:11">
      <c r="A64" s="1"/>
      <c r="B64" s="50" t="s">
        <v>30</v>
      </c>
      <c r="C64" s="50"/>
      <c r="D64" s="50" t="s">
        <v>15</v>
      </c>
      <c r="E64" s="50"/>
      <c r="F64" s="50" t="s">
        <v>16</v>
      </c>
      <c r="G64" s="50"/>
      <c r="H64" s="50"/>
      <c r="I64" s="50"/>
      <c r="J64" s="50"/>
      <c r="K64" s="50"/>
    </row>
    <row r="65" spans="1:11">
      <c r="A65" s="1"/>
      <c r="B65" s="51"/>
      <c r="C65" s="51"/>
      <c r="D65" s="51"/>
      <c r="E65" s="51"/>
      <c r="F65" s="51"/>
      <c r="G65" s="51"/>
      <c r="H65" s="51"/>
      <c r="I65" s="51"/>
      <c r="J65" s="51"/>
      <c r="K65" s="51"/>
    </row>
    <row r="66" spans="1:11">
      <c r="A66" s="1"/>
      <c r="B66" s="1"/>
      <c r="C66" s="2"/>
      <c r="D66" s="2"/>
      <c r="E66" s="2"/>
      <c r="F66" s="2"/>
      <c r="G66" s="2"/>
      <c r="H66" s="2"/>
      <c r="I66" s="1"/>
      <c r="J66" s="2"/>
      <c r="K66" s="2"/>
    </row>
    <row r="67" spans="1:11">
      <c r="A67" s="1"/>
      <c r="B67" s="1"/>
      <c r="C67" s="2"/>
      <c r="D67" s="2"/>
      <c r="E67" s="2"/>
      <c r="F67" s="2"/>
      <c r="G67" s="2"/>
      <c r="H67" s="2"/>
      <c r="I67" s="1"/>
      <c r="J67" s="2"/>
      <c r="K67" s="2"/>
    </row>
    <row r="68" spans="1:11">
      <c r="A68" s="1"/>
      <c r="B68" s="49" t="s">
        <v>24</v>
      </c>
      <c r="C68" s="49"/>
      <c r="D68" s="49" t="s">
        <v>177</v>
      </c>
      <c r="E68" s="49"/>
      <c r="F68" s="49" t="s">
        <v>176</v>
      </c>
      <c r="G68" s="49"/>
      <c r="H68" s="49"/>
      <c r="I68" s="49"/>
      <c r="J68" s="49"/>
      <c r="K68" s="49"/>
    </row>
  </sheetData>
  <autoFilter ref="A6:K57" xr:uid="{00000000-0001-0000-0000-000000000000}"/>
  <mergeCells count="15">
    <mergeCell ref="E1:K1"/>
    <mergeCell ref="A4:K4"/>
    <mergeCell ref="E2:K2"/>
    <mergeCell ref="A1:D1"/>
    <mergeCell ref="A2:D2"/>
    <mergeCell ref="F63:K63"/>
    <mergeCell ref="D64:E64"/>
    <mergeCell ref="D65:E65"/>
    <mergeCell ref="B64:C64"/>
    <mergeCell ref="B65:C65"/>
    <mergeCell ref="D68:E68"/>
    <mergeCell ref="F68:K68"/>
    <mergeCell ref="B68:C68"/>
    <mergeCell ref="F64:K64"/>
    <mergeCell ref="F65:K65"/>
  </mergeCells>
  <phoneticPr fontId="3" type="noConversion"/>
  <conditionalFormatting sqref="B7:C15 B39:C45 M46:V46">
    <cfRule type="expression" dxfId="15" priority="2">
      <formula>$A2&lt;&gt;""</formula>
    </cfRule>
  </conditionalFormatting>
  <conditionalFormatting sqref="B16:C18">
    <cfRule type="expression" dxfId="14" priority="4">
      <formula>$A12&lt;&gt;""</formula>
    </cfRule>
  </conditionalFormatting>
  <conditionalFormatting sqref="B19:C33 B37:C37">
    <cfRule type="expression" dxfId="13" priority="6">
      <formula>#REF!&lt;&gt;""</formula>
    </cfRule>
  </conditionalFormatting>
  <conditionalFormatting sqref="B34:C36">
    <cfRule type="expression" dxfId="12" priority="29">
      <formula>$A16&lt;&gt;""</formula>
    </cfRule>
  </conditionalFormatting>
  <conditionalFormatting sqref="B38:C38">
    <cfRule type="expression" dxfId="11" priority="27">
      <formula>$A19&lt;&gt;""</formula>
    </cfRule>
  </conditionalFormatting>
  <conditionalFormatting sqref="B46:D47">
    <cfRule type="expression" dxfId="10" priority="1">
      <formula>$A41&lt;&gt;""</formula>
    </cfRule>
  </conditionalFormatting>
  <conditionalFormatting sqref="B48:D48">
    <cfRule type="expression" dxfId="9" priority="40">
      <formula>$A42&lt;&gt;""</formula>
    </cfRule>
  </conditionalFormatting>
  <conditionalFormatting sqref="B49:D49">
    <cfRule type="expression" dxfId="8" priority="39">
      <formula>$A42&lt;&gt;""</formula>
    </cfRule>
  </conditionalFormatting>
  <conditionalFormatting sqref="B50:D50">
    <cfRule type="expression" dxfId="7" priority="38">
      <formula>$A42&lt;&gt;""</formula>
    </cfRule>
  </conditionalFormatting>
  <conditionalFormatting sqref="B51:D51">
    <cfRule type="expression" dxfId="6" priority="37">
      <formula>$A42&lt;&gt;""</formula>
    </cfRule>
  </conditionalFormatting>
  <conditionalFormatting sqref="B52:D52">
    <cfRule type="expression" dxfId="5" priority="36">
      <formula>$A42&lt;&gt;""</formula>
    </cfRule>
  </conditionalFormatting>
  <conditionalFormatting sqref="B53:D53">
    <cfRule type="expression" dxfId="4" priority="35">
      <formula>$A42&lt;&gt;""</formula>
    </cfRule>
  </conditionalFormatting>
  <conditionalFormatting sqref="B54:D54">
    <cfRule type="expression" dxfId="3" priority="34">
      <formula>$A42&lt;&gt;""</formula>
    </cfRule>
  </conditionalFormatting>
  <conditionalFormatting sqref="B55:D55">
    <cfRule type="expression" dxfId="2" priority="33">
      <formula>$A42&lt;&gt;""</formula>
    </cfRule>
  </conditionalFormatting>
  <conditionalFormatting sqref="B56:D56">
    <cfRule type="expression" dxfId="1" priority="32">
      <formula>$A42&lt;&gt;""</formula>
    </cfRule>
  </conditionalFormatting>
  <conditionalFormatting sqref="B57:D57">
    <cfRule type="expression" dxfId="0" priority="31">
      <formula>$A42&lt;&gt;""</formula>
    </cfRule>
  </conditionalFormatting>
  <printOptions horizontalCentered="1"/>
  <pageMargins left="0.2" right="0.2" top="0.75" bottom="0" header="0.5" footer="0"/>
  <pageSetup paperSize="9"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3"/>
  <sheetViews>
    <sheetView zoomScaleNormal="100" workbookViewId="0">
      <pane ySplit="2" topLeftCell="A3" activePane="bottomLeft" state="frozen"/>
      <selection pane="bottomLeft" activeCell="G3" sqref="G3:K3"/>
    </sheetView>
  </sheetViews>
  <sheetFormatPr defaultRowHeight="13.2"/>
  <cols>
    <col min="1" max="1" width="8.88671875" customWidth="1"/>
    <col min="2" max="2" width="13.88671875" customWidth="1"/>
    <col min="3" max="3" width="27.6640625" customWidth="1"/>
    <col min="4" max="5" width="9.6640625" customWidth="1"/>
    <col min="6" max="6" width="13.109375" bestFit="1" customWidth="1"/>
    <col min="7" max="7" width="14.33203125" customWidth="1"/>
    <col min="8" max="8" width="9.5546875" bestFit="1" customWidth="1"/>
    <col min="9" max="9" width="10.6640625" bestFit="1" customWidth="1"/>
    <col min="10" max="10" width="13.33203125" bestFit="1" customWidth="1"/>
    <col min="12" max="12" width="15.88671875" bestFit="1" customWidth="1"/>
  </cols>
  <sheetData>
    <row r="1" spans="1:14" ht="31.2">
      <c r="A1" s="55" t="s">
        <v>0</v>
      </c>
      <c r="B1" s="55" t="s">
        <v>14</v>
      </c>
      <c r="C1" s="55" t="s">
        <v>1</v>
      </c>
      <c r="D1" s="55" t="s">
        <v>25</v>
      </c>
      <c r="E1" s="23" t="s">
        <v>26</v>
      </c>
      <c r="F1" s="23" t="s">
        <v>56</v>
      </c>
      <c r="G1" s="23" t="s">
        <v>43</v>
      </c>
      <c r="H1" s="23" t="s">
        <v>54</v>
      </c>
      <c r="I1" s="23" t="s">
        <v>55</v>
      </c>
      <c r="J1" s="23" t="s">
        <v>42</v>
      </c>
      <c r="K1" s="23" t="s">
        <v>27</v>
      </c>
      <c r="L1" s="23" t="s">
        <v>28</v>
      </c>
    </row>
    <row r="2" spans="1:14" ht="15.6">
      <c r="A2" s="55"/>
      <c r="B2" s="55"/>
      <c r="C2" s="55"/>
      <c r="D2" s="55"/>
      <c r="E2" s="24"/>
      <c r="F2" s="24">
        <v>17</v>
      </c>
      <c r="G2" s="24">
        <v>6</v>
      </c>
      <c r="H2" s="24">
        <v>2</v>
      </c>
      <c r="I2" s="24">
        <v>2</v>
      </c>
      <c r="J2" s="24">
        <v>4</v>
      </c>
      <c r="K2" s="24">
        <v>6</v>
      </c>
      <c r="L2" s="24">
        <v>20</v>
      </c>
    </row>
    <row r="3" spans="1:14" ht="15">
      <c r="A3" s="34">
        <v>1</v>
      </c>
      <c r="B3" s="43" t="s">
        <v>77</v>
      </c>
      <c r="C3" s="44" t="s">
        <v>78</v>
      </c>
      <c r="D3" s="46">
        <v>5.85</v>
      </c>
      <c r="E3" s="40">
        <v>2</v>
      </c>
      <c r="F3" s="36">
        <f>E3/$F$2</f>
        <v>0.11764705882352941</v>
      </c>
      <c r="G3" s="37">
        <v>6</v>
      </c>
      <c r="H3" s="37">
        <v>0</v>
      </c>
      <c r="I3" s="37">
        <v>1</v>
      </c>
      <c r="J3" s="38">
        <f t="shared" ref="J3:J53" si="0">IF(F3=0%, 4, IF(F3&lt;10%, 3, IF(F3&lt;=20%, 2, IF(F3&lt;=30%,1,0))))</f>
        <v>2</v>
      </c>
      <c r="K3" s="38">
        <f t="shared" ref="K3:K26" si="1">IF(D3&lt;5, 0, IF(D3&lt;6, 2, IF(D3&lt;7, 3, IF(D3&lt;8, 4, IF(D3&lt;9, 5,6)))))</f>
        <v>2</v>
      </c>
      <c r="L3" s="38">
        <f>SUM(G3:K3)</f>
        <v>11</v>
      </c>
      <c r="N3" s="28" t="s">
        <v>59</v>
      </c>
    </row>
    <row r="4" spans="1:14" ht="15">
      <c r="A4" s="34">
        <v>2</v>
      </c>
      <c r="B4" s="43" t="s">
        <v>179</v>
      </c>
      <c r="C4" s="44" t="s">
        <v>78</v>
      </c>
      <c r="D4" s="46">
        <v>9.02</v>
      </c>
      <c r="E4" s="40"/>
      <c r="F4" s="36">
        <f t="shared" ref="F4:F53" si="2">E4/$F$2</f>
        <v>0</v>
      </c>
      <c r="G4" s="37">
        <v>6</v>
      </c>
      <c r="H4" s="37">
        <v>0</v>
      </c>
      <c r="I4" s="37">
        <v>1</v>
      </c>
      <c r="J4" s="38">
        <f t="shared" si="0"/>
        <v>4</v>
      </c>
      <c r="K4" s="38">
        <f t="shared" si="1"/>
        <v>6</v>
      </c>
      <c r="L4" s="38">
        <f t="shared" ref="L4:L53" si="3">SUM(G4:K4)</f>
        <v>17</v>
      </c>
      <c r="N4" s="28" t="s">
        <v>60</v>
      </c>
    </row>
    <row r="5" spans="1:14" ht="15">
      <c r="A5" s="34">
        <v>3</v>
      </c>
      <c r="B5" s="43" t="s">
        <v>79</v>
      </c>
      <c r="C5" s="44" t="s">
        <v>80</v>
      </c>
      <c r="D5" s="46">
        <v>8.36</v>
      </c>
      <c r="E5" s="40"/>
      <c r="F5" s="36">
        <f t="shared" si="2"/>
        <v>0</v>
      </c>
      <c r="G5" s="37">
        <v>6</v>
      </c>
      <c r="H5" s="37">
        <v>0</v>
      </c>
      <c r="I5" s="37">
        <v>1</v>
      </c>
      <c r="J5" s="38">
        <f t="shared" si="0"/>
        <v>4</v>
      </c>
      <c r="K5" s="38">
        <f t="shared" si="1"/>
        <v>5</v>
      </c>
      <c r="L5" s="38">
        <f t="shared" si="3"/>
        <v>16</v>
      </c>
      <c r="M5" s="22"/>
      <c r="N5" s="28" t="s">
        <v>61</v>
      </c>
    </row>
    <row r="6" spans="1:14" ht="13.8">
      <c r="A6" s="34">
        <v>4</v>
      </c>
      <c r="B6" s="43" t="s">
        <v>81</v>
      </c>
      <c r="C6" s="44" t="s">
        <v>82</v>
      </c>
      <c r="D6" s="46">
        <v>5.24</v>
      </c>
      <c r="E6" s="40">
        <v>4</v>
      </c>
      <c r="F6" s="36">
        <f t="shared" si="2"/>
        <v>0.23529411764705882</v>
      </c>
      <c r="G6" s="37">
        <v>6</v>
      </c>
      <c r="H6" s="37">
        <v>0</v>
      </c>
      <c r="I6" s="37">
        <v>1</v>
      </c>
      <c r="J6" s="38">
        <f t="shared" si="0"/>
        <v>1</v>
      </c>
      <c r="K6" s="38">
        <f t="shared" si="1"/>
        <v>2</v>
      </c>
      <c r="L6" s="38">
        <f t="shared" si="3"/>
        <v>10</v>
      </c>
    </row>
    <row r="7" spans="1:14" ht="13.8">
      <c r="A7" s="34">
        <v>5</v>
      </c>
      <c r="B7" s="43" t="s">
        <v>83</v>
      </c>
      <c r="C7" s="44" t="s">
        <v>84</v>
      </c>
      <c r="D7" s="46">
        <v>7.61</v>
      </c>
      <c r="E7" s="40"/>
      <c r="F7" s="36">
        <f t="shared" si="2"/>
        <v>0</v>
      </c>
      <c r="G7" s="37">
        <v>6</v>
      </c>
      <c r="H7" s="37">
        <v>0</v>
      </c>
      <c r="I7" s="37">
        <v>1</v>
      </c>
      <c r="J7" s="38">
        <f t="shared" si="0"/>
        <v>4</v>
      </c>
      <c r="K7" s="38">
        <f t="shared" si="1"/>
        <v>4</v>
      </c>
      <c r="L7" s="38">
        <f t="shared" si="3"/>
        <v>15</v>
      </c>
    </row>
    <row r="8" spans="1:14" ht="13.8">
      <c r="A8" s="34">
        <v>6</v>
      </c>
      <c r="B8" s="43" t="s">
        <v>85</v>
      </c>
      <c r="C8" s="44" t="s">
        <v>86</v>
      </c>
      <c r="D8" s="46">
        <v>6.13</v>
      </c>
      <c r="E8" s="40">
        <v>3</v>
      </c>
      <c r="F8" s="36">
        <f t="shared" si="2"/>
        <v>0.17647058823529413</v>
      </c>
      <c r="G8" s="37">
        <v>6</v>
      </c>
      <c r="H8" s="37">
        <v>0</v>
      </c>
      <c r="I8" s="37">
        <v>1</v>
      </c>
      <c r="J8" s="38">
        <f t="shared" si="0"/>
        <v>2</v>
      </c>
      <c r="K8" s="38">
        <f t="shared" si="1"/>
        <v>3</v>
      </c>
      <c r="L8" s="38">
        <f t="shared" si="3"/>
        <v>12</v>
      </c>
    </row>
    <row r="9" spans="1:14" ht="13.8">
      <c r="A9" s="34">
        <v>7</v>
      </c>
      <c r="B9" s="43" t="s">
        <v>87</v>
      </c>
      <c r="C9" s="44" t="s">
        <v>88</v>
      </c>
      <c r="D9" s="46">
        <v>4.91</v>
      </c>
      <c r="E9" s="40">
        <v>4</v>
      </c>
      <c r="F9" s="36">
        <f t="shared" si="2"/>
        <v>0.23529411764705882</v>
      </c>
      <c r="G9" s="37">
        <v>6</v>
      </c>
      <c r="H9" s="37">
        <v>0</v>
      </c>
      <c r="I9" s="37">
        <v>0</v>
      </c>
      <c r="J9" s="38">
        <f t="shared" si="0"/>
        <v>1</v>
      </c>
      <c r="K9" s="38">
        <f t="shared" si="1"/>
        <v>0</v>
      </c>
      <c r="L9" s="38">
        <f t="shared" si="3"/>
        <v>7</v>
      </c>
    </row>
    <row r="10" spans="1:14" ht="13.8">
      <c r="A10" s="34">
        <v>8</v>
      </c>
      <c r="B10" s="43" t="s">
        <v>89</v>
      </c>
      <c r="C10" s="44" t="s">
        <v>90</v>
      </c>
      <c r="D10" s="46">
        <v>6.24</v>
      </c>
      <c r="E10" s="40">
        <v>1</v>
      </c>
      <c r="F10" s="36">
        <f t="shared" si="2"/>
        <v>5.8823529411764705E-2</v>
      </c>
      <c r="G10" s="37">
        <v>6</v>
      </c>
      <c r="H10" s="37">
        <v>0</v>
      </c>
      <c r="I10" s="37">
        <v>1</v>
      </c>
      <c r="J10" s="38">
        <f t="shared" si="0"/>
        <v>3</v>
      </c>
      <c r="K10" s="38">
        <f t="shared" si="1"/>
        <v>3</v>
      </c>
      <c r="L10" s="38">
        <f t="shared" si="3"/>
        <v>13</v>
      </c>
    </row>
    <row r="11" spans="1:14" ht="13.8">
      <c r="A11" s="34">
        <v>9</v>
      </c>
      <c r="B11" s="43" t="s">
        <v>91</v>
      </c>
      <c r="C11" s="44" t="s">
        <v>92</v>
      </c>
      <c r="D11" s="46">
        <v>6.65</v>
      </c>
      <c r="E11" s="40">
        <v>2</v>
      </c>
      <c r="F11" s="36">
        <f t="shared" si="2"/>
        <v>0.11764705882352941</v>
      </c>
      <c r="G11" s="37">
        <v>6</v>
      </c>
      <c r="H11" s="37">
        <v>0</v>
      </c>
      <c r="I11" s="37">
        <v>1</v>
      </c>
      <c r="J11" s="38">
        <f t="shared" si="0"/>
        <v>2</v>
      </c>
      <c r="K11" s="38">
        <f t="shared" si="1"/>
        <v>3</v>
      </c>
      <c r="L11" s="38">
        <f t="shared" si="3"/>
        <v>12</v>
      </c>
    </row>
    <row r="12" spans="1:14" ht="13.8">
      <c r="A12" s="34">
        <v>10</v>
      </c>
      <c r="B12" s="43" t="s">
        <v>93</v>
      </c>
      <c r="C12" s="44" t="s">
        <v>94</v>
      </c>
      <c r="D12" s="46">
        <v>5.84</v>
      </c>
      <c r="E12" s="40">
        <v>2</v>
      </c>
      <c r="F12" s="36">
        <f t="shared" si="2"/>
        <v>0.11764705882352941</v>
      </c>
      <c r="G12" s="37">
        <v>6</v>
      </c>
      <c r="H12" s="37">
        <v>0</v>
      </c>
      <c r="I12" s="37">
        <v>1</v>
      </c>
      <c r="J12" s="38">
        <f t="shared" si="0"/>
        <v>2</v>
      </c>
      <c r="K12" s="38">
        <f t="shared" si="1"/>
        <v>2</v>
      </c>
      <c r="L12" s="38">
        <f t="shared" si="3"/>
        <v>11</v>
      </c>
    </row>
    <row r="13" spans="1:14" ht="13.8">
      <c r="A13" s="34">
        <v>11</v>
      </c>
      <c r="B13" s="43" t="s">
        <v>95</v>
      </c>
      <c r="C13" s="44" t="s">
        <v>96</v>
      </c>
      <c r="D13" s="46">
        <v>5.54</v>
      </c>
      <c r="E13" s="40">
        <v>3</v>
      </c>
      <c r="F13" s="36">
        <f t="shared" si="2"/>
        <v>0.17647058823529413</v>
      </c>
      <c r="G13" s="37">
        <v>6</v>
      </c>
      <c r="H13" s="37">
        <v>0</v>
      </c>
      <c r="I13" s="37">
        <v>1</v>
      </c>
      <c r="J13" s="38">
        <f t="shared" si="0"/>
        <v>2</v>
      </c>
      <c r="K13" s="38">
        <f t="shared" si="1"/>
        <v>2</v>
      </c>
      <c r="L13" s="38">
        <f t="shared" si="3"/>
        <v>11</v>
      </c>
    </row>
    <row r="14" spans="1:14" ht="13.8">
      <c r="A14" s="34">
        <v>12</v>
      </c>
      <c r="B14" s="43" t="s">
        <v>97</v>
      </c>
      <c r="C14" s="44" t="s">
        <v>98</v>
      </c>
      <c r="D14" s="46">
        <v>4.49</v>
      </c>
      <c r="E14" s="40">
        <v>5</v>
      </c>
      <c r="F14" s="39">
        <f t="shared" si="2"/>
        <v>0.29411764705882354</v>
      </c>
      <c r="G14" s="37">
        <v>6</v>
      </c>
      <c r="H14" s="37">
        <v>0</v>
      </c>
      <c r="I14" s="37">
        <v>1</v>
      </c>
      <c r="J14" s="38">
        <f t="shared" si="0"/>
        <v>1</v>
      </c>
      <c r="K14" s="38">
        <f t="shared" si="1"/>
        <v>0</v>
      </c>
      <c r="L14" s="38">
        <f t="shared" si="3"/>
        <v>8</v>
      </c>
    </row>
    <row r="15" spans="1:14" ht="13.8">
      <c r="A15" s="34">
        <v>13</v>
      </c>
      <c r="B15" s="43" t="s">
        <v>99</v>
      </c>
      <c r="C15" s="44" t="s">
        <v>100</v>
      </c>
      <c r="D15" s="46">
        <v>5.52</v>
      </c>
      <c r="E15" s="40">
        <v>2</v>
      </c>
      <c r="F15" s="36">
        <f t="shared" si="2"/>
        <v>0.11764705882352941</v>
      </c>
      <c r="G15" s="37">
        <v>6</v>
      </c>
      <c r="H15" s="37">
        <v>0</v>
      </c>
      <c r="I15" s="37">
        <v>1</v>
      </c>
      <c r="J15" s="38">
        <f t="shared" si="0"/>
        <v>2</v>
      </c>
      <c r="K15" s="38">
        <f t="shared" si="1"/>
        <v>2</v>
      </c>
      <c r="L15" s="38">
        <f t="shared" si="3"/>
        <v>11</v>
      </c>
    </row>
    <row r="16" spans="1:14" ht="13.8">
      <c r="A16" s="34">
        <v>14</v>
      </c>
      <c r="B16" s="43" t="s">
        <v>101</v>
      </c>
      <c r="C16" s="44" t="s">
        <v>102</v>
      </c>
      <c r="D16" s="46">
        <v>6.51</v>
      </c>
      <c r="E16" s="40">
        <v>3</v>
      </c>
      <c r="F16" s="36">
        <f t="shared" si="2"/>
        <v>0.17647058823529413</v>
      </c>
      <c r="G16" s="37">
        <v>6</v>
      </c>
      <c r="H16" s="37">
        <v>0</v>
      </c>
      <c r="I16" s="37">
        <v>1</v>
      </c>
      <c r="J16" s="38">
        <f t="shared" si="0"/>
        <v>2</v>
      </c>
      <c r="K16" s="38">
        <f t="shared" si="1"/>
        <v>3</v>
      </c>
      <c r="L16" s="38">
        <f t="shared" si="3"/>
        <v>12</v>
      </c>
    </row>
    <row r="17" spans="1:13" ht="13.8">
      <c r="A17" s="34">
        <v>15</v>
      </c>
      <c r="B17" s="43" t="s">
        <v>103</v>
      </c>
      <c r="C17" s="44" t="s">
        <v>104</v>
      </c>
      <c r="D17" s="46">
        <v>7.39</v>
      </c>
      <c r="E17" s="40"/>
      <c r="F17" s="36">
        <f t="shared" si="2"/>
        <v>0</v>
      </c>
      <c r="G17" s="37">
        <v>6</v>
      </c>
      <c r="H17" s="37">
        <v>0</v>
      </c>
      <c r="I17" s="37">
        <v>1</v>
      </c>
      <c r="J17" s="38">
        <f>IF(F17=0%, 4, IF(F17&lt;10%, 3, IF(F17&lt;=20%, 2, IF(F17&lt;=30%,1,0))))</f>
        <v>4</v>
      </c>
      <c r="K17" s="38">
        <f t="shared" si="1"/>
        <v>4</v>
      </c>
      <c r="L17" s="38">
        <f t="shared" si="3"/>
        <v>15</v>
      </c>
    </row>
    <row r="18" spans="1:13" ht="13.8">
      <c r="A18" s="34">
        <v>16</v>
      </c>
      <c r="B18" s="43" t="s">
        <v>105</v>
      </c>
      <c r="C18" s="44" t="s">
        <v>106</v>
      </c>
      <c r="D18" s="46">
        <v>6.11</v>
      </c>
      <c r="E18" s="40">
        <v>2</v>
      </c>
      <c r="F18" s="36">
        <f t="shared" si="2"/>
        <v>0.11764705882352941</v>
      </c>
      <c r="G18" s="37">
        <v>6</v>
      </c>
      <c r="H18" s="37">
        <v>0</v>
      </c>
      <c r="I18" s="37">
        <v>1</v>
      </c>
      <c r="J18" s="38">
        <f t="shared" si="0"/>
        <v>2</v>
      </c>
      <c r="K18" s="38">
        <f t="shared" si="1"/>
        <v>3</v>
      </c>
      <c r="L18" s="38">
        <f t="shared" si="3"/>
        <v>12</v>
      </c>
    </row>
    <row r="19" spans="1:13" ht="13.8">
      <c r="A19" s="34">
        <v>17</v>
      </c>
      <c r="B19" s="43" t="s">
        <v>111</v>
      </c>
      <c r="C19" s="44" t="s">
        <v>112</v>
      </c>
      <c r="D19" s="46">
        <v>6.66</v>
      </c>
      <c r="E19" s="40">
        <v>2</v>
      </c>
      <c r="F19" s="36">
        <f t="shared" si="2"/>
        <v>0.11764705882352941</v>
      </c>
      <c r="G19" s="37">
        <v>6</v>
      </c>
      <c r="H19" s="37">
        <v>0</v>
      </c>
      <c r="I19" s="37">
        <v>1</v>
      </c>
      <c r="J19" s="38">
        <f t="shared" si="0"/>
        <v>2</v>
      </c>
      <c r="K19" s="38">
        <f t="shared" si="1"/>
        <v>3</v>
      </c>
      <c r="L19" s="38">
        <f t="shared" si="3"/>
        <v>12</v>
      </c>
    </row>
    <row r="20" spans="1:13" ht="13.8">
      <c r="A20" s="34">
        <v>18</v>
      </c>
      <c r="B20" s="43" t="s">
        <v>107</v>
      </c>
      <c r="C20" s="44" t="s">
        <v>108</v>
      </c>
      <c r="D20" s="46">
        <v>7.56</v>
      </c>
      <c r="E20" s="40">
        <v>1</v>
      </c>
      <c r="F20" s="36">
        <f t="shared" si="2"/>
        <v>5.8823529411764705E-2</v>
      </c>
      <c r="G20" s="37">
        <v>6</v>
      </c>
      <c r="H20" s="37">
        <v>0</v>
      </c>
      <c r="I20" s="37">
        <v>1</v>
      </c>
      <c r="J20" s="38">
        <f t="shared" si="0"/>
        <v>3</v>
      </c>
      <c r="K20" s="38">
        <f t="shared" si="1"/>
        <v>4</v>
      </c>
      <c r="L20" s="38">
        <f t="shared" si="3"/>
        <v>14</v>
      </c>
    </row>
    <row r="21" spans="1:13" ht="13.8">
      <c r="A21" s="34">
        <v>19</v>
      </c>
      <c r="B21" s="43" t="s">
        <v>109</v>
      </c>
      <c r="C21" s="44" t="s">
        <v>110</v>
      </c>
      <c r="D21" s="46">
        <v>7.11</v>
      </c>
      <c r="E21" s="40">
        <v>2</v>
      </c>
      <c r="F21" s="36">
        <f t="shared" si="2"/>
        <v>0.11764705882352941</v>
      </c>
      <c r="G21" s="37">
        <v>6</v>
      </c>
      <c r="H21" s="37">
        <v>0</v>
      </c>
      <c r="I21" s="37">
        <v>1</v>
      </c>
      <c r="J21" s="38">
        <f t="shared" si="0"/>
        <v>2</v>
      </c>
      <c r="K21" s="38">
        <f t="shared" si="1"/>
        <v>4</v>
      </c>
      <c r="L21" s="38">
        <f t="shared" si="3"/>
        <v>13</v>
      </c>
    </row>
    <row r="22" spans="1:13" ht="13.8">
      <c r="A22" s="34">
        <v>20</v>
      </c>
      <c r="B22" s="43" t="s">
        <v>119</v>
      </c>
      <c r="C22" s="44" t="s">
        <v>120</v>
      </c>
      <c r="D22" s="46">
        <v>6.37</v>
      </c>
      <c r="E22" s="40">
        <v>3</v>
      </c>
      <c r="F22" s="36">
        <f t="shared" si="2"/>
        <v>0.17647058823529413</v>
      </c>
      <c r="G22" s="37">
        <v>6</v>
      </c>
      <c r="H22" s="37">
        <v>0</v>
      </c>
      <c r="I22" s="37">
        <v>1</v>
      </c>
      <c r="J22" s="38">
        <f t="shared" si="0"/>
        <v>2</v>
      </c>
      <c r="K22" s="38">
        <f t="shared" si="1"/>
        <v>3</v>
      </c>
      <c r="L22" s="38">
        <f t="shared" si="3"/>
        <v>12</v>
      </c>
    </row>
    <row r="23" spans="1:13" ht="13.8">
      <c r="A23" s="34">
        <v>21</v>
      </c>
      <c r="B23" s="43" t="s">
        <v>123</v>
      </c>
      <c r="C23" s="44" t="s">
        <v>124</v>
      </c>
      <c r="D23" s="46">
        <v>6.82</v>
      </c>
      <c r="E23" s="40"/>
      <c r="F23" s="36">
        <f t="shared" si="2"/>
        <v>0</v>
      </c>
      <c r="G23" s="37">
        <v>6</v>
      </c>
      <c r="H23" s="37">
        <v>0</v>
      </c>
      <c r="I23" s="37">
        <v>1</v>
      </c>
      <c r="J23" s="38">
        <f t="shared" si="0"/>
        <v>4</v>
      </c>
      <c r="K23" s="38">
        <f t="shared" si="1"/>
        <v>3</v>
      </c>
      <c r="L23" s="38">
        <f t="shared" si="3"/>
        <v>14</v>
      </c>
    </row>
    <row r="24" spans="1:13" ht="13.8">
      <c r="A24" s="34">
        <v>22</v>
      </c>
      <c r="B24" s="43" t="s">
        <v>125</v>
      </c>
      <c r="C24" s="44" t="s">
        <v>126</v>
      </c>
      <c r="D24" s="46">
        <v>5.67</v>
      </c>
      <c r="E24" s="40">
        <v>3</v>
      </c>
      <c r="F24" s="36">
        <f t="shared" si="2"/>
        <v>0.17647058823529413</v>
      </c>
      <c r="G24" s="37">
        <v>6</v>
      </c>
      <c r="H24" s="37">
        <v>0</v>
      </c>
      <c r="I24" s="37">
        <v>1</v>
      </c>
      <c r="J24" s="38">
        <f t="shared" si="0"/>
        <v>2</v>
      </c>
      <c r="K24" s="38">
        <f t="shared" si="1"/>
        <v>2</v>
      </c>
      <c r="L24" s="38">
        <f t="shared" si="3"/>
        <v>11</v>
      </c>
      <c r="M24" s="31"/>
    </row>
    <row r="25" spans="1:13" ht="13.8">
      <c r="A25" s="34">
        <v>23</v>
      </c>
      <c r="B25" s="43" t="s">
        <v>121</v>
      </c>
      <c r="C25" s="44" t="s">
        <v>122</v>
      </c>
      <c r="D25" s="46">
        <v>5.94</v>
      </c>
      <c r="E25" s="40">
        <v>3</v>
      </c>
      <c r="F25" s="36">
        <f t="shared" si="2"/>
        <v>0.17647058823529413</v>
      </c>
      <c r="G25" s="37">
        <v>6</v>
      </c>
      <c r="H25" s="37">
        <v>0</v>
      </c>
      <c r="I25" s="37">
        <v>1</v>
      </c>
      <c r="J25" s="38">
        <f t="shared" si="0"/>
        <v>2</v>
      </c>
      <c r="K25" s="38">
        <f t="shared" si="1"/>
        <v>2</v>
      </c>
      <c r="L25" s="38">
        <f t="shared" si="3"/>
        <v>11</v>
      </c>
    </row>
    <row r="26" spans="1:13" ht="13.8">
      <c r="A26" s="34">
        <v>24</v>
      </c>
      <c r="B26" s="43" t="s">
        <v>115</v>
      </c>
      <c r="C26" s="44" t="s">
        <v>116</v>
      </c>
      <c r="D26" s="46">
        <v>5.84</v>
      </c>
      <c r="E26" s="40">
        <v>3</v>
      </c>
      <c r="F26" s="36">
        <f t="shared" si="2"/>
        <v>0.17647058823529413</v>
      </c>
      <c r="G26" s="37">
        <v>6</v>
      </c>
      <c r="H26" s="37">
        <v>0</v>
      </c>
      <c r="I26" s="37">
        <v>1</v>
      </c>
      <c r="J26" s="38">
        <f t="shared" si="0"/>
        <v>2</v>
      </c>
      <c r="K26" s="38">
        <f t="shared" si="1"/>
        <v>2</v>
      </c>
      <c r="L26" s="38">
        <f t="shared" si="3"/>
        <v>11</v>
      </c>
    </row>
    <row r="27" spans="1:13" ht="13.8">
      <c r="A27" s="34">
        <v>25</v>
      </c>
      <c r="B27" s="43" t="s">
        <v>117</v>
      </c>
      <c r="C27" s="44" t="s">
        <v>118</v>
      </c>
      <c r="D27" s="46">
        <v>1.01</v>
      </c>
      <c r="E27" s="40">
        <v>7</v>
      </c>
      <c r="F27" s="36">
        <f t="shared" si="2"/>
        <v>0.41176470588235292</v>
      </c>
      <c r="G27" s="37">
        <v>6</v>
      </c>
      <c r="H27" s="37">
        <v>0</v>
      </c>
      <c r="I27" s="37">
        <v>1</v>
      </c>
      <c r="J27" s="38">
        <f t="shared" si="0"/>
        <v>0</v>
      </c>
      <c r="K27" s="38">
        <f t="shared" ref="K27:K53" si="4">IF(D27&lt;5, 0, IF(D27&lt;6, 2, IF(D27&lt;7, 3, IF(D27&lt;8, 4, IF(D27&lt;9, 5,6)))))</f>
        <v>0</v>
      </c>
      <c r="L27" s="38">
        <f t="shared" si="3"/>
        <v>7</v>
      </c>
    </row>
    <row r="28" spans="1:13" ht="13.8">
      <c r="A28" s="34">
        <v>26</v>
      </c>
      <c r="B28" s="43" t="s">
        <v>113</v>
      </c>
      <c r="C28" s="44" t="s">
        <v>114</v>
      </c>
      <c r="D28" s="46">
        <v>5.81</v>
      </c>
      <c r="E28" s="40">
        <v>3</v>
      </c>
      <c r="F28" s="36">
        <f t="shared" si="2"/>
        <v>0.17647058823529413</v>
      </c>
      <c r="G28" s="37">
        <v>6</v>
      </c>
      <c r="H28" s="37">
        <v>0</v>
      </c>
      <c r="I28" s="37">
        <v>1</v>
      </c>
      <c r="J28" s="38">
        <f t="shared" si="0"/>
        <v>2</v>
      </c>
      <c r="K28" s="38">
        <f t="shared" si="4"/>
        <v>2</v>
      </c>
      <c r="L28" s="38">
        <f t="shared" si="3"/>
        <v>11</v>
      </c>
    </row>
    <row r="29" spans="1:13" ht="13.8">
      <c r="A29" s="34">
        <v>27</v>
      </c>
      <c r="B29" s="43" t="s">
        <v>127</v>
      </c>
      <c r="C29" s="44" t="s">
        <v>128</v>
      </c>
      <c r="D29" s="46">
        <v>5.4</v>
      </c>
      <c r="E29" s="40">
        <v>3</v>
      </c>
      <c r="F29" s="36">
        <f t="shared" si="2"/>
        <v>0.17647058823529413</v>
      </c>
      <c r="G29" s="37">
        <v>6</v>
      </c>
      <c r="H29" s="37">
        <v>0</v>
      </c>
      <c r="I29" s="37">
        <v>1</v>
      </c>
      <c r="J29" s="38">
        <f t="shared" si="0"/>
        <v>2</v>
      </c>
      <c r="K29" s="38">
        <f t="shared" si="4"/>
        <v>2</v>
      </c>
      <c r="L29" s="38">
        <f t="shared" si="3"/>
        <v>11</v>
      </c>
    </row>
    <row r="30" spans="1:13" ht="13.8">
      <c r="A30" s="34">
        <v>28</v>
      </c>
      <c r="B30" s="43" t="s">
        <v>129</v>
      </c>
      <c r="C30" s="44" t="s">
        <v>130</v>
      </c>
      <c r="D30" s="46">
        <v>6.55</v>
      </c>
      <c r="E30" s="40">
        <v>1</v>
      </c>
      <c r="F30" s="36">
        <f t="shared" si="2"/>
        <v>5.8823529411764705E-2</v>
      </c>
      <c r="G30" s="37">
        <v>6</v>
      </c>
      <c r="H30" s="37">
        <v>0</v>
      </c>
      <c r="I30" s="37">
        <v>1</v>
      </c>
      <c r="J30" s="38">
        <f t="shared" si="0"/>
        <v>3</v>
      </c>
      <c r="K30" s="38">
        <f t="shared" si="4"/>
        <v>3</v>
      </c>
      <c r="L30" s="38">
        <f t="shared" si="3"/>
        <v>13</v>
      </c>
    </row>
    <row r="31" spans="1:13" ht="13.8">
      <c r="A31" s="34">
        <v>29</v>
      </c>
      <c r="B31" s="43" t="s">
        <v>131</v>
      </c>
      <c r="C31" s="44" t="s">
        <v>132</v>
      </c>
      <c r="D31" s="46">
        <v>6.55</v>
      </c>
      <c r="E31" s="40">
        <v>1</v>
      </c>
      <c r="F31" s="36">
        <f t="shared" si="2"/>
        <v>5.8823529411764705E-2</v>
      </c>
      <c r="G31" s="37">
        <v>6</v>
      </c>
      <c r="H31" s="37">
        <v>0</v>
      </c>
      <c r="I31" s="37">
        <v>1</v>
      </c>
      <c r="J31" s="38">
        <f t="shared" si="0"/>
        <v>3</v>
      </c>
      <c r="K31" s="38">
        <f t="shared" si="4"/>
        <v>3</v>
      </c>
      <c r="L31" s="38">
        <f t="shared" si="3"/>
        <v>13</v>
      </c>
    </row>
    <row r="32" spans="1:13" ht="13.8">
      <c r="A32" s="34">
        <v>30</v>
      </c>
      <c r="B32" s="43" t="s">
        <v>133</v>
      </c>
      <c r="C32" s="44" t="s">
        <v>134</v>
      </c>
      <c r="D32" s="46">
        <v>5.71</v>
      </c>
      <c r="E32" s="40">
        <v>2</v>
      </c>
      <c r="F32" s="36">
        <f t="shared" si="2"/>
        <v>0.11764705882352941</v>
      </c>
      <c r="G32" s="37">
        <v>6</v>
      </c>
      <c r="H32" s="37">
        <v>0</v>
      </c>
      <c r="I32" s="37">
        <v>1</v>
      </c>
      <c r="J32" s="38">
        <f t="shared" si="0"/>
        <v>2</v>
      </c>
      <c r="K32" s="38">
        <f t="shared" si="4"/>
        <v>2</v>
      </c>
      <c r="L32" s="38">
        <f t="shared" si="3"/>
        <v>11</v>
      </c>
    </row>
    <row r="33" spans="1:12" ht="13.8">
      <c r="A33" s="34">
        <v>31</v>
      </c>
      <c r="B33" s="43" t="s">
        <v>135</v>
      </c>
      <c r="C33" s="44" t="s">
        <v>136</v>
      </c>
      <c r="D33" s="46">
        <v>1.41</v>
      </c>
      <c r="E33" s="40">
        <v>7</v>
      </c>
      <c r="F33" s="36">
        <f t="shared" si="2"/>
        <v>0.41176470588235292</v>
      </c>
      <c r="G33" s="37">
        <v>6</v>
      </c>
      <c r="H33" s="37">
        <v>0</v>
      </c>
      <c r="I33" s="37">
        <v>1</v>
      </c>
      <c r="J33" s="38">
        <f t="shared" si="0"/>
        <v>0</v>
      </c>
      <c r="K33" s="38">
        <f t="shared" si="4"/>
        <v>0</v>
      </c>
      <c r="L33" s="38">
        <f t="shared" si="3"/>
        <v>7</v>
      </c>
    </row>
    <row r="34" spans="1:12" ht="13.8">
      <c r="A34" s="34">
        <v>32</v>
      </c>
      <c r="B34" s="43" t="s">
        <v>137</v>
      </c>
      <c r="C34" s="44" t="s">
        <v>138</v>
      </c>
      <c r="D34" s="46">
        <v>6.34</v>
      </c>
      <c r="E34" s="40">
        <v>3</v>
      </c>
      <c r="F34" s="36">
        <f t="shared" si="2"/>
        <v>0.17647058823529413</v>
      </c>
      <c r="G34" s="37">
        <v>6</v>
      </c>
      <c r="H34" s="37">
        <v>0</v>
      </c>
      <c r="I34" s="37">
        <v>1</v>
      </c>
      <c r="J34" s="38">
        <f t="shared" si="0"/>
        <v>2</v>
      </c>
      <c r="K34" s="38">
        <f t="shared" si="4"/>
        <v>3</v>
      </c>
      <c r="L34" s="38">
        <f t="shared" si="3"/>
        <v>12</v>
      </c>
    </row>
    <row r="35" spans="1:12" ht="13.8">
      <c r="A35" s="34">
        <v>33</v>
      </c>
      <c r="B35" s="43" t="s">
        <v>139</v>
      </c>
      <c r="C35" s="44" t="s">
        <v>140</v>
      </c>
      <c r="D35" s="46">
        <v>6.34</v>
      </c>
      <c r="E35" s="40">
        <v>2</v>
      </c>
      <c r="F35" s="36">
        <f t="shared" si="2"/>
        <v>0.11764705882352941</v>
      </c>
      <c r="G35" s="37">
        <v>6</v>
      </c>
      <c r="H35" s="37">
        <v>0</v>
      </c>
      <c r="I35" s="37">
        <v>1</v>
      </c>
      <c r="J35" s="38">
        <f t="shared" si="0"/>
        <v>2</v>
      </c>
      <c r="K35" s="38">
        <f t="shared" si="4"/>
        <v>3</v>
      </c>
      <c r="L35" s="38">
        <f t="shared" si="3"/>
        <v>12</v>
      </c>
    </row>
    <row r="36" spans="1:12" ht="13.8">
      <c r="A36" s="34">
        <v>34</v>
      </c>
      <c r="B36" s="43" t="s">
        <v>141</v>
      </c>
      <c r="C36" s="44" t="s">
        <v>142</v>
      </c>
      <c r="D36" s="46">
        <v>4.5599999999999996</v>
      </c>
      <c r="E36" s="40">
        <v>5</v>
      </c>
      <c r="F36" s="36">
        <f t="shared" si="2"/>
        <v>0.29411764705882354</v>
      </c>
      <c r="G36" s="37">
        <v>6</v>
      </c>
      <c r="H36" s="37">
        <v>0</v>
      </c>
      <c r="I36" s="37">
        <v>1</v>
      </c>
      <c r="J36" s="38">
        <f t="shared" si="0"/>
        <v>1</v>
      </c>
      <c r="K36" s="38">
        <f t="shared" si="4"/>
        <v>0</v>
      </c>
      <c r="L36" s="38">
        <f t="shared" si="3"/>
        <v>8</v>
      </c>
    </row>
    <row r="37" spans="1:12" ht="13.8">
      <c r="A37" s="34">
        <v>35</v>
      </c>
      <c r="B37" s="43" t="s">
        <v>143</v>
      </c>
      <c r="C37" s="44" t="s">
        <v>144</v>
      </c>
      <c r="D37" s="46">
        <v>6.41</v>
      </c>
      <c r="E37" s="40">
        <v>1</v>
      </c>
      <c r="F37" s="36">
        <f t="shared" si="2"/>
        <v>5.8823529411764705E-2</v>
      </c>
      <c r="G37" s="37">
        <v>6</v>
      </c>
      <c r="H37" s="37">
        <v>0</v>
      </c>
      <c r="I37" s="37">
        <v>1</v>
      </c>
      <c r="J37" s="38">
        <f t="shared" si="0"/>
        <v>3</v>
      </c>
      <c r="K37" s="38">
        <f t="shared" si="4"/>
        <v>3</v>
      </c>
      <c r="L37" s="38">
        <f t="shared" si="3"/>
        <v>13</v>
      </c>
    </row>
    <row r="38" spans="1:12" ht="13.8">
      <c r="A38" s="34">
        <v>36</v>
      </c>
      <c r="B38" s="43" t="s">
        <v>145</v>
      </c>
      <c r="C38" s="44" t="s">
        <v>146</v>
      </c>
      <c r="D38" s="46">
        <v>6.36</v>
      </c>
      <c r="E38" s="40">
        <v>2</v>
      </c>
      <c r="F38" s="36">
        <f t="shared" si="2"/>
        <v>0.11764705882352941</v>
      </c>
      <c r="G38" s="37">
        <v>6</v>
      </c>
      <c r="H38" s="37">
        <v>0</v>
      </c>
      <c r="I38" s="37">
        <v>1</v>
      </c>
      <c r="J38" s="38">
        <f t="shared" si="0"/>
        <v>2</v>
      </c>
      <c r="K38" s="38">
        <f t="shared" si="4"/>
        <v>3</v>
      </c>
      <c r="L38" s="38">
        <f t="shared" si="3"/>
        <v>12</v>
      </c>
    </row>
    <row r="39" spans="1:12" ht="13.8">
      <c r="A39" s="34">
        <v>37</v>
      </c>
      <c r="B39" s="43" t="s">
        <v>147</v>
      </c>
      <c r="C39" s="44" t="s">
        <v>148</v>
      </c>
      <c r="D39" s="46">
        <v>7.34</v>
      </c>
      <c r="E39" s="40"/>
      <c r="F39" s="36">
        <f t="shared" si="2"/>
        <v>0</v>
      </c>
      <c r="G39" s="37">
        <v>6</v>
      </c>
      <c r="H39" s="37">
        <v>0</v>
      </c>
      <c r="I39" s="37">
        <v>1</v>
      </c>
      <c r="J39" s="38">
        <f t="shared" si="0"/>
        <v>4</v>
      </c>
      <c r="K39" s="38">
        <f t="shared" si="4"/>
        <v>4</v>
      </c>
      <c r="L39" s="38">
        <f t="shared" si="3"/>
        <v>15</v>
      </c>
    </row>
    <row r="40" spans="1:12" ht="13.8">
      <c r="A40" s="34">
        <v>38</v>
      </c>
      <c r="B40" s="43" t="s">
        <v>149</v>
      </c>
      <c r="C40" s="44" t="s">
        <v>150</v>
      </c>
      <c r="D40" s="46">
        <v>4.76</v>
      </c>
      <c r="E40" s="40">
        <v>4</v>
      </c>
      <c r="F40" s="36">
        <f t="shared" si="2"/>
        <v>0.23529411764705882</v>
      </c>
      <c r="G40" s="37">
        <v>6</v>
      </c>
      <c r="H40" s="37">
        <v>0</v>
      </c>
      <c r="I40" s="37">
        <v>1</v>
      </c>
      <c r="J40" s="38">
        <f t="shared" si="0"/>
        <v>1</v>
      </c>
      <c r="K40" s="38">
        <f t="shared" si="4"/>
        <v>0</v>
      </c>
      <c r="L40" s="38">
        <f t="shared" si="3"/>
        <v>8</v>
      </c>
    </row>
    <row r="41" spans="1:12" ht="13.8">
      <c r="A41" s="34">
        <v>39</v>
      </c>
      <c r="B41" s="43" t="s">
        <v>151</v>
      </c>
      <c r="C41" s="44" t="s">
        <v>152</v>
      </c>
      <c r="D41" s="46">
        <v>6.66</v>
      </c>
      <c r="E41" s="40">
        <v>1</v>
      </c>
      <c r="F41" s="36">
        <f t="shared" si="2"/>
        <v>5.8823529411764705E-2</v>
      </c>
      <c r="G41" s="37">
        <v>6</v>
      </c>
      <c r="H41" s="37">
        <v>0</v>
      </c>
      <c r="I41" s="37">
        <v>1</v>
      </c>
      <c r="J41" s="38">
        <f t="shared" si="0"/>
        <v>3</v>
      </c>
      <c r="K41" s="38">
        <f t="shared" si="4"/>
        <v>3</v>
      </c>
      <c r="L41" s="38">
        <f t="shared" si="3"/>
        <v>13</v>
      </c>
    </row>
    <row r="42" spans="1:12" ht="13.8">
      <c r="A42" s="34">
        <v>40</v>
      </c>
      <c r="B42" s="43" t="s">
        <v>153</v>
      </c>
      <c r="C42" s="44" t="s">
        <v>154</v>
      </c>
      <c r="D42" s="46">
        <v>6.09</v>
      </c>
      <c r="E42" s="40">
        <v>3</v>
      </c>
      <c r="F42" s="36">
        <f t="shared" si="2"/>
        <v>0.17647058823529413</v>
      </c>
      <c r="G42" s="37">
        <v>6</v>
      </c>
      <c r="H42" s="37">
        <v>0</v>
      </c>
      <c r="I42" s="37">
        <v>1</v>
      </c>
      <c r="J42" s="38">
        <f t="shared" si="0"/>
        <v>2</v>
      </c>
      <c r="K42" s="38">
        <f t="shared" si="4"/>
        <v>3</v>
      </c>
      <c r="L42" s="38">
        <f t="shared" si="3"/>
        <v>12</v>
      </c>
    </row>
    <row r="43" spans="1:12" ht="13.8">
      <c r="A43" s="34">
        <v>41</v>
      </c>
      <c r="B43" s="43" t="s">
        <v>155</v>
      </c>
      <c r="C43" s="44" t="s">
        <v>156</v>
      </c>
      <c r="D43" s="46">
        <v>6.02</v>
      </c>
      <c r="E43" s="40">
        <v>2</v>
      </c>
      <c r="F43" s="36">
        <f t="shared" si="2"/>
        <v>0.11764705882352941</v>
      </c>
      <c r="G43" s="37">
        <v>6</v>
      </c>
      <c r="H43" s="37">
        <v>0</v>
      </c>
      <c r="I43" s="37">
        <v>1</v>
      </c>
      <c r="J43" s="38">
        <f t="shared" si="0"/>
        <v>2</v>
      </c>
      <c r="K43" s="38">
        <f t="shared" si="4"/>
        <v>3</v>
      </c>
      <c r="L43" s="38">
        <f t="shared" si="3"/>
        <v>12</v>
      </c>
    </row>
    <row r="44" spans="1:12" ht="13.8">
      <c r="A44" s="34">
        <v>42</v>
      </c>
      <c r="B44" s="43" t="s">
        <v>157</v>
      </c>
      <c r="C44" s="44" t="s">
        <v>158</v>
      </c>
      <c r="D44" s="46">
        <v>8.1199999999999992</v>
      </c>
      <c r="E44" s="40"/>
      <c r="F44" s="36">
        <f t="shared" si="2"/>
        <v>0</v>
      </c>
      <c r="G44" s="37">
        <v>6</v>
      </c>
      <c r="H44" s="37">
        <v>0</v>
      </c>
      <c r="I44" s="37">
        <v>1</v>
      </c>
      <c r="J44" s="38">
        <f t="shared" si="0"/>
        <v>4</v>
      </c>
      <c r="K44" s="38">
        <f t="shared" si="4"/>
        <v>5</v>
      </c>
      <c r="L44" s="38">
        <f t="shared" si="3"/>
        <v>16</v>
      </c>
    </row>
    <row r="45" spans="1:12" ht="13.8">
      <c r="A45" s="34">
        <v>43</v>
      </c>
      <c r="B45" s="43" t="s">
        <v>165</v>
      </c>
      <c r="C45" s="44" t="s">
        <v>166</v>
      </c>
      <c r="D45" s="46">
        <v>6.12</v>
      </c>
      <c r="E45" s="40">
        <v>2</v>
      </c>
      <c r="F45" s="36">
        <f t="shared" si="2"/>
        <v>0.11764705882352941</v>
      </c>
      <c r="G45" s="37">
        <v>6</v>
      </c>
      <c r="H45" s="37">
        <v>0</v>
      </c>
      <c r="I45" s="37">
        <v>1</v>
      </c>
      <c r="J45" s="38">
        <f t="shared" si="0"/>
        <v>2</v>
      </c>
      <c r="K45" s="38">
        <f t="shared" si="4"/>
        <v>3</v>
      </c>
      <c r="L45" s="38">
        <f t="shared" si="3"/>
        <v>12</v>
      </c>
    </row>
    <row r="46" spans="1:12" ht="13.8">
      <c r="A46" s="34">
        <v>44</v>
      </c>
      <c r="B46" s="43" t="s">
        <v>167</v>
      </c>
      <c r="C46" s="44" t="s">
        <v>168</v>
      </c>
      <c r="D46" s="46">
        <v>8.39</v>
      </c>
      <c r="E46" s="40"/>
      <c r="F46" s="36">
        <f t="shared" si="2"/>
        <v>0</v>
      </c>
      <c r="G46" s="37">
        <v>6</v>
      </c>
      <c r="H46" s="37">
        <v>0</v>
      </c>
      <c r="I46" s="37">
        <v>1</v>
      </c>
      <c r="J46" s="38">
        <f t="shared" si="0"/>
        <v>4</v>
      </c>
      <c r="K46" s="38">
        <f t="shared" si="4"/>
        <v>5</v>
      </c>
      <c r="L46" s="38">
        <f>SUM(G46:K46)</f>
        <v>16</v>
      </c>
    </row>
    <row r="47" spans="1:12" ht="13.8">
      <c r="A47" s="34">
        <v>45</v>
      </c>
      <c r="B47" s="43" t="s">
        <v>159</v>
      </c>
      <c r="C47" s="44" t="s">
        <v>160</v>
      </c>
      <c r="D47" s="46">
        <v>6.35</v>
      </c>
      <c r="E47" s="40">
        <v>2</v>
      </c>
      <c r="F47" s="36">
        <f t="shared" si="2"/>
        <v>0.11764705882352941</v>
      </c>
      <c r="G47" s="37">
        <v>6</v>
      </c>
      <c r="H47" s="37">
        <v>0</v>
      </c>
      <c r="I47" s="37">
        <v>1</v>
      </c>
      <c r="J47" s="38">
        <f t="shared" si="0"/>
        <v>2</v>
      </c>
      <c r="K47" s="38">
        <f t="shared" si="4"/>
        <v>3</v>
      </c>
      <c r="L47" s="38">
        <f t="shared" si="3"/>
        <v>12</v>
      </c>
    </row>
    <row r="48" spans="1:12" ht="13.8">
      <c r="A48" s="34">
        <v>46</v>
      </c>
      <c r="B48" s="43" t="s">
        <v>169</v>
      </c>
      <c r="C48" s="44" t="s">
        <v>170</v>
      </c>
      <c r="D48" s="46">
        <v>4.1900000000000004</v>
      </c>
      <c r="E48" s="40">
        <v>6</v>
      </c>
      <c r="F48" s="36">
        <f t="shared" si="2"/>
        <v>0.35294117647058826</v>
      </c>
      <c r="G48" s="37">
        <v>6</v>
      </c>
      <c r="H48" s="37">
        <v>0</v>
      </c>
      <c r="I48" s="37">
        <v>1</v>
      </c>
      <c r="J48" s="38">
        <f t="shared" si="0"/>
        <v>0</v>
      </c>
      <c r="K48" s="38">
        <f t="shared" si="4"/>
        <v>0</v>
      </c>
      <c r="L48" s="38">
        <f t="shared" si="3"/>
        <v>7</v>
      </c>
    </row>
    <row r="49" spans="1:12" ht="13.8">
      <c r="A49" s="34">
        <v>47</v>
      </c>
      <c r="B49" s="43" t="s">
        <v>161</v>
      </c>
      <c r="C49" s="44" t="s">
        <v>162</v>
      </c>
      <c r="D49" s="46">
        <v>5.96</v>
      </c>
      <c r="E49" s="40">
        <v>3</v>
      </c>
      <c r="F49" s="36">
        <f t="shared" si="2"/>
        <v>0.17647058823529413</v>
      </c>
      <c r="G49" s="37">
        <v>6</v>
      </c>
      <c r="H49" s="37">
        <v>0</v>
      </c>
      <c r="I49" s="37">
        <v>1</v>
      </c>
      <c r="J49" s="38">
        <f t="shared" si="0"/>
        <v>2</v>
      </c>
      <c r="K49" s="38">
        <f t="shared" si="4"/>
        <v>2</v>
      </c>
      <c r="L49" s="38">
        <f t="shared" si="3"/>
        <v>11</v>
      </c>
    </row>
    <row r="50" spans="1:12" ht="13.8">
      <c r="A50" s="34">
        <v>48</v>
      </c>
      <c r="B50" s="43" t="s">
        <v>163</v>
      </c>
      <c r="C50" s="44" t="s">
        <v>164</v>
      </c>
      <c r="D50" s="46">
        <v>5.85</v>
      </c>
      <c r="E50" s="40">
        <v>3</v>
      </c>
      <c r="F50" s="36">
        <f t="shared" si="2"/>
        <v>0.17647058823529413</v>
      </c>
      <c r="G50" s="37">
        <v>6</v>
      </c>
      <c r="H50" s="37">
        <v>0</v>
      </c>
      <c r="I50" s="37">
        <v>1</v>
      </c>
      <c r="J50" s="38">
        <f t="shared" si="0"/>
        <v>2</v>
      </c>
      <c r="K50" s="38">
        <f t="shared" si="4"/>
        <v>2</v>
      </c>
      <c r="L50" s="38">
        <f t="shared" si="3"/>
        <v>11</v>
      </c>
    </row>
    <row r="51" spans="1:12" ht="13.8">
      <c r="A51" s="34">
        <v>49</v>
      </c>
      <c r="B51" s="43" t="s">
        <v>171</v>
      </c>
      <c r="C51" s="44" t="s">
        <v>172</v>
      </c>
      <c r="D51" s="46">
        <v>7.61</v>
      </c>
      <c r="E51" s="40"/>
      <c r="F51" s="36">
        <f t="shared" si="2"/>
        <v>0</v>
      </c>
      <c r="G51" s="37">
        <v>6</v>
      </c>
      <c r="H51" s="37">
        <v>0</v>
      </c>
      <c r="I51" s="37">
        <v>1</v>
      </c>
      <c r="J51" s="38">
        <f t="shared" si="0"/>
        <v>4</v>
      </c>
      <c r="K51" s="38">
        <f t="shared" si="4"/>
        <v>4</v>
      </c>
      <c r="L51" s="38">
        <f t="shared" si="3"/>
        <v>15</v>
      </c>
    </row>
    <row r="52" spans="1:12" ht="13.8">
      <c r="A52" s="34">
        <v>50</v>
      </c>
      <c r="B52" s="43" t="s">
        <v>173</v>
      </c>
      <c r="C52" s="44" t="s">
        <v>174</v>
      </c>
      <c r="D52" s="46">
        <v>7.35</v>
      </c>
      <c r="E52" s="40"/>
      <c r="F52" s="36">
        <f t="shared" si="2"/>
        <v>0</v>
      </c>
      <c r="G52" s="37">
        <v>6</v>
      </c>
      <c r="H52" s="37">
        <v>0</v>
      </c>
      <c r="I52" s="37">
        <v>1</v>
      </c>
      <c r="J52" s="38">
        <f t="shared" si="0"/>
        <v>4</v>
      </c>
      <c r="K52" s="38">
        <f t="shared" si="4"/>
        <v>4</v>
      </c>
      <c r="L52" s="38">
        <f t="shared" si="3"/>
        <v>15</v>
      </c>
    </row>
    <row r="53" spans="1:12" ht="13.8">
      <c r="A53" s="34">
        <v>51</v>
      </c>
      <c r="B53" s="43" t="s">
        <v>180</v>
      </c>
      <c r="C53" s="44" t="s">
        <v>178</v>
      </c>
      <c r="D53" s="46">
        <v>6.96</v>
      </c>
      <c r="E53" s="40"/>
      <c r="F53" s="36">
        <f t="shared" si="2"/>
        <v>0</v>
      </c>
      <c r="G53" s="37">
        <v>6</v>
      </c>
      <c r="H53" s="37">
        <v>0</v>
      </c>
      <c r="I53" s="37">
        <v>1</v>
      </c>
      <c r="J53" s="38">
        <f t="shared" si="0"/>
        <v>4</v>
      </c>
      <c r="K53" s="38">
        <f t="shared" si="4"/>
        <v>3</v>
      </c>
      <c r="L53" s="38">
        <f t="shared" si="3"/>
        <v>14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3"/>
  <sheetViews>
    <sheetView tabSelected="1" zoomScaleNormal="100" workbookViewId="0">
      <pane ySplit="2" topLeftCell="A3" activePane="bottomLeft" state="frozen"/>
      <selection pane="bottomLeft" activeCell="I3" sqref="I3"/>
    </sheetView>
  </sheetViews>
  <sheetFormatPr defaultRowHeight="13.2"/>
  <cols>
    <col min="2" max="2" width="16.44140625" customWidth="1"/>
    <col min="3" max="3" width="27" customWidth="1"/>
    <col min="4" max="9" width="19.109375" customWidth="1"/>
    <col min="11" max="11" width="23.44140625" customWidth="1"/>
  </cols>
  <sheetData>
    <row r="1" spans="1:12" ht="62.4">
      <c r="A1" s="56" t="s">
        <v>0</v>
      </c>
      <c r="B1" s="56" t="s">
        <v>14</v>
      </c>
      <c r="C1" s="56" t="s">
        <v>1</v>
      </c>
      <c r="D1" s="23" t="s">
        <v>31</v>
      </c>
      <c r="E1" s="23" t="s">
        <v>32</v>
      </c>
      <c r="F1" s="23" t="s">
        <v>41</v>
      </c>
      <c r="G1" s="23" t="s">
        <v>33</v>
      </c>
      <c r="H1" s="23" t="s">
        <v>34</v>
      </c>
      <c r="I1" s="23" t="s">
        <v>35</v>
      </c>
      <c r="J1" s="23" t="s">
        <v>36</v>
      </c>
    </row>
    <row r="2" spans="1:12" ht="15.6">
      <c r="A2" s="57"/>
      <c r="B2" s="57"/>
      <c r="C2" s="57"/>
      <c r="D2" s="24">
        <v>3</v>
      </c>
      <c r="E2" s="24">
        <v>4</v>
      </c>
      <c r="F2" s="24">
        <v>6</v>
      </c>
      <c r="G2" s="24">
        <v>4</v>
      </c>
      <c r="H2" s="24">
        <v>4</v>
      </c>
      <c r="I2" s="24">
        <v>4</v>
      </c>
      <c r="J2" s="24">
        <v>25</v>
      </c>
    </row>
    <row r="3" spans="1:12" ht="15">
      <c r="A3" s="34">
        <v>1</v>
      </c>
      <c r="B3" s="43" t="s">
        <v>77</v>
      </c>
      <c r="C3" s="44" t="s">
        <v>78</v>
      </c>
      <c r="D3" s="18">
        <v>3</v>
      </c>
      <c r="E3" s="18">
        <v>4</v>
      </c>
      <c r="F3" s="41">
        <v>6</v>
      </c>
      <c r="G3" s="18">
        <v>4</v>
      </c>
      <c r="H3" s="18">
        <v>4</v>
      </c>
      <c r="I3" s="18">
        <v>4</v>
      </c>
      <c r="J3" s="18">
        <f>SUM(D3:I3)</f>
        <v>25</v>
      </c>
      <c r="K3" s="31"/>
      <c r="L3" s="28" t="s">
        <v>62</v>
      </c>
    </row>
    <row r="4" spans="1:12" ht="15">
      <c r="A4" s="35">
        <v>2</v>
      </c>
      <c r="B4" s="43" t="s">
        <v>179</v>
      </c>
      <c r="C4" s="44" t="s">
        <v>78</v>
      </c>
      <c r="D4" s="18">
        <v>3</v>
      </c>
      <c r="E4" s="18">
        <v>4</v>
      </c>
      <c r="F4" s="41">
        <v>6</v>
      </c>
      <c r="G4" s="18">
        <v>4</v>
      </c>
      <c r="H4" s="18">
        <v>4</v>
      </c>
      <c r="I4" s="18">
        <v>4</v>
      </c>
      <c r="J4" s="18">
        <f t="shared" ref="J4:J53" si="0">SUM(D4:I4)</f>
        <v>25</v>
      </c>
      <c r="L4" s="29" t="s">
        <v>63</v>
      </c>
    </row>
    <row r="5" spans="1:12" ht="13.8">
      <c r="A5" s="35">
        <v>3</v>
      </c>
      <c r="B5" s="43" t="s">
        <v>79</v>
      </c>
      <c r="C5" s="44" t="s">
        <v>80</v>
      </c>
      <c r="D5" s="18">
        <v>3</v>
      </c>
      <c r="E5" s="18">
        <v>4</v>
      </c>
      <c r="F5" s="41">
        <v>6</v>
      </c>
      <c r="G5" s="18">
        <v>4</v>
      </c>
      <c r="H5" s="18">
        <v>4</v>
      </c>
      <c r="I5" s="18">
        <v>4</v>
      </c>
      <c r="J5" s="18">
        <f t="shared" si="0"/>
        <v>25</v>
      </c>
    </row>
    <row r="6" spans="1:12" ht="13.8">
      <c r="A6" s="35">
        <v>4</v>
      </c>
      <c r="B6" s="43" t="s">
        <v>81</v>
      </c>
      <c r="C6" s="44" t="s">
        <v>82</v>
      </c>
      <c r="D6" s="18">
        <v>3</v>
      </c>
      <c r="E6" s="18">
        <v>4</v>
      </c>
      <c r="F6" s="41">
        <v>0</v>
      </c>
      <c r="G6" s="18">
        <v>4</v>
      </c>
      <c r="H6" s="18">
        <v>4</v>
      </c>
      <c r="I6" s="18">
        <v>4</v>
      </c>
      <c r="J6" s="18">
        <f t="shared" si="0"/>
        <v>19</v>
      </c>
    </row>
    <row r="7" spans="1:12" ht="13.8">
      <c r="A7" s="35">
        <v>5</v>
      </c>
      <c r="B7" s="43" t="s">
        <v>83</v>
      </c>
      <c r="C7" s="44" t="s">
        <v>84</v>
      </c>
      <c r="D7" s="18">
        <v>3</v>
      </c>
      <c r="E7" s="18">
        <v>4</v>
      </c>
      <c r="F7" s="41">
        <v>6</v>
      </c>
      <c r="G7" s="18">
        <v>4</v>
      </c>
      <c r="H7" s="18">
        <v>4</v>
      </c>
      <c r="I7" s="18">
        <v>4</v>
      </c>
      <c r="J7" s="18">
        <f t="shared" si="0"/>
        <v>25</v>
      </c>
    </row>
    <row r="8" spans="1:12" ht="13.8">
      <c r="A8" s="35">
        <v>6</v>
      </c>
      <c r="B8" s="43" t="s">
        <v>85</v>
      </c>
      <c r="C8" s="44" t="s">
        <v>86</v>
      </c>
      <c r="D8" s="18">
        <v>3</v>
      </c>
      <c r="E8" s="18">
        <v>4</v>
      </c>
      <c r="F8" s="41">
        <v>6</v>
      </c>
      <c r="G8" s="18">
        <v>4</v>
      </c>
      <c r="H8" s="18">
        <v>4</v>
      </c>
      <c r="I8" s="18">
        <v>4</v>
      </c>
      <c r="J8" s="18">
        <f t="shared" si="0"/>
        <v>25</v>
      </c>
    </row>
    <row r="9" spans="1:12" ht="13.8">
      <c r="A9" s="35">
        <v>7</v>
      </c>
      <c r="B9" s="43" t="s">
        <v>87</v>
      </c>
      <c r="C9" s="44" t="s">
        <v>88</v>
      </c>
      <c r="D9" s="18">
        <v>3</v>
      </c>
      <c r="E9" s="18">
        <v>4</v>
      </c>
      <c r="F9" s="41">
        <v>0</v>
      </c>
      <c r="G9" s="18">
        <v>4</v>
      </c>
      <c r="H9" s="18">
        <v>4</v>
      </c>
      <c r="I9" s="18">
        <v>4</v>
      </c>
      <c r="J9" s="18">
        <f t="shared" si="0"/>
        <v>19</v>
      </c>
    </row>
    <row r="10" spans="1:12" ht="13.8">
      <c r="A10" s="35">
        <v>8</v>
      </c>
      <c r="B10" s="43" t="s">
        <v>89</v>
      </c>
      <c r="C10" s="44" t="s">
        <v>90</v>
      </c>
      <c r="D10" s="18">
        <v>3</v>
      </c>
      <c r="E10" s="18">
        <v>4</v>
      </c>
      <c r="F10" s="41">
        <v>6</v>
      </c>
      <c r="G10" s="18">
        <v>4</v>
      </c>
      <c r="H10" s="18">
        <v>4</v>
      </c>
      <c r="I10" s="18">
        <v>4</v>
      </c>
      <c r="J10" s="18">
        <f t="shared" si="0"/>
        <v>25</v>
      </c>
    </row>
    <row r="11" spans="1:12" ht="13.8">
      <c r="A11" s="35">
        <v>9</v>
      </c>
      <c r="B11" s="43" t="s">
        <v>91</v>
      </c>
      <c r="C11" s="44" t="s">
        <v>92</v>
      </c>
      <c r="D11" s="18">
        <v>3</v>
      </c>
      <c r="E11" s="18">
        <v>4</v>
      </c>
      <c r="F11" s="41">
        <v>6</v>
      </c>
      <c r="G11" s="18">
        <v>4</v>
      </c>
      <c r="H11" s="18">
        <v>4</v>
      </c>
      <c r="I11" s="18">
        <v>4</v>
      </c>
      <c r="J11" s="18">
        <f t="shared" si="0"/>
        <v>25</v>
      </c>
    </row>
    <row r="12" spans="1:12" ht="13.8">
      <c r="A12" s="35">
        <v>10</v>
      </c>
      <c r="B12" s="43" t="s">
        <v>93</v>
      </c>
      <c r="C12" s="44" t="s">
        <v>94</v>
      </c>
      <c r="D12" s="18">
        <v>3</v>
      </c>
      <c r="E12" s="18">
        <v>4</v>
      </c>
      <c r="F12" s="41">
        <v>6</v>
      </c>
      <c r="G12" s="18">
        <v>4</v>
      </c>
      <c r="H12" s="18">
        <v>4</v>
      </c>
      <c r="I12" s="18">
        <v>4</v>
      </c>
      <c r="J12" s="18">
        <f t="shared" si="0"/>
        <v>25</v>
      </c>
    </row>
    <row r="13" spans="1:12" ht="13.8">
      <c r="A13" s="35">
        <v>11</v>
      </c>
      <c r="B13" s="43" t="s">
        <v>95</v>
      </c>
      <c r="C13" s="44" t="s">
        <v>96</v>
      </c>
      <c r="D13" s="18">
        <v>3</v>
      </c>
      <c r="E13" s="18">
        <v>4</v>
      </c>
      <c r="F13" s="41">
        <v>6</v>
      </c>
      <c r="G13" s="18">
        <v>4</v>
      </c>
      <c r="H13" s="18">
        <v>4</v>
      </c>
      <c r="I13" s="18">
        <v>4</v>
      </c>
      <c r="J13" s="18">
        <f t="shared" si="0"/>
        <v>25</v>
      </c>
    </row>
    <row r="14" spans="1:12" ht="13.8">
      <c r="A14" s="35">
        <v>12</v>
      </c>
      <c r="B14" s="43" t="s">
        <v>97</v>
      </c>
      <c r="C14" s="44" t="s">
        <v>98</v>
      </c>
      <c r="D14" s="18">
        <v>3</v>
      </c>
      <c r="E14" s="18">
        <v>4</v>
      </c>
      <c r="F14" s="41">
        <v>6</v>
      </c>
      <c r="G14" s="18">
        <v>4</v>
      </c>
      <c r="H14" s="18">
        <v>4</v>
      </c>
      <c r="I14" s="18">
        <v>4</v>
      </c>
      <c r="J14" s="18">
        <f t="shared" si="0"/>
        <v>25</v>
      </c>
    </row>
    <row r="15" spans="1:12" ht="13.8">
      <c r="A15" s="35">
        <v>13</v>
      </c>
      <c r="B15" s="43" t="s">
        <v>99</v>
      </c>
      <c r="C15" s="44" t="s">
        <v>100</v>
      </c>
      <c r="D15" s="18">
        <v>3</v>
      </c>
      <c r="E15" s="18">
        <v>4</v>
      </c>
      <c r="F15" s="41">
        <v>6</v>
      </c>
      <c r="G15" s="18">
        <v>4</v>
      </c>
      <c r="H15" s="18">
        <v>4</v>
      </c>
      <c r="I15" s="18">
        <v>4</v>
      </c>
      <c r="J15" s="18">
        <f t="shared" si="0"/>
        <v>25</v>
      </c>
    </row>
    <row r="16" spans="1:12" ht="13.8">
      <c r="A16" s="35">
        <v>14</v>
      </c>
      <c r="B16" s="43" t="s">
        <v>101</v>
      </c>
      <c r="C16" s="44" t="s">
        <v>102</v>
      </c>
      <c r="D16" s="18">
        <v>3</v>
      </c>
      <c r="E16" s="18">
        <v>4</v>
      </c>
      <c r="F16" s="41">
        <v>6</v>
      </c>
      <c r="G16" s="18">
        <v>4</v>
      </c>
      <c r="H16" s="18">
        <v>4</v>
      </c>
      <c r="I16" s="18">
        <v>4</v>
      </c>
      <c r="J16" s="18">
        <f t="shared" si="0"/>
        <v>25</v>
      </c>
    </row>
    <row r="17" spans="1:10" ht="13.8">
      <c r="A17" s="35">
        <v>15</v>
      </c>
      <c r="B17" s="43" t="s">
        <v>103</v>
      </c>
      <c r="C17" s="44" t="s">
        <v>104</v>
      </c>
      <c r="D17" s="18">
        <v>3</v>
      </c>
      <c r="E17" s="18">
        <v>4</v>
      </c>
      <c r="F17" s="41">
        <v>6</v>
      </c>
      <c r="G17" s="18">
        <v>4</v>
      </c>
      <c r="H17" s="18">
        <v>4</v>
      </c>
      <c r="I17" s="18">
        <v>4</v>
      </c>
      <c r="J17" s="18">
        <f t="shared" si="0"/>
        <v>25</v>
      </c>
    </row>
    <row r="18" spans="1:10" ht="13.8">
      <c r="A18" s="35">
        <v>16</v>
      </c>
      <c r="B18" s="43" t="s">
        <v>105</v>
      </c>
      <c r="C18" s="44" t="s">
        <v>106</v>
      </c>
      <c r="D18" s="18">
        <v>3</v>
      </c>
      <c r="E18" s="18">
        <v>4</v>
      </c>
      <c r="F18" s="41">
        <v>6</v>
      </c>
      <c r="G18" s="18">
        <v>4</v>
      </c>
      <c r="H18" s="18">
        <v>4</v>
      </c>
      <c r="I18" s="18">
        <v>4</v>
      </c>
      <c r="J18" s="18">
        <f t="shared" si="0"/>
        <v>25</v>
      </c>
    </row>
    <row r="19" spans="1:10" ht="13.8">
      <c r="A19" s="35">
        <v>17</v>
      </c>
      <c r="B19" s="43" t="s">
        <v>111</v>
      </c>
      <c r="C19" s="44" t="s">
        <v>112</v>
      </c>
      <c r="D19" s="18">
        <v>3</v>
      </c>
      <c r="E19" s="18">
        <v>4</v>
      </c>
      <c r="F19" s="41">
        <v>6</v>
      </c>
      <c r="G19" s="18">
        <v>4</v>
      </c>
      <c r="H19" s="18">
        <v>4</v>
      </c>
      <c r="I19" s="18">
        <v>4</v>
      </c>
      <c r="J19" s="18">
        <f t="shared" si="0"/>
        <v>25</v>
      </c>
    </row>
    <row r="20" spans="1:10" ht="13.8">
      <c r="A20" s="35">
        <v>18</v>
      </c>
      <c r="B20" s="43" t="s">
        <v>107</v>
      </c>
      <c r="C20" s="44" t="s">
        <v>108</v>
      </c>
      <c r="D20" s="18">
        <v>3</v>
      </c>
      <c r="E20" s="18">
        <v>4</v>
      </c>
      <c r="F20" s="41">
        <v>6</v>
      </c>
      <c r="G20" s="18">
        <v>4</v>
      </c>
      <c r="H20" s="18">
        <v>4</v>
      </c>
      <c r="I20" s="18">
        <v>4</v>
      </c>
      <c r="J20" s="18">
        <f t="shared" si="0"/>
        <v>25</v>
      </c>
    </row>
    <row r="21" spans="1:10" ht="13.8">
      <c r="A21" s="35">
        <v>19</v>
      </c>
      <c r="B21" s="43" t="s">
        <v>109</v>
      </c>
      <c r="C21" s="44" t="s">
        <v>110</v>
      </c>
      <c r="D21" s="18">
        <v>3</v>
      </c>
      <c r="E21" s="18">
        <v>4</v>
      </c>
      <c r="F21" s="41">
        <v>6</v>
      </c>
      <c r="G21" s="18">
        <v>4</v>
      </c>
      <c r="H21" s="18">
        <v>4</v>
      </c>
      <c r="I21" s="18">
        <v>4</v>
      </c>
      <c r="J21" s="18">
        <f t="shared" si="0"/>
        <v>25</v>
      </c>
    </row>
    <row r="22" spans="1:10" ht="13.8">
      <c r="A22" s="35">
        <v>20</v>
      </c>
      <c r="B22" s="43" t="s">
        <v>119</v>
      </c>
      <c r="C22" s="44" t="s">
        <v>120</v>
      </c>
      <c r="D22" s="18">
        <v>3</v>
      </c>
      <c r="E22" s="18">
        <v>4</v>
      </c>
      <c r="F22" s="41">
        <v>6</v>
      </c>
      <c r="G22" s="18">
        <v>4</v>
      </c>
      <c r="H22" s="18">
        <v>4</v>
      </c>
      <c r="I22" s="18">
        <v>4</v>
      </c>
      <c r="J22" s="18">
        <f t="shared" si="0"/>
        <v>25</v>
      </c>
    </row>
    <row r="23" spans="1:10" ht="13.8">
      <c r="A23" s="35">
        <v>21</v>
      </c>
      <c r="B23" s="43" t="s">
        <v>123</v>
      </c>
      <c r="C23" s="44" t="s">
        <v>124</v>
      </c>
      <c r="D23" s="18">
        <v>3</v>
      </c>
      <c r="E23" s="18">
        <v>4</v>
      </c>
      <c r="F23" s="41">
        <v>6</v>
      </c>
      <c r="G23" s="18">
        <v>4</v>
      </c>
      <c r="H23" s="18">
        <v>4</v>
      </c>
      <c r="I23" s="18">
        <v>4</v>
      </c>
      <c r="J23" s="18">
        <f t="shared" si="0"/>
        <v>25</v>
      </c>
    </row>
    <row r="24" spans="1:10" ht="13.8">
      <c r="A24" s="35">
        <v>22</v>
      </c>
      <c r="B24" s="43" t="s">
        <v>125</v>
      </c>
      <c r="C24" s="44" t="s">
        <v>126</v>
      </c>
      <c r="D24" s="18">
        <v>3</v>
      </c>
      <c r="E24" s="18">
        <v>4</v>
      </c>
      <c r="F24" s="41">
        <v>6</v>
      </c>
      <c r="G24" s="18">
        <v>4</v>
      </c>
      <c r="H24" s="18">
        <v>4</v>
      </c>
      <c r="I24" s="18">
        <v>4</v>
      </c>
      <c r="J24" s="18">
        <f t="shared" si="0"/>
        <v>25</v>
      </c>
    </row>
    <row r="25" spans="1:10" ht="13.8">
      <c r="A25" s="35">
        <v>23</v>
      </c>
      <c r="B25" s="43" t="s">
        <v>121</v>
      </c>
      <c r="C25" s="44" t="s">
        <v>122</v>
      </c>
      <c r="D25" s="18">
        <v>3</v>
      </c>
      <c r="E25" s="18">
        <v>4</v>
      </c>
      <c r="F25" s="41">
        <v>6</v>
      </c>
      <c r="G25" s="18">
        <v>4</v>
      </c>
      <c r="H25" s="18">
        <v>4</v>
      </c>
      <c r="I25" s="18">
        <v>4</v>
      </c>
      <c r="J25" s="18">
        <f t="shared" si="0"/>
        <v>25</v>
      </c>
    </row>
    <row r="26" spans="1:10" ht="13.8">
      <c r="A26" s="35">
        <v>24</v>
      </c>
      <c r="B26" s="43" t="s">
        <v>115</v>
      </c>
      <c r="C26" s="44" t="s">
        <v>116</v>
      </c>
      <c r="D26" s="18">
        <v>3</v>
      </c>
      <c r="E26" s="18">
        <v>4</v>
      </c>
      <c r="F26" s="41">
        <v>6</v>
      </c>
      <c r="G26" s="18">
        <v>4</v>
      </c>
      <c r="H26" s="18">
        <v>4</v>
      </c>
      <c r="I26" s="18">
        <v>4</v>
      </c>
      <c r="J26" s="18">
        <f t="shared" si="0"/>
        <v>25</v>
      </c>
    </row>
    <row r="27" spans="1:10" ht="13.8">
      <c r="A27" s="35">
        <v>25</v>
      </c>
      <c r="B27" s="43" t="s">
        <v>117</v>
      </c>
      <c r="C27" s="44" t="s">
        <v>118</v>
      </c>
      <c r="D27" s="18">
        <v>3</v>
      </c>
      <c r="E27" s="18">
        <v>4</v>
      </c>
      <c r="F27" s="41">
        <v>6</v>
      </c>
      <c r="G27" s="18">
        <v>4</v>
      </c>
      <c r="H27" s="18">
        <v>4</v>
      </c>
      <c r="I27" s="18">
        <v>4</v>
      </c>
      <c r="J27" s="18">
        <f t="shared" si="0"/>
        <v>25</v>
      </c>
    </row>
    <row r="28" spans="1:10" ht="13.8">
      <c r="A28" s="35">
        <v>26</v>
      </c>
      <c r="B28" s="43" t="s">
        <v>113</v>
      </c>
      <c r="C28" s="44" t="s">
        <v>114</v>
      </c>
      <c r="D28" s="18">
        <v>3</v>
      </c>
      <c r="E28" s="18">
        <v>4</v>
      </c>
      <c r="F28" s="41">
        <v>0</v>
      </c>
      <c r="G28" s="18">
        <v>4</v>
      </c>
      <c r="H28" s="18">
        <v>4</v>
      </c>
      <c r="I28" s="18">
        <v>4</v>
      </c>
      <c r="J28" s="18">
        <f t="shared" si="0"/>
        <v>19</v>
      </c>
    </row>
    <row r="29" spans="1:10" ht="13.8">
      <c r="A29" s="35">
        <v>27</v>
      </c>
      <c r="B29" s="43" t="s">
        <v>127</v>
      </c>
      <c r="C29" s="44" t="s">
        <v>128</v>
      </c>
      <c r="D29" s="18">
        <v>3</v>
      </c>
      <c r="E29" s="18">
        <v>4</v>
      </c>
      <c r="F29" s="41">
        <v>6</v>
      </c>
      <c r="G29" s="18">
        <v>4</v>
      </c>
      <c r="H29" s="18">
        <v>4</v>
      </c>
      <c r="I29" s="18">
        <v>4</v>
      </c>
      <c r="J29" s="18">
        <f t="shared" si="0"/>
        <v>25</v>
      </c>
    </row>
    <row r="30" spans="1:10" ht="13.8">
      <c r="A30" s="35">
        <v>28</v>
      </c>
      <c r="B30" s="43" t="s">
        <v>129</v>
      </c>
      <c r="C30" s="44" t="s">
        <v>130</v>
      </c>
      <c r="D30" s="18">
        <v>3</v>
      </c>
      <c r="E30" s="18">
        <v>4</v>
      </c>
      <c r="F30" s="41">
        <v>6</v>
      </c>
      <c r="G30" s="18">
        <v>4</v>
      </c>
      <c r="H30" s="18">
        <v>4</v>
      </c>
      <c r="I30" s="18">
        <v>4</v>
      </c>
      <c r="J30" s="18">
        <f t="shared" si="0"/>
        <v>25</v>
      </c>
    </row>
    <row r="31" spans="1:10" ht="13.8">
      <c r="A31" s="35">
        <v>29</v>
      </c>
      <c r="B31" s="43" t="s">
        <v>131</v>
      </c>
      <c r="C31" s="44" t="s">
        <v>132</v>
      </c>
      <c r="D31" s="18">
        <v>3</v>
      </c>
      <c r="E31" s="18">
        <v>4</v>
      </c>
      <c r="F31" s="41">
        <v>6</v>
      </c>
      <c r="G31" s="18">
        <v>4</v>
      </c>
      <c r="H31" s="18">
        <v>4</v>
      </c>
      <c r="I31" s="18">
        <v>4</v>
      </c>
      <c r="J31" s="18">
        <f t="shared" si="0"/>
        <v>25</v>
      </c>
    </row>
    <row r="32" spans="1:10" ht="13.8">
      <c r="A32" s="35">
        <v>30</v>
      </c>
      <c r="B32" s="43" t="s">
        <v>133</v>
      </c>
      <c r="C32" s="44" t="s">
        <v>134</v>
      </c>
      <c r="D32" s="18">
        <v>3</v>
      </c>
      <c r="E32" s="18">
        <v>4</v>
      </c>
      <c r="F32" s="41">
        <v>6</v>
      </c>
      <c r="G32" s="18">
        <v>4</v>
      </c>
      <c r="H32" s="18">
        <v>4</v>
      </c>
      <c r="I32" s="18">
        <v>4</v>
      </c>
      <c r="J32" s="18">
        <f t="shared" si="0"/>
        <v>25</v>
      </c>
    </row>
    <row r="33" spans="1:10" ht="13.8">
      <c r="A33" s="35">
        <v>31</v>
      </c>
      <c r="B33" s="43" t="s">
        <v>135</v>
      </c>
      <c r="C33" s="44" t="s">
        <v>136</v>
      </c>
      <c r="D33" s="18">
        <v>3</v>
      </c>
      <c r="E33" s="18">
        <v>4</v>
      </c>
      <c r="F33" s="41">
        <v>0</v>
      </c>
      <c r="G33" s="18">
        <v>4</v>
      </c>
      <c r="H33" s="18">
        <v>4</v>
      </c>
      <c r="I33" s="18">
        <v>4</v>
      </c>
      <c r="J33" s="18">
        <f t="shared" si="0"/>
        <v>19</v>
      </c>
    </row>
    <row r="34" spans="1:10" ht="13.8">
      <c r="A34" s="35">
        <v>32</v>
      </c>
      <c r="B34" s="43" t="s">
        <v>137</v>
      </c>
      <c r="C34" s="44" t="s">
        <v>138</v>
      </c>
      <c r="D34" s="18">
        <v>3</v>
      </c>
      <c r="E34" s="18">
        <v>4</v>
      </c>
      <c r="F34" s="41">
        <v>6</v>
      </c>
      <c r="G34" s="18">
        <v>4</v>
      </c>
      <c r="H34" s="18">
        <v>4</v>
      </c>
      <c r="I34" s="18">
        <v>4</v>
      </c>
      <c r="J34" s="18">
        <f t="shared" si="0"/>
        <v>25</v>
      </c>
    </row>
    <row r="35" spans="1:10" ht="13.8">
      <c r="A35" s="35">
        <v>33</v>
      </c>
      <c r="B35" s="43" t="s">
        <v>139</v>
      </c>
      <c r="C35" s="44" t="s">
        <v>140</v>
      </c>
      <c r="D35" s="18">
        <v>3</v>
      </c>
      <c r="E35" s="18">
        <v>4</v>
      </c>
      <c r="F35" s="41">
        <v>6</v>
      </c>
      <c r="G35" s="18">
        <v>4</v>
      </c>
      <c r="H35" s="18">
        <v>4</v>
      </c>
      <c r="I35" s="18">
        <v>4</v>
      </c>
      <c r="J35" s="18">
        <f t="shared" si="0"/>
        <v>25</v>
      </c>
    </row>
    <row r="36" spans="1:10" ht="13.8">
      <c r="A36" s="35">
        <v>34</v>
      </c>
      <c r="B36" s="43" t="s">
        <v>141</v>
      </c>
      <c r="C36" s="44" t="s">
        <v>142</v>
      </c>
      <c r="D36" s="18">
        <v>3</v>
      </c>
      <c r="E36" s="18">
        <v>4</v>
      </c>
      <c r="F36" s="41">
        <v>6</v>
      </c>
      <c r="G36" s="18">
        <v>4</v>
      </c>
      <c r="H36" s="18">
        <v>4</v>
      </c>
      <c r="I36" s="18">
        <v>4</v>
      </c>
      <c r="J36" s="18">
        <f t="shared" si="0"/>
        <v>25</v>
      </c>
    </row>
    <row r="37" spans="1:10" ht="13.8">
      <c r="A37" s="35">
        <v>35</v>
      </c>
      <c r="B37" s="43" t="s">
        <v>143</v>
      </c>
      <c r="C37" s="44" t="s">
        <v>144</v>
      </c>
      <c r="D37" s="18">
        <v>3</v>
      </c>
      <c r="E37" s="18">
        <v>4</v>
      </c>
      <c r="F37" s="41">
        <v>6</v>
      </c>
      <c r="G37" s="18">
        <v>4</v>
      </c>
      <c r="H37" s="18">
        <v>4</v>
      </c>
      <c r="I37" s="18">
        <v>4</v>
      </c>
      <c r="J37" s="18">
        <f t="shared" si="0"/>
        <v>25</v>
      </c>
    </row>
    <row r="38" spans="1:10" ht="13.8">
      <c r="A38" s="35">
        <v>36</v>
      </c>
      <c r="B38" s="43" t="s">
        <v>145</v>
      </c>
      <c r="C38" s="44" t="s">
        <v>146</v>
      </c>
      <c r="D38" s="18">
        <v>3</v>
      </c>
      <c r="E38" s="18">
        <v>4</v>
      </c>
      <c r="F38" s="41">
        <v>6</v>
      </c>
      <c r="G38" s="18">
        <v>4</v>
      </c>
      <c r="H38" s="18">
        <v>4</v>
      </c>
      <c r="I38" s="18">
        <v>4</v>
      </c>
      <c r="J38" s="18">
        <f t="shared" si="0"/>
        <v>25</v>
      </c>
    </row>
    <row r="39" spans="1:10" ht="13.8">
      <c r="A39" s="35">
        <v>37</v>
      </c>
      <c r="B39" s="43" t="s">
        <v>147</v>
      </c>
      <c r="C39" s="44" t="s">
        <v>148</v>
      </c>
      <c r="D39" s="18">
        <v>3</v>
      </c>
      <c r="E39" s="18">
        <v>4</v>
      </c>
      <c r="F39" s="41">
        <v>6</v>
      </c>
      <c r="G39" s="18">
        <v>4</v>
      </c>
      <c r="H39" s="18">
        <v>4</v>
      </c>
      <c r="I39" s="18">
        <v>4</v>
      </c>
      <c r="J39" s="18">
        <f t="shared" si="0"/>
        <v>25</v>
      </c>
    </row>
    <row r="40" spans="1:10" ht="13.8">
      <c r="A40" s="35">
        <v>38</v>
      </c>
      <c r="B40" s="43" t="s">
        <v>149</v>
      </c>
      <c r="C40" s="44" t="s">
        <v>150</v>
      </c>
      <c r="D40" s="18">
        <v>3</v>
      </c>
      <c r="E40" s="18">
        <v>4</v>
      </c>
      <c r="F40" s="41">
        <v>6</v>
      </c>
      <c r="G40" s="18">
        <v>4</v>
      </c>
      <c r="H40" s="18">
        <v>4</v>
      </c>
      <c r="I40" s="18">
        <v>4</v>
      </c>
      <c r="J40" s="18">
        <f t="shared" si="0"/>
        <v>25</v>
      </c>
    </row>
    <row r="41" spans="1:10" ht="13.8">
      <c r="A41" s="35">
        <v>39</v>
      </c>
      <c r="B41" s="43" t="s">
        <v>151</v>
      </c>
      <c r="C41" s="44" t="s">
        <v>152</v>
      </c>
      <c r="D41" s="18">
        <v>3</v>
      </c>
      <c r="E41" s="18">
        <v>4</v>
      </c>
      <c r="F41" s="41">
        <v>6</v>
      </c>
      <c r="G41" s="18">
        <v>4</v>
      </c>
      <c r="H41" s="18">
        <v>4</v>
      </c>
      <c r="I41" s="18">
        <v>4</v>
      </c>
      <c r="J41" s="18">
        <f t="shared" si="0"/>
        <v>25</v>
      </c>
    </row>
    <row r="42" spans="1:10" ht="13.8">
      <c r="A42" s="35">
        <v>40</v>
      </c>
      <c r="B42" s="43" t="s">
        <v>153</v>
      </c>
      <c r="C42" s="44" t="s">
        <v>154</v>
      </c>
      <c r="D42" s="18">
        <v>3</v>
      </c>
      <c r="E42" s="18">
        <v>4</v>
      </c>
      <c r="F42" s="41">
        <v>6</v>
      </c>
      <c r="G42" s="18">
        <v>4</v>
      </c>
      <c r="H42" s="18">
        <v>4</v>
      </c>
      <c r="I42" s="18">
        <v>4</v>
      </c>
      <c r="J42" s="18">
        <f t="shared" si="0"/>
        <v>25</v>
      </c>
    </row>
    <row r="43" spans="1:10" ht="13.8">
      <c r="A43" s="35">
        <v>41</v>
      </c>
      <c r="B43" s="43" t="s">
        <v>155</v>
      </c>
      <c r="C43" s="44" t="s">
        <v>156</v>
      </c>
      <c r="D43" s="18">
        <v>3</v>
      </c>
      <c r="E43" s="18">
        <v>4</v>
      </c>
      <c r="F43" s="41">
        <v>6</v>
      </c>
      <c r="G43" s="18">
        <v>4</v>
      </c>
      <c r="H43" s="18">
        <v>4</v>
      </c>
      <c r="I43" s="18">
        <v>4</v>
      </c>
      <c r="J43" s="18">
        <f t="shared" si="0"/>
        <v>25</v>
      </c>
    </row>
    <row r="44" spans="1:10" ht="13.8">
      <c r="A44" s="35">
        <v>42</v>
      </c>
      <c r="B44" s="43" t="s">
        <v>157</v>
      </c>
      <c r="C44" s="44" t="s">
        <v>158</v>
      </c>
      <c r="D44" s="18">
        <v>3</v>
      </c>
      <c r="E44" s="18">
        <v>4</v>
      </c>
      <c r="F44" s="41">
        <v>6</v>
      </c>
      <c r="G44" s="18">
        <v>4</v>
      </c>
      <c r="H44" s="18">
        <v>4</v>
      </c>
      <c r="I44" s="18">
        <v>4</v>
      </c>
      <c r="J44" s="18">
        <f t="shared" si="0"/>
        <v>25</v>
      </c>
    </row>
    <row r="45" spans="1:10" ht="13.8">
      <c r="A45" s="35">
        <v>43</v>
      </c>
      <c r="B45" s="43" t="s">
        <v>165</v>
      </c>
      <c r="C45" s="44" t="s">
        <v>166</v>
      </c>
      <c r="D45" s="18">
        <v>3</v>
      </c>
      <c r="E45" s="18">
        <v>4</v>
      </c>
      <c r="F45" s="41">
        <v>6</v>
      </c>
      <c r="G45" s="18">
        <v>4</v>
      </c>
      <c r="H45" s="18">
        <v>4</v>
      </c>
      <c r="I45" s="18">
        <v>4</v>
      </c>
      <c r="J45" s="18">
        <f t="shared" si="0"/>
        <v>25</v>
      </c>
    </row>
    <row r="46" spans="1:10" ht="13.8">
      <c r="A46" s="35">
        <v>44</v>
      </c>
      <c r="B46" s="43" t="s">
        <v>167</v>
      </c>
      <c r="C46" s="44" t="s">
        <v>168</v>
      </c>
      <c r="D46" s="18">
        <v>3</v>
      </c>
      <c r="E46" s="18">
        <v>4</v>
      </c>
      <c r="F46" s="41">
        <v>6</v>
      </c>
      <c r="G46" s="18">
        <v>4</v>
      </c>
      <c r="H46" s="18">
        <v>4</v>
      </c>
      <c r="I46" s="18">
        <v>4</v>
      </c>
      <c r="J46" s="18">
        <f t="shared" si="0"/>
        <v>25</v>
      </c>
    </row>
    <row r="47" spans="1:10" ht="13.8">
      <c r="A47" s="35">
        <v>45</v>
      </c>
      <c r="B47" s="43" t="s">
        <v>159</v>
      </c>
      <c r="C47" s="44" t="s">
        <v>160</v>
      </c>
      <c r="D47" s="18">
        <v>3</v>
      </c>
      <c r="E47" s="18">
        <v>4</v>
      </c>
      <c r="F47" s="41">
        <v>6</v>
      </c>
      <c r="G47" s="18">
        <v>4</v>
      </c>
      <c r="H47" s="18">
        <v>4</v>
      </c>
      <c r="I47" s="18">
        <v>4</v>
      </c>
      <c r="J47" s="18">
        <f t="shared" si="0"/>
        <v>25</v>
      </c>
    </row>
    <row r="48" spans="1:10" ht="13.8">
      <c r="A48" s="35">
        <v>46</v>
      </c>
      <c r="B48" s="43" t="s">
        <v>169</v>
      </c>
      <c r="C48" s="44" t="s">
        <v>170</v>
      </c>
      <c r="D48" s="18">
        <v>3</v>
      </c>
      <c r="E48" s="18">
        <v>4</v>
      </c>
      <c r="F48" s="41">
        <v>0</v>
      </c>
      <c r="G48" s="18">
        <v>4</v>
      </c>
      <c r="H48" s="18">
        <v>4</v>
      </c>
      <c r="I48" s="18">
        <v>4</v>
      </c>
      <c r="J48" s="18">
        <f t="shared" si="0"/>
        <v>19</v>
      </c>
    </row>
    <row r="49" spans="1:10" ht="13.8">
      <c r="A49" s="35">
        <v>47</v>
      </c>
      <c r="B49" s="43" t="s">
        <v>161</v>
      </c>
      <c r="C49" s="44" t="s">
        <v>162</v>
      </c>
      <c r="D49" s="18">
        <v>3</v>
      </c>
      <c r="E49" s="18">
        <v>4</v>
      </c>
      <c r="F49" s="41">
        <v>6</v>
      </c>
      <c r="G49" s="18">
        <v>4</v>
      </c>
      <c r="H49" s="18">
        <v>4</v>
      </c>
      <c r="I49" s="18">
        <v>4</v>
      </c>
      <c r="J49" s="18">
        <f t="shared" si="0"/>
        <v>25</v>
      </c>
    </row>
    <row r="50" spans="1:10" ht="13.8">
      <c r="A50" s="35">
        <v>48</v>
      </c>
      <c r="B50" s="43" t="s">
        <v>163</v>
      </c>
      <c r="C50" s="44" t="s">
        <v>164</v>
      </c>
      <c r="D50" s="18">
        <v>3</v>
      </c>
      <c r="E50" s="18">
        <v>4</v>
      </c>
      <c r="F50" s="41">
        <v>6</v>
      </c>
      <c r="G50" s="18">
        <v>4</v>
      </c>
      <c r="H50" s="18">
        <v>4</v>
      </c>
      <c r="I50" s="18">
        <v>4</v>
      </c>
      <c r="J50" s="18">
        <f t="shared" si="0"/>
        <v>25</v>
      </c>
    </row>
    <row r="51" spans="1:10" ht="13.8">
      <c r="A51" s="35">
        <v>49</v>
      </c>
      <c r="B51" s="43" t="s">
        <v>171</v>
      </c>
      <c r="C51" s="44" t="s">
        <v>172</v>
      </c>
      <c r="D51" s="18">
        <v>3</v>
      </c>
      <c r="E51" s="18">
        <v>4</v>
      </c>
      <c r="F51" s="41">
        <v>6</v>
      </c>
      <c r="G51" s="18">
        <v>4</v>
      </c>
      <c r="H51" s="18">
        <v>4</v>
      </c>
      <c r="I51" s="18">
        <v>4</v>
      </c>
      <c r="J51" s="18">
        <f t="shared" si="0"/>
        <v>25</v>
      </c>
    </row>
    <row r="52" spans="1:10" ht="13.8">
      <c r="A52" s="35">
        <v>50</v>
      </c>
      <c r="B52" s="43" t="s">
        <v>173</v>
      </c>
      <c r="C52" s="44" t="s">
        <v>174</v>
      </c>
      <c r="D52" s="18">
        <v>3</v>
      </c>
      <c r="E52" s="18">
        <v>4</v>
      </c>
      <c r="F52" s="41">
        <v>6</v>
      </c>
      <c r="G52" s="18">
        <v>4</v>
      </c>
      <c r="H52" s="18">
        <v>4</v>
      </c>
      <c r="I52" s="18">
        <v>4</v>
      </c>
      <c r="J52" s="18">
        <f t="shared" si="0"/>
        <v>25</v>
      </c>
    </row>
    <row r="53" spans="1:10" ht="13.8">
      <c r="A53" s="35">
        <v>51</v>
      </c>
      <c r="B53" s="43" t="s">
        <v>180</v>
      </c>
      <c r="C53" s="44" t="s">
        <v>178</v>
      </c>
      <c r="D53" s="18">
        <v>3</v>
      </c>
      <c r="E53" s="18">
        <v>4</v>
      </c>
      <c r="F53" s="41">
        <v>6</v>
      </c>
      <c r="G53" s="18">
        <v>4</v>
      </c>
      <c r="H53" s="18">
        <v>4</v>
      </c>
      <c r="I53" s="18">
        <v>4</v>
      </c>
      <c r="J53" s="18">
        <f t="shared" si="0"/>
        <v>25</v>
      </c>
    </row>
  </sheetData>
  <mergeCells count="3">
    <mergeCell ref="C1:C2"/>
    <mergeCell ref="B1:B2"/>
    <mergeCell ref="A1:A2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"/>
  <sheetViews>
    <sheetView zoomScaleNormal="100" workbookViewId="0">
      <pane ySplit="2" topLeftCell="A3" activePane="bottomLeft" state="frozen"/>
      <selection pane="bottomLeft" activeCell="F7" sqref="F7"/>
    </sheetView>
  </sheetViews>
  <sheetFormatPr defaultRowHeight="13.2"/>
  <cols>
    <col min="2" max="2" width="19.6640625" customWidth="1"/>
    <col min="3" max="3" width="29.88671875" customWidth="1"/>
    <col min="4" max="4" width="27.109375" customWidth="1"/>
    <col min="5" max="5" width="23.33203125" customWidth="1"/>
    <col min="6" max="6" width="22.44140625" customWidth="1"/>
    <col min="7" max="7" width="18.5546875" customWidth="1"/>
    <col min="8" max="8" width="7.5546875" customWidth="1"/>
  </cols>
  <sheetData>
    <row r="1" spans="1:9" ht="46.8">
      <c r="A1" s="58" t="s">
        <v>0</v>
      </c>
      <c r="B1" s="58" t="s">
        <v>14</v>
      </c>
      <c r="C1" s="58" t="s">
        <v>1</v>
      </c>
      <c r="D1" s="23" t="s">
        <v>37</v>
      </c>
      <c r="E1" s="23" t="s">
        <v>38</v>
      </c>
      <c r="F1" s="23" t="s">
        <v>181</v>
      </c>
      <c r="G1" s="23" t="s">
        <v>40</v>
      </c>
    </row>
    <row r="2" spans="1:9" ht="31.2">
      <c r="A2" s="59"/>
      <c r="B2" s="59"/>
      <c r="C2" s="59"/>
      <c r="D2" s="23">
        <v>10</v>
      </c>
      <c r="E2" s="23">
        <v>5</v>
      </c>
      <c r="F2" s="23" t="s">
        <v>39</v>
      </c>
      <c r="G2" s="23">
        <v>20</v>
      </c>
    </row>
    <row r="3" spans="1:9" ht="15">
      <c r="A3" s="34">
        <v>1</v>
      </c>
      <c r="B3" s="44" t="s">
        <v>77</v>
      </c>
      <c r="C3" s="44" t="s">
        <v>78</v>
      </c>
      <c r="D3" s="41">
        <v>10</v>
      </c>
      <c r="E3" s="18">
        <v>5</v>
      </c>
      <c r="F3" s="41">
        <f>IF('Điểm TC 5'!E3="",3,5)</f>
        <v>3</v>
      </c>
      <c r="G3" s="18">
        <f>SUM(D3:F3)</f>
        <v>18</v>
      </c>
      <c r="I3" s="28" t="s">
        <v>64</v>
      </c>
    </row>
    <row r="4" spans="1:9" ht="15">
      <c r="A4" s="34">
        <v>2</v>
      </c>
      <c r="B4" s="44" t="s">
        <v>179</v>
      </c>
      <c r="C4" s="44" t="s">
        <v>78</v>
      </c>
      <c r="D4" s="41">
        <v>10</v>
      </c>
      <c r="E4" s="18">
        <v>5</v>
      </c>
      <c r="F4" s="41">
        <f>IF('Điểm TC 5'!E4="",3,5)</f>
        <v>5</v>
      </c>
      <c r="G4" s="18">
        <f t="shared" ref="G4:G29" si="0">SUM(D4:F4)</f>
        <v>20</v>
      </c>
      <c r="I4" s="28" t="s">
        <v>65</v>
      </c>
    </row>
    <row r="5" spans="1:9" ht="13.8">
      <c r="A5" s="34">
        <v>3</v>
      </c>
      <c r="B5" s="44" t="s">
        <v>79</v>
      </c>
      <c r="C5" s="44" t="s">
        <v>80</v>
      </c>
      <c r="D5" s="41">
        <v>10</v>
      </c>
      <c r="E5" s="18">
        <v>5</v>
      </c>
      <c r="F5" s="41">
        <f>IF('Điểm TC 5'!E5="",3,5)</f>
        <v>5</v>
      </c>
      <c r="G5" s="18">
        <f t="shared" si="0"/>
        <v>20</v>
      </c>
    </row>
    <row r="6" spans="1:9" ht="13.8">
      <c r="A6" s="34">
        <v>4</v>
      </c>
      <c r="B6" s="44" t="s">
        <v>81</v>
      </c>
      <c r="C6" s="44" t="s">
        <v>82</v>
      </c>
      <c r="D6" s="41">
        <v>10</v>
      </c>
      <c r="E6" s="18">
        <v>4</v>
      </c>
      <c r="F6" s="41">
        <f>IF('Điểm TC 5'!E6="",3,5)</f>
        <v>3</v>
      </c>
      <c r="G6" s="18">
        <f t="shared" si="0"/>
        <v>17</v>
      </c>
    </row>
    <row r="7" spans="1:9" ht="13.8">
      <c r="A7" s="34">
        <v>5</v>
      </c>
      <c r="B7" s="44" t="s">
        <v>83</v>
      </c>
      <c r="C7" s="44" t="s">
        <v>84</v>
      </c>
      <c r="D7" s="41">
        <v>10</v>
      </c>
      <c r="E7" s="18">
        <v>5</v>
      </c>
      <c r="F7" s="41">
        <f>IF('Điểm TC 5'!E7="",3,5)</f>
        <v>3</v>
      </c>
      <c r="G7" s="18">
        <f t="shared" si="0"/>
        <v>18</v>
      </c>
    </row>
    <row r="8" spans="1:9" ht="13.8">
      <c r="A8" s="34">
        <v>6</v>
      </c>
      <c r="B8" s="44" t="s">
        <v>85</v>
      </c>
      <c r="C8" s="44" t="s">
        <v>86</v>
      </c>
      <c r="D8" s="41">
        <v>10</v>
      </c>
      <c r="E8" s="18">
        <v>5</v>
      </c>
      <c r="F8" s="41">
        <f>IF('Điểm TC 5'!E8="",3,5)</f>
        <v>3</v>
      </c>
      <c r="G8" s="18">
        <f t="shared" si="0"/>
        <v>18</v>
      </c>
    </row>
    <row r="9" spans="1:9" ht="13.8">
      <c r="A9" s="34">
        <v>7</v>
      </c>
      <c r="B9" s="44" t="s">
        <v>87</v>
      </c>
      <c r="C9" s="44" t="s">
        <v>88</v>
      </c>
      <c r="D9" s="41">
        <v>10</v>
      </c>
      <c r="E9" s="18">
        <v>5</v>
      </c>
      <c r="F9" s="41">
        <f>IF('Điểm TC 5'!E9="",3,5)</f>
        <v>3</v>
      </c>
      <c r="G9" s="18">
        <f t="shared" si="0"/>
        <v>18</v>
      </c>
    </row>
    <row r="10" spans="1:9" ht="13.8">
      <c r="A10" s="34">
        <v>8</v>
      </c>
      <c r="B10" s="44" t="s">
        <v>89</v>
      </c>
      <c r="C10" s="44" t="s">
        <v>90</v>
      </c>
      <c r="D10" s="41">
        <v>10</v>
      </c>
      <c r="E10" s="18">
        <v>5</v>
      </c>
      <c r="F10" s="41">
        <f>IF('Điểm TC 5'!E10="",3,5)</f>
        <v>3</v>
      </c>
      <c r="G10" s="18">
        <f t="shared" si="0"/>
        <v>18</v>
      </c>
    </row>
    <row r="11" spans="1:9" ht="13.8">
      <c r="A11" s="34">
        <v>9</v>
      </c>
      <c r="B11" s="44" t="s">
        <v>91</v>
      </c>
      <c r="C11" s="44" t="s">
        <v>92</v>
      </c>
      <c r="D11" s="41">
        <v>10</v>
      </c>
      <c r="E11" s="18">
        <v>5</v>
      </c>
      <c r="F11" s="41">
        <f>IF('Điểm TC 5'!E11="",3,5)</f>
        <v>3</v>
      </c>
      <c r="G11" s="18">
        <f t="shared" si="0"/>
        <v>18</v>
      </c>
    </row>
    <row r="12" spans="1:9" ht="13.8">
      <c r="A12" s="34">
        <v>10</v>
      </c>
      <c r="B12" s="44" t="s">
        <v>93</v>
      </c>
      <c r="C12" s="44" t="s">
        <v>94</v>
      </c>
      <c r="D12" s="41">
        <v>10</v>
      </c>
      <c r="E12" s="18">
        <v>5</v>
      </c>
      <c r="F12" s="41">
        <f>IF('Điểm TC 5'!E12="",3,5)</f>
        <v>3</v>
      </c>
      <c r="G12" s="18">
        <f t="shared" si="0"/>
        <v>18</v>
      </c>
    </row>
    <row r="13" spans="1:9" ht="13.8">
      <c r="A13" s="34">
        <v>11</v>
      </c>
      <c r="B13" s="44" t="s">
        <v>95</v>
      </c>
      <c r="C13" s="44" t="s">
        <v>96</v>
      </c>
      <c r="D13" s="41">
        <v>10</v>
      </c>
      <c r="E13" s="18">
        <v>3</v>
      </c>
      <c r="F13" s="41">
        <f>IF('Điểm TC 5'!E13="",3,5)</f>
        <v>3</v>
      </c>
      <c r="G13" s="18">
        <f t="shared" si="0"/>
        <v>16</v>
      </c>
    </row>
    <row r="14" spans="1:9" ht="13.8">
      <c r="A14" s="34">
        <v>12</v>
      </c>
      <c r="B14" s="44" t="s">
        <v>97</v>
      </c>
      <c r="C14" s="44" t="s">
        <v>98</v>
      </c>
      <c r="D14" s="41">
        <v>0</v>
      </c>
      <c r="E14" s="18">
        <v>5</v>
      </c>
      <c r="F14" s="41">
        <f>IF('Điểm TC 5'!E14="",3,5)</f>
        <v>3</v>
      </c>
      <c r="G14" s="18">
        <f t="shared" si="0"/>
        <v>8</v>
      </c>
    </row>
    <row r="15" spans="1:9" ht="13.8">
      <c r="A15" s="34">
        <v>13</v>
      </c>
      <c r="B15" s="44" t="s">
        <v>99</v>
      </c>
      <c r="C15" s="44" t="s">
        <v>100</v>
      </c>
      <c r="D15" s="41">
        <v>10</v>
      </c>
      <c r="E15" s="18">
        <v>5</v>
      </c>
      <c r="F15" s="41">
        <f>IF('Điểm TC 5'!E15="",3,5)</f>
        <v>3</v>
      </c>
      <c r="G15" s="18">
        <f t="shared" si="0"/>
        <v>18</v>
      </c>
    </row>
    <row r="16" spans="1:9" ht="13.8">
      <c r="A16" s="34">
        <v>14</v>
      </c>
      <c r="B16" s="44" t="s">
        <v>101</v>
      </c>
      <c r="C16" s="44" t="s">
        <v>102</v>
      </c>
      <c r="D16" s="41">
        <v>10</v>
      </c>
      <c r="E16" s="18">
        <v>5</v>
      </c>
      <c r="F16" s="41">
        <f>IF('Điểm TC 5'!E16="",3,5)</f>
        <v>3</v>
      </c>
      <c r="G16" s="18">
        <f t="shared" si="0"/>
        <v>18</v>
      </c>
    </row>
    <row r="17" spans="1:7" ht="13.8">
      <c r="A17" s="34">
        <v>15</v>
      </c>
      <c r="B17" s="44" t="s">
        <v>103</v>
      </c>
      <c r="C17" s="44" t="s">
        <v>104</v>
      </c>
      <c r="D17" s="41">
        <v>10</v>
      </c>
      <c r="E17" s="18">
        <v>5</v>
      </c>
      <c r="F17" s="41">
        <f>IF('Điểm TC 5'!E17="",3,5)</f>
        <v>3</v>
      </c>
      <c r="G17" s="18">
        <f t="shared" si="0"/>
        <v>18</v>
      </c>
    </row>
    <row r="18" spans="1:7" ht="13.8">
      <c r="A18" s="34">
        <v>16</v>
      </c>
      <c r="B18" s="44" t="s">
        <v>105</v>
      </c>
      <c r="C18" s="44" t="s">
        <v>106</v>
      </c>
      <c r="D18" s="41">
        <v>10</v>
      </c>
      <c r="E18" s="18">
        <v>5</v>
      </c>
      <c r="F18" s="41">
        <f>IF('Điểm TC 5'!E18="",3,5)</f>
        <v>3</v>
      </c>
      <c r="G18" s="18">
        <f t="shared" si="0"/>
        <v>18</v>
      </c>
    </row>
    <row r="19" spans="1:7" ht="13.8">
      <c r="A19" s="34">
        <v>17</v>
      </c>
      <c r="B19" s="44" t="s">
        <v>111</v>
      </c>
      <c r="C19" s="44" t="s">
        <v>112</v>
      </c>
      <c r="D19" s="41">
        <v>10</v>
      </c>
      <c r="E19" s="18">
        <v>5</v>
      </c>
      <c r="F19" s="41">
        <f>IF('Điểm TC 5'!E19="",3,5)</f>
        <v>3</v>
      </c>
      <c r="G19" s="18">
        <f t="shared" si="0"/>
        <v>18</v>
      </c>
    </row>
    <row r="20" spans="1:7" ht="13.8">
      <c r="A20" s="34">
        <v>18</v>
      </c>
      <c r="B20" s="44" t="s">
        <v>107</v>
      </c>
      <c r="C20" s="44" t="s">
        <v>108</v>
      </c>
      <c r="D20" s="41">
        <v>10</v>
      </c>
      <c r="E20" s="18">
        <v>4</v>
      </c>
      <c r="F20" s="41">
        <f>IF('Điểm TC 5'!E20="",3,5)</f>
        <v>3</v>
      </c>
      <c r="G20" s="18">
        <f t="shared" si="0"/>
        <v>17</v>
      </c>
    </row>
    <row r="21" spans="1:7" ht="13.8">
      <c r="A21" s="34">
        <v>19</v>
      </c>
      <c r="B21" s="44" t="s">
        <v>109</v>
      </c>
      <c r="C21" s="44" t="s">
        <v>110</v>
      </c>
      <c r="D21" s="41">
        <v>10</v>
      </c>
      <c r="E21" s="18">
        <v>5</v>
      </c>
      <c r="F21" s="41">
        <f>IF('Điểm TC 5'!E21="",3,5)</f>
        <v>3</v>
      </c>
      <c r="G21" s="18">
        <f t="shared" si="0"/>
        <v>18</v>
      </c>
    </row>
    <row r="22" spans="1:7" ht="13.8">
      <c r="A22" s="34">
        <v>20</v>
      </c>
      <c r="B22" s="44" t="s">
        <v>119</v>
      </c>
      <c r="C22" s="44" t="s">
        <v>120</v>
      </c>
      <c r="D22" s="41">
        <v>10</v>
      </c>
      <c r="E22" s="18">
        <v>5</v>
      </c>
      <c r="F22" s="41">
        <f>IF('Điểm TC 5'!E22="",3,5)</f>
        <v>3</v>
      </c>
      <c r="G22" s="18">
        <f t="shared" si="0"/>
        <v>18</v>
      </c>
    </row>
    <row r="23" spans="1:7" ht="13.8">
      <c r="A23" s="34">
        <v>21</v>
      </c>
      <c r="B23" s="44" t="s">
        <v>123</v>
      </c>
      <c r="C23" s="44" t="s">
        <v>124</v>
      </c>
      <c r="D23" s="41">
        <v>10</v>
      </c>
      <c r="E23" s="18">
        <v>5</v>
      </c>
      <c r="F23" s="41">
        <f>IF('Điểm TC 5'!E23="",3,5)</f>
        <v>3</v>
      </c>
      <c r="G23" s="18">
        <f t="shared" si="0"/>
        <v>18</v>
      </c>
    </row>
    <row r="24" spans="1:7" ht="13.8">
      <c r="A24" s="34">
        <v>22</v>
      </c>
      <c r="B24" s="44" t="s">
        <v>125</v>
      </c>
      <c r="C24" s="44" t="s">
        <v>126</v>
      </c>
      <c r="D24" s="41">
        <v>10</v>
      </c>
      <c r="E24" s="18">
        <v>5</v>
      </c>
      <c r="F24" s="41">
        <f>IF('Điểm TC 5'!E24="",3,5)</f>
        <v>3</v>
      </c>
      <c r="G24" s="18">
        <f t="shared" si="0"/>
        <v>18</v>
      </c>
    </row>
    <row r="25" spans="1:7" ht="13.8">
      <c r="A25" s="34">
        <v>23</v>
      </c>
      <c r="B25" s="44" t="s">
        <v>121</v>
      </c>
      <c r="C25" s="44" t="s">
        <v>122</v>
      </c>
      <c r="D25" s="41">
        <v>10</v>
      </c>
      <c r="E25" s="18">
        <v>5</v>
      </c>
      <c r="F25" s="41">
        <f>IF('Điểm TC 5'!E25="",3,5)</f>
        <v>3</v>
      </c>
      <c r="G25" s="18">
        <f t="shared" si="0"/>
        <v>18</v>
      </c>
    </row>
    <row r="26" spans="1:7" ht="13.8">
      <c r="A26" s="34">
        <v>24</v>
      </c>
      <c r="B26" s="44" t="s">
        <v>115</v>
      </c>
      <c r="C26" s="44" t="s">
        <v>116</v>
      </c>
      <c r="D26" s="41">
        <v>10</v>
      </c>
      <c r="E26" s="18">
        <v>3</v>
      </c>
      <c r="F26" s="41">
        <f>IF('Điểm TC 5'!E26="",3,5)</f>
        <v>3</v>
      </c>
      <c r="G26" s="18">
        <f t="shared" si="0"/>
        <v>16</v>
      </c>
    </row>
    <row r="27" spans="1:7" ht="13.8">
      <c r="A27" s="34">
        <v>25</v>
      </c>
      <c r="B27" s="44" t="s">
        <v>117</v>
      </c>
      <c r="C27" s="44" t="s">
        <v>118</v>
      </c>
      <c r="D27" s="41">
        <v>0</v>
      </c>
      <c r="E27" s="18">
        <v>5</v>
      </c>
      <c r="F27" s="41">
        <f>IF('Điểm TC 5'!E27="",3,5)</f>
        <v>3</v>
      </c>
      <c r="G27" s="18">
        <f t="shared" si="0"/>
        <v>8</v>
      </c>
    </row>
    <row r="28" spans="1:7" ht="13.8">
      <c r="A28" s="34">
        <v>26</v>
      </c>
      <c r="B28" s="44" t="s">
        <v>113</v>
      </c>
      <c r="C28" s="44" t="s">
        <v>114</v>
      </c>
      <c r="D28" s="41">
        <v>10</v>
      </c>
      <c r="E28" s="18">
        <v>5</v>
      </c>
      <c r="F28" s="41">
        <f>IF('Điểm TC 5'!E28="",3,5)</f>
        <v>3</v>
      </c>
      <c r="G28" s="18">
        <f t="shared" si="0"/>
        <v>18</v>
      </c>
    </row>
    <row r="29" spans="1:7" ht="13.8">
      <c r="A29" s="34">
        <v>27</v>
      </c>
      <c r="B29" s="44" t="s">
        <v>127</v>
      </c>
      <c r="C29" s="44" t="s">
        <v>128</v>
      </c>
      <c r="D29" s="41">
        <v>0</v>
      </c>
      <c r="E29" s="18">
        <v>5</v>
      </c>
      <c r="F29" s="41">
        <f>IF('Điểm TC 5'!E29="",3,5)</f>
        <v>3</v>
      </c>
      <c r="G29" s="18">
        <f t="shared" si="0"/>
        <v>8</v>
      </c>
    </row>
    <row r="30" spans="1:7" ht="13.8">
      <c r="A30" s="34">
        <v>28</v>
      </c>
      <c r="B30" s="44" t="s">
        <v>129</v>
      </c>
      <c r="C30" s="44" t="s">
        <v>130</v>
      </c>
      <c r="D30" s="41">
        <v>10</v>
      </c>
      <c r="E30" s="18">
        <v>5</v>
      </c>
      <c r="F30" s="41">
        <f>IF('Điểm TC 5'!E30="",3,5)</f>
        <v>3</v>
      </c>
      <c r="G30" s="18">
        <f t="shared" ref="G30:G53" si="1">SUM(D30:F30)</f>
        <v>18</v>
      </c>
    </row>
    <row r="31" spans="1:7" ht="13.8">
      <c r="A31" s="34">
        <v>29</v>
      </c>
      <c r="B31" s="44" t="s">
        <v>131</v>
      </c>
      <c r="C31" s="44" t="s">
        <v>132</v>
      </c>
      <c r="D31" s="41">
        <v>10</v>
      </c>
      <c r="E31" s="18">
        <v>5</v>
      </c>
      <c r="F31" s="41">
        <f>IF('Điểm TC 5'!E31="",3,5)</f>
        <v>5</v>
      </c>
      <c r="G31" s="18">
        <f t="shared" si="1"/>
        <v>20</v>
      </c>
    </row>
    <row r="32" spans="1:7" ht="13.8">
      <c r="A32" s="34">
        <v>30</v>
      </c>
      <c r="B32" s="44" t="s">
        <v>133</v>
      </c>
      <c r="C32" s="44" t="s">
        <v>134</v>
      </c>
      <c r="D32" s="41">
        <v>10</v>
      </c>
      <c r="E32" s="18">
        <v>5</v>
      </c>
      <c r="F32" s="41">
        <f>IF('Điểm TC 5'!E32="",3,5)</f>
        <v>5</v>
      </c>
      <c r="G32" s="18">
        <f t="shared" si="1"/>
        <v>20</v>
      </c>
    </row>
    <row r="33" spans="1:7" ht="13.8">
      <c r="A33" s="34">
        <v>31</v>
      </c>
      <c r="B33" s="44" t="s">
        <v>135</v>
      </c>
      <c r="C33" s="44" t="s">
        <v>136</v>
      </c>
      <c r="D33" s="41">
        <v>10</v>
      </c>
      <c r="E33" s="18">
        <v>5</v>
      </c>
      <c r="F33" s="41">
        <f>IF('Điểm TC 5'!E33="",3,5)</f>
        <v>3</v>
      </c>
      <c r="G33" s="18">
        <f t="shared" si="1"/>
        <v>18</v>
      </c>
    </row>
    <row r="34" spans="1:7" ht="13.8">
      <c r="A34" s="34">
        <v>32</v>
      </c>
      <c r="B34" s="44" t="s">
        <v>137</v>
      </c>
      <c r="C34" s="44" t="s">
        <v>138</v>
      </c>
      <c r="D34" s="41">
        <v>10</v>
      </c>
      <c r="E34" s="18">
        <v>5</v>
      </c>
      <c r="F34" s="41">
        <f>IF('Điểm TC 5'!E34="",3,5)</f>
        <v>3</v>
      </c>
      <c r="G34" s="18">
        <f t="shared" si="1"/>
        <v>18</v>
      </c>
    </row>
    <row r="35" spans="1:7" ht="13.8">
      <c r="A35" s="34">
        <v>33</v>
      </c>
      <c r="B35" s="44" t="s">
        <v>139</v>
      </c>
      <c r="C35" s="44" t="s">
        <v>140</v>
      </c>
      <c r="D35" s="41">
        <v>10</v>
      </c>
      <c r="E35" s="18">
        <v>5</v>
      </c>
      <c r="F35" s="41">
        <f>IF('Điểm TC 5'!E35="",3,5)</f>
        <v>3</v>
      </c>
      <c r="G35" s="18">
        <f t="shared" si="1"/>
        <v>18</v>
      </c>
    </row>
    <row r="36" spans="1:7" ht="13.8">
      <c r="A36" s="34">
        <v>34</v>
      </c>
      <c r="B36" s="44" t="s">
        <v>141</v>
      </c>
      <c r="C36" s="44" t="s">
        <v>142</v>
      </c>
      <c r="D36" s="41">
        <v>10</v>
      </c>
      <c r="E36" s="18">
        <v>5</v>
      </c>
      <c r="F36" s="41">
        <f>IF('Điểm TC 5'!E36="",3,5)</f>
        <v>3</v>
      </c>
      <c r="G36" s="18">
        <f t="shared" si="1"/>
        <v>18</v>
      </c>
    </row>
    <row r="37" spans="1:7" ht="13.8">
      <c r="A37" s="34">
        <v>35</v>
      </c>
      <c r="B37" s="44" t="s">
        <v>143</v>
      </c>
      <c r="C37" s="44" t="s">
        <v>144</v>
      </c>
      <c r="D37" s="41">
        <v>10</v>
      </c>
      <c r="E37" s="18">
        <v>5</v>
      </c>
      <c r="F37" s="41">
        <f>IF('Điểm TC 5'!E37="",3,5)</f>
        <v>3</v>
      </c>
      <c r="G37" s="18">
        <f t="shared" si="1"/>
        <v>18</v>
      </c>
    </row>
    <row r="38" spans="1:7" ht="13.8">
      <c r="A38" s="34">
        <v>36</v>
      </c>
      <c r="B38" s="44" t="s">
        <v>145</v>
      </c>
      <c r="C38" s="44" t="s">
        <v>146</v>
      </c>
      <c r="D38" s="41">
        <v>10</v>
      </c>
      <c r="E38" s="18">
        <v>5</v>
      </c>
      <c r="F38" s="41">
        <f>IF('Điểm TC 5'!E38="",3,5)</f>
        <v>3</v>
      </c>
      <c r="G38" s="18">
        <f t="shared" si="1"/>
        <v>18</v>
      </c>
    </row>
    <row r="39" spans="1:7" ht="13.8">
      <c r="A39" s="34">
        <v>37</v>
      </c>
      <c r="B39" s="44" t="s">
        <v>147</v>
      </c>
      <c r="C39" s="44" t="s">
        <v>148</v>
      </c>
      <c r="D39" s="41">
        <v>10</v>
      </c>
      <c r="E39" s="18">
        <v>5</v>
      </c>
      <c r="F39" s="41">
        <f>IF('Điểm TC 5'!E39="",3,5)</f>
        <v>3</v>
      </c>
      <c r="G39" s="18">
        <f t="shared" si="1"/>
        <v>18</v>
      </c>
    </row>
    <row r="40" spans="1:7" ht="13.8">
      <c r="A40" s="34">
        <v>38</v>
      </c>
      <c r="B40" s="44" t="s">
        <v>149</v>
      </c>
      <c r="C40" s="44" t="s">
        <v>150</v>
      </c>
      <c r="D40" s="41">
        <v>0</v>
      </c>
      <c r="E40" s="18">
        <v>4</v>
      </c>
      <c r="F40" s="41">
        <f>IF('Điểm TC 5'!E40="",3,5)</f>
        <v>5</v>
      </c>
      <c r="G40" s="18">
        <f t="shared" si="1"/>
        <v>9</v>
      </c>
    </row>
    <row r="41" spans="1:7" ht="13.8">
      <c r="A41" s="34">
        <v>39</v>
      </c>
      <c r="B41" s="44" t="s">
        <v>151</v>
      </c>
      <c r="C41" s="44" t="s">
        <v>152</v>
      </c>
      <c r="D41" s="41">
        <v>10</v>
      </c>
      <c r="E41" s="18">
        <v>5</v>
      </c>
      <c r="F41" s="41">
        <f>IF('Điểm TC 5'!E41="",3,5)</f>
        <v>3</v>
      </c>
      <c r="G41" s="18">
        <f t="shared" si="1"/>
        <v>18</v>
      </c>
    </row>
    <row r="42" spans="1:7" ht="13.8">
      <c r="A42" s="34">
        <v>40</v>
      </c>
      <c r="B42" s="44" t="s">
        <v>153</v>
      </c>
      <c r="C42" s="44" t="s">
        <v>154</v>
      </c>
      <c r="D42" s="41">
        <v>10</v>
      </c>
      <c r="E42" s="18">
        <v>3</v>
      </c>
      <c r="F42" s="41">
        <f>IF('Điểm TC 5'!E42="",3,5)</f>
        <v>3</v>
      </c>
      <c r="G42" s="18">
        <f t="shared" si="1"/>
        <v>16</v>
      </c>
    </row>
    <row r="43" spans="1:7" ht="13.8">
      <c r="A43" s="34">
        <v>41</v>
      </c>
      <c r="B43" s="44" t="s">
        <v>155</v>
      </c>
      <c r="C43" s="44" t="s">
        <v>156</v>
      </c>
      <c r="D43" s="41">
        <v>10</v>
      </c>
      <c r="E43" s="18">
        <v>1</v>
      </c>
      <c r="F43" s="41">
        <f>IF('Điểm TC 5'!E43="",3,5)</f>
        <v>3</v>
      </c>
      <c r="G43" s="18">
        <f t="shared" si="1"/>
        <v>14</v>
      </c>
    </row>
    <row r="44" spans="1:7" ht="13.8">
      <c r="A44" s="34">
        <v>42</v>
      </c>
      <c r="B44" s="44" t="s">
        <v>157</v>
      </c>
      <c r="C44" s="44" t="s">
        <v>158</v>
      </c>
      <c r="D44" s="41">
        <v>10</v>
      </c>
      <c r="E44" s="18">
        <v>5</v>
      </c>
      <c r="F44" s="41">
        <f>IF('Điểm TC 5'!E44="",3,5)</f>
        <v>5</v>
      </c>
      <c r="G44" s="18">
        <f t="shared" si="1"/>
        <v>20</v>
      </c>
    </row>
    <row r="45" spans="1:7" ht="13.8">
      <c r="A45" s="34">
        <v>43</v>
      </c>
      <c r="B45" s="44" t="s">
        <v>165</v>
      </c>
      <c r="C45" s="44" t="s">
        <v>166</v>
      </c>
      <c r="D45" s="41">
        <v>10</v>
      </c>
      <c r="E45" s="18">
        <v>5</v>
      </c>
      <c r="F45" s="41">
        <f>IF('Điểm TC 5'!E45="",3,5)</f>
        <v>3</v>
      </c>
      <c r="G45" s="18">
        <f t="shared" si="1"/>
        <v>18</v>
      </c>
    </row>
    <row r="46" spans="1:7" ht="13.8">
      <c r="A46" s="34">
        <v>44</v>
      </c>
      <c r="B46" s="44" t="s">
        <v>167</v>
      </c>
      <c r="C46" s="44" t="s">
        <v>168</v>
      </c>
      <c r="D46" s="41">
        <v>10</v>
      </c>
      <c r="E46" s="18">
        <v>5</v>
      </c>
      <c r="F46" s="41">
        <f>IF('Điểm TC 5'!E46="",3,5)</f>
        <v>3</v>
      </c>
      <c r="G46" s="18">
        <f t="shared" si="1"/>
        <v>18</v>
      </c>
    </row>
    <row r="47" spans="1:7" ht="13.8">
      <c r="A47" s="34">
        <v>45</v>
      </c>
      <c r="B47" s="44" t="s">
        <v>159</v>
      </c>
      <c r="C47" s="44" t="s">
        <v>160</v>
      </c>
      <c r="D47" s="41">
        <v>10</v>
      </c>
      <c r="E47" s="18">
        <v>5</v>
      </c>
      <c r="F47" s="41">
        <f>IF('Điểm TC 5'!E47="",3,5)</f>
        <v>3</v>
      </c>
      <c r="G47" s="18">
        <f t="shared" si="1"/>
        <v>18</v>
      </c>
    </row>
    <row r="48" spans="1:7" ht="13.8">
      <c r="A48" s="34">
        <v>46</v>
      </c>
      <c r="B48" s="44" t="s">
        <v>169</v>
      </c>
      <c r="C48" s="44" t="s">
        <v>170</v>
      </c>
      <c r="D48" s="41">
        <v>0</v>
      </c>
      <c r="E48" s="18">
        <v>5</v>
      </c>
      <c r="F48" s="41">
        <f>IF('Điểm TC 5'!E48="",3,5)</f>
        <v>3</v>
      </c>
      <c r="G48" s="18">
        <f t="shared" si="1"/>
        <v>8</v>
      </c>
    </row>
    <row r="49" spans="1:7" ht="13.8">
      <c r="A49" s="34">
        <v>47</v>
      </c>
      <c r="B49" s="44" t="s">
        <v>161</v>
      </c>
      <c r="C49" s="44" t="s">
        <v>162</v>
      </c>
      <c r="D49" s="41">
        <v>10</v>
      </c>
      <c r="E49" s="18">
        <v>4</v>
      </c>
      <c r="F49" s="41">
        <f>IF('Điểm TC 5'!E49="",3,5)</f>
        <v>3</v>
      </c>
      <c r="G49" s="18">
        <f t="shared" si="1"/>
        <v>17</v>
      </c>
    </row>
    <row r="50" spans="1:7" ht="13.8">
      <c r="A50" s="34">
        <v>48</v>
      </c>
      <c r="B50" s="44" t="s">
        <v>163</v>
      </c>
      <c r="C50" s="44" t="s">
        <v>164</v>
      </c>
      <c r="D50" s="41">
        <v>10</v>
      </c>
      <c r="E50" s="18">
        <v>5</v>
      </c>
      <c r="F50" s="41">
        <f>IF('Điểm TC 5'!E50="",3,5)</f>
        <v>3</v>
      </c>
      <c r="G50" s="18">
        <f t="shared" si="1"/>
        <v>18</v>
      </c>
    </row>
    <row r="51" spans="1:7" ht="13.8">
      <c r="A51" s="34">
        <v>49</v>
      </c>
      <c r="B51" s="44" t="s">
        <v>171</v>
      </c>
      <c r="C51" s="44" t="s">
        <v>172</v>
      </c>
      <c r="D51" s="41">
        <v>10</v>
      </c>
      <c r="E51" s="18">
        <v>5</v>
      </c>
      <c r="F51" s="41">
        <f>IF('Điểm TC 5'!E51="",3,5)</f>
        <v>3</v>
      </c>
      <c r="G51" s="18">
        <f t="shared" si="1"/>
        <v>18</v>
      </c>
    </row>
    <row r="52" spans="1:7" ht="13.8">
      <c r="A52" s="34">
        <v>50</v>
      </c>
      <c r="B52" s="44" t="s">
        <v>173</v>
      </c>
      <c r="C52" s="44" t="s">
        <v>174</v>
      </c>
      <c r="D52" s="41">
        <v>10</v>
      </c>
      <c r="E52" s="18">
        <v>5</v>
      </c>
      <c r="F52" s="41">
        <f>IF('Điểm TC 5'!E52="",3,5)</f>
        <v>3</v>
      </c>
      <c r="G52" s="18">
        <f t="shared" si="1"/>
        <v>18</v>
      </c>
    </row>
    <row r="53" spans="1:7" ht="13.8">
      <c r="A53" s="34">
        <v>51</v>
      </c>
      <c r="B53" s="44" t="s">
        <v>180</v>
      </c>
      <c r="C53" s="44" t="s">
        <v>178</v>
      </c>
      <c r="D53" s="41">
        <v>10</v>
      </c>
      <c r="E53" s="18">
        <v>5</v>
      </c>
      <c r="F53" s="41">
        <f>IF('Điểm TC 5'!E53="",3,5)</f>
        <v>3</v>
      </c>
      <c r="G53" s="18">
        <f t="shared" si="1"/>
        <v>18</v>
      </c>
    </row>
  </sheetData>
  <mergeCells count="3">
    <mergeCell ref="C1:C2"/>
    <mergeCell ref="B1:B2"/>
    <mergeCell ref="A1:A2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3"/>
  <sheetViews>
    <sheetView topLeftCell="B1" zoomScaleNormal="100" workbookViewId="0">
      <pane ySplit="2" topLeftCell="A3" activePane="bottomLeft" state="frozen"/>
      <selection pane="bottomLeft" activeCell="E3" sqref="E3"/>
    </sheetView>
  </sheetViews>
  <sheetFormatPr defaultRowHeight="13.2"/>
  <cols>
    <col min="2" max="2" width="13.5546875" customWidth="1"/>
    <col min="3" max="3" width="27.88671875" customWidth="1"/>
    <col min="4" max="4" width="9" customWidth="1"/>
    <col min="5" max="5" width="20.5546875" style="25" customWidth="1"/>
    <col min="6" max="6" width="29.5546875" style="25" customWidth="1"/>
    <col min="7" max="7" width="18.5546875" style="25" customWidth="1"/>
    <col min="8" max="8" width="18" style="25" customWidth="1"/>
  </cols>
  <sheetData>
    <row r="1" spans="1:10" ht="46.8">
      <c r="A1" s="60" t="s">
        <v>0</v>
      </c>
      <c r="B1" s="60" t="s">
        <v>14</v>
      </c>
      <c r="C1" s="60" t="s">
        <v>1</v>
      </c>
      <c r="D1" s="58" t="s">
        <v>49</v>
      </c>
      <c r="E1" s="23" t="s">
        <v>44</v>
      </c>
      <c r="F1" s="23" t="s">
        <v>45</v>
      </c>
      <c r="G1" s="23" t="s">
        <v>47</v>
      </c>
      <c r="H1" s="23" t="s">
        <v>48</v>
      </c>
    </row>
    <row r="2" spans="1:10" ht="62.4">
      <c r="A2" s="60"/>
      <c r="B2" s="60"/>
      <c r="C2" s="60"/>
      <c r="D2" s="59"/>
      <c r="E2" s="23" t="s">
        <v>70</v>
      </c>
      <c r="F2" s="23" t="s">
        <v>46</v>
      </c>
      <c r="G2" s="23">
        <v>8</v>
      </c>
      <c r="H2" s="23">
        <v>25</v>
      </c>
    </row>
    <row r="3" spans="1:10" ht="15">
      <c r="A3" s="34">
        <v>1</v>
      </c>
      <c r="B3" s="44" t="s">
        <v>77</v>
      </c>
      <c r="C3" s="44" t="s">
        <v>78</v>
      </c>
      <c r="D3" s="46">
        <v>5.85</v>
      </c>
      <c r="E3" s="47">
        <v>8</v>
      </c>
      <c r="F3" s="48">
        <v>2</v>
      </c>
      <c r="G3" s="48">
        <v>8</v>
      </c>
      <c r="H3" s="48">
        <f>IF(D3&gt;=7,20,SUM(E3:G3)-IF('Điểm TC 2'!F3=0,10,0))</f>
        <v>18</v>
      </c>
      <c r="J3" s="30" t="s">
        <v>66</v>
      </c>
    </row>
    <row r="4" spans="1:10" ht="15">
      <c r="A4" s="35">
        <v>2</v>
      </c>
      <c r="B4" s="44" t="s">
        <v>179</v>
      </c>
      <c r="C4" s="44" t="s">
        <v>78</v>
      </c>
      <c r="D4" s="46">
        <v>9.02</v>
      </c>
      <c r="E4" s="47">
        <v>10</v>
      </c>
      <c r="F4" s="48">
        <v>2</v>
      </c>
      <c r="G4" s="48">
        <v>8</v>
      </c>
      <c r="H4" s="48">
        <f>IF(D4&gt;=7,20,SUM(E4:G4)-IF('Điểm TC 2'!F4=0,10,0))</f>
        <v>20</v>
      </c>
      <c r="J4" s="28" t="s">
        <v>67</v>
      </c>
    </row>
    <row r="5" spans="1:10" ht="13.8">
      <c r="A5" s="35">
        <v>3</v>
      </c>
      <c r="B5" s="44" t="s">
        <v>79</v>
      </c>
      <c r="C5" s="44" t="s">
        <v>80</v>
      </c>
      <c r="D5" s="46">
        <v>8.36</v>
      </c>
      <c r="E5" s="47">
        <v>10</v>
      </c>
      <c r="F5" s="48">
        <v>2</v>
      </c>
      <c r="G5" s="48">
        <v>8</v>
      </c>
      <c r="H5" s="48">
        <f>IF(D5&gt;=7,20,SUM(E5:G5)-IF('Điểm TC 2'!F5=0,10,0))</f>
        <v>20</v>
      </c>
    </row>
    <row r="6" spans="1:10" ht="13.8">
      <c r="A6" s="35">
        <v>4</v>
      </c>
      <c r="B6" s="44" t="s">
        <v>81</v>
      </c>
      <c r="C6" s="44" t="s">
        <v>82</v>
      </c>
      <c r="D6" s="46">
        <v>5.24</v>
      </c>
      <c r="E6" s="47">
        <v>10</v>
      </c>
      <c r="F6" s="48">
        <v>2</v>
      </c>
      <c r="G6" s="48">
        <v>8</v>
      </c>
      <c r="H6" s="48">
        <f>IF(D6&gt;=7,20,SUM(E6:G6)-IF('Điểm TC 2'!F6=0,10,0))</f>
        <v>10</v>
      </c>
    </row>
    <row r="7" spans="1:10" ht="13.8">
      <c r="A7" s="35">
        <v>5</v>
      </c>
      <c r="B7" s="44" t="s">
        <v>83</v>
      </c>
      <c r="C7" s="44" t="s">
        <v>84</v>
      </c>
      <c r="D7" s="46">
        <v>7.61</v>
      </c>
      <c r="E7" s="47">
        <v>10</v>
      </c>
      <c r="F7" s="48">
        <v>2</v>
      </c>
      <c r="G7" s="48">
        <v>8</v>
      </c>
      <c r="H7" s="48">
        <f>IF(D7&gt;=7,20,SUM(E7:G7)-IF('Điểm TC 2'!F7=0,10,0))</f>
        <v>20</v>
      </c>
    </row>
    <row r="8" spans="1:10" ht="13.8">
      <c r="A8" s="35">
        <v>6</v>
      </c>
      <c r="B8" s="44" t="s">
        <v>85</v>
      </c>
      <c r="C8" s="44" t="s">
        <v>86</v>
      </c>
      <c r="D8" s="46">
        <v>6.13</v>
      </c>
      <c r="E8" s="47">
        <v>10</v>
      </c>
      <c r="F8" s="48">
        <v>2</v>
      </c>
      <c r="G8" s="48">
        <v>8</v>
      </c>
      <c r="H8" s="48">
        <f>IF(D8&gt;=7,20,SUM(E8:G8)-IF('Điểm TC 2'!F8=0,10,0))</f>
        <v>20</v>
      </c>
    </row>
    <row r="9" spans="1:10" ht="13.8">
      <c r="A9" s="35">
        <v>7</v>
      </c>
      <c r="B9" s="44" t="s">
        <v>87</v>
      </c>
      <c r="C9" s="44" t="s">
        <v>88</v>
      </c>
      <c r="D9" s="46">
        <v>4.91</v>
      </c>
      <c r="E9" s="47">
        <v>10</v>
      </c>
      <c r="F9" s="48">
        <v>2</v>
      </c>
      <c r="G9" s="48">
        <v>8</v>
      </c>
      <c r="H9" s="48">
        <f>IF(D9&gt;=7,20,SUM(E9:G9)-IF('Điểm TC 2'!F9=0,10,0))</f>
        <v>10</v>
      </c>
    </row>
    <row r="10" spans="1:10" ht="13.8">
      <c r="A10" s="35">
        <v>8</v>
      </c>
      <c r="B10" s="44" t="s">
        <v>89</v>
      </c>
      <c r="C10" s="44" t="s">
        <v>90</v>
      </c>
      <c r="D10" s="46">
        <v>6.24</v>
      </c>
      <c r="E10" s="47">
        <v>10</v>
      </c>
      <c r="F10" s="48">
        <v>2</v>
      </c>
      <c r="G10" s="48">
        <v>8</v>
      </c>
      <c r="H10" s="48">
        <f>IF(D10&gt;=7,20,SUM(E10:G10)-IF('Điểm TC 2'!F10=0,10,0))</f>
        <v>20</v>
      </c>
    </row>
    <row r="11" spans="1:10" ht="13.8">
      <c r="A11" s="35">
        <v>9</v>
      </c>
      <c r="B11" s="44" t="s">
        <v>91</v>
      </c>
      <c r="C11" s="44" t="s">
        <v>92</v>
      </c>
      <c r="D11" s="46">
        <v>6.65</v>
      </c>
      <c r="E11" s="47">
        <v>10</v>
      </c>
      <c r="F11" s="48">
        <v>2</v>
      </c>
      <c r="G11" s="48">
        <v>8</v>
      </c>
      <c r="H11" s="48">
        <f>IF(D11&gt;=7,20,SUM(E11:G11)-IF('Điểm TC 2'!F11=0,10,0))</f>
        <v>20</v>
      </c>
    </row>
    <row r="12" spans="1:10" ht="13.8">
      <c r="A12" s="35">
        <v>10</v>
      </c>
      <c r="B12" s="44" t="s">
        <v>93</v>
      </c>
      <c r="C12" s="44" t="s">
        <v>94</v>
      </c>
      <c r="D12" s="46">
        <v>5.84</v>
      </c>
      <c r="E12" s="47">
        <v>8</v>
      </c>
      <c r="F12" s="48">
        <v>2</v>
      </c>
      <c r="G12" s="48">
        <v>3</v>
      </c>
      <c r="H12" s="48">
        <f>IF(D12&gt;=7,20,SUM(E12:G12)-IF('Điểm TC 2'!F12=0,10,0))</f>
        <v>13</v>
      </c>
    </row>
    <row r="13" spans="1:10" ht="13.8">
      <c r="A13" s="35">
        <v>11</v>
      </c>
      <c r="B13" s="44" t="s">
        <v>95</v>
      </c>
      <c r="C13" s="44" t="s">
        <v>96</v>
      </c>
      <c r="D13" s="46">
        <v>5.54</v>
      </c>
      <c r="E13" s="47">
        <v>7</v>
      </c>
      <c r="F13" s="48">
        <v>2</v>
      </c>
      <c r="G13" s="48">
        <v>8</v>
      </c>
      <c r="H13" s="48">
        <f>IF(D13&gt;=7,20,SUM(E13:G13)-IF('Điểm TC 2'!F13=0,10,0))</f>
        <v>17</v>
      </c>
    </row>
    <row r="14" spans="1:10" ht="13.8">
      <c r="A14" s="35">
        <v>12</v>
      </c>
      <c r="B14" s="44" t="s">
        <v>97</v>
      </c>
      <c r="C14" s="44" t="s">
        <v>98</v>
      </c>
      <c r="D14" s="46">
        <v>4.49</v>
      </c>
      <c r="E14" s="47">
        <v>10</v>
      </c>
      <c r="F14" s="48">
        <v>2</v>
      </c>
      <c r="G14" s="48">
        <v>8</v>
      </c>
      <c r="H14" s="48">
        <f>IF(D14&gt;=7,20,SUM(E14:G14)-IF('Điểm TC 2'!F14=0,10,0))</f>
        <v>20</v>
      </c>
    </row>
    <row r="15" spans="1:10" ht="13.8">
      <c r="A15" s="35">
        <v>13</v>
      </c>
      <c r="B15" s="44" t="s">
        <v>99</v>
      </c>
      <c r="C15" s="44" t="s">
        <v>100</v>
      </c>
      <c r="D15" s="46">
        <v>5.52</v>
      </c>
      <c r="E15" s="47">
        <v>10</v>
      </c>
      <c r="F15" s="48">
        <v>2</v>
      </c>
      <c r="G15" s="48">
        <v>8</v>
      </c>
      <c r="H15" s="48">
        <f>IF(D15&gt;=7,20,SUM(E15:G15)-IF('Điểm TC 2'!F15=0,10,0))</f>
        <v>20</v>
      </c>
    </row>
    <row r="16" spans="1:10" ht="13.8">
      <c r="A16" s="35">
        <v>14</v>
      </c>
      <c r="B16" s="44" t="s">
        <v>101</v>
      </c>
      <c r="C16" s="44" t="s">
        <v>102</v>
      </c>
      <c r="D16" s="46">
        <v>6.51</v>
      </c>
      <c r="E16" s="47">
        <v>10</v>
      </c>
      <c r="F16" s="48">
        <v>2</v>
      </c>
      <c r="G16" s="48">
        <v>8</v>
      </c>
      <c r="H16" s="48">
        <f>IF(D16&gt;=7,20,SUM(E16:G16)-IF('Điểm TC 2'!F16=0,10,0))</f>
        <v>20</v>
      </c>
    </row>
    <row r="17" spans="1:8" ht="13.8">
      <c r="A17" s="35">
        <v>15</v>
      </c>
      <c r="B17" s="44" t="s">
        <v>103</v>
      </c>
      <c r="C17" s="44" t="s">
        <v>104</v>
      </c>
      <c r="D17" s="46">
        <v>7.39</v>
      </c>
      <c r="E17" s="47">
        <v>10</v>
      </c>
      <c r="F17" s="48">
        <v>2</v>
      </c>
      <c r="G17" s="48">
        <v>8</v>
      </c>
      <c r="H17" s="48">
        <f>IF(D17&gt;=7,20,SUM(E17:G17)-IF('Điểm TC 2'!F17=0,10,0))</f>
        <v>20</v>
      </c>
    </row>
    <row r="18" spans="1:8" ht="13.8">
      <c r="A18" s="35">
        <v>16</v>
      </c>
      <c r="B18" s="44" t="s">
        <v>105</v>
      </c>
      <c r="C18" s="44" t="s">
        <v>106</v>
      </c>
      <c r="D18" s="46">
        <v>6.11</v>
      </c>
      <c r="E18" s="47">
        <v>10</v>
      </c>
      <c r="F18" s="48">
        <v>2</v>
      </c>
      <c r="G18" s="48">
        <v>8</v>
      </c>
      <c r="H18" s="48">
        <f>IF(D18&gt;=7,20,SUM(E18:G18)-IF('Điểm TC 2'!F18=0,10,0))</f>
        <v>20</v>
      </c>
    </row>
    <row r="19" spans="1:8" ht="13.8">
      <c r="A19" s="35">
        <v>17</v>
      </c>
      <c r="B19" s="44" t="s">
        <v>111</v>
      </c>
      <c r="C19" s="44" t="s">
        <v>112</v>
      </c>
      <c r="D19" s="46">
        <v>6.66</v>
      </c>
      <c r="E19" s="47">
        <v>10</v>
      </c>
      <c r="F19" s="48">
        <v>2</v>
      </c>
      <c r="G19" s="48">
        <v>8</v>
      </c>
      <c r="H19" s="48">
        <f>IF(D19&gt;=7,20,SUM(E19:G19)-IF('Điểm TC 2'!F19=0,10,0))</f>
        <v>20</v>
      </c>
    </row>
    <row r="20" spans="1:8" ht="13.8">
      <c r="A20" s="35">
        <v>18</v>
      </c>
      <c r="B20" s="44" t="s">
        <v>107</v>
      </c>
      <c r="C20" s="44" t="s">
        <v>108</v>
      </c>
      <c r="D20" s="46">
        <v>7.56</v>
      </c>
      <c r="E20" s="47">
        <v>10</v>
      </c>
      <c r="F20" s="48">
        <v>2</v>
      </c>
      <c r="G20" s="48">
        <v>8</v>
      </c>
      <c r="H20" s="48">
        <f>IF(D20&gt;=7,20,SUM(E20:G20)-IF('Điểm TC 2'!F20=0,10,0))</f>
        <v>20</v>
      </c>
    </row>
    <row r="21" spans="1:8" ht="13.8">
      <c r="A21" s="35">
        <v>19</v>
      </c>
      <c r="B21" s="44" t="s">
        <v>109</v>
      </c>
      <c r="C21" s="44" t="s">
        <v>110</v>
      </c>
      <c r="D21" s="46">
        <v>7.11</v>
      </c>
      <c r="E21" s="47">
        <v>10</v>
      </c>
      <c r="F21" s="48">
        <v>2</v>
      </c>
      <c r="G21" s="48">
        <v>8</v>
      </c>
      <c r="H21" s="48">
        <f>IF(D21&gt;=7,20,SUM(E21:G21)-IF('Điểm TC 2'!F21=0,10,0))</f>
        <v>20</v>
      </c>
    </row>
    <row r="22" spans="1:8" ht="13.8">
      <c r="A22" s="35">
        <v>20</v>
      </c>
      <c r="B22" s="44" t="s">
        <v>119</v>
      </c>
      <c r="C22" s="44" t="s">
        <v>120</v>
      </c>
      <c r="D22" s="46">
        <v>6.37</v>
      </c>
      <c r="E22" s="47">
        <v>10</v>
      </c>
      <c r="F22" s="48">
        <v>2</v>
      </c>
      <c r="G22" s="48">
        <v>8</v>
      </c>
      <c r="H22" s="48">
        <f>IF(D22&gt;=7,20,SUM(E22:G22)-IF('Điểm TC 2'!F22=0,10,0))</f>
        <v>20</v>
      </c>
    </row>
    <row r="23" spans="1:8" ht="13.8">
      <c r="A23" s="35">
        <v>21</v>
      </c>
      <c r="B23" s="44" t="s">
        <v>123</v>
      </c>
      <c r="C23" s="44" t="s">
        <v>124</v>
      </c>
      <c r="D23" s="46">
        <v>6.82</v>
      </c>
      <c r="E23" s="47">
        <v>10</v>
      </c>
      <c r="F23" s="48">
        <v>2</v>
      </c>
      <c r="G23" s="48">
        <v>8</v>
      </c>
      <c r="H23" s="48">
        <f>IF(D23&gt;=7,20,SUM(E23:G23)-IF('Điểm TC 2'!F23=0,I2410,0))</f>
        <v>20</v>
      </c>
    </row>
    <row r="24" spans="1:8" ht="13.8">
      <c r="A24" s="35">
        <v>22</v>
      </c>
      <c r="B24" s="44" t="s">
        <v>125</v>
      </c>
      <c r="C24" s="44" t="s">
        <v>126</v>
      </c>
      <c r="D24" s="46">
        <v>5.67</v>
      </c>
      <c r="E24" s="47">
        <v>10</v>
      </c>
      <c r="F24" s="48">
        <v>2</v>
      </c>
      <c r="G24" s="48">
        <v>8</v>
      </c>
      <c r="H24" s="48">
        <f>IF(D24&gt;=7,20,SUM(E24:G24)-IF('Điểm TC 2'!F24=0,10,0))</f>
        <v>20</v>
      </c>
    </row>
    <row r="25" spans="1:8" ht="13.8">
      <c r="A25" s="35">
        <v>23</v>
      </c>
      <c r="B25" s="44" t="s">
        <v>121</v>
      </c>
      <c r="C25" s="44" t="s">
        <v>122</v>
      </c>
      <c r="D25" s="46">
        <v>5.94</v>
      </c>
      <c r="E25" s="47">
        <v>10</v>
      </c>
      <c r="F25" s="48">
        <v>2</v>
      </c>
      <c r="G25" s="48">
        <v>8</v>
      </c>
      <c r="H25" s="48">
        <f>IF(D25&gt;=7,20,SUM(E25:G25)-IF('Điểm TC 2'!F25=0,10,0))</f>
        <v>20</v>
      </c>
    </row>
    <row r="26" spans="1:8" ht="13.8">
      <c r="A26" s="35">
        <v>24</v>
      </c>
      <c r="B26" s="44" t="s">
        <v>115</v>
      </c>
      <c r="C26" s="44" t="s">
        <v>116</v>
      </c>
      <c r="D26" s="46">
        <v>5.84</v>
      </c>
      <c r="E26" s="47">
        <v>8</v>
      </c>
      <c r="F26" s="48">
        <v>2</v>
      </c>
      <c r="G26" s="48">
        <v>6</v>
      </c>
      <c r="H26" s="48">
        <f>IF(D26&gt;=7,20,SUM(E26:G26)-IF('Điểm TC 2'!F26=0,10,0))</f>
        <v>16</v>
      </c>
    </row>
    <row r="27" spans="1:8" ht="13.8">
      <c r="A27" s="35">
        <v>25</v>
      </c>
      <c r="B27" s="44" t="s">
        <v>117</v>
      </c>
      <c r="C27" s="44" t="s">
        <v>118</v>
      </c>
      <c r="D27" s="46">
        <v>1.01</v>
      </c>
      <c r="E27" s="47">
        <v>9</v>
      </c>
      <c r="F27" s="48">
        <v>2</v>
      </c>
      <c r="G27" s="48">
        <v>7</v>
      </c>
      <c r="H27" s="48">
        <f>IF(D27&gt;=7,20,SUM(E27:G27)-IF('Điểm TC 2'!F27=0,10,0))</f>
        <v>18</v>
      </c>
    </row>
    <row r="28" spans="1:8" ht="13.8">
      <c r="A28" s="35">
        <v>26</v>
      </c>
      <c r="B28" s="44" t="s">
        <v>113</v>
      </c>
      <c r="C28" s="44" t="s">
        <v>114</v>
      </c>
      <c r="D28" s="46">
        <v>5.81</v>
      </c>
      <c r="E28" s="47">
        <v>9</v>
      </c>
      <c r="F28" s="48">
        <v>2</v>
      </c>
      <c r="G28" s="48">
        <v>8</v>
      </c>
      <c r="H28" s="48">
        <f>IF(D28&gt;=7,20,SUM(E28:G28)-IF('Điểm TC 2'!F28=0,10,0))</f>
        <v>9</v>
      </c>
    </row>
    <row r="29" spans="1:8" ht="13.8">
      <c r="A29" s="35">
        <v>27</v>
      </c>
      <c r="B29" s="44" t="s">
        <v>127</v>
      </c>
      <c r="C29" s="44" t="s">
        <v>128</v>
      </c>
      <c r="D29" s="46">
        <v>5.4</v>
      </c>
      <c r="E29" s="47">
        <v>10</v>
      </c>
      <c r="F29" s="48">
        <v>2</v>
      </c>
      <c r="G29" s="48">
        <v>8</v>
      </c>
      <c r="H29" s="48">
        <f>IF(D29&gt;=7,20,SUM(E29:G29)-IF('Điểm TC 2'!F29=0,10,0))</f>
        <v>20</v>
      </c>
    </row>
    <row r="30" spans="1:8" ht="13.8">
      <c r="A30" s="35">
        <v>28</v>
      </c>
      <c r="B30" s="44" t="s">
        <v>129</v>
      </c>
      <c r="C30" s="44" t="s">
        <v>130</v>
      </c>
      <c r="D30" s="46">
        <v>6.55</v>
      </c>
      <c r="E30" s="47">
        <v>10</v>
      </c>
      <c r="F30" s="48">
        <v>2</v>
      </c>
      <c r="G30" s="48">
        <v>8</v>
      </c>
      <c r="H30" s="48">
        <f>IF(D30&gt;=7,20,SUM(E30:G30)-IF('Điểm TC 2'!F30=0,10,0))</f>
        <v>20</v>
      </c>
    </row>
    <row r="31" spans="1:8" ht="13.8">
      <c r="A31" s="35">
        <v>29</v>
      </c>
      <c r="B31" s="44" t="s">
        <v>131</v>
      </c>
      <c r="C31" s="44" t="s">
        <v>132</v>
      </c>
      <c r="D31" s="46">
        <v>6.55</v>
      </c>
      <c r="E31" s="47">
        <v>10</v>
      </c>
      <c r="F31" s="48">
        <v>2</v>
      </c>
      <c r="G31" s="48">
        <v>8</v>
      </c>
      <c r="H31" s="48">
        <f>IF(D31&gt;=7,20,SUM(E31:G31)-IF('Điểm TC 2'!F31=0,10,0))</f>
        <v>20</v>
      </c>
    </row>
    <row r="32" spans="1:8" ht="13.8">
      <c r="A32" s="35">
        <v>30</v>
      </c>
      <c r="B32" s="44" t="s">
        <v>133</v>
      </c>
      <c r="C32" s="44" t="s">
        <v>134</v>
      </c>
      <c r="D32" s="46">
        <v>5.71</v>
      </c>
      <c r="E32" s="47">
        <v>10</v>
      </c>
      <c r="F32" s="48">
        <v>2</v>
      </c>
      <c r="G32" s="48">
        <v>8</v>
      </c>
      <c r="H32" s="48">
        <f>IF(D32&gt;=7,20,SUM(E32:G32)-IF('Điểm TC 2'!F32=0,10,0))</f>
        <v>20</v>
      </c>
    </row>
    <row r="33" spans="1:8" ht="13.8">
      <c r="A33" s="35">
        <v>31</v>
      </c>
      <c r="B33" s="44" t="s">
        <v>135</v>
      </c>
      <c r="C33" s="44" t="s">
        <v>136</v>
      </c>
      <c r="D33" s="46">
        <v>1.41</v>
      </c>
      <c r="E33" s="47">
        <v>10</v>
      </c>
      <c r="F33" s="48">
        <v>2</v>
      </c>
      <c r="G33" s="48">
        <v>6</v>
      </c>
      <c r="H33" s="48">
        <f>IF(D33&gt;=7,20,SUM(E33:G33)-IF('Điểm TC 2'!F33=0,10,0))</f>
        <v>8</v>
      </c>
    </row>
    <row r="34" spans="1:8" ht="13.8">
      <c r="A34" s="35">
        <v>32</v>
      </c>
      <c r="B34" s="44" t="s">
        <v>137</v>
      </c>
      <c r="C34" s="44" t="s">
        <v>138</v>
      </c>
      <c r="D34" s="46">
        <v>6.34</v>
      </c>
      <c r="E34" s="47">
        <v>10</v>
      </c>
      <c r="F34" s="48">
        <v>2</v>
      </c>
      <c r="G34" s="48">
        <v>8</v>
      </c>
      <c r="H34" s="48">
        <f>IF(D34&gt;=7,20,SUM(E34:G34)-IF('Điểm TC 2'!F34=0,10,0))</f>
        <v>20</v>
      </c>
    </row>
    <row r="35" spans="1:8" ht="13.8">
      <c r="A35" s="35">
        <v>33</v>
      </c>
      <c r="B35" s="44" t="s">
        <v>139</v>
      </c>
      <c r="C35" s="44" t="s">
        <v>140</v>
      </c>
      <c r="D35" s="46">
        <v>6.34</v>
      </c>
      <c r="E35" s="47">
        <v>10</v>
      </c>
      <c r="F35" s="48">
        <v>2</v>
      </c>
      <c r="G35" s="48">
        <v>8</v>
      </c>
      <c r="H35" s="48">
        <f>IF(D35&gt;=7,20,SUM(E35:G35)-IF('Điểm TC 2'!F35=0,10,0))</f>
        <v>20</v>
      </c>
    </row>
    <row r="36" spans="1:8" ht="13.8">
      <c r="A36" s="35">
        <v>34</v>
      </c>
      <c r="B36" s="44" t="s">
        <v>141</v>
      </c>
      <c r="C36" s="44" t="s">
        <v>142</v>
      </c>
      <c r="D36" s="46">
        <v>4.5599999999999996</v>
      </c>
      <c r="E36" s="47">
        <v>10</v>
      </c>
      <c r="F36" s="48">
        <v>2</v>
      </c>
      <c r="G36" s="48">
        <v>8</v>
      </c>
      <c r="H36" s="48">
        <f>IF(D36&gt;=7,20,SUM(E36:G36)-IF('Điểm TC 2'!F36=0,10,0))</f>
        <v>20</v>
      </c>
    </row>
    <row r="37" spans="1:8" ht="13.8">
      <c r="A37" s="35">
        <v>35</v>
      </c>
      <c r="B37" s="44" t="s">
        <v>143</v>
      </c>
      <c r="C37" s="44" t="s">
        <v>144</v>
      </c>
      <c r="D37" s="46">
        <v>6.41</v>
      </c>
      <c r="E37" s="47">
        <v>10</v>
      </c>
      <c r="F37" s="48">
        <v>2</v>
      </c>
      <c r="G37" s="48">
        <v>8</v>
      </c>
      <c r="H37" s="48">
        <f>IF(D37&gt;=7,20,SUM(E37:G37)-IF('Điểm TC 2'!F37=0,10,0))</f>
        <v>20</v>
      </c>
    </row>
    <row r="38" spans="1:8" ht="13.8">
      <c r="A38" s="35">
        <v>36</v>
      </c>
      <c r="B38" s="44" t="s">
        <v>145</v>
      </c>
      <c r="C38" s="44" t="s">
        <v>146</v>
      </c>
      <c r="D38" s="46">
        <v>6.36</v>
      </c>
      <c r="E38" s="47">
        <v>10</v>
      </c>
      <c r="F38" s="48">
        <v>2</v>
      </c>
      <c r="G38" s="48">
        <v>8</v>
      </c>
      <c r="H38" s="48">
        <f>IF(D38&gt;=7,20,SUM(E38:G38)-IF('Điểm TC 2'!F38=0,10,0))</f>
        <v>20</v>
      </c>
    </row>
    <row r="39" spans="1:8" ht="13.8">
      <c r="A39" s="35">
        <v>37</v>
      </c>
      <c r="B39" s="44" t="s">
        <v>147</v>
      </c>
      <c r="C39" s="44" t="s">
        <v>148</v>
      </c>
      <c r="D39" s="46">
        <v>7.34</v>
      </c>
      <c r="E39" s="47">
        <v>10</v>
      </c>
      <c r="F39" s="48">
        <v>2</v>
      </c>
      <c r="G39" s="48">
        <v>8</v>
      </c>
      <c r="H39" s="48">
        <f>IF(D39&gt;=7,20,SUM(E39:G39)-IF('Điểm TC 2'!F39=0,10,0))</f>
        <v>20</v>
      </c>
    </row>
    <row r="40" spans="1:8" ht="13.8">
      <c r="A40" s="35">
        <v>38</v>
      </c>
      <c r="B40" s="44" t="s">
        <v>149</v>
      </c>
      <c r="C40" s="44" t="s">
        <v>150</v>
      </c>
      <c r="D40" s="46">
        <v>4.76</v>
      </c>
      <c r="E40" s="47">
        <v>10</v>
      </c>
      <c r="F40" s="48">
        <v>2</v>
      </c>
      <c r="G40" s="48">
        <v>8</v>
      </c>
      <c r="H40" s="48">
        <f>IF(D40&gt;=7,20,SUM(E40:G40)-IF('Điểm TC 2'!F40=0,10,0))</f>
        <v>20</v>
      </c>
    </row>
    <row r="41" spans="1:8" ht="13.8">
      <c r="A41" s="35">
        <v>39</v>
      </c>
      <c r="B41" s="44" t="s">
        <v>151</v>
      </c>
      <c r="C41" s="44" t="s">
        <v>152</v>
      </c>
      <c r="D41" s="46">
        <v>6.66</v>
      </c>
      <c r="E41" s="47">
        <v>10</v>
      </c>
      <c r="F41" s="48">
        <v>2</v>
      </c>
      <c r="G41" s="48">
        <v>8</v>
      </c>
      <c r="H41" s="48">
        <f>IF(D41&gt;=7,20,SUM(E41:G41)-IF('Điểm TC 2'!F41=0,10,0))</f>
        <v>20</v>
      </c>
    </row>
    <row r="42" spans="1:8" ht="13.8">
      <c r="A42" s="35">
        <v>40</v>
      </c>
      <c r="B42" s="44" t="s">
        <v>153</v>
      </c>
      <c r="C42" s="44" t="s">
        <v>154</v>
      </c>
      <c r="D42" s="46">
        <v>6.09</v>
      </c>
      <c r="E42" s="47">
        <v>8</v>
      </c>
      <c r="F42" s="48">
        <v>2</v>
      </c>
      <c r="G42" s="48">
        <v>8</v>
      </c>
      <c r="H42" s="48">
        <f>IF(D42&gt;=7,20,SUM(E42:G42)-IF('Điểm TC 2'!F42=0,10,0))</f>
        <v>18</v>
      </c>
    </row>
    <row r="43" spans="1:8" ht="13.8">
      <c r="A43" s="35">
        <v>41</v>
      </c>
      <c r="B43" s="44" t="s">
        <v>155</v>
      </c>
      <c r="C43" s="44" t="s">
        <v>156</v>
      </c>
      <c r="D43" s="46">
        <v>6.02</v>
      </c>
      <c r="E43" s="47">
        <v>8</v>
      </c>
      <c r="F43" s="48">
        <v>2</v>
      </c>
      <c r="G43" s="48">
        <v>8</v>
      </c>
      <c r="H43" s="48">
        <f>IF(D43&gt;=7,20,SUM(E43:G43)-IF('Điểm TC 2'!F43=0,10,0))</f>
        <v>18</v>
      </c>
    </row>
    <row r="44" spans="1:8" ht="13.8">
      <c r="A44" s="35">
        <v>42</v>
      </c>
      <c r="B44" s="44" t="s">
        <v>157</v>
      </c>
      <c r="C44" s="44" t="s">
        <v>158</v>
      </c>
      <c r="D44" s="46">
        <v>8.1199999999999992</v>
      </c>
      <c r="E44" s="47">
        <v>10</v>
      </c>
      <c r="F44" s="48">
        <v>2</v>
      </c>
      <c r="G44" s="48">
        <v>8</v>
      </c>
      <c r="H44" s="48">
        <f>IF(D44&gt;=7,20,SUM(E44:G44)-IF('Điểm TC 2'!F44=0,10,0))</f>
        <v>20</v>
      </c>
    </row>
    <row r="45" spans="1:8" ht="13.8">
      <c r="A45" s="35">
        <v>43</v>
      </c>
      <c r="B45" s="44" t="s">
        <v>165</v>
      </c>
      <c r="C45" s="44" t="s">
        <v>166</v>
      </c>
      <c r="D45" s="46">
        <v>6.12</v>
      </c>
      <c r="E45" s="47">
        <v>10</v>
      </c>
      <c r="F45" s="48">
        <v>2</v>
      </c>
      <c r="G45" s="48">
        <v>8</v>
      </c>
      <c r="H45" s="48">
        <f>IF(D45&gt;=7,20,SUM(E45:G45)-IF('Điểm TC 2'!F45=0,10,0))</f>
        <v>20</v>
      </c>
    </row>
    <row r="46" spans="1:8" ht="13.8">
      <c r="A46" s="35">
        <v>44</v>
      </c>
      <c r="B46" s="44" t="s">
        <v>167</v>
      </c>
      <c r="C46" s="44" t="s">
        <v>168</v>
      </c>
      <c r="D46" s="46">
        <v>8.39</v>
      </c>
      <c r="E46" s="47">
        <v>10</v>
      </c>
      <c r="F46" s="48">
        <v>2</v>
      </c>
      <c r="G46" s="48">
        <v>8</v>
      </c>
      <c r="H46" s="48">
        <f>IF(D46&gt;=7,20,SUM(E46:G46)-IF('Điểm TC 2'!F46=0,10,0))</f>
        <v>20</v>
      </c>
    </row>
    <row r="47" spans="1:8" ht="13.8">
      <c r="A47" s="35">
        <v>45</v>
      </c>
      <c r="B47" s="44" t="s">
        <v>159</v>
      </c>
      <c r="C47" s="44" t="s">
        <v>160</v>
      </c>
      <c r="D47" s="46">
        <v>6.35</v>
      </c>
      <c r="E47" s="47">
        <v>8</v>
      </c>
      <c r="F47" s="48">
        <v>2</v>
      </c>
      <c r="G47" s="48">
        <v>8</v>
      </c>
      <c r="H47" s="48">
        <f>IF(D47&gt;=7,20,SUM(E47:G47)-IF('Điểm TC 2'!F47=0,10,0))</f>
        <v>18</v>
      </c>
    </row>
    <row r="48" spans="1:8" ht="13.8">
      <c r="A48" s="35">
        <v>46</v>
      </c>
      <c r="B48" s="44" t="s">
        <v>169</v>
      </c>
      <c r="C48" s="44" t="s">
        <v>170</v>
      </c>
      <c r="D48" s="46">
        <v>4.1900000000000004</v>
      </c>
      <c r="E48" s="47">
        <v>10</v>
      </c>
      <c r="F48" s="48">
        <v>2</v>
      </c>
      <c r="G48" s="48">
        <v>8</v>
      </c>
      <c r="H48" s="48">
        <f>IF(D48&gt;=7,20,SUM(E48:G48)-IF('Điểm TC 2'!F48=0,10,0))</f>
        <v>10</v>
      </c>
    </row>
    <row r="49" spans="1:8" ht="13.8">
      <c r="A49" s="35">
        <v>47</v>
      </c>
      <c r="B49" s="44" t="s">
        <v>161</v>
      </c>
      <c r="C49" s="44" t="s">
        <v>162</v>
      </c>
      <c r="D49" s="46">
        <v>5.96</v>
      </c>
      <c r="E49" s="47">
        <v>10</v>
      </c>
      <c r="F49" s="48">
        <v>2</v>
      </c>
      <c r="G49" s="48">
        <v>8</v>
      </c>
      <c r="H49" s="48">
        <f>IF(D49&gt;=7,20,SUM(E49:G49)-IF('Điểm TC 2'!F49=0,10,0))</f>
        <v>20</v>
      </c>
    </row>
    <row r="50" spans="1:8" ht="13.8">
      <c r="A50" s="35">
        <v>48</v>
      </c>
      <c r="B50" s="44" t="s">
        <v>163</v>
      </c>
      <c r="C50" s="44" t="s">
        <v>164</v>
      </c>
      <c r="D50" s="46">
        <v>5.85</v>
      </c>
      <c r="E50" s="47">
        <v>10</v>
      </c>
      <c r="F50" s="48">
        <v>2</v>
      </c>
      <c r="G50" s="48">
        <v>8</v>
      </c>
      <c r="H50" s="48">
        <f>IF(D50&gt;=7,20,SUM(E50:G50)-IF('Điểm TC 2'!F50=0,10,0))</f>
        <v>20</v>
      </c>
    </row>
    <row r="51" spans="1:8" ht="13.8">
      <c r="A51" s="35">
        <v>49</v>
      </c>
      <c r="B51" s="44" t="s">
        <v>171</v>
      </c>
      <c r="C51" s="44" t="s">
        <v>172</v>
      </c>
      <c r="D51" s="46">
        <v>7.61</v>
      </c>
      <c r="E51" s="47">
        <v>10</v>
      </c>
      <c r="F51" s="48">
        <v>2</v>
      </c>
      <c r="G51" s="48">
        <v>8</v>
      </c>
      <c r="H51" s="48">
        <f>IF(D51&gt;=7,20,SUM(E51:G51)-IF('Điểm TC 2'!F51=0,10,0))</f>
        <v>20</v>
      </c>
    </row>
    <row r="52" spans="1:8" ht="13.8">
      <c r="A52" s="35">
        <v>50</v>
      </c>
      <c r="B52" s="44" t="s">
        <v>173</v>
      </c>
      <c r="C52" s="44" t="s">
        <v>174</v>
      </c>
      <c r="D52" s="46">
        <v>7.35</v>
      </c>
      <c r="E52" s="47">
        <v>10</v>
      </c>
      <c r="F52" s="48">
        <v>2</v>
      </c>
      <c r="G52" s="48">
        <v>8</v>
      </c>
      <c r="H52" s="48">
        <f>IF(D52&gt;=7,20,SUM(E52:G52)-IF('Điểm TC 2'!F52=0,10,0))</f>
        <v>20</v>
      </c>
    </row>
    <row r="53" spans="1:8" ht="13.8">
      <c r="A53" s="35">
        <v>51</v>
      </c>
      <c r="B53" s="44" t="s">
        <v>180</v>
      </c>
      <c r="C53" s="44" t="s">
        <v>178</v>
      </c>
      <c r="D53" s="46">
        <v>6.96</v>
      </c>
      <c r="E53" s="47">
        <v>10</v>
      </c>
      <c r="F53" s="48">
        <v>2</v>
      </c>
      <c r="G53" s="48">
        <v>8</v>
      </c>
      <c r="H53" s="48">
        <f>IF(D53&gt;=7,20,SUM(E53:G53)-IF('Điểm TC 2'!F53=0,10,0))</f>
        <v>20</v>
      </c>
    </row>
  </sheetData>
  <mergeCells count="4">
    <mergeCell ref="C1:C2"/>
    <mergeCell ref="B1:B2"/>
    <mergeCell ref="A1:A2"/>
    <mergeCell ref="D1:D2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3"/>
  <sheetViews>
    <sheetView zoomScaleNormal="100" workbookViewId="0">
      <pane ySplit="2" topLeftCell="A3" activePane="bottomLeft" state="frozen"/>
      <selection pane="bottomLeft" activeCell="E6" sqref="E6"/>
    </sheetView>
  </sheetViews>
  <sheetFormatPr defaultRowHeight="13.2"/>
  <cols>
    <col min="2" max="2" width="16.33203125" customWidth="1"/>
    <col min="3" max="3" width="25" customWidth="1"/>
    <col min="4" max="4" width="13.33203125" customWidth="1"/>
    <col min="5" max="5" width="19.44140625" customWidth="1"/>
    <col min="6" max="6" width="29.88671875" customWidth="1"/>
    <col min="7" max="7" width="19.33203125" customWidth="1"/>
  </cols>
  <sheetData>
    <row r="1" spans="1:9" ht="31.2">
      <c r="A1" s="56" t="s">
        <v>0</v>
      </c>
      <c r="B1" s="56" t="s">
        <v>14</v>
      </c>
      <c r="C1" s="56" t="s">
        <v>1</v>
      </c>
      <c r="D1" s="56" t="s">
        <v>25</v>
      </c>
      <c r="E1" s="23" t="s">
        <v>50</v>
      </c>
      <c r="F1" s="23" t="s">
        <v>53</v>
      </c>
      <c r="G1" s="23" t="s">
        <v>51</v>
      </c>
    </row>
    <row r="2" spans="1:9" ht="62.4">
      <c r="A2" s="57"/>
      <c r="B2" s="57"/>
      <c r="C2" s="57"/>
      <c r="D2" s="57"/>
      <c r="E2" s="23">
        <v>10</v>
      </c>
      <c r="F2" s="23" t="s">
        <v>52</v>
      </c>
      <c r="G2" s="23">
        <v>10</v>
      </c>
    </row>
    <row r="3" spans="1:9" ht="15">
      <c r="A3" s="34">
        <v>1</v>
      </c>
      <c r="B3" s="44" t="s">
        <v>77</v>
      </c>
      <c r="C3" s="44" t="s">
        <v>78</v>
      </c>
      <c r="D3" s="46"/>
      <c r="E3" s="41"/>
      <c r="F3" s="18"/>
      <c r="G3" s="38">
        <f>IF(OR(E3="x",F3="x",D3&gt;=9),10,0)</f>
        <v>0</v>
      </c>
      <c r="H3" s="31" t="s">
        <v>74</v>
      </c>
      <c r="I3" s="28" t="s">
        <v>68</v>
      </c>
    </row>
    <row r="4" spans="1:9" ht="15">
      <c r="A4" s="34">
        <v>2</v>
      </c>
      <c r="B4" s="44" t="s">
        <v>179</v>
      </c>
      <c r="C4" s="44" t="s">
        <v>78</v>
      </c>
      <c r="D4" s="46"/>
      <c r="E4" s="41" t="s">
        <v>71</v>
      </c>
      <c r="F4" s="18">
        <v>10</v>
      </c>
      <c r="G4" s="38">
        <f t="shared" ref="G4:G53" si="0">IF(OR(E4="x",F4="x",D4&gt;=9),10,0)</f>
        <v>10</v>
      </c>
      <c r="I4" s="28" t="s">
        <v>69</v>
      </c>
    </row>
    <row r="5" spans="1:9" ht="13.8">
      <c r="A5" s="34">
        <v>3</v>
      </c>
      <c r="B5" s="44" t="s">
        <v>79</v>
      </c>
      <c r="C5" s="44" t="s">
        <v>80</v>
      </c>
      <c r="D5" s="46"/>
      <c r="E5" s="41" t="s">
        <v>71</v>
      </c>
      <c r="F5" s="18"/>
      <c r="G5" s="38">
        <f t="shared" si="0"/>
        <v>10</v>
      </c>
    </row>
    <row r="6" spans="1:9" ht="13.8">
      <c r="A6" s="34">
        <v>4</v>
      </c>
      <c r="B6" s="44" t="s">
        <v>81</v>
      </c>
      <c r="C6" s="44" t="s">
        <v>82</v>
      </c>
      <c r="D6" s="46"/>
      <c r="E6" s="41"/>
      <c r="F6" s="18"/>
      <c r="G6" s="38">
        <f t="shared" si="0"/>
        <v>0</v>
      </c>
    </row>
    <row r="7" spans="1:9" ht="13.8">
      <c r="A7" s="34">
        <v>5</v>
      </c>
      <c r="B7" s="44" t="s">
        <v>83</v>
      </c>
      <c r="C7" s="44" t="s">
        <v>84</v>
      </c>
      <c r="D7" s="46"/>
      <c r="E7" s="41"/>
      <c r="F7" s="18"/>
      <c r="G7" s="38">
        <f t="shared" si="0"/>
        <v>0</v>
      </c>
      <c r="H7" s="31"/>
    </row>
    <row r="8" spans="1:9" ht="13.8">
      <c r="A8" s="34">
        <v>6</v>
      </c>
      <c r="B8" s="44" t="s">
        <v>85</v>
      </c>
      <c r="C8" s="44" t="s">
        <v>86</v>
      </c>
      <c r="D8" s="46"/>
      <c r="E8" s="41"/>
      <c r="F8" s="18"/>
      <c r="G8" s="38">
        <f t="shared" si="0"/>
        <v>0</v>
      </c>
    </row>
    <row r="9" spans="1:9" ht="13.8">
      <c r="A9" s="34">
        <v>7</v>
      </c>
      <c r="B9" s="44" t="s">
        <v>87</v>
      </c>
      <c r="C9" s="44" t="s">
        <v>88</v>
      </c>
      <c r="D9" s="46"/>
      <c r="E9" s="41"/>
      <c r="F9" s="18"/>
      <c r="G9" s="38">
        <f t="shared" si="0"/>
        <v>0</v>
      </c>
      <c r="H9" s="31"/>
    </row>
    <row r="10" spans="1:9" ht="13.8">
      <c r="A10" s="34">
        <v>8</v>
      </c>
      <c r="B10" s="44" t="s">
        <v>89</v>
      </c>
      <c r="C10" s="44" t="s">
        <v>90</v>
      </c>
      <c r="D10" s="46"/>
      <c r="E10" s="41"/>
      <c r="F10" s="18"/>
      <c r="G10" s="38">
        <f t="shared" si="0"/>
        <v>0</v>
      </c>
    </row>
    <row r="11" spans="1:9" ht="13.8">
      <c r="A11" s="34">
        <v>9</v>
      </c>
      <c r="B11" s="44" t="s">
        <v>91</v>
      </c>
      <c r="C11" s="44" t="s">
        <v>92</v>
      </c>
      <c r="D11" s="46"/>
      <c r="E11" s="41"/>
      <c r="F11" s="18"/>
      <c r="G11" s="38">
        <f t="shared" si="0"/>
        <v>0</v>
      </c>
    </row>
    <row r="12" spans="1:9" ht="13.8">
      <c r="A12" s="34">
        <v>10</v>
      </c>
      <c r="B12" s="44" t="s">
        <v>93</v>
      </c>
      <c r="C12" s="44" t="s">
        <v>94</v>
      </c>
      <c r="D12" s="46"/>
      <c r="E12" s="41"/>
      <c r="F12" s="18"/>
      <c r="G12" s="38">
        <f t="shared" si="0"/>
        <v>0</v>
      </c>
    </row>
    <row r="13" spans="1:9" ht="13.8">
      <c r="A13" s="34">
        <v>11</v>
      </c>
      <c r="B13" s="44" t="s">
        <v>95</v>
      </c>
      <c r="C13" s="44" t="s">
        <v>96</v>
      </c>
      <c r="D13" s="46"/>
      <c r="E13" s="41"/>
      <c r="F13" s="18"/>
      <c r="G13" s="38">
        <f t="shared" si="0"/>
        <v>0</v>
      </c>
    </row>
    <row r="14" spans="1:9" ht="13.8">
      <c r="A14" s="34">
        <v>12</v>
      </c>
      <c r="B14" s="44" t="s">
        <v>97</v>
      </c>
      <c r="C14" s="44" t="s">
        <v>98</v>
      </c>
      <c r="D14" s="46"/>
      <c r="E14" s="41"/>
      <c r="F14" s="18"/>
      <c r="G14" s="38">
        <v>0</v>
      </c>
    </row>
    <row r="15" spans="1:9" ht="13.8">
      <c r="A15" s="34">
        <v>13</v>
      </c>
      <c r="B15" s="44" t="s">
        <v>99</v>
      </c>
      <c r="C15" s="44" t="s">
        <v>100</v>
      </c>
      <c r="D15" s="46"/>
      <c r="E15" s="41"/>
      <c r="F15" s="18"/>
      <c r="G15" s="38">
        <f t="shared" si="0"/>
        <v>0</v>
      </c>
      <c r="H15" s="31"/>
    </row>
    <row r="16" spans="1:9" ht="13.8">
      <c r="A16" s="34">
        <v>14</v>
      </c>
      <c r="B16" s="44" t="s">
        <v>101</v>
      </c>
      <c r="C16" s="44" t="s">
        <v>102</v>
      </c>
      <c r="D16" s="46"/>
      <c r="E16" s="41"/>
      <c r="F16" s="18"/>
      <c r="G16" s="38">
        <f t="shared" si="0"/>
        <v>0</v>
      </c>
    </row>
    <row r="17" spans="1:8" ht="13.8">
      <c r="A17" s="34">
        <v>15</v>
      </c>
      <c r="B17" s="44" t="s">
        <v>103</v>
      </c>
      <c r="C17" s="44" t="s">
        <v>104</v>
      </c>
      <c r="D17" s="46"/>
      <c r="E17" s="41"/>
      <c r="F17" s="18"/>
      <c r="G17" s="38">
        <f t="shared" si="0"/>
        <v>0</v>
      </c>
    </row>
    <row r="18" spans="1:8" ht="13.8">
      <c r="A18" s="34">
        <v>16</v>
      </c>
      <c r="B18" s="44" t="s">
        <v>105</v>
      </c>
      <c r="C18" s="44" t="s">
        <v>106</v>
      </c>
      <c r="D18" s="46"/>
      <c r="E18" s="41"/>
      <c r="F18" s="18"/>
      <c r="G18" s="38">
        <f t="shared" si="0"/>
        <v>0</v>
      </c>
    </row>
    <row r="19" spans="1:8" ht="13.8">
      <c r="A19" s="34">
        <v>17</v>
      </c>
      <c r="B19" s="44" t="s">
        <v>111</v>
      </c>
      <c r="C19" s="44" t="s">
        <v>112</v>
      </c>
      <c r="D19" s="46"/>
      <c r="E19" s="41"/>
      <c r="F19" s="18"/>
      <c r="G19" s="38">
        <f t="shared" si="0"/>
        <v>0</v>
      </c>
    </row>
    <row r="20" spans="1:8" ht="13.8">
      <c r="A20" s="34">
        <v>18</v>
      </c>
      <c r="B20" s="44" t="s">
        <v>107</v>
      </c>
      <c r="C20" s="44" t="s">
        <v>108</v>
      </c>
      <c r="D20" s="46"/>
      <c r="E20" s="41"/>
      <c r="F20" s="18"/>
      <c r="G20" s="38">
        <f t="shared" si="0"/>
        <v>0</v>
      </c>
    </row>
    <row r="21" spans="1:8" ht="13.8">
      <c r="A21" s="34">
        <v>19</v>
      </c>
      <c r="B21" s="44" t="s">
        <v>109</v>
      </c>
      <c r="C21" s="44" t="s">
        <v>110</v>
      </c>
      <c r="D21" s="46"/>
      <c r="E21" s="41"/>
      <c r="F21" s="18"/>
      <c r="G21" s="38">
        <f t="shared" si="0"/>
        <v>0</v>
      </c>
    </row>
    <row r="22" spans="1:8" ht="13.8">
      <c r="A22" s="34">
        <v>20</v>
      </c>
      <c r="B22" s="44" t="s">
        <v>119</v>
      </c>
      <c r="C22" s="44" t="s">
        <v>120</v>
      </c>
      <c r="D22" s="46"/>
      <c r="E22" s="41"/>
      <c r="F22" s="18"/>
      <c r="G22" s="38">
        <f t="shared" si="0"/>
        <v>0</v>
      </c>
    </row>
    <row r="23" spans="1:8" ht="13.8">
      <c r="A23" s="34">
        <v>21</v>
      </c>
      <c r="B23" s="44" t="s">
        <v>123</v>
      </c>
      <c r="C23" s="44" t="s">
        <v>124</v>
      </c>
      <c r="D23" s="46"/>
      <c r="E23" s="41"/>
      <c r="F23" s="18"/>
      <c r="G23" s="38">
        <f t="shared" si="0"/>
        <v>0</v>
      </c>
    </row>
    <row r="24" spans="1:8" ht="13.8">
      <c r="A24" s="34">
        <v>22</v>
      </c>
      <c r="B24" s="44" t="s">
        <v>125</v>
      </c>
      <c r="C24" s="44" t="s">
        <v>126</v>
      </c>
      <c r="D24" s="46"/>
      <c r="E24" s="41"/>
      <c r="F24" s="18"/>
      <c r="G24" s="38">
        <f t="shared" si="0"/>
        <v>0</v>
      </c>
    </row>
    <row r="25" spans="1:8" ht="13.8">
      <c r="A25" s="34">
        <v>23</v>
      </c>
      <c r="B25" s="44" t="s">
        <v>121</v>
      </c>
      <c r="C25" s="44" t="s">
        <v>122</v>
      </c>
      <c r="D25" s="46"/>
      <c r="E25" s="41"/>
      <c r="F25" s="18"/>
      <c r="G25" s="38">
        <v>0</v>
      </c>
      <c r="H25" s="31"/>
    </row>
    <row r="26" spans="1:8" ht="13.8">
      <c r="A26" s="34">
        <v>24</v>
      </c>
      <c r="B26" s="44" t="s">
        <v>115</v>
      </c>
      <c r="C26" s="44" t="s">
        <v>116</v>
      </c>
      <c r="D26" s="46"/>
      <c r="E26" s="41"/>
      <c r="F26" s="18"/>
      <c r="G26" s="38">
        <f t="shared" si="0"/>
        <v>0</v>
      </c>
    </row>
    <row r="27" spans="1:8" ht="13.8">
      <c r="A27" s="34">
        <v>25</v>
      </c>
      <c r="B27" s="44" t="s">
        <v>117</v>
      </c>
      <c r="C27" s="44" t="s">
        <v>118</v>
      </c>
      <c r="D27" s="46"/>
      <c r="E27" s="41"/>
      <c r="F27" s="18"/>
      <c r="G27" s="38">
        <f t="shared" si="0"/>
        <v>0</v>
      </c>
    </row>
    <row r="28" spans="1:8" ht="13.8">
      <c r="A28" s="34">
        <v>26</v>
      </c>
      <c r="B28" s="44" t="s">
        <v>113</v>
      </c>
      <c r="C28" s="44" t="s">
        <v>114</v>
      </c>
      <c r="D28" s="46"/>
      <c r="E28" s="41"/>
      <c r="F28" s="18"/>
      <c r="G28" s="38">
        <f t="shared" si="0"/>
        <v>0</v>
      </c>
      <c r="H28" s="31"/>
    </row>
    <row r="29" spans="1:8" ht="13.8">
      <c r="A29" s="34">
        <v>27</v>
      </c>
      <c r="B29" s="44" t="s">
        <v>127</v>
      </c>
      <c r="C29" s="44" t="s">
        <v>128</v>
      </c>
      <c r="D29" s="46"/>
      <c r="E29" s="41"/>
      <c r="F29" s="18"/>
      <c r="G29" s="38">
        <f t="shared" si="0"/>
        <v>0</v>
      </c>
    </row>
    <row r="30" spans="1:8" ht="13.8">
      <c r="A30" s="34">
        <v>28</v>
      </c>
      <c r="B30" s="44" t="s">
        <v>129</v>
      </c>
      <c r="C30" s="44" t="s">
        <v>130</v>
      </c>
      <c r="D30" s="38"/>
      <c r="E30" s="41"/>
      <c r="F30" s="38"/>
      <c r="G30" s="38">
        <f t="shared" si="0"/>
        <v>0</v>
      </c>
    </row>
    <row r="31" spans="1:8" ht="13.8">
      <c r="A31" s="34">
        <v>29</v>
      </c>
      <c r="B31" s="44" t="s">
        <v>131</v>
      </c>
      <c r="C31" s="44" t="s">
        <v>132</v>
      </c>
      <c r="D31" s="38"/>
      <c r="E31" s="41" t="s">
        <v>71</v>
      </c>
      <c r="F31" s="38"/>
      <c r="G31" s="38">
        <f t="shared" si="0"/>
        <v>10</v>
      </c>
      <c r="H31" s="31" t="s">
        <v>72</v>
      </c>
    </row>
    <row r="32" spans="1:8" ht="13.8">
      <c r="A32" s="34">
        <v>30</v>
      </c>
      <c r="B32" s="44" t="s">
        <v>133</v>
      </c>
      <c r="C32" s="44" t="s">
        <v>134</v>
      </c>
      <c r="D32" s="38"/>
      <c r="E32" s="41" t="s">
        <v>71</v>
      </c>
      <c r="F32" s="38"/>
      <c r="G32" s="38">
        <f t="shared" si="0"/>
        <v>10</v>
      </c>
      <c r="H32" s="31" t="s">
        <v>175</v>
      </c>
    </row>
    <row r="33" spans="1:8" ht="13.8">
      <c r="A33" s="34">
        <v>31</v>
      </c>
      <c r="B33" s="44" t="s">
        <v>135</v>
      </c>
      <c r="C33" s="44" t="s">
        <v>136</v>
      </c>
      <c r="D33" s="38"/>
      <c r="E33" s="41"/>
      <c r="F33" s="38"/>
      <c r="G33" s="38">
        <f t="shared" si="0"/>
        <v>0</v>
      </c>
    </row>
    <row r="34" spans="1:8" ht="13.8">
      <c r="A34" s="34">
        <v>32</v>
      </c>
      <c r="B34" s="44" t="s">
        <v>137</v>
      </c>
      <c r="C34" s="44" t="s">
        <v>138</v>
      </c>
      <c r="D34" s="38"/>
      <c r="E34" s="41"/>
      <c r="F34" s="38"/>
      <c r="G34" s="38">
        <f t="shared" si="0"/>
        <v>0</v>
      </c>
    </row>
    <row r="35" spans="1:8" ht="13.8">
      <c r="A35" s="34">
        <v>33</v>
      </c>
      <c r="B35" s="44" t="s">
        <v>139</v>
      </c>
      <c r="C35" s="44" t="s">
        <v>140</v>
      </c>
      <c r="D35" s="38"/>
      <c r="E35" s="41"/>
      <c r="F35" s="38"/>
      <c r="G35" s="38">
        <f t="shared" si="0"/>
        <v>0</v>
      </c>
    </row>
    <row r="36" spans="1:8" ht="13.8">
      <c r="A36" s="34">
        <v>34</v>
      </c>
      <c r="B36" s="44" t="s">
        <v>141</v>
      </c>
      <c r="C36" s="44" t="s">
        <v>142</v>
      </c>
      <c r="D36" s="38"/>
      <c r="E36" s="41"/>
      <c r="F36" s="38"/>
      <c r="G36" s="38">
        <f t="shared" si="0"/>
        <v>0</v>
      </c>
    </row>
    <row r="37" spans="1:8" ht="13.8">
      <c r="A37" s="34">
        <v>35</v>
      </c>
      <c r="B37" s="44" t="s">
        <v>143</v>
      </c>
      <c r="C37" s="44" t="s">
        <v>144</v>
      </c>
      <c r="D37" s="38"/>
      <c r="E37" s="41"/>
      <c r="F37" s="38"/>
      <c r="G37" s="38">
        <f t="shared" si="0"/>
        <v>0</v>
      </c>
    </row>
    <row r="38" spans="1:8" ht="13.8">
      <c r="A38" s="34">
        <v>36</v>
      </c>
      <c r="B38" s="44" t="s">
        <v>145</v>
      </c>
      <c r="C38" s="44" t="s">
        <v>146</v>
      </c>
      <c r="D38" s="38"/>
      <c r="E38" s="41"/>
      <c r="F38" s="38"/>
      <c r="G38" s="38">
        <f t="shared" si="0"/>
        <v>0</v>
      </c>
    </row>
    <row r="39" spans="1:8" ht="13.8">
      <c r="A39" s="34">
        <v>37</v>
      </c>
      <c r="B39" s="44" t="s">
        <v>147</v>
      </c>
      <c r="C39" s="44" t="s">
        <v>148</v>
      </c>
      <c r="D39" s="38"/>
      <c r="E39" s="41"/>
      <c r="F39" s="38"/>
      <c r="G39" s="38">
        <f t="shared" si="0"/>
        <v>0</v>
      </c>
      <c r="H39" s="31"/>
    </row>
    <row r="40" spans="1:8" ht="13.8">
      <c r="A40" s="34">
        <v>38</v>
      </c>
      <c r="B40" s="44" t="s">
        <v>149</v>
      </c>
      <c r="C40" s="44" t="s">
        <v>150</v>
      </c>
      <c r="D40" s="38"/>
      <c r="E40" s="41" t="s">
        <v>71</v>
      </c>
      <c r="F40" s="38"/>
      <c r="G40" s="38">
        <f t="shared" si="0"/>
        <v>10</v>
      </c>
      <c r="H40" s="31" t="s">
        <v>73</v>
      </c>
    </row>
    <row r="41" spans="1:8" ht="13.8">
      <c r="A41" s="34">
        <v>39</v>
      </c>
      <c r="B41" s="44" t="s">
        <v>151</v>
      </c>
      <c r="C41" s="44" t="s">
        <v>152</v>
      </c>
      <c r="D41" s="38"/>
      <c r="E41" s="41"/>
      <c r="F41" s="38"/>
      <c r="G41" s="38">
        <f t="shared" si="0"/>
        <v>0</v>
      </c>
    </row>
    <row r="42" spans="1:8" ht="13.8">
      <c r="A42" s="34">
        <v>40</v>
      </c>
      <c r="B42" s="44" t="s">
        <v>153</v>
      </c>
      <c r="C42" s="44" t="s">
        <v>154</v>
      </c>
      <c r="D42" s="38"/>
      <c r="E42" s="41"/>
      <c r="F42" s="38"/>
      <c r="G42" s="38">
        <f t="shared" si="0"/>
        <v>0</v>
      </c>
    </row>
    <row r="43" spans="1:8" ht="13.8">
      <c r="A43" s="34">
        <v>41</v>
      </c>
      <c r="B43" s="44" t="s">
        <v>155</v>
      </c>
      <c r="C43" s="44" t="s">
        <v>156</v>
      </c>
      <c r="D43" s="38"/>
      <c r="E43" s="41"/>
      <c r="F43" s="38"/>
      <c r="G43" s="38">
        <f t="shared" si="0"/>
        <v>0</v>
      </c>
    </row>
    <row r="44" spans="1:8" ht="13.8">
      <c r="A44" s="34">
        <v>42</v>
      </c>
      <c r="B44" s="44" t="s">
        <v>157</v>
      </c>
      <c r="C44" s="44" t="s">
        <v>158</v>
      </c>
      <c r="D44" s="38"/>
      <c r="E44" s="41" t="s">
        <v>71</v>
      </c>
      <c r="F44" s="38"/>
      <c r="G44" s="38">
        <f t="shared" si="0"/>
        <v>10</v>
      </c>
      <c r="H44" s="31" t="s">
        <v>75</v>
      </c>
    </row>
    <row r="45" spans="1:8" ht="13.8">
      <c r="A45" s="34">
        <v>43</v>
      </c>
      <c r="B45" s="44" t="s">
        <v>165</v>
      </c>
      <c r="C45" s="44" t="s">
        <v>166</v>
      </c>
      <c r="D45" s="38"/>
      <c r="E45" s="41"/>
      <c r="F45" s="38"/>
      <c r="G45" s="38">
        <f t="shared" si="0"/>
        <v>0</v>
      </c>
    </row>
    <row r="46" spans="1:8" ht="13.8">
      <c r="A46" s="34">
        <v>44</v>
      </c>
      <c r="B46" s="44" t="s">
        <v>167</v>
      </c>
      <c r="C46" s="44" t="s">
        <v>168</v>
      </c>
      <c r="D46" s="38"/>
      <c r="E46" s="41"/>
      <c r="F46" s="38"/>
      <c r="G46" s="38">
        <f t="shared" si="0"/>
        <v>0</v>
      </c>
    </row>
    <row r="47" spans="1:8" ht="13.8">
      <c r="A47" s="34">
        <v>45</v>
      </c>
      <c r="B47" s="44" t="s">
        <v>159</v>
      </c>
      <c r="C47" s="44" t="s">
        <v>160</v>
      </c>
      <c r="D47" s="38"/>
      <c r="E47" s="41"/>
      <c r="F47" s="38"/>
      <c r="G47" s="38">
        <f t="shared" si="0"/>
        <v>0</v>
      </c>
    </row>
    <row r="48" spans="1:8" ht="13.8">
      <c r="A48" s="34">
        <v>46</v>
      </c>
      <c r="B48" s="44" t="s">
        <v>169</v>
      </c>
      <c r="C48" s="44" t="s">
        <v>170</v>
      </c>
      <c r="D48" s="38"/>
      <c r="E48" s="41"/>
      <c r="F48" s="38"/>
      <c r="G48" s="38">
        <f t="shared" si="0"/>
        <v>0</v>
      </c>
    </row>
    <row r="49" spans="1:7" ht="13.8">
      <c r="A49" s="34">
        <v>47</v>
      </c>
      <c r="B49" s="44" t="s">
        <v>161</v>
      </c>
      <c r="C49" s="44" t="s">
        <v>162</v>
      </c>
      <c r="D49" s="38"/>
      <c r="E49" s="41"/>
      <c r="F49" s="38"/>
      <c r="G49" s="38">
        <f t="shared" si="0"/>
        <v>0</v>
      </c>
    </row>
    <row r="50" spans="1:7" ht="13.8">
      <c r="A50" s="34">
        <v>48</v>
      </c>
      <c r="B50" s="44" t="s">
        <v>163</v>
      </c>
      <c r="C50" s="44" t="s">
        <v>164</v>
      </c>
      <c r="D50" s="38"/>
      <c r="E50" s="41"/>
      <c r="F50" s="38"/>
      <c r="G50" s="38">
        <f t="shared" si="0"/>
        <v>0</v>
      </c>
    </row>
    <row r="51" spans="1:7" ht="13.8">
      <c r="A51" s="34">
        <v>49</v>
      </c>
      <c r="B51" s="44" t="s">
        <v>171</v>
      </c>
      <c r="C51" s="44" t="s">
        <v>172</v>
      </c>
      <c r="D51" s="38"/>
      <c r="E51" s="41"/>
      <c r="F51" s="38"/>
      <c r="G51" s="38">
        <f t="shared" si="0"/>
        <v>0</v>
      </c>
    </row>
    <row r="52" spans="1:7" ht="13.8">
      <c r="A52" s="34">
        <v>50</v>
      </c>
      <c r="B52" s="44" t="s">
        <v>173</v>
      </c>
      <c r="C52" s="44" t="s">
        <v>174</v>
      </c>
      <c r="D52" s="38"/>
      <c r="E52" s="41"/>
      <c r="F52" s="38"/>
      <c r="G52" s="38">
        <f t="shared" si="0"/>
        <v>0</v>
      </c>
    </row>
    <row r="53" spans="1:7" ht="13.8">
      <c r="A53" s="34">
        <v>51</v>
      </c>
      <c r="B53" s="44" t="s">
        <v>180</v>
      </c>
      <c r="C53" s="44" t="s">
        <v>178</v>
      </c>
      <c r="D53" s="38"/>
      <c r="E53" s="41"/>
      <c r="F53" s="38"/>
      <c r="G53" s="38">
        <f t="shared" si="0"/>
        <v>0</v>
      </c>
    </row>
  </sheetData>
  <mergeCells count="4">
    <mergeCell ref="C1:C2"/>
    <mergeCell ref="B1:B2"/>
    <mergeCell ref="A1:A2"/>
    <mergeCell ref="D1:D2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Mau THKQRL</vt:lpstr>
      <vt:lpstr>Điểm TC 1</vt:lpstr>
      <vt:lpstr>Điểm TC 2</vt:lpstr>
      <vt:lpstr>Điểm TC 3</vt:lpstr>
      <vt:lpstr>Điểm TC 4</vt:lpstr>
      <vt:lpstr>Điểm TC 5</vt:lpstr>
      <vt:lpstr>'Mau THKQRL'!Print_Area</vt:lpstr>
      <vt:lpstr>'Mau THKQRL'!Print_Titles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NGUYỄN VIỆT ANH (12521097)</cp:lastModifiedBy>
  <cp:lastPrinted>2022-03-03T03:46:16Z</cp:lastPrinted>
  <dcterms:created xsi:type="dcterms:W3CDTF">2002-06-05T14:57:00Z</dcterms:created>
  <dcterms:modified xsi:type="dcterms:W3CDTF">2023-10-01T04:32:39Z</dcterms:modified>
</cp:coreProperties>
</file>