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\Documents\GitHub\RF_Balance_Profound\Documentation\"/>
    </mc:Choice>
  </mc:AlternateContent>
  <xr:revisionPtr revIDLastSave="0" documentId="13_ncr:1_{31FE1F2E-B5B5-4BF2-B2CA-969023C9AB6C}" xr6:coauthVersionLast="47" xr6:coauthVersionMax="47" xr10:uidLastSave="{00000000-0000-0000-0000-000000000000}"/>
  <bookViews>
    <workbookView xWindow="-120" yWindow="-120" windowWidth="29040" windowHeight="15840" activeTab="6" xr2:uid="{53798A95-D6D5-4EC4-873B-7F3D9730CEBD}"/>
  </bookViews>
  <sheets>
    <sheet name="GD0439" sheetId="1" r:id="rId1"/>
    <sheet name="GB0325" sheetId="3" r:id="rId2"/>
    <sheet name="FG0210" sheetId="4" r:id="rId3"/>
    <sheet name="HB0558 (BAD)" sheetId="6" r:id="rId4"/>
    <sheet name="LC0014 (BAD)" sheetId="7" r:id="rId5"/>
    <sheet name="HB0462 (BAD)" sheetId="8" r:id="rId6"/>
    <sheet name="Aggregate result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3" i="9" l="1"/>
  <c r="AE13" i="9" s="1"/>
  <c r="AC14" i="9"/>
  <c r="AC12" i="9"/>
  <c r="AE12" i="9" s="1"/>
  <c r="AE33" i="9"/>
  <c r="AE32" i="9"/>
  <c r="AE31" i="9"/>
  <c r="AE30" i="9"/>
  <c r="AE29" i="9"/>
  <c r="AE28" i="9"/>
  <c r="AE27" i="9"/>
  <c r="AE26" i="9"/>
  <c r="AE25" i="9"/>
  <c r="AE24" i="9"/>
  <c r="AB33" i="9"/>
  <c r="AB32" i="9"/>
  <c r="AB31" i="9"/>
  <c r="AB30" i="9"/>
  <c r="AB29" i="9"/>
  <c r="AB28" i="9"/>
  <c r="AB27" i="9"/>
  <c r="AB26" i="9"/>
  <c r="AB25" i="9"/>
  <c r="AB24" i="9"/>
  <c r="Y33" i="9"/>
  <c r="Y32" i="9"/>
  <c r="Y31" i="9"/>
  <c r="Y30" i="9"/>
  <c r="Y29" i="9"/>
  <c r="Y28" i="9"/>
  <c r="Y27" i="9"/>
  <c r="Y26" i="9"/>
  <c r="Y25" i="9"/>
  <c r="Y24" i="9"/>
  <c r="AE20" i="9"/>
  <c r="AE19" i="9"/>
  <c r="AE18" i="9"/>
  <c r="AE17" i="9"/>
  <c r="AE16" i="9"/>
  <c r="AE15" i="9"/>
  <c r="AE14" i="9"/>
  <c r="AE11" i="9"/>
  <c r="AB20" i="9"/>
  <c r="AB19" i="9"/>
  <c r="AB18" i="9"/>
  <c r="AB17" i="9"/>
  <c r="AB16" i="9"/>
  <c r="AB15" i="9"/>
  <c r="AB14" i="9"/>
  <c r="AB13" i="9"/>
  <c r="AB12" i="9"/>
  <c r="AB11" i="9"/>
  <c r="Y12" i="9"/>
  <c r="Y13" i="9"/>
  <c r="Y14" i="9"/>
  <c r="Y15" i="9"/>
  <c r="Y16" i="9"/>
  <c r="Y17" i="9"/>
  <c r="Y18" i="9"/>
  <c r="Y19" i="9"/>
  <c r="Y20" i="9"/>
  <c r="Y11" i="9"/>
  <c r="G48" i="9"/>
  <c r="F48" i="9"/>
  <c r="D48" i="9"/>
  <c r="C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" i="9"/>
  <c r="D3" i="1"/>
  <c r="D4" i="1"/>
  <c r="D5" i="1"/>
  <c r="D6" i="1"/>
  <c r="D7" i="1"/>
  <c r="D8" i="1"/>
  <c r="D9" i="1"/>
  <c r="D10" i="1"/>
  <c r="D11" i="1"/>
  <c r="D2" i="1"/>
  <c r="L26" i="9"/>
  <c r="L27" i="9" s="1"/>
  <c r="M26" i="9"/>
  <c r="M27" i="9" s="1"/>
  <c r="N26" i="9"/>
  <c r="N30" i="9" s="1"/>
  <c r="K26" i="9"/>
  <c r="K27" i="9" s="1"/>
  <c r="D2" i="6"/>
  <c r="F12" i="8"/>
  <c r="C12" i="8"/>
  <c r="G10" i="8"/>
  <c r="F12" i="6"/>
  <c r="C12" i="6"/>
  <c r="F12" i="7"/>
  <c r="C12" i="7"/>
  <c r="E2" i="7" a="1"/>
  <c r="E2" i="7" s="1"/>
  <c r="B2" i="7" a="1"/>
  <c r="D10" i="7" s="1"/>
  <c r="G11" i="4"/>
  <c r="G10" i="4"/>
  <c r="G9" i="4"/>
  <c r="G8" i="4"/>
  <c r="G7" i="4"/>
  <c r="G6" i="4"/>
  <c r="G5" i="4"/>
  <c r="G4" i="4"/>
  <c r="G3" i="4"/>
  <c r="G2" i="4"/>
  <c r="D11" i="4"/>
  <c r="D10" i="4"/>
  <c r="D9" i="4"/>
  <c r="D8" i="4"/>
  <c r="D7" i="4"/>
  <c r="D6" i="4"/>
  <c r="D5" i="4"/>
  <c r="D4" i="4"/>
  <c r="D3" i="4"/>
  <c r="D2" i="4"/>
  <c r="G7" i="3"/>
  <c r="F12" i="1"/>
  <c r="E2" i="1" a="1"/>
  <c r="G8" i="1" s="1"/>
  <c r="B2" i="1" a="1"/>
  <c r="E2" i="3" a="1"/>
  <c r="E2" i="3" s="1"/>
  <c r="G2" i="3" s="1"/>
  <c r="B2" i="3" a="1"/>
  <c r="D11" i="3" s="1"/>
  <c r="E2" i="4" a="1"/>
  <c r="E2" i="4" s="1"/>
  <c r="B2" i="4" a="1"/>
  <c r="B2" i="4" s="1"/>
  <c r="F12" i="4"/>
  <c r="C12" i="4"/>
  <c r="F12" i="3"/>
  <c r="C12" i="3"/>
  <c r="C12" i="1"/>
  <c r="E49" i="9" l="1"/>
  <c r="E50" i="9" s="1"/>
  <c r="H49" i="9"/>
  <c r="H48" i="9"/>
  <c r="M30" i="9"/>
  <c r="N27" i="9"/>
  <c r="K30" i="9"/>
  <c r="L30" i="9"/>
  <c r="D2" i="8"/>
  <c r="B12" i="8"/>
  <c r="G3" i="8"/>
  <c r="G5" i="8"/>
  <c r="G7" i="8"/>
  <c r="G9" i="8"/>
  <c r="G11" i="8"/>
  <c r="D4" i="8"/>
  <c r="D6" i="8"/>
  <c r="D8" i="8"/>
  <c r="D10" i="8"/>
  <c r="D3" i="8"/>
  <c r="D5" i="8"/>
  <c r="D7" i="8"/>
  <c r="D9" i="8"/>
  <c r="D11" i="8"/>
  <c r="G4" i="8"/>
  <c r="G6" i="8"/>
  <c r="G8" i="8"/>
  <c r="G4" i="7"/>
  <c r="G8" i="7"/>
  <c r="G9" i="1"/>
  <c r="G10" i="1"/>
  <c r="G6" i="7"/>
  <c r="G10" i="7"/>
  <c r="D3" i="7"/>
  <c r="D7" i="7"/>
  <c r="D11" i="7"/>
  <c r="B2" i="7"/>
  <c r="B12" i="7" s="1"/>
  <c r="D5" i="7"/>
  <c r="D9" i="7"/>
  <c r="E12" i="7"/>
  <c r="G2" i="7"/>
  <c r="G3" i="7"/>
  <c r="G5" i="7"/>
  <c r="G7" i="7"/>
  <c r="G9" i="7"/>
  <c r="G11" i="7"/>
  <c r="D4" i="7"/>
  <c r="D6" i="7"/>
  <c r="D8" i="7"/>
  <c r="D5" i="3"/>
  <c r="G11" i="3"/>
  <c r="D9" i="3"/>
  <c r="G3" i="3"/>
  <c r="D6" i="3"/>
  <c r="D10" i="3"/>
  <c r="G4" i="3"/>
  <c r="G8" i="3"/>
  <c r="D4" i="3"/>
  <c r="D8" i="3"/>
  <c r="G6" i="3"/>
  <c r="G10" i="3"/>
  <c r="D3" i="3"/>
  <c r="D7" i="3"/>
  <c r="G5" i="3"/>
  <c r="G9" i="3"/>
  <c r="G5" i="1"/>
  <c r="G6" i="1"/>
  <c r="G3" i="1"/>
  <c r="G7" i="1"/>
  <c r="G11" i="1"/>
  <c r="G4" i="1"/>
  <c r="E2" i="1"/>
  <c r="G2" i="1" s="1"/>
  <c r="B2" i="1"/>
  <c r="E12" i="3"/>
  <c r="B2" i="3"/>
  <c r="D2" i="3" s="1"/>
  <c r="E12" i="4"/>
  <c r="G12" i="4"/>
  <c r="B12" i="4"/>
  <c r="D12" i="4"/>
  <c r="H50" i="9" l="1"/>
  <c r="G2" i="8"/>
  <c r="G12" i="8" s="1"/>
  <c r="E12" i="8"/>
  <c r="D12" i="8"/>
  <c r="G12" i="7"/>
  <c r="D2" i="7"/>
  <c r="D12" i="7" s="1"/>
  <c r="G12" i="3"/>
  <c r="G12" i="1"/>
  <c r="E12" i="1"/>
  <c r="B12" i="1"/>
  <c r="D12" i="1"/>
  <c r="D12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<sst xmlns="http://schemas.openxmlformats.org/spreadsheetml/2006/main" count="212" uniqueCount="77">
  <si>
    <t>Element</t>
  </si>
  <si>
    <t>LF eff (%) (WTF 4)</t>
  </si>
  <si>
    <t>% Diff</t>
  </si>
  <si>
    <t>LF eff (%) (Stored)</t>
  </si>
  <si>
    <t>HF eff (%) (Stored)</t>
  </si>
  <si>
    <t>HF eff (%) (WTF 4)</t>
  </si>
  <si>
    <t>Average</t>
  </si>
  <si>
    <t>[1</t>
  </si>
  <si>
    <t xml:space="preserve"> FG0210</t>
  </si>
  <si>
    <t xml:space="preserve"> GD0439</t>
  </si>
  <si>
    <t xml:space="preserve"> GB0325</t>
  </si>
  <si>
    <t>4.28 MHz</t>
  </si>
  <si>
    <t>13.89 MHZ</t>
  </si>
  <si>
    <t xml:space="preserve"> HB0558</t>
  </si>
  <si>
    <t>N/A</t>
  </si>
  <si>
    <t xml:space="preserve"> LC0014</t>
  </si>
  <si>
    <t xml:space="preserve"> HB0462</t>
  </si>
  <si>
    <t>UA Read data:</t>
  </si>
  <si>
    <t>GD0439 (Good)</t>
  </si>
  <si>
    <t>GB0325 (Good)</t>
  </si>
  <si>
    <t>FG0210 (Good)</t>
  </si>
  <si>
    <t>d</t>
  </si>
  <si>
    <t>Single Element Repeatability Test</t>
  </si>
  <si>
    <t>LF Eff (%)</t>
  </si>
  <si>
    <t>HF Eff (%)</t>
  </si>
  <si>
    <t>Mean</t>
  </si>
  <si>
    <t>STDEV (+/-)</t>
  </si>
  <si>
    <t>1/2 Step size  (+/-)</t>
  </si>
  <si>
    <t>Combined error (%)</t>
  </si>
  <si>
    <t>Combined error</t>
  </si>
  <si>
    <t>X (mm)</t>
  </si>
  <si>
    <t>Theta (deg)</t>
  </si>
  <si>
    <t>WTF 4</t>
  </si>
  <si>
    <t>Prev. WTF</t>
  </si>
  <si>
    <t>Low Frequency</t>
  </si>
  <si>
    <t>High Frequency</t>
  </si>
  <si>
    <t>Efficiency (percent)</t>
  </si>
  <si>
    <t>HB0558 (Bad, DNF)</t>
  </si>
  <si>
    <t>LC0014 (Bad)</t>
  </si>
  <si>
    <t>HB0462 (Bad, DNF)</t>
  </si>
  <si>
    <t>% diff</t>
  </si>
  <si>
    <t>% dfif</t>
  </si>
  <si>
    <t>Mean:</t>
  </si>
  <si>
    <t>Systematic error (%)</t>
  </si>
  <si>
    <t>Average Percent Difference</t>
  </si>
  <si>
    <t>GD0439-2022.07.06-10.12</t>
  </si>
  <si>
    <t>Test operator IJB</t>
  </si>
  <si>
    <t xml:space="preserve">Comment </t>
  </si>
  <si>
    <t>Software Version 1.0</t>
  </si>
  <si>
    <t xml:space="preserve">Script </t>
  </si>
  <si>
    <t>UA Write FAIL</t>
  </si>
  <si>
    <t>Element_01</t>
  </si>
  <si>
    <t>Element_02</t>
  </si>
  <si>
    <t>Element_03</t>
  </si>
  <si>
    <t>Element_04</t>
  </si>
  <si>
    <t>Element_05</t>
  </si>
  <si>
    <t>Element_06</t>
  </si>
  <si>
    <t>Element_07</t>
  </si>
  <si>
    <t>Element_08</t>
  </si>
  <si>
    <t>Element_09</t>
  </si>
  <si>
    <t>Element_10</t>
  </si>
  <si>
    <t>UA</t>
  </si>
  <si>
    <t>Elements</t>
  </si>
  <si>
    <t>with</t>
  </si>
  <si>
    <t>manual</t>
  </si>
  <si>
    <t>X</t>
  </si>
  <si>
    <t>Theta</t>
  </si>
  <si>
    <t>LF.Eff (%)</t>
  </si>
  <si>
    <t>LF.Rfl (%)</t>
  </si>
  <si>
    <t>LF.Pf(max) (W)</t>
  </si>
  <si>
    <t>HF.Eff (%)</t>
  </si>
  <si>
    <t>HF.Rfl (%)</t>
  </si>
  <si>
    <t>HF.Pf(max) (W)</t>
  </si>
  <si>
    <t>Trial 1</t>
  </si>
  <si>
    <t>Trial 2</t>
  </si>
  <si>
    <t>diff (%)</t>
  </si>
  <si>
    <t>diff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</si>
</sst>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9.8000000000000007"/>
      <color rgb="FFBBBBBB"/>
      <name val="JetBrains Mono"/>
      <family val="3"/>
    </font>
    <font>
      <sz val="11"/>
      <color rgb="FF9C0006"/>
      <name val="Calibri"/>
      <family val="2"/>
      <scheme val="minor"/>
    </font>
    <font>
      <sz val="11"/>
      <color rgb="FF1D1C1D"/>
      <name val="Arial"/>
      <family val="2"/>
    </font>
    <font>
      <sz val="11"/>
      <color rgb="FF1D1C1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2" fillId="2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ont="1" applyBorder="1"/>
    <xf numFmtId="0" fontId="0" fillId="0" borderId="6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3" fillId="0" borderId="1" xfId="0" applyNumberFormat="1" applyFont="1" applyBorder="1"/>
    <xf numFmtId="2" fontId="0" fillId="0" borderId="1" xfId="0" applyNumberFormat="1" applyBorder="1"/>
    <xf numFmtId="164" fontId="0" fillId="0" borderId="1" xfId="0" applyNumberFormat="1" applyFont="1" applyBorder="1"/>
    <xf numFmtId="164" fontId="4" fillId="0" borderId="1" xfId="0" applyNumberFormat="1" applyFont="1" applyBorder="1"/>
    <xf numFmtId="2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3" fillId="0" borderId="0" xfId="0" applyFont="1"/>
    <xf numFmtId="164" fontId="0" fillId="0" borderId="1" xfId="0" applyNumberForma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6957-694F-4324-99A2-42B0706282CA}">
  <dimension ref="A1:AA34"/>
  <sheetViews>
    <sheetView workbookViewId="0">
      <selection activeCell="D24" sqref="D24"/>
    </sheetView>
  </sheetViews>
  <sheetFormatPr defaultRowHeight="15"/>
  <cols>
    <col min="1" max="1" width="12.28515625" customWidth="1"/>
    <col min="4" max="4" width="12.5703125" bestFit="1" customWidth="1"/>
    <col min="5" max="6" width="10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  <c r="H1" s="1"/>
    </row>
    <row r="2" spans="1:27">
      <c r="A2">
        <v>1</v>
      </c>
      <c r="B2" cm="1">
        <f t="array" ref="B2:B11">TRANSPOSE(H15:Q15)</f>
        <v>65.400000000000006</v>
      </c>
      <c r="C2">
        <v>61</v>
      </c>
      <c r="D2" s="3">
        <f>ABS(C2-B2)/B2 * 100</f>
        <v>6.7278287461773782</v>
      </c>
      <c r="E2" cm="1">
        <f t="array" ref="E2:E11">TRANSPOSE(R15:AA15)</f>
        <v>38.200000000000003</v>
      </c>
      <c r="F2">
        <v>41</v>
      </c>
      <c r="G2" s="3">
        <f>ABS(F2-E2)/E2 * 100</f>
        <v>7.329842931937165</v>
      </c>
    </row>
    <row r="3" spans="1:27">
      <c r="A3">
        <v>2</v>
      </c>
      <c r="B3">
        <v>63.3</v>
      </c>
      <c r="C3">
        <v>62</v>
      </c>
      <c r="D3" s="3">
        <f t="shared" ref="D3:D11" si="0">ABS(C3-B3)/B3 * 100</f>
        <v>2.0537124802527602</v>
      </c>
      <c r="E3">
        <v>35.700000000000003</v>
      </c>
      <c r="F3">
        <v>42</v>
      </c>
      <c r="G3" s="3">
        <f t="shared" ref="G3:G11" si="1">ABS(F3-E3)/E3 * 100</f>
        <v>17.647058823529402</v>
      </c>
    </row>
    <row r="4" spans="1:27">
      <c r="A4">
        <v>3</v>
      </c>
      <c r="B4">
        <v>63.7</v>
      </c>
      <c r="C4">
        <v>61</v>
      </c>
      <c r="D4" s="3">
        <f t="shared" si="0"/>
        <v>4.2386185243328143</v>
      </c>
      <c r="E4">
        <v>38.299999999999997</v>
      </c>
      <c r="F4">
        <v>44</v>
      </c>
      <c r="G4" s="3">
        <f t="shared" si="1"/>
        <v>14.882506527415151</v>
      </c>
    </row>
    <row r="5" spans="1:27">
      <c r="A5">
        <v>4</v>
      </c>
      <c r="B5">
        <v>65.2</v>
      </c>
      <c r="C5">
        <v>73</v>
      </c>
      <c r="D5" s="3">
        <f t="shared" si="0"/>
        <v>11.963190184049074</v>
      </c>
      <c r="E5">
        <v>38.9</v>
      </c>
      <c r="F5">
        <v>48</v>
      </c>
      <c r="G5" s="3">
        <f t="shared" si="1"/>
        <v>23.393316195372755</v>
      </c>
    </row>
    <row r="6" spans="1:27">
      <c r="A6">
        <v>5</v>
      </c>
      <c r="B6">
        <v>68</v>
      </c>
      <c r="C6">
        <v>61</v>
      </c>
      <c r="D6" s="3">
        <f t="shared" si="0"/>
        <v>10.294117647058822</v>
      </c>
      <c r="E6">
        <v>39.1</v>
      </c>
      <c r="F6">
        <v>49</v>
      </c>
      <c r="G6" s="3">
        <f t="shared" si="1"/>
        <v>25.319693094629152</v>
      </c>
    </row>
    <row r="7" spans="1:27">
      <c r="A7">
        <v>6</v>
      </c>
      <c r="B7">
        <v>78.8</v>
      </c>
      <c r="C7">
        <v>63</v>
      </c>
      <c r="D7" s="3">
        <f t="shared" si="0"/>
        <v>20.050761421319795</v>
      </c>
      <c r="E7">
        <v>41.4</v>
      </c>
      <c r="F7">
        <v>46</v>
      </c>
      <c r="G7" s="3">
        <f t="shared" si="1"/>
        <v>11.111111111111114</v>
      </c>
    </row>
    <row r="8" spans="1:27">
      <c r="A8">
        <v>7</v>
      </c>
      <c r="B8">
        <v>66.3</v>
      </c>
      <c r="C8">
        <v>63</v>
      </c>
      <c r="D8" s="3">
        <f t="shared" si="0"/>
        <v>4.9773755656108563</v>
      </c>
      <c r="E8">
        <v>35.6</v>
      </c>
      <c r="F8">
        <v>44</v>
      </c>
      <c r="G8" s="3">
        <f t="shared" si="1"/>
        <v>23.595505617977523</v>
      </c>
    </row>
    <row r="9" spans="1:27">
      <c r="A9">
        <v>8</v>
      </c>
      <c r="B9">
        <v>63.4</v>
      </c>
      <c r="C9">
        <v>64</v>
      </c>
      <c r="D9" s="3">
        <f t="shared" si="0"/>
        <v>0.94637223974763629</v>
      </c>
      <c r="E9">
        <v>37</v>
      </c>
      <c r="F9">
        <v>42</v>
      </c>
      <c r="G9" s="3">
        <f t="shared" si="1"/>
        <v>13.513513513513514</v>
      </c>
    </row>
    <row r="10" spans="1:27">
      <c r="A10">
        <v>9</v>
      </c>
      <c r="B10">
        <v>74.3</v>
      </c>
      <c r="C10">
        <v>76</v>
      </c>
      <c r="D10" s="3">
        <f t="shared" si="0"/>
        <v>2.2880215343203272</v>
      </c>
      <c r="E10">
        <v>30.2</v>
      </c>
      <c r="F10">
        <v>41</v>
      </c>
      <c r="G10" s="3">
        <f t="shared" si="1"/>
        <v>35.761589403973517</v>
      </c>
    </row>
    <row r="11" spans="1:27">
      <c r="A11">
        <v>10</v>
      </c>
      <c r="B11">
        <v>65.2</v>
      </c>
      <c r="C11">
        <v>62</v>
      </c>
      <c r="D11" s="3">
        <f t="shared" si="0"/>
        <v>4.9079754601227039</v>
      </c>
      <c r="E11">
        <v>34.700000000000003</v>
      </c>
      <c r="F11">
        <v>39</v>
      </c>
      <c r="G11" s="3">
        <f t="shared" si="1"/>
        <v>12.391930835734861</v>
      </c>
    </row>
    <row r="12" spans="1:27">
      <c r="A12" t="s">
        <v>6</v>
      </c>
      <c r="B12">
        <f>AVERAGE(B2:B11)</f>
        <v>67.36</v>
      </c>
      <c r="C12" t="e">
        <f>AVERAGE(C25:C34)</f>
        <v>#DIV/0!</v>
      </c>
      <c r="D12" s="3">
        <f t="shared" ref="D12:G12" si="2">AVERAGE(D2:D11)</f>
        <v>6.8447973802992168</v>
      </c>
      <c r="E12">
        <f t="shared" si="2"/>
        <v>36.909999999999997</v>
      </c>
      <c r="F12">
        <f t="shared" si="2"/>
        <v>43.6</v>
      </c>
      <c r="G12" s="3">
        <f t="shared" si="2"/>
        <v>18.494606805519414</v>
      </c>
    </row>
    <row r="14" spans="1:27">
      <c r="A14" t="s">
        <v>17</v>
      </c>
    </row>
    <row r="15" spans="1:27">
      <c r="A15" s="2" t="s">
        <v>7</v>
      </c>
      <c r="B15" t="s">
        <v>9</v>
      </c>
      <c r="C15">
        <v>20200609</v>
      </c>
      <c r="D15">
        <v>1</v>
      </c>
      <c r="E15">
        <v>4.18</v>
      </c>
      <c r="F15">
        <v>13.38</v>
      </c>
      <c r="G15">
        <v>-87.9</v>
      </c>
      <c r="H15">
        <v>65.400000000000006</v>
      </c>
      <c r="I15">
        <v>63.3</v>
      </c>
      <c r="J15">
        <v>63.7</v>
      </c>
      <c r="K15">
        <v>65.2</v>
      </c>
      <c r="L15">
        <v>68</v>
      </c>
      <c r="M15">
        <v>78.8</v>
      </c>
      <c r="N15">
        <v>66.3</v>
      </c>
      <c r="O15">
        <v>63.4</v>
      </c>
      <c r="P15">
        <v>74.3</v>
      </c>
      <c r="Q15">
        <v>65.2</v>
      </c>
      <c r="R15">
        <v>38.200000000000003</v>
      </c>
      <c r="S15">
        <v>35.700000000000003</v>
      </c>
      <c r="T15">
        <v>38.299999999999997</v>
      </c>
      <c r="U15">
        <v>38.9</v>
      </c>
      <c r="V15">
        <v>39.1</v>
      </c>
      <c r="W15">
        <v>41.4</v>
      </c>
      <c r="X15">
        <v>35.6</v>
      </c>
      <c r="Y15">
        <v>37</v>
      </c>
      <c r="Z15">
        <v>30.2</v>
      </c>
      <c r="AA15">
        <v>34.700000000000003</v>
      </c>
    </row>
    <row r="34" spans="10:10">
      <c r="J3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DC7D-6610-4E68-9935-DF4237055EA0}">
  <dimension ref="A1:AA15"/>
  <sheetViews>
    <sheetView workbookViewId="0">
      <selection activeCell="G18" sqref="G18"/>
    </sheetView>
  </sheetViews>
  <sheetFormatPr defaultRowHeight="15"/>
  <cols>
    <col min="1" max="1" width="13" customWidth="1"/>
    <col min="5" max="6" width="10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68.8</v>
      </c>
      <c r="C2">
        <v>64</v>
      </c>
      <c r="D2">
        <f>ABS(C2-B2)/B2 * 100</f>
        <v>6.9767441860465071</v>
      </c>
      <c r="E2" cm="1">
        <f t="array" ref="E2:E11">TRANSPOSE(R15:AA15)</f>
        <v>38.799999999999997</v>
      </c>
      <c r="F2">
        <v>38</v>
      </c>
      <c r="G2">
        <f>ABS(F2-E2)/E2 * 100</f>
        <v>2.0618556701030855</v>
      </c>
    </row>
    <row r="3" spans="1:27">
      <c r="A3">
        <v>2</v>
      </c>
      <c r="B3">
        <v>77.3</v>
      </c>
      <c r="C3">
        <v>76</v>
      </c>
      <c r="D3">
        <f t="shared" ref="D3:D11" si="0">ABS(C3-B3)/B3 * 100</f>
        <v>1.6817593790426872</v>
      </c>
      <c r="E3">
        <v>35</v>
      </c>
      <c r="F3">
        <v>41</v>
      </c>
      <c r="G3">
        <f t="shared" ref="G3:G11" si="1">ABS(F3-E3)/E3 * 100</f>
        <v>17.142857142857142</v>
      </c>
    </row>
    <row r="4" spans="1:27">
      <c r="A4">
        <v>3</v>
      </c>
      <c r="B4">
        <v>73.400000000000006</v>
      </c>
      <c r="C4">
        <v>65</v>
      </c>
      <c r="D4">
        <f t="shared" si="0"/>
        <v>11.444141689373303</v>
      </c>
      <c r="E4">
        <v>39</v>
      </c>
      <c r="F4">
        <v>47</v>
      </c>
      <c r="G4">
        <f t="shared" si="1"/>
        <v>20.512820512820511</v>
      </c>
    </row>
    <row r="5" spans="1:27">
      <c r="A5">
        <v>4</v>
      </c>
      <c r="B5">
        <v>69.900000000000006</v>
      </c>
      <c r="C5">
        <v>63</v>
      </c>
      <c r="D5">
        <f t="shared" si="0"/>
        <v>9.8712446351931415</v>
      </c>
      <c r="E5">
        <v>42.5</v>
      </c>
      <c r="F5">
        <v>48</v>
      </c>
      <c r="G5">
        <f t="shared" si="1"/>
        <v>12.941176470588237</v>
      </c>
    </row>
    <row r="6" spans="1:27">
      <c r="A6">
        <v>5</v>
      </c>
      <c r="B6">
        <v>51.1</v>
      </c>
      <c r="C6">
        <v>50</v>
      </c>
      <c r="D6">
        <f t="shared" si="0"/>
        <v>2.1526418786692787</v>
      </c>
      <c r="E6">
        <v>45</v>
      </c>
      <c r="F6">
        <v>47</v>
      </c>
      <c r="G6">
        <f t="shared" si="1"/>
        <v>4.4444444444444446</v>
      </c>
    </row>
    <row r="7" spans="1:27">
      <c r="A7">
        <v>6</v>
      </c>
      <c r="B7">
        <v>76.5</v>
      </c>
      <c r="C7">
        <v>58</v>
      </c>
      <c r="D7">
        <f t="shared" si="0"/>
        <v>24.183006535947712</v>
      </c>
      <c r="E7">
        <v>45.8</v>
      </c>
      <c r="F7">
        <v>51</v>
      </c>
      <c r="G7">
        <f t="shared" si="1"/>
        <v>11.353711790393021</v>
      </c>
    </row>
    <row r="8" spans="1:27">
      <c r="A8">
        <v>7</v>
      </c>
      <c r="B8">
        <v>71.2</v>
      </c>
      <c r="C8">
        <v>70</v>
      </c>
      <c r="D8">
        <f t="shared" si="0"/>
        <v>1.68539325842697</v>
      </c>
      <c r="E8">
        <v>44.9</v>
      </c>
      <c r="F8">
        <v>49</v>
      </c>
      <c r="G8">
        <f t="shared" si="1"/>
        <v>9.1314031180400921</v>
      </c>
    </row>
    <row r="9" spans="1:27">
      <c r="A9">
        <v>8</v>
      </c>
      <c r="B9">
        <v>69.3</v>
      </c>
      <c r="C9">
        <v>66</v>
      </c>
      <c r="D9">
        <f t="shared" si="0"/>
        <v>4.7619047619047583</v>
      </c>
      <c r="E9">
        <v>47.8</v>
      </c>
      <c r="F9">
        <v>53</v>
      </c>
      <c r="G9">
        <f t="shared" si="1"/>
        <v>10.878661087866115</v>
      </c>
    </row>
    <row r="10" spans="1:27">
      <c r="A10">
        <v>9</v>
      </c>
      <c r="B10">
        <v>72.400000000000006</v>
      </c>
      <c r="C10">
        <v>62</v>
      </c>
      <c r="D10">
        <f t="shared" si="0"/>
        <v>14.364640883977909</v>
      </c>
      <c r="E10">
        <v>47.7</v>
      </c>
      <c r="F10">
        <v>52</v>
      </c>
      <c r="G10">
        <f t="shared" si="1"/>
        <v>9.0146750524108956</v>
      </c>
    </row>
    <row r="11" spans="1:27">
      <c r="A11">
        <v>10</v>
      </c>
      <c r="B11">
        <v>65.900000000000006</v>
      </c>
      <c r="C11">
        <v>62</v>
      </c>
      <c r="D11">
        <f t="shared" si="0"/>
        <v>5.918057663125956</v>
      </c>
      <c r="E11">
        <v>46.7</v>
      </c>
      <c r="F11">
        <v>49</v>
      </c>
      <c r="G11">
        <f t="shared" si="1"/>
        <v>4.9250535331905718</v>
      </c>
    </row>
    <row r="12" spans="1:27">
      <c r="A12" t="s">
        <v>6</v>
      </c>
      <c r="B12">
        <f>AVERAGE(B2:B11)</f>
        <v>69.58</v>
      </c>
      <c r="C12">
        <f t="shared" ref="C12:G12" si="2">AVERAGE(C2:C11)</f>
        <v>63.6</v>
      </c>
      <c r="D12">
        <f t="shared" si="2"/>
        <v>8.3039534871708209</v>
      </c>
      <c r="E12">
        <f t="shared" si="2"/>
        <v>43.32</v>
      </c>
      <c r="F12">
        <f t="shared" si="2"/>
        <v>47.5</v>
      </c>
      <c r="G12">
        <f t="shared" si="2"/>
        <v>10.240665882271411</v>
      </c>
    </row>
    <row r="14" spans="1:27">
      <c r="A14" t="s">
        <v>17</v>
      </c>
    </row>
    <row r="15" spans="1:27">
      <c r="A15" s="2" t="s">
        <v>7</v>
      </c>
      <c r="B15" t="s">
        <v>10</v>
      </c>
      <c r="C15">
        <v>20200619</v>
      </c>
      <c r="D15">
        <v>1</v>
      </c>
      <c r="E15">
        <v>4.18</v>
      </c>
      <c r="F15">
        <v>13.38</v>
      </c>
      <c r="G15">
        <v>-87.7</v>
      </c>
      <c r="H15">
        <v>68.8</v>
      </c>
      <c r="I15">
        <v>77.3</v>
      </c>
      <c r="J15">
        <v>73.400000000000006</v>
      </c>
      <c r="K15">
        <v>69.900000000000006</v>
      </c>
      <c r="L15">
        <v>51.1</v>
      </c>
      <c r="M15">
        <v>76.5</v>
      </c>
      <c r="N15">
        <v>71.2</v>
      </c>
      <c r="O15">
        <v>69.3</v>
      </c>
      <c r="P15">
        <v>72.400000000000006</v>
      </c>
      <c r="Q15">
        <v>65.900000000000006</v>
      </c>
      <c r="R15">
        <v>38.799999999999997</v>
      </c>
      <c r="S15">
        <v>35</v>
      </c>
      <c r="T15">
        <v>39</v>
      </c>
      <c r="U15">
        <v>42.5</v>
      </c>
      <c r="V15">
        <v>45</v>
      </c>
      <c r="W15">
        <v>45.8</v>
      </c>
      <c r="X15">
        <v>44.9</v>
      </c>
      <c r="Y15">
        <v>47.8</v>
      </c>
      <c r="Z15">
        <v>47.7</v>
      </c>
      <c r="AA15">
        <v>46.7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692-6940-4FD4-9E7E-FC19EE7DB707}">
  <dimension ref="A1:AA15"/>
  <sheetViews>
    <sheetView workbookViewId="0">
      <selection activeCell="F3" sqref="F3"/>
    </sheetView>
  </sheetViews>
  <sheetFormatPr defaultRowHeight="15"/>
  <cols>
    <col min="1" max="1" width="13" customWidth="1"/>
    <col min="4" max="4" width="6.2851562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73.3</v>
      </c>
      <c r="C2">
        <v>59</v>
      </c>
      <c r="D2" s="3">
        <f>ABS(C2-B2)/B2 * 100</f>
        <v>19.508867667121415</v>
      </c>
      <c r="E2" cm="1">
        <f t="array" ref="E2:E11">TRANSPOSE(R15:AA15)</f>
        <v>46</v>
      </c>
      <c r="F2">
        <v>51</v>
      </c>
      <c r="G2" s="3">
        <f>ABS(F2-E2)/E2 * 100</f>
        <v>10.869565217391305</v>
      </c>
    </row>
    <row r="3" spans="1:27">
      <c r="A3">
        <v>2</v>
      </c>
      <c r="B3">
        <v>74.7</v>
      </c>
      <c r="C3">
        <v>74</v>
      </c>
      <c r="D3" s="3">
        <f t="shared" ref="D3:D11" si="0">ABS(C3-B3)/B3 * 100</f>
        <v>0.93708165997323012</v>
      </c>
      <c r="E3">
        <v>46.1</v>
      </c>
      <c r="F3">
        <v>54</v>
      </c>
      <c r="G3" s="3">
        <f t="shared" ref="G3:G11" si="1">ABS(F3-E3)/E3 * 100</f>
        <v>17.136659436008671</v>
      </c>
    </row>
    <row r="4" spans="1:27">
      <c r="A4">
        <v>3</v>
      </c>
      <c r="B4">
        <v>78.2</v>
      </c>
      <c r="C4">
        <v>65</v>
      </c>
      <c r="D4" s="3">
        <f t="shared" si="0"/>
        <v>16.879795396419439</v>
      </c>
      <c r="E4">
        <v>47.7</v>
      </c>
      <c r="F4">
        <v>58</v>
      </c>
      <c r="G4" s="3">
        <f t="shared" si="1"/>
        <v>21.593291404612152</v>
      </c>
    </row>
    <row r="5" spans="1:27">
      <c r="A5">
        <v>4</v>
      </c>
      <c r="B5">
        <v>77.900000000000006</v>
      </c>
      <c r="C5">
        <v>66</v>
      </c>
      <c r="D5" s="3">
        <f t="shared" si="0"/>
        <v>15.275994865211818</v>
      </c>
      <c r="E5">
        <v>44.4</v>
      </c>
      <c r="F5">
        <v>50</v>
      </c>
      <c r="G5" s="3">
        <f t="shared" si="1"/>
        <v>12.612612612612617</v>
      </c>
    </row>
    <row r="6" spans="1:27">
      <c r="A6">
        <v>5</v>
      </c>
      <c r="B6">
        <v>72</v>
      </c>
      <c r="C6">
        <v>67</v>
      </c>
      <c r="D6" s="3">
        <f t="shared" si="0"/>
        <v>6.9444444444444446</v>
      </c>
      <c r="E6">
        <v>45.3</v>
      </c>
      <c r="F6">
        <v>52</v>
      </c>
      <c r="G6" s="3">
        <f t="shared" si="1"/>
        <v>14.790286975717445</v>
      </c>
    </row>
    <row r="7" spans="1:27">
      <c r="A7">
        <v>6</v>
      </c>
      <c r="B7">
        <v>76.400000000000006</v>
      </c>
      <c r="C7">
        <v>65</v>
      </c>
      <c r="D7" s="3">
        <f t="shared" si="0"/>
        <v>14.921465968586395</v>
      </c>
      <c r="E7">
        <v>46.6</v>
      </c>
      <c r="F7">
        <v>54</v>
      </c>
      <c r="G7" s="3">
        <f t="shared" si="1"/>
        <v>15.879828326180254</v>
      </c>
    </row>
    <row r="8" spans="1:27">
      <c r="A8">
        <v>7</v>
      </c>
      <c r="B8">
        <v>74.8</v>
      </c>
      <c r="C8">
        <v>60</v>
      </c>
      <c r="D8" s="3">
        <f t="shared" si="0"/>
        <v>19.786096256684488</v>
      </c>
      <c r="E8">
        <v>42.3</v>
      </c>
      <c r="F8">
        <v>51</v>
      </c>
      <c r="G8" s="3">
        <f t="shared" si="1"/>
        <v>20.567375886524829</v>
      </c>
    </row>
    <row r="9" spans="1:27">
      <c r="A9">
        <v>8</v>
      </c>
      <c r="B9">
        <v>73.099999999999994</v>
      </c>
      <c r="C9">
        <v>68</v>
      </c>
      <c r="D9" s="3">
        <f t="shared" si="0"/>
        <v>6.9767441860465045</v>
      </c>
      <c r="E9">
        <v>45.4</v>
      </c>
      <c r="F9">
        <v>55</v>
      </c>
      <c r="G9" s="3">
        <f t="shared" si="1"/>
        <v>21.145374449339212</v>
      </c>
    </row>
    <row r="10" spans="1:27">
      <c r="A10">
        <v>9</v>
      </c>
      <c r="B10">
        <v>74.5</v>
      </c>
      <c r="C10">
        <v>67</v>
      </c>
      <c r="D10" s="3">
        <f t="shared" si="0"/>
        <v>10.067114093959731</v>
      </c>
      <c r="E10">
        <v>41</v>
      </c>
      <c r="F10">
        <v>53</v>
      </c>
      <c r="G10" s="3">
        <f t="shared" si="1"/>
        <v>29.268292682926827</v>
      </c>
    </row>
    <row r="11" spans="1:27">
      <c r="A11">
        <v>10</v>
      </c>
      <c r="B11">
        <v>69.599999999999994</v>
      </c>
      <c r="C11">
        <v>69</v>
      </c>
      <c r="D11" s="3">
        <f t="shared" si="0"/>
        <v>0.86206896551723322</v>
      </c>
      <c r="E11">
        <v>43.2</v>
      </c>
      <c r="F11">
        <v>52</v>
      </c>
      <c r="G11" s="3">
        <f t="shared" si="1"/>
        <v>20.370370370370363</v>
      </c>
    </row>
    <row r="12" spans="1:27">
      <c r="A12" t="s">
        <v>6</v>
      </c>
      <c r="B12">
        <f>AVERAGE(B2:B11)</f>
        <v>74.45</v>
      </c>
      <c r="C12">
        <f t="shared" ref="C12:G12" si="2">AVERAGE(C2:C11)</f>
        <v>66</v>
      </c>
      <c r="D12" s="3">
        <f t="shared" si="2"/>
        <v>11.21596735039647</v>
      </c>
      <c r="E12">
        <f t="shared" si="2"/>
        <v>44.8</v>
      </c>
      <c r="F12">
        <f t="shared" si="2"/>
        <v>53</v>
      </c>
      <c r="G12" s="3">
        <f t="shared" si="2"/>
        <v>18.423365736168368</v>
      </c>
    </row>
    <row r="14" spans="1:27">
      <c r="A14" t="s">
        <v>17</v>
      </c>
    </row>
    <row r="15" spans="1:27">
      <c r="A15" s="2" t="s">
        <v>7</v>
      </c>
      <c r="B15" t="s">
        <v>8</v>
      </c>
      <c r="C15">
        <v>20190905</v>
      </c>
      <c r="D15">
        <v>1</v>
      </c>
      <c r="E15">
        <v>4.29</v>
      </c>
      <c r="F15">
        <v>13.58</v>
      </c>
      <c r="G15">
        <v>-89.8</v>
      </c>
      <c r="H15">
        <v>73.3</v>
      </c>
      <c r="I15">
        <v>74.7</v>
      </c>
      <c r="J15">
        <v>78.2</v>
      </c>
      <c r="K15">
        <v>77.900000000000006</v>
      </c>
      <c r="L15">
        <v>72</v>
      </c>
      <c r="M15">
        <v>76.400000000000006</v>
      </c>
      <c r="N15">
        <v>74.8</v>
      </c>
      <c r="O15">
        <v>73.099999999999994</v>
      </c>
      <c r="P15">
        <v>74.5</v>
      </c>
      <c r="Q15">
        <v>69.599999999999994</v>
      </c>
      <c r="R15">
        <v>46</v>
      </c>
      <c r="S15">
        <v>46.1</v>
      </c>
      <c r="T15">
        <v>47.7</v>
      </c>
      <c r="U15">
        <v>44.4</v>
      </c>
      <c r="V15">
        <v>45.3</v>
      </c>
      <c r="W15">
        <v>46.6</v>
      </c>
      <c r="X15">
        <v>42.3</v>
      </c>
      <c r="Y15">
        <v>45.4</v>
      </c>
      <c r="Z15">
        <v>41</v>
      </c>
      <c r="AA15">
        <v>43.2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A7F7-873C-4453-A602-345F015FDE15}">
  <dimension ref="A1:AA15"/>
  <sheetViews>
    <sheetView workbookViewId="0">
      <selection activeCell="F10" sqref="F10"/>
    </sheetView>
  </sheetViews>
  <sheetFormatPr defaultRowHeight="15"/>
  <cols>
    <col min="1" max="1" width="12.85546875" customWidth="1"/>
    <col min="4" max="4" width="10.2851562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>
        <v>44</v>
      </c>
      <c r="C2">
        <v>47</v>
      </c>
      <c r="D2" s="3">
        <f>ABS(C2-B2)/B2 * 100</f>
        <v>6.8181818181818175</v>
      </c>
      <c r="E2">
        <v>17</v>
      </c>
      <c r="F2">
        <v>38</v>
      </c>
      <c r="G2" t="s">
        <v>14</v>
      </c>
    </row>
    <row r="3" spans="1:27">
      <c r="A3">
        <v>2</v>
      </c>
      <c r="B3" t="s">
        <v>14</v>
      </c>
      <c r="C3">
        <v>61</v>
      </c>
      <c r="D3" t="s">
        <v>14</v>
      </c>
      <c r="E3" t="s">
        <v>14</v>
      </c>
      <c r="F3">
        <v>43</v>
      </c>
      <c r="G3" t="s">
        <v>14</v>
      </c>
    </row>
    <row r="4" spans="1:27">
      <c r="A4">
        <v>3</v>
      </c>
      <c r="B4" t="s">
        <v>14</v>
      </c>
      <c r="C4">
        <v>53</v>
      </c>
      <c r="D4" t="s">
        <v>14</v>
      </c>
      <c r="E4" t="s">
        <v>14</v>
      </c>
      <c r="F4">
        <v>45</v>
      </c>
      <c r="G4" t="s">
        <v>14</v>
      </c>
    </row>
    <row r="5" spans="1:27">
      <c r="A5">
        <v>4</v>
      </c>
      <c r="B5" t="s">
        <v>14</v>
      </c>
      <c r="C5">
        <v>60</v>
      </c>
      <c r="D5" t="s">
        <v>14</v>
      </c>
      <c r="E5" t="s">
        <v>14</v>
      </c>
      <c r="F5">
        <v>43</v>
      </c>
      <c r="G5" t="s">
        <v>14</v>
      </c>
    </row>
    <row r="6" spans="1:27">
      <c r="A6">
        <v>5</v>
      </c>
      <c r="B6" t="s">
        <v>14</v>
      </c>
      <c r="C6">
        <v>64</v>
      </c>
      <c r="D6" t="s">
        <v>14</v>
      </c>
      <c r="E6" t="s">
        <v>14</v>
      </c>
      <c r="F6">
        <v>40</v>
      </c>
      <c r="G6" t="s">
        <v>14</v>
      </c>
    </row>
    <row r="7" spans="1:27">
      <c r="A7">
        <v>6</v>
      </c>
      <c r="B7" t="s">
        <v>14</v>
      </c>
      <c r="C7">
        <v>61</v>
      </c>
      <c r="D7" t="s">
        <v>14</v>
      </c>
      <c r="E7" t="s">
        <v>14</v>
      </c>
      <c r="F7">
        <v>40</v>
      </c>
      <c r="G7" t="s">
        <v>14</v>
      </c>
    </row>
    <row r="8" spans="1:27">
      <c r="A8">
        <v>7</v>
      </c>
      <c r="B8" t="s">
        <v>14</v>
      </c>
      <c r="C8">
        <v>62</v>
      </c>
      <c r="D8" t="s">
        <v>14</v>
      </c>
      <c r="E8" t="s">
        <v>14</v>
      </c>
      <c r="F8">
        <v>43</v>
      </c>
      <c r="G8" t="s">
        <v>14</v>
      </c>
    </row>
    <row r="9" spans="1:27">
      <c r="A9">
        <v>8</v>
      </c>
      <c r="B9" t="s">
        <v>14</v>
      </c>
      <c r="C9">
        <v>71</v>
      </c>
      <c r="D9" t="s">
        <v>14</v>
      </c>
      <c r="E9" t="s">
        <v>14</v>
      </c>
      <c r="F9">
        <v>44</v>
      </c>
      <c r="G9" t="s">
        <v>14</v>
      </c>
    </row>
    <row r="10" spans="1:27">
      <c r="A10">
        <v>9</v>
      </c>
      <c r="B10" t="s">
        <v>14</v>
      </c>
      <c r="C10">
        <v>62</v>
      </c>
      <c r="D10" t="s">
        <v>14</v>
      </c>
      <c r="E10" t="s">
        <v>14</v>
      </c>
      <c r="F10">
        <v>41</v>
      </c>
      <c r="G10" t="s">
        <v>14</v>
      </c>
    </row>
    <row r="11" spans="1:27">
      <c r="A11">
        <v>10</v>
      </c>
      <c r="B11" t="s">
        <v>14</v>
      </c>
      <c r="C11">
        <v>73</v>
      </c>
      <c r="D11" t="s">
        <v>14</v>
      </c>
      <c r="E11" t="s">
        <v>14</v>
      </c>
      <c r="F11">
        <v>44</v>
      </c>
      <c r="G11" t="s">
        <v>14</v>
      </c>
    </row>
    <row r="12" spans="1:27">
      <c r="A12" t="s">
        <v>6</v>
      </c>
      <c r="B12" t="s">
        <v>14</v>
      </c>
      <c r="C12">
        <f t="shared" ref="C12:F12" si="0">AVERAGE(C2:C11)</f>
        <v>61.4</v>
      </c>
      <c r="D12" t="s">
        <v>14</v>
      </c>
      <c r="E12" t="s">
        <v>14</v>
      </c>
      <c r="F12">
        <f t="shared" si="0"/>
        <v>42.1</v>
      </c>
      <c r="G12" t="s">
        <v>14</v>
      </c>
    </row>
    <row r="14" spans="1:27">
      <c r="A14" t="s">
        <v>17</v>
      </c>
    </row>
    <row r="15" spans="1:27">
      <c r="A15" s="2" t="s">
        <v>7</v>
      </c>
      <c r="B15" t="s">
        <v>13</v>
      </c>
      <c r="C15">
        <v>20210224</v>
      </c>
      <c r="D15">
        <v>1</v>
      </c>
      <c r="E15" t="s">
        <v>11</v>
      </c>
      <c r="F15" t="s">
        <v>12</v>
      </c>
      <c r="G15">
        <v>20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60</v>
      </c>
      <c r="N15">
        <v>70</v>
      </c>
      <c r="O15">
        <v>80</v>
      </c>
      <c r="P15">
        <v>90</v>
      </c>
      <c r="Q15">
        <v>99</v>
      </c>
      <c r="R15">
        <v>10</v>
      </c>
      <c r="S15">
        <v>20</v>
      </c>
      <c r="T15">
        <v>30</v>
      </c>
      <c r="U15">
        <v>40</v>
      </c>
      <c r="V15">
        <v>50</v>
      </c>
      <c r="W15">
        <v>60</v>
      </c>
      <c r="X15">
        <v>70</v>
      </c>
      <c r="Y15">
        <v>80</v>
      </c>
      <c r="Z15">
        <v>90</v>
      </c>
      <c r="AA15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6F0C-2A83-4840-B5CB-213D419DD465}">
  <dimension ref="A1:AA15"/>
  <sheetViews>
    <sheetView workbookViewId="0">
      <selection activeCell="E2" sqref="E2:F11"/>
    </sheetView>
  </sheetViews>
  <sheetFormatPr defaultRowHeight="15"/>
  <cols>
    <col min="1" max="1" width="12.8554687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77.3</v>
      </c>
      <c r="C2">
        <v>80</v>
      </c>
      <c r="D2">
        <f>ABS(C2-B2)/B2</f>
        <v>3.4928848641655921E-2</v>
      </c>
      <c r="E2" cm="1">
        <f t="array" ref="E2:E11">TRANSPOSE(R15:AA15)</f>
        <v>40.5</v>
      </c>
      <c r="F2">
        <v>41</v>
      </c>
      <c r="G2">
        <f>ABS(F2-E2)/E2</f>
        <v>1.2345679012345678E-2</v>
      </c>
    </row>
    <row r="3" spans="1:27">
      <c r="A3">
        <v>2</v>
      </c>
      <c r="B3">
        <v>62.7</v>
      </c>
      <c r="C3">
        <v>62</v>
      </c>
      <c r="D3">
        <f t="shared" ref="D3:D11" si="0">ABS(C3-B3)/B3</f>
        <v>1.1164274322169104E-2</v>
      </c>
      <c r="E3">
        <v>38.299999999999997</v>
      </c>
      <c r="F3">
        <v>39</v>
      </c>
      <c r="G3">
        <f t="shared" ref="G3:G11" si="1">ABS(F3-E3)/E3</f>
        <v>1.8276762402088847E-2</v>
      </c>
    </row>
    <row r="4" spans="1:27">
      <c r="A4">
        <v>3</v>
      </c>
      <c r="B4">
        <v>64.400000000000006</v>
      </c>
      <c r="C4">
        <v>69</v>
      </c>
      <c r="D4">
        <f t="shared" si="0"/>
        <v>7.1428571428571327E-2</v>
      </c>
      <c r="E4">
        <v>42.3</v>
      </c>
      <c r="F4">
        <v>49</v>
      </c>
      <c r="G4">
        <f t="shared" si="1"/>
        <v>0.15839243498817976</v>
      </c>
    </row>
    <row r="5" spans="1:27">
      <c r="A5">
        <v>4</v>
      </c>
      <c r="B5">
        <v>79.7</v>
      </c>
      <c r="C5">
        <v>82</v>
      </c>
      <c r="D5">
        <f t="shared" si="0"/>
        <v>2.8858218318695068E-2</v>
      </c>
      <c r="E5">
        <v>41</v>
      </c>
      <c r="F5">
        <v>47</v>
      </c>
      <c r="G5">
        <f t="shared" si="1"/>
        <v>0.14634146341463414</v>
      </c>
    </row>
    <row r="6" spans="1:27">
      <c r="A6">
        <v>5</v>
      </c>
      <c r="B6">
        <v>79.400000000000006</v>
      </c>
      <c r="C6">
        <v>80</v>
      </c>
      <c r="D6">
        <f t="shared" si="0"/>
        <v>7.55667506297222E-3</v>
      </c>
      <c r="E6">
        <v>41.8</v>
      </c>
      <c r="F6">
        <v>52</v>
      </c>
      <c r="G6">
        <f t="shared" si="1"/>
        <v>0.24401913875598094</v>
      </c>
    </row>
    <row r="7" spans="1:27">
      <c r="A7">
        <v>6</v>
      </c>
      <c r="B7">
        <v>77.2</v>
      </c>
      <c r="C7">
        <v>82</v>
      </c>
      <c r="D7">
        <f t="shared" si="0"/>
        <v>6.2176165803108772E-2</v>
      </c>
      <c r="E7">
        <v>44.5</v>
      </c>
      <c r="F7">
        <v>53</v>
      </c>
      <c r="G7">
        <f t="shared" si="1"/>
        <v>0.19101123595505617</v>
      </c>
    </row>
    <row r="8" spans="1:27">
      <c r="A8">
        <v>7</v>
      </c>
      <c r="B8">
        <v>76.5</v>
      </c>
      <c r="C8">
        <v>78</v>
      </c>
      <c r="D8">
        <f t="shared" si="0"/>
        <v>1.9607843137254902E-2</v>
      </c>
      <c r="E8">
        <v>40.1</v>
      </c>
      <c r="F8">
        <v>47</v>
      </c>
      <c r="G8">
        <f t="shared" si="1"/>
        <v>0.17206982543640895</v>
      </c>
    </row>
    <row r="9" spans="1:27">
      <c r="A9">
        <v>8</v>
      </c>
      <c r="B9">
        <v>75.599999999999994</v>
      </c>
      <c r="C9">
        <v>77</v>
      </c>
      <c r="D9">
        <f t="shared" si="0"/>
        <v>1.8518518518518594E-2</v>
      </c>
      <c r="E9">
        <v>42.4</v>
      </c>
      <c r="F9">
        <v>50</v>
      </c>
      <c r="G9">
        <f t="shared" si="1"/>
        <v>0.17924528301886797</v>
      </c>
    </row>
    <row r="10" spans="1:27">
      <c r="A10">
        <v>9</v>
      </c>
      <c r="B10">
        <v>71.400000000000006</v>
      </c>
      <c r="C10">
        <v>77</v>
      </c>
      <c r="D10">
        <f t="shared" si="0"/>
        <v>7.8431372549019523E-2</v>
      </c>
      <c r="E10">
        <v>40.700000000000003</v>
      </c>
      <c r="F10">
        <v>45</v>
      </c>
      <c r="G10">
        <f t="shared" si="1"/>
        <v>0.10565110565110557</v>
      </c>
    </row>
    <row r="11" spans="1:27">
      <c r="A11">
        <v>10</v>
      </c>
      <c r="B11">
        <v>72.900000000000006</v>
      </c>
      <c r="C11">
        <v>75</v>
      </c>
      <c r="D11">
        <f t="shared" si="0"/>
        <v>2.8806584362139839E-2</v>
      </c>
      <c r="E11">
        <v>44.5</v>
      </c>
      <c r="F11">
        <v>46</v>
      </c>
      <c r="G11">
        <f t="shared" si="1"/>
        <v>3.3707865168539325E-2</v>
      </c>
    </row>
    <row r="12" spans="1:27">
      <c r="A12" t="s">
        <v>6</v>
      </c>
      <c r="B12">
        <f>AVERAGE(B2:B11)</f>
        <v>73.710000000000008</v>
      </c>
      <c r="C12">
        <f t="shared" ref="C12:G12" si="2">AVERAGE(C2:C11)</f>
        <v>76.2</v>
      </c>
      <c r="D12">
        <f t="shared" si="2"/>
        <v>3.6147707214410525E-2</v>
      </c>
      <c r="E12">
        <f t="shared" si="2"/>
        <v>41.61</v>
      </c>
      <c r="F12">
        <f t="shared" si="2"/>
        <v>46.9</v>
      </c>
      <c r="G12">
        <f t="shared" si="2"/>
        <v>0.12610607938032076</v>
      </c>
    </row>
    <row r="14" spans="1:27">
      <c r="A14" t="s">
        <v>17</v>
      </c>
    </row>
    <row r="15" spans="1:27">
      <c r="A15" s="2" t="s">
        <v>7</v>
      </c>
      <c r="B15" t="s">
        <v>15</v>
      </c>
      <c r="C15">
        <v>20210922</v>
      </c>
      <c r="D15">
        <v>3</v>
      </c>
      <c r="E15">
        <v>4.3099999999999996</v>
      </c>
      <c r="F15">
        <v>13.66</v>
      </c>
      <c r="G15">
        <v>-95.3</v>
      </c>
      <c r="H15">
        <v>77.3</v>
      </c>
      <c r="I15">
        <v>62.7</v>
      </c>
      <c r="J15">
        <v>64.400000000000006</v>
      </c>
      <c r="K15">
        <v>79.7</v>
      </c>
      <c r="L15">
        <v>79.400000000000006</v>
      </c>
      <c r="M15">
        <v>77.2</v>
      </c>
      <c r="N15">
        <v>76.5</v>
      </c>
      <c r="O15">
        <v>75.599999999999994</v>
      </c>
      <c r="P15">
        <v>71.400000000000006</v>
      </c>
      <c r="Q15">
        <v>72.900000000000006</v>
      </c>
      <c r="R15">
        <v>40.5</v>
      </c>
      <c r="S15">
        <v>38.299999999999997</v>
      </c>
      <c r="T15">
        <v>42.3</v>
      </c>
      <c r="U15">
        <v>41</v>
      </c>
      <c r="V15">
        <v>41.8</v>
      </c>
      <c r="W15">
        <v>44.5</v>
      </c>
      <c r="X15">
        <v>40.1</v>
      </c>
      <c r="Y15">
        <v>42.4</v>
      </c>
      <c r="Z15">
        <v>40.700000000000003</v>
      </c>
      <c r="AA15">
        <v>44.5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0FB0-8614-47F7-9BDB-B14810F8E2B6}">
  <dimension ref="A1:AA15"/>
  <sheetViews>
    <sheetView workbookViewId="0">
      <selection activeCell="G22" sqref="G22"/>
    </sheetView>
  </sheetViews>
  <sheetFormatPr defaultRowHeight="15"/>
  <cols>
    <col min="1" max="1" width="13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>
        <v>49</v>
      </c>
      <c r="C2">
        <v>56.8</v>
      </c>
      <c r="D2">
        <f>ABS(C2-B2)/B2</f>
        <v>0.15918367346938769</v>
      </c>
      <c r="E2">
        <v>22</v>
      </c>
      <c r="F2">
        <v>26.5</v>
      </c>
      <c r="G2">
        <f>ABS(F2-E2)/E2</f>
        <v>0.20454545454545456</v>
      </c>
    </row>
    <row r="3" spans="1:27">
      <c r="A3">
        <v>2</v>
      </c>
      <c r="B3">
        <v>51</v>
      </c>
      <c r="C3">
        <v>56.6</v>
      </c>
      <c r="D3">
        <f t="shared" ref="D3:D11" si="0">ABS(C3-B3)/B3</f>
        <v>0.10980392156862748</v>
      </c>
      <c r="E3">
        <v>26</v>
      </c>
      <c r="F3">
        <v>26.5</v>
      </c>
      <c r="G3">
        <f t="shared" ref="G3:G11" si="1">ABS(F3-E3)/E3</f>
        <v>1.9230769230769232E-2</v>
      </c>
    </row>
    <row r="4" spans="1:27">
      <c r="A4">
        <v>3</v>
      </c>
      <c r="B4">
        <v>42</v>
      </c>
      <c r="C4">
        <v>53.1</v>
      </c>
      <c r="D4">
        <f t="shared" si="0"/>
        <v>0.26428571428571435</v>
      </c>
      <c r="E4">
        <v>21</v>
      </c>
      <c r="F4">
        <v>26.5</v>
      </c>
      <c r="G4">
        <f t="shared" si="1"/>
        <v>0.26190476190476192</v>
      </c>
    </row>
    <row r="5" spans="1:27">
      <c r="A5">
        <v>4</v>
      </c>
      <c r="B5">
        <v>34</v>
      </c>
      <c r="C5">
        <v>44.6</v>
      </c>
      <c r="D5">
        <f t="shared" si="0"/>
        <v>0.311764705882353</v>
      </c>
      <c r="E5" t="s">
        <v>14</v>
      </c>
      <c r="F5">
        <v>26.5</v>
      </c>
      <c r="G5" t="e">
        <f t="shared" si="1"/>
        <v>#VALUE!</v>
      </c>
    </row>
    <row r="6" spans="1:27">
      <c r="A6">
        <v>5</v>
      </c>
      <c r="B6" t="s">
        <v>14</v>
      </c>
      <c r="C6">
        <v>50.7</v>
      </c>
      <c r="D6" t="e">
        <f t="shared" si="0"/>
        <v>#VALUE!</v>
      </c>
      <c r="E6" t="s">
        <v>14</v>
      </c>
      <c r="F6">
        <v>26.6</v>
      </c>
      <c r="G6" t="e">
        <f t="shared" si="1"/>
        <v>#VALUE!</v>
      </c>
    </row>
    <row r="7" spans="1:27">
      <c r="A7">
        <v>6</v>
      </c>
      <c r="B7" t="s">
        <v>14</v>
      </c>
      <c r="C7">
        <v>62.9</v>
      </c>
      <c r="D7" t="e">
        <f t="shared" si="0"/>
        <v>#VALUE!</v>
      </c>
      <c r="E7" t="s">
        <v>14</v>
      </c>
      <c r="F7">
        <v>26.6</v>
      </c>
      <c r="G7" t="e">
        <f t="shared" si="1"/>
        <v>#VALUE!</v>
      </c>
    </row>
    <row r="8" spans="1:27">
      <c r="A8">
        <v>7</v>
      </c>
      <c r="B8" t="s">
        <v>14</v>
      </c>
      <c r="C8">
        <v>57.9</v>
      </c>
      <c r="D8" t="e">
        <f t="shared" si="0"/>
        <v>#VALUE!</v>
      </c>
      <c r="E8" t="s">
        <v>14</v>
      </c>
      <c r="F8">
        <v>26.6</v>
      </c>
      <c r="G8" t="e">
        <f t="shared" si="1"/>
        <v>#VALUE!</v>
      </c>
    </row>
    <row r="9" spans="1:27">
      <c r="A9">
        <v>8</v>
      </c>
      <c r="B9" t="s">
        <v>14</v>
      </c>
      <c r="C9">
        <v>43.3</v>
      </c>
      <c r="D9" t="e">
        <f t="shared" si="0"/>
        <v>#VALUE!</v>
      </c>
      <c r="E9" t="s">
        <v>14</v>
      </c>
      <c r="F9">
        <v>26.6</v>
      </c>
      <c r="G9" t="e">
        <f t="shared" si="1"/>
        <v>#VALUE!</v>
      </c>
    </row>
    <row r="10" spans="1:27">
      <c r="A10">
        <v>9</v>
      </c>
      <c r="B10" t="s">
        <v>14</v>
      </c>
      <c r="C10">
        <v>65.900000000000006</v>
      </c>
      <c r="D10" t="e">
        <f t="shared" si="0"/>
        <v>#VALUE!</v>
      </c>
      <c r="E10" t="s">
        <v>14</v>
      </c>
      <c r="F10">
        <v>26.6</v>
      </c>
      <c r="G10" t="e">
        <f t="shared" si="1"/>
        <v>#VALUE!</v>
      </c>
    </row>
    <row r="11" spans="1:27">
      <c r="A11">
        <v>10</v>
      </c>
      <c r="B11" t="s">
        <v>14</v>
      </c>
      <c r="C11">
        <v>64</v>
      </c>
      <c r="D11" t="e">
        <f t="shared" si="0"/>
        <v>#VALUE!</v>
      </c>
      <c r="E11" t="s">
        <v>14</v>
      </c>
      <c r="F11">
        <v>26.6</v>
      </c>
      <c r="G11" t="e">
        <f t="shared" si="1"/>
        <v>#VALUE!</v>
      </c>
    </row>
    <row r="12" spans="1:27">
      <c r="A12" t="s">
        <v>6</v>
      </c>
      <c r="B12">
        <f>AVERAGE(B2:B11)</f>
        <v>44</v>
      </c>
      <c r="C12">
        <f t="shared" ref="C12:G12" si="2">AVERAGE(C2:C11)</f>
        <v>55.58</v>
      </c>
      <c r="D12" t="e">
        <f t="shared" si="2"/>
        <v>#VALUE!</v>
      </c>
      <c r="E12">
        <f t="shared" si="2"/>
        <v>23</v>
      </c>
      <c r="F12">
        <f t="shared" si="2"/>
        <v>26.559999999999995</v>
      </c>
      <c r="G12" t="e">
        <f t="shared" si="2"/>
        <v>#VALUE!</v>
      </c>
    </row>
    <row r="14" spans="1:27">
      <c r="A14" t="s">
        <v>17</v>
      </c>
    </row>
    <row r="15" spans="1:27">
      <c r="A15" s="2" t="s">
        <v>7</v>
      </c>
      <c r="B15" t="s">
        <v>16</v>
      </c>
      <c r="C15">
        <v>20210217</v>
      </c>
      <c r="D15">
        <v>1</v>
      </c>
      <c r="E15">
        <v>59.68</v>
      </c>
      <c r="F15">
        <v>65.53</v>
      </c>
      <c r="G15">
        <v>20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60</v>
      </c>
      <c r="N15">
        <v>70</v>
      </c>
      <c r="O15">
        <v>80</v>
      </c>
      <c r="P15">
        <v>90</v>
      </c>
      <c r="Q15">
        <v>99</v>
      </c>
      <c r="R15">
        <v>10</v>
      </c>
      <c r="S15">
        <v>20</v>
      </c>
      <c r="T15">
        <v>30</v>
      </c>
      <c r="U15">
        <v>40</v>
      </c>
      <c r="V15">
        <v>50</v>
      </c>
      <c r="W15">
        <v>60</v>
      </c>
      <c r="X15">
        <v>70</v>
      </c>
      <c r="Y15">
        <v>80</v>
      </c>
      <c r="Z15">
        <v>90</v>
      </c>
      <c r="AA15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DBCE-56F7-478F-A9B1-54F25710404D}">
  <dimension ref="A1:AE51"/>
  <sheetViews>
    <sheetView tabSelected="1" topLeftCell="N4" zoomScale="85" zoomScaleNormal="85" workbookViewId="0">
      <selection activeCell="AE33" sqref="V22:AE33"/>
    </sheetView>
  </sheetViews>
  <sheetFormatPr defaultRowHeight="15"/>
  <cols>
    <col min="1" max="1" width="11.28515625" style="1" customWidth="1"/>
    <col min="2" max="2" width="9.140625" style="4"/>
    <col min="3" max="4" width="10.42578125" style="4" customWidth="1"/>
    <col min="5" max="5" width="9.28515625" style="4" customWidth="1"/>
    <col min="6" max="6" width="10.85546875" style="4" customWidth="1"/>
    <col min="7" max="8" width="9.140625" style="4"/>
    <col min="10" max="10" width="18.7109375" bestFit="1" customWidth="1"/>
    <col min="11" max="11" width="11.140625" customWidth="1"/>
    <col min="12" max="12" width="11.28515625" customWidth="1"/>
    <col min="16" max="16" width="26.5703125" bestFit="1" customWidth="1"/>
  </cols>
  <sheetData>
    <row r="1" spans="1:31">
      <c r="A1" s="12"/>
      <c r="B1" s="13"/>
      <c r="C1" s="15" t="s">
        <v>36</v>
      </c>
      <c r="D1" s="15"/>
      <c r="E1" s="15"/>
      <c r="F1" s="15"/>
      <c r="G1" s="15"/>
      <c r="H1" s="6"/>
    </row>
    <row r="2" spans="1:31">
      <c r="A2" s="12"/>
      <c r="B2" s="13"/>
      <c r="C2" s="15" t="s">
        <v>34</v>
      </c>
      <c r="D2" s="15"/>
      <c r="E2" s="15"/>
      <c r="F2" s="15" t="s">
        <v>35</v>
      </c>
      <c r="G2" s="15"/>
      <c r="H2" s="15"/>
    </row>
    <row r="3" spans="1:31">
      <c r="A3" s="12"/>
      <c r="B3" s="6" t="s">
        <v>0</v>
      </c>
      <c r="C3" s="10" t="s">
        <v>33</v>
      </c>
      <c r="D3" s="6" t="s">
        <v>32</v>
      </c>
      <c r="E3" s="6" t="s">
        <v>40</v>
      </c>
      <c r="F3" s="6" t="s">
        <v>33</v>
      </c>
      <c r="G3" s="6" t="s">
        <v>32</v>
      </c>
      <c r="H3" s="6" t="s">
        <v>41</v>
      </c>
    </row>
    <row r="4" spans="1:31">
      <c r="A4" s="16" t="s">
        <v>18</v>
      </c>
      <c r="B4" s="11">
        <v>1</v>
      </c>
      <c r="C4" s="6">
        <v>65.400000000000006</v>
      </c>
      <c r="D4" s="6">
        <v>61</v>
      </c>
      <c r="E4" s="7">
        <f>ABS(D4-C4) / C4 * 100</f>
        <v>6.7278287461773782</v>
      </c>
      <c r="F4" s="6">
        <v>38.200000000000003</v>
      </c>
      <c r="G4" s="6">
        <v>41</v>
      </c>
      <c r="H4" s="7">
        <f>ABS(G4-F4) / F4 * 100</f>
        <v>7.329842931937165</v>
      </c>
      <c r="P4" s="39" t="s">
        <v>45</v>
      </c>
    </row>
    <row r="5" spans="1:31">
      <c r="A5" s="16"/>
      <c r="B5" s="6">
        <v>2</v>
      </c>
      <c r="C5" s="6">
        <v>63.3</v>
      </c>
      <c r="D5" s="6">
        <v>62</v>
      </c>
      <c r="E5" s="7">
        <f t="shared" ref="E5:E47" si="0">ABS(D5-C5) / C5 * 100</f>
        <v>2.0537124802527602</v>
      </c>
      <c r="F5" s="6">
        <v>35.700000000000003</v>
      </c>
      <c r="G5" s="6">
        <v>42</v>
      </c>
      <c r="H5" s="7">
        <f t="shared" ref="H5:H46" si="1">ABS(G5-F5) / F5 * 100</f>
        <v>17.647058823529402</v>
      </c>
      <c r="I5" s="4"/>
      <c r="P5" s="39" t="s">
        <v>46</v>
      </c>
    </row>
    <row r="6" spans="1:31">
      <c r="A6" s="16"/>
      <c r="B6" s="6">
        <v>3</v>
      </c>
      <c r="C6" s="6">
        <v>63.7</v>
      </c>
      <c r="D6" s="6">
        <v>61</v>
      </c>
      <c r="E6" s="7">
        <f t="shared" si="0"/>
        <v>4.2386185243328143</v>
      </c>
      <c r="F6" s="6">
        <v>38.299999999999997</v>
      </c>
      <c r="G6" s="6">
        <v>44</v>
      </c>
      <c r="H6" s="7">
        <f t="shared" si="1"/>
        <v>14.882506527415151</v>
      </c>
      <c r="P6" s="39" t="s">
        <v>47</v>
      </c>
    </row>
    <row r="7" spans="1:31">
      <c r="A7" s="16"/>
      <c r="B7" s="6">
        <v>4</v>
      </c>
      <c r="C7" s="6">
        <v>65.2</v>
      </c>
      <c r="D7" s="6">
        <v>73</v>
      </c>
      <c r="E7" s="7">
        <f t="shared" si="0"/>
        <v>11.963190184049074</v>
      </c>
      <c r="F7" s="6">
        <v>38.9</v>
      </c>
      <c r="G7" s="6">
        <v>48</v>
      </c>
      <c r="H7" s="7">
        <f t="shared" si="1"/>
        <v>23.393316195372755</v>
      </c>
      <c r="P7" s="39" t="s">
        <v>48</v>
      </c>
    </row>
    <row r="8" spans="1:31">
      <c r="A8" s="16"/>
      <c r="B8" s="6">
        <v>5</v>
      </c>
      <c r="C8" s="6">
        <v>68</v>
      </c>
      <c r="D8" s="6">
        <v>61</v>
      </c>
      <c r="E8" s="7">
        <f t="shared" si="0"/>
        <v>10.294117647058822</v>
      </c>
      <c r="F8" s="6">
        <v>39.1</v>
      </c>
      <c r="G8" s="6">
        <v>49</v>
      </c>
      <c r="H8" s="7">
        <f t="shared" si="1"/>
        <v>25.319693094629152</v>
      </c>
      <c r="P8" s="39" t="s">
        <v>49</v>
      </c>
    </row>
    <row r="9" spans="1:31">
      <c r="A9" s="16"/>
      <c r="B9" s="6">
        <v>6</v>
      </c>
      <c r="C9" s="6">
        <v>78.8</v>
      </c>
      <c r="D9" s="6">
        <v>63</v>
      </c>
      <c r="E9" s="7">
        <f t="shared" si="0"/>
        <v>20.050761421319795</v>
      </c>
      <c r="F9" s="6">
        <v>41.4</v>
      </c>
      <c r="G9" s="6">
        <v>46</v>
      </c>
      <c r="H9" s="7">
        <f t="shared" si="1"/>
        <v>11.111111111111114</v>
      </c>
      <c r="P9" s="39" t="s">
        <v>50</v>
      </c>
      <c r="V9" s="32"/>
      <c r="W9" s="42" t="s">
        <v>67</v>
      </c>
      <c r="X9" s="42"/>
      <c r="Y9" s="42"/>
      <c r="Z9" s="42" t="s">
        <v>68</v>
      </c>
      <c r="AA9" s="42"/>
      <c r="AB9" s="42"/>
      <c r="AC9" s="42" t="s">
        <v>69</v>
      </c>
      <c r="AD9" s="42"/>
      <c r="AE9" s="42"/>
    </row>
    <row r="10" spans="1:31">
      <c r="A10" s="16"/>
      <c r="B10" s="6">
        <v>7</v>
      </c>
      <c r="C10" s="6">
        <v>66.3</v>
      </c>
      <c r="D10" s="6">
        <v>63</v>
      </c>
      <c r="E10" s="7">
        <f t="shared" si="0"/>
        <v>4.9773755656108563</v>
      </c>
      <c r="F10" s="6">
        <v>35.6</v>
      </c>
      <c r="G10" s="6">
        <v>44</v>
      </c>
      <c r="H10" s="7">
        <f t="shared" si="1"/>
        <v>23.595505617977523</v>
      </c>
      <c r="P10" s="39" t="s">
        <v>61</v>
      </c>
      <c r="Q10" t="s">
        <v>65</v>
      </c>
      <c r="R10" t="s">
        <v>66</v>
      </c>
      <c r="V10" s="41" t="s">
        <v>0</v>
      </c>
      <c r="W10" s="41" t="s">
        <v>73</v>
      </c>
      <c r="X10" s="41" t="s">
        <v>74</v>
      </c>
      <c r="Y10" s="41" t="s">
        <v>75</v>
      </c>
      <c r="Z10" s="41" t="s">
        <v>73</v>
      </c>
      <c r="AA10" s="41" t="s">
        <v>74</v>
      </c>
      <c r="AB10" s="41" t="s">
        <v>75</v>
      </c>
      <c r="AC10" s="41" t="s">
        <v>73</v>
      </c>
      <c r="AD10" s="41" t="s">
        <v>74</v>
      </c>
      <c r="AE10" s="41" t="s">
        <v>76</v>
      </c>
    </row>
    <row r="11" spans="1:31">
      <c r="A11" s="16"/>
      <c r="B11" s="6">
        <v>8</v>
      </c>
      <c r="C11" s="6">
        <v>63.4</v>
      </c>
      <c r="D11" s="6">
        <v>64</v>
      </c>
      <c r="E11" s="7">
        <f t="shared" si="0"/>
        <v>0.94637223974763629</v>
      </c>
      <c r="F11" s="6">
        <v>37</v>
      </c>
      <c r="G11" s="6">
        <v>42</v>
      </c>
      <c r="H11" s="7">
        <f t="shared" si="1"/>
        <v>13.513513513513514</v>
      </c>
      <c r="P11" s="39" t="s">
        <v>51</v>
      </c>
      <c r="Q11">
        <v>0.1</v>
      </c>
      <c r="R11">
        <v>-87.4</v>
      </c>
      <c r="V11" s="32">
        <v>1</v>
      </c>
      <c r="W11" s="32">
        <v>61</v>
      </c>
      <c r="X11" s="32">
        <v>61.7</v>
      </c>
      <c r="Y11" s="32">
        <f>ABS(X11-W11)</f>
        <v>0.70000000000000284</v>
      </c>
      <c r="Z11" s="32">
        <v>2.8</v>
      </c>
      <c r="AA11" s="32">
        <v>2.8</v>
      </c>
      <c r="AB11" s="32">
        <f>ABS(AA11-Z11)</f>
        <v>0</v>
      </c>
      <c r="AC11" s="32">
        <v>6.7</v>
      </c>
      <c r="AD11" s="32">
        <v>6.7</v>
      </c>
      <c r="AE11" s="32">
        <f>ABS(AD11-AC11)</f>
        <v>0</v>
      </c>
    </row>
    <row r="12" spans="1:31">
      <c r="A12" s="16"/>
      <c r="B12" s="6">
        <v>9</v>
      </c>
      <c r="C12" s="6">
        <v>74.3</v>
      </c>
      <c r="D12" s="6">
        <v>76</v>
      </c>
      <c r="E12" s="7">
        <f t="shared" si="0"/>
        <v>2.2880215343203272</v>
      </c>
      <c r="F12" s="6">
        <v>30.2</v>
      </c>
      <c r="G12" s="6">
        <v>41</v>
      </c>
      <c r="H12" s="7">
        <f t="shared" si="1"/>
        <v>35.761589403973517</v>
      </c>
      <c r="P12" s="39" t="s">
        <v>52</v>
      </c>
      <c r="Q12">
        <v>5.5</v>
      </c>
      <c r="R12">
        <v>-87</v>
      </c>
      <c r="V12" s="32">
        <v>2</v>
      </c>
      <c r="W12" s="32">
        <v>72.099999999999994</v>
      </c>
      <c r="X12" s="32">
        <v>73.099999999999994</v>
      </c>
      <c r="Y12" s="32">
        <f t="shared" ref="Y12:Y20" si="2">ABS(X12-W12)</f>
        <v>1</v>
      </c>
      <c r="Z12" s="32">
        <v>0.9</v>
      </c>
      <c r="AA12" s="32">
        <v>1.3</v>
      </c>
      <c r="AB12" s="32">
        <f t="shared" ref="AB12:AB20" si="3">ABS(AA12-Z12)</f>
        <v>0.4</v>
      </c>
      <c r="AC12" s="40">
        <f>4/(W12/100)</f>
        <v>5.547850208044383</v>
      </c>
      <c r="AD12" s="32">
        <v>5.5</v>
      </c>
      <c r="AE12" s="40">
        <f t="shared" ref="AE12:AE20" si="4">ABS(AD12-AC12)</f>
        <v>4.7850208044383002E-2</v>
      </c>
    </row>
    <row r="13" spans="1:31">
      <c r="A13" s="16"/>
      <c r="B13" s="6">
        <v>10</v>
      </c>
      <c r="C13" s="6">
        <v>65.2</v>
      </c>
      <c r="D13" s="6">
        <v>62</v>
      </c>
      <c r="E13" s="7">
        <f t="shared" si="0"/>
        <v>4.9079754601227039</v>
      </c>
      <c r="F13" s="6">
        <v>34.700000000000003</v>
      </c>
      <c r="G13" s="6">
        <v>39</v>
      </c>
      <c r="H13" s="7">
        <f t="shared" si="1"/>
        <v>12.391930835734861</v>
      </c>
      <c r="P13" s="39" t="s">
        <v>53</v>
      </c>
      <c r="Q13">
        <v>10.5</v>
      </c>
      <c r="R13">
        <v>-87</v>
      </c>
      <c r="V13" s="32">
        <v>3</v>
      </c>
      <c r="W13" s="32">
        <v>74.3</v>
      </c>
      <c r="X13" s="32">
        <v>75.400000000000006</v>
      </c>
      <c r="Y13" s="32">
        <f t="shared" si="2"/>
        <v>1.1000000000000085</v>
      </c>
      <c r="Z13" s="32">
        <v>0.3</v>
      </c>
      <c r="AA13" s="32">
        <v>0.2</v>
      </c>
      <c r="AB13" s="32">
        <f t="shared" si="3"/>
        <v>9.9999999999999978E-2</v>
      </c>
      <c r="AC13" s="40">
        <f t="shared" ref="AC13:AC14" si="5">4/(W13/100)</f>
        <v>5.3835800807537009</v>
      </c>
      <c r="AD13" s="32">
        <v>5.3</v>
      </c>
      <c r="AE13" s="40">
        <f t="shared" si="4"/>
        <v>8.3580080753701047E-2</v>
      </c>
    </row>
    <row r="14" spans="1:31">
      <c r="A14" s="16" t="s">
        <v>19</v>
      </c>
      <c r="B14" s="6">
        <v>1</v>
      </c>
      <c r="C14" s="6">
        <v>68.8</v>
      </c>
      <c r="D14" s="6">
        <v>64</v>
      </c>
      <c r="E14" s="7">
        <f t="shared" si="0"/>
        <v>6.9767441860465071</v>
      </c>
      <c r="F14" s="6">
        <v>38.799999999999997</v>
      </c>
      <c r="G14" s="6">
        <v>38</v>
      </c>
      <c r="H14" s="7">
        <f t="shared" si="1"/>
        <v>2.0618556701030855</v>
      </c>
      <c r="J14" s="14"/>
      <c r="K14" s="31" t="s">
        <v>22</v>
      </c>
      <c r="L14" s="31"/>
      <c r="M14" s="31"/>
      <c r="N14" s="31"/>
      <c r="P14" s="39" t="s">
        <v>54</v>
      </c>
      <c r="Q14">
        <v>15.7</v>
      </c>
      <c r="R14">
        <v>-86.6</v>
      </c>
      <c r="V14" s="32">
        <v>4</v>
      </c>
      <c r="W14" s="32">
        <v>75.2</v>
      </c>
      <c r="X14" s="32">
        <v>75.900000000000006</v>
      </c>
      <c r="Y14" s="32">
        <f t="shared" si="2"/>
        <v>0.70000000000000284</v>
      </c>
      <c r="Z14" s="32">
        <v>0.1</v>
      </c>
      <c r="AA14" s="32">
        <v>0.7</v>
      </c>
      <c r="AB14" s="32">
        <f t="shared" si="3"/>
        <v>0.6</v>
      </c>
      <c r="AC14" s="40">
        <f t="shared" si="5"/>
        <v>5.3191489361702127</v>
      </c>
      <c r="AD14" s="32">
        <v>5.3</v>
      </c>
      <c r="AE14" s="40">
        <f t="shared" si="4"/>
        <v>1.9148936170212849E-2</v>
      </c>
    </row>
    <row r="15" spans="1:31">
      <c r="A15" s="16"/>
      <c r="B15" s="6">
        <v>2</v>
      </c>
      <c r="C15" s="6">
        <v>77.3</v>
      </c>
      <c r="D15" s="6">
        <v>76</v>
      </c>
      <c r="E15" s="7">
        <f t="shared" si="0"/>
        <v>1.6817593790426872</v>
      </c>
      <c r="F15" s="6">
        <v>35</v>
      </c>
      <c r="G15" s="6">
        <v>41</v>
      </c>
      <c r="H15" s="7">
        <f t="shared" si="1"/>
        <v>17.142857142857142</v>
      </c>
      <c r="J15" s="14"/>
      <c r="K15" s="32" t="s">
        <v>30</v>
      </c>
      <c r="L15" s="32" t="s">
        <v>31</v>
      </c>
      <c r="M15" s="32" t="s">
        <v>23</v>
      </c>
      <c r="N15" s="32" t="s">
        <v>24</v>
      </c>
      <c r="P15" s="39" t="s">
        <v>55</v>
      </c>
      <c r="Q15">
        <v>20.5</v>
      </c>
      <c r="R15">
        <v>-86.2</v>
      </c>
      <c r="V15" s="32">
        <v>5</v>
      </c>
      <c r="W15" s="32">
        <v>71.3</v>
      </c>
      <c r="X15" s="32">
        <v>70.8</v>
      </c>
      <c r="Y15" s="32">
        <f t="shared" si="2"/>
        <v>0.5</v>
      </c>
      <c r="Z15" s="32">
        <v>1.4</v>
      </c>
      <c r="AA15" s="32">
        <v>1.2</v>
      </c>
      <c r="AB15" s="32">
        <f t="shared" si="3"/>
        <v>0.19999999999999996</v>
      </c>
      <c r="AC15" s="32">
        <v>5.7</v>
      </c>
      <c r="AD15" s="32">
        <v>5.7</v>
      </c>
      <c r="AE15" s="32">
        <f t="shared" si="4"/>
        <v>0</v>
      </c>
    </row>
    <row r="16" spans="1:31">
      <c r="A16" s="16"/>
      <c r="B16" s="6">
        <v>3</v>
      </c>
      <c r="C16" s="6">
        <v>73.400000000000006</v>
      </c>
      <c r="D16" s="6">
        <v>65</v>
      </c>
      <c r="E16" s="7">
        <f t="shared" si="0"/>
        <v>11.444141689373303</v>
      </c>
      <c r="F16" s="6">
        <v>39</v>
      </c>
      <c r="G16" s="6">
        <v>47</v>
      </c>
      <c r="H16" s="7">
        <f t="shared" si="1"/>
        <v>20.512820512820511</v>
      </c>
      <c r="J16" s="14"/>
      <c r="K16" s="33">
        <v>20.6</v>
      </c>
      <c r="L16" s="34">
        <v>-86</v>
      </c>
      <c r="M16" s="32">
        <v>42.8</v>
      </c>
      <c r="N16" s="32">
        <v>73.180000000000007</v>
      </c>
      <c r="P16" s="39" t="s">
        <v>56</v>
      </c>
      <c r="Q16">
        <v>25.5</v>
      </c>
      <c r="R16">
        <v>-86.2</v>
      </c>
      <c r="V16" s="32">
        <v>6</v>
      </c>
      <c r="W16" s="32">
        <v>63.4</v>
      </c>
      <c r="X16" s="32">
        <v>62.5</v>
      </c>
      <c r="Y16" s="32">
        <f t="shared" si="2"/>
        <v>0.89999999999999858</v>
      </c>
      <c r="Z16" s="32">
        <v>4</v>
      </c>
      <c r="AA16" s="32">
        <v>4</v>
      </c>
      <c r="AB16" s="32">
        <f t="shared" si="3"/>
        <v>0</v>
      </c>
      <c r="AC16" s="32">
        <v>6.6</v>
      </c>
      <c r="AD16" s="32">
        <v>6.7</v>
      </c>
      <c r="AE16" s="32">
        <f t="shared" si="4"/>
        <v>0.10000000000000053</v>
      </c>
    </row>
    <row r="17" spans="1:31">
      <c r="A17" s="16"/>
      <c r="B17" s="6">
        <v>4</v>
      </c>
      <c r="C17" s="6">
        <v>69.900000000000006</v>
      </c>
      <c r="D17" s="6">
        <v>63</v>
      </c>
      <c r="E17" s="7">
        <f t="shared" si="0"/>
        <v>9.8712446351931415</v>
      </c>
      <c r="F17" s="6">
        <v>42.5</v>
      </c>
      <c r="G17" s="6">
        <v>48</v>
      </c>
      <c r="H17" s="7">
        <f t="shared" si="1"/>
        <v>12.941176470588237</v>
      </c>
      <c r="J17" s="14"/>
      <c r="K17" s="33">
        <v>20.6</v>
      </c>
      <c r="L17" s="34">
        <v>-86</v>
      </c>
      <c r="M17" s="32">
        <v>42.36</v>
      </c>
      <c r="N17" s="32">
        <v>73.69</v>
      </c>
      <c r="P17" s="39" t="s">
        <v>57</v>
      </c>
      <c r="Q17">
        <v>30.5</v>
      </c>
      <c r="R17">
        <v>-86.2</v>
      </c>
      <c r="V17" s="32">
        <v>7</v>
      </c>
      <c r="W17" s="32">
        <v>61</v>
      </c>
      <c r="X17" s="32">
        <v>61.1</v>
      </c>
      <c r="Y17" s="32">
        <f t="shared" si="2"/>
        <v>0.10000000000000142</v>
      </c>
      <c r="Z17" s="32">
        <v>7</v>
      </c>
      <c r="AA17" s="32">
        <v>7.5</v>
      </c>
      <c r="AB17" s="32">
        <f t="shared" si="3"/>
        <v>0.5</v>
      </c>
      <c r="AC17" s="32">
        <v>7.1</v>
      </c>
      <c r="AD17" s="32">
        <v>7</v>
      </c>
      <c r="AE17" s="32">
        <f t="shared" si="4"/>
        <v>9.9999999999999645E-2</v>
      </c>
    </row>
    <row r="18" spans="1:31">
      <c r="A18" s="16"/>
      <c r="B18" s="6">
        <v>5</v>
      </c>
      <c r="C18" s="6">
        <v>51.1</v>
      </c>
      <c r="D18" s="6">
        <v>50</v>
      </c>
      <c r="E18" s="7">
        <f t="shared" si="0"/>
        <v>2.1526418786692787</v>
      </c>
      <c r="F18" s="6">
        <v>45</v>
      </c>
      <c r="G18" s="6">
        <v>47</v>
      </c>
      <c r="H18" s="7">
        <f t="shared" si="1"/>
        <v>4.4444444444444446</v>
      </c>
      <c r="J18" s="14"/>
      <c r="K18" s="33">
        <v>20.6</v>
      </c>
      <c r="L18" s="34">
        <v>-86</v>
      </c>
      <c r="M18" s="32">
        <v>41.65</v>
      </c>
      <c r="N18" s="32">
        <v>73.45</v>
      </c>
      <c r="P18" s="39" t="s">
        <v>58</v>
      </c>
      <c r="Q18">
        <v>35.700000000000003</v>
      </c>
      <c r="R18">
        <v>-86.2</v>
      </c>
      <c r="V18" s="32">
        <v>8</v>
      </c>
      <c r="W18" s="32">
        <v>69.8</v>
      </c>
      <c r="X18" s="32">
        <v>70.2</v>
      </c>
      <c r="Y18" s="32">
        <f t="shared" si="2"/>
        <v>0.40000000000000568</v>
      </c>
      <c r="Z18" s="32">
        <v>0.4</v>
      </c>
      <c r="AA18" s="32">
        <v>0.3</v>
      </c>
      <c r="AB18" s="32">
        <f t="shared" si="3"/>
        <v>0.10000000000000003</v>
      </c>
      <c r="AC18" s="32">
        <v>5.7</v>
      </c>
      <c r="AD18" s="32">
        <v>5.7</v>
      </c>
      <c r="AE18" s="32">
        <f t="shared" si="4"/>
        <v>0</v>
      </c>
    </row>
    <row r="19" spans="1:31">
      <c r="A19" s="16"/>
      <c r="B19" s="6">
        <v>6</v>
      </c>
      <c r="C19" s="6">
        <v>76.5</v>
      </c>
      <c r="D19" s="6">
        <v>58</v>
      </c>
      <c r="E19" s="7">
        <f t="shared" si="0"/>
        <v>24.183006535947712</v>
      </c>
      <c r="F19" s="6">
        <v>45.8</v>
      </c>
      <c r="G19" s="6">
        <v>51</v>
      </c>
      <c r="H19" s="7">
        <f t="shared" si="1"/>
        <v>11.353711790393021</v>
      </c>
      <c r="J19" s="14"/>
      <c r="K19" s="33">
        <v>20.6</v>
      </c>
      <c r="L19" s="34">
        <v>-86</v>
      </c>
      <c r="M19" s="32">
        <v>41.98</v>
      </c>
      <c r="N19" s="32">
        <v>73.87</v>
      </c>
      <c r="P19" s="39" t="s">
        <v>59</v>
      </c>
      <c r="Q19">
        <v>40.299999999999997</v>
      </c>
      <c r="R19">
        <v>-86.2</v>
      </c>
      <c r="V19" s="32">
        <v>9</v>
      </c>
      <c r="W19" s="32">
        <v>62.9</v>
      </c>
      <c r="X19" s="32">
        <v>62</v>
      </c>
      <c r="Y19" s="32">
        <f t="shared" si="2"/>
        <v>0.89999999999999858</v>
      </c>
      <c r="Z19" s="32">
        <v>4.8</v>
      </c>
      <c r="AA19" s="32">
        <v>4.4000000000000004</v>
      </c>
      <c r="AB19" s="32">
        <f t="shared" si="3"/>
        <v>0.39999999999999947</v>
      </c>
      <c r="AC19" s="32">
        <v>6.6</v>
      </c>
      <c r="AD19" s="32">
        <v>6.8</v>
      </c>
      <c r="AE19" s="32">
        <f t="shared" si="4"/>
        <v>0.20000000000000018</v>
      </c>
    </row>
    <row r="20" spans="1:31">
      <c r="A20" s="16"/>
      <c r="B20" s="6">
        <v>7</v>
      </c>
      <c r="C20" s="6">
        <v>71.2</v>
      </c>
      <c r="D20" s="6">
        <v>70</v>
      </c>
      <c r="E20" s="7">
        <f t="shared" si="0"/>
        <v>1.68539325842697</v>
      </c>
      <c r="F20" s="6">
        <v>44.9</v>
      </c>
      <c r="G20" s="6">
        <v>49</v>
      </c>
      <c r="H20" s="7">
        <f t="shared" si="1"/>
        <v>9.1314031180400921</v>
      </c>
      <c r="J20" s="14"/>
      <c r="K20" s="33">
        <v>20.6</v>
      </c>
      <c r="L20" s="34">
        <v>-86</v>
      </c>
      <c r="M20" s="32">
        <v>41.93</v>
      </c>
      <c r="N20" s="32">
        <v>73.7</v>
      </c>
      <c r="P20" s="39" t="s">
        <v>60</v>
      </c>
      <c r="Q20">
        <v>46.1</v>
      </c>
      <c r="R20">
        <v>-86.2</v>
      </c>
      <c r="V20" s="32">
        <v>10</v>
      </c>
      <c r="W20" s="32">
        <v>62.1</v>
      </c>
      <c r="X20" s="32">
        <v>62.5</v>
      </c>
      <c r="Y20" s="32">
        <f t="shared" si="2"/>
        <v>0.39999999999999858</v>
      </c>
      <c r="Z20" s="32">
        <v>2.4</v>
      </c>
      <c r="AA20" s="32">
        <v>2.7</v>
      </c>
      <c r="AB20" s="32">
        <f t="shared" si="3"/>
        <v>0.30000000000000027</v>
      </c>
      <c r="AC20" s="32">
        <v>6.6</v>
      </c>
      <c r="AD20" s="32">
        <v>6.6</v>
      </c>
      <c r="AE20" s="32">
        <f t="shared" si="4"/>
        <v>0</v>
      </c>
    </row>
    <row r="21" spans="1:31">
      <c r="A21" s="16"/>
      <c r="B21" s="6">
        <v>8</v>
      </c>
      <c r="C21" s="6">
        <v>69.3</v>
      </c>
      <c r="D21" s="6">
        <v>66</v>
      </c>
      <c r="E21" s="7">
        <f t="shared" si="0"/>
        <v>4.7619047619047583</v>
      </c>
      <c r="F21" s="6">
        <v>47.8</v>
      </c>
      <c r="G21" s="6">
        <v>53</v>
      </c>
      <c r="H21" s="7">
        <f t="shared" si="1"/>
        <v>10.878661087866115</v>
      </c>
      <c r="J21" s="14"/>
      <c r="K21" s="33">
        <v>20.6</v>
      </c>
      <c r="L21" s="34">
        <v>-86</v>
      </c>
      <c r="M21" s="32">
        <v>41.81</v>
      </c>
      <c r="N21" s="32">
        <v>73.72</v>
      </c>
      <c r="P21" s="39"/>
    </row>
    <row r="22" spans="1:31">
      <c r="A22" s="16"/>
      <c r="B22" s="6">
        <v>9</v>
      </c>
      <c r="C22" s="6">
        <v>72.400000000000006</v>
      </c>
      <c r="D22" s="6">
        <v>62</v>
      </c>
      <c r="E22" s="7">
        <f t="shared" si="0"/>
        <v>14.364640883977909</v>
      </c>
      <c r="F22" s="6">
        <v>47.7</v>
      </c>
      <c r="G22" s="6">
        <v>52</v>
      </c>
      <c r="H22" s="7">
        <f t="shared" si="1"/>
        <v>9.0146750524108956</v>
      </c>
      <c r="J22" s="14"/>
      <c r="K22" s="33">
        <v>20.6</v>
      </c>
      <c r="L22" s="34">
        <v>-86</v>
      </c>
      <c r="M22" s="32">
        <v>42.09</v>
      </c>
      <c r="N22" s="32">
        <v>74.33</v>
      </c>
      <c r="P22" s="39" t="s">
        <v>51</v>
      </c>
      <c r="Q22">
        <v>-0.1</v>
      </c>
      <c r="R22">
        <v>-87.4</v>
      </c>
      <c r="V22" s="32"/>
      <c r="W22" s="42" t="s">
        <v>70</v>
      </c>
      <c r="X22" s="42"/>
      <c r="Y22" s="42"/>
      <c r="Z22" s="42" t="s">
        <v>71</v>
      </c>
      <c r="AA22" s="42"/>
      <c r="AB22" s="42"/>
      <c r="AC22" s="42" t="s">
        <v>72</v>
      </c>
      <c r="AD22" s="42"/>
      <c r="AE22" s="42"/>
    </row>
    <row r="23" spans="1:31">
      <c r="A23" s="16"/>
      <c r="B23" s="6">
        <v>10</v>
      </c>
      <c r="C23" s="6">
        <v>65.900000000000006</v>
      </c>
      <c r="D23" s="6">
        <v>62</v>
      </c>
      <c r="E23" s="7">
        <f t="shared" si="0"/>
        <v>5.918057663125956</v>
      </c>
      <c r="F23" s="6">
        <v>46.7</v>
      </c>
      <c r="G23" s="6">
        <v>49</v>
      </c>
      <c r="H23" s="7">
        <f t="shared" si="1"/>
        <v>4.9250535331905718</v>
      </c>
      <c r="J23" s="14"/>
      <c r="K23" s="33">
        <v>20.6</v>
      </c>
      <c r="L23" s="34">
        <v>-86</v>
      </c>
      <c r="M23" s="32">
        <v>42.05</v>
      </c>
      <c r="N23" s="32">
        <v>73.91</v>
      </c>
      <c r="P23" s="39" t="s">
        <v>52</v>
      </c>
      <c r="Q23">
        <v>5.7</v>
      </c>
      <c r="R23">
        <v>-86.6</v>
      </c>
      <c r="V23" s="41" t="s">
        <v>0</v>
      </c>
      <c r="W23" s="41" t="s">
        <v>73</v>
      </c>
      <c r="X23" s="41" t="s">
        <v>74</v>
      </c>
      <c r="Y23" s="41" t="s">
        <v>75</v>
      </c>
      <c r="Z23" s="41" t="s">
        <v>73</v>
      </c>
      <c r="AA23" s="41" t="s">
        <v>74</v>
      </c>
      <c r="AB23" s="41" t="s">
        <v>75</v>
      </c>
      <c r="AC23" s="41" t="s">
        <v>73</v>
      </c>
      <c r="AD23" s="41" t="s">
        <v>74</v>
      </c>
      <c r="AE23" s="41" t="s">
        <v>76</v>
      </c>
    </row>
    <row r="24" spans="1:31">
      <c r="A24" s="16" t="s">
        <v>20</v>
      </c>
      <c r="B24" s="6">
        <v>1</v>
      </c>
      <c r="C24" s="6">
        <v>73.3</v>
      </c>
      <c r="D24" s="6">
        <v>59</v>
      </c>
      <c r="E24" s="7">
        <f t="shared" si="0"/>
        <v>19.508867667121415</v>
      </c>
      <c r="F24" s="6">
        <v>46</v>
      </c>
      <c r="G24" s="6">
        <v>51</v>
      </c>
      <c r="H24" s="7">
        <f t="shared" si="1"/>
        <v>10.869565217391305</v>
      </c>
      <c r="J24" s="14"/>
      <c r="K24" s="33">
        <v>20.6</v>
      </c>
      <c r="L24" s="34">
        <v>-86</v>
      </c>
      <c r="M24" s="32">
        <v>41.97</v>
      </c>
      <c r="N24" s="32">
        <v>73.540000000000006</v>
      </c>
      <c r="P24" s="39" t="s">
        <v>53</v>
      </c>
      <c r="Q24">
        <v>10.3</v>
      </c>
      <c r="R24">
        <v>-87</v>
      </c>
      <c r="V24" s="32">
        <v>1</v>
      </c>
      <c r="W24" s="32">
        <v>39.5</v>
      </c>
      <c r="X24" s="32">
        <v>39.5</v>
      </c>
      <c r="Y24" s="32">
        <f>ABS(X24-W24)</f>
        <v>0</v>
      </c>
      <c r="Z24" s="32">
        <v>0.3</v>
      </c>
      <c r="AA24" s="32">
        <v>0.3</v>
      </c>
      <c r="AB24" s="32">
        <f>ABS(AA24-Z24)</f>
        <v>0</v>
      </c>
      <c r="AC24" s="32">
        <v>5.0999999999999996</v>
      </c>
      <c r="AD24" s="32">
        <v>5.0999999999999996</v>
      </c>
      <c r="AE24" s="32">
        <f>ABS(AD24-AC24)</f>
        <v>0</v>
      </c>
    </row>
    <row r="25" spans="1:31">
      <c r="A25" s="16"/>
      <c r="B25" s="6">
        <v>2</v>
      </c>
      <c r="C25" s="6">
        <v>74.7</v>
      </c>
      <c r="D25" s="6">
        <v>74</v>
      </c>
      <c r="E25" s="7">
        <f t="shared" si="0"/>
        <v>0.93708165997323012</v>
      </c>
      <c r="F25" s="6">
        <v>46.1</v>
      </c>
      <c r="G25" s="6">
        <v>54</v>
      </c>
      <c r="H25" s="7">
        <f t="shared" si="1"/>
        <v>17.136659436008671</v>
      </c>
      <c r="J25" s="14"/>
      <c r="K25" s="33">
        <v>20.6</v>
      </c>
      <c r="L25" s="34">
        <v>-86</v>
      </c>
      <c r="M25" s="32">
        <v>41.72</v>
      </c>
      <c r="N25" s="32">
        <v>73.89</v>
      </c>
      <c r="P25" s="39" t="s">
        <v>54</v>
      </c>
      <c r="Q25">
        <v>15.3</v>
      </c>
      <c r="R25">
        <v>-87</v>
      </c>
      <c r="V25" s="32">
        <v>2</v>
      </c>
      <c r="W25" s="32">
        <v>38.5</v>
      </c>
      <c r="X25" s="32">
        <v>38.700000000000003</v>
      </c>
      <c r="Y25" s="32">
        <f t="shared" ref="Y25:Y33" si="6">ABS(X25-W25)</f>
        <v>0.20000000000000284</v>
      </c>
      <c r="Z25" s="32">
        <v>0.4</v>
      </c>
      <c r="AA25" s="32">
        <v>0.4</v>
      </c>
      <c r="AB25" s="32">
        <f t="shared" ref="AB25:AB33" si="7">ABS(AA25-Z25)</f>
        <v>0</v>
      </c>
      <c r="AC25" s="32">
        <v>5.2</v>
      </c>
      <c r="AD25" s="32">
        <v>5.2</v>
      </c>
      <c r="AE25" s="32">
        <f t="shared" ref="AE25:AE33" si="8">ABS(AD25-AC25)</f>
        <v>0</v>
      </c>
    </row>
    <row r="26" spans="1:31">
      <c r="A26" s="16"/>
      <c r="B26" s="6">
        <v>3</v>
      </c>
      <c r="C26" s="6">
        <v>78.2</v>
      </c>
      <c r="D26" s="6">
        <v>65</v>
      </c>
      <c r="E26" s="7">
        <f t="shared" si="0"/>
        <v>16.879795396419439</v>
      </c>
      <c r="F26" s="6">
        <v>47.7</v>
      </c>
      <c r="G26" s="6">
        <v>58</v>
      </c>
      <c r="H26" s="7">
        <f t="shared" si="1"/>
        <v>21.593291404612152</v>
      </c>
      <c r="J26" s="30" t="s">
        <v>25</v>
      </c>
      <c r="K26" s="35">
        <f>AVERAGE(K16:K25)</f>
        <v>20.599999999999998</v>
      </c>
      <c r="L26" s="35">
        <f t="shared" ref="L26:N26" si="9">AVERAGE(L16:L25)</f>
        <v>-86</v>
      </c>
      <c r="M26" s="35">
        <f t="shared" si="9"/>
        <v>42.036000000000001</v>
      </c>
      <c r="N26" s="35">
        <f t="shared" si="9"/>
        <v>73.727999999999994</v>
      </c>
      <c r="P26" s="39" t="s">
        <v>55</v>
      </c>
      <c r="Q26">
        <v>20.7</v>
      </c>
      <c r="R26">
        <v>-86.2</v>
      </c>
      <c r="V26" s="32">
        <v>3</v>
      </c>
      <c r="W26" s="32">
        <v>42</v>
      </c>
      <c r="X26" s="32">
        <v>42.1</v>
      </c>
      <c r="Y26" s="32">
        <f t="shared" si="6"/>
        <v>0.10000000000000142</v>
      </c>
      <c r="Z26" s="32">
        <v>0.1</v>
      </c>
      <c r="AA26" s="32">
        <v>0.1</v>
      </c>
      <c r="AB26" s="32">
        <f t="shared" si="7"/>
        <v>0</v>
      </c>
      <c r="AC26" s="32">
        <v>4.8</v>
      </c>
      <c r="AD26" s="32">
        <v>4.7</v>
      </c>
      <c r="AE26" s="32">
        <f t="shared" si="8"/>
        <v>9.9999999999999645E-2</v>
      </c>
    </row>
    <row r="27" spans="1:31">
      <c r="A27" s="16"/>
      <c r="B27" s="6">
        <v>4</v>
      </c>
      <c r="C27" s="6">
        <v>77.900000000000006</v>
      </c>
      <c r="D27" s="6">
        <v>66</v>
      </c>
      <c r="E27" s="7">
        <f t="shared" si="0"/>
        <v>15.275994865211818</v>
      </c>
      <c r="F27" s="6">
        <v>44.4</v>
      </c>
      <c r="G27" s="6">
        <v>50</v>
      </c>
      <c r="H27" s="7">
        <f t="shared" si="1"/>
        <v>12.612612612612617</v>
      </c>
      <c r="J27" s="30" t="s">
        <v>26</v>
      </c>
      <c r="K27" s="36">
        <f>_xlfn.STDEV.S(K16:K26)</f>
        <v>3.5527136788005009E-15</v>
      </c>
      <c r="L27" s="36">
        <f>_xlfn.STDEV.S(L16:L26)</f>
        <v>0</v>
      </c>
      <c r="M27" s="36">
        <f>_xlfn.STDEV.S(M16:M26)</f>
        <v>0.31787418894902381</v>
      </c>
      <c r="N27" s="36">
        <f>_xlfn.STDEV.S(N16:N26)</f>
        <v>0.29277294957013822</v>
      </c>
      <c r="P27" s="39" t="s">
        <v>56</v>
      </c>
      <c r="Q27">
        <v>25.3</v>
      </c>
      <c r="R27">
        <v>-86.2</v>
      </c>
      <c r="V27" s="32">
        <v>4</v>
      </c>
      <c r="W27" s="32">
        <v>40.9</v>
      </c>
      <c r="X27" s="32">
        <v>40.799999999999997</v>
      </c>
      <c r="Y27" s="32">
        <f t="shared" si="6"/>
        <v>0.10000000000000142</v>
      </c>
      <c r="Z27" s="32">
        <v>0.3</v>
      </c>
      <c r="AA27" s="32">
        <v>0.3</v>
      </c>
      <c r="AB27" s="32">
        <f t="shared" si="7"/>
        <v>0</v>
      </c>
      <c r="AC27" s="32">
        <v>4.9000000000000004</v>
      </c>
      <c r="AD27" s="32">
        <v>4.9000000000000004</v>
      </c>
      <c r="AE27" s="32">
        <f t="shared" si="8"/>
        <v>0</v>
      </c>
    </row>
    <row r="28" spans="1:31">
      <c r="A28" s="16"/>
      <c r="B28" s="6">
        <v>5</v>
      </c>
      <c r="C28" s="6">
        <v>72</v>
      </c>
      <c r="D28" s="6">
        <v>67</v>
      </c>
      <c r="E28" s="7">
        <f t="shared" si="0"/>
        <v>6.9444444444444446</v>
      </c>
      <c r="F28" s="6">
        <v>45.3</v>
      </c>
      <c r="G28" s="6">
        <v>52</v>
      </c>
      <c r="H28" s="7">
        <f t="shared" si="1"/>
        <v>14.790286975717445</v>
      </c>
      <c r="J28" s="30" t="s">
        <v>27</v>
      </c>
      <c r="K28" s="36">
        <v>0.2</v>
      </c>
      <c r="L28" s="37">
        <v>0.2</v>
      </c>
      <c r="M28" s="38" t="s">
        <v>14</v>
      </c>
      <c r="N28" s="38" t="s">
        <v>14</v>
      </c>
      <c r="P28" s="39" t="s">
        <v>57</v>
      </c>
      <c r="Q28">
        <v>30.5</v>
      </c>
      <c r="R28">
        <v>-86.2</v>
      </c>
      <c r="V28" s="32">
        <v>5</v>
      </c>
      <c r="W28" s="32">
        <v>41.7</v>
      </c>
      <c r="X28" s="32">
        <v>41.7</v>
      </c>
      <c r="Y28" s="32">
        <f t="shared" si="6"/>
        <v>0</v>
      </c>
      <c r="Z28" s="32">
        <v>0.8</v>
      </c>
      <c r="AA28" s="32">
        <v>0.8</v>
      </c>
      <c r="AB28" s="32">
        <f t="shared" si="7"/>
        <v>0</v>
      </c>
      <c r="AC28" s="32">
        <v>4.8</v>
      </c>
      <c r="AD28" s="32">
        <v>4.8</v>
      </c>
      <c r="AE28" s="32">
        <f t="shared" si="8"/>
        <v>0</v>
      </c>
    </row>
    <row r="29" spans="1:31">
      <c r="A29" s="16"/>
      <c r="B29" s="6">
        <v>6</v>
      </c>
      <c r="C29" s="6">
        <v>76.400000000000006</v>
      </c>
      <c r="D29" s="6">
        <v>65</v>
      </c>
      <c r="E29" s="7">
        <f t="shared" si="0"/>
        <v>14.921465968586395</v>
      </c>
      <c r="F29" s="6">
        <v>46.6</v>
      </c>
      <c r="G29" s="6">
        <v>54</v>
      </c>
      <c r="H29" s="7">
        <f t="shared" si="1"/>
        <v>15.879828326180254</v>
      </c>
      <c r="J29" s="30" t="s">
        <v>29</v>
      </c>
      <c r="K29" s="29">
        <v>0.2</v>
      </c>
      <c r="L29" s="29">
        <v>1.2</v>
      </c>
      <c r="M29" s="37">
        <v>0.3</v>
      </c>
      <c r="N29" s="37">
        <v>0.3</v>
      </c>
      <c r="P29" s="39" t="s">
        <v>58</v>
      </c>
      <c r="Q29">
        <v>35.700000000000003</v>
      </c>
      <c r="R29">
        <v>-86.2</v>
      </c>
      <c r="V29" s="32">
        <v>6</v>
      </c>
      <c r="W29" s="32">
        <v>43.7</v>
      </c>
      <c r="X29" s="32">
        <v>43.5</v>
      </c>
      <c r="Y29" s="32">
        <f t="shared" si="6"/>
        <v>0.20000000000000284</v>
      </c>
      <c r="Z29" s="32">
        <v>0</v>
      </c>
      <c r="AA29" s="32">
        <v>0</v>
      </c>
      <c r="AB29" s="32">
        <f t="shared" si="7"/>
        <v>0</v>
      </c>
      <c r="AC29" s="32">
        <v>4.5999999999999996</v>
      </c>
      <c r="AD29" s="32">
        <v>4.5999999999999996</v>
      </c>
      <c r="AE29" s="32">
        <f t="shared" si="8"/>
        <v>0</v>
      </c>
    </row>
    <row r="30" spans="1:31">
      <c r="A30" s="16"/>
      <c r="B30" s="6">
        <v>7</v>
      </c>
      <c r="C30" s="6">
        <v>74.8</v>
      </c>
      <c r="D30" s="6">
        <v>60</v>
      </c>
      <c r="E30" s="7">
        <f t="shared" si="0"/>
        <v>19.786096256684488</v>
      </c>
      <c r="F30" s="6">
        <v>42.3</v>
      </c>
      <c r="G30" s="6">
        <v>51</v>
      </c>
      <c r="H30" s="7">
        <f t="shared" si="1"/>
        <v>20.567375886524829</v>
      </c>
      <c r="J30" s="30" t="s">
        <v>28</v>
      </c>
      <c r="K30" s="37">
        <f>ABS(K29/K26 * 100)</f>
        <v>0.97087378640776711</v>
      </c>
      <c r="L30" s="37">
        <f>ABS(L29/L26 * 100)</f>
        <v>1.3953488372093024</v>
      </c>
      <c r="M30" s="37">
        <f t="shared" ref="M30:N30" si="10">ABS(M29/M26 * 100)</f>
        <v>0.71367399371966878</v>
      </c>
      <c r="N30" s="37">
        <f t="shared" si="10"/>
        <v>0.40690104166666669</v>
      </c>
      <c r="P30" s="39" t="s">
        <v>59</v>
      </c>
      <c r="Q30">
        <v>40.5</v>
      </c>
      <c r="R30">
        <v>-86.2</v>
      </c>
      <c r="V30" s="32">
        <v>7</v>
      </c>
      <c r="W30" s="32">
        <v>40.6</v>
      </c>
      <c r="X30" s="32">
        <v>40.5</v>
      </c>
      <c r="Y30" s="32">
        <f t="shared" si="6"/>
        <v>0.10000000000000142</v>
      </c>
      <c r="Z30" s="32">
        <v>1.7</v>
      </c>
      <c r="AA30" s="32">
        <v>1.7</v>
      </c>
      <c r="AB30" s="32">
        <f t="shared" si="7"/>
        <v>0</v>
      </c>
      <c r="AC30" s="32">
        <v>5</v>
      </c>
      <c r="AD30" s="32">
        <v>5</v>
      </c>
      <c r="AE30" s="32">
        <f t="shared" si="8"/>
        <v>0</v>
      </c>
    </row>
    <row r="31" spans="1:31">
      <c r="A31" s="16"/>
      <c r="B31" s="6">
        <v>8</v>
      </c>
      <c r="C31" s="6">
        <v>73.099999999999994</v>
      </c>
      <c r="D31" s="6">
        <v>68</v>
      </c>
      <c r="E31" s="7">
        <f t="shared" si="0"/>
        <v>6.9767441860465045</v>
      </c>
      <c r="F31" s="6">
        <v>45.4</v>
      </c>
      <c r="G31" s="6">
        <v>55</v>
      </c>
      <c r="H31" s="7">
        <f t="shared" si="1"/>
        <v>21.145374449339212</v>
      </c>
      <c r="P31" s="39" t="s">
        <v>60</v>
      </c>
      <c r="Q31">
        <v>45.9</v>
      </c>
      <c r="R31">
        <v>-85.8</v>
      </c>
      <c r="V31" s="32">
        <v>8</v>
      </c>
      <c r="W31" s="32">
        <v>41.4</v>
      </c>
      <c r="X31" s="32">
        <v>41.3</v>
      </c>
      <c r="Y31" s="32">
        <f t="shared" si="6"/>
        <v>0.10000000000000142</v>
      </c>
      <c r="Z31" s="32">
        <v>0.1</v>
      </c>
      <c r="AA31" s="32">
        <v>0.1</v>
      </c>
      <c r="AB31" s="32">
        <f t="shared" si="7"/>
        <v>0</v>
      </c>
      <c r="AC31" s="32">
        <v>4.8</v>
      </c>
      <c r="AD31" s="32">
        <v>4.8</v>
      </c>
      <c r="AE31" s="32">
        <f t="shared" si="8"/>
        <v>0</v>
      </c>
    </row>
    <row r="32" spans="1:31">
      <c r="A32" s="16"/>
      <c r="B32" s="6">
        <v>9</v>
      </c>
      <c r="C32" s="6">
        <v>74.5</v>
      </c>
      <c r="D32" s="6">
        <v>67</v>
      </c>
      <c r="E32" s="7">
        <f t="shared" si="0"/>
        <v>10.067114093959731</v>
      </c>
      <c r="F32" s="6">
        <v>41</v>
      </c>
      <c r="G32" s="6">
        <v>53</v>
      </c>
      <c r="H32" s="7">
        <f t="shared" si="1"/>
        <v>29.268292682926827</v>
      </c>
      <c r="P32" s="39" t="s">
        <v>62</v>
      </c>
      <c r="Q32" t="s">
        <v>63</v>
      </c>
      <c r="R32" t="s">
        <v>64</v>
      </c>
      <c r="V32" s="32">
        <v>9</v>
      </c>
      <c r="W32" s="32">
        <v>38.4</v>
      </c>
      <c r="X32" s="32">
        <v>38.299999999999997</v>
      </c>
      <c r="Y32" s="32">
        <f t="shared" si="6"/>
        <v>0.10000000000000142</v>
      </c>
      <c r="Z32" s="32">
        <v>0.9</v>
      </c>
      <c r="AA32" s="32">
        <v>0.9</v>
      </c>
      <c r="AB32" s="32">
        <f t="shared" si="7"/>
        <v>0</v>
      </c>
      <c r="AC32" s="32">
        <v>5.3</v>
      </c>
      <c r="AD32" s="32">
        <v>5.3</v>
      </c>
      <c r="AE32" s="32">
        <f t="shared" si="8"/>
        <v>0</v>
      </c>
    </row>
    <row r="33" spans="1:31">
      <c r="A33" s="16"/>
      <c r="B33" s="6">
        <v>10</v>
      </c>
      <c r="C33" s="6">
        <v>69.599999999999994</v>
      </c>
      <c r="D33" s="6">
        <v>69</v>
      </c>
      <c r="E33" s="7">
        <f t="shared" si="0"/>
        <v>0.86206896551723322</v>
      </c>
      <c r="F33" s="6">
        <v>43.2</v>
      </c>
      <c r="G33" s="6">
        <v>52</v>
      </c>
      <c r="H33" s="7">
        <f t="shared" si="1"/>
        <v>20.370370370370363</v>
      </c>
      <c r="V33" s="32">
        <v>10</v>
      </c>
      <c r="W33" s="32">
        <v>37.1</v>
      </c>
      <c r="X33" s="32">
        <v>36.9</v>
      </c>
      <c r="Y33" s="32">
        <f t="shared" si="6"/>
        <v>0.20000000000000284</v>
      </c>
      <c r="Z33" s="32">
        <v>0.7</v>
      </c>
      <c r="AA33" s="32">
        <v>0.7</v>
      </c>
      <c r="AB33" s="32">
        <f t="shared" si="7"/>
        <v>0</v>
      </c>
      <c r="AC33" s="32">
        <v>5.4</v>
      </c>
      <c r="AD33" s="32">
        <v>5.5</v>
      </c>
      <c r="AE33" s="32">
        <f t="shared" si="8"/>
        <v>9.9999999999999645E-2</v>
      </c>
    </row>
    <row r="34" spans="1:31" ht="30">
      <c r="A34" s="8" t="s">
        <v>37</v>
      </c>
      <c r="B34" s="6">
        <v>1</v>
      </c>
      <c r="C34" s="6">
        <v>44</v>
      </c>
      <c r="D34" s="6">
        <v>47</v>
      </c>
      <c r="E34" s="7">
        <f t="shared" si="0"/>
        <v>6.8181818181818175</v>
      </c>
      <c r="F34" s="6">
        <v>17</v>
      </c>
      <c r="G34" s="6">
        <v>38</v>
      </c>
      <c r="H34" s="9">
        <f>ABS(G34-F34) / F34 * 100</f>
        <v>123.52941176470588</v>
      </c>
    </row>
    <row r="35" spans="1:31">
      <c r="A35" s="16" t="s">
        <v>38</v>
      </c>
      <c r="B35" s="6">
        <v>1</v>
      </c>
      <c r="C35" s="6">
        <v>77.3</v>
      </c>
      <c r="D35" s="6">
        <v>80</v>
      </c>
      <c r="E35" s="7">
        <f t="shared" si="0"/>
        <v>3.4928848641655921</v>
      </c>
      <c r="F35" s="6">
        <v>40.5</v>
      </c>
      <c r="G35" s="6">
        <v>41</v>
      </c>
      <c r="H35" s="7">
        <f t="shared" si="1"/>
        <v>1.2345679012345678</v>
      </c>
    </row>
    <row r="36" spans="1:31">
      <c r="A36" s="16"/>
      <c r="B36" s="6">
        <v>2</v>
      </c>
      <c r="C36" s="6">
        <v>62.7</v>
      </c>
      <c r="D36" s="6">
        <v>62</v>
      </c>
      <c r="E36" s="7">
        <f t="shared" si="0"/>
        <v>1.1164274322169103</v>
      </c>
      <c r="F36" s="6">
        <v>38.299999999999997</v>
      </c>
      <c r="G36" s="6">
        <v>39</v>
      </c>
      <c r="H36" s="7">
        <f t="shared" si="1"/>
        <v>1.8276762402088846</v>
      </c>
    </row>
    <row r="37" spans="1:31">
      <c r="A37" s="16"/>
      <c r="B37" s="6">
        <v>3</v>
      </c>
      <c r="C37" s="6">
        <v>64.400000000000006</v>
      </c>
      <c r="D37" s="6">
        <v>69</v>
      </c>
      <c r="E37" s="7">
        <f t="shared" si="0"/>
        <v>7.1428571428571326</v>
      </c>
      <c r="F37" s="6">
        <v>42.3</v>
      </c>
      <c r="G37" s="6">
        <v>49</v>
      </c>
      <c r="H37" s="7">
        <f t="shared" si="1"/>
        <v>15.839243498817975</v>
      </c>
    </row>
    <row r="38" spans="1:31">
      <c r="A38" s="16"/>
      <c r="B38" s="6">
        <v>4</v>
      </c>
      <c r="C38" s="6">
        <v>79.7</v>
      </c>
      <c r="D38" s="6">
        <v>82</v>
      </c>
      <c r="E38" s="7">
        <f t="shared" si="0"/>
        <v>2.885821831869507</v>
      </c>
      <c r="F38" s="6">
        <v>41</v>
      </c>
      <c r="G38" s="6">
        <v>47</v>
      </c>
      <c r="H38" s="7">
        <f t="shared" si="1"/>
        <v>14.634146341463413</v>
      </c>
    </row>
    <row r="39" spans="1:31">
      <c r="A39" s="16"/>
      <c r="B39" s="6">
        <v>5</v>
      </c>
      <c r="C39" s="6">
        <v>79.400000000000006</v>
      </c>
      <c r="D39" s="6">
        <v>80</v>
      </c>
      <c r="E39" s="7">
        <f t="shared" si="0"/>
        <v>0.75566750629722201</v>
      </c>
      <c r="F39" s="6">
        <v>41.8</v>
      </c>
      <c r="G39" s="6">
        <v>52</v>
      </c>
      <c r="H39" s="7">
        <f t="shared" si="1"/>
        <v>24.401913875598094</v>
      </c>
    </row>
    <row r="40" spans="1:31">
      <c r="A40" s="16"/>
      <c r="B40" s="6">
        <v>6</v>
      </c>
      <c r="C40" s="6">
        <v>77.2</v>
      </c>
      <c r="D40" s="6">
        <v>82</v>
      </c>
      <c r="E40" s="7">
        <f t="shared" si="0"/>
        <v>6.2176165803108772</v>
      </c>
      <c r="F40" s="6">
        <v>44.5</v>
      </c>
      <c r="G40" s="6">
        <v>53</v>
      </c>
      <c r="H40" s="7">
        <f t="shared" si="1"/>
        <v>19.101123595505616</v>
      </c>
    </row>
    <row r="41" spans="1:31">
      <c r="A41" s="16"/>
      <c r="B41" s="6">
        <v>7</v>
      </c>
      <c r="C41" s="6">
        <v>76.5</v>
      </c>
      <c r="D41" s="6">
        <v>78</v>
      </c>
      <c r="E41" s="7">
        <f t="shared" si="0"/>
        <v>1.9607843137254901</v>
      </c>
      <c r="F41" s="6">
        <v>40.1</v>
      </c>
      <c r="G41" s="6">
        <v>47</v>
      </c>
      <c r="H41" s="7">
        <f t="shared" si="1"/>
        <v>17.206982543640894</v>
      </c>
    </row>
    <row r="42" spans="1:31">
      <c r="A42" s="16"/>
      <c r="B42" s="6">
        <v>8</v>
      </c>
      <c r="C42" s="6">
        <v>75.599999999999994</v>
      </c>
      <c r="D42" s="6">
        <v>77</v>
      </c>
      <c r="E42" s="7">
        <f t="shared" si="0"/>
        <v>1.8518518518518594</v>
      </c>
      <c r="F42" s="6">
        <v>42.4</v>
      </c>
      <c r="G42" s="6">
        <v>50</v>
      </c>
      <c r="H42" s="7">
        <f t="shared" si="1"/>
        <v>17.924528301886795</v>
      </c>
    </row>
    <row r="43" spans="1:31">
      <c r="A43" s="16"/>
      <c r="B43" s="6">
        <v>9</v>
      </c>
      <c r="C43" s="6">
        <v>71.400000000000006</v>
      </c>
      <c r="D43" s="6">
        <v>77</v>
      </c>
      <c r="E43" s="7">
        <f t="shared" si="0"/>
        <v>7.8431372549019525</v>
      </c>
      <c r="F43" s="6">
        <v>40.700000000000003</v>
      </c>
      <c r="G43" s="6">
        <v>45</v>
      </c>
      <c r="H43" s="7">
        <f t="shared" si="1"/>
        <v>10.565110565110556</v>
      </c>
    </row>
    <row r="44" spans="1:31">
      <c r="A44" s="16"/>
      <c r="B44" s="6">
        <v>10</v>
      </c>
      <c r="C44" s="6">
        <v>72.900000000000006</v>
      </c>
      <c r="D44" s="6">
        <v>75</v>
      </c>
      <c r="E44" s="7">
        <f t="shared" si="0"/>
        <v>2.880658436213984</v>
      </c>
      <c r="F44" s="6">
        <v>44.5</v>
      </c>
      <c r="G44" s="6">
        <v>46</v>
      </c>
      <c r="H44" s="7">
        <f t="shared" si="1"/>
        <v>3.3707865168539324</v>
      </c>
    </row>
    <row r="45" spans="1:31">
      <c r="A45" s="16" t="s">
        <v>39</v>
      </c>
      <c r="B45" s="6">
        <v>1</v>
      </c>
      <c r="C45" s="6">
        <v>49</v>
      </c>
      <c r="D45" s="6">
        <v>56.8</v>
      </c>
      <c r="E45" s="7">
        <f t="shared" si="0"/>
        <v>15.918367346938769</v>
      </c>
      <c r="F45" s="6">
        <v>22</v>
      </c>
      <c r="G45" s="6">
        <v>26.5</v>
      </c>
      <c r="H45" s="7">
        <f t="shared" si="1"/>
        <v>20.454545454545457</v>
      </c>
    </row>
    <row r="46" spans="1:31">
      <c r="A46" s="16"/>
      <c r="B46" s="6">
        <v>2</v>
      </c>
      <c r="C46" s="6">
        <v>51</v>
      </c>
      <c r="D46" s="6">
        <v>56.6</v>
      </c>
      <c r="E46" s="7">
        <f t="shared" si="0"/>
        <v>10.980392156862747</v>
      </c>
      <c r="F46" s="6">
        <v>26</v>
      </c>
      <c r="G46" s="6">
        <v>26.5</v>
      </c>
      <c r="H46" s="7">
        <f t="shared" si="1"/>
        <v>1.9230769230769231</v>
      </c>
    </row>
    <row r="47" spans="1:31">
      <c r="A47" s="16"/>
      <c r="B47" s="6">
        <v>3</v>
      </c>
      <c r="C47" s="6">
        <v>42</v>
      </c>
      <c r="D47" s="6">
        <v>53.1</v>
      </c>
      <c r="E47" s="7">
        <f t="shared" si="0"/>
        <v>26.428571428571434</v>
      </c>
      <c r="F47" s="6">
        <v>21</v>
      </c>
      <c r="G47" s="6">
        <v>26.5</v>
      </c>
      <c r="H47" s="7">
        <f>ABS(G47-F47) / F47 * 100</f>
        <v>26.190476190476193</v>
      </c>
    </row>
    <row r="48" spans="1:31">
      <c r="B48" s="27" t="s">
        <v>42</v>
      </c>
      <c r="C48" s="28">
        <f>AVERAGE(C4:C47)</f>
        <v>69.022727272727266</v>
      </c>
      <c r="D48" s="28">
        <f>AVERAGE(D4:D47)</f>
        <v>66.306818181818187</v>
      </c>
      <c r="E48" s="7"/>
      <c r="F48" s="28">
        <f>AVERAGE(F4:F47)</f>
        <v>39.827272727272721</v>
      </c>
      <c r="G48" s="28">
        <f>AVERAGE(G4:G47)</f>
        <v>46.079545454545453</v>
      </c>
      <c r="H48" s="7">
        <f>AVERAGE(H4:H47)</f>
        <v>17.495226680743571</v>
      </c>
    </row>
    <row r="49" spans="2:8">
      <c r="B49" s="22" t="s">
        <v>43</v>
      </c>
      <c r="C49" s="23"/>
      <c r="D49" s="23"/>
      <c r="E49" s="24">
        <f>(C48-D48)/C48 * 100</f>
        <v>3.9348040829766053</v>
      </c>
      <c r="F49" s="25"/>
      <c r="G49" s="25"/>
      <c r="H49" s="26">
        <f>ABS(F48-G48)/F48 * 100</f>
        <v>15.698470668797093</v>
      </c>
    </row>
    <row r="50" spans="2:8">
      <c r="B50" s="20" t="s">
        <v>44</v>
      </c>
      <c r="C50" s="17"/>
      <c r="D50" s="17"/>
      <c r="E50" s="18">
        <f>AVERAGE(E6:E49)</f>
        <v>8.2579922093064404</v>
      </c>
      <c r="F50" s="19"/>
      <c r="G50" s="19"/>
      <c r="H50" s="21">
        <f>AVERAGE(H6:H49)</f>
        <v>17.681972035154345</v>
      </c>
    </row>
    <row r="51" spans="2:8">
      <c r="E51" s="5"/>
    </row>
  </sheetData>
  <mergeCells count="18">
    <mergeCell ref="W9:Y9"/>
    <mergeCell ref="Z9:AB9"/>
    <mergeCell ref="AC9:AE9"/>
    <mergeCell ref="W22:Y22"/>
    <mergeCell ref="Z22:AB22"/>
    <mergeCell ref="AC22:AE22"/>
    <mergeCell ref="B49:D49"/>
    <mergeCell ref="B50:D50"/>
    <mergeCell ref="J14:J25"/>
    <mergeCell ref="A14:A23"/>
    <mergeCell ref="A24:A33"/>
    <mergeCell ref="A35:A44"/>
    <mergeCell ref="A45:A47"/>
    <mergeCell ref="K14:N14"/>
    <mergeCell ref="C1:G1"/>
    <mergeCell ref="F2:H2"/>
    <mergeCell ref="C2:E2"/>
    <mergeCell ref="A4:A13"/>
  </mergeCells>
  <conditionalFormatting sqref="Y11:Y20 AB11:AB20 Y24:Y33 AB24:AB3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1:AE20 AE24:AE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GD0439</vt:lpstr>
      <vt:lpstr>GB0325</vt:lpstr>
      <vt:lpstr>FG0210</vt:lpstr>
      <vt:lpstr>HB0558 (BAD)</vt:lpstr>
      <vt:lpstr>LC0014 (BAD)</vt:lpstr>
      <vt:lpstr>HB0462 (BAD)</vt:lpstr>
      <vt:lpstr>Aggregate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</cp:lastModifiedBy>
  <dcterms:created xsi:type="dcterms:W3CDTF">2022-06-29T21:19:54Z</dcterms:created>
  <dcterms:modified xsi:type="dcterms:W3CDTF">2022-07-07T21:21:20Z</dcterms:modified>
</cp:coreProperties>
</file>