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RF_Balance_Profound\Documentation\"/>
    </mc:Choice>
  </mc:AlternateContent>
  <xr:revisionPtr revIDLastSave="0" documentId="13_ncr:1_{46F8AC7E-1FBE-491A-B87F-8509806FE443}" xr6:coauthVersionLast="47" xr6:coauthVersionMax="47" xr10:uidLastSave="{00000000-0000-0000-0000-000000000000}"/>
  <bookViews>
    <workbookView xWindow="5070" yWindow="5070" windowWidth="38700" windowHeight="15435" activeTab="6" xr2:uid="{53798A95-D6D5-4EC4-873B-7F3D9730CEBD}"/>
  </bookViews>
  <sheets>
    <sheet name="GD0439" sheetId="1" r:id="rId1"/>
    <sheet name="GB0325" sheetId="3" r:id="rId2"/>
    <sheet name="FG0210" sheetId="4" r:id="rId3"/>
    <sheet name="HB0558 (BAD)" sheetId="6" r:id="rId4"/>
    <sheet name="LC0014 (BAD)" sheetId="7" r:id="rId5"/>
    <sheet name="HB0462 (BAD)" sheetId="8" r:id="rId6"/>
    <sheet name="Aggregate result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7" i="9" l="1"/>
  <c r="O86" i="9"/>
  <c r="O85" i="9"/>
  <c r="O84" i="9"/>
  <c r="O83" i="9"/>
  <c r="O82" i="9"/>
  <c r="O81" i="9"/>
  <c r="O80" i="9"/>
  <c r="O79" i="9"/>
  <c r="O78" i="9"/>
  <c r="R87" i="9"/>
  <c r="R79" i="9"/>
  <c r="R80" i="9"/>
  <c r="R81" i="9"/>
  <c r="R82" i="9"/>
  <c r="R83" i="9"/>
  <c r="R84" i="9"/>
  <c r="R85" i="9"/>
  <c r="R86" i="9"/>
  <c r="R78" i="9"/>
  <c r="R45" i="9"/>
  <c r="R46" i="9"/>
  <c r="R47" i="9"/>
  <c r="R44" i="9"/>
  <c r="R37" i="9"/>
  <c r="R38" i="9"/>
  <c r="R39" i="9"/>
  <c r="R36" i="9"/>
  <c r="AD13" i="9"/>
  <c r="AF13" i="9" s="1"/>
  <c r="AD14" i="9"/>
  <c r="AF14" i="9" s="1"/>
  <c r="AD12" i="9"/>
  <c r="AF12" i="9" s="1"/>
  <c r="AF33" i="9"/>
  <c r="AF32" i="9"/>
  <c r="AF31" i="9"/>
  <c r="AF30" i="9"/>
  <c r="AF29" i="9"/>
  <c r="AF28" i="9"/>
  <c r="AF27" i="9"/>
  <c r="AF26" i="9"/>
  <c r="AF25" i="9"/>
  <c r="AF24" i="9"/>
  <c r="AC33" i="9"/>
  <c r="AC32" i="9"/>
  <c r="AC31" i="9"/>
  <c r="AC30" i="9"/>
  <c r="AC29" i="9"/>
  <c r="AC28" i="9"/>
  <c r="AC27" i="9"/>
  <c r="AC26" i="9"/>
  <c r="AC25" i="9"/>
  <c r="AC24" i="9"/>
  <c r="Z33" i="9"/>
  <c r="Z32" i="9"/>
  <c r="Z31" i="9"/>
  <c r="Z30" i="9"/>
  <c r="Z29" i="9"/>
  <c r="Z28" i="9"/>
  <c r="Z27" i="9"/>
  <c r="Z26" i="9"/>
  <c r="Z25" i="9"/>
  <c r="Z24" i="9"/>
  <c r="AF20" i="9"/>
  <c r="AF19" i="9"/>
  <c r="AF18" i="9"/>
  <c r="AF17" i="9"/>
  <c r="AF16" i="9"/>
  <c r="AF15" i="9"/>
  <c r="AF11" i="9"/>
  <c r="AC20" i="9"/>
  <c r="AC19" i="9"/>
  <c r="AC18" i="9"/>
  <c r="AC17" i="9"/>
  <c r="AC16" i="9"/>
  <c r="AC15" i="9"/>
  <c r="AC14" i="9"/>
  <c r="AC13" i="9"/>
  <c r="AC12" i="9"/>
  <c r="AC11" i="9"/>
  <c r="Z12" i="9"/>
  <c r="Z13" i="9"/>
  <c r="Z14" i="9"/>
  <c r="Z15" i="9"/>
  <c r="Z16" i="9"/>
  <c r="Z17" i="9"/>
  <c r="Z18" i="9"/>
  <c r="Z19" i="9"/>
  <c r="Z20" i="9"/>
  <c r="Z11" i="9"/>
  <c r="G48" i="9"/>
  <c r="F48" i="9"/>
  <c r="D48" i="9"/>
  <c r="C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" i="9"/>
  <c r="D3" i="1"/>
  <c r="D4" i="1"/>
  <c r="D5" i="1"/>
  <c r="D6" i="1"/>
  <c r="D7" i="1"/>
  <c r="D8" i="1"/>
  <c r="D9" i="1"/>
  <c r="D10" i="1"/>
  <c r="D11" i="1"/>
  <c r="D2" i="1"/>
  <c r="L26" i="9"/>
  <c r="L27" i="9" s="1"/>
  <c r="M26" i="9"/>
  <c r="M27" i="9" s="1"/>
  <c r="N26" i="9"/>
  <c r="N30" i="9" s="1"/>
  <c r="K26" i="9"/>
  <c r="K27" i="9" s="1"/>
  <c r="D2" i="6"/>
  <c r="F12" i="8"/>
  <c r="C12" i="8"/>
  <c r="G10" i="8"/>
  <c r="F12" i="6"/>
  <c r="C12" i="6"/>
  <c r="F12" i="7"/>
  <c r="C12" i="7"/>
  <c r="E2" i="7" a="1"/>
  <c r="E2" i="7" s="1"/>
  <c r="B2" i="7" a="1"/>
  <c r="D10" i="7" s="1"/>
  <c r="G11" i="4"/>
  <c r="G10" i="4"/>
  <c r="G9" i="4"/>
  <c r="G8" i="4"/>
  <c r="G7" i="4"/>
  <c r="G6" i="4"/>
  <c r="G5" i="4"/>
  <c r="G4" i="4"/>
  <c r="G3" i="4"/>
  <c r="G2" i="4"/>
  <c r="D11" i="4"/>
  <c r="D10" i="4"/>
  <c r="D9" i="4"/>
  <c r="D8" i="4"/>
  <c r="D7" i="4"/>
  <c r="D6" i="4"/>
  <c r="D5" i="4"/>
  <c r="D4" i="4"/>
  <c r="D3" i="4"/>
  <c r="D2" i="4"/>
  <c r="G7" i="3"/>
  <c r="F12" i="1"/>
  <c r="E2" i="1" a="1"/>
  <c r="G8" i="1" s="1"/>
  <c r="B2" i="1" a="1"/>
  <c r="E2" i="3" a="1"/>
  <c r="E2" i="3" s="1"/>
  <c r="G2" i="3" s="1"/>
  <c r="B2" i="3" a="1"/>
  <c r="D11" i="3" s="1"/>
  <c r="E2" i="4" a="1"/>
  <c r="E2" i="4" s="1"/>
  <c r="B2" i="4" a="1"/>
  <c r="B2" i="4" s="1"/>
  <c r="F12" i="4"/>
  <c r="C12" i="4"/>
  <c r="F12" i="3"/>
  <c r="C12" i="3"/>
  <c r="C12" i="1"/>
  <c r="E49" i="9" l="1"/>
  <c r="E50" i="9" s="1"/>
  <c r="H49" i="9"/>
  <c r="H48" i="9"/>
  <c r="M30" i="9"/>
  <c r="N27" i="9"/>
  <c r="K30" i="9"/>
  <c r="L30" i="9"/>
  <c r="D2" i="8"/>
  <c r="B12" i="8"/>
  <c r="G3" i="8"/>
  <c r="G5" i="8"/>
  <c r="G7" i="8"/>
  <c r="G9" i="8"/>
  <c r="G11" i="8"/>
  <c r="D4" i="8"/>
  <c r="D6" i="8"/>
  <c r="D8" i="8"/>
  <c r="D10" i="8"/>
  <c r="D3" i="8"/>
  <c r="D5" i="8"/>
  <c r="D7" i="8"/>
  <c r="D9" i="8"/>
  <c r="D11" i="8"/>
  <c r="G4" i="8"/>
  <c r="G6" i="8"/>
  <c r="G8" i="8"/>
  <c r="G4" i="7"/>
  <c r="G8" i="7"/>
  <c r="G9" i="1"/>
  <c r="G10" i="1"/>
  <c r="G6" i="7"/>
  <c r="G10" i="7"/>
  <c r="D3" i="7"/>
  <c r="D7" i="7"/>
  <c r="D11" i="7"/>
  <c r="B2" i="7"/>
  <c r="B12" i="7" s="1"/>
  <c r="D5" i="7"/>
  <c r="D9" i="7"/>
  <c r="E12" i="7"/>
  <c r="G2" i="7"/>
  <c r="G3" i="7"/>
  <c r="G5" i="7"/>
  <c r="G7" i="7"/>
  <c r="G9" i="7"/>
  <c r="G11" i="7"/>
  <c r="D4" i="7"/>
  <c r="D6" i="7"/>
  <c r="D8" i="7"/>
  <c r="D5" i="3"/>
  <c r="G11" i="3"/>
  <c r="D9" i="3"/>
  <c r="G3" i="3"/>
  <c r="D6" i="3"/>
  <c r="D10" i="3"/>
  <c r="G4" i="3"/>
  <c r="G8" i="3"/>
  <c r="D4" i="3"/>
  <c r="D8" i="3"/>
  <c r="G6" i="3"/>
  <c r="G10" i="3"/>
  <c r="D3" i="3"/>
  <c r="D7" i="3"/>
  <c r="G5" i="3"/>
  <c r="G9" i="3"/>
  <c r="G5" i="1"/>
  <c r="G6" i="1"/>
  <c r="G3" i="1"/>
  <c r="G7" i="1"/>
  <c r="G11" i="1"/>
  <c r="G4" i="1"/>
  <c r="E2" i="1"/>
  <c r="G2" i="1" s="1"/>
  <c r="B2" i="1"/>
  <c r="E12" i="3"/>
  <c r="B2" i="3"/>
  <c r="D2" i="3" s="1"/>
  <c r="E12" i="4"/>
  <c r="G12" i="4"/>
  <c r="B12" i="4"/>
  <c r="D12" i="4"/>
  <c r="H50" i="9" l="1"/>
  <c r="G2" i="8"/>
  <c r="G12" i="8" s="1"/>
  <c r="E12" i="8"/>
  <c r="D12" i="8"/>
  <c r="G12" i="7"/>
  <c r="D2" i="7"/>
  <c r="D12" i="7" s="1"/>
  <c r="G12" i="3"/>
  <c r="G12" i="1"/>
  <c r="E12" i="1"/>
  <c r="B12" i="1"/>
  <c r="D12" i="1"/>
  <c r="D12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<sst xmlns="http://schemas.openxmlformats.org/spreadsheetml/2006/main" count="355" uniqueCount="108">
  <si>
    <t>Element</t>
  </si>
  <si>
    <t>LF eff (%) (WTF 4)</t>
  </si>
  <si>
    <t>% Diff</t>
  </si>
  <si>
    <t>LF eff (%) (Stored)</t>
  </si>
  <si>
    <t>HF eff (%) (Stored)</t>
  </si>
  <si>
    <t>HF eff (%) (WTF 4)</t>
  </si>
  <si>
    <t>Average</t>
  </si>
  <si>
    <t>[1</t>
  </si>
  <si>
    <t xml:space="preserve"> FG0210</t>
  </si>
  <si>
    <t xml:space="preserve"> GD0439</t>
  </si>
  <si>
    <t xml:space="preserve"> GB0325</t>
  </si>
  <si>
    <t>4.28 MHz</t>
  </si>
  <si>
    <t>13.89 MHZ</t>
  </si>
  <si>
    <t xml:space="preserve"> HB0558</t>
  </si>
  <si>
    <t>N/A</t>
  </si>
  <si>
    <t xml:space="preserve"> LC0014</t>
  </si>
  <si>
    <t xml:space="preserve"> HB0462</t>
  </si>
  <si>
    <t>UA Read data:</t>
  </si>
  <si>
    <t>GD0439 (Good)</t>
  </si>
  <si>
    <t>GB0325 (Good)</t>
  </si>
  <si>
    <t>FG0210 (Good)</t>
  </si>
  <si>
    <t>d</t>
  </si>
  <si>
    <t>Single Element Repeatability Test</t>
  </si>
  <si>
    <t>LF Eff (%)</t>
  </si>
  <si>
    <t>HF Eff (%)</t>
  </si>
  <si>
    <t>Mean</t>
  </si>
  <si>
    <t>STDEV (+/-)</t>
  </si>
  <si>
    <t>1/2 Step size  (+/-)</t>
  </si>
  <si>
    <t>Combined error (%)</t>
  </si>
  <si>
    <t>Combined error</t>
  </si>
  <si>
    <t>X (mm)</t>
  </si>
  <si>
    <t>Theta (deg)</t>
  </si>
  <si>
    <t>WTF 4</t>
  </si>
  <si>
    <t>Prev. WTF</t>
  </si>
  <si>
    <t>Low Frequency</t>
  </si>
  <si>
    <t>High Frequency</t>
  </si>
  <si>
    <t>Efficiency (percent)</t>
  </si>
  <si>
    <t>HB0558 (Bad, DNF)</t>
  </si>
  <si>
    <t>LC0014 (Bad)</t>
  </si>
  <si>
    <t>HB0462 (Bad, DNF)</t>
  </si>
  <si>
    <t>% diff</t>
  </si>
  <si>
    <t>% dfif</t>
  </si>
  <si>
    <t>Mean:</t>
  </si>
  <si>
    <t>Systematic error (%)</t>
  </si>
  <si>
    <t>Average Percent Difference</t>
  </si>
  <si>
    <t>GD0439-2022.07.06-10.12</t>
  </si>
  <si>
    <t>Test operator IJB</t>
  </si>
  <si>
    <t xml:space="preserve">Comment </t>
  </si>
  <si>
    <t>Software Version 1.0</t>
  </si>
  <si>
    <t xml:space="preserve">Script </t>
  </si>
  <si>
    <t>UA Write FAIL</t>
  </si>
  <si>
    <t>Element_01</t>
  </si>
  <si>
    <t>Element_02</t>
  </si>
  <si>
    <t>Element_03</t>
  </si>
  <si>
    <t>Element_04</t>
  </si>
  <si>
    <t>Element_05</t>
  </si>
  <si>
    <t>Element_06</t>
  </si>
  <si>
    <t>Element_07</t>
  </si>
  <si>
    <t>Element_08</t>
  </si>
  <si>
    <t>Element_09</t>
  </si>
  <si>
    <t>Element_10</t>
  </si>
  <si>
    <t>UA</t>
  </si>
  <si>
    <t>Elements</t>
  </si>
  <si>
    <t>with</t>
  </si>
  <si>
    <t>manual</t>
  </si>
  <si>
    <t>X</t>
  </si>
  <si>
    <t>Theta</t>
  </si>
  <si>
    <t>LF.Eff (%)</t>
  </si>
  <si>
    <t>LF.Rfl (%)</t>
  </si>
  <si>
    <t>LF.Pf(max) (W)</t>
  </si>
  <si>
    <t>HF.Eff (%)</t>
  </si>
  <si>
    <t>HF.Rfl (%)</t>
  </si>
  <si>
    <t>HF.Pf(max) (W)</t>
  </si>
  <si>
    <t>Trial 1</t>
  </si>
  <si>
    <t>Trial 2</t>
  </si>
  <si>
    <t>diff (%)</t>
  </si>
  <si>
    <t>diff (W)</t>
  </si>
  <si>
    <t>HB0558</t>
  </si>
  <si>
    <t>Frequency</t>
  </si>
  <si>
    <t>Low</t>
  </si>
  <si>
    <t>High</t>
  </si>
  <si>
    <t>HB0462</t>
  </si>
  <si>
    <t>New system (Preliminary)</t>
  </si>
  <si>
    <t>Prev System (%)</t>
  </si>
  <si>
    <t>Eff (%)</t>
  </si>
  <si>
    <t>difference (%)</t>
  </si>
  <si>
    <t>New system (After Iteration)</t>
  </si>
  <si>
    <t>Pass/Fail</t>
  </si>
  <si>
    <t>FAIL</t>
  </si>
  <si>
    <t>PASS</t>
  </si>
  <si>
    <t>FAIIL</t>
  </si>
  <si>
    <t>Same Pass/Fail?</t>
  </si>
  <si>
    <t>NO</t>
  </si>
  <si>
    <t>YES</t>
  </si>
  <si>
    <t>NaN</t>
  </si>
  <si>
    <t>High Power</t>
  </si>
  <si>
    <t>GB0325</t>
  </si>
  <si>
    <t>(1.98w</t>
  </si>
  <si>
    <t>low</t>
  </si>
  <si>
    <t>5.35 w high)</t>
  </si>
  <si>
    <t>(1w</t>
  </si>
  <si>
    <t>1 w high)</t>
  </si>
  <si>
    <t>Low Power</t>
  </si>
  <si>
    <t>LF eff (%)</t>
  </si>
  <si>
    <t>HF eff (%)</t>
  </si>
  <si>
    <t>1W Pf</t>
  </si>
  <si>
    <t>1.98 W Pf</t>
  </si>
  <si>
    <t>5.35 W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</si>
</sst>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  <font>
      <sz val="11"/>
      <color rgb="FF9C0006"/>
      <name val="Calibri"/>
      <family val="2"/>
      <scheme val="minor"/>
    </font>
    <font>
      <sz val="11"/>
      <color rgb="FF1D1C1D"/>
      <name val="Arial"/>
      <family val="2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1D1C1D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0" fontId="0" fillId="0" borderId="6" xfId="0" applyFont="1" applyBorder="1"/>
    <xf numFmtId="0" fontId="0" fillId="0" borderId="1" xfId="0" applyBorder="1"/>
    <xf numFmtId="164" fontId="3" fillId="0" borderId="1" xfId="0" applyNumberFormat="1" applyFont="1" applyBorder="1"/>
    <xf numFmtId="2" fontId="0" fillId="0" borderId="1" xfId="0" applyNumberFormat="1" applyBorder="1"/>
    <xf numFmtId="164" fontId="0" fillId="0" borderId="1" xfId="0" applyNumberFormat="1" applyFont="1" applyBorder="1"/>
    <xf numFmtId="164" fontId="4" fillId="0" borderId="1" xfId="0" applyNumberFormat="1" applyFont="1" applyBorder="1"/>
    <xf numFmtId="2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3" fillId="0" borderId="0" xfId="0" applyFont="1"/>
    <xf numFmtId="164" fontId="0" fillId="0" borderId="1" xfId="0" applyNumberForma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6" fillId="3" borderId="1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164" fontId="8" fillId="2" borderId="1" xfId="1" applyNumberFormat="1" applyFont="1" applyBorder="1" applyAlignment="1">
      <alignment horizontal="center"/>
    </xf>
    <xf numFmtId="0" fontId="9" fillId="3" borderId="1" xfId="2" applyFont="1" applyBorder="1" applyAlignment="1">
      <alignment horizontal="center"/>
    </xf>
    <xf numFmtId="0" fontId="0" fillId="0" borderId="0" xfId="0" quotePrefix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957-694F-4324-99A2-42B0706282CA}">
  <dimension ref="A1:AA34"/>
  <sheetViews>
    <sheetView workbookViewId="0">
      <selection activeCell="D24" sqref="D24"/>
    </sheetView>
  </sheetViews>
  <sheetFormatPr defaultRowHeight="15"/>
  <cols>
    <col min="1" max="1" width="12.28515625" customWidth="1"/>
    <col min="4" max="4" width="12.5703125" bestFit="1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  <c r="H1" s="1"/>
    </row>
    <row r="2" spans="1:27">
      <c r="A2">
        <v>1</v>
      </c>
      <c r="B2" cm="1">
        <f t="array" ref="B2:B11">TRANSPOSE(H15:Q15)</f>
        <v>65.400000000000006</v>
      </c>
      <c r="C2">
        <v>61</v>
      </c>
      <c r="D2" s="3">
        <f>ABS(C2-B2)/B2 * 100</f>
        <v>6.7278287461773782</v>
      </c>
      <c r="E2" cm="1">
        <f t="array" ref="E2:E11">TRANSPOSE(R15:AA15)</f>
        <v>38.200000000000003</v>
      </c>
      <c r="F2">
        <v>41</v>
      </c>
      <c r="G2" s="3">
        <f>ABS(F2-E2)/E2 * 100</f>
        <v>7.329842931937165</v>
      </c>
    </row>
    <row r="3" spans="1:27">
      <c r="A3">
        <v>2</v>
      </c>
      <c r="B3">
        <v>63.3</v>
      </c>
      <c r="C3">
        <v>62</v>
      </c>
      <c r="D3" s="3">
        <f t="shared" ref="D3:D11" si="0">ABS(C3-B3)/B3 * 100</f>
        <v>2.0537124802527602</v>
      </c>
      <c r="E3">
        <v>35.700000000000003</v>
      </c>
      <c r="F3">
        <v>42</v>
      </c>
      <c r="G3" s="3">
        <f t="shared" ref="G3:G11" si="1">ABS(F3-E3)/E3 * 100</f>
        <v>17.647058823529402</v>
      </c>
    </row>
    <row r="4" spans="1:27">
      <c r="A4">
        <v>3</v>
      </c>
      <c r="B4">
        <v>63.7</v>
      </c>
      <c r="C4">
        <v>61</v>
      </c>
      <c r="D4" s="3">
        <f t="shared" si="0"/>
        <v>4.2386185243328143</v>
      </c>
      <c r="E4">
        <v>38.299999999999997</v>
      </c>
      <c r="F4">
        <v>44</v>
      </c>
      <c r="G4" s="3">
        <f t="shared" si="1"/>
        <v>14.882506527415151</v>
      </c>
    </row>
    <row r="5" spans="1:27">
      <c r="A5">
        <v>4</v>
      </c>
      <c r="B5">
        <v>65.2</v>
      </c>
      <c r="C5">
        <v>73</v>
      </c>
      <c r="D5" s="3">
        <f t="shared" si="0"/>
        <v>11.963190184049074</v>
      </c>
      <c r="E5">
        <v>38.9</v>
      </c>
      <c r="F5">
        <v>48</v>
      </c>
      <c r="G5" s="3">
        <f t="shared" si="1"/>
        <v>23.393316195372755</v>
      </c>
    </row>
    <row r="6" spans="1:27">
      <c r="A6">
        <v>5</v>
      </c>
      <c r="B6">
        <v>68</v>
      </c>
      <c r="C6">
        <v>61</v>
      </c>
      <c r="D6" s="3">
        <f t="shared" si="0"/>
        <v>10.294117647058822</v>
      </c>
      <c r="E6">
        <v>39.1</v>
      </c>
      <c r="F6">
        <v>49</v>
      </c>
      <c r="G6" s="3">
        <f t="shared" si="1"/>
        <v>25.319693094629152</v>
      </c>
    </row>
    <row r="7" spans="1:27">
      <c r="A7">
        <v>6</v>
      </c>
      <c r="B7">
        <v>78.8</v>
      </c>
      <c r="C7">
        <v>63</v>
      </c>
      <c r="D7" s="3">
        <f t="shared" si="0"/>
        <v>20.050761421319795</v>
      </c>
      <c r="E7">
        <v>41.4</v>
      </c>
      <c r="F7">
        <v>46</v>
      </c>
      <c r="G7" s="3">
        <f t="shared" si="1"/>
        <v>11.111111111111114</v>
      </c>
    </row>
    <row r="8" spans="1:27">
      <c r="A8">
        <v>7</v>
      </c>
      <c r="B8">
        <v>66.3</v>
      </c>
      <c r="C8">
        <v>63</v>
      </c>
      <c r="D8" s="3">
        <f t="shared" si="0"/>
        <v>4.9773755656108563</v>
      </c>
      <c r="E8">
        <v>35.6</v>
      </c>
      <c r="F8">
        <v>44</v>
      </c>
      <c r="G8" s="3">
        <f t="shared" si="1"/>
        <v>23.595505617977523</v>
      </c>
    </row>
    <row r="9" spans="1:27">
      <c r="A9">
        <v>8</v>
      </c>
      <c r="B9">
        <v>63.4</v>
      </c>
      <c r="C9">
        <v>64</v>
      </c>
      <c r="D9" s="3">
        <f t="shared" si="0"/>
        <v>0.94637223974763629</v>
      </c>
      <c r="E9">
        <v>37</v>
      </c>
      <c r="F9">
        <v>42</v>
      </c>
      <c r="G9" s="3">
        <f t="shared" si="1"/>
        <v>13.513513513513514</v>
      </c>
    </row>
    <row r="10" spans="1:27">
      <c r="A10">
        <v>9</v>
      </c>
      <c r="B10">
        <v>74.3</v>
      </c>
      <c r="C10">
        <v>76</v>
      </c>
      <c r="D10" s="3">
        <f t="shared" si="0"/>
        <v>2.2880215343203272</v>
      </c>
      <c r="E10">
        <v>30.2</v>
      </c>
      <c r="F10">
        <v>41</v>
      </c>
      <c r="G10" s="3">
        <f t="shared" si="1"/>
        <v>35.761589403973517</v>
      </c>
    </row>
    <row r="11" spans="1:27">
      <c r="A11">
        <v>10</v>
      </c>
      <c r="B11">
        <v>65.2</v>
      </c>
      <c r="C11">
        <v>62</v>
      </c>
      <c r="D11" s="3">
        <f t="shared" si="0"/>
        <v>4.9079754601227039</v>
      </c>
      <c r="E11">
        <v>34.700000000000003</v>
      </c>
      <c r="F11">
        <v>39</v>
      </c>
      <c r="G11" s="3">
        <f t="shared" si="1"/>
        <v>12.391930835734861</v>
      </c>
    </row>
    <row r="12" spans="1:27">
      <c r="A12" t="s">
        <v>6</v>
      </c>
      <c r="B12">
        <f>AVERAGE(B2:B11)</f>
        <v>67.36</v>
      </c>
      <c r="C12" t="e">
        <f>AVERAGE(C25:C34)</f>
        <v>#DIV/0!</v>
      </c>
      <c r="D12" s="3">
        <f t="shared" ref="D12:G12" si="2">AVERAGE(D2:D11)</f>
        <v>6.8447973802992168</v>
      </c>
      <c r="E12">
        <f t="shared" si="2"/>
        <v>36.909999999999997</v>
      </c>
      <c r="F12">
        <f t="shared" si="2"/>
        <v>43.6</v>
      </c>
      <c r="G12" s="3">
        <f t="shared" si="2"/>
        <v>18.494606805519414</v>
      </c>
    </row>
    <row r="14" spans="1:27">
      <c r="A14" t="s">
        <v>17</v>
      </c>
    </row>
    <row r="15" spans="1:27">
      <c r="A15" s="2" t="s">
        <v>7</v>
      </c>
      <c r="B15" t="s">
        <v>9</v>
      </c>
      <c r="C15">
        <v>20200609</v>
      </c>
      <c r="D15">
        <v>1</v>
      </c>
      <c r="E15">
        <v>4.18</v>
      </c>
      <c r="F15">
        <v>13.38</v>
      </c>
      <c r="G15">
        <v>-87.9</v>
      </c>
      <c r="H15">
        <v>65.400000000000006</v>
      </c>
      <c r="I15">
        <v>63.3</v>
      </c>
      <c r="J15">
        <v>63.7</v>
      </c>
      <c r="K15">
        <v>65.2</v>
      </c>
      <c r="L15">
        <v>68</v>
      </c>
      <c r="M15">
        <v>78.8</v>
      </c>
      <c r="N15">
        <v>66.3</v>
      </c>
      <c r="O15">
        <v>63.4</v>
      </c>
      <c r="P15">
        <v>74.3</v>
      </c>
      <c r="Q15">
        <v>65.2</v>
      </c>
      <c r="R15">
        <v>38.200000000000003</v>
      </c>
      <c r="S15">
        <v>35.700000000000003</v>
      </c>
      <c r="T15">
        <v>38.299999999999997</v>
      </c>
      <c r="U15">
        <v>38.9</v>
      </c>
      <c r="V15">
        <v>39.1</v>
      </c>
      <c r="W15">
        <v>41.4</v>
      </c>
      <c r="X15">
        <v>35.6</v>
      </c>
      <c r="Y15">
        <v>37</v>
      </c>
      <c r="Z15">
        <v>30.2</v>
      </c>
      <c r="AA15">
        <v>34.700000000000003</v>
      </c>
    </row>
    <row r="34" spans="10:10">
      <c r="J3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C7D-6610-4E68-9935-DF4237055EA0}">
  <dimension ref="A1:AA15"/>
  <sheetViews>
    <sheetView workbookViewId="0">
      <selection activeCell="G18" sqref="G18"/>
    </sheetView>
  </sheetViews>
  <sheetFormatPr defaultRowHeight="15"/>
  <cols>
    <col min="1" max="1" width="13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68.8</v>
      </c>
      <c r="C2">
        <v>64</v>
      </c>
      <c r="D2">
        <f>ABS(C2-B2)/B2 * 100</f>
        <v>6.9767441860465071</v>
      </c>
      <c r="E2" cm="1">
        <f t="array" ref="E2:E11">TRANSPOSE(R15:AA15)</f>
        <v>38.799999999999997</v>
      </c>
      <c r="F2">
        <v>38</v>
      </c>
      <c r="G2">
        <f>ABS(F2-E2)/E2 * 100</f>
        <v>2.0618556701030855</v>
      </c>
    </row>
    <row r="3" spans="1:27">
      <c r="A3">
        <v>2</v>
      </c>
      <c r="B3">
        <v>77.3</v>
      </c>
      <c r="C3">
        <v>76</v>
      </c>
      <c r="D3">
        <f t="shared" ref="D3:D11" si="0">ABS(C3-B3)/B3 * 100</f>
        <v>1.6817593790426872</v>
      </c>
      <c r="E3">
        <v>35</v>
      </c>
      <c r="F3">
        <v>41</v>
      </c>
      <c r="G3">
        <f t="shared" ref="G3:G11" si="1">ABS(F3-E3)/E3 * 100</f>
        <v>17.142857142857142</v>
      </c>
    </row>
    <row r="4" spans="1:27">
      <c r="A4">
        <v>3</v>
      </c>
      <c r="B4">
        <v>73.400000000000006</v>
      </c>
      <c r="C4">
        <v>65</v>
      </c>
      <c r="D4">
        <f t="shared" si="0"/>
        <v>11.444141689373303</v>
      </c>
      <c r="E4">
        <v>39</v>
      </c>
      <c r="F4">
        <v>47</v>
      </c>
      <c r="G4">
        <f t="shared" si="1"/>
        <v>20.512820512820511</v>
      </c>
    </row>
    <row r="5" spans="1:27">
      <c r="A5">
        <v>4</v>
      </c>
      <c r="B5">
        <v>69.900000000000006</v>
      </c>
      <c r="C5">
        <v>63</v>
      </c>
      <c r="D5">
        <f t="shared" si="0"/>
        <v>9.8712446351931415</v>
      </c>
      <c r="E5">
        <v>42.5</v>
      </c>
      <c r="F5">
        <v>48</v>
      </c>
      <c r="G5">
        <f t="shared" si="1"/>
        <v>12.941176470588237</v>
      </c>
    </row>
    <row r="6" spans="1:27">
      <c r="A6">
        <v>5</v>
      </c>
      <c r="B6">
        <v>51.1</v>
      </c>
      <c r="C6">
        <v>50</v>
      </c>
      <c r="D6">
        <f t="shared" si="0"/>
        <v>2.1526418786692787</v>
      </c>
      <c r="E6">
        <v>45</v>
      </c>
      <c r="F6">
        <v>47</v>
      </c>
      <c r="G6">
        <f t="shared" si="1"/>
        <v>4.4444444444444446</v>
      </c>
    </row>
    <row r="7" spans="1:27">
      <c r="A7">
        <v>6</v>
      </c>
      <c r="B7">
        <v>76.5</v>
      </c>
      <c r="C7">
        <v>58</v>
      </c>
      <c r="D7">
        <f t="shared" si="0"/>
        <v>24.183006535947712</v>
      </c>
      <c r="E7">
        <v>45.8</v>
      </c>
      <c r="F7">
        <v>51</v>
      </c>
      <c r="G7">
        <f t="shared" si="1"/>
        <v>11.353711790393021</v>
      </c>
    </row>
    <row r="8" spans="1:27">
      <c r="A8">
        <v>7</v>
      </c>
      <c r="B8">
        <v>71.2</v>
      </c>
      <c r="C8">
        <v>70</v>
      </c>
      <c r="D8">
        <f t="shared" si="0"/>
        <v>1.68539325842697</v>
      </c>
      <c r="E8">
        <v>44.9</v>
      </c>
      <c r="F8">
        <v>49</v>
      </c>
      <c r="G8">
        <f t="shared" si="1"/>
        <v>9.1314031180400921</v>
      </c>
    </row>
    <row r="9" spans="1:27">
      <c r="A9">
        <v>8</v>
      </c>
      <c r="B9">
        <v>69.3</v>
      </c>
      <c r="C9">
        <v>66</v>
      </c>
      <c r="D9">
        <f t="shared" si="0"/>
        <v>4.7619047619047583</v>
      </c>
      <c r="E9">
        <v>47.8</v>
      </c>
      <c r="F9">
        <v>53</v>
      </c>
      <c r="G9">
        <f t="shared" si="1"/>
        <v>10.878661087866115</v>
      </c>
    </row>
    <row r="10" spans="1:27">
      <c r="A10">
        <v>9</v>
      </c>
      <c r="B10">
        <v>72.400000000000006</v>
      </c>
      <c r="C10">
        <v>62</v>
      </c>
      <c r="D10">
        <f t="shared" si="0"/>
        <v>14.364640883977909</v>
      </c>
      <c r="E10">
        <v>47.7</v>
      </c>
      <c r="F10">
        <v>52</v>
      </c>
      <c r="G10">
        <f t="shared" si="1"/>
        <v>9.0146750524108956</v>
      </c>
    </row>
    <row r="11" spans="1:27">
      <c r="A11">
        <v>10</v>
      </c>
      <c r="B11">
        <v>65.900000000000006</v>
      </c>
      <c r="C11">
        <v>62</v>
      </c>
      <c r="D11">
        <f t="shared" si="0"/>
        <v>5.918057663125956</v>
      </c>
      <c r="E11">
        <v>46.7</v>
      </c>
      <c r="F11">
        <v>49</v>
      </c>
      <c r="G11">
        <f t="shared" si="1"/>
        <v>4.9250535331905718</v>
      </c>
    </row>
    <row r="12" spans="1:27">
      <c r="A12" t="s">
        <v>6</v>
      </c>
      <c r="B12">
        <f>AVERAGE(B2:B11)</f>
        <v>69.58</v>
      </c>
      <c r="C12">
        <f t="shared" ref="C12:G12" si="2">AVERAGE(C2:C11)</f>
        <v>63.6</v>
      </c>
      <c r="D12">
        <f t="shared" si="2"/>
        <v>8.3039534871708209</v>
      </c>
      <c r="E12">
        <f t="shared" si="2"/>
        <v>43.32</v>
      </c>
      <c r="F12">
        <f t="shared" si="2"/>
        <v>47.5</v>
      </c>
      <c r="G12">
        <f t="shared" si="2"/>
        <v>10.240665882271411</v>
      </c>
    </row>
    <row r="14" spans="1:27">
      <c r="A14" t="s">
        <v>17</v>
      </c>
    </row>
    <row r="15" spans="1:27">
      <c r="A15" s="2" t="s">
        <v>7</v>
      </c>
      <c r="B15" t="s">
        <v>10</v>
      </c>
      <c r="C15">
        <v>20200619</v>
      </c>
      <c r="D15">
        <v>1</v>
      </c>
      <c r="E15">
        <v>4.18</v>
      </c>
      <c r="F15">
        <v>13.38</v>
      </c>
      <c r="G15">
        <v>-87.7</v>
      </c>
      <c r="H15">
        <v>68.8</v>
      </c>
      <c r="I15">
        <v>77.3</v>
      </c>
      <c r="J15">
        <v>73.400000000000006</v>
      </c>
      <c r="K15">
        <v>69.900000000000006</v>
      </c>
      <c r="L15">
        <v>51.1</v>
      </c>
      <c r="M15">
        <v>76.5</v>
      </c>
      <c r="N15">
        <v>71.2</v>
      </c>
      <c r="O15">
        <v>69.3</v>
      </c>
      <c r="P15">
        <v>72.400000000000006</v>
      </c>
      <c r="Q15">
        <v>65.900000000000006</v>
      </c>
      <c r="R15">
        <v>38.799999999999997</v>
      </c>
      <c r="S15">
        <v>35</v>
      </c>
      <c r="T15">
        <v>39</v>
      </c>
      <c r="U15">
        <v>42.5</v>
      </c>
      <c r="V15">
        <v>45</v>
      </c>
      <c r="W15">
        <v>45.8</v>
      </c>
      <c r="X15">
        <v>44.9</v>
      </c>
      <c r="Y15">
        <v>47.8</v>
      </c>
      <c r="Z15">
        <v>47.7</v>
      </c>
      <c r="AA15">
        <v>46.7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692-6940-4FD4-9E7E-FC19EE7DB707}">
  <dimension ref="A1:AA15"/>
  <sheetViews>
    <sheetView workbookViewId="0">
      <selection activeCell="F3" sqref="F3"/>
    </sheetView>
  </sheetViews>
  <sheetFormatPr defaultRowHeight="15"/>
  <cols>
    <col min="1" max="1" width="13" customWidth="1"/>
    <col min="4" max="4" width="6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73.3</v>
      </c>
      <c r="C2">
        <v>59</v>
      </c>
      <c r="D2" s="3">
        <f>ABS(C2-B2)/B2 * 100</f>
        <v>19.508867667121415</v>
      </c>
      <c r="E2" cm="1">
        <f t="array" ref="E2:E11">TRANSPOSE(R15:AA15)</f>
        <v>46</v>
      </c>
      <c r="F2">
        <v>51</v>
      </c>
      <c r="G2" s="3">
        <f>ABS(F2-E2)/E2 * 100</f>
        <v>10.869565217391305</v>
      </c>
    </row>
    <row r="3" spans="1:27">
      <c r="A3">
        <v>2</v>
      </c>
      <c r="B3">
        <v>74.7</v>
      </c>
      <c r="C3">
        <v>74</v>
      </c>
      <c r="D3" s="3">
        <f t="shared" ref="D3:D11" si="0">ABS(C3-B3)/B3 * 100</f>
        <v>0.93708165997323012</v>
      </c>
      <c r="E3">
        <v>46.1</v>
      </c>
      <c r="F3">
        <v>54</v>
      </c>
      <c r="G3" s="3">
        <f t="shared" ref="G3:G11" si="1">ABS(F3-E3)/E3 * 100</f>
        <v>17.136659436008671</v>
      </c>
    </row>
    <row r="4" spans="1:27">
      <c r="A4">
        <v>3</v>
      </c>
      <c r="B4">
        <v>78.2</v>
      </c>
      <c r="C4">
        <v>65</v>
      </c>
      <c r="D4" s="3">
        <f t="shared" si="0"/>
        <v>16.879795396419439</v>
      </c>
      <c r="E4">
        <v>47.7</v>
      </c>
      <c r="F4">
        <v>58</v>
      </c>
      <c r="G4" s="3">
        <f t="shared" si="1"/>
        <v>21.593291404612152</v>
      </c>
    </row>
    <row r="5" spans="1:27">
      <c r="A5">
        <v>4</v>
      </c>
      <c r="B5">
        <v>77.900000000000006</v>
      </c>
      <c r="C5">
        <v>66</v>
      </c>
      <c r="D5" s="3">
        <f t="shared" si="0"/>
        <v>15.275994865211818</v>
      </c>
      <c r="E5">
        <v>44.4</v>
      </c>
      <c r="F5">
        <v>50</v>
      </c>
      <c r="G5" s="3">
        <f t="shared" si="1"/>
        <v>12.612612612612617</v>
      </c>
    </row>
    <row r="6" spans="1:27">
      <c r="A6">
        <v>5</v>
      </c>
      <c r="B6">
        <v>72</v>
      </c>
      <c r="C6">
        <v>67</v>
      </c>
      <c r="D6" s="3">
        <f t="shared" si="0"/>
        <v>6.9444444444444446</v>
      </c>
      <c r="E6">
        <v>45.3</v>
      </c>
      <c r="F6">
        <v>52</v>
      </c>
      <c r="G6" s="3">
        <f t="shared" si="1"/>
        <v>14.790286975717445</v>
      </c>
    </row>
    <row r="7" spans="1:27">
      <c r="A7">
        <v>6</v>
      </c>
      <c r="B7">
        <v>76.400000000000006</v>
      </c>
      <c r="C7">
        <v>65</v>
      </c>
      <c r="D7" s="3">
        <f t="shared" si="0"/>
        <v>14.921465968586395</v>
      </c>
      <c r="E7">
        <v>46.6</v>
      </c>
      <c r="F7">
        <v>54</v>
      </c>
      <c r="G7" s="3">
        <f t="shared" si="1"/>
        <v>15.879828326180254</v>
      </c>
    </row>
    <row r="8" spans="1:27">
      <c r="A8">
        <v>7</v>
      </c>
      <c r="B8">
        <v>74.8</v>
      </c>
      <c r="C8">
        <v>60</v>
      </c>
      <c r="D8" s="3">
        <f t="shared" si="0"/>
        <v>19.786096256684488</v>
      </c>
      <c r="E8">
        <v>42.3</v>
      </c>
      <c r="F8">
        <v>51</v>
      </c>
      <c r="G8" s="3">
        <f t="shared" si="1"/>
        <v>20.567375886524829</v>
      </c>
    </row>
    <row r="9" spans="1:27">
      <c r="A9">
        <v>8</v>
      </c>
      <c r="B9">
        <v>73.099999999999994</v>
      </c>
      <c r="C9">
        <v>68</v>
      </c>
      <c r="D9" s="3">
        <f t="shared" si="0"/>
        <v>6.9767441860465045</v>
      </c>
      <c r="E9">
        <v>45.4</v>
      </c>
      <c r="F9">
        <v>55</v>
      </c>
      <c r="G9" s="3">
        <f t="shared" si="1"/>
        <v>21.145374449339212</v>
      </c>
    </row>
    <row r="10" spans="1:27">
      <c r="A10">
        <v>9</v>
      </c>
      <c r="B10">
        <v>74.5</v>
      </c>
      <c r="C10">
        <v>67</v>
      </c>
      <c r="D10" s="3">
        <f t="shared" si="0"/>
        <v>10.067114093959731</v>
      </c>
      <c r="E10">
        <v>41</v>
      </c>
      <c r="F10">
        <v>53</v>
      </c>
      <c r="G10" s="3">
        <f t="shared" si="1"/>
        <v>29.268292682926827</v>
      </c>
    </row>
    <row r="11" spans="1:27">
      <c r="A11">
        <v>10</v>
      </c>
      <c r="B11">
        <v>69.599999999999994</v>
      </c>
      <c r="C11">
        <v>69</v>
      </c>
      <c r="D11" s="3">
        <f t="shared" si="0"/>
        <v>0.86206896551723322</v>
      </c>
      <c r="E11">
        <v>43.2</v>
      </c>
      <c r="F11">
        <v>52</v>
      </c>
      <c r="G11" s="3">
        <f t="shared" si="1"/>
        <v>20.370370370370363</v>
      </c>
    </row>
    <row r="12" spans="1:27">
      <c r="A12" t="s">
        <v>6</v>
      </c>
      <c r="B12">
        <f>AVERAGE(B2:B11)</f>
        <v>74.45</v>
      </c>
      <c r="C12">
        <f t="shared" ref="C12:G12" si="2">AVERAGE(C2:C11)</f>
        <v>66</v>
      </c>
      <c r="D12" s="3">
        <f t="shared" si="2"/>
        <v>11.21596735039647</v>
      </c>
      <c r="E12">
        <f t="shared" si="2"/>
        <v>44.8</v>
      </c>
      <c r="F12">
        <f t="shared" si="2"/>
        <v>53</v>
      </c>
      <c r="G12" s="3">
        <f t="shared" si="2"/>
        <v>18.423365736168368</v>
      </c>
    </row>
    <row r="14" spans="1:27">
      <c r="A14" t="s">
        <v>17</v>
      </c>
    </row>
    <row r="15" spans="1:27">
      <c r="A15" s="2" t="s">
        <v>7</v>
      </c>
      <c r="B15" t="s">
        <v>8</v>
      </c>
      <c r="C15">
        <v>20190905</v>
      </c>
      <c r="D15">
        <v>1</v>
      </c>
      <c r="E15">
        <v>4.29</v>
      </c>
      <c r="F15">
        <v>13.58</v>
      </c>
      <c r="G15">
        <v>-89.8</v>
      </c>
      <c r="H15">
        <v>73.3</v>
      </c>
      <c r="I15">
        <v>74.7</v>
      </c>
      <c r="J15">
        <v>78.2</v>
      </c>
      <c r="K15">
        <v>77.900000000000006</v>
      </c>
      <c r="L15">
        <v>72</v>
      </c>
      <c r="M15">
        <v>76.400000000000006</v>
      </c>
      <c r="N15">
        <v>74.8</v>
      </c>
      <c r="O15">
        <v>73.099999999999994</v>
      </c>
      <c r="P15">
        <v>74.5</v>
      </c>
      <c r="Q15">
        <v>69.599999999999994</v>
      </c>
      <c r="R15">
        <v>46</v>
      </c>
      <c r="S15">
        <v>46.1</v>
      </c>
      <c r="T15">
        <v>47.7</v>
      </c>
      <c r="U15">
        <v>44.4</v>
      </c>
      <c r="V15">
        <v>45.3</v>
      </c>
      <c r="W15">
        <v>46.6</v>
      </c>
      <c r="X15">
        <v>42.3</v>
      </c>
      <c r="Y15">
        <v>45.4</v>
      </c>
      <c r="Z15">
        <v>41</v>
      </c>
      <c r="AA15">
        <v>43.2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7F7-873C-4453-A602-345F015FDE15}">
  <dimension ref="A1:AA15"/>
  <sheetViews>
    <sheetView workbookViewId="0">
      <selection activeCell="F10" sqref="F10"/>
    </sheetView>
  </sheetViews>
  <sheetFormatPr defaultRowHeight="15"/>
  <cols>
    <col min="1" max="1" width="12.85546875" customWidth="1"/>
    <col min="4" max="4" width="10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44</v>
      </c>
      <c r="C2">
        <v>47</v>
      </c>
      <c r="D2" s="3">
        <f>ABS(C2-B2)/B2 * 100</f>
        <v>6.8181818181818175</v>
      </c>
      <c r="E2">
        <v>17</v>
      </c>
      <c r="F2">
        <v>38</v>
      </c>
      <c r="G2" t="s">
        <v>14</v>
      </c>
    </row>
    <row r="3" spans="1:27">
      <c r="A3">
        <v>2</v>
      </c>
      <c r="B3" t="s">
        <v>14</v>
      </c>
      <c r="C3">
        <v>61</v>
      </c>
      <c r="D3" t="s">
        <v>14</v>
      </c>
      <c r="E3" t="s">
        <v>14</v>
      </c>
      <c r="F3">
        <v>43</v>
      </c>
      <c r="G3" t="s">
        <v>14</v>
      </c>
    </row>
    <row r="4" spans="1:27">
      <c r="A4">
        <v>3</v>
      </c>
      <c r="B4" t="s">
        <v>14</v>
      </c>
      <c r="C4">
        <v>53</v>
      </c>
      <c r="D4" t="s">
        <v>14</v>
      </c>
      <c r="E4" t="s">
        <v>14</v>
      </c>
      <c r="F4">
        <v>45</v>
      </c>
      <c r="G4" t="s">
        <v>14</v>
      </c>
    </row>
    <row r="5" spans="1:27">
      <c r="A5">
        <v>4</v>
      </c>
      <c r="B5" t="s">
        <v>14</v>
      </c>
      <c r="C5">
        <v>60</v>
      </c>
      <c r="D5" t="s">
        <v>14</v>
      </c>
      <c r="E5" t="s">
        <v>14</v>
      </c>
      <c r="F5">
        <v>43</v>
      </c>
      <c r="G5" t="s">
        <v>14</v>
      </c>
    </row>
    <row r="6" spans="1:27">
      <c r="A6">
        <v>5</v>
      </c>
      <c r="B6" t="s">
        <v>14</v>
      </c>
      <c r="C6">
        <v>64</v>
      </c>
      <c r="D6" t="s">
        <v>14</v>
      </c>
      <c r="E6" t="s">
        <v>14</v>
      </c>
      <c r="F6">
        <v>40</v>
      </c>
      <c r="G6" t="s">
        <v>14</v>
      </c>
    </row>
    <row r="7" spans="1:27">
      <c r="A7">
        <v>6</v>
      </c>
      <c r="B7" t="s">
        <v>14</v>
      </c>
      <c r="C7">
        <v>61</v>
      </c>
      <c r="D7" t="s">
        <v>14</v>
      </c>
      <c r="E7" t="s">
        <v>14</v>
      </c>
      <c r="F7">
        <v>40</v>
      </c>
      <c r="G7" t="s">
        <v>14</v>
      </c>
    </row>
    <row r="8" spans="1:27">
      <c r="A8">
        <v>7</v>
      </c>
      <c r="B8" t="s">
        <v>14</v>
      </c>
      <c r="C8">
        <v>62</v>
      </c>
      <c r="D8" t="s">
        <v>14</v>
      </c>
      <c r="E8" t="s">
        <v>14</v>
      </c>
      <c r="F8">
        <v>43</v>
      </c>
      <c r="G8" t="s">
        <v>14</v>
      </c>
    </row>
    <row r="9" spans="1:27">
      <c r="A9">
        <v>8</v>
      </c>
      <c r="B9" t="s">
        <v>14</v>
      </c>
      <c r="C9">
        <v>71</v>
      </c>
      <c r="D9" t="s">
        <v>14</v>
      </c>
      <c r="E9" t="s">
        <v>14</v>
      </c>
      <c r="F9">
        <v>44</v>
      </c>
      <c r="G9" t="s">
        <v>14</v>
      </c>
    </row>
    <row r="10" spans="1:27">
      <c r="A10">
        <v>9</v>
      </c>
      <c r="B10" t="s">
        <v>14</v>
      </c>
      <c r="C10">
        <v>62</v>
      </c>
      <c r="D10" t="s">
        <v>14</v>
      </c>
      <c r="E10" t="s">
        <v>14</v>
      </c>
      <c r="F10">
        <v>41</v>
      </c>
      <c r="G10" t="s">
        <v>14</v>
      </c>
    </row>
    <row r="11" spans="1:27">
      <c r="A11">
        <v>10</v>
      </c>
      <c r="B11" t="s">
        <v>14</v>
      </c>
      <c r="C11">
        <v>73</v>
      </c>
      <c r="D11" t="s">
        <v>14</v>
      </c>
      <c r="E11" t="s">
        <v>14</v>
      </c>
      <c r="F11">
        <v>44</v>
      </c>
      <c r="G11" t="s">
        <v>14</v>
      </c>
    </row>
    <row r="12" spans="1:27">
      <c r="A12" t="s">
        <v>6</v>
      </c>
      <c r="B12" t="s">
        <v>14</v>
      </c>
      <c r="C12">
        <f t="shared" ref="C12:F12" si="0">AVERAGE(C2:C11)</f>
        <v>61.4</v>
      </c>
      <c r="D12" t="s">
        <v>14</v>
      </c>
      <c r="E12" t="s">
        <v>14</v>
      </c>
      <c r="F12">
        <f t="shared" si="0"/>
        <v>42.1</v>
      </c>
      <c r="G12" t="s">
        <v>14</v>
      </c>
    </row>
    <row r="14" spans="1:27">
      <c r="A14" t="s">
        <v>17</v>
      </c>
    </row>
    <row r="15" spans="1:27">
      <c r="A15" s="2" t="s">
        <v>7</v>
      </c>
      <c r="B15" t="s">
        <v>13</v>
      </c>
      <c r="C15">
        <v>20210224</v>
      </c>
      <c r="D15">
        <v>1</v>
      </c>
      <c r="E15" t="s">
        <v>11</v>
      </c>
      <c r="F15" t="s">
        <v>12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6F0C-2A83-4840-B5CB-213D419DD465}">
  <dimension ref="A1:AA15"/>
  <sheetViews>
    <sheetView workbookViewId="0">
      <selection activeCell="E2" sqref="E2:F11"/>
    </sheetView>
  </sheetViews>
  <sheetFormatPr defaultRowHeight="15"/>
  <cols>
    <col min="1" max="1" width="12.8554687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77.3</v>
      </c>
      <c r="C2">
        <v>80</v>
      </c>
      <c r="D2">
        <f>ABS(C2-B2)/B2</f>
        <v>3.4928848641655921E-2</v>
      </c>
      <c r="E2" cm="1">
        <f t="array" ref="E2:E11">TRANSPOSE(R15:AA15)</f>
        <v>40.5</v>
      </c>
      <c r="F2">
        <v>41</v>
      </c>
      <c r="G2">
        <f>ABS(F2-E2)/E2</f>
        <v>1.2345679012345678E-2</v>
      </c>
    </row>
    <row r="3" spans="1:27">
      <c r="A3">
        <v>2</v>
      </c>
      <c r="B3">
        <v>62.7</v>
      </c>
      <c r="C3">
        <v>62</v>
      </c>
      <c r="D3">
        <f t="shared" ref="D3:D11" si="0">ABS(C3-B3)/B3</f>
        <v>1.1164274322169104E-2</v>
      </c>
      <c r="E3">
        <v>38.299999999999997</v>
      </c>
      <c r="F3">
        <v>39</v>
      </c>
      <c r="G3">
        <f t="shared" ref="G3:G11" si="1">ABS(F3-E3)/E3</f>
        <v>1.8276762402088847E-2</v>
      </c>
    </row>
    <row r="4" spans="1:27">
      <c r="A4">
        <v>3</v>
      </c>
      <c r="B4">
        <v>64.400000000000006</v>
      </c>
      <c r="C4">
        <v>69</v>
      </c>
      <c r="D4">
        <f t="shared" si="0"/>
        <v>7.1428571428571327E-2</v>
      </c>
      <c r="E4">
        <v>42.3</v>
      </c>
      <c r="F4">
        <v>49</v>
      </c>
      <c r="G4">
        <f t="shared" si="1"/>
        <v>0.15839243498817976</v>
      </c>
    </row>
    <row r="5" spans="1:27">
      <c r="A5">
        <v>4</v>
      </c>
      <c r="B5">
        <v>79.7</v>
      </c>
      <c r="C5">
        <v>82</v>
      </c>
      <c r="D5">
        <f t="shared" si="0"/>
        <v>2.8858218318695068E-2</v>
      </c>
      <c r="E5">
        <v>41</v>
      </c>
      <c r="F5">
        <v>47</v>
      </c>
      <c r="G5">
        <f t="shared" si="1"/>
        <v>0.14634146341463414</v>
      </c>
    </row>
    <row r="6" spans="1:27">
      <c r="A6">
        <v>5</v>
      </c>
      <c r="B6">
        <v>79.400000000000006</v>
      </c>
      <c r="C6">
        <v>80</v>
      </c>
      <c r="D6">
        <f t="shared" si="0"/>
        <v>7.55667506297222E-3</v>
      </c>
      <c r="E6">
        <v>41.8</v>
      </c>
      <c r="F6">
        <v>52</v>
      </c>
      <c r="G6">
        <f t="shared" si="1"/>
        <v>0.24401913875598094</v>
      </c>
    </row>
    <row r="7" spans="1:27">
      <c r="A7">
        <v>6</v>
      </c>
      <c r="B7">
        <v>77.2</v>
      </c>
      <c r="C7">
        <v>82</v>
      </c>
      <c r="D7">
        <f t="shared" si="0"/>
        <v>6.2176165803108772E-2</v>
      </c>
      <c r="E7">
        <v>44.5</v>
      </c>
      <c r="F7">
        <v>53</v>
      </c>
      <c r="G7">
        <f t="shared" si="1"/>
        <v>0.19101123595505617</v>
      </c>
    </row>
    <row r="8" spans="1:27">
      <c r="A8">
        <v>7</v>
      </c>
      <c r="B8">
        <v>76.5</v>
      </c>
      <c r="C8">
        <v>78</v>
      </c>
      <c r="D8">
        <f t="shared" si="0"/>
        <v>1.9607843137254902E-2</v>
      </c>
      <c r="E8">
        <v>40.1</v>
      </c>
      <c r="F8">
        <v>47</v>
      </c>
      <c r="G8">
        <f t="shared" si="1"/>
        <v>0.17206982543640895</v>
      </c>
    </row>
    <row r="9" spans="1:27">
      <c r="A9">
        <v>8</v>
      </c>
      <c r="B9">
        <v>75.599999999999994</v>
      </c>
      <c r="C9">
        <v>77</v>
      </c>
      <c r="D9">
        <f t="shared" si="0"/>
        <v>1.8518518518518594E-2</v>
      </c>
      <c r="E9">
        <v>42.4</v>
      </c>
      <c r="F9">
        <v>50</v>
      </c>
      <c r="G9">
        <f t="shared" si="1"/>
        <v>0.17924528301886797</v>
      </c>
    </row>
    <row r="10" spans="1:27">
      <c r="A10">
        <v>9</v>
      </c>
      <c r="B10">
        <v>71.400000000000006</v>
      </c>
      <c r="C10">
        <v>77</v>
      </c>
      <c r="D10">
        <f t="shared" si="0"/>
        <v>7.8431372549019523E-2</v>
      </c>
      <c r="E10">
        <v>40.700000000000003</v>
      </c>
      <c r="F10">
        <v>45</v>
      </c>
      <c r="G10">
        <f t="shared" si="1"/>
        <v>0.10565110565110557</v>
      </c>
    </row>
    <row r="11" spans="1:27">
      <c r="A11">
        <v>10</v>
      </c>
      <c r="B11">
        <v>72.900000000000006</v>
      </c>
      <c r="C11">
        <v>75</v>
      </c>
      <c r="D11">
        <f t="shared" si="0"/>
        <v>2.8806584362139839E-2</v>
      </c>
      <c r="E11">
        <v>44.5</v>
      </c>
      <c r="F11">
        <v>46</v>
      </c>
      <c r="G11">
        <f t="shared" si="1"/>
        <v>3.3707865168539325E-2</v>
      </c>
    </row>
    <row r="12" spans="1:27">
      <c r="A12" t="s">
        <v>6</v>
      </c>
      <c r="B12">
        <f>AVERAGE(B2:B11)</f>
        <v>73.710000000000008</v>
      </c>
      <c r="C12">
        <f t="shared" ref="C12:G12" si="2">AVERAGE(C2:C11)</f>
        <v>76.2</v>
      </c>
      <c r="D12">
        <f t="shared" si="2"/>
        <v>3.6147707214410525E-2</v>
      </c>
      <c r="E12">
        <f t="shared" si="2"/>
        <v>41.61</v>
      </c>
      <c r="F12">
        <f t="shared" si="2"/>
        <v>46.9</v>
      </c>
      <c r="G12">
        <f t="shared" si="2"/>
        <v>0.12610607938032076</v>
      </c>
    </row>
    <row r="14" spans="1:27">
      <c r="A14" t="s">
        <v>17</v>
      </c>
    </row>
    <row r="15" spans="1:27">
      <c r="A15" s="2" t="s">
        <v>7</v>
      </c>
      <c r="B15" t="s">
        <v>15</v>
      </c>
      <c r="C15">
        <v>20210922</v>
      </c>
      <c r="D15">
        <v>3</v>
      </c>
      <c r="E15">
        <v>4.3099999999999996</v>
      </c>
      <c r="F15">
        <v>13.66</v>
      </c>
      <c r="G15">
        <v>-95.3</v>
      </c>
      <c r="H15">
        <v>77.3</v>
      </c>
      <c r="I15">
        <v>62.7</v>
      </c>
      <c r="J15">
        <v>64.400000000000006</v>
      </c>
      <c r="K15">
        <v>79.7</v>
      </c>
      <c r="L15">
        <v>79.400000000000006</v>
      </c>
      <c r="M15">
        <v>77.2</v>
      </c>
      <c r="N15">
        <v>76.5</v>
      </c>
      <c r="O15">
        <v>75.599999999999994</v>
      </c>
      <c r="P15">
        <v>71.400000000000006</v>
      </c>
      <c r="Q15">
        <v>72.900000000000006</v>
      </c>
      <c r="R15">
        <v>40.5</v>
      </c>
      <c r="S15">
        <v>38.299999999999997</v>
      </c>
      <c r="T15">
        <v>42.3</v>
      </c>
      <c r="U15">
        <v>41</v>
      </c>
      <c r="V15">
        <v>41.8</v>
      </c>
      <c r="W15">
        <v>44.5</v>
      </c>
      <c r="X15">
        <v>40.1</v>
      </c>
      <c r="Y15">
        <v>42.4</v>
      </c>
      <c r="Z15">
        <v>40.700000000000003</v>
      </c>
      <c r="AA15">
        <v>44.5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FB0-8614-47F7-9BDB-B14810F8E2B6}">
  <dimension ref="A1:AA15"/>
  <sheetViews>
    <sheetView workbookViewId="0">
      <selection activeCell="J51" sqref="J51"/>
    </sheetView>
  </sheetViews>
  <sheetFormatPr defaultRowHeight="15"/>
  <cols>
    <col min="1" max="1" width="13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49</v>
      </c>
      <c r="C2">
        <v>56.8</v>
      </c>
      <c r="D2">
        <f>ABS(C2-B2)/B2</f>
        <v>0.15918367346938769</v>
      </c>
      <c r="E2">
        <v>22</v>
      </c>
      <c r="F2">
        <v>26.5</v>
      </c>
      <c r="G2">
        <f>ABS(F2-E2)/E2</f>
        <v>0.20454545454545456</v>
      </c>
    </row>
    <row r="3" spans="1:27">
      <c r="A3">
        <v>2</v>
      </c>
      <c r="B3">
        <v>51</v>
      </c>
      <c r="C3">
        <v>56.6</v>
      </c>
      <c r="D3">
        <f t="shared" ref="D3:D11" si="0">ABS(C3-B3)/B3</f>
        <v>0.10980392156862748</v>
      </c>
      <c r="E3">
        <v>26</v>
      </c>
      <c r="F3">
        <v>26.5</v>
      </c>
      <c r="G3">
        <f t="shared" ref="G3:G11" si="1">ABS(F3-E3)/E3</f>
        <v>1.9230769230769232E-2</v>
      </c>
    </row>
    <row r="4" spans="1:27">
      <c r="A4">
        <v>3</v>
      </c>
      <c r="B4">
        <v>42</v>
      </c>
      <c r="C4">
        <v>53.1</v>
      </c>
      <c r="D4">
        <f t="shared" si="0"/>
        <v>0.26428571428571435</v>
      </c>
      <c r="E4">
        <v>21</v>
      </c>
      <c r="F4">
        <v>26.5</v>
      </c>
      <c r="G4">
        <f t="shared" si="1"/>
        <v>0.26190476190476192</v>
      </c>
    </row>
    <row r="5" spans="1:27">
      <c r="A5">
        <v>4</v>
      </c>
      <c r="B5">
        <v>34</v>
      </c>
      <c r="C5">
        <v>44.6</v>
      </c>
      <c r="D5">
        <f t="shared" si="0"/>
        <v>0.311764705882353</v>
      </c>
      <c r="E5" t="s">
        <v>14</v>
      </c>
      <c r="F5">
        <v>26.5</v>
      </c>
      <c r="G5" t="e">
        <f t="shared" si="1"/>
        <v>#VALUE!</v>
      </c>
    </row>
    <row r="6" spans="1:27">
      <c r="A6">
        <v>5</v>
      </c>
      <c r="B6" t="s">
        <v>14</v>
      </c>
      <c r="C6">
        <v>50.7</v>
      </c>
      <c r="D6" t="e">
        <f t="shared" si="0"/>
        <v>#VALUE!</v>
      </c>
      <c r="E6" t="s">
        <v>14</v>
      </c>
      <c r="F6">
        <v>26.6</v>
      </c>
      <c r="G6" t="e">
        <f t="shared" si="1"/>
        <v>#VALUE!</v>
      </c>
    </row>
    <row r="7" spans="1:27">
      <c r="A7">
        <v>6</v>
      </c>
      <c r="B7" t="s">
        <v>14</v>
      </c>
      <c r="C7">
        <v>62.9</v>
      </c>
      <c r="D7" t="e">
        <f t="shared" si="0"/>
        <v>#VALUE!</v>
      </c>
      <c r="E7" t="s">
        <v>14</v>
      </c>
      <c r="F7">
        <v>26.6</v>
      </c>
      <c r="G7" t="e">
        <f t="shared" si="1"/>
        <v>#VALUE!</v>
      </c>
    </row>
    <row r="8" spans="1:27">
      <c r="A8">
        <v>7</v>
      </c>
      <c r="B8" t="s">
        <v>14</v>
      </c>
      <c r="C8">
        <v>57.9</v>
      </c>
      <c r="D8" t="e">
        <f t="shared" si="0"/>
        <v>#VALUE!</v>
      </c>
      <c r="E8" t="s">
        <v>14</v>
      </c>
      <c r="F8">
        <v>26.6</v>
      </c>
      <c r="G8" t="e">
        <f t="shared" si="1"/>
        <v>#VALUE!</v>
      </c>
    </row>
    <row r="9" spans="1:27">
      <c r="A9">
        <v>8</v>
      </c>
      <c r="B9" t="s">
        <v>14</v>
      </c>
      <c r="C9">
        <v>43.3</v>
      </c>
      <c r="D9" t="e">
        <f t="shared" si="0"/>
        <v>#VALUE!</v>
      </c>
      <c r="E9" t="s">
        <v>14</v>
      </c>
      <c r="F9">
        <v>26.6</v>
      </c>
      <c r="G9" t="e">
        <f t="shared" si="1"/>
        <v>#VALUE!</v>
      </c>
    </row>
    <row r="10" spans="1:27">
      <c r="A10">
        <v>9</v>
      </c>
      <c r="B10" t="s">
        <v>14</v>
      </c>
      <c r="C10">
        <v>65.900000000000006</v>
      </c>
      <c r="D10" t="e">
        <f t="shared" si="0"/>
        <v>#VALUE!</v>
      </c>
      <c r="E10" t="s">
        <v>14</v>
      </c>
      <c r="F10">
        <v>26.6</v>
      </c>
      <c r="G10" t="e">
        <f t="shared" si="1"/>
        <v>#VALUE!</v>
      </c>
    </row>
    <row r="11" spans="1:27">
      <c r="A11">
        <v>10</v>
      </c>
      <c r="B11" t="s">
        <v>14</v>
      </c>
      <c r="C11">
        <v>64</v>
      </c>
      <c r="D11" t="e">
        <f t="shared" si="0"/>
        <v>#VALUE!</v>
      </c>
      <c r="E11" t="s">
        <v>14</v>
      </c>
      <c r="F11">
        <v>26.6</v>
      </c>
      <c r="G11" t="e">
        <f t="shared" si="1"/>
        <v>#VALUE!</v>
      </c>
    </row>
    <row r="12" spans="1:27">
      <c r="A12" t="s">
        <v>6</v>
      </c>
      <c r="B12">
        <f>AVERAGE(B2:B11)</f>
        <v>44</v>
      </c>
      <c r="C12">
        <f t="shared" ref="C12:G12" si="2">AVERAGE(C2:C11)</f>
        <v>55.58</v>
      </c>
      <c r="D12" t="e">
        <f t="shared" si="2"/>
        <v>#VALUE!</v>
      </c>
      <c r="E12">
        <f t="shared" si="2"/>
        <v>23</v>
      </c>
      <c r="F12">
        <f t="shared" si="2"/>
        <v>26.559999999999995</v>
      </c>
      <c r="G12" t="e">
        <f t="shared" si="2"/>
        <v>#VALUE!</v>
      </c>
    </row>
    <row r="14" spans="1:27">
      <c r="A14" t="s">
        <v>17</v>
      </c>
    </row>
    <row r="15" spans="1:27">
      <c r="A15" s="2" t="s">
        <v>7</v>
      </c>
      <c r="B15" t="s">
        <v>16</v>
      </c>
      <c r="C15">
        <v>20210217</v>
      </c>
      <c r="D15">
        <v>1</v>
      </c>
      <c r="E15">
        <v>59.68</v>
      </c>
      <c r="F15">
        <v>65.53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DBCE-56F7-478F-A9B1-54F25710404D}">
  <dimension ref="A1:AF87"/>
  <sheetViews>
    <sheetView tabSelected="1" topLeftCell="E65" zoomScale="115" zoomScaleNormal="115" workbookViewId="0">
      <selection activeCell="R87" sqref="L76:R87"/>
    </sheetView>
  </sheetViews>
  <sheetFormatPr defaultRowHeight="15"/>
  <cols>
    <col min="1" max="1" width="11.28515625" style="1" customWidth="1"/>
    <col min="2" max="2" width="9.140625" style="4"/>
    <col min="3" max="4" width="10.42578125" style="4" customWidth="1"/>
    <col min="5" max="5" width="9.28515625" style="4" customWidth="1"/>
    <col min="6" max="6" width="10.85546875" style="4" customWidth="1"/>
    <col min="7" max="8" width="9.140625" style="4"/>
    <col min="9" max="9" width="19.7109375" customWidth="1"/>
    <col min="10" max="10" width="23.42578125" bestFit="1" customWidth="1"/>
    <col min="11" max="11" width="26.28515625" customWidth="1"/>
    <col min="12" max="12" width="11.7109375" bestFit="1" customWidth="1"/>
    <col min="14" max="15" width="10.85546875" customWidth="1"/>
    <col min="16" max="16" width="13" customWidth="1"/>
    <col min="17" max="17" width="11.28515625" customWidth="1"/>
    <col min="18" max="18" width="13.85546875" bestFit="1" customWidth="1"/>
    <col min="19" max="19" width="10.140625" customWidth="1"/>
    <col min="21" max="21" width="13.85546875" bestFit="1" customWidth="1"/>
    <col min="22" max="22" width="11" customWidth="1"/>
  </cols>
  <sheetData>
    <row r="1" spans="1:32">
      <c r="A1" s="12"/>
      <c r="B1" s="13"/>
      <c r="C1" s="43" t="s">
        <v>36</v>
      </c>
      <c r="D1" s="43"/>
      <c r="E1" s="43"/>
      <c r="F1" s="43"/>
      <c r="G1" s="43"/>
      <c r="H1" s="6"/>
    </row>
    <row r="2" spans="1:32">
      <c r="A2" s="12"/>
      <c r="B2" s="13"/>
      <c r="C2" s="43" t="s">
        <v>34</v>
      </c>
      <c r="D2" s="43"/>
      <c r="E2" s="43"/>
      <c r="F2" s="43" t="s">
        <v>35</v>
      </c>
      <c r="G2" s="43"/>
      <c r="H2" s="43"/>
    </row>
    <row r="3" spans="1:32">
      <c r="A3" s="12"/>
      <c r="B3" s="6" t="s">
        <v>0</v>
      </c>
      <c r="C3" s="10" t="s">
        <v>33</v>
      </c>
      <c r="D3" s="6" t="s">
        <v>32</v>
      </c>
      <c r="E3" s="6" t="s">
        <v>40</v>
      </c>
      <c r="F3" s="6" t="s">
        <v>33</v>
      </c>
      <c r="G3" s="6" t="s">
        <v>32</v>
      </c>
      <c r="H3" s="6" t="s">
        <v>41</v>
      </c>
    </row>
    <row r="4" spans="1:32">
      <c r="A4" s="41" t="s">
        <v>18</v>
      </c>
      <c r="B4" s="11">
        <v>1</v>
      </c>
      <c r="C4" s="6">
        <v>65.400000000000006</v>
      </c>
      <c r="D4" s="6">
        <v>61</v>
      </c>
      <c r="E4" s="7">
        <f>ABS(D4-C4) / C4 * 100</f>
        <v>6.7278287461773782</v>
      </c>
      <c r="F4" s="6">
        <v>38.200000000000003</v>
      </c>
      <c r="G4" s="6">
        <v>41</v>
      </c>
      <c r="H4" s="7">
        <f>ABS(G4-F4) / F4 * 100</f>
        <v>7.329842931937165</v>
      </c>
      <c r="Q4" s="31" t="s">
        <v>45</v>
      </c>
    </row>
    <row r="5" spans="1:32">
      <c r="A5" s="41"/>
      <c r="B5" s="6">
        <v>2</v>
      </c>
      <c r="C5" s="6">
        <v>63.3</v>
      </c>
      <c r="D5" s="6">
        <v>62</v>
      </c>
      <c r="E5" s="7">
        <f t="shared" ref="E5:E47" si="0">ABS(D5-C5) / C5 * 100</f>
        <v>2.0537124802527602</v>
      </c>
      <c r="F5" s="6">
        <v>35.700000000000003</v>
      </c>
      <c r="G5" s="6">
        <v>42</v>
      </c>
      <c r="H5" s="7">
        <f t="shared" ref="H5:H46" si="1">ABS(G5-F5) / F5 * 100</f>
        <v>17.647058823529402</v>
      </c>
      <c r="I5" s="4"/>
      <c r="Q5" s="31" t="s">
        <v>46</v>
      </c>
    </row>
    <row r="6" spans="1:32">
      <c r="A6" s="41"/>
      <c r="B6" s="6">
        <v>3</v>
      </c>
      <c r="C6" s="6">
        <v>63.7</v>
      </c>
      <c r="D6" s="6">
        <v>61</v>
      </c>
      <c r="E6" s="7">
        <f t="shared" si="0"/>
        <v>4.2386185243328143</v>
      </c>
      <c r="F6" s="6">
        <v>38.299999999999997</v>
      </c>
      <c r="G6" s="6">
        <v>44</v>
      </c>
      <c r="H6" s="7">
        <f t="shared" si="1"/>
        <v>14.882506527415151</v>
      </c>
      <c r="Q6" s="31" t="s">
        <v>47</v>
      </c>
    </row>
    <row r="7" spans="1:32">
      <c r="A7" s="41"/>
      <c r="B7" s="6">
        <v>4</v>
      </c>
      <c r="C7" s="6">
        <v>65.2</v>
      </c>
      <c r="D7" s="6">
        <v>73</v>
      </c>
      <c r="E7" s="7">
        <f t="shared" si="0"/>
        <v>11.963190184049074</v>
      </c>
      <c r="F7" s="6">
        <v>38.9</v>
      </c>
      <c r="G7" s="6">
        <v>48</v>
      </c>
      <c r="H7" s="7">
        <f t="shared" si="1"/>
        <v>23.393316195372755</v>
      </c>
      <c r="Q7" s="31" t="s">
        <v>48</v>
      </c>
    </row>
    <row r="8" spans="1:32">
      <c r="A8" s="41"/>
      <c r="B8" s="6">
        <v>5</v>
      </c>
      <c r="C8" s="6">
        <v>68</v>
      </c>
      <c r="D8" s="6">
        <v>61</v>
      </c>
      <c r="E8" s="7">
        <f t="shared" si="0"/>
        <v>10.294117647058822</v>
      </c>
      <c r="F8" s="6">
        <v>39.1</v>
      </c>
      <c r="G8" s="6">
        <v>49</v>
      </c>
      <c r="H8" s="7">
        <f t="shared" si="1"/>
        <v>25.319693094629152</v>
      </c>
      <c r="Q8" s="31" t="s">
        <v>49</v>
      </c>
    </row>
    <row r="9" spans="1:32">
      <c r="A9" s="41"/>
      <c r="B9" s="6">
        <v>6</v>
      </c>
      <c r="C9" s="6">
        <v>78.8</v>
      </c>
      <c r="D9" s="6">
        <v>63</v>
      </c>
      <c r="E9" s="7">
        <f t="shared" si="0"/>
        <v>20.050761421319795</v>
      </c>
      <c r="F9" s="6">
        <v>41.4</v>
      </c>
      <c r="G9" s="6">
        <v>46</v>
      </c>
      <c r="H9" s="7">
        <f t="shared" si="1"/>
        <v>11.111111111111114</v>
      </c>
      <c r="Q9" s="31" t="s">
        <v>50</v>
      </c>
      <c r="W9" s="24"/>
      <c r="X9" s="35" t="s">
        <v>67</v>
      </c>
      <c r="Y9" s="35"/>
      <c r="Z9" s="35"/>
      <c r="AA9" s="35" t="s">
        <v>68</v>
      </c>
      <c r="AB9" s="35"/>
      <c r="AC9" s="35"/>
      <c r="AD9" s="35" t="s">
        <v>69</v>
      </c>
      <c r="AE9" s="35"/>
      <c r="AF9" s="35"/>
    </row>
    <row r="10" spans="1:32">
      <c r="A10" s="41"/>
      <c r="B10" s="6">
        <v>7</v>
      </c>
      <c r="C10" s="6">
        <v>66.3</v>
      </c>
      <c r="D10" s="6">
        <v>63</v>
      </c>
      <c r="E10" s="7">
        <f t="shared" si="0"/>
        <v>4.9773755656108563</v>
      </c>
      <c r="F10" s="6">
        <v>35.6</v>
      </c>
      <c r="G10" s="6">
        <v>44</v>
      </c>
      <c r="H10" s="7">
        <f t="shared" si="1"/>
        <v>23.595505617977523</v>
      </c>
      <c r="Q10" s="31" t="s">
        <v>61</v>
      </c>
      <c r="R10" t="s">
        <v>65</v>
      </c>
      <c r="S10" t="s">
        <v>66</v>
      </c>
      <c r="W10" s="33" t="s">
        <v>0</v>
      </c>
      <c r="X10" s="33" t="s">
        <v>73</v>
      </c>
      <c r="Y10" s="33" t="s">
        <v>74</v>
      </c>
      <c r="Z10" s="33" t="s">
        <v>75</v>
      </c>
      <c r="AA10" s="33" t="s">
        <v>73</v>
      </c>
      <c r="AB10" s="33" t="s">
        <v>74</v>
      </c>
      <c r="AC10" s="33" t="s">
        <v>75</v>
      </c>
      <c r="AD10" s="33" t="s">
        <v>73</v>
      </c>
      <c r="AE10" s="33" t="s">
        <v>74</v>
      </c>
      <c r="AF10" s="33" t="s">
        <v>76</v>
      </c>
    </row>
    <row r="11" spans="1:32">
      <c r="A11" s="41"/>
      <c r="B11" s="6">
        <v>8</v>
      </c>
      <c r="C11" s="6">
        <v>63.4</v>
      </c>
      <c r="D11" s="6">
        <v>64</v>
      </c>
      <c r="E11" s="7">
        <f t="shared" si="0"/>
        <v>0.94637223974763629</v>
      </c>
      <c r="F11" s="6">
        <v>37</v>
      </c>
      <c r="G11" s="6">
        <v>42</v>
      </c>
      <c r="H11" s="7">
        <f t="shared" si="1"/>
        <v>13.513513513513514</v>
      </c>
      <c r="Q11" s="31" t="s">
        <v>51</v>
      </c>
      <c r="R11">
        <v>0.1</v>
      </c>
      <c r="S11">
        <v>-87.4</v>
      </c>
      <c r="W11" s="24">
        <v>1</v>
      </c>
      <c r="X11" s="24">
        <v>61</v>
      </c>
      <c r="Y11" s="24">
        <v>61.7</v>
      </c>
      <c r="Z11" s="24">
        <f>ABS(Y11-X11)</f>
        <v>0.70000000000000284</v>
      </c>
      <c r="AA11" s="24">
        <v>2.8</v>
      </c>
      <c r="AB11" s="24">
        <v>2.8</v>
      </c>
      <c r="AC11" s="24">
        <f>ABS(AB11-AA11)</f>
        <v>0</v>
      </c>
      <c r="AD11" s="24">
        <v>6.7</v>
      </c>
      <c r="AE11" s="24">
        <v>6.7</v>
      </c>
      <c r="AF11" s="24">
        <f>ABS(AE11-AD11)</f>
        <v>0</v>
      </c>
    </row>
    <row r="12" spans="1:32">
      <c r="A12" s="41"/>
      <c r="B12" s="6">
        <v>9</v>
      </c>
      <c r="C12" s="6">
        <v>74.3</v>
      </c>
      <c r="D12" s="6">
        <v>76</v>
      </c>
      <c r="E12" s="7">
        <f t="shared" si="0"/>
        <v>2.2880215343203272</v>
      </c>
      <c r="F12" s="6">
        <v>30.2</v>
      </c>
      <c r="G12" s="6">
        <v>41</v>
      </c>
      <c r="H12" s="7">
        <f t="shared" si="1"/>
        <v>35.761589403973517</v>
      </c>
      <c r="Q12" s="31" t="s">
        <v>52</v>
      </c>
      <c r="R12">
        <v>5.5</v>
      </c>
      <c r="S12">
        <v>-87</v>
      </c>
      <c r="W12" s="24">
        <v>2</v>
      </c>
      <c r="X12" s="24">
        <v>72.099999999999994</v>
      </c>
      <c r="Y12" s="24">
        <v>73.099999999999994</v>
      </c>
      <c r="Z12" s="24">
        <f t="shared" ref="Z12:Z20" si="2">ABS(Y12-X12)</f>
        <v>1</v>
      </c>
      <c r="AA12" s="24">
        <v>0.9</v>
      </c>
      <c r="AB12" s="24">
        <v>1.3</v>
      </c>
      <c r="AC12" s="24">
        <f t="shared" ref="AC12:AC20" si="3">ABS(AB12-AA12)</f>
        <v>0.4</v>
      </c>
      <c r="AD12" s="32">
        <f>4/(X12/100)</f>
        <v>5.547850208044383</v>
      </c>
      <c r="AE12" s="24">
        <v>5.5</v>
      </c>
      <c r="AF12" s="32">
        <f t="shared" ref="AF12:AF20" si="4">ABS(AE12-AD12)</f>
        <v>4.7850208044383002E-2</v>
      </c>
    </row>
    <row r="13" spans="1:32">
      <c r="A13" s="41"/>
      <c r="B13" s="6">
        <v>10</v>
      </c>
      <c r="C13" s="6">
        <v>65.2</v>
      </c>
      <c r="D13" s="6">
        <v>62</v>
      </c>
      <c r="E13" s="7">
        <f t="shared" si="0"/>
        <v>4.9079754601227039</v>
      </c>
      <c r="F13" s="6">
        <v>34.700000000000003</v>
      </c>
      <c r="G13" s="6">
        <v>39</v>
      </c>
      <c r="H13" s="7">
        <f t="shared" si="1"/>
        <v>12.391930835734861</v>
      </c>
      <c r="Q13" s="31" t="s">
        <v>53</v>
      </c>
      <c r="R13">
        <v>10.5</v>
      </c>
      <c r="S13">
        <v>-87</v>
      </c>
      <c r="W13" s="24">
        <v>3</v>
      </c>
      <c r="X13" s="24">
        <v>74.3</v>
      </c>
      <c r="Y13" s="24">
        <v>75.400000000000006</v>
      </c>
      <c r="Z13" s="24">
        <f t="shared" si="2"/>
        <v>1.1000000000000085</v>
      </c>
      <c r="AA13" s="24">
        <v>0.3</v>
      </c>
      <c r="AB13" s="24">
        <v>0.2</v>
      </c>
      <c r="AC13" s="24">
        <f t="shared" si="3"/>
        <v>9.9999999999999978E-2</v>
      </c>
      <c r="AD13" s="32">
        <f t="shared" ref="AD13:AD14" si="5">4/(X13/100)</f>
        <v>5.3835800807537009</v>
      </c>
      <c r="AE13" s="24">
        <v>5.3</v>
      </c>
      <c r="AF13" s="32">
        <f t="shared" si="4"/>
        <v>8.3580080753701047E-2</v>
      </c>
    </row>
    <row r="14" spans="1:32">
      <c r="A14" s="41" t="s">
        <v>19</v>
      </c>
      <c r="B14" s="6">
        <v>1</v>
      </c>
      <c r="C14" s="6">
        <v>68.8</v>
      </c>
      <c r="D14" s="6">
        <v>64</v>
      </c>
      <c r="E14" s="7">
        <f t="shared" si="0"/>
        <v>6.9767441860465071</v>
      </c>
      <c r="F14" s="6">
        <v>38.799999999999997</v>
      </c>
      <c r="G14" s="6">
        <v>38</v>
      </c>
      <c r="H14" s="7">
        <f t="shared" si="1"/>
        <v>2.0618556701030855</v>
      </c>
      <c r="J14" s="40"/>
      <c r="K14" s="42" t="s">
        <v>22</v>
      </c>
      <c r="L14" s="42"/>
      <c r="M14" s="42"/>
      <c r="N14" s="42"/>
      <c r="Q14" s="31" t="s">
        <v>54</v>
      </c>
      <c r="R14">
        <v>15.7</v>
      </c>
      <c r="S14">
        <v>-86.6</v>
      </c>
      <c r="W14" s="24">
        <v>4</v>
      </c>
      <c r="X14" s="24">
        <v>75.2</v>
      </c>
      <c r="Y14" s="24">
        <v>75.900000000000006</v>
      </c>
      <c r="Z14" s="24">
        <f t="shared" si="2"/>
        <v>0.70000000000000284</v>
      </c>
      <c r="AA14" s="24">
        <v>0.1</v>
      </c>
      <c r="AB14" s="24">
        <v>0.7</v>
      </c>
      <c r="AC14" s="24">
        <f t="shared" si="3"/>
        <v>0.6</v>
      </c>
      <c r="AD14" s="32">
        <f t="shared" si="5"/>
        <v>5.3191489361702127</v>
      </c>
      <c r="AE14" s="24">
        <v>5.3</v>
      </c>
      <c r="AF14" s="32">
        <f t="shared" si="4"/>
        <v>1.9148936170212849E-2</v>
      </c>
    </row>
    <row r="15" spans="1:32">
      <c r="A15" s="41"/>
      <c r="B15" s="6">
        <v>2</v>
      </c>
      <c r="C15" s="6">
        <v>77.3</v>
      </c>
      <c r="D15" s="6">
        <v>76</v>
      </c>
      <c r="E15" s="7">
        <f t="shared" si="0"/>
        <v>1.6817593790426872</v>
      </c>
      <c r="F15" s="6">
        <v>35</v>
      </c>
      <c r="G15" s="6">
        <v>41</v>
      </c>
      <c r="H15" s="7">
        <f t="shared" si="1"/>
        <v>17.142857142857142</v>
      </c>
      <c r="J15" s="40"/>
      <c r="K15" s="24" t="s">
        <v>30</v>
      </c>
      <c r="L15" s="24" t="s">
        <v>31</v>
      </c>
      <c r="M15" s="24" t="s">
        <v>23</v>
      </c>
      <c r="N15" s="24" t="s">
        <v>24</v>
      </c>
      <c r="Q15" s="31" t="s">
        <v>55</v>
      </c>
      <c r="R15">
        <v>20.5</v>
      </c>
      <c r="S15">
        <v>-86.2</v>
      </c>
      <c r="W15" s="24">
        <v>5</v>
      </c>
      <c r="X15" s="24">
        <v>71.3</v>
      </c>
      <c r="Y15" s="24">
        <v>70.8</v>
      </c>
      <c r="Z15" s="24">
        <f t="shared" si="2"/>
        <v>0.5</v>
      </c>
      <c r="AA15" s="24">
        <v>1.4</v>
      </c>
      <c r="AB15" s="24">
        <v>1.2</v>
      </c>
      <c r="AC15" s="24">
        <f t="shared" si="3"/>
        <v>0.19999999999999996</v>
      </c>
      <c r="AD15" s="24">
        <v>5.7</v>
      </c>
      <c r="AE15" s="24">
        <v>5.7</v>
      </c>
      <c r="AF15" s="24">
        <f t="shared" si="4"/>
        <v>0</v>
      </c>
    </row>
    <row r="16" spans="1:32">
      <c r="A16" s="41"/>
      <c r="B16" s="6">
        <v>3</v>
      </c>
      <c r="C16" s="6">
        <v>73.400000000000006</v>
      </c>
      <c r="D16" s="6">
        <v>65</v>
      </c>
      <c r="E16" s="7">
        <f t="shared" si="0"/>
        <v>11.444141689373303</v>
      </c>
      <c r="F16" s="6">
        <v>39</v>
      </c>
      <c r="G16" s="6">
        <v>47</v>
      </c>
      <c r="H16" s="7">
        <f t="shared" si="1"/>
        <v>20.512820512820511</v>
      </c>
      <c r="J16" s="40"/>
      <c r="K16" s="25">
        <v>20.6</v>
      </c>
      <c r="L16" s="26">
        <v>-86</v>
      </c>
      <c r="M16" s="24">
        <v>42.8</v>
      </c>
      <c r="N16" s="24">
        <v>73.180000000000007</v>
      </c>
      <c r="Q16" s="31" t="s">
        <v>56</v>
      </c>
      <c r="R16">
        <v>25.5</v>
      </c>
      <c r="S16">
        <v>-86.2</v>
      </c>
      <c r="W16" s="24">
        <v>6</v>
      </c>
      <c r="X16" s="24">
        <v>63.4</v>
      </c>
      <c r="Y16" s="24">
        <v>62.5</v>
      </c>
      <c r="Z16" s="24">
        <f t="shared" si="2"/>
        <v>0.89999999999999858</v>
      </c>
      <c r="AA16" s="24">
        <v>4</v>
      </c>
      <c r="AB16" s="24">
        <v>4</v>
      </c>
      <c r="AC16" s="24">
        <f t="shared" si="3"/>
        <v>0</v>
      </c>
      <c r="AD16" s="24">
        <v>6.6</v>
      </c>
      <c r="AE16" s="24">
        <v>6.7</v>
      </c>
      <c r="AF16" s="24">
        <f t="shared" si="4"/>
        <v>0.10000000000000053</v>
      </c>
    </row>
    <row r="17" spans="1:32">
      <c r="A17" s="41"/>
      <c r="B17" s="6">
        <v>4</v>
      </c>
      <c r="C17" s="6">
        <v>69.900000000000006</v>
      </c>
      <c r="D17" s="6">
        <v>63</v>
      </c>
      <c r="E17" s="7">
        <f t="shared" si="0"/>
        <v>9.8712446351931415</v>
      </c>
      <c r="F17" s="6">
        <v>42.5</v>
      </c>
      <c r="G17" s="6">
        <v>48</v>
      </c>
      <c r="H17" s="7">
        <f t="shared" si="1"/>
        <v>12.941176470588237</v>
      </c>
      <c r="J17" s="40"/>
      <c r="K17" s="25">
        <v>20.6</v>
      </c>
      <c r="L17" s="26">
        <v>-86</v>
      </c>
      <c r="M17" s="24">
        <v>42.36</v>
      </c>
      <c r="N17" s="24">
        <v>73.69</v>
      </c>
      <c r="Q17" s="31" t="s">
        <v>57</v>
      </c>
      <c r="R17">
        <v>30.5</v>
      </c>
      <c r="S17">
        <v>-86.2</v>
      </c>
      <c r="W17" s="24">
        <v>7</v>
      </c>
      <c r="X17" s="24">
        <v>61</v>
      </c>
      <c r="Y17" s="24">
        <v>61.1</v>
      </c>
      <c r="Z17" s="24">
        <f t="shared" si="2"/>
        <v>0.10000000000000142</v>
      </c>
      <c r="AA17" s="24">
        <v>7</v>
      </c>
      <c r="AB17" s="24">
        <v>7.5</v>
      </c>
      <c r="AC17" s="24">
        <f t="shared" si="3"/>
        <v>0.5</v>
      </c>
      <c r="AD17" s="24">
        <v>7.1</v>
      </c>
      <c r="AE17" s="24">
        <v>7</v>
      </c>
      <c r="AF17" s="24">
        <f t="shared" si="4"/>
        <v>9.9999999999999645E-2</v>
      </c>
    </row>
    <row r="18" spans="1:32">
      <c r="A18" s="41"/>
      <c r="B18" s="6">
        <v>5</v>
      </c>
      <c r="C18" s="6">
        <v>51.1</v>
      </c>
      <c r="D18" s="6">
        <v>50</v>
      </c>
      <c r="E18" s="7">
        <f t="shared" si="0"/>
        <v>2.1526418786692787</v>
      </c>
      <c r="F18" s="6">
        <v>45</v>
      </c>
      <c r="G18" s="6">
        <v>47</v>
      </c>
      <c r="H18" s="7">
        <f t="shared" si="1"/>
        <v>4.4444444444444446</v>
      </c>
      <c r="J18" s="40"/>
      <c r="K18" s="25">
        <v>20.6</v>
      </c>
      <c r="L18" s="26">
        <v>-86</v>
      </c>
      <c r="M18" s="24">
        <v>41.65</v>
      </c>
      <c r="N18" s="24">
        <v>73.45</v>
      </c>
      <c r="Q18" s="31" t="s">
        <v>58</v>
      </c>
      <c r="R18">
        <v>35.700000000000003</v>
      </c>
      <c r="S18">
        <v>-86.2</v>
      </c>
      <c r="W18" s="24">
        <v>8</v>
      </c>
      <c r="X18" s="24">
        <v>69.8</v>
      </c>
      <c r="Y18" s="24">
        <v>70.2</v>
      </c>
      <c r="Z18" s="24">
        <f t="shared" si="2"/>
        <v>0.40000000000000568</v>
      </c>
      <c r="AA18" s="24">
        <v>0.4</v>
      </c>
      <c r="AB18" s="24">
        <v>0.3</v>
      </c>
      <c r="AC18" s="24">
        <f t="shared" si="3"/>
        <v>0.10000000000000003</v>
      </c>
      <c r="AD18" s="24">
        <v>5.7</v>
      </c>
      <c r="AE18" s="24">
        <v>5.7</v>
      </c>
      <c r="AF18" s="24">
        <f t="shared" si="4"/>
        <v>0</v>
      </c>
    </row>
    <row r="19" spans="1:32">
      <c r="A19" s="41"/>
      <c r="B19" s="6">
        <v>6</v>
      </c>
      <c r="C19" s="6">
        <v>76.5</v>
      </c>
      <c r="D19" s="6">
        <v>58</v>
      </c>
      <c r="E19" s="7">
        <f t="shared" si="0"/>
        <v>24.183006535947712</v>
      </c>
      <c r="F19" s="6">
        <v>45.8</v>
      </c>
      <c r="G19" s="6">
        <v>51</v>
      </c>
      <c r="H19" s="7">
        <f t="shared" si="1"/>
        <v>11.353711790393021</v>
      </c>
      <c r="J19" s="40"/>
      <c r="K19" s="25">
        <v>20.6</v>
      </c>
      <c r="L19" s="26">
        <v>-86</v>
      </c>
      <c r="M19" s="24">
        <v>41.98</v>
      </c>
      <c r="N19" s="24">
        <v>73.87</v>
      </c>
      <c r="Q19" s="31" t="s">
        <v>59</v>
      </c>
      <c r="R19">
        <v>40.299999999999997</v>
      </c>
      <c r="S19">
        <v>-86.2</v>
      </c>
      <c r="W19" s="24">
        <v>9</v>
      </c>
      <c r="X19" s="24">
        <v>62.9</v>
      </c>
      <c r="Y19" s="24">
        <v>62</v>
      </c>
      <c r="Z19" s="24">
        <f t="shared" si="2"/>
        <v>0.89999999999999858</v>
      </c>
      <c r="AA19" s="24">
        <v>4.8</v>
      </c>
      <c r="AB19" s="24">
        <v>4.4000000000000004</v>
      </c>
      <c r="AC19" s="24">
        <f t="shared" si="3"/>
        <v>0.39999999999999947</v>
      </c>
      <c r="AD19" s="24">
        <v>6.6</v>
      </c>
      <c r="AE19" s="24">
        <v>6.8</v>
      </c>
      <c r="AF19" s="24">
        <f t="shared" si="4"/>
        <v>0.20000000000000018</v>
      </c>
    </row>
    <row r="20" spans="1:32">
      <c r="A20" s="41"/>
      <c r="B20" s="6">
        <v>7</v>
      </c>
      <c r="C20" s="6">
        <v>71.2</v>
      </c>
      <c r="D20" s="6">
        <v>70</v>
      </c>
      <c r="E20" s="7">
        <f t="shared" si="0"/>
        <v>1.68539325842697</v>
      </c>
      <c r="F20" s="6">
        <v>44.9</v>
      </c>
      <c r="G20" s="6">
        <v>49</v>
      </c>
      <c r="H20" s="7">
        <f t="shared" si="1"/>
        <v>9.1314031180400921</v>
      </c>
      <c r="J20" s="40"/>
      <c r="K20" s="25">
        <v>20.6</v>
      </c>
      <c r="L20" s="26">
        <v>-86</v>
      </c>
      <c r="M20" s="24">
        <v>41.93</v>
      </c>
      <c r="N20" s="24">
        <v>73.7</v>
      </c>
      <c r="Q20" s="31" t="s">
        <v>60</v>
      </c>
      <c r="R20">
        <v>46.1</v>
      </c>
      <c r="S20">
        <v>-86.2</v>
      </c>
      <c r="W20" s="24">
        <v>10</v>
      </c>
      <c r="X20" s="24">
        <v>62.1</v>
      </c>
      <c r="Y20" s="24">
        <v>62.5</v>
      </c>
      <c r="Z20" s="24">
        <f t="shared" si="2"/>
        <v>0.39999999999999858</v>
      </c>
      <c r="AA20" s="24">
        <v>2.4</v>
      </c>
      <c r="AB20" s="24">
        <v>2.7</v>
      </c>
      <c r="AC20" s="24">
        <f t="shared" si="3"/>
        <v>0.30000000000000027</v>
      </c>
      <c r="AD20" s="24">
        <v>6.6</v>
      </c>
      <c r="AE20" s="24">
        <v>6.6</v>
      </c>
      <c r="AF20" s="24">
        <f t="shared" si="4"/>
        <v>0</v>
      </c>
    </row>
    <row r="21" spans="1:32">
      <c r="A21" s="41"/>
      <c r="B21" s="6">
        <v>8</v>
      </c>
      <c r="C21" s="6">
        <v>69.3</v>
      </c>
      <c r="D21" s="6">
        <v>66</v>
      </c>
      <c r="E21" s="7">
        <f t="shared" si="0"/>
        <v>4.7619047619047583</v>
      </c>
      <c r="F21" s="6">
        <v>47.8</v>
      </c>
      <c r="G21" s="6">
        <v>53</v>
      </c>
      <c r="H21" s="7">
        <f t="shared" si="1"/>
        <v>10.878661087866115</v>
      </c>
      <c r="J21" s="40"/>
      <c r="K21" s="25">
        <v>20.6</v>
      </c>
      <c r="L21" s="26">
        <v>-86</v>
      </c>
      <c r="M21" s="24">
        <v>41.81</v>
      </c>
      <c r="N21" s="24">
        <v>73.72</v>
      </c>
      <c r="Q21" s="31"/>
    </row>
    <row r="22" spans="1:32">
      <c r="A22" s="41"/>
      <c r="B22" s="6">
        <v>9</v>
      </c>
      <c r="C22" s="6">
        <v>72.400000000000006</v>
      </c>
      <c r="D22" s="6">
        <v>62</v>
      </c>
      <c r="E22" s="7">
        <f t="shared" si="0"/>
        <v>14.364640883977909</v>
      </c>
      <c r="F22" s="6">
        <v>47.7</v>
      </c>
      <c r="G22" s="6">
        <v>52</v>
      </c>
      <c r="H22" s="7">
        <f t="shared" si="1"/>
        <v>9.0146750524108956</v>
      </c>
      <c r="J22" s="40"/>
      <c r="K22" s="25">
        <v>20.6</v>
      </c>
      <c r="L22" s="26">
        <v>-86</v>
      </c>
      <c r="M22" s="24">
        <v>42.09</v>
      </c>
      <c r="N22" s="24">
        <v>74.33</v>
      </c>
      <c r="Q22" s="31" t="s">
        <v>51</v>
      </c>
      <c r="R22">
        <v>-0.1</v>
      </c>
      <c r="S22">
        <v>-87.4</v>
      </c>
      <c r="W22" s="24"/>
      <c r="X22" s="35" t="s">
        <v>70</v>
      </c>
      <c r="Y22" s="35"/>
      <c r="Z22" s="35"/>
      <c r="AA22" s="35" t="s">
        <v>71</v>
      </c>
      <c r="AB22" s="35"/>
      <c r="AC22" s="35"/>
      <c r="AD22" s="35" t="s">
        <v>72</v>
      </c>
      <c r="AE22" s="35"/>
      <c r="AF22" s="35"/>
    </row>
    <row r="23" spans="1:32">
      <c r="A23" s="41"/>
      <c r="B23" s="6">
        <v>10</v>
      </c>
      <c r="C23" s="6">
        <v>65.900000000000006</v>
      </c>
      <c r="D23" s="6">
        <v>62</v>
      </c>
      <c r="E23" s="7">
        <f t="shared" si="0"/>
        <v>5.918057663125956</v>
      </c>
      <c r="F23" s="6">
        <v>46.7</v>
      </c>
      <c r="G23" s="6">
        <v>49</v>
      </c>
      <c r="H23" s="7">
        <f t="shared" si="1"/>
        <v>4.9250535331905718</v>
      </c>
      <c r="J23" s="40"/>
      <c r="K23" s="25">
        <v>20.6</v>
      </c>
      <c r="L23" s="26">
        <v>-86</v>
      </c>
      <c r="M23" s="24">
        <v>42.05</v>
      </c>
      <c r="N23" s="24">
        <v>73.91</v>
      </c>
      <c r="Q23" s="31" t="s">
        <v>52</v>
      </c>
      <c r="R23">
        <v>5.7</v>
      </c>
      <c r="S23">
        <v>-86.6</v>
      </c>
      <c r="W23" s="33" t="s">
        <v>0</v>
      </c>
      <c r="X23" s="33" t="s">
        <v>73</v>
      </c>
      <c r="Y23" s="33" t="s">
        <v>74</v>
      </c>
      <c r="Z23" s="33" t="s">
        <v>75</v>
      </c>
      <c r="AA23" s="33" t="s">
        <v>73</v>
      </c>
      <c r="AB23" s="33" t="s">
        <v>74</v>
      </c>
      <c r="AC23" s="33" t="s">
        <v>75</v>
      </c>
      <c r="AD23" s="33" t="s">
        <v>73</v>
      </c>
      <c r="AE23" s="33" t="s">
        <v>74</v>
      </c>
      <c r="AF23" s="33" t="s">
        <v>76</v>
      </c>
    </row>
    <row r="24" spans="1:32">
      <c r="A24" s="41" t="s">
        <v>20</v>
      </c>
      <c r="B24" s="6">
        <v>1</v>
      </c>
      <c r="C24" s="6">
        <v>73.3</v>
      </c>
      <c r="D24" s="6">
        <v>59</v>
      </c>
      <c r="E24" s="7">
        <f t="shared" si="0"/>
        <v>19.508867667121415</v>
      </c>
      <c r="F24" s="6">
        <v>46</v>
      </c>
      <c r="G24" s="6">
        <v>51</v>
      </c>
      <c r="H24" s="7">
        <f t="shared" si="1"/>
        <v>10.869565217391305</v>
      </c>
      <c r="J24" s="40"/>
      <c r="K24" s="25">
        <v>20.6</v>
      </c>
      <c r="L24" s="26">
        <v>-86</v>
      </c>
      <c r="M24" s="24">
        <v>41.97</v>
      </c>
      <c r="N24" s="24">
        <v>73.540000000000006</v>
      </c>
      <c r="Q24" s="31" t="s">
        <v>53</v>
      </c>
      <c r="R24">
        <v>10.3</v>
      </c>
      <c r="S24">
        <v>-87</v>
      </c>
      <c r="W24" s="24">
        <v>1</v>
      </c>
      <c r="X24" s="24">
        <v>39.5</v>
      </c>
      <c r="Y24" s="24">
        <v>39.5</v>
      </c>
      <c r="Z24" s="24">
        <f>ABS(Y24-X24)</f>
        <v>0</v>
      </c>
      <c r="AA24" s="24">
        <v>0.3</v>
      </c>
      <c r="AB24" s="24">
        <v>0.3</v>
      </c>
      <c r="AC24" s="24">
        <f>ABS(AB24-AA24)</f>
        <v>0</v>
      </c>
      <c r="AD24" s="24">
        <v>5.0999999999999996</v>
      </c>
      <c r="AE24" s="24">
        <v>5.0999999999999996</v>
      </c>
      <c r="AF24" s="24">
        <f>ABS(AE24-AD24)</f>
        <v>0</v>
      </c>
    </row>
    <row r="25" spans="1:32">
      <c r="A25" s="41"/>
      <c r="B25" s="6">
        <v>2</v>
      </c>
      <c r="C25" s="6">
        <v>74.7</v>
      </c>
      <c r="D25" s="6">
        <v>74</v>
      </c>
      <c r="E25" s="7">
        <f t="shared" si="0"/>
        <v>0.93708165997323012</v>
      </c>
      <c r="F25" s="6">
        <v>46.1</v>
      </c>
      <c r="G25" s="6">
        <v>54</v>
      </c>
      <c r="H25" s="7">
        <f t="shared" si="1"/>
        <v>17.136659436008671</v>
      </c>
      <c r="J25" s="40"/>
      <c r="K25" s="25">
        <v>20.6</v>
      </c>
      <c r="L25" s="26">
        <v>-86</v>
      </c>
      <c r="M25" s="24">
        <v>41.72</v>
      </c>
      <c r="N25" s="24">
        <v>73.89</v>
      </c>
      <c r="Q25" s="31" t="s">
        <v>54</v>
      </c>
      <c r="R25">
        <v>15.3</v>
      </c>
      <c r="S25">
        <v>-87</v>
      </c>
      <c r="W25" s="24">
        <v>2</v>
      </c>
      <c r="X25" s="24">
        <v>38.5</v>
      </c>
      <c r="Y25" s="24">
        <v>38.700000000000003</v>
      </c>
      <c r="Z25" s="24">
        <f t="shared" ref="Z25:Z33" si="6">ABS(Y25-X25)</f>
        <v>0.20000000000000284</v>
      </c>
      <c r="AA25" s="24">
        <v>0.4</v>
      </c>
      <c r="AB25" s="24">
        <v>0.4</v>
      </c>
      <c r="AC25" s="24">
        <f t="shared" ref="AC25:AC33" si="7">ABS(AB25-AA25)</f>
        <v>0</v>
      </c>
      <c r="AD25" s="24">
        <v>5.2</v>
      </c>
      <c r="AE25" s="24">
        <v>5.2</v>
      </c>
      <c r="AF25" s="24">
        <f t="shared" ref="AF25:AF33" si="8">ABS(AE25-AD25)</f>
        <v>0</v>
      </c>
    </row>
    <row r="26" spans="1:32">
      <c r="A26" s="41"/>
      <c r="B26" s="6">
        <v>3</v>
      </c>
      <c r="C26" s="6">
        <v>78.2</v>
      </c>
      <c r="D26" s="6">
        <v>65</v>
      </c>
      <c r="E26" s="7">
        <f t="shared" si="0"/>
        <v>16.879795396419439</v>
      </c>
      <c r="F26" s="6">
        <v>47.7</v>
      </c>
      <c r="G26" s="6">
        <v>58</v>
      </c>
      <c r="H26" s="7">
        <f t="shared" si="1"/>
        <v>21.593291404612152</v>
      </c>
      <c r="J26" s="23" t="s">
        <v>25</v>
      </c>
      <c r="K26" s="27">
        <f>AVERAGE(K16:K25)</f>
        <v>20.599999999999998</v>
      </c>
      <c r="L26" s="27">
        <f t="shared" ref="L26:N26" si="9">AVERAGE(L16:L25)</f>
        <v>-86</v>
      </c>
      <c r="M26" s="27">
        <f t="shared" si="9"/>
        <v>42.036000000000001</v>
      </c>
      <c r="N26" s="27">
        <f t="shared" si="9"/>
        <v>73.727999999999994</v>
      </c>
      <c r="Q26" s="31" t="s">
        <v>55</v>
      </c>
      <c r="R26">
        <v>20.7</v>
      </c>
      <c r="S26">
        <v>-86.2</v>
      </c>
      <c r="W26" s="24">
        <v>3</v>
      </c>
      <c r="X26" s="24">
        <v>42</v>
      </c>
      <c r="Y26" s="24">
        <v>42.1</v>
      </c>
      <c r="Z26" s="24">
        <f t="shared" si="6"/>
        <v>0.10000000000000142</v>
      </c>
      <c r="AA26" s="24">
        <v>0.1</v>
      </c>
      <c r="AB26" s="24">
        <v>0.1</v>
      </c>
      <c r="AC26" s="24">
        <f t="shared" si="7"/>
        <v>0</v>
      </c>
      <c r="AD26" s="24">
        <v>4.8</v>
      </c>
      <c r="AE26" s="24">
        <v>4.7</v>
      </c>
      <c r="AF26" s="24">
        <f t="shared" si="8"/>
        <v>9.9999999999999645E-2</v>
      </c>
    </row>
    <row r="27" spans="1:32">
      <c r="A27" s="41"/>
      <c r="B27" s="6">
        <v>4</v>
      </c>
      <c r="C27" s="6">
        <v>77.900000000000006</v>
      </c>
      <c r="D27" s="6">
        <v>66</v>
      </c>
      <c r="E27" s="7">
        <f t="shared" si="0"/>
        <v>15.275994865211818</v>
      </c>
      <c r="F27" s="6">
        <v>44.4</v>
      </c>
      <c r="G27" s="6">
        <v>50</v>
      </c>
      <c r="H27" s="7">
        <f t="shared" si="1"/>
        <v>12.612612612612617</v>
      </c>
      <c r="J27" s="23" t="s">
        <v>26</v>
      </c>
      <c r="K27" s="28">
        <f>_xlfn.STDEV.S(K16:K26)</f>
        <v>3.5527136788005009E-15</v>
      </c>
      <c r="L27" s="28">
        <f>_xlfn.STDEV.S(L16:L26)</f>
        <v>0</v>
      </c>
      <c r="M27" s="28">
        <f>_xlfn.STDEV.S(M16:M26)</f>
        <v>0.31787418894902381</v>
      </c>
      <c r="N27" s="28">
        <f>_xlfn.STDEV.S(N16:N26)</f>
        <v>0.29277294957013822</v>
      </c>
      <c r="Q27" s="31" t="s">
        <v>56</v>
      </c>
      <c r="R27">
        <v>25.3</v>
      </c>
      <c r="S27">
        <v>-86.2</v>
      </c>
      <c r="W27" s="24">
        <v>4</v>
      </c>
      <c r="X27" s="24">
        <v>40.9</v>
      </c>
      <c r="Y27" s="24">
        <v>40.799999999999997</v>
      </c>
      <c r="Z27" s="24">
        <f t="shared" si="6"/>
        <v>0.10000000000000142</v>
      </c>
      <c r="AA27" s="24">
        <v>0.3</v>
      </c>
      <c r="AB27" s="24">
        <v>0.3</v>
      </c>
      <c r="AC27" s="24">
        <f t="shared" si="7"/>
        <v>0</v>
      </c>
      <c r="AD27" s="24">
        <v>4.9000000000000004</v>
      </c>
      <c r="AE27" s="24">
        <v>4.9000000000000004</v>
      </c>
      <c r="AF27" s="24">
        <f t="shared" si="8"/>
        <v>0</v>
      </c>
    </row>
    <row r="28" spans="1:32">
      <c r="A28" s="41"/>
      <c r="B28" s="6">
        <v>5</v>
      </c>
      <c r="C28" s="6">
        <v>72</v>
      </c>
      <c r="D28" s="6">
        <v>67</v>
      </c>
      <c r="E28" s="7">
        <f t="shared" si="0"/>
        <v>6.9444444444444446</v>
      </c>
      <c r="F28" s="6">
        <v>45.3</v>
      </c>
      <c r="G28" s="6">
        <v>52</v>
      </c>
      <c r="H28" s="7">
        <f t="shared" si="1"/>
        <v>14.790286975717445</v>
      </c>
      <c r="J28" s="23" t="s">
        <v>27</v>
      </c>
      <c r="K28" s="28">
        <v>0.2</v>
      </c>
      <c r="L28" s="29">
        <v>0.2</v>
      </c>
      <c r="M28" s="30" t="s">
        <v>14</v>
      </c>
      <c r="N28" s="30" t="s">
        <v>14</v>
      </c>
      <c r="Q28" s="31" t="s">
        <v>57</v>
      </c>
      <c r="R28">
        <v>30.5</v>
      </c>
      <c r="S28">
        <v>-86.2</v>
      </c>
      <c r="W28" s="24">
        <v>5</v>
      </c>
      <c r="X28" s="24">
        <v>41.7</v>
      </c>
      <c r="Y28" s="24">
        <v>41.7</v>
      </c>
      <c r="Z28" s="24">
        <f t="shared" si="6"/>
        <v>0</v>
      </c>
      <c r="AA28" s="24">
        <v>0.8</v>
      </c>
      <c r="AB28" s="24">
        <v>0.8</v>
      </c>
      <c r="AC28" s="24">
        <f t="shared" si="7"/>
        <v>0</v>
      </c>
      <c r="AD28" s="24">
        <v>4.8</v>
      </c>
      <c r="AE28" s="24">
        <v>4.8</v>
      </c>
      <c r="AF28" s="24">
        <f t="shared" si="8"/>
        <v>0</v>
      </c>
    </row>
    <row r="29" spans="1:32">
      <c r="A29" s="41"/>
      <c r="B29" s="6">
        <v>6</v>
      </c>
      <c r="C29" s="6">
        <v>76.400000000000006</v>
      </c>
      <c r="D29" s="6">
        <v>65</v>
      </c>
      <c r="E29" s="7">
        <f t="shared" si="0"/>
        <v>14.921465968586395</v>
      </c>
      <c r="F29" s="6">
        <v>46.6</v>
      </c>
      <c r="G29" s="6">
        <v>54</v>
      </c>
      <c r="H29" s="7">
        <f t="shared" si="1"/>
        <v>15.879828326180254</v>
      </c>
      <c r="J29" s="23" t="s">
        <v>29</v>
      </c>
      <c r="K29" s="22">
        <v>0.2</v>
      </c>
      <c r="L29" s="22">
        <v>1.2</v>
      </c>
      <c r="M29" s="29">
        <v>0.3</v>
      </c>
      <c r="N29" s="29">
        <v>0.3</v>
      </c>
      <c r="Q29" s="31" t="s">
        <v>58</v>
      </c>
      <c r="R29">
        <v>35.700000000000003</v>
      </c>
      <c r="S29">
        <v>-86.2</v>
      </c>
      <c r="W29" s="24">
        <v>6</v>
      </c>
      <c r="X29" s="24">
        <v>43.7</v>
      </c>
      <c r="Y29" s="24">
        <v>43.5</v>
      </c>
      <c r="Z29" s="24">
        <f t="shared" si="6"/>
        <v>0.20000000000000284</v>
      </c>
      <c r="AA29" s="24">
        <v>0</v>
      </c>
      <c r="AB29" s="24">
        <v>0</v>
      </c>
      <c r="AC29" s="24">
        <f t="shared" si="7"/>
        <v>0</v>
      </c>
      <c r="AD29" s="24">
        <v>4.5999999999999996</v>
      </c>
      <c r="AE29" s="24">
        <v>4.5999999999999996</v>
      </c>
      <c r="AF29" s="24">
        <f t="shared" si="8"/>
        <v>0</v>
      </c>
    </row>
    <row r="30" spans="1:32">
      <c r="A30" s="41"/>
      <c r="B30" s="6">
        <v>7</v>
      </c>
      <c r="C30" s="6">
        <v>74.8</v>
      </c>
      <c r="D30" s="6">
        <v>60</v>
      </c>
      <c r="E30" s="7">
        <f t="shared" si="0"/>
        <v>19.786096256684488</v>
      </c>
      <c r="F30" s="6">
        <v>42.3</v>
      </c>
      <c r="G30" s="6">
        <v>51</v>
      </c>
      <c r="H30" s="7">
        <f t="shared" si="1"/>
        <v>20.567375886524829</v>
      </c>
      <c r="J30" s="23" t="s">
        <v>28</v>
      </c>
      <c r="K30" s="29">
        <f>ABS(K29/K26 * 100)</f>
        <v>0.97087378640776711</v>
      </c>
      <c r="L30" s="29">
        <f>ABS(L29/L26 * 100)</f>
        <v>1.3953488372093024</v>
      </c>
      <c r="M30" s="29">
        <f t="shared" ref="M30:N30" si="10">ABS(M29/M26 * 100)</f>
        <v>0.71367399371966878</v>
      </c>
      <c r="N30" s="29">
        <f t="shared" si="10"/>
        <v>0.40690104166666669</v>
      </c>
      <c r="Q30" s="31" t="s">
        <v>59</v>
      </c>
      <c r="R30">
        <v>40.5</v>
      </c>
      <c r="S30">
        <v>-86.2</v>
      </c>
      <c r="W30" s="24">
        <v>7</v>
      </c>
      <c r="X30" s="24">
        <v>40.6</v>
      </c>
      <c r="Y30" s="24">
        <v>40.5</v>
      </c>
      <c r="Z30" s="24">
        <f t="shared" si="6"/>
        <v>0.10000000000000142</v>
      </c>
      <c r="AA30" s="24">
        <v>1.7</v>
      </c>
      <c r="AB30" s="24">
        <v>1.7</v>
      </c>
      <c r="AC30" s="24">
        <f t="shared" si="7"/>
        <v>0</v>
      </c>
      <c r="AD30" s="24">
        <v>5</v>
      </c>
      <c r="AE30" s="24">
        <v>5</v>
      </c>
      <c r="AF30" s="24">
        <f t="shared" si="8"/>
        <v>0</v>
      </c>
    </row>
    <row r="31" spans="1:32">
      <c r="A31" s="41"/>
      <c r="B31" s="6">
        <v>8</v>
      </c>
      <c r="C31" s="6">
        <v>73.099999999999994</v>
      </c>
      <c r="D31" s="6">
        <v>68</v>
      </c>
      <c r="E31" s="7">
        <f t="shared" si="0"/>
        <v>6.9767441860465045</v>
      </c>
      <c r="F31" s="6">
        <v>45.4</v>
      </c>
      <c r="G31" s="6">
        <v>55</v>
      </c>
      <c r="H31" s="7">
        <f t="shared" si="1"/>
        <v>21.145374449339212</v>
      </c>
      <c r="Q31" s="31" t="s">
        <v>60</v>
      </c>
      <c r="R31">
        <v>45.9</v>
      </c>
      <c r="S31">
        <v>-85.8</v>
      </c>
      <c r="W31" s="24">
        <v>8</v>
      </c>
      <c r="X31" s="24">
        <v>41.4</v>
      </c>
      <c r="Y31" s="24">
        <v>41.3</v>
      </c>
      <c r="Z31" s="24">
        <f t="shared" si="6"/>
        <v>0.10000000000000142</v>
      </c>
      <c r="AA31" s="24">
        <v>0.1</v>
      </c>
      <c r="AB31" s="24">
        <v>0.1</v>
      </c>
      <c r="AC31" s="24">
        <f t="shared" si="7"/>
        <v>0</v>
      </c>
      <c r="AD31" s="24">
        <v>4.8</v>
      </c>
      <c r="AE31" s="24">
        <v>4.8</v>
      </c>
      <c r="AF31" s="24">
        <f t="shared" si="8"/>
        <v>0</v>
      </c>
    </row>
    <row r="32" spans="1:32">
      <c r="A32" s="41"/>
      <c r="B32" s="6">
        <v>9</v>
      </c>
      <c r="C32" s="6">
        <v>74.5</v>
      </c>
      <c r="D32" s="6">
        <v>67</v>
      </c>
      <c r="E32" s="7">
        <f t="shared" si="0"/>
        <v>10.067114093959731</v>
      </c>
      <c r="F32" s="6">
        <v>41</v>
      </c>
      <c r="G32" s="6">
        <v>53</v>
      </c>
      <c r="H32" s="7">
        <f t="shared" si="1"/>
        <v>29.268292682926827</v>
      </c>
      <c r="Q32" s="31" t="s">
        <v>62</v>
      </c>
      <c r="R32" t="s">
        <v>63</v>
      </c>
      <c r="S32" t="s">
        <v>64</v>
      </c>
      <c r="W32" s="24">
        <v>9</v>
      </c>
      <c r="X32" s="24">
        <v>38.4</v>
      </c>
      <c r="Y32" s="24">
        <v>38.299999999999997</v>
      </c>
      <c r="Z32" s="24">
        <f t="shared" si="6"/>
        <v>0.10000000000000142</v>
      </c>
      <c r="AA32" s="24">
        <v>0.9</v>
      </c>
      <c r="AB32" s="24">
        <v>0.9</v>
      </c>
      <c r="AC32" s="24">
        <f t="shared" si="7"/>
        <v>0</v>
      </c>
      <c r="AD32" s="24">
        <v>5.3</v>
      </c>
      <c r="AE32" s="24">
        <v>5.3</v>
      </c>
      <c r="AF32" s="24">
        <f t="shared" si="8"/>
        <v>0</v>
      </c>
    </row>
    <row r="33" spans="1:32">
      <c r="A33" s="41"/>
      <c r="B33" s="6">
        <v>10</v>
      </c>
      <c r="C33" s="6">
        <v>69.599999999999994</v>
      </c>
      <c r="D33" s="6">
        <v>69</v>
      </c>
      <c r="E33" s="7">
        <f t="shared" si="0"/>
        <v>0.86206896551723322</v>
      </c>
      <c r="F33" s="6">
        <v>43.2</v>
      </c>
      <c r="G33" s="6">
        <v>52</v>
      </c>
      <c r="H33" s="7">
        <f t="shared" si="1"/>
        <v>20.370370370370363</v>
      </c>
      <c r="W33" s="24">
        <v>10</v>
      </c>
      <c r="X33" s="24">
        <v>37.1</v>
      </c>
      <c r="Y33" s="24">
        <v>36.9</v>
      </c>
      <c r="Z33" s="24">
        <f t="shared" si="6"/>
        <v>0.20000000000000284</v>
      </c>
      <c r="AA33" s="24">
        <v>0.7</v>
      </c>
      <c r="AB33" s="24">
        <v>0.7</v>
      </c>
      <c r="AC33" s="24">
        <f t="shared" si="7"/>
        <v>0</v>
      </c>
      <c r="AD33" s="24">
        <v>5.4</v>
      </c>
      <c r="AE33" s="24">
        <v>5.5</v>
      </c>
      <c r="AF33" s="24">
        <f t="shared" si="8"/>
        <v>9.9999999999999645E-2</v>
      </c>
    </row>
    <row r="34" spans="1:32" ht="30" customHeight="1">
      <c r="A34" s="8" t="s">
        <v>37</v>
      </c>
      <c r="B34" s="6">
        <v>1</v>
      </c>
      <c r="C34" s="6">
        <v>44</v>
      </c>
      <c r="D34" s="6">
        <v>47</v>
      </c>
      <c r="E34" s="7">
        <f t="shared" si="0"/>
        <v>6.8181818181818175</v>
      </c>
      <c r="F34" s="6">
        <v>17</v>
      </c>
      <c r="G34" s="6">
        <v>38</v>
      </c>
      <c r="H34" s="9">
        <f>ABS(G34-F34) / F34 * 100</f>
        <v>123.52941176470588</v>
      </c>
      <c r="L34" s="35"/>
      <c r="M34" s="35"/>
      <c r="N34" s="35"/>
      <c r="O34" s="46" t="s">
        <v>83</v>
      </c>
      <c r="P34" s="46"/>
      <c r="Q34" s="45" t="s">
        <v>82</v>
      </c>
      <c r="R34" s="45"/>
      <c r="S34" s="45"/>
    </row>
    <row r="35" spans="1:32">
      <c r="A35" s="41" t="s">
        <v>38</v>
      </c>
      <c r="B35" s="6">
        <v>1</v>
      </c>
      <c r="C35" s="6">
        <v>77.3</v>
      </c>
      <c r="D35" s="6">
        <v>80</v>
      </c>
      <c r="E35" s="7">
        <f t="shared" si="0"/>
        <v>3.4928848641655921</v>
      </c>
      <c r="F35" s="6">
        <v>40.5</v>
      </c>
      <c r="G35" s="6">
        <v>41</v>
      </c>
      <c r="H35" s="7">
        <f t="shared" si="1"/>
        <v>1.2345679012345678</v>
      </c>
      <c r="L35" s="34" t="s">
        <v>61</v>
      </c>
      <c r="M35" s="34" t="s">
        <v>0</v>
      </c>
      <c r="N35" s="34" t="s">
        <v>78</v>
      </c>
      <c r="O35" s="34" t="s">
        <v>84</v>
      </c>
      <c r="P35" s="48" t="s">
        <v>87</v>
      </c>
      <c r="Q35" s="34" t="s">
        <v>84</v>
      </c>
      <c r="R35" s="47" t="s">
        <v>85</v>
      </c>
      <c r="S35" s="48" t="s">
        <v>87</v>
      </c>
    </row>
    <row r="36" spans="1:32">
      <c r="A36" s="41"/>
      <c r="B36" s="6">
        <v>2</v>
      </c>
      <c r="C36" s="6">
        <v>62.7</v>
      </c>
      <c r="D36" s="6">
        <v>62</v>
      </c>
      <c r="E36" s="7">
        <f t="shared" si="0"/>
        <v>1.1164274322169103</v>
      </c>
      <c r="F36" s="6">
        <v>38.299999999999997</v>
      </c>
      <c r="G36" s="6">
        <v>39</v>
      </c>
      <c r="H36" s="7">
        <f t="shared" si="1"/>
        <v>1.8276762402088846</v>
      </c>
      <c r="L36" s="42" t="s">
        <v>77</v>
      </c>
      <c r="M36" s="43">
        <v>1</v>
      </c>
      <c r="N36" s="24" t="s">
        <v>79</v>
      </c>
      <c r="O36" s="24">
        <v>44</v>
      </c>
      <c r="P36" s="49" t="s">
        <v>88</v>
      </c>
      <c r="Q36" s="24">
        <v>47</v>
      </c>
      <c r="R36" s="32">
        <f>ABS(Q36-O36)</f>
        <v>3</v>
      </c>
      <c r="S36" s="50" t="s">
        <v>89</v>
      </c>
    </row>
    <row r="37" spans="1:32">
      <c r="A37" s="41"/>
      <c r="B37" s="6">
        <v>3</v>
      </c>
      <c r="C37" s="6">
        <v>64.400000000000006</v>
      </c>
      <c r="D37" s="6">
        <v>69</v>
      </c>
      <c r="E37" s="7">
        <f t="shared" si="0"/>
        <v>7.1428571428571326</v>
      </c>
      <c r="F37" s="6">
        <v>42.3</v>
      </c>
      <c r="G37" s="6">
        <v>49</v>
      </c>
      <c r="H37" s="7">
        <f t="shared" si="1"/>
        <v>15.839243498817975</v>
      </c>
      <c r="L37" s="42"/>
      <c r="M37" s="43"/>
      <c r="N37" s="24" t="s">
        <v>80</v>
      </c>
      <c r="O37" s="24">
        <v>17</v>
      </c>
      <c r="P37" s="49"/>
      <c r="Q37" s="24">
        <v>38</v>
      </c>
      <c r="R37" s="32">
        <f>ABS(Q37-O37)</f>
        <v>21</v>
      </c>
      <c r="S37" s="50"/>
    </row>
    <row r="38" spans="1:32">
      <c r="A38" s="41"/>
      <c r="B38" s="6">
        <v>4</v>
      </c>
      <c r="C38" s="6">
        <v>79.7</v>
      </c>
      <c r="D38" s="6">
        <v>82</v>
      </c>
      <c r="E38" s="7">
        <f t="shared" si="0"/>
        <v>2.885821831869507</v>
      </c>
      <c r="F38" s="6">
        <v>41</v>
      </c>
      <c r="G38" s="6">
        <v>47</v>
      </c>
      <c r="H38" s="7">
        <f t="shared" si="1"/>
        <v>14.634146341463413</v>
      </c>
      <c r="L38" s="42" t="s">
        <v>81</v>
      </c>
      <c r="M38" s="42">
        <v>3</v>
      </c>
      <c r="N38" s="24" t="s">
        <v>79</v>
      </c>
      <c r="O38" s="24">
        <v>42</v>
      </c>
      <c r="P38" s="49" t="s">
        <v>88</v>
      </c>
      <c r="Q38" s="24">
        <v>53.1</v>
      </c>
      <c r="R38" s="32">
        <f>ABS(Q38-O38)</f>
        <v>11.100000000000001</v>
      </c>
      <c r="S38" s="50" t="s">
        <v>89</v>
      </c>
    </row>
    <row r="39" spans="1:32">
      <c r="A39" s="41"/>
      <c r="B39" s="6">
        <v>5</v>
      </c>
      <c r="C39" s="6">
        <v>79.400000000000006</v>
      </c>
      <c r="D39" s="6">
        <v>80</v>
      </c>
      <c r="E39" s="7">
        <f t="shared" si="0"/>
        <v>0.75566750629722201</v>
      </c>
      <c r="F39" s="6">
        <v>41.8</v>
      </c>
      <c r="G39" s="6">
        <v>52</v>
      </c>
      <c r="H39" s="7">
        <f t="shared" si="1"/>
        <v>24.401913875598094</v>
      </c>
      <c r="L39" s="42"/>
      <c r="M39" s="42"/>
      <c r="N39" s="24" t="s">
        <v>80</v>
      </c>
      <c r="O39" s="24">
        <v>21</v>
      </c>
      <c r="P39" s="49"/>
      <c r="Q39" s="24">
        <v>26.5</v>
      </c>
      <c r="R39" s="32">
        <f>ABS(Q39-O39)</f>
        <v>5.5</v>
      </c>
      <c r="S39" s="50"/>
    </row>
    <row r="40" spans="1:32">
      <c r="A40" s="41"/>
      <c r="B40" s="6">
        <v>6</v>
      </c>
      <c r="C40" s="6">
        <v>77.2</v>
      </c>
      <c r="D40" s="6">
        <v>82</v>
      </c>
      <c r="E40" s="7">
        <f t="shared" si="0"/>
        <v>6.2176165803108772</v>
      </c>
      <c r="F40" s="6">
        <v>44.5</v>
      </c>
      <c r="G40" s="6">
        <v>53</v>
      </c>
      <c r="H40" s="7">
        <f t="shared" si="1"/>
        <v>19.101123595505616</v>
      </c>
      <c r="L40" s="24"/>
      <c r="M40" s="24"/>
      <c r="N40" s="24"/>
      <c r="O40" s="51" t="s">
        <v>91</v>
      </c>
      <c r="P40" s="52"/>
      <c r="Q40" s="53" t="s">
        <v>92</v>
      </c>
      <c r="R40" s="53"/>
      <c r="S40" s="53"/>
    </row>
    <row r="41" spans="1:32">
      <c r="A41" s="41"/>
      <c r="B41" s="6">
        <v>7</v>
      </c>
      <c r="C41" s="6">
        <v>76.5</v>
      </c>
      <c r="D41" s="6">
        <v>78</v>
      </c>
      <c r="E41" s="7">
        <f t="shared" si="0"/>
        <v>1.9607843137254901</v>
      </c>
      <c r="F41" s="6">
        <v>40.1</v>
      </c>
      <c r="G41" s="6">
        <v>47</v>
      </c>
      <c r="H41" s="7">
        <f t="shared" si="1"/>
        <v>17.206982543640894</v>
      </c>
    </row>
    <row r="42" spans="1:32">
      <c r="A42" s="41"/>
      <c r="B42" s="6">
        <v>8</v>
      </c>
      <c r="C42" s="6">
        <v>75.599999999999994</v>
      </c>
      <c r="D42" s="6">
        <v>77</v>
      </c>
      <c r="E42" s="7">
        <f t="shared" si="0"/>
        <v>1.8518518518518594</v>
      </c>
      <c r="F42" s="6">
        <v>42.4</v>
      </c>
      <c r="G42" s="6">
        <v>50</v>
      </c>
      <c r="H42" s="7">
        <f t="shared" si="1"/>
        <v>17.924528301886795</v>
      </c>
      <c r="L42" s="35"/>
      <c r="M42" s="35"/>
      <c r="N42" s="35"/>
      <c r="O42" s="46" t="s">
        <v>83</v>
      </c>
      <c r="P42" s="46"/>
      <c r="Q42" s="46" t="s">
        <v>86</v>
      </c>
      <c r="R42" s="46"/>
      <c r="S42" s="46"/>
      <c r="T42" s="44"/>
    </row>
    <row r="43" spans="1:32">
      <c r="A43" s="41"/>
      <c r="B43" s="6">
        <v>9</v>
      </c>
      <c r="C43" s="6">
        <v>71.400000000000006</v>
      </c>
      <c r="D43" s="6">
        <v>77</v>
      </c>
      <c r="E43" s="7">
        <f t="shared" si="0"/>
        <v>7.8431372549019525</v>
      </c>
      <c r="F43" s="6">
        <v>40.700000000000003</v>
      </c>
      <c r="G43" s="6">
        <v>45</v>
      </c>
      <c r="H43" s="7">
        <f t="shared" si="1"/>
        <v>10.565110565110556</v>
      </c>
      <c r="L43" s="34" t="s">
        <v>61</v>
      </c>
      <c r="M43" s="34" t="s">
        <v>0</v>
      </c>
      <c r="N43" s="34" t="s">
        <v>78</v>
      </c>
      <c r="O43" s="34" t="s">
        <v>84</v>
      </c>
      <c r="P43" s="48" t="s">
        <v>87</v>
      </c>
      <c r="Q43" s="34" t="s">
        <v>84</v>
      </c>
      <c r="R43" s="34" t="s">
        <v>85</v>
      </c>
      <c r="S43" s="48" t="s">
        <v>87</v>
      </c>
    </row>
    <row r="44" spans="1:32">
      <c r="A44" s="41"/>
      <c r="B44" s="6">
        <v>10</v>
      </c>
      <c r="C44" s="6">
        <v>72.900000000000006</v>
      </c>
      <c r="D44" s="6">
        <v>75</v>
      </c>
      <c r="E44" s="7">
        <f t="shared" si="0"/>
        <v>2.880658436213984</v>
      </c>
      <c r="F44" s="6">
        <v>44.5</v>
      </c>
      <c r="G44" s="6">
        <v>46</v>
      </c>
      <c r="H44" s="7">
        <f t="shared" si="1"/>
        <v>3.3707865168539324</v>
      </c>
      <c r="L44" s="42" t="s">
        <v>77</v>
      </c>
      <c r="M44" s="43">
        <v>1</v>
      </c>
      <c r="N44" s="24" t="s">
        <v>79</v>
      </c>
      <c r="O44" s="24">
        <v>44</v>
      </c>
      <c r="P44" s="49" t="s">
        <v>88</v>
      </c>
      <c r="Q44" s="24">
        <v>29.8</v>
      </c>
      <c r="R44" s="32">
        <f>ABS(Q44-O36)</f>
        <v>14.2</v>
      </c>
      <c r="S44" s="49" t="s">
        <v>90</v>
      </c>
    </row>
    <row r="45" spans="1:32">
      <c r="A45" s="41" t="s">
        <v>39</v>
      </c>
      <c r="B45" s="6">
        <v>1</v>
      </c>
      <c r="C45" s="6">
        <v>49</v>
      </c>
      <c r="D45" s="6">
        <v>56.8</v>
      </c>
      <c r="E45" s="7">
        <f t="shared" si="0"/>
        <v>15.918367346938769</v>
      </c>
      <c r="F45" s="6">
        <v>22</v>
      </c>
      <c r="G45" s="6">
        <v>26.5</v>
      </c>
      <c r="H45" s="7">
        <f t="shared" si="1"/>
        <v>20.454545454545457</v>
      </c>
      <c r="L45" s="42"/>
      <c r="M45" s="43"/>
      <c r="N45" s="24" t="s">
        <v>80</v>
      </c>
      <c r="O45" s="24">
        <v>17</v>
      </c>
      <c r="P45" s="49"/>
      <c r="Q45" s="24">
        <v>26.2</v>
      </c>
      <c r="R45" s="32">
        <f>ABS(Q45-O37)</f>
        <v>9.1999999999999993</v>
      </c>
      <c r="S45" s="49"/>
    </row>
    <row r="46" spans="1:32">
      <c r="A46" s="41"/>
      <c r="B46" s="6">
        <v>2</v>
      </c>
      <c r="C46" s="6">
        <v>51</v>
      </c>
      <c r="D46" s="6">
        <v>56.6</v>
      </c>
      <c r="E46" s="7">
        <f t="shared" si="0"/>
        <v>10.980392156862747</v>
      </c>
      <c r="F46" s="6">
        <v>26</v>
      </c>
      <c r="G46" s="6">
        <v>26.5</v>
      </c>
      <c r="H46" s="7">
        <f t="shared" si="1"/>
        <v>1.9230769230769231</v>
      </c>
      <c r="L46" s="42" t="s">
        <v>81</v>
      </c>
      <c r="M46" s="42">
        <v>3</v>
      </c>
      <c r="N46" s="24" t="s">
        <v>79</v>
      </c>
      <c r="O46" s="24">
        <v>42</v>
      </c>
      <c r="P46" s="49" t="s">
        <v>88</v>
      </c>
      <c r="Q46" s="24">
        <v>21</v>
      </c>
      <c r="R46" s="32">
        <f>ABS(Q46-O38)</f>
        <v>21</v>
      </c>
      <c r="S46" s="49" t="s">
        <v>88</v>
      </c>
    </row>
    <row r="47" spans="1:32">
      <c r="A47" s="41"/>
      <c r="B47" s="6">
        <v>3</v>
      </c>
      <c r="C47" s="6">
        <v>42</v>
      </c>
      <c r="D47" s="6">
        <v>53.1</v>
      </c>
      <c r="E47" s="7">
        <f t="shared" si="0"/>
        <v>26.428571428571434</v>
      </c>
      <c r="F47" s="6">
        <v>21</v>
      </c>
      <c r="G47" s="6">
        <v>26.5</v>
      </c>
      <c r="H47" s="7">
        <f>ABS(G47-F47) / F47 * 100</f>
        <v>26.190476190476193</v>
      </c>
      <c r="L47" s="42"/>
      <c r="M47" s="42"/>
      <c r="N47" s="24" t="s">
        <v>80</v>
      </c>
      <c r="O47" s="24">
        <v>21</v>
      </c>
      <c r="P47" s="49"/>
      <c r="Q47" s="24">
        <v>15.8</v>
      </c>
      <c r="R47" s="32">
        <f>ABS(Q47-O39)</f>
        <v>5.1999999999999993</v>
      </c>
      <c r="S47" s="49"/>
    </row>
    <row r="48" spans="1:32">
      <c r="B48" s="20" t="s">
        <v>42</v>
      </c>
      <c r="C48" s="21">
        <f>AVERAGE(C4:C47)</f>
        <v>69.022727272727266</v>
      </c>
      <c r="D48" s="21">
        <f>AVERAGE(D4:D47)</f>
        <v>66.306818181818187</v>
      </c>
      <c r="E48" s="7"/>
      <c r="F48" s="21">
        <f>AVERAGE(F4:F47)</f>
        <v>39.827272727272721</v>
      </c>
      <c r="G48" s="21">
        <f>AVERAGE(G4:G47)</f>
        <v>46.079545454545453</v>
      </c>
      <c r="H48" s="7">
        <f>AVERAGE(H4:H47)</f>
        <v>17.495226680743571</v>
      </c>
      <c r="L48" s="24"/>
      <c r="M48" s="24"/>
      <c r="N48" s="24"/>
      <c r="O48" s="51" t="s">
        <v>91</v>
      </c>
      <c r="P48" s="52"/>
      <c r="Q48" s="54" t="s">
        <v>93</v>
      </c>
      <c r="R48" s="54"/>
      <c r="S48" s="54"/>
    </row>
    <row r="49" spans="2:27">
      <c r="B49" s="36" t="s">
        <v>43</v>
      </c>
      <c r="C49" s="37"/>
      <c r="D49" s="37"/>
      <c r="E49" s="17">
        <f>(C48-D48)/C48 * 100</f>
        <v>3.9348040829766053</v>
      </c>
      <c r="F49" s="18"/>
      <c r="G49" s="18"/>
      <c r="H49" s="19">
        <f>ABS(F48-G48)/F48 * 100</f>
        <v>15.698470668797093</v>
      </c>
    </row>
    <row r="50" spans="2:27">
      <c r="B50" s="38" t="s">
        <v>44</v>
      </c>
      <c r="C50" s="39"/>
      <c r="D50" s="39"/>
      <c r="E50" s="14">
        <f>AVERAGE(E6:E49)</f>
        <v>8.2579922093064404</v>
      </c>
      <c r="F50" s="15"/>
      <c r="G50" s="15"/>
      <c r="H50" s="16">
        <f>AVERAGE(H6:H49)</f>
        <v>17.681972035154345</v>
      </c>
    </row>
    <row r="51" spans="2:27">
      <c r="E51" s="5"/>
      <c r="L51" t="s">
        <v>96</v>
      </c>
    </row>
    <row r="52" spans="2:27">
      <c r="L52" t="s">
        <v>95</v>
      </c>
      <c r="M52" t="s">
        <v>97</v>
      </c>
      <c r="N52" t="s">
        <v>98</v>
      </c>
      <c r="O52" t="s">
        <v>99</v>
      </c>
    </row>
    <row r="53" spans="2:27">
      <c r="L53" t="s">
        <v>51</v>
      </c>
      <c r="M53">
        <v>-0.5</v>
      </c>
      <c r="N53">
        <v>-85.8</v>
      </c>
      <c r="O53">
        <v>4.18</v>
      </c>
      <c r="P53" t="s">
        <v>94</v>
      </c>
      <c r="Q53">
        <v>13.38</v>
      </c>
      <c r="R53" t="s">
        <v>94</v>
      </c>
      <c r="S53">
        <v>57.8</v>
      </c>
      <c r="T53">
        <v>0.1</v>
      </c>
      <c r="U53">
        <v>6.9</v>
      </c>
      <c r="V53">
        <v>26.6</v>
      </c>
      <c r="W53">
        <v>32.799999999999997</v>
      </c>
      <c r="X53">
        <v>2.2000000000000002</v>
      </c>
      <c r="Y53">
        <v>6.2</v>
      </c>
      <c r="Z53">
        <v>26.5</v>
      </c>
      <c r="AA53" t="s">
        <v>89</v>
      </c>
    </row>
    <row r="54" spans="2:27">
      <c r="L54" t="s">
        <v>52</v>
      </c>
      <c r="M54">
        <v>5.0999999999999996</v>
      </c>
      <c r="N54">
        <v>-85.4</v>
      </c>
      <c r="O54">
        <v>4.18</v>
      </c>
      <c r="P54" t="s">
        <v>94</v>
      </c>
      <c r="Q54">
        <v>13.38</v>
      </c>
      <c r="R54" t="s">
        <v>94</v>
      </c>
      <c r="S54">
        <v>60.3</v>
      </c>
      <c r="T54">
        <v>5.2</v>
      </c>
      <c r="U54">
        <v>7</v>
      </c>
      <c r="V54">
        <v>26.6</v>
      </c>
      <c r="W54">
        <v>34.1</v>
      </c>
      <c r="X54">
        <v>0.6</v>
      </c>
      <c r="Y54">
        <v>5.9</v>
      </c>
      <c r="Z54">
        <v>26.6</v>
      </c>
      <c r="AA54" t="s">
        <v>89</v>
      </c>
    </row>
    <row r="55" spans="2:27">
      <c r="L55" t="s">
        <v>53</v>
      </c>
      <c r="M55">
        <v>10.1</v>
      </c>
      <c r="N55">
        <v>-85</v>
      </c>
      <c r="O55">
        <v>4.18</v>
      </c>
      <c r="P55" t="s">
        <v>94</v>
      </c>
      <c r="Q55">
        <v>13.38</v>
      </c>
      <c r="R55" t="s">
        <v>94</v>
      </c>
      <c r="S55">
        <v>57.4</v>
      </c>
      <c r="T55">
        <v>5.9</v>
      </c>
      <c r="U55">
        <v>7.4</v>
      </c>
      <c r="V55">
        <v>26.6</v>
      </c>
      <c r="W55">
        <v>41.3</v>
      </c>
      <c r="X55">
        <v>0.3</v>
      </c>
      <c r="Y55">
        <v>4.9000000000000004</v>
      </c>
      <c r="Z55">
        <v>26.6</v>
      </c>
      <c r="AA55" t="s">
        <v>89</v>
      </c>
    </row>
    <row r="56" spans="2:27">
      <c r="L56" t="s">
        <v>54</v>
      </c>
      <c r="M56">
        <v>15.3</v>
      </c>
      <c r="N56">
        <v>-85</v>
      </c>
      <c r="O56">
        <v>4.18</v>
      </c>
      <c r="P56" t="s">
        <v>94</v>
      </c>
      <c r="Q56">
        <v>13.38</v>
      </c>
      <c r="R56" t="s">
        <v>94</v>
      </c>
      <c r="S56">
        <v>54.6</v>
      </c>
      <c r="T56">
        <v>5.7</v>
      </c>
      <c r="U56">
        <v>7.8</v>
      </c>
      <c r="V56">
        <v>26.6</v>
      </c>
      <c r="W56">
        <v>41.2</v>
      </c>
      <c r="X56">
        <v>0.9</v>
      </c>
      <c r="Y56">
        <v>4.9000000000000004</v>
      </c>
      <c r="Z56">
        <v>26.6</v>
      </c>
      <c r="AA56" t="s">
        <v>89</v>
      </c>
    </row>
    <row r="57" spans="2:27">
      <c r="L57" t="s">
        <v>55</v>
      </c>
      <c r="M57">
        <v>20.100000000000001</v>
      </c>
      <c r="N57">
        <v>-85.8</v>
      </c>
      <c r="O57">
        <v>4.18</v>
      </c>
      <c r="P57" t="s">
        <v>94</v>
      </c>
      <c r="Q57">
        <v>13.38</v>
      </c>
      <c r="R57" t="s">
        <v>94</v>
      </c>
      <c r="S57">
        <v>41.8</v>
      </c>
      <c r="T57">
        <v>0.4</v>
      </c>
      <c r="U57">
        <v>9.6</v>
      </c>
      <c r="V57">
        <v>26.6</v>
      </c>
      <c r="W57">
        <v>41.2</v>
      </c>
      <c r="X57">
        <v>1.7</v>
      </c>
      <c r="Y57">
        <v>4.9000000000000004</v>
      </c>
      <c r="Z57">
        <v>26.6</v>
      </c>
      <c r="AA57" t="s">
        <v>89</v>
      </c>
    </row>
    <row r="58" spans="2:27">
      <c r="L58" t="s">
        <v>56</v>
      </c>
      <c r="M58">
        <v>25.1</v>
      </c>
      <c r="N58">
        <v>-85</v>
      </c>
      <c r="O58">
        <v>4.18</v>
      </c>
      <c r="P58" t="s">
        <v>94</v>
      </c>
      <c r="Q58">
        <v>13.38</v>
      </c>
      <c r="R58" t="s">
        <v>94</v>
      </c>
      <c r="S58">
        <v>65.900000000000006</v>
      </c>
      <c r="T58">
        <v>0.9</v>
      </c>
      <c r="U58">
        <v>6.1</v>
      </c>
      <c r="V58">
        <v>26.6</v>
      </c>
      <c r="W58">
        <v>42</v>
      </c>
      <c r="X58">
        <v>0.7</v>
      </c>
      <c r="Y58">
        <v>4.8</v>
      </c>
      <c r="Z58">
        <v>26.6</v>
      </c>
      <c r="AA58" t="s">
        <v>89</v>
      </c>
    </row>
    <row r="59" spans="2:27">
      <c r="L59" t="s">
        <v>57</v>
      </c>
      <c r="M59">
        <v>30.3</v>
      </c>
      <c r="N59">
        <v>-85</v>
      </c>
      <c r="O59">
        <v>4.18</v>
      </c>
      <c r="P59" t="s">
        <v>94</v>
      </c>
      <c r="Q59">
        <v>13.38</v>
      </c>
      <c r="R59" t="s">
        <v>94</v>
      </c>
      <c r="S59">
        <v>55.5</v>
      </c>
      <c r="T59">
        <v>1.7</v>
      </c>
      <c r="U59">
        <v>7.3</v>
      </c>
      <c r="V59">
        <v>26.6</v>
      </c>
      <c r="W59">
        <v>41.1</v>
      </c>
      <c r="X59">
        <v>0.9</v>
      </c>
      <c r="Y59">
        <v>4.9000000000000004</v>
      </c>
      <c r="Z59">
        <v>26.6</v>
      </c>
      <c r="AA59" t="s">
        <v>89</v>
      </c>
    </row>
    <row r="60" spans="2:27">
      <c r="L60" t="s">
        <v>58</v>
      </c>
      <c r="M60">
        <v>35.700000000000003</v>
      </c>
      <c r="N60">
        <v>-84.6</v>
      </c>
      <c r="O60">
        <v>4.18</v>
      </c>
      <c r="P60" t="s">
        <v>94</v>
      </c>
      <c r="Q60">
        <v>13.38</v>
      </c>
      <c r="R60" t="s">
        <v>94</v>
      </c>
      <c r="S60">
        <v>64</v>
      </c>
      <c r="T60">
        <v>0.5</v>
      </c>
      <c r="U60">
        <v>6.3</v>
      </c>
      <c r="V60">
        <v>26.6</v>
      </c>
      <c r="W60">
        <v>46.1</v>
      </c>
      <c r="X60">
        <v>0.6</v>
      </c>
      <c r="Y60">
        <v>4.4000000000000004</v>
      </c>
      <c r="Z60">
        <v>26.6</v>
      </c>
      <c r="AA60" t="s">
        <v>89</v>
      </c>
    </row>
    <row r="61" spans="2:27">
      <c r="L61" t="s">
        <v>59</v>
      </c>
      <c r="M61">
        <v>40.1</v>
      </c>
      <c r="N61">
        <v>-85</v>
      </c>
      <c r="O61">
        <v>4.18</v>
      </c>
      <c r="P61" t="s">
        <v>94</v>
      </c>
      <c r="Q61">
        <v>13.38</v>
      </c>
      <c r="R61" t="s">
        <v>94</v>
      </c>
      <c r="S61">
        <v>56.5</v>
      </c>
      <c r="T61">
        <v>2.5</v>
      </c>
      <c r="U61">
        <v>7.3</v>
      </c>
      <c r="V61">
        <v>26.6</v>
      </c>
      <c r="W61">
        <v>43</v>
      </c>
      <c r="X61">
        <v>1.9</v>
      </c>
      <c r="Y61">
        <v>4.7</v>
      </c>
      <c r="Z61">
        <v>26.6</v>
      </c>
      <c r="AA61" t="s">
        <v>89</v>
      </c>
    </row>
    <row r="62" spans="2:27">
      <c r="L62" t="s">
        <v>60</v>
      </c>
      <c r="M62">
        <v>45.9</v>
      </c>
      <c r="N62">
        <v>-85</v>
      </c>
      <c r="O62">
        <v>4.18</v>
      </c>
      <c r="P62" t="s">
        <v>94</v>
      </c>
      <c r="Q62">
        <v>13.38</v>
      </c>
      <c r="R62" t="s">
        <v>94</v>
      </c>
      <c r="S62">
        <v>55.2</v>
      </c>
      <c r="T62">
        <v>0</v>
      </c>
      <c r="U62">
        <v>7.3</v>
      </c>
      <c r="V62">
        <v>26.6</v>
      </c>
      <c r="W62">
        <v>42.5</v>
      </c>
      <c r="X62">
        <v>0.4</v>
      </c>
      <c r="Y62">
        <v>4.7</v>
      </c>
      <c r="Z62">
        <v>26.7</v>
      </c>
      <c r="AA62" t="s">
        <v>89</v>
      </c>
    </row>
    <row r="63" spans="2:27">
      <c r="L63" t="s">
        <v>96</v>
      </c>
    </row>
    <row r="64" spans="2:27">
      <c r="L64" t="s">
        <v>102</v>
      </c>
      <c r="M64" t="s">
        <v>100</v>
      </c>
      <c r="N64" t="s">
        <v>98</v>
      </c>
      <c r="O64" t="s">
        <v>101</v>
      </c>
    </row>
    <row r="65" spans="12:27">
      <c r="L65" t="s">
        <v>51</v>
      </c>
      <c r="M65" s="55">
        <v>-0.3</v>
      </c>
      <c r="N65">
        <v>-85.8</v>
      </c>
      <c r="O65">
        <v>4.18</v>
      </c>
      <c r="P65" t="s">
        <v>94</v>
      </c>
      <c r="Q65">
        <v>13.38</v>
      </c>
      <c r="R65" t="s">
        <v>94</v>
      </c>
      <c r="S65">
        <v>60.6</v>
      </c>
      <c r="T65">
        <v>0.1</v>
      </c>
      <c r="U65">
        <v>6.6</v>
      </c>
      <c r="V65">
        <v>26.7</v>
      </c>
      <c r="W65">
        <v>34.6</v>
      </c>
      <c r="X65">
        <v>2.2999999999999998</v>
      </c>
      <c r="Y65">
        <v>5.9</v>
      </c>
      <c r="Z65">
        <v>26.7</v>
      </c>
      <c r="AA65" t="s">
        <v>89</v>
      </c>
    </row>
    <row r="66" spans="12:27">
      <c r="L66" t="s">
        <v>52</v>
      </c>
      <c r="M66">
        <v>5.5</v>
      </c>
      <c r="N66">
        <v>-85.8</v>
      </c>
      <c r="O66">
        <v>4.18</v>
      </c>
      <c r="P66" t="s">
        <v>94</v>
      </c>
      <c r="Q66">
        <v>13.38</v>
      </c>
      <c r="R66" t="s">
        <v>94</v>
      </c>
      <c r="S66">
        <v>61.3</v>
      </c>
      <c r="T66">
        <v>5</v>
      </c>
      <c r="U66">
        <v>6.9</v>
      </c>
      <c r="V66">
        <v>26.7</v>
      </c>
      <c r="W66">
        <v>32.6</v>
      </c>
      <c r="X66">
        <v>0.7</v>
      </c>
      <c r="Y66">
        <v>6.2</v>
      </c>
      <c r="Z66">
        <v>26.7</v>
      </c>
      <c r="AA66" t="s">
        <v>89</v>
      </c>
    </row>
    <row r="67" spans="12:27">
      <c r="L67" t="s">
        <v>53</v>
      </c>
      <c r="M67">
        <v>10.3</v>
      </c>
      <c r="N67">
        <v>-85.8</v>
      </c>
      <c r="O67">
        <v>4.18</v>
      </c>
      <c r="P67" t="s">
        <v>94</v>
      </c>
      <c r="Q67">
        <v>13.38</v>
      </c>
      <c r="R67" t="s">
        <v>94</v>
      </c>
      <c r="S67">
        <v>59</v>
      </c>
      <c r="T67">
        <v>5.8</v>
      </c>
      <c r="U67">
        <v>7.2</v>
      </c>
      <c r="V67">
        <v>26.8</v>
      </c>
      <c r="W67">
        <v>43</v>
      </c>
      <c r="X67">
        <v>0.4</v>
      </c>
      <c r="Y67">
        <v>4.7</v>
      </c>
      <c r="Z67">
        <v>26.7</v>
      </c>
      <c r="AA67" t="s">
        <v>89</v>
      </c>
    </row>
    <row r="68" spans="12:27">
      <c r="L68" t="s">
        <v>54</v>
      </c>
      <c r="M68">
        <v>15.3</v>
      </c>
      <c r="N68">
        <v>-85.4</v>
      </c>
      <c r="O68">
        <v>4.18</v>
      </c>
      <c r="P68" t="s">
        <v>94</v>
      </c>
      <c r="Q68">
        <v>13.38</v>
      </c>
      <c r="R68" t="s">
        <v>94</v>
      </c>
      <c r="S68">
        <v>55</v>
      </c>
      <c r="T68">
        <v>6.4</v>
      </c>
      <c r="U68">
        <v>7.8</v>
      </c>
      <c r="V68">
        <v>26.8</v>
      </c>
      <c r="W68">
        <v>43.4</v>
      </c>
      <c r="X68">
        <v>1</v>
      </c>
      <c r="Y68">
        <v>4.7</v>
      </c>
      <c r="Z68">
        <v>26.8</v>
      </c>
      <c r="AA68" t="s">
        <v>89</v>
      </c>
    </row>
    <row r="69" spans="12:27">
      <c r="L69" t="s">
        <v>55</v>
      </c>
      <c r="M69">
        <v>19.899999999999999</v>
      </c>
      <c r="N69">
        <v>-86.2</v>
      </c>
      <c r="O69">
        <v>4.18</v>
      </c>
      <c r="P69" t="s">
        <v>94</v>
      </c>
      <c r="Q69">
        <v>13.38</v>
      </c>
      <c r="R69" t="s">
        <v>94</v>
      </c>
      <c r="S69">
        <v>42.2</v>
      </c>
      <c r="T69">
        <v>0.8</v>
      </c>
      <c r="U69">
        <v>9.6</v>
      </c>
      <c r="V69">
        <v>26.8</v>
      </c>
      <c r="W69">
        <v>43.5</v>
      </c>
      <c r="X69">
        <v>1.7</v>
      </c>
      <c r="Y69">
        <v>4.7</v>
      </c>
      <c r="Z69">
        <v>26.8</v>
      </c>
      <c r="AA69" t="s">
        <v>89</v>
      </c>
    </row>
    <row r="70" spans="12:27">
      <c r="L70" t="s">
        <v>56</v>
      </c>
      <c r="M70">
        <v>25.5</v>
      </c>
      <c r="N70">
        <v>-85.8</v>
      </c>
      <c r="O70">
        <v>4.18</v>
      </c>
      <c r="P70" t="s">
        <v>94</v>
      </c>
      <c r="Q70">
        <v>13.38</v>
      </c>
      <c r="R70" t="s">
        <v>94</v>
      </c>
      <c r="S70">
        <v>66.2</v>
      </c>
      <c r="T70">
        <v>0.6</v>
      </c>
      <c r="U70">
        <v>6.1</v>
      </c>
      <c r="V70">
        <v>26.8</v>
      </c>
      <c r="W70">
        <v>43.9</v>
      </c>
      <c r="X70">
        <v>0.7</v>
      </c>
      <c r="Y70">
        <v>4.5999999999999996</v>
      </c>
      <c r="Z70">
        <v>26.8</v>
      </c>
      <c r="AA70" t="s">
        <v>89</v>
      </c>
    </row>
    <row r="71" spans="12:27">
      <c r="L71" t="s">
        <v>57</v>
      </c>
      <c r="M71">
        <v>30.5</v>
      </c>
      <c r="N71">
        <v>-85.4</v>
      </c>
      <c r="O71">
        <v>4.18</v>
      </c>
      <c r="P71" t="s">
        <v>94</v>
      </c>
      <c r="Q71">
        <v>13.38</v>
      </c>
      <c r="R71" t="s">
        <v>94</v>
      </c>
      <c r="S71">
        <v>57.1</v>
      </c>
      <c r="T71">
        <v>1.8</v>
      </c>
      <c r="U71">
        <v>7.1</v>
      </c>
      <c r="V71">
        <v>26.8</v>
      </c>
      <c r="W71">
        <v>43.6</v>
      </c>
      <c r="X71">
        <v>1</v>
      </c>
      <c r="Y71">
        <v>4.5999999999999996</v>
      </c>
      <c r="Z71">
        <v>26.8</v>
      </c>
      <c r="AA71" t="s">
        <v>89</v>
      </c>
    </row>
    <row r="72" spans="12:27">
      <c r="L72" t="s">
        <v>58</v>
      </c>
      <c r="M72">
        <v>35.299999999999997</v>
      </c>
      <c r="N72">
        <v>-85</v>
      </c>
      <c r="O72">
        <v>4.18</v>
      </c>
      <c r="P72" t="s">
        <v>94</v>
      </c>
      <c r="Q72">
        <v>13.38</v>
      </c>
      <c r="R72" t="s">
        <v>94</v>
      </c>
      <c r="S72">
        <v>64.900000000000006</v>
      </c>
      <c r="T72">
        <v>0.4</v>
      </c>
      <c r="U72">
        <v>6.2</v>
      </c>
      <c r="V72">
        <v>26.8</v>
      </c>
      <c r="W72">
        <v>47.9</v>
      </c>
      <c r="X72">
        <v>0.7</v>
      </c>
      <c r="Y72">
        <v>4.2</v>
      </c>
      <c r="Z72">
        <v>26.8</v>
      </c>
      <c r="AA72" t="s">
        <v>89</v>
      </c>
    </row>
    <row r="73" spans="12:27">
      <c r="L73" t="s">
        <v>59</v>
      </c>
      <c r="M73">
        <v>40.299999999999997</v>
      </c>
      <c r="N73">
        <v>-85</v>
      </c>
      <c r="O73">
        <v>4.18</v>
      </c>
      <c r="P73" t="s">
        <v>94</v>
      </c>
      <c r="Q73">
        <v>13.38</v>
      </c>
      <c r="R73" t="s">
        <v>94</v>
      </c>
      <c r="S73">
        <v>58.6</v>
      </c>
      <c r="T73">
        <v>2.1</v>
      </c>
      <c r="U73">
        <v>7</v>
      </c>
      <c r="V73">
        <v>26.9</v>
      </c>
      <c r="W73">
        <v>44.8</v>
      </c>
      <c r="X73">
        <v>2</v>
      </c>
      <c r="Y73">
        <v>4.5999999999999996</v>
      </c>
      <c r="Z73">
        <v>26.9</v>
      </c>
      <c r="AA73" t="s">
        <v>89</v>
      </c>
    </row>
    <row r="74" spans="12:27">
      <c r="L74" t="s">
        <v>60</v>
      </c>
      <c r="M74">
        <v>45.9</v>
      </c>
      <c r="N74">
        <v>-85</v>
      </c>
      <c r="O74">
        <v>4.18</v>
      </c>
      <c r="P74" t="s">
        <v>94</v>
      </c>
      <c r="Q74">
        <v>13.38</v>
      </c>
      <c r="R74" t="s">
        <v>94</v>
      </c>
      <c r="S74">
        <v>56.8</v>
      </c>
      <c r="T74">
        <v>0</v>
      </c>
      <c r="U74">
        <v>7</v>
      </c>
      <c r="V74">
        <v>26.9</v>
      </c>
      <c r="W74">
        <v>44.6</v>
      </c>
      <c r="X74">
        <v>0.4</v>
      </c>
      <c r="Y74">
        <v>4.5</v>
      </c>
      <c r="Z74">
        <v>26.9</v>
      </c>
      <c r="AA74" t="s">
        <v>89</v>
      </c>
    </row>
    <row r="76" spans="12:27">
      <c r="L76" s="24"/>
      <c r="M76" s="42" t="s">
        <v>103</v>
      </c>
      <c r="N76" s="42"/>
      <c r="O76" s="42"/>
      <c r="P76" s="42" t="s">
        <v>104</v>
      </c>
      <c r="Q76" s="42"/>
      <c r="R76" s="42"/>
    </row>
    <row r="77" spans="12:27">
      <c r="L77" s="24" t="s">
        <v>0</v>
      </c>
      <c r="M77" s="24" t="s">
        <v>105</v>
      </c>
      <c r="N77" s="24" t="s">
        <v>106</v>
      </c>
      <c r="O77" s="24" t="s">
        <v>75</v>
      </c>
      <c r="P77" s="24" t="s">
        <v>105</v>
      </c>
      <c r="Q77" s="24" t="s">
        <v>107</v>
      </c>
      <c r="R77" s="24" t="s">
        <v>75</v>
      </c>
    </row>
    <row r="78" spans="12:27">
      <c r="L78" s="24">
        <v>1</v>
      </c>
      <c r="M78" s="24">
        <v>60.6</v>
      </c>
      <c r="N78" s="24">
        <v>57.8</v>
      </c>
      <c r="O78" s="24">
        <f>ABS(N78-M78)</f>
        <v>2.8000000000000043</v>
      </c>
      <c r="P78" s="24">
        <v>34.6</v>
      </c>
      <c r="Q78" s="24">
        <v>32.799999999999997</v>
      </c>
      <c r="R78" s="24">
        <f>ABS(Q78-P78)</f>
        <v>1.8000000000000043</v>
      </c>
    </row>
    <row r="79" spans="12:27">
      <c r="L79" s="24">
        <v>2</v>
      </c>
      <c r="M79" s="24">
        <v>61.3</v>
      </c>
      <c r="N79" s="24">
        <v>60.3</v>
      </c>
      <c r="O79" s="24">
        <f t="shared" ref="O79:O86" si="11">ABS(N79-M79)</f>
        <v>1</v>
      </c>
      <c r="P79" s="24">
        <v>32.6</v>
      </c>
      <c r="Q79" s="24">
        <v>34.1</v>
      </c>
      <c r="R79" s="24">
        <f t="shared" ref="R79:R86" si="12">ABS(Q79-P79)</f>
        <v>1.5</v>
      </c>
    </row>
    <row r="80" spans="12:27">
      <c r="L80" s="24">
        <v>3</v>
      </c>
      <c r="M80" s="24">
        <v>59</v>
      </c>
      <c r="N80" s="24">
        <v>57.4</v>
      </c>
      <c r="O80" s="24">
        <f t="shared" si="11"/>
        <v>1.6000000000000014</v>
      </c>
      <c r="P80" s="24">
        <v>43</v>
      </c>
      <c r="Q80" s="24">
        <v>41.3</v>
      </c>
      <c r="R80" s="24">
        <f t="shared" si="12"/>
        <v>1.7000000000000028</v>
      </c>
    </row>
    <row r="81" spans="12:18">
      <c r="L81" s="24">
        <v>4</v>
      </c>
      <c r="M81" s="24">
        <v>55</v>
      </c>
      <c r="N81" s="24">
        <v>54.6</v>
      </c>
      <c r="O81" s="24">
        <f t="shared" si="11"/>
        <v>0.39999999999999858</v>
      </c>
      <c r="P81" s="24">
        <v>43.4</v>
      </c>
      <c r="Q81" s="24">
        <v>41.2</v>
      </c>
      <c r="R81" s="24">
        <f t="shared" si="12"/>
        <v>2.1999999999999957</v>
      </c>
    </row>
    <row r="82" spans="12:18">
      <c r="L82" s="24">
        <v>5</v>
      </c>
      <c r="M82" s="24">
        <v>42.2</v>
      </c>
      <c r="N82" s="24">
        <v>41.8</v>
      </c>
      <c r="O82" s="24">
        <f t="shared" si="11"/>
        <v>0.40000000000000568</v>
      </c>
      <c r="P82" s="24">
        <v>43.5</v>
      </c>
      <c r="Q82" s="24">
        <v>41.2</v>
      </c>
      <c r="R82" s="24">
        <f t="shared" si="12"/>
        <v>2.2999999999999972</v>
      </c>
    </row>
    <row r="83" spans="12:18">
      <c r="L83" s="24">
        <v>6</v>
      </c>
      <c r="M83" s="24">
        <v>66.2</v>
      </c>
      <c r="N83" s="24">
        <v>65.900000000000006</v>
      </c>
      <c r="O83" s="24">
        <f t="shared" si="11"/>
        <v>0.29999999999999716</v>
      </c>
      <c r="P83" s="24">
        <v>43.9</v>
      </c>
      <c r="Q83" s="24">
        <v>42</v>
      </c>
      <c r="R83" s="24">
        <f t="shared" si="12"/>
        <v>1.8999999999999986</v>
      </c>
    </row>
    <row r="84" spans="12:18">
      <c r="L84" s="24">
        <v>7</v>
      </c>
      <c r="M84" s="24">
        <v>57.1</v>
      </c>
      <c r="N84" s="24">
        <v>55.5</v>
      </c>
      <c r="O84" s="24">
        <f t="shared" si="11"/>
        <v>1.6000000000000014</v>
      </c>
      <c r="P84" s="24">
        <v>43.6</v>
      </c>
      <c r="Q84" s="24">
        <v>41.1</v>
      </c>
      <c r="R84" s="24">
        <f t="shared" si="12"/>
        <v>2.5</v>
      </c>
    </row>
    <row r="85" spans="12:18">
      <c r="L85" s="24">
        <v>8</v>
      </c>
      <c r="M85" s="24">
        <v>64.900000000000006</v>
      </c>
      <c r="N85" s="24">
        <v>64</v>
      </c>
      <c r="O85" s="24">
        <f t="shared" si="11"/>
        <v>0.90000000000000568</v>
      </c>
      <c r="P85" s="24">
        <v>47.9</v>
      </c>
      <c r="Q85" s="24">
        <v>46.1</v>
      </c>
      <c r="R85" s="24">
        <f t="shared" si="12"/>
        <v>1.7999999999999972</v>
      </c>
    </row>
    <row r="86" spans="12:18">
      <c r="L86" s="24">
        <v>9</v>
      </c>
      <c r="M86" s="24">
        <v>58.6</v>
      </c>
      <c r="N86" s="24">
        <v>56.5</v>
      </c>
      <c r="O86" s="24">
        <f t="shared" si="11"/>
        <v>2.1000000000000014</v>
      </c>
      <c r="P86" s="24">
        <v>44.8</v>
      </c>
      <c r="Q86" s="24">
        <v>43</v>
      </c>
      <c r="R86" s="24">
        <f t="shared" si="12"/>
        <v>1.7999999999999972</v>
      </c>
    </row>
    <row r="87" spans="12:18">
      <c r="L87" s="24">
        <v>10</v>
      </c>
      <c r="M87" s="24">
        <v>56.8</v>
      </c>
      <c r="N87" s="24">
        <v>55.2</v>
      </c>
      <c r="O87" s="24">
        <f>ABS(N87-M87)</f>
        <v>1.5999999999999943</v>
      </c>
      <c r="P87" s="24">
        <v>44.6</v>
      </c>
      <c r="Q87" s="24">
        <v>42.5</v>
      </c>
      <c r="R87" s="24">
        <f>ABS(Q87-P87)</f>
        <v>2.1000000000000014</v>
      </c>
    </row>
  </sheetData>
  <mergeCells count="46">
    <mergeCell ref="M76:O76"/>
    <mergeCell ref="P76:R76"/>
    <mergeCell ref="M44:M45"/>
    <mergeCell ref="M46:M47"/>
    <mergeCell ref="L42:N42"/>
    <mergeCell ref="L44:L45"/>
    <mergeCell ref="L46:L47"/>
    <mergeCell ref="O40:P40"/>
    <mergeCell ref="O42:P42"/>
    <mergeCell ref="P44:P45"/>
    <mergeCell ref="P46:P47"/>
    <mergeCell ref="O48:P48"/>
    <mergeCell ref="L34:N34"/>
    <mergeCell ref="Q34:S34"/>
    <mergeCell ref="Q42:S42"/>
    <mergeCell ref="P36:P37"/>
    <mergeCell ref="P38:P39"/>
    <mergeCell ref="O34:P34"/>
    <mergeCell ref="S38:S39"/>
    <mergeCell ref="S36:S37"/>
    <mergeCell ref="S44:S45"/>
    <mergeCell ref="S46:S47"/>
    <mergeCell ref="Q40:S40"/>
    <mergeCell ref="Q48:S48"/>
    <mergeCell ref="K14:N14"/>
    <mergeCell ref="C1:G1"/>
    <mergeCell ref="F2:H2"/>
    <mergeCell ref="C2:E2"/>
    <mergeCell ref="A4:A13"/>
    <mergeCell ref="B49:D49"/>
    <mergeCell ref="B50:D50"/>
    <mergeCell ref="J14:J25"/>
    <mergeCell ref="A14:A23"/>
    <mergeCell ref="A24:A33"/>
    <mergeCell ref="A35:A44"/>
    <mergeCell ref="A45:A47"/>
    <mergeCell ref="M36:M37"/>
    <mergeCell ref="M38:M39"/>
    <mergeCell ref="L36:L37"/>
    <mergeCell ref="L38:L39"/>
    <mergeCell ref="X9:Z9"/>
    <mergeCell ref="AA9:AC9"/>
    <mergeCell ref="AD9:AF9"/>
    <mergeCell ref="X22:Z22"/>
    <mergeCell ref="AA22:AC22"/>
    <mergeCell ref="AD22:AF22"/>
  </mergeCells>
  <conditionalFormatting sqref="Z11:Z20 AC11:AC20 Z24:Z33 AC24:AC3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1:AF20 AF24:AF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4:R47 R36:R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8:R87 O78:O8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GD0439</vt:lpstr>
      <vt:lpstr>GB0325</vt:lpstr>
      <vt:lpstr>FG0210</vt:lpstr>
      <vt:lpstr>HB0558 (BAD)</vt:lpstr>
      <vt:lpstr>LC0014 (BAD)</vt:lpstr>
      <vt:lpstr>HB0462 (BAD)</vt:lpstr>
      <vt:lpstr>Aggregate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 Baker</cp:lastModifiedBy>
  <dcterms:created xsi:type="dcterms:W3CDTF">2022-06-29T21:19:54Z</dcterms:created>
  <dcterms:modified xsi:type="dcterms:W3CDTF">2022-07-08T00:47:46Z</dcterms:modified>
</cp:coreProperties>
</file>