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69"/>
  </bookViews>
  <sheets>
    <sheet name="fannkuch-redux" sheetId="1" r:id="rId1"/>
    <sheet name="fasta" sheetId="2" r:id="rId2"/>
  </sheets>
  <definedNames>
    <definedName name="_xlnm._FilterDatabase" localSheetId="0" hidden="1">'fannkuch-redux'!$A$1:$E$11</definedName>
    <definedName name="_xlnm._FilterDatabase" localSheetId="1" hidden="1">fasta!$A$1:$E$11</definedName>
  </definedNames>
  <calcPr calcId="145621" iterateDelta="1E-4"/>
</workbook>
</file>

<file path=xl/calcChain.xml><?xml version="1.0" encoding="utf-8"?>
<calcChain xmlns="http://schemas.openxmlformats.org/spreadsheetml/2006/main">
  <c r="C5" i="1" l="1"/>
  <c r="E5" i="1"/>
  <c r="D5" i="1"/>
  <c r="B5" i="1"/>
  <c r="E3" i="2"/>
  <c r="D3" i="2"/>
  <c r="C3" i="2"/>
  <c r="B3" i="2"/>
  <c r="E2" i="1"/>
  <c r="D2" i="1"/>
  <c r="C2" i="1"/>
  <c r="B2" i="1"/>
  <c r="E5" i="2"/>
  <c r="D5" i="2"/>
  <c r="C5" i="2"/>
  <c r="B5" i="2"/>
  <c r="D10" i="2" l="1"/>
  <c r="C10" i="2"/>
  <c r="B10" i="2"/>
  <c r="E10" i="2" s="1"/>
  <c r="D2" i="2"/>
  <c r="C2" i="2"/>
  <c r="B2" i="2"/>
  <c r="D4" i="2"/>
  <c r="C4" i="2"/>
  <c r="B4" i="2"/>
  <c r="E4" i="2" s="1"/>
  <c r="D7" i="2"/>
  <c r="C7" i="2"/>
  <c r="B7" i="2"/>
  <c r="E7" i="2" s="1"/>
  <c r="D6" i="2"/>
  <c r="C6" i="2"/>
  <c r="B6" i="2"/>
  <c r="D9" i="2"/>
  <c r="C9" i="2"/>
  <c r="B9" i="2"/>
  <c r="D8" i="2"/>
  <c r="C8" i="2"/>
  <c r="B8" i="2"/>
  <c r="E8" i="2" s="1"/>
  <c r="D11" i="2"/>
  <c r="C11" i="2"/>
  <c r="B11" i="2"/>
  <c r="E11" i="2" s="1"/>
  <c r="D3" i="1"/>
  <c r="C3" i="1"/>
  <c r="B3" i="1"/>
  <c r="D4" i="1"/>
  <c r="C4" i="1"/>
  <c r="B4" i="1"/>
  <c r="D6" i="1"/>
  <c r="C6" i="1"/>
  <c r="B6" i="1"/>
  <c r="D7" i="1"/>
  <c r="C7" i="1"/>
  <c r="B7" i="1"/>
  <c r="D8" i="1"/>
  <c r="C8" i="1"/>
  <c r="B8" i="1"/>
  <c r="E8" i="1" s="1"/>
  <c r="D9" i="1"/>
  <c r="C9" i="1"/>
  <c r="B9" i="1"/>
  <c r="D10" i="1"/>
  <c r="C10" i="1"/>
  <c r="B10" i="1"/>
  <c r="D11" i="1"/>
  <c r="C11" i="1"/>
  <c r="B11" i="1"/>
  <c r="E11" i="1" l="1"/>
  <c r="E7" i="1"/>
  <c r="E6" i="1"/>
  <c r="E4" i="1"/>
  <c r="E10" i="1"/>
  <c r="E3" i="1"/>
  <c r="E9" i="1"/>
  <c r="E6" i="2"/>
  <c r="E2" i="2"/>
  <c r="E9" i="2"/>
</calcChain>
</file>

<file path=xl/sharedStrings.xml><?xml version="1.0" encoding="utf-8"?>
<sst xmlns="http://schemas.openxmlformats.org/spreadsheetml/2006/main" count="40" uniqueCount="10">
  <si>
    <t>C (4.6)</t>
  </si>
  <si>
    <t>Ocaml (3.12)</t>
  </si>
  <si>
    <t>Java (server 1.6)</t>
  </si>
  <si>
    <t>Erlang (HiPE 3.8)</t>
  </si>
  <si>
    <t>Objeck (3.1)</t>
  </si>
  <si>
    <t>Haskell GHC (7.1)</t>
  </si>
  <si>
    <t>Python (3.2)</t>
  </si>
  <si>
    <t>Perl (5.14)</t>
  </si>
  <si>
    <t>Ruby (1.9)</t>
  </si>
  <si>
    <t>JRuby (1.5)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</si>
</sst>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fasta n=25000000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fasta!$A$17:$A$26</c:f>
              <c:strCache>
                <c:ptCount val="10"/>
                <c:pt idx="0">
                  <c:v>Perl (5.14)</c:v>
                </c:pt>
                <c:pt idx="1">
                  <c:v>JRuby (1.5)</c:v>
                </c:pt>
                <c:pt idx="2">
                  <c:v>Python (3.2)</c:v>
                </c:pt>
                <c:pt idx="3">
                  <c:v>Ruby (1.9)</c:v>
                </c:pt>
                <c:pt idx="4">
                  <c:v>Erlang (HiPE 3.8)</c:v>
                </c:pt>
                <c:pt idx="5">
                  <c:v>Objeck (3.1)</c:v>
                </c:pt>
                <c:pt idx="6">
                  <c:v>Ocaml (3.12)</c:v>
                </c:pt>
                <c:pt idx="7">
                  <c:v>Java (server 1.6)</c:v>
                </c:pt>
                <c:pt idx="8">
                  <c:v>Haskell GHC (7.1)</c:v>
                </c:pt>
                <c:pt idx="9">
                  <c:v>C (4.6)</c:v>
                </c:pt>
              </c:strCache>
            </c:strRef>
          </c:cat>
          <c:val>
            <c:numRef>
              <c:f>fasta!$B$17:$B$26</c:f>
              <c:numCache>
                <c:formatCode>0.0</c:formatCode>
                <c:ptCount val="10"/>
                <c:pt idx="0">
                  <c:v>230.57600000000002</c:v>
                </c:pt>
                <c:pt idx="1">
                  <c:v>208.63366666666664</c:v>
                </c:pt>
                <c:pt idx="2">
                  <c:v>157.83133333333333</c:v>
                </c:pt>
                <c:pt idx="3">
                  <c:v>157.45599999999999</c:v>
                </c:pt>
                <c:pt idx="4">
                  <c:v>96.064999999999998</c:v>
                </c:pt>
                <c:pt idx="5">
                  <c:v>57.243333333333339</c:v>
                </c:pt>
                <c:pt idx="6">
                  <c:v>9.838000000000001</c:v>
                </c:pt>
                <c:pt idx="7">
                  <c:v>8.1603333333333321</c:v>
                </c:pt>
                <c:pt idx="8">
                  <c:v>7.9379999999999997</c:v>
                </c:pt>
                <c:pt idx="9" formatCode="General">
                  <c:v>4.0179999999999998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321984"/>
        <c:axId val="118308864"/>
      </c:barChart>
      <c:catAx>
        <c:axId val="4932198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118308864"/>
        <c:crosses val="autoZero"/>
        <c:auto val="1"/>
        <c:lblAlgn val="ctr"/>
        <c:lblOffset val="100"/>
        <c:tickLblSkip val="1"/>
        <c:noMultiLvlLbl val="0"/>
      </c:catAx>
      <c:valAx>
        <c:axId val="118308864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49321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CLBG: fannkuch-redux</a:t>
            </a:r>
            <a:r>
              <a:rPr lang="en-US" b="1" i="0" u="none" strike="noStrike" baseline="0">
                <a:effectLst/>
              </a:rPr>
              <a:t> n=12</a:t>
            </a:r>
            <a:endParaRPr lang="en-US" b="1" i="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'fannkuch-redux'!$A$17:$A$26</c:f>
              <c:strCache>
                <c:ptCount val="10"/>
                <c:pt idx="0">
                  <c:v>Ruby (1.9)</c:v>
                </c:pt>
                <c:pt idx="1">
                  <c:v>Perl (5.14)</c:v>
                </c:pt>
                <c:pt idx="2">
                  <c:v>Python (3.2)</c:v>
                </c:pt>
                <c:pt idx="3">
                  <c:v>JRuby (1.5)</c:v>
                </c:pt>
                <c:pt idx="4">
                  <c:v>Haskell GHC (7.1)</c:v>
                </c:pt>
                <c:pt idx="5">
                  <c:v>Objeck (3.1)</c:v>
                </c:pt>
                <c:pt idx="6">
                  <c:v>Erlang (HiPE 3.8)</c:v>
                </c:pt>
                <c:pt idx="7">
                  <c:v>Java (server 1.6)</c:v>
                </c:pt>
                <c:pt idx="8">
                  <c:v>Ocaml (3.12)</c:v>
                </c:pt>
                <c:pt idx="9">
                  <c:v>C (4.6)</c:v>
                </c:pt>
              </c:strCache>
            </c:strRef>
          </c:cat>
          <c:val>
            <c:numRef>
              <c:f>'fannkuch-redux'!$B$17:$B$26</c:f>
              <c:numCache>
                <c:formatCode>0.0</c:formatCode>
                <c:ptCount val="10"/>
                <c:pt idx="0">
                  <c:v>3820.2640000000006</c:v>
                </c:pt>
                <c:pt idx="1">
                  <c:v>2285.4789999999998</c:v>
                </c:pt>
                <c:pt idx="2">
                  <c:v>1745.1403333333335</c:v>
                </c:pt>
                <c:pt idx="3">
                  <c:v>1544.0173333333332</c:v>
                </c:pt>
                <c:pt idx="4">
                  <c:v>422.70633333333336</c:v>
                </c:pt>
                <c:pt idx="5">
                  <c:v>172.97666666666669</c:v>
                </c:pt>
                <c:pt idx="6">
                  <c:v>155.02233333333334</c:v>
                </c:pt>
                <c:pt idx="7">
                  <c:v>58.334000000000003</c:v>
                </c:pt>
                <c:pt idx="8">
                  <c:v>49.846333333333327</c:v>
                </c:pt>
                <c:pt idx="9">
                  <c:v>47.474666666666671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2509568"/>
        <c:axId val="88412096"/>
      </c:barChart>
      <c:catAx>
        <c:axId val="102509568"/>
        <c:scaling>
          <c:orientation val="minMax"/>
        </c:scaling>
        <c:delete val="0"/>
        <c:axPos val="l"/>
        <c:majorTickMark val="none"/>
        <c:minorTickMark val="none"/>
        <c:tickLblPos val="nextTo"/>
        <c:crossAx val="88412096"/>
        <c:crosses val="autoZero"/>
        <c:auto val="1"/>
        <c:lblAlgn val="ctr"/>
        <c:lblOffset val="100"/>
        <c:noMultiLvlLbl val="0"/>
      </c:catAx>
      <c:valAx>
        <c:axId val="88412096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02509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11</xdr:row>
      <xdr:rowOff>42861</xdr:rowOff>
    </xdr:from>
    <xdr:to>
      <xdr:col>12</xdr:col>
      <xdr:colOff>752475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36</xdr:row>
      <xdr:rowOff>19049</xdr:rowOff>
    </xdr:from>
    <xdr:to>
      <xdr:col>12</xdr:col>
      <xdr:colOff>733425</xdr:colOff>
      <xdr:row>59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Normal="100" workbookViewId="0">
      <selection activeCell="B20" sqref="B20"/>
    </sheetView>
  </sheetViews>
  <sheetFormatPr defaultRowHeight="12.75" x14ac:dyDescent="0.2"/>
  <cols>
    <col min="1" max="1" width="16.28515625"/>
    <col min="2" max="6" width="10.7109375"/>
    <col min="7" max="7" width="14.85546875"/>
    <col min="8" max="8" width="12.28515625"/>
    <col min="9" max="1025" width="10.7109375"/>
  </cols>
  <sheetData>
    <row r="1" spans="1:5" s="1" customFormat="1" x14ac:dyDescent="0.2"/>
    <row r="2" spans="1:5" x14ac:dyDescent="0.2">
      <c r="A2" t="s">
        <v>8</v>
      </c>
      <c r="B2" s="1">
        <f>SUM(63*60+40.264)</f>
        <v>3820.2640000000001</v>
      </c>
      <c r="C2" s="1">
        <f>SUM(63*60+40.264)</f>
        <v>3820.2640000000001</v>
      </c>
      <c r="D2" s="1">
        <f>SUM(63*60+40.264)</f>
        <v>3820.2640000000001</v>
      </c>
      <c r="E2" s="1">
        <f>AVERAGE(B2:D2)</f>
        <v>3820.2640000000006</v>
      </c>
    </row>
    <row r="3" spans="1:5" x14ac:dyDescent="0.2">
      <c r="A3" t="s">
        <v>7</v>
      </c>
      <c r="B3" s="1">
        <f>SUM(38*60+5.479)</f>
        <v>2285.4789999999998</v>
      </c>
      <c r="C3" s="1">
        <f>SUM(38*60+5.479)</f>
        <v>2285.4789999999998</v>
      </c>
      <c r="D3" s="1">
        <f>SUM(38*60+5.479)</f>
        <v>2285.4789999999998</v>
      </c>
      <c r="E3" s="1">
        <f>AVERAGE(B3:D3)</f>
        <v>2285.4789999999998</v>
      </c>
    </row>
    <row r="4" spans="1:5" x14ac:dyDescent="0.2">
      <c r="A4" t="s">
        <v>6</v>
      </c>
      <c r="B4" s="1">
        <f>SUM(29*60+4.387)</f>
        <v>1744.3869999999999</v>
      </c>
      <c r="C4" s="1">
        <f>SUM(29*60+5.517)</f>
        <v>1745.5170000000001</v>
      </c>
      <c r="D4" s="1">
        <f>SUM(29*60+5.517)</f>
        <v>1745.5170000000001</v>
      </c>
      <c r="E4" s="1">
        <f>AVERAGE(B4:D4)</f>
        <v>1745.1403333333335</v>
      </c>
    </row>
    <row r="5" spans="1:5" x14ac:dyDescent="0.2">
      <c r="A5" t="s">
        <v>9</v>
      </c>
      <c r="B5" s="1">
        <f>SUM(25*60+41.044)</f>
        <v>1541.0440000000001</v>
      </c>
      <c r="C5" s="1">
        <f>SUM(25*60+49.964)</f>
        <v>1549.9639999999999</v>
      </c>
      <c r="D5" s="1">
        <f>SUM(25*60+41.044)</f>
        <v>1541.0440000000001</v>
      </c>
      <c r="E5" s="1">
        <f>AVERAGE(B5:D5)</f>
        <v>1544.0173333333332</v>
      </c>
    </row>
    <row r="6" spans="1:5" x14ac:dyDescent="0.2">
      <c r="A6" t="s">
        <v>5</v>
      </c>
      <c r="B6" s="1">
        <f>SUM(7*60+2.047)</f>
        <v>422.04700000000003</v>
      </c>
      <c r="C6" s="1">
        <f>SUM(7*60+2.202)</f>
        <v>422.202</v>
      </c>
      <c r="D6" s="1">
        <f>SUM(7*60+3.87)</f>
        <v>423.87</v>
      </c>
      <c r="E6" s="1">
        <f>AVERAGE(B6:D6)</f>
        <v>422.70633333333336</v>
      </c>
    </row>
    <row r="7" spans="1:5" x14ac:dyDescent="0.2">
      <c r="A7" t="s">
        <v>4</v>
      </c>
      <c r="B7" s="1">
        <f>SUM(2*60+52.983)</f>
        <v>172.983</v>
      </c>
      <c r="C7" s="1">
        <f>SUM(2*60+53.029)</f>
        <v>173.029</v>
      </c>
      <c r="D7" s="1">
        <f>SUM(2*60+52.918)</f>
        <v>172.91800000000001</v>
      </c>
      <c r="E7" s="1">
        <f>AVERAGE(B7:D7)</f>
        <v>172.97666666666669</v>
      </c>
    </row>
    <row r="8" spans="1:5" x14ac:dyDescent="0.2">
      <c r="A8" t="s">
        <v>3</v>
      </c>
      <c r="B8" s="1">
        <f>SUM(2*60+17.963)</f>
        <v>137.96299999999999</v>
      </c>
      <c r="C8" s="1">
        <f>SUM(2*60+43.552)</f>
        <v>163.55199999999999</v>
      </c>
      <c r="D8" s="1">
        <f>SUM(2*60+43.552)</f>
        <v>163.55199999999999</v>
      </c>
      <c r="E8" s="1">
        <f>AVERAGE(B8:D8)</f>
        <v>155.02233333333334</v>
      </c>
    </row>
    <row r="9" spans="1:5" x14ac:dyDescent="0.2">
      <c r="A9" t="s">
        <v>2</v>
      </c>
      <c r="B9" s="1">
        <f>SUM(0*60+58.334)</f>
        <v>58.334000000000003</v>
      </c>
      <c r="C9" s="1">
        <f>SUM(0*60+58.334)</f>
        <v>58.334000000000003</v>
      </c>
      <c r="D9" s="1">
        <f>SUM(0*60+58.334)</f>
        <v>58.334000000000003</v>
      </c>
      <c r="E9" s="1">
        <f>AVERAGE(B9:D9)</f>
        <v>58.334000000000003</v>
      </c>
    </row>
    <row r="10" spans="1:5" x14ac:dyDescent="0.2">
      <c r="A10" t="s">
        <v>1</v>
      </c>
      <c r="B10">
        <f>SUM(0*60+49.871)</f>
        <v>49.871000000000002</v>
      </c>
      <c r="C10" s="1">
        <f>SUM(0*60+49.933)</f>
        <v>49.933</v>
      </c>
      <c r="D10" s="1">
        <f>SUM(0*60+49.735)</f>
        <v>49.734999999999999</v>
      </c>
      <c r="E10" s="1">
        <f>AVERAGE(B10:D10)</f>
        <v>49.846333333333327</v>
      </c>
    </row>
    <row r="11" spans="1:5" x14ac:dyDescent="0.2">
      <c r="A11" s="1" t="s">
        <v>0</v>
      </c>
      <c r="B11">
        <f>SUM(0*60+46.749)</f>
        <v>46.749000000000002</v>
      </c>
      <c r="C11" s="1">
        <f>SUM(0*60+48.931)</f>
        <v>48.930999999999997</v>
      </c>
      <c r="D11" s="1">
        <f>SUM(0*60+46.744)</f>
        <v>46.744</v>
      </c>
      <c r="E11" s="1">
        <f>AVERAGE(B11:D11)</f>
        <v>47.474666666666671</v>
      </c>
    </row>
    <row r="17" spans="1:2" x14ac:dyDescent="0.2">
      <c r="A17" s="1" t="s">
        <v>8</v>
      </c>
      <c r="B17" s="2">
        <v>3820.2640000000006</v>
      </c>
    </row>
    <row r="18" spans="1:2" x14ac:dyDescent="0.2">
      <c r="A18" s="1" t="s">
        <v>7</v>
      </c>
      <c r="B18" s="2">
        <v>2285.4789999999998</v>
      </c>
    </row>
    <row r="19" spans="1:2" x14ac:dyDescent="0.2">
      <c r="A19" s="1" t="s">
        <v>6</v>
      </c>
      <c r="B19" s="2">
        <v>1745.1403333333335</v>
      </c>
    </row>
    <row r="20" spans="1:2" x14ac:dyDescent="0.2">
      <c r="A20" s="1" t="s">
        <v>9</v>
      </c>
      <c r="B20" s="2">
        <v>1544.0173333333332</v>
      </c>
    </row>
    <row r="21" spans="1:2" x14ac:dyDescent="0.2">
      <c r="A21" s="1" t="s">
        <v>5</v>
      </c>
      <c r="B21" s="2">
        <v>422.70633333333336</v>
      </c>
    </row>
    <row r="22" spans="1:2" x14ac:dyDescent="0.2">
      <c r="A22" s="1" t="s">
        <v>4</v>
      </c>
      <c r="B22" s="2">
        <v>172.97666666666669</v>
      </c>
    </row>
    <row r="23" spans="1:2" x14ac:dyDescent="0.2">
      <c r="A23" s="1" t="s">
        <v>3</v>
      </c>
      <c r="B23" s="2">
        <v>155.02233333333334</v>
      </c>
    </row>
    <row r="24" spans="1:2" x14ac:dyDescent="0.2">
      <c r="A24" t="s">
        <v>2</v>
      </c>
      <c r="B24" s="2">
        <v>58.334000000000003</v>
      </c>
    </row>
    <row r="25" spans="1:2" x14ac:dyDescent="0.2">
      <c r="A25" s="1" t="s">
        <v>1</v>
      </c>
      <c r="B25" s="2">
        <v>49.846333333333327</v>
      </c>
    </row>
    <row r="26" spans="1:2" x14ac:dyDescent="0.2">
      <c r="A26" t="s">
        <v>0</v>
      </c>
      <c r="B26" s="2">
        <v>47.474666666666671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0" zoomScaleNormal="100" workbookViewId="0">
      <selection activeCell="B44" sqref="B44"/>
    </sheetView>
  </sheetViews>
  <sheetFormatPr defaultRowHeight="12.75" x14ac:dyDescent="0.2"/>
  <cols>
    <col min="1" max="1" width="15.7109375"/>
    <col min="2" max="1025" width="11.5703125"/>
  </cols>
  <sheetData>
    <row r="1" spans="1:5" s="1" customFormat="1" x14ac:dyDescent="0.2"/>
    <row r="2" spans="1:5" x14ac:dyDescent="0.2">
      <c r="A2" t="s">
        <v>7</v>
      </c>
      <c r="B2" s="1">
        <f>SUM(3*60+51.12)</f>
        <v>231.12</v>
      </c>
      <c r="C2" s="1">
        <f>SUM(3*60+49.885)</f>
        <v>229.88499999999999</v>
      </c>
      <c r="D2" s="1">
        <f>SUM(3*60+50.723)</f>
        <v>230.72300000000001</v>
      </c>
      <c r="E2" s="1">
        <f>AVERAGE(B2:D2)</f>
        <v>230.57600000000002</v>
      </c>
    </row>
    <row r="3" spans="1:5" x14ac:dyDescent="0.2">
      <c r="A3" t="s">
        <v>9</v>
      </c>
      <c r="B3" s="1">
        <f>SUM(3*60+27.882)</f>
        <v>207.88200000000001</v>
      </c>
      <c r="C3" s="1">
        <f>SUM(3*60+25.34)</f>
        <v>205.34</v>
      </c>
      <c r="D3" s="1">
        <f>SUM(3*60+32.679)</f>
        <v>212.679</v>
      </c>
      <c r="E3" s="1">
        <f>AVERAGE(B3:D3)</f>
        <v>208.63366666666664</v>
      </c>
    </row>
    <row r="4" spans="1:5" x14ac:dyDescent="0.2">
      <c r="A4" t="s">
        <v>6</v>
      </c>
      <c r="B4" s="1">
        <f>SUM(2*60+36.946)</f>
        <v>156.946</v>
      </c>
      <c r="C4" s="1">
        <f>SUM(2*60+37.732)</f>
        <v>157.732</v>
      </c>
      <c r="D4" s="1">
        <f>SUM(2*60+38.816)</f>
        <v>158.816</v>
      </c>
      <c r="E4" s="1">
        <f>AVERAGE(B4:D4)</f>
        <v>157.83133333333333</v>
      </c>
    </row>
    <row r="5" spans="1:5" x14ac:dyDescent="0.2">
      <c r="A5" t="s">
        <v>8</v>
      </c>
      <c r="B5" s="1">
        <f>SUM(2*60+38.748)</f>
        <v>158.74799999999999</v>
      </c>
      <c r="C5" s="1">
        <f>SUM(2*60+36.6)</f>
        <v>156.6</v>
      </c>
      <c r="D5" s="1">
        <f>SUM(2*60+37.02)</f>
        <v>157.02000000000001</v>
      </c>
      <c r="E5" s="1">
        <f>AVERAGE(B5:D5)</f>
        <v>157.45599999999999</v>
      </c>
    </row>
    <row r="6" spans="1:5" x14ac:dyDescent="0.2">
      <c r="A6" t="s">
        <v>3</v>
      </c>
      <c r="B6" s="1">
        <f>SUM(1*60+35.877)</f>
        <v>95.87700000000001</v>
      </c>
      <c r="C6" s="1">
        <f>SUM(1*60+35.821)</f>
        <v>95.820999999999998</v>
      </c>
      <c r="D6" s="1">
        <f>SUM(1*60+36.497)</f>
        <v>96.497</v>
      </c>
      <c r="E6" s="1">
        <f>AVERAGE(B6:D6)</f>
        <v>96.064999999999998</v>
      </c>
    </row>
    <row r="7" spans="1:5" x14ac:dyDescent="0.2">
      <c r="A7" t="s">
        <v>4</v>
      </c>
      <c r="B7" s="1">
        <f>SUM(0*60+56.626)</f>
        <v>56.625999999999998</v>
      </c>
      <c r="C7" s="1">
        <f>SUM(0*60+57.072)</f>
        <v>57.072000000000003</v>
      </c>
      <c r="D7" s="1">
        <f>SUM(0*60+58.032)</f>
        <v>58.031999999999996</v>
      </c>
      <c r="E7" s="1">
        <f>AVERAGE(B7:D7)</f>
        <v>57.243333333333339</v>
      </c>
    </row>
    <row r="8" spans="1:5" x14ac:dyDescent="0.2">
      <c r="A8" t="s">
        <v>1</v>
      </c>
      <c r="B8" s="1">
        <f>SUM(0*60+9.418)</f>
        <v>9.4179999999999993</v>
      </c>
      <c r="C8" s="1">
        <f>SUM(0*60+10.53)</f>
        <v>10.53</v>
      </c>
      <c r="D8" s="1">
        <f>SUM(0*60+9.566)</f>
        <v>9.5660000000000007</v>
      </c>
      <c r="E8" s="1">
        <f>AVERAGE(B8:D8)</f>
        <v>9.838000000000001</v>
      </c>
    </row>
    <row r="9" spans="1:5" x14ac:dyDescent="0.2">
      <c r="A9" t="s">
        <v>2</v>
      </c>
      <c r="B9" s="1">
        <f>SUM(0*60+8.998)</f>
        <v>8.9979999999999993</v>
      </c>
      <c r="C9" s="1">
        <f>SUM(0*60+8.082)</f>
        <v>8.0820000000000007</v>
      </c>
      <c r="D9" s="1">
        <f>SUM(0*60+7.401)</f>
        <v>7.4009999999999998</v>
      </c>
      <c r="E9" s="1">
        <f>AVERAGE(B9:D9)</f>
        <v>8.1603333333333321</v>
      </c>
    </row>
    <row r="10" spans="1:5" x14ac:dyDescent="0.2">
      <c r="A10" s="1" t="s">
        <v>5</v>
      </c>
      <c r="B10">
        <f>SUM(0*60+7.97)</f>
        <v>7.97</v>
      </c>
      <c r="C10">
        <f>SUM(0*60+7.949)</f>
        <v>7.9489999999999998</v>
      </c>
      <c r="D10">
        <f>SUM(0*60+7.895)</f>
        <v>7.8949999999999996</v>
      </c>
      <c r="E10" s="1">
        <f>AVERAGE(B10:D10)</f>
        <v>7.9379999999999997</v>
      </c>
    </row>
    <row r="11" spans="1:5" x14ac:dyDescent="0.2">
      <c r="A11" s="1" t="s">
        <v>0</v>
      </c>
      <c r="B11">
        <f>SUM(0*60+4.008)</f>
        <v>4.008</v>
      </c>
      <c r="C11">
        <f>SUM(0*60+4.008)</f>
        <v>4.008</v>
      </c>
      <c r="D11">
        <f>SUM(0*60+4.038)</f>
        <v>4.0380000000000003</v>
      </c>
      <c r="E11" s="1">
        <f>AVERAGE(B11:D11)</f>
        <v>4.0179999999999998</v>
      </c>
    </row>
    <row r="17" spans="1:2" x14ac:dyDescent="0.2">
      <c r="A17" s="1" t="s">
        <v>7</v>
      </c>
      <c r="B17" s="2">
        <v>230.57600000000002</v>
      </c>
    </row>
    <row r="18" spans="1:2" x14ac:dyDescent="0.2">
      <c r="A18" s="1" t="s">
        <v>9</v>
      </c>
      <c r="B18" s="2">
        <v>208.63366666666664</v>
      </c>
    </row>
    <row r="19" spans="1:2" x14ac:dyDescent="0.2">
      <c r="A19" s="1" t="s">
        <v>6</v>
      </c>
      <c r="B19" s="2">
        <v>157.83133333333333</v>
      </c>
    </row>
    <row r="20" spans="1:2" x14ac:dyDescent="0.2">
      <c r="A20" s="1" t="s">
        <v>8</v>
      </c>
      <c r="B20" s="2">
        <v>157.45599999999999</v>
      </c>
    </row>
    <row r="21" spans="1:2" x14ac:dyDescent="0.2">
      <c r="A21" s="1" t="s">
        <v>3</v>
      </c>
      <c r="B21" s="2">
        <v>96.064999999999998</v>
      </c>
    </row>
    <row r="22" spans="1:2" x14ac:dyDescent="0.2">
      <c r="A22" s="1" t="s">
        <v>4</v>
      </c>
      <c r="B22" s="2">
        <v>57.243333333333339</v>
      </c>
    </row>
    <row r="23" spans="1:2" x14ac:dyDescent="0.2">
      <c r="A23" s="1" t="s">
        <v>1</v>
      </c>
      <c r="B23" s="2">
        <v>9.838000000000001</v>
      </c>
    </row>
    <row r="24" spans="1:2" x14ac:dyDescent="0.2">
      <c r="A24" t="s">
        <v>2</v>
      </c>
      <c r="B24" s="2">
        <v>8.1603333333333321</v>
      </c>
    </row>
    <row r="25" spans="1:2" x14ac:dyDescent="0.2">
      <c r="A25" s="1" t="s">
        <v>5</v>
      </c>
      <c r="B25" s="2">
        <v>7.9379999999999997</v>
      </c>
    </row>
    <row r="26" spans="1:2" x14ac:dyDescent="0.2">
      <c r="A26" t="s">
        <v>0</v>
      </c>
      <c r="B26">
        <v>4.0179999999999998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fannkuch-redux</vt:lpstr>
      <vt:lpstr>fasta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 (AW)</dc:creator>
  <cp:lastModifiedBy>Randy Hollines (AW)</cp:lastModifiedBy>
  <cp:revision>1</cp:revision>
  <dcterms:created xsi:type="dcterms:W3CDTF">2012-05-30T07:14:47Z</dcterms:created>
  <dcterms:modified xsi:type="dcterms:W3CDTF">2012-05-30T20:18:43Z</dcterms:modified>
</cp:coreProperties>
</file>