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st - %" sheetId="1" state="visible" r:id="rId2"/>
    <sheet name="1st - #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<sst xmlns="http://schemas.openxmlformats.org/spreadsheetml/2006/main" count="128" uniqueCount="61">
  <si>
    <t xml:space="preserve">Tutor Student Scores</t>
  </si>
  <si>
    <t xml:space="preserve">PHYS135B</t>
  </si>
  <si>
    <t xml:space="preserve">Exported 03/06/2021</t>
  </si>
  <si>
    <t xml:space="preserve">1st</t>
  </si>
  <si>
    <t xml:space="preserve">Averages</t>
  </si>
  <si>
    <t xml:space="preserve">Reading 2</t>
  </si>
  <si>
    <t xml:space="preserve">Homework 1</t>
  </si>
  <si>
    <t xml:space="preserve">Reading 1</t>
  </si>
  <si>
    <t xml:space="preserve">First Assignment (Testing)</t>
  </si>
  <si>
    <t xml:space="preserve">Due 3/5/2021</t>
  </si>
  <si>
    <t xml:space="preserve">Due 3/1/2021</t>
  </si>
  <si>
    <t xml:space="preserve">Due 2/27/2021</t>
  </si>
  <si>
    <t xml:space="preserve">Due 2/24/2021</t>
  </si>
  <si>
    <t xml:space="preserve">Course Average*</t>
  </si>
  <si>
    <t xml:space="preserve">Homework Averages</t>
  </si>
  <si>
    <t xml:space="preserve">Reading Averages</t>
  </si>
  <si>
    <t xml:space="preserve">Score</t>
  </si>
  <si>
    <t xml:space="preserve">First Name</t>
  </si>
  <si>
    <t xml:space="preserve">Last Name</t>
  </si>
  <si>
    <t xml:space="preserve">Student ID</t>
  </si>
  <si>
    <t xml:space="preserve">Diego</t>
  </si>
  <si>
    <t xml:space="preserve">Aranda</t>
  </si>
  <si>
    <t xml:space="preserve">Sophia</t>
  </si>
  <si>
    <t xml:space="preserve">Boryta</t>
  </si>
  <si>
    <t xml:space="preserve">Alex</t>
  </si>
  <si>
    <t xml:space="preserve">Coco</t>
  </si>
  <si>
    <t xml:space="preserve">Norma</t>
  </si>
  <si>
    <t xml:space="preserve">De la Rosa</t>
  </si>
  <si>
    <t xml:space="preserve">Kat</t>
  </si>
  <si>
    <t xml:space="preserve">Estrada</t>
  </si>
  <si>
    <t xml:space="preserve">Aaron</t>
  </si>
  <si>
    <t xml:space="preserve">Gonzalez</t>
  </si>
  <si>
    <t xml:space="preserve">Andrea</t>
  </si>
  <si>
    <t xml:space="preserve">Iniguez</t>
  </si>
  <si>
    <t xml:space="preserve">ashley</t>
  </si>
  <si>
    <t xml:space="preserve">magana</t>
  </si>
  <si>
    <t xml:space="preserve">Madison</t>
  </si>
  <si>
    <t xml:space="preserve">Mole</t>
  </si>
  <si>
    <t xml:space="preserve">Kirthi</t>
  </si>
  <si>
    <t xml:space="preserve">Nandi</t>
  </si>
  <si>
    <t xml:space="preserve">Martin</t>
  </si>
  <si>
    <t xml:space="preserve">Olmos</t>
  </si>
  <si>
    <t xml:space="preserve">Ethan</t>
  </si>
  <si>
    <t xml:space="preserve">Pewu</t>
  </si>
  <si>
    <t xml:space="preserve">Chad</t>
  </si>
  <si>
    <t xml:space="preserve">Portugal</t>
  </si>
  <si>
    <t xml:space="preserve">Brianna</t>
  </si>
  <si>
    <t xml:space="preserve">Preciado</t>
  </si>
  <si>
    <t xml:space="preserve">Samantha</t>
  </si>
  <si>
    <t xml:space="preserve">Salazar</t>
  </si>
  <si>
    <t xml:space="preserve">levi</t>
  </si>
  <si>
    <t xml:space="preserve">Scheklar</t>
  </si>
  <si>
    <t xml:space="preserve">Kiara</t>
  </si>
  <si>
    <t xml:space="preserve">Valencia</t>
  </si>
  <si>
    <t xml:space="preserve">Class Average</t>
  </si>
  <si>
    <t xml:space="preserve">Minimum Score</t>
  </si>
  <si>
    <t xml:space="preserve">Maximum Score</t>
  </si>
  <si>
    <t xml:space="preserve">DROPPED</t>
  </si>
  <si>
    <t xml:space="preserve">* Course average = 50.0% Homework average + 50.0% Reading average. You can set the course average weight in OpenStax Tutor.</t>
  </si>
  <si>
    <t xml:space="preserve">Week 1 Reading Assignment</t>
  </si>
  <si>
    <t xml:space="preserve">Total Possible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</si>
</sst>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"/>
    <numFmt numFmtId="167" formatCode="General"/>
    <numFmt numFmtId="168" formatCode="0.0#;\(0.0#\);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Helvetica Neue"/>
      <family val="1"/>
      <charset val="1"/>
    </font>
    <font>
      <sz val="16"/>
      <name val="Helvetica Neue"/>
      <family val="1"/>
      <charset val="1"/>
    </font>
    <font>
      <sz val="14"/>
      <name val="Helvetica Neue"/>
      <family val="1"/>
      <charset val="1"/>
    </font>
    <font>
      <i val="true"/>
      <sz val="11"/>
      <name val="Helvetica Neue"/>
      <family val="1"/>
      <charset val="1"/>
    </font>
    <font>
      <b val="true"/>
      <sz val="11"/>
      <name val="Helvetica Neue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2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2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3"/>
  <sheetViews>
    <sheetView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pane xSplit="3" ySplit="10" topLeftCell="G11" activePane="bottomRight" state="frozen"/>
      <selection pane="topLeft" activeCell="A1" activeCellId="0" sqref="A1"/>
      <selection pane="topRight" activeCell="G1" activeCellId="0" sqref="G1"/>
      <selection pane="bottomLeft" activeCell="A11" activeCellId="0" sqref="A11"/>
      <selection pane="bottomRight" activeCell="I8" activeCellId="0" sqref="I8"/>
    </sheetView>
  </sheetViews>
  <sheetFormatPr defaultColWidth="10.76953125" defaultRowHeight="18" zeroHeight="false" outlineLevelRow="0" outlineLevelCol="0"/>
  <cols>
    <col collapsed="false" customWidth="true" hidden="false" outlineLevel="0" max="2" min="1" style="0" width="14.55"/>
    <col collapsed="false" customWidth="true" hidden="false" outlineLevel="0" max="3" min="3" style="0" width="20.8"/>
    <col collapsed="false" customWidth="true" hidden="false" outlineLevel="0" max="6" min="4" style="0" width="23.32"/>
    <col collapsed="false" customWidth="true" hidden="false" outlineLevel="0" max="14" min="7" style="0" width="20.17"/>
  </cols>
  <sheetData>
    <row r="1" customFormat="false" ht="18" hidden="false" customHeight="false" outlineLevel="0" collapsed="false">
      <c r="A1" s="1" t="s">
        <v>0</v>
      </c>
    </row>
    <row r="2" customFormat="false" ht="18" hidden="false" customHeight="false" outlineLevel="0" collapsed="false">
      <c r="A2" s="2" t="s">
        <v>1</v>
      </c>
    </row>
    <row r="3" customFormat="false" ht="18" hidden="false" customHeight="false" outlineLevel="0" collapsed="false">
      <c r="A3" s="3" t="s">
        <v>2</v>
      </c>
    </row>
    <row r="4" customFormat="false" ht="18" hidden="false" customHeight="false" outlineLevel="0" collapsed="false">
      <c r="A4" s="4"/>
    </row>
    <row r="5" customFormat="false" ht="18" hidden="false" customHeight="false" outlineLevel="0" collapsed="false">
      <c r="A5" s="2" t="s">
        <v>3</v>
      </c>
    </row>
    <row r="6" customFormat="false" ht="18" hidden="false" customHeight="false" outlineLevel="0" collapsed="false">
      <c r="A6" s="4"/>
    </row>
    <row r="7" customFormat="false" ht="30" hidden="false" customHeight="true" outlineLevel="0" collapsed="false">
      <c r="A7" s="4"/>
      <c r="B7" s="4"/>
      <c r="C7" s="4"/>
      <c r="D7" s="5" t="s">
        <v>4</v>
      </c>
      <c r="E7" s="5"/>
      <c r="F7" s="5"/>
      <c r="G7" s="6" t="s">
        <v>5</v>
      </c>
      <c r="H7" s="6" t="s">
        <v>6</v>
      </c>
      <c r="I7" s="6" t="s">
        <v>7</v>
      </c>
      <c r="J7" s="6" t="s">
        <v>8</v>
      </c>
    </row>
    <row r="8" customFormat="false" ht="15" hidden="false" customHeight="true" outlineLevel="0" collapsed="false">
      <c r="A8" s="4"/>
      <c r="B8" s="4"/>
      <c r="C8" s="4"/>
      <c r="D8" s="5"/>
      <c r="E8" s="5"/>
      <c r="F8" s="5"/>
      <c r="G8" s="7" t="s">
        <v>9</v>
      </c>
      <c r="H8" s="7" t="s">
        <v>10</v>
      </c>
      <c r="I8" s="7" t="s">
        <v>11</v>
      </c>
      <c r="J8" s="7" t="s">
        <v>12</v>
      </c>
    </row>
    <row r="9" customFormat="false" ht="15" hidden="false" customHeight="true" outlineLevel="0" collapsed="false">
      <c r="A9" s="8"/>
      <c r="B9" s="9"/>
      <c r="C9" s="10"/>
      <c r="D9" s="11" t="s">
        <v>13</v>
      </c>
      <c r="E9" s="12" t="s">
        <v>14</v>
      </c>
      <c r="F9" s="13" t="s">
        <v>15</v>
      </c>
      <c r="G9" s="14" t="s">
        <v>16</v>
      </c>
      <c r="H9" s="14" t="s">
        <v>16</v>
      </c>
      <c r="I9" s="14" t="s">
        <v>16</v>
      </c>
      <c r="J9" s="14" t="s">
        <v>16</v>
      </c>
    </row>
    <row r="10" customFormat="false" ht="15" hidden="false" customHeight="true" outlineLevel="0" collapsed="false">
      <c r="A10" s="15" t="s">
        <v>17</v>
      </c>
      <c r="B10" s="16" t="s">
        <v>18</v>
      </c>
      <c r="C10" s="17" t="s">
        <v>19</v>
      </c>
      <c r="D10" s="11"/>
      <c r="E10" s="12"/>
      <c r="F10" s="13"/>
      <c r="G10" s="14"/>
      <c r="H10" s="14"/>
      <c r="I10" s="14"/>
      <c r="J10" s="14"/>
      <c r="K10" s="4"/>
      <c r="L10" s="4"/>
      <c r="M10" s="4"/>
      <c r="N10" s="4"/>
    </row>
    <row r="11" customFormat="false" ht="15" hidden="false" customHeight="true" outlineLevel="0" collapsed="false">
      <c r="A11" s="18" t="s">
        <v>20</v>
      </c>
      <c r="B11" s="4" t="s">
        <v>21</v>
      </c>
      <c r="C11" s="19"/>
      <c r="D11" s="20" t="n">
        <f aca="false">IFERROR(SUM(0.5*E11,0.5*F11),0)</f>
        <v>0.896125730994152</v>
      </c>
      <c r="E11" s="21" t="n">
        <f aca="false">IFERROR(AVERAGE(H11),0)</f>
        <v>0.8125</v>
      </c>
      <c r="F11" s="21" t="n">
        <f aca="false">IFERROR(AVERAGE(G11,I11,J11),0)</f>
        <v>0.979751461988304</v>
      </c>
      <c r="G11" s="22" t="n">
        <v>0.9875</v>
      </c>
      <c r="H11" s="22" t="n">
        <v>0.8125</v>
      </c>
      <c r="I11" s="22" t="n">
        <v>0.968421052631579</v>
      </c>
      <c r="J11" s="22" t="n">
        <v>0.983333333333333</v>
      </c>
    </row>
    <row r="12" customFormat="false" ht="15" hidden="false" customHeight="true" outlineLevel="0" collapsed="false">
      <c r="A12" s="18" t="s">
        <v>22</v>
      </c>
      <c r="B12" s="4" t="s">
        <v>23</v>
      </c>
      <c r="C12" s="19"/>
      <c r="D12" s="20" t="n">
        <f aca="false">IFERROR(SUM(0.5*E12,0.5*F12),0)</f>
        <v>0.849108187134503</v>
      </c>
      <c r="E12" s="21" t="n">
        <f aca="false">IFERROR(AVERAGE(H12),0)</f>
        <v>0.75</v>
      </c>
      <c r="F12" s="21" t="n">
        <f aca="false">IFERROR(AVERAGE(G12,I12,J12),0)</f>
        <v>0.948216374269006</v>
      </c>
      <c r="G12" s="22" t="n">
        <v>0.885</v>
      </c>
      <c r="H12" s="22" t="n">
        <v>0.75</v>
      </c>
      <c r="I12" s="22" t="n">
        <v>0.976315789473684</v>
      </c>
      <c r="J12" s="22" t="n">
        <v>0.983333333333333</v>
      </c>
    </row>
    <row r="13" customFormat="false" ht="15" hidden="false" customHeight="true" outlineLevel="0" collapsed="false">
      <c r="A13" s="18" t="s">
        <v>24</v>
      </c>
      <c r="B13" s="4" t="s">
        <v>25</v>
      </c>
      <c r="C13" s="19"/>
      <c r="D13" s="20" t="n">
        <f aca="false">IFERROR(SUM(0.5*E13,0.5*F13),0)</f>
        <v>0.896747076023392</v>
      </c>
      <c r="E13" s="21" t="n">
        <f aca="false">IFERROR(AVERAGE(H13),0)</f>
        <v>0.8125</v>
      </c>
      <c r="F13" s="21" t="n">
        <f aca="false">IFERROR(AVERAGE(G13,I13,J13),0)</f>
        <v>0.980994152046784</v>
      </c>
      <c r="G13" s="22" t="n">
        <v>0.983333333333333</v>
      </c>
      <c r="H13" s="22" t="n">
        <v>0.8125</v>
      </c>
      <c r="I13" s="22" t="n">
        <v>0.976315789473684</v>
      </c>
      <c r="J13" s="22" t="n">
        <v>0.983333333333333</v>
      </c>
    </row>
    <row r="14" customFormat="false" ht="15" hidden="false" customHeight="true" outlineLevel="0" collapsed="false">
      <c r="A14" s="18" t="s">
        <v>26</v>
      </c>
      <c r="B14" s="4" t="s">
        <v>27</v>
      </c>
      <c r="C14" s="19"/>
      <c r="D14" s="20" t="n">
        <f aca="false">IFERROR(SUM(0.5*E14,0.5*F14),0)</f>
        <v>0.732090643274854</v>
      </c>
      <c r="E14" s="21" t="n">
        <f aca="false">IFERROR(AVERAGE(H14),0)</f>
        <v>0.8125</v>
      </c>
      <c r="F14" s="21" t="n">
        <f aca="false">IFERROR(AVERAGE(G14,I14,J14),0)</f>
        <v>0.651681286549708</v>
      </c>
      <c r="G14" s="22" t="n">
        <v>0.970833333333333</v>
      </c>
      <c r="H14" s="22" t="n">
        <v>0.8125</v>
      </c>
      <c r="I14" s="22" t="n">
        <v>0.984210526315789</v>
      </c>
      <c r="J14" s="22" t="n">
        <v>0</v>
      </c>
    </row>
    <row r="15" customFormat="false" ht="15" hidden="false" customHeight="true" outlineLevel="0" collapsed="false">
      <c r="A15" s="18" t="s">
        <v>28</v>
      </c>
      <c r="B15" s="4" t="s">
        <v>29</v>
      </c>
      <c r="C15" s="19"/>
      <c r="D15" s="20" t="n">
        <f aca="false">IFERROR(SUM(0.5*E15,0.5*F15),0)</f>
        <v>0.800292397660819</v>
      </c>
      <c r="E15" s="21" t="n">
        <f aca="false">IFERROR(AVERAGE(H15),0)</f>
        <v>0.625</v>
      </c>
      <c r="F15" s="21" t="n">
        <f aca="false">IFERROR(AVERAGE(G15,I15,J15),0)</f>
        <v>0.975584795321637</v>
      </c>
      <c r="G15" s="22" t="n">
        <v>0.991666666666667</v>
      </c>
      <c r="H15" s="22" t="n">
        <v>0.625</v>
      </c>
      <c r="I15" s="22" t="n">
        <v>0.968421052631579</v>
      </c>
      <c r="J15" s="22" t="n">
        <v>0.966666666666667</v>
      </c>
    </row>
    <row r="16" customFormat="false" ht="15" hidden="false" customHeight="true" outlineLevel="0" collapsed="false">
      <c r="A16" s="18" t="s">
        <v>30</v>
      </c>
      <c r="B16" s="4" t="s">
        <v>31</v>
      </c>
      <c r="C16" s="19"/>
      <c r="D16" s="20" t="n">
        <f aca="false">IFERROR(SUM(0.5*E16,0.5*F16),0)</f>
        <v>0</v>
      </c>
      <c r="E16" s="21" t="n">
        <f aca="false">IFERROR(AVERAGE(H16),0)</f>
        <v>0</v>
      </c>
      <c r="F16" s="21" t="n">
        <f aca="false">IFERROR(AVERAGE(G16,I16,J16),0)</f>
        <v>0</v>
      </c>
      <c r="G16" s="22" t="n">
        <v>0</v>
      </c>
      <c r="H16" s="22" t="n">
        <v>0</v>
      </c>
      <c r="I16" s="22" t="n">
        <v>0</v>
      </c>
      <c r="J16" s="22" t="n">
        <v>0</v>
      </c>
    </row>
    <row r="17" customFormat="false" ht="15" hidden="false" customHeight="true" outlineLevel="0" collapsed="false">
      <c r="A17" s="18" t="s">
        <v>30</v>
      </c>
      <c r="B17" s="4" t="s">
        <v>31</v>
      </c>
      <c r="C17" s="19" t="n">
        <v>20624654</v>
      </c>
      <c r="D17" s="20" t="n">
        <f aca="false">IFERROR(SUM(0.5*E17,0.5*F17),0)</f>
        <v>0.925511695906433</v>
      </c>
      <c r="E17" s="21" t="n">
        <f aca="false">IFERROR(AVERAGE(H17),0)</f>
        <v>0.875</v>
      </c>
      <c r="F17" s="21" t="n">
        <f aca="false">IFERROR(AVERAGE(G17,I17,J17),0)</f>
        <v>0.976023391812865</v>
      </c>
      <c r="G17" s="22" t="n">
        <v>0.983333333333333</v>
      </c>
      <c r="H17" s="22" t="n">
        <v>0.875</v>
      </c>
      <c r="I17" s="22" t="n">
        <v>0.944736842105263</v>
      </c>
      <c r="J17" s="22" t="n">
        <v>1</v>
      </c>
    </row>
    <row r="18" customFormat="false" ht="15" hidden="false" customHeight="true" outlineLevel="0" collapsed="false">
      <c r="A18" s="18" t="s">
        <v>30</v>
      </c>
      <c r="B18" s="4" t="s">
        <v>31</v>
      </c>
      <c r="C18" s="19"/>
      <c r="D18" s="20" t="n">
        <f aca="false">IFERROR(SUM(0.5*E18,0.5*F18),0)</f>
        <v>0</v>
      </c>
      <c r="E18" s="21" t="n">
        <f aca="false">IFERROR(AVERAGE(H18),0)</f>
        <v>0</v>
      </c>
      <c r="F18" s="21" t="n">
        <f aca="false">IFERROR(AVERAGE(G18,I18,J18),0)</f>
        <v>0</v>
      </c>
      <c r="G18" s="22" t="n">
        <v>0</v>
      </c>
      <c r="H18" s="22" t="n">
        <v>0</v>
      </c>
      <c r="I18" s="22" t="n">
        <v>0</v>
      </c>
      <c r="J18" s="22" t="n">
        <v>0</v>
      </c>
    </row>
    <row r="19" customFormat="false" ht="15" hidden="false" customHeight="true" outlineLevel="0" collapsed="false">
      <c r="A19" s="18" t="s">
        <v>32</v>
      </c>
      <c r="B19" s="4" t="s">
        <v>33</v>
      </c>
      <c r="C19" s="19"/>
      <c r="D19" s="20" t="n">
        <f aca="false">IFERROR(SUM(0.5*E19,0.5*F19),0)</f>
        <v>0.934868421052631</v>
      </c>
      <c r="E19" s="21" t="n">
        <f aca="false">IFERROR(AVERAGE(H19),0)</f>
        <v>0.875</v>
      </c>
      <c r="F19" s="21" t="n">
        <f aca="false">IFERROR(AVERAGE(G19,I19,J19),0)</f>
        <v>0.994736842105263</v>
      </c>
      <c r="G19" s="22" t="n">
        <v>1</v>
      </c>
      <c r="H19" s="22" t="n">
        <v>0.875</v>
      </c>
      <c r="I19" s="22" t="n">
        <v>0.984210526315789</v>
      </c>
      <c r="J19" s="22" t="n">
        <v>1</v>
      </c>
    </row>
    <row r="20" customFormat="false" ht="15" hidden="false" customHeight="true" outlineLevel="0" collapsed="false">
      <c r="A20" s="18" t="s">
        <v>34</v>
      </c>
      <c r="B20" s="4" t="s">
        <v>35</v>
      </c>
      <c r="C20" s="19"/>
      <c r="D20" s="20" t="n">
        <f aca="false">IFERROR(SUM(0.5*E20,0.5*F20),0)</f>
        <v>0.925438596491228</v>
      </c>
      <c r="E20" s="21" t="n">
        <f aca="false">IFERROR(AVERAGE(H20),0)</f>
        <v>0.875</v>
      </c>
      <c r="F20" s="21" t="n">
        <f aca="false">IFERROR(AVERAGE(G20,I20,J20),0)</f>
        <v>0.975877192982456</v>
      </c>
      <c r="G20" s="22" t="n">
        <v>0.975</v>
      </c>
      <c r="H20" s="22" t="n">
        <v>0.875</v>
      </c>
      <c r="I20" s="22" t="n">
        <v>0.952631578947369</v>
      </c>
      <c r="J20" s="22" t="n">
        <v>1</v>
      </c>
    </row>
    <row r="21" customFormat="false" ht="15" hidden="false" customHeight="true" outlineLevel="0" collapsed="false">
      <c r="A21" s="18" t="s">
        <v>36</v>
      </c>
      <c r="B21" s="4" t="s">
        <v>37</v>
      </c>
      <c r="C21" s="19" t="n">
        <v>20589448</v>
      </c>
      <c r="D21" s="20" t="n">
        <f aca="false">IFERROR(SUM(0.5*E21,0.5*F21),0)</f>
        <v>0.758538011695906</v>
      </c>
      <c r="E21" s="21" t="n">
        <f aca="false">IFERROR(AVERAGE(H21),0)</f>
        <v>0.5625</v>
      </c>
      <c r="F21" s="21" t="n">
        <f aca="false">IFERROR(AVERAGE(G21,I21,J21),0)</f>
        <v>0.954576023391813</v>
      </c>
      <c r="G21" s="22" t="n">
        <v>0.9875</v>
      </c>
      <c r="H21" s="22" t="n">
        <v>0.5625</v>
      </c>
      <c r="I21" s="22" t="n">
        <v>0.942894736842105</v>
      </c>
      <c r="J21" s="22" t="n">
        <v>0.933333333333333</v>
      </c>
    </row>
    <row r="22" customFormat="false" ht="15" hidden="false" customHeight="true" outlineLevel="0" collapsed="false">
      <c r="A22" s="18" t="s">
        <v>38</v>
      </c>
      <c r="B22" s="4" t="s">
        <v>39</v>
      </c>
      <c r="C22" s="19"/>
      <c r="D22" s="20" t="n">
        <f aca="false">IFERROR(SUM(0.5*E22,0.5*F22),0)</f>
        <v>0.928691520467836</v>
      </c>
      <c r="E22" s="21" t="n">
        <f aca="false">IFERROR(AVERAGE(H22),0)</f>
        <v>0.875</v>
      </c>
      <c r="F22" s="21" t="n">
        <f aca="false">IFERROR(AVERAGE(G22,I22,J22),0)</f>
        <v>0.982383040935673</v>
      </c>
      <c r="G22" s="22" t="n">
        <v>0.9875</v>
      </c>
      <c r="H22" s="22" t="n">
        <v>0.875</v>
      </c>
      <c r="I22" s="22" t="n">
        <v>0.976315789473684</v>
      </c>
      <c r="J22" s="22" t="n">
        <v>0.983333333333333</v>
      </c>
    </row>
    <row r="23" customFormat="false" ht="15" hidden="false" customHeight="true" outlineLevel="0" collapsed="false">
      <c r="A23" s="18" t="s">
        <v>40</v>
      </c>
      <c r="B23" s="4" t="s">
        <v>41</v>
      </c>
      <c r="C23" s="19" t="n">
        <v>20554069</v>
      </c>
      <c r="D23" s="20" t="n">
        <f aca="false">IFERROR(SUM(0.5*E23,0.5*F23),0)</f>
        <v>0.862938596491228</v>
      </c>
      <c r="E23" s="21" t="n">
        <f aca="false">IFERROR(AVERAGE(H23),0)</f>
        <v>0.75</v>
      </c>
      <c r="F23" s="21" t="n">
        <f aca="false">IFERROR(AVERAGE(G23,I23,J23),0)</f>
        <v>0.975877192982456</v>
      </c>
      <c r="G23" s="22" t="n">
        <v>0.991666666666667</v>
      </c>
      <c r="H23" s="22" t="n">
        <v>0.75</v>
      </c>
      <c r="I23" s="22" t="n">
        <v>0.952631578947369</v>
      </c>
      <c r="J23" s="22" t="n">
        <v>0.983333333333333</v>
      </c>
    </row>
    <row r="24" customFormat="false" ht="15" hidden="false" customHeight="true" outlineLevel="0" collapsed="false">
      <c r="A24" s="18" t="s">
        <v>42</v>
      </c>
      <c r="B24" s="4" t="s">
        <v>43</v>
      </c>
      <c r="C24" s="19"/>
      <c r="D24" s="20" t="n">
        <f aca="false">IFERROR(SUM(0.5*E24,0.5*F24),0)</f>
        <v>0.887463450292398</v>
      </c>
      <c r="E24" s="21" t="n">
        <f aca="false">IFERROR(AVERAGE(H24),0)</f>
        <v>0.8125</v>
      </c>
      <c r="F24" s="21" t="n">
        <f aca="false">IFERROR(AVERAGE(G24,I24,J24),0)</f>
        <v>0.962426900584795</v>
      </c>
      <c r="G24" s="22" t="n">
        <v>0.958333333333333</v>
      </c>
      <c r="H24" s="22" t="n">
        <v>0.8125</v>
      </c>
      <c r="I24" s="22" t="n">
        <v>0.928947368421052</v>
      </c>
      <c r="J24" s="22" t="n">
        <v>1</v>
      </c>
    </row>
    <row r="25" customFormat="false" ht="15" hidden="false" customHeight="true" outlineLevel="0" collapsed="false">
      <c r="A25" s="18" t="s">
        <v>44</v>
      </c>
      <c r="B25" s="4" t="s">
        <v>45</v>
      </c>
      <c r="C25" s="19"/>
      <c r="D25" s="20" t="n">
        <f aca="false">IFERROR(SUM(0.5*E25,0.5*F25),0)</f>
        <v>0.935277777777778</v>
      </c>
      <c r="E25" s="21" t="n">
        <f aca="false">IFERROR(AVERAGE(H25),0)</f>
        <v>0.9375</v>
      </c>
      <c r="F25" s="21" t="n">
        <f aca="false">IFERROR(AVERAGE(G25,I25,J25),0)</f>
        <v>0.933055555555555</v>
      </c>
      <c r="G25" s="22" t="n">
        <v>0.979166666666667</v>
      </c>
      <c r="H25" s="22" t="n">
        <v>0.9375</v>
      </c>
      <c r="I25" s="22" t="n">
        <v>0.935</v>
      </c>
      <c r="J25" s="22" t="n">
        <v>0.885</v>
      </c>
    </row>
    <row r="26" customFormat="false" ht="15" hidden="false" customHeight="true" outlineLevel="0" collapsed="false">
      <c r="A26" s="18" t="s">
        <v>46</v>
      </c>
      <c r="B26" s="4" t="s">
        <v>47</v>
      </c>
      <c r="C26" s="19" t="n">
        <v>20610517</v>
      </c>
      <c r="D26" s="20" t="n">
        <f aca="false">IFERROR(SUM(0.5*E26,0.5*F26),0)</f>
        <v>0.847850877192982</v>
      </c>
      <c r="E26" s="21" t="n">
        <f aca="false">IFERROR(AVERAGE(H26),0)</f>
        <v>0.75</v>
      </c>
      <c r="F26" s="21" t="n">
        <f aca="false">IFERROR(AVERAGE(G26,I26,J26),0)</f>
        <v>0.945701754385965</v>
      </c>
      <c r="G26" s="22" t="n">
        <v>0.975</v>
      </c>
      <c r="H26" s="22" t="n">
        <v>0.75</v>
      </c>
      <c r="I26" s="22" t="n">
        <v>0.992105263157895</v>
      </c>
      <c r="J26" s="22" t="n">
        <v>0.87</v>
      </c>
    </row>
    <row r="27" customFormat="false" ht="15" hidden="false" customHeight="true" outlineLevel="0" collapsed="false">
      <c r="A27" s="18" t="s">
        <v>48</v>
      </c>
      <c r="B27" s="4" t="s">
        <v>49</v>
      </c>
      <c r="C27" s="19"/>
      <c r="D27" s="20" t="n">
        <f aca="false">IFERROR(SUM(0.5*E27,0.5*F27),0)</f>
        <v>0.867580409356725</v>
      </c>
      <c r="E27" s="21" t="n">
        <f aca="false">IFERROR(AVERAGE(H27),0)</f>
        <v>0.75</v>
      </c>
      <c r="F27" s="21" t="n">
        <f aca="false">IFERROR(AVERAGE(G27,I27,J27),0)</f>
        <v>0.98516081871345</v>
      </c>
      <c r="G27" s="22" t="n">
        <v>0.979166666666667</v>
      </c>
      <c r="H27" s="22" t="n">
        <v>0.75</v>
      </c>
      <c r="I27" s="22" t="n">
        <v>0.976315789473684</v>
      </c>
      <c r="J27" s="22" t="n">
        <v>1</v>
      </c>
    </row>
    <row r="28" customFormat="false" ht="15" hidden="false" customHeight="true" outlineLevel="0" collapsed="false">
      <c r="A28" s="18" t="s">
        <v>50</v>
      </c>
      <c r="B28" s="4" t="s">
        <v>51</v>
      </c>
      <c r="C28" s="19"/>
      <c r="D28" s="20" t="n">
        <f aca="false">IFERROR(SUM(0.5*E28,0.5*F28),0)</f>
        <v>0.965175438596491</v>
      </c>
      <c r="E28" s="21" t="n">
        <f aca="false">IFERROR(AVERAGE(H28),0)</f>
        <v>1</v>
      </c>
      <c r="F28" s="21" t="n">
        <f aca="false">IFERROR(AVERAGE(G28,I28,J28),0)</f>
        <v>0.930350877192982</v>
      </c>
      <c r="G28" s="22" t="n">
        <v>0.87</v>
      </c>
      <c r="H28" s="22" t="n">
        <v>1</v>
      </c>
      <c r="I28" s="22" t="n">
        <v>0.921052631578947</v>
      </c>
      <c r="J28" s="22" t="n">
        <v>1</v>
      </c>
    </row>
    <row r="29" customFormat="false" ht="15" hidden="false" customHeight="true" outlineLevel="0" collapsed="false">
      <c r="A29" s="18" t="s">
        <v>52</v>
      </c>
      <c r="B29" s="4" t="s">
        <v>53</v>
      </c>
      <c r="C29" s="19"/>
      <c r="D29" s="20" t="n">
        <f aca="false">IFERROR(SUM(0.5*E29,0.5*F29),0)</f>
        <v>0.801048976608187</v>
      </c>
      <c r="E29" s="21" t="n">
        <f aca="false">IFERROR(AVERAGE(H29),0)</f>
        <v>0.875</v>
      </c>
      <c r="F29" s="21" t="n">
        <f aca="false">IFERROR(AVERAGE(G29,I29,J29),0)</f>
        <v>0.727097953216374</v>
      </c>
      <c r="G29" s="22" t="n">
        <v>0.21375</v>
      </c>
      <c r="H29" s="22" t="n">
        <v>0.875</v>
      </c>
      <c r="I29" s="22" t="n">
        <v>0.984210526315789</v>
      </c>
      <c r="J29" s="22" t="n">
        <v>0.983333333333333</v>
      </c>
    </row>
    <row r="30" customFormat="false" ht="15" hidden="false" customHeight="true" outlineLevel="0" collapsed="false">
      <c r="A30" s="23" t="s">
        <v>54</v>
      </c>
      <c r="B30" s="23"/>
      <c r="C30" s="23"/>
      <c r="D30" s="24" t="n">
        <f aca="false">IFERROR(AVERAGEIF(D11:D29,"&lt;&gt;#N/A"),0)</f>
        <v>0.779723568790397</v>
      </c>
      <c r="E30" s="24" t="n">
        <f aca="false">IFERROR(AVERAGEIF(E11:E29,"&lt;&gt;#N/A"),0)</f>
        <v>0.723684210526316</v>
      </c>
      <c r="F30" s="24" t="n">
        <f aca="false">IFERROR(AVERAGEIF(F11:F29,"&lt;&gt;#N/A"),0)</f>
        <v>0.835762927054478</v>
      </c>
      <c r="G30" s="25" t="n">
        <f aca="false">IFERROR(AVERAGE(G11:G29),"")</f>
        <v>0.827302631578947</v>
      </c>
      <c r="H30" s="25" t="n">
        <f aca="false">IFERROR(AVERAGE(H11:H29),"")</f>
        <v>0.723684210526316</v>
      </c>
      <c r="I30" s="25" t="n">
        <f aca="false">IFERROR(AVERAGE(I11:I29),"")</f>
        <v>0.861301939058172</v>
      </c>
      <c r="J30" s="25" t="n">
        <f aca="false">IFERROR(AVERAGE(J11:J29),"")</f>
        <v>0.818684210526316</v>
      </c>
    </row>
    <row r="31" customFormat="false" ht="15" hidden="false" customHeight="true" outlineLevel="0" collapsed="false">
      <c r="A31" s="26" t="s">
        <v>55</v>
      </c>
      <c r="B31" s="26"/>
      <c r="C31" s="26"/>
      <c r="D31" s="27" t="n">
        <f aca="false">IFERROR(MIN(D11:D29),0)</f>
        <v>0</v>
      </c>
      <c r="E31" s="28" t="n">
        <f aca="false">IFERROR(MIN(E11:E29),0)</f>
        <v>0</v>
      </c>
      <c r="F31" s="28" t="n">
        <f aca="false">IFERROR(MIN(F11:F29),0)</f>
        <v>0</v>
      </c>
      <c r="G31" s="29" t="n">
        <f aca="false">IFERROR(MIN(G11:G29),"")</f>
        <v>0</v>
      </c>
      <c r="H31" s="29" t="n">
        <f aca="false">IFERROR(MIN(H11:H29),"")</f>
        <v>0</v>
      </c>
      <c r="I31" s="29" t="n">
        <f aca="false">IFERROR(MIN(I11:I29),"")</f>
        <v>0</v>
      </c>
      <c r="J31" s="29" t="n">
        <f aca="false">IFERROR(MIN(J11:J29),"")</f>
        <v>0</v>
      </c>
    </row>
    <row r="32" customFormat="false" ht="15" hidden="false" customHeight="true" outlineLevel="0" collapsed="false">
      <c r="A32" s="26" t="s">
        <v>56</v>
      </c>
      <c r="B32" s="26"/>
      <c r="C32" s="26"/>
      <c r="D32" s="27" t="n">
        <f aca="false">IFERROR(MAX(D11:D29),0)</f>
        <v>0.965175438596491</v>
      </c>
      <c r="E32" s="28" t="n">
        <f aca="false">IFERROR(MAX(E11:E29),0)</f>
        <v>1</v>
      </c>
      <c r="F32" s="28" t="n">
        <f aca="false">IFERROR(MAX(F11:F29),0)</f>
        <v>0.994736842105263</v>
      </c>
      <c r="G32" s="29" t="n">
        <f aca="false">IFERROR(MAX(G11:G29),"")</f>
        <v>1</v>
      </c>
      <c r="H32" s="29" t="n">
        <f aca="false">IFERROR(MAX(H11:H29),"")</f>
        <v>1</v>
      </c>
      <c r="I32" s="29" t="n">
        <f aca="false">IFERROR(MAX(I11:I29),"")</f>
        <v>0.992105263157895</v>
      </c>
      <c r="J32" s="29" t="n">
        <f aca="false">IFERROR(MAX(J11:J29),"")</f>
        <v>1</v>
      </c>
    </row>
    <row r="38" customFormat="false" ht="15" hidden="false" customHeight="true" outlineLevel="0" collapsed="false">
      <c r="A38" s="30" t="s">
        <v>57</v>
      </c>
      <c r="B38" s="30"/>
      <c r="C38" s="30"/>
      <c r="D38" s="30"/>
      <c r="E38" s="30"/>
      <c r="F38" s="30"/>
      <c r="G38" s="30"/>
      <c r="H38" s="30"/>
      <c r="I38" s="30"/>
      <c r="J38" s="30"/>
    </row>
    <row r="39" customFormat="false" ht="15" hidden="false" customHeight="tru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</row>
    <row r="43" customFormat="false" ht="15" hidden="false" customHeight="true" outlineLevel="0" collapsed="false">
      <c r="A43" s="3" t="s">
        <v>58</v>
      </c>
    </row>
  </sheetData>
  <mergeCells count="11">
    <mergeCell ref="D7:F8"/>
    <mergeCell ref="D9:D10"/>
    <mergeCell ref="E9:E10"/>
    <mergeCell ref="F9:F10"/>
    <mergeCell ref="G9:G10"/>
    <mergeCell ref="H9:H10"/>
    <mergeCell ref="I9:I10"/>
    <mergeCell ref="J9:J10"/>
    <mergeCell ref="A30:C30"/>
    <mergeCell ref="A31:C31"/>
    <mergeCell ref="A32:C3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pane xSplit="3" ySplit="10" topLeftCell="D11" activePane="bottomRight" state="frozen"/>
      <selection pane="topLeft" activeCell="A1" activeCellId="0" sqref="A1"/>
      <selection pane="topRight" activeCell="D1" activeCellId="0" sqref="D1"/>
      <selection pane="bottomLeft" activeCell="A11" activeCellId="0" sqref="A11"/>
      <selection pane="bottomRight" activeCell="A1" activeCellId="0" sqref="A1"/>
    </sheetView>
  </sheetViews>
  <sheetFormatPr defaultColWidth="10.76953125" defaultRowHeight="18" zeroHeight="false" outlineLevelRow="0" outlineLevelCol="0"/>
  <cols>
    <col collapsed="false" customWidth="true" hidden="false" outlineLevel="0" max="2" min="1" style="0" width="14.55"/>
    <col collapsed="false" customWidth="true" hidden="false" outlineLevel="0" max="3" min="3" style="0" width="20.8"/>
    <col collapsed="false" customWidth="true" hidden="false" outlineLevel="0" max="11" min="4" style="0" width="20.17"/>
  </cols>
  <sheetData>
    <row r="1" customFormat="false" ht="18" hidden="false" customHeight="false" outlineLevel="0" collapsed="false">
      <c r="A1" s="1" t="s">
        <v>0</v>
      </c>
    </row>
    <row r="2" customFormat="false" ht="18" hidden="false" customHeight="false" outlineLevel="0" collapsed="false">
      <c r="A2" s="2" t="s">
        <v>1</v>
      </c>
    </row>
    <row r="3" customFormat="false" ht="18" hidden="false" customHeight="false" outlineLevel="0" collapsed="false">
      <c r="A3" s="3" t="s">
        <v>2</v>
      </c>
    </row>
    <row r="4" customFormat="false" ht="18" hidden="false" customHeight="false" outlineLevel="0" collapsed="false">
      <c r="A4" s="4"/>
    </row>
    <row r="5" customFormat="false" ht="18" hidden="false" customHeight="false" outlineLevel="0" collapsed="false">
      <c r="A5" s="2" t="s">
        <v>3</v>
      </c>
    </row>
    <row r="6" customFormat="false" ht="18" hidden="false" customHeight="false" outlineLevel="0" collapsed="false">
      <c r="A6" s="4"/>
    </row>
    <row r="7" customFormat="false" ht="30" hidden="false" customHeight="true" outlineLevel="0" collapsed="false">
      <c r="A7" s="4"/>
      <c r="B7" s="4"/>
      <c r="C7" s="4"/>
      <c r="D7" s="6" t="s">
        <v>5</v>
      </c>
      <c r="E7" s="6" t="s">
        <v>6</v>
      </c>
      <c r="F7" s="6" t="s">
        <v>59</v>
      </c>
      <c r="G7" s="6" t="s">
        <v>8</v>
      </c>
    </row>
    <row r="8" customFormat="false" ht="15" hidden="false" customHeight="true" outlineLevel="0" collapsed="false">
      <c r="A8" s="4"/>
      <c r="B8" s="4"/>
      <c r="C8" s="4"/>
      <c r="D8" s="7" t="s">
        <v>9</v>
      </c>
      <c r="E8" s="7" t="s">
        <v>10</v>
      </c>
      <c r="F8" s="7" t="s">
        <v>11</v>
      </c>
      <c r="G8" s="7" t="s">
        <v>12</v>
      </c>
    </row>
    <row r="9" customFormat="false" ht="15" hidden="false" customHeight="true" outlineLevel="0" collapsed="false">
      <c r="A9" s="8"/>
      <c r="B9" s="9"/>
      <c r="C9" s="10"/>
      <c r="D9" s="14" t="s">
        <v>16</v>
      </c>
      <c r="E9" s="14" t="s">
        <v>16</v>
      </c>
      <c r="F9" s="14" t="s">
        <v>16</v>
      </c>
      <c r="G9" s="14" t="s">
        <v>16</v>
      </c>
    </row>
    <row r="10" customFormat="false" ht="15" hidden="false" customHeight="true" outlineLevel="0" collapsed="false">
      <c r="A10" s="15" t="s">
        <v>17</v>
      </c>
      <c r="B10" s="16" t="s">
        <v>18</v>
      </c>
      <c r="C10" s="17" t="s">
        <v>19</v>
      </c>
      <c r="D10" s="14"/>
      <c r="E10" s="14"/>
      <c r="F10" s="14"/>
      <c r="G10" s="14"/>
      <c r="H10" s="4"/>
      <c r="I10" s="4"/>
      <c r="J10" s="4"/>
      <c r="K10" s="4"/>
    </row>
    <row r="11" customFormat="false" ht="15" hidden="false" customHeight="true" outlineLevel="0" collapsed="false">
      <c r="A11" s="18" t="s">
        <v>20</v>
      </c>
      <c r="B11" s="4" t="s">
        <v>21</v>
      </c>
      <c r="C11" s="19"/>
      <c r="D11" s="31" t="n">
        <f aca="false">ROUND(23.7, 2)</f>
        <v>23.7</v>
      </c>
      <c r="E11" s="31" t="n">
        <f aca="false">ROUND(13, 2)</f>
        <v>13</v>
      </c>
      <c r="F11" s="31" t="n">
        <f aca="false">ROUND(18.4, 2)</f>
        <v>18.4</v>
      </c>
      <c r="G11" s="31" t="n">
        <f aca="false">ROUND(5.9, 2)</f>
        <v>5.9</v>
      </c>
    </row>
    <row r="12" customFormat="false" ht="15" hidden="false" customHeight="true" outlineLevel="0" collapsed="false">
      <c r="A12" s="18" t="s">
        <v>22</v>
      </c>
      <c r="B12" s="4" t="s">
        <v>23</v>
      </c>
      <c r="C12" s="19"/>
      <c r="D12" s="31" t="n">
        <f aca="false">ROUND(21.24, 2)</f>
        <v>21.24</v>
      </c>
      <c r="E12" s="31" t="n">
        <f aca="false">ROUND(12, 2)</f>
        <v>12</v>
      </c>
      <c r="F12" s="31" t="n">
        <f aca="false">ROUND(18.55, 2)</f>
        <v>18.55</v>
      </c>
      <c r="G12" s="31" t="n">
        <f aca="false">ROUND(5.9, 2)</f>
        <v>5.9</v>
      </c>
    </row>
    <row r="13" customFormat="false" ht="15" hidden="false" customHeight="true" outlineLevel="0" collapsed="false">
      <c r="A13" s="18" t="s">
        <v>24</v>
      </c>
      <c r="B13" s="4" t="s">
        <v>25</v>
      </c>
      <c r="C13" s="19"/>
      <c r="D13" s="31" t="n">
        <f aca="false">ROUND(23.6, 2)</f>
        <v>23.6</v>
      </c>
      <c r="E13" s="31" t="n">
        <f aca="false">ROUND(13, 2)</f>
        <v>13</v>
      </c>
      <c r="F13" s="31" t="n">
        <f aca="false">ROUND(18.55, 2)</f>
        <v>18.55</v>
      </c>
      <c r="G13" s="31" t="n">
        <f aca="false">ROUND(5.9, 2)</f>
        <v>5.9</v>
      </c>
    </row>
    <row r="14" customFormat="false" ht="15" hidden="false" customHeight="true" outlineLevel="0" collapsed="false">
      <c r="A14" s="18" t="s">
        <v>26</v>
      </c>
      <c r="B14" s="4" t="s">
        <v>27</v>
      </c>
      <c r="C14" s="19"/>
      <c r="D14" s="31" t="n">
        <f aca="false">ROUND(23.3, 2)</f>
        <v>23.3</v>
      </c>
      <c r="E14" s="31" t="n">
        <f aca="false">ROUND(13, 2)</f>
        <v>13</v>
      </c>
      <c r="F14" s="31" t="n">
        <f aca="false">ROUND(18.7, 2)</f>
        <v>18.7</v>
      </c>
      <c r="G14" s="31" t="n">
        <f aca="false">ROUND(0, 2)</f>
        <v>0</v>
      </c>
    </row>
    <row r="15" customFormat="false" ht="15" hidden="false" customHeight="true" outlineLevel="0" collapsed="false">
      <c r="A15" s="18" t="s">
        <v>28</v>
      </c>
      <c r="B15" s="4" t="s">
        <v>29</v>
      </c>
      <c r="C15" s="19"/>
      <c r="D15" s="31" t="n">
        <f aca="false">ROUND(23.8, 2)</f>
        <v>23.8</v>
      </c>
      <c r="E15" s="31" t="n">
        <f aca="false">ROUND(10, 2)</f>
        <v>10</v>
      </c>
      <c r="F15" s="31" t="n">
        <f aca="false">ROUND(18.4, 2)</f>
        <v>18.4</v>
      </c>
      <c r="G15" s="31" t="n">
        <f aca="false">ROUND(5.8, 2)</f>
        <v>5.8</v>
      </c>
    </row>
    <row r="16" customFormat="false" ht="15" hidden="false" customHeight="true" outlineLevel="0" collapsed="false">
      <c r="A16" s="18" t="s">
        <v>30</v>
      </c>
      <c r="B16" s="4" t="s">
        <v>31</v>
      </c>
      <c r="C16" s="19"/>
      <c r="D16" s="31" t="n">
        <f aca="false">ROUND(0, 2)</f>
        <v>0</v>
      </c>
      <c r="E16" s="31" t="n">
        <f aca="false">ROUND(0, 2)</f>
        <v>0</v>
      </c>
      <c r="F16" s="31" t="n">
        <f aca="false">ROUND(0, 2)</f>
        <v>0</v>
      </c>
      <c r="G16" s="31" t="n">
        <f aca="false">ROUND(0, 2)</f>
        <v>0</v>
      </c>
    </row>
    <row r="17" customFormat="false" ht="15" hidden="false" customHeight="true" outlineLevel="0" collapsed="false">
      <c r="A17" s="18" t="s">
        <v>30</v>
      </c>
      <c r="B17" s="4" t="s">
        <v>31</v>
      </c>
      <c r="C17" s="19" t="n">
        <v>20624654</v>
      </c>
      <c r="D17" s="31" t="n">
        <f aca="false">ROUND(23.6, 2)</f>
        <v>23.6</v>
      </c>
      <c r="E17" s="31" t="n">
        <f aca="false">ROUND(14, 2)</f>
        <v>14</v>
      </c>
      <c r="F17" s="31" t="n">
        <f aca="false">ROUND(17.95, 2)</f>
        <v>17.95</v>
      </c>
      <c r="G17" s="31" t="n">
        <f aca="false">ROUND(6, 2)</f>
        <v>6</v>
      </c>
    </row>
    <row r="18" customFormat="false" ht="15" hidden="false" customHeight="true" outlineLevel="0" collapsed="false">
      <c r="A18" s="18" t="s">
        <v>30</v>
      </c>
      <c r="B18" s="4" t="s">
        <v>31</v>
      </c>
      <c r="C18" s="19"/>
      <c r="D18" s="31" t="n">
        <f aca="false">ROUND(0, 2)</f>
        <v>0</v>
      </c>
      <c r="E18" s="31" t="n">
        <f aca="false">ROUND(0, 2)</f>
        <v>0</v>
      </c>
      <c r="F18" s="31" t="n">
        <f aca="false">ROUND(0, 2)</f>
        <v>0</v>
      </c>
      <c r="G18" s="31" t="n">
        <f aca="false">ROUND(0, 2)</f>
        <v>0</v>
      </c>
    </row>
    <row r="19" customFormat="false" ht="15" hidden="false" customHeight="true" outlineLevel="0" collapsed="false">
      <c r="A19" s="18" t="s">
        <v>32</v>
      </c>
      <c r="B19" s="4" t="s">
        <v>33</v>
      </c>
      <c r="C19" s="19"/>
      <c r="D19" s="31" t="n">
        <f aca="false">ROUND(24, 2)</f>
        <v>24</v>
      </c>
      <c r="E19" s="31" t="n">
        <f aca="false">ROUND(14, 2)</f>
        <v>14</v>
      </c>
      <c r="F19" s="31" t="n">
        <f aca="false">ROUND(18.7, 2)</f>
        <v>18.7</v>
      </c>
      <c r="G19" s="31" t="n">
        <f aca="false">ROUND(6, 2)</f>
        <v>6</v>
      </c>
    </row>
    <row r="20" customFormat="false" ht="15" hidden="false" customHeight="true" outlineLevel="0" collapsed="false">
      <c r="A20" s="18" t="s">
        <v>34</v>
      </c>
      <c r="B20" s="4" t="s">
        <v>35</v>
      </c>
      <c r="C20" s="19"/>
      <c r="D20" s="31" t="n">
        <f aca="false">ROUND(23.4, 2)</f>
        <v>23.4</v>
      </c>
      <c r="E20" s="31" t="n">
        <f aca="false">ROUND(14, 2)</f>
        <v>14</v>
      </c>
      <c r="F20" s="31" t="n">
        <f aca="false">ROUND(18.1, 2)</f>
        <v>18.1</v>
      </c>
      <c r="G20" s="31" t="n">
        <f aca="false">ROUND(6, 2)</f>
        <v>6</v>
      </c>
    </row>
    <row r="21" customFormat="false" ht="15" hidden="false" customHeight="true" outlineLevel="0" collapsed="false">
      <c r="A21" s="18" t="s">
        <v>36</v>
      </c>
      <c r="B21" s="4" t="s">
        <v>37</v>
      </c>
      <c r="C21" s="19" t="n">
        <v>20589448</v>
      </c>
      <c r="D21" s="31" t="n">
        <f aca="false">ROUND(23.7, 2)</f>
        <v>23.7</v>
      </c>
      <c r="E21" s="31" t="n">
        <f aca="false">ROUND(9, 2)</f>
        <v>9</v>
      </c>
      <c r="F21" s="31" t="n">
        <f aca="false">ROUND(17.915, 2)</f>
        <v>17.92</v>
      </c>
      <c r="G21" s="31" t="n">
        <f aca="false">ROUND(5.6, 2)</f>
        <v>5.6</v>
      </c>
    </row>
    <row r="22" customFormat="false" ht="15" hidden="false" customHeight="true" outlineLevel="0" collapsed="false">
      <c r="A22" s="18" t="s">
        <v>38</v>
      </c>
      <c r="B22" s="4" t="s">
        <v>39</v>
      </c>
      <c r="C22" s="19"/>
      <c r="D22" s="31" t="n">
        <f aca="false">ROUND(23.7, 2)</f>
        <v>23.7</v>
      </c>
      <c r="E22" s="31" t="n">
        <f aca="false">ROUND(14, 2)</f>
        <v>14</v>
      </c>
      <c r="F22" s="31" t="n">
        <f aca="false">ROUND(18.55, 2)</f>
        <v>18.55</v>
      </c>
      <c r="G22" s="31" t="n">
        <f aca="false">ROUND(5.9, 2)</f>
        <v>5.9</v>
      </c>
    </row>
    <row r="23" customFormat="false" ht="15" hidden="false" customHeight="true" outlineLevel="0" collapsed="false">
      <c r="A23" s="18" t="s">
        <v>40</v>
      </c>
      <c r="B23" s="4" t="s">
        <v>41</v>
      </c>
      <c r="C23" s="19" t="n">
        <v>20554069</v>
      </c>
      <c r="D23" s="31" t="n">
        <f aca="false">ROUND(23.8, 2)</f>
        <v>23.8</v>
      </c>
      <c r="E23" s="31" t="n">
        <f aca="false">ROUND(12, 2)</f>
        <v>12</v>
      </c>
      <c r="F23" s="31" t="n">
        <f aca="false">ROUND(18.1, 2)</f>
        <v>18.1</v>
      </c>
      <c r="G23" s="31" t="n">
        <f aca="false">ROUND(5.9, 2)</f>
        <v>5.9</v>
      </c>
    </row>
    <row r="24" customFormat="false" ht="15" hidden="false" customHeight="true" outlineLevel="0" collapsed="false">
      <c r="A24" s="18" t="s">
        <v>42</v>
      </c>
      <c r="B24" s="4" t="s">
        <v>43</v>
      </c>
      <c r="C24" s="19"/>
      <c r="D24" s="31" t="n">
        <f aca="false">ROUND(23, 2)</f>
        <v>23</v>
      </c>
      <c r="E24" s="31" t="n">
        <f aca="false">ROUND(13, 2)</f>
        <v>13</v>
      </c>
      <c r="F24" s="31" t="n">
        <f aca="false">ROUND(17.65, 2)</f>
        <v>17.65</v>
      </c>
      <c r="G24" s="31" t="n">
        <f aca="false">ROUND(6, 2)</f>
        <v>6</v>
      </c>
    </row>
    <row r="25" customFormat="false" ht="15" hidden="false" customHeight="true" outlineLevel="0" collapsed="false">
      <c r="A25" s="18" t="s">
        <v>44</v>
      </c>
      <c r="B25" s="4" t="s">
        <v>45</v>
      </c>
      <c r="C25" s="19"/>
      <c r="D25" s="31" t="n">
        <f aca="false">ROUND(23.5, 2)</f>
        <v>23.5</v>
      </c>
      <c r="E25" s="31" t="n">
        <f aca="false">ROUND(15, 2)</f>
        <v>15</v>
      </c>
      <c r="F25" s="31" t="n">
        <f aca="false">ROUND(17.765, 2)</f>
        <v>17.77</v>
      </c>
      <c r="G25" s="31" t="n">
        <f aca="false">ROUND(5.31, 2)</f>
        <v>5.31</v>
      </c>
    </row>
    <row r="26" customFormat="false" ht="15" hidden="false" customHeight="true" outlineLevel="0" collapsed="false">
      <c r="A26" s="18" t="s">
        <v>46</v>
      </c>
      <c r="B26" s="4" t="s">
        <v>47</v>
      </c>
      <c r="C26" s="19" t="n">
        <v>20610517</v>
      </c>
      <c r="D26" s="31" t="n">
        <f aca="false">ROUND(23.4, 2)</f>
        <v>23.4</v>
      </c>
      <c r="E26" s="31" t="n">
        <f aca="false">ROUND(12, 2)</f>
        <v>12</v>
      </c>
      <c r="F26" s="31" t="n">
        <f aca="false">ROUND(18.85, 2)</f>
        <v>18.85</v>
      </c>
      <c r="G26" s="31" t="n">
        <f aca="false">ROUND(5.22, 2)</f>
        <v>5.22</v>
      </c>
    </row>
    <row r="27" customFormat="false" ht="15" hidden="false" customHeight="true" outlineLevel="0" collapsed="false">
      <c r="A27" s="18" t="s">
        <v>48</v>
      </c>
      <c r="B27" s="4" t="s">
        <v>49</v>
      </c>
      <c r="C27" s="19"/>
      <c r="D27" s="31" t="n">
        <f aca="false">ROUND(23.5, 2)</f>
        <v>23.5</v>
      </c>
      <c r="E27" s="31" t="n">
        <f aca="false">ROUND(12, 2)</f>
        <v>12</v>
      </c>
      <c r="F27" s="31" t="n">
        <f aca="false">ROUND(18.55, 2)</f>
        <v>18.55</v>
      </c>
      <c r="G27" s="31" t="n">
        <f aca="false">ROUND(6, 2)</f>
        <v>6</v>
      </c>
    </row>
    <row r="28" customFormat="false" ht="15" hidden="false" customHeight="true" outlineLevel="0" collapsed="false">
      <c r="A28" s="18" t="s">
        <v>50</v>
      </c>
      <c r="B28" s="4" t="s">
        <v>51</v>
      </c>
      <c r="C28" s="19"/>
      <c r="D28" s="31" t="n">
        <f aca="false">ROUND(20.88, 2)</f>
        <v>20.88</v>
      </c>
      <c r="E28" s="31" t="n">
        <f aca="false">ROUND(16, 2)</f>
        <v>16</v>
      </c>
      <c r="F28" s="31" t="n">
        <f aca="false">ROUND(17.5, 2)</f>
        <v>17.5</v>
      </c>
      <c r="G28" s="31" t="n">
        <f aca="false">ROUND(6, 2)</f>
        <v>6</v>
      </c>
    </row>
    <row r="29" customFormat="false" ht="15" hidden="false" customHeight="true" outlineLevel="0" collapsed="false">
      <c r="A29" s="18" t="s">
        <v>52</v>
      </c>
      <c r="B29" s="4" t="s">
        <v>53</v>
      </c>
      <c r="C29" s="19"/>
      <c r="D29" s="31" t="n">
        <f aca="false">ROUND(5.13, 2)</f>
        <v>5.13</v>
      </c>
      <c r="E29" s="31" t="n">
        <f aca="false">ROUND(14, 2)</f>
        <v>14</v>
      </c>
      <c r="F29" s="31" t="n">
        <f aca="false">ROUND(18.7, 2)</f>
        <v>18.7</v>
      </c>
      <c r="G29" s="31" t="n">
        <f aca="false">ROUND(5.9, 2)</f>
        <v>5.9</v>
      </c>
    </row>
    <row r="30" customFormat="false" ht="15" hidden="false" customHeight="true" outlineLevel="0" collapsed="false">
      <c r="A30" s="23" t="s">
        <v>54</v>
      </c>
      <c r="B30" s="23"/>
      <c r="C30" s="23"/>
      <c r="D30" s="32" t="n">
        <f aca="false">IFERROR(AVERAGE(D11:D29),"")</f>
        <v>19.8552631578947</v>
      </c>
      <c r="E30" s="32" t="n">
        <f aca="false">IFERROR(AVERAGE(E11:E29),"")</f>
        <v>11.5789473684211</v>
      </c>
      <c r="F30" s="32" t="n">
        <f aca="false">IFERROR(AVERAGE(F11:F29),"")</f>
        <v>16.3652631578947</v>
      </c>
      <c r="G30" s="32" t="n">
        <f aca="false">IFERROR(AVERAGE(G11:G29),"")</f>
        <v>4.9121052631579</v>
      </c>
    </row>
    <row r="31" customFormat="false" ht="15" hidden="false" customHeight="true" outlineLevel="0" collapsed="false">
      <c r="A31" s="26" t="s">
        <v>55</v>
      </c>
      <c r="B31" s="26"/>
      <c r="C31" s="26"/>
      <c r="D31" s="33" t="n">
        <f aca="false">IFERROR(MIN(D11:D29),"")</f>
        <v>0</v>
      </c>
      <c r="E31" s="33" t="n">
        <f aca="false">IFERROR(MIN(E11:E29),"")</f>
        <v>0</v>
      </c>
      <c r="F31" s="33" t="n">
        <f aca="false">IFERROR(MIN(F11:F29),"")</f>
        <v>0</v>
      </c>
      <c r="G31" s="33" t="n">
        <f aca="false">IFERROR(MIN(G11:G29),"")</f>
        <v>0</v>
      </c>
    </row>
    <row r="32" customFormat="false" ht="15" hidden="false" customHeight="true" outlineLevel="0" collapsed="false">
      <c r="A32" s="26" t="s">
        <v>56</v>
      </c>
      <c r="B32" s="26"/>
      <c r="C32" s="26"/>
      <c r="D32" s="33" t="n">
        <f aca="false">IFERROR(MAX(D11:D29),"")</f>
        <v>24</v>
      </c>
      <c r="E32" s="33" t="n">
        <f aca="false">IFERROR(MAX(E11:E29),"")</f>
        <v>16</v>
      </c>
      <c r="F32" s="33" t="n">
        <f aca="false">IFERROR(MAX(F11:F29),"")</f>
        <v>18.85</v>
      </c>
      <c r="G32" s="33" t="n">
        <f aca="false">IFERROR(MAX(G11:G29),"")</f>
        <v>6</v>
      </c>
    </row>
    <row r="33" customFormat="false" ht="15" hidden="false" customHeight="true" outlineLevel="0" collapsed="false">
      <c r="A33" s="26" t="s">
        <v>60</v>
      </c>
      <c r="B33" s="26"/>
      <c r="C33" s="26"/>
      <c r="D33" s="33" t="n">
        <v>24</v>
      </c>
      <c r="E33" s="33" t="n">
        <v>16</v>
      </c>
      <c r="F33" s="33" t="n">
        <v>19</v>
      </c>
      <c r="G33" s="33" t="n">
        <v>6</v>
      </c>
    </row>
    <row r="39" customFormat="false" ht="15" hidden="false" customHeight="true" outlineLevel="0" collapsed="false">
      <c r="A39" s="30" t="s">
        <v>57</v>
      </c>
      <c r="B39" s="30"/>
      <c r="C39" s="30"/>
      <c r="D39" s="30"/>
      <c r="E39" s="30"/>
      <c r="F39" s="30"/>
      <c r="G39" s="30"/>
    </row>
    <row r="40" customFormat="false" ht="15" hidden="false" customHeight="true" outlineLevel="0" collapsed="false">
      <c r="A40" s="9"/>
      <c r="B40" s="9"/>
      <c r="C40" s="9"/>
      <c r="D40" s="9"/>
      <c r="E40" s="9"/>
      <c r="F40" s="9"/>
      <c r="G40" s="9"/>
    </row>
  </sheetData>
  <mergeCells count="8">
    <mergeCell ref="D9:D10"/>
    <mergeCell ref="E9:E10"/>
    <mergeCell ref="F9:F10"/>
    <mergeCell ref="G9:G10"/>
    <mergeCell ref="A30:C30"/>
    <mergeCell ref="A31:C31"/>
    <mergeCell ref="A32:C32"/>
    <mergeCell ref="A33:C3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2021-03-06T20:08:22Z</dcterms:created>
  <dc:creator>axlsx</dc:creator>
  <dc:description/>
  <dc:language>en-US</dc:language>
  <cp:lastModifiedBy/>
  <dcterms:modified xsi:type="dcterms:W3CDTF">2021-03-06T12:14:58Z</dcterms:modified>
  <cp:revision>1</cp:revision>
  <dc:subject/>
  <dc:title/>
</cp:coreProperties>
</file>