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<sst xmlns="http://schemas.openxmlformats.org/spreadsheetml/2006/main" count="146" uniqueCount="98">
  <si>
    <t xml:space="preserve">First name</t>
  </si>
  <si>
    <t xml:space="preserve">Surname</t>
  </si>
  <si>
    <t xml:space="preserve">Email address</t>
  </si>
  <si>
    <t xml:space="preserve">Midterm 1</t>
  </si>
  <si>
    <t xml:space="preserve">Final Paper</t>
  </si>
  <si>
    <t xml:space="preserve">Final Project</t>
  </si>
  <si>
    <t xml:space="preserve">Midterm 2</t>
  </si>
  <si>
    <t xml:space="preserve">In-class</t>
  </si>
  <si>
    <t xml:space="preserve">Raw Scores</t>
  </si>
  <si>
    <t xml:space="preserve">w/ Curve</t>
  </si>
  <si>
    <t xml:space="preserve">Letter</t>
  </si>
  <si>
    <t xml:space="preserve">Lucy</t>
  </si>
  <si>
    <t xml:space="preserve">Campbell</t>
  </si>
  <si>
    <t xml:space="preserve">lcampbel@poets.whittier.edu</t>
  </si>
  <si>
    <t xml:space="preserve">A</t>
  </si>
  <si>
    <t xml:space="preserve">Nate</t>
  </si>
  <si>
    <t xml:space="preserve">Medina</t>
  </si>
  <si>
    <t xml:space="preserve">nmedina1@poets.whittier.edu</t>
  </si>
  <si>
    <t xml:space="preserve">A-</t>
  </si>
  <si>
    <t xml:space="preserve">Kamarina</t>
  </si>
  <si>
    <t xml:space="preserve">Hewett</t>
  </si>
  <si>
    <t xml:space="preserve">khewett@poets.whittier.edu</t>
  </si>
  <si>
    <t xml:space="preserve">Lissa</t>
  </si>
  <si>
    <t xml:space="preserve">Castillo Higueros</t>
  </si>
  <si>
    <t xml:space="preserve">lcastil1@poets.whittier.edu</t>
  </si>
  <si>
    <t xml:space="preserve">Cyrus</t>
  </si>
  <si>
    <t xml:space="preserve">Judge</t>
  </si>
  <si>
    <t xml:space="preserve">cjudge@poets.whittier.edu</t>
  </si>
  <si>
    <t xml:space="preserve">Kai</t>
  </si>
  <si>
    <t xml:space="preserve">Umeda</t>
  </si>
  <si>
    <t xml:space="preserve">kumeda@poets.whittier.edu</t>
  </si>
  <si>
    <t xml:space="preserve">C+</t>
  </si>
  <si>
    <t xml:space="preserve">Annalise</t>
  </si>
  <si>
    <t xml:space="preserve">Valdivia</t>
  </si>
  <si>
    <t xml:space="preserve">avaldiv1@poets.whittier.edu</t>
  </si>
  <si>
    <t xml:space="preserve">Sonali</t>
  </si>
  <si>
    <t xml:space="preserve">Ortiz-Casillas</t>
  </si>
  <si>
    <t xml:space="preserve">sortizca@poets.whittier.edu</t>
  </si>
  <si>
    <t xml:space="preserve">Prayag</t>
  </si>
  <si>
    <t xml:space="preserve">Ahire</t>
  </si>
  <si>
    <t xml:space="preserve">pahire@poets.whittier.edu</t>
  </si>
  <si>
    <t xml:space="preserve">C</t>
  </si>
  <si>
    <t xml:space="preserve">Tyler</t>
  </si>
  <si>
    <t xml:space="preserve">Lehnertz</t>
  </si>
  <si>
    <t xml:space="preserve">tlehnert@poets.whittier.edu</t>
  </si>
  <si>
    <t xml:space="preserve">Masrur</t>
  </si>
  <si>
    <t xml:space="preserve">Hossain</t>
  </si>
  <si>
    <t xml:space="preserve">mhossain@poets.whittier.edu</t>
  </si>
  <si>
    <t xml:space="preserve">D</t>
  </si>
  <si>
    <t xml:space="preserve">Olivia</t>
  </si>
  <si>
    <t xml:space="preserve">Butler</t>
  </si>
  <si>
    <t xml:space="preserve">obutler@poets.whittier.edu</t>
  </si>
  <si>
    <t xml:space="preserve">Almas</t>
  </si>
  <si>
    <t xml:space="preserve">Waseem</t>
  </si>
  <si>
    <t xml:space="preserve">awaseem@poets.whittier.edu</t>
  </si>
  <si>
    <t xml:space="preserve">B+</t>
  </si>
  <si>
    <t xml:space="preserve">Alyssa</t>
  </si>
  <si>
    <t xml:space="preserve">Castillo</t>
  </si>
  <si>
    <t xml:space="preserve">acastil7@poets.whittier.edu</t>
  </si>
  <si>
    <t xml:space="preserve">Rylee</t>
  </si>
  <si>
    <t xml:space="preserve">Lawrence</t>
  </si>
  <si>
    <t xml:space="preserve">rlawrenc@poets.whittier.edu</t>
  </si>
  <si>
    <t xml:space="preserve">Filipp</t>
  </si>
  <si>
    <t xml:space="preserve">Khegay</t>
  </si>
  <si>
    <t xml:space="preserve">pkhegay@poets.whittier.edu</t>
  </si>
  <si>
    <t xml:space="preserve">Jazmin</t>
  </si>
  <si>
    <t xml:space="preserve">Duarte</t>
  </si>
  <si>
    <t xml:space="preserve">jduarte1@poets.whittier.edu</t>
  </si>
  <si>
    <t xml:space="preserve">Angelica</t>
  </si>
  <si>
    <t xml:space="preserve">Hennessy</t>
  </si>
  <si>
    <t xml:space="preserve">ahennes1@poets.whittier.edu</t>
  </si>
  <si>
    <t xml:space="preserve">Nohely</t>
  </si>
  <si>
    <t xml:space="preserve">Lopez</t>
  </si>
  <si>
    <t xml:space="preserve">nlopez7@poets.whittier.edu</t>
  </si>
  <si>
    <t xml:space="preserve">Chianti</t>
  </si>
  <si>
    <t xml:space="preserve">Raddavero</t>
  </si>
  <si>
    <t xml:space="preserve">craddave@poets.whittier.edu</t>
  </si>
  <si>
    <t xml:space="preserve">Lucinda</t>
  </si>
  <si>
    <t xml:space="preserve">Frates</t>
  </si>
  <si>
    <t xml:space="preserve">lfrates@poets.whittier.edu</t>
  </si>
  <si>
    <t xml:space="preserve">Jamie</t>
  </si>
  <si>
    <t xml:space="preserve">Luna</t>
  </si>
  <si>
    <t xml:space="preserve">jluna3@poets.whittier.edu</t>
  </si>
  <si>
    <t xml:space="preserve">Johnathon</t>
  </si>
  <si>
    <t xml:space="preserve">Lewis</t>
  </si>
  <si>
    <t xml:space="preserve">jlewis7@poets.whittier.edu</t>
  </si>
  <si>
    <t xml:space="preserve">Diego</t>
  </si>
  <si>
    <t xml:space="preserve">jlopez16@poets.whittier.edu</t>
  </si>
  <si>
    <t xml:space="preserve">Sebastian Ignacio</t>
  </si>
  <si>
    <t xml:space="preserve">Garrido Gomez</t>
  </si>
  <si>
    <t xml:space="preserve">sgarrido@poets.whittier.edu</t>
  </si>
  <si>
    <t xml:space="preserve">C-</t>
  </si>
  <si>
    <t xml:space="preserve">Kayla</t>
  </si>
  <si>
    <t xml:space="preserve">Pham</t>
  </si>
  <si>
    <t xml:space="preserve">kpham2@poets.whittier.edu</t>
  </si>
  <si>
    <t xml:space="preserve">Emilia</t>
  </si>
  <si>
    <t xml:space="preserve">Graham</t>
  </si>
  <si>
    <t xml:space="preserve">egraham@poets.whittier.edu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</si>
</sst>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M13" activeCellId="0" sqref="M13"/>
    </sheetView>
  </sheetViews>
  <sheetFormatPr defaultColWidth="8.58203125" defaultRowHeight="12.8" zeroHeight="false" outlineLevelRow="0" outlineLevelCol="0"/>
  <cols>
    <col collapsed="false" customWidth="true" hidden="false" outlineLevel="0" max="2" min="2" style="0" width="16.14"/>
    <col collapsed="false" customWidth="true" hidden="false" outlineLevel="0" max="6" min="6" style="0" width="9.89"/>
    <col collapsed="false" customWidth="true" hidden="false" outlineLevel="0" max="7" min="7" style="0" width="9.59"/>
    <col collapsed="false" customWidth="true" hidden="false" outlineLevel="0" max="9" min="8" style="0" width="11.6"/>
    <col collapsed="false" customWidth="true" hidden="false" outlineLevel="0" max="11" min="11" style="0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5" hidden="false" customHeight="false" outlineLevel="0" collapsed="false">
      <c r="A2" s="1" t="s">
        <v>11</v>
      </c>
      <c r="B2" s="1" t="s">
        <v>12</v>
      </c>
      <c r="C2" s="1" t="s">
        <v>13</v>
      </c>
      <c r="F2" s="2" t="n">
        <f aca="false">51/60</f>
        <v>0.85</v>
      </c>
      <c r="G2" s="0" t="n">
        <f aca="false">85/100</f>
        <v>0.85</v>
      </c>
      <c r="H2" s="0" t="n">
        <f aca="false">1</f>
        <v>1</v>
      </c>
      <c r="I2" s="0" t="n">
        <f aca="false">45/50</f>
        <v>0.9</v>
      </c>
      <c r="J2" s="0" t="n">
        <f aca="false">1</f>
        <v>1</v>
      </c>
      <c r="K2" s="0" t="n">
        <f aca="false">0.2*F2+0.2*G2+0.2*H2+0.2*I2+0.2*J2</f>
        <v>0.92</v>
      </c>
      <c r="L2" s="0" t="n">
        <f aca="false">K2+0.03</f>
        <v>0.95</v>
      </c>
      <c r="M2" s="0" t="s">
        <v>14</v>
      </c>
      <c r="N2" s="1" t="s">
        <v>12</v>
      </c>
    </row>
    <row r="3" customFormat="false" ht="15" hidden="false" customHeight="false" outlineLevel="0" collapsed="false">
      <c r="A3" s="1" t="s">
        <v>15</v>
      </c>
      <c r="B3" s="1" t="s">
        <v>16</v>
      </c>
      <c r="C3" s="1" t="s">
        <v>17</v>
      </c>
      <c r="F3" s="2" t="n">
        <f aca="false">40/60</f>
        <v>0.666666666666667</v>
      </c>
      <c r="G3" s="0" t="n">
        <f aca="false">85/100</f>
        <v>0.85</v>
      </c>
      <c r="H3" s="0" t="n">
        <f aca="false">10/10</f>
        <v>1</v>
      </c>
      <c r="I3" s="0" t="n">
        <f aca="false">44/50</f>
        <v>0.88</v>
      </c>
      <c r="J3" s="0" t="n">
        <f aca="false">1</f>
        <v>1</v>
      </c>
      <c r="K3" s="0" t="n">
        <f aca="false">0.2*F3+0.2*G3+0.2*H3+0.2*I3+0.2*J3</f>
        <v>0.879333333333334</v>
      </c>
      <c r="L3" s="0" t="n">
        <f aca="false">K3+0.03</f>
        <v>0.909333333333334</v>
      </c>
      <c r="M3" s="0" t="s">
        <v>18</v>
      </c>
      <c r="N3" s="1" t="s">
        <v>16</v>
      </c>
    </row>
    <row r="4" customFormat="false" ht="15" hidden="false" customHeight="false" outlineLevel="0" collapsed="false">
      <c r="A4" s="1" t="s">
        <v>19</v>
      </c>
      <c r="B4" s="1" t="s">
        <v>20</v>
      </c>
      <c r="C4" s="1" t="s">
        <v>21</v>
      </c>
      <c r="F4" s="2" t="n">
        <f aca="false">61/60</f>
        <v>1.01666666666667</v>
      </c>
      <c r="G4" s="0" t="n">
        <f aca="false">100/100</f>
        <v>1</v>
      </c>
      <c r="H4" s="0" t="n">
        <f aca="false">10/10</f>
        <v>1</v>
      </c>
      <c r="I4" s="0" t="n">
        <f aca="false">48/50</f>
        <v>0.96</v>
      </c>
      <c r="J4" s="0" t="n">
        <f aca="false">1</f>
        <v>1</v>
      </c>
      <c r="K4" s="0" t="n">
        <f aca="false">0.2*F4+0.2*G4+0.2*H4+0.2*I4+0.2*J4</f>
        <v>0.995333333333334</v>
      </c>
      <c r="L4" s="0" t="n">
        <f aca="false">K4+0.03</f>
        <v>1.02533333333333</v>
      </c>
      <c r="M4" s="0" t="s">
        <v>14</v>
      </c>
      <c r="N4" s="1" t="s">
        <v>20</v>
      </c>
    </row>
    <row r="5" customFormat="false" ht="15" hidden="false" customHeight="false" outlineLevel="0" collapsed="false">
      <c r="A5" s="1" t="s">
        <v>22</v>
      </c>
      <c r="B5" s="1" t="s">
        <v>23</v>
      </c>
      <c r="C5" s="1" t="s">
        <v>24</v>
      </c>
      <c r="F5" s="2" t="n">
        <f aca="false">51/60</f>
        <v>0.85</v>
      </c>
      <c r="G5" s="0" t="n">
        <f aca="false">100/100</f>
        <v>1</v>
      </c>
      <c r="H5" s="0" t="n">
        <f aca="false">10/10</f>
        <v>1</v>
      </c>
      <c r="I5" s="0" t="n">
        <f aca="false">47.5/50</f>
        <v>0.95</v>
      </c>
      <c r="J5" s="0" t="n">
        <f aca="false">1</f>
        <v>1</v>
      </c>
      <c r="K5" s="0" t="n">
        <f aca="false">0.2*F5+0.2*G5+0.2*H5+0.2*I5+0.2*J5</f>
        <v>0.96</v>
      </c>
      <c r="L5" s="0" t="n">
        <f aca="false">K5+0.03</f>
        <v>0.99</v>
      </c>
      <c r="M5" s="0" t="s">
        <v>14</v>
      </c>
      <c r="N5" s="1" t="s">
        <v>23</v>
      </c>
    </row>
    <row r="6" customFormat="false" ht="15" hidden="false" customHeight="false" outlineLevel="0" collapsed="false">
      <c r="A6" s="1" t="s">
        <v>25</v>
      </c>
      <c r="B6" s="1" t="s">
        <v>26</v>
      </c>
      <c r="C6" s="1" t="s">
        <v>27</v>
      </c>
      <c r="F6" s="1" t="n">
        <f aca="false">57/60</f>
        <v>0.95</v>
      </c>
      <c r="G6" s="0" t="n">
        <f aca="false">95/100</f>
        <v>0.95</v>
      </c>
      <c r="H6" s="0" t="n">
        <f aca="false">10/10</f>
        <v>1</v>
      </c>
      <c r="I6" s="0" t="n">
        <f aca="false">45/50</f>
        <v>0.9</v>
      </c>
      <c r="J6" s="0" t="n">
        <f aca="false">1</f>
        <v>1</v>
      </c>
      <c r="K6" s="0" t="n">
        <f aca="false">0.2*F6+0.2*G6+0.2*H6+0.2*I6+0.2*J6</f>
        <v>0.96</v>
      </c>
      <c r="L6" s="0" t="n">
        <f aca="false">K6+0.03</f>
        <v>0.99</v>
      </c>
      <c r="M6" s="0" t="s">
        <v>14</v>
      </c>
      <c r="N6" s="1" t="s">
        <v>26</v>
      </c>
    </row>
    <row r="7" customFormat="false" ht="15" hidden="false" customHeight="false" outlineLevel="0" collapsed="false">
      <c r="A7" s="1" t="s">
        <v>28</v>
      </c>
      <c r="B7" s="1" t="s">
        <v>29</v>
      </c>
      <c r="C7" s="1" t="s">
        <v>30</v>
      </c>
      <c r="F7" s="2" t="n">
        <f aca="false">40/60</f>
        <v>0.666666666666667</v>
      </c>
      <c r="G7" s="0" t="n">
        <f aca="false">80/100</f>
        <v>0.8</v>
      </c>
      <c r="H7" s="0" t="n">
        <f aca="false">5/10</f>
        <v>0.5</v>
      </c>
      <c r="I7" s="0" t="n">
        <f aca="false">33/50</f>
        <v>0.66</v>
      </c>
      <c r="J7" s="0" t="n">
        <f aca="false">1</f>
        <v>1</v>
      </c>
      <c r="K7" s="0" t="n">
        <f aca="false">0.2*F7+0.2*G7+0.2*H7+0.2*I7+0.2*J7</f>
        <v>0.725333333333333</v>
      </c>
      <c r="L7" s="0" t="n">
        <f aca="false">K7+0.03</f>
        <v>0.755333333333333</v>
      </c>
      <c r="M7" s="0" t="s">
        <v>31</v>
      </c>
      <c r="N7" s="1" t="s">
        <v>29</v>
      </c>
    </row>
    <row r="8" customFormat="false" ht="15" hidden="false" customHeight="false" outlineLevel="0" collapsed="false">
      <c r="A8" s="1" t="s">
        <v>32</v>
      </c>
      <c r="B8" s="1" t="s">
        <v>33</v>
      </c>
      <c r="C8" s="1" t="s">
        <v>34</v>
      </c>
      <c r="F8" s="1" t="n">
        <f aca="false">55/60</f>
        <v>0.916666666666667</v>
      </c>
      <c r="G8" s="0" t="n">
        <f aca="false">90/100</f>
        <v>0.9</v>
      </c>
      <c r="H8" s="0" t="n">
        <f aca="false">10/10</f>
        <v>1</v>
      </c>
      <c r="I8" s="0" t="n">
        <f aca="false">47.5/50</f>
        <v>0.95</v>
      </c>
      <c r="J8" s="0" t="n">
        <f aca="false">1</f>
        <v>1</v>
      </c>
      <c r="K8" s="0" t="n">
        <f aca="false">0.2*F8+0.2*G8+0.2*H8+0.2*I8+0.2*J8</f>
        <v>0.953333333333333</v>
      </c>
      <c r="L8" s="0" t="n">
        <f aca="false">K8+0.03</f>
        <v>0.983333333333333</v>
      </c>
      <c r="M8" s="0" t="s">
        <v>14</v>
      </c>
      <c r="N8" s="1" t="s">
        <v>33</v>
      </c>
    </row>
    <row r="9" customFormat="false" ht="15" hidden="false" customHeight="false" outlineLevel="0" collapsed="false">
      <c r="A9" s="1" t="s">
        <v>35</v>
      </c>
      <c r="B9" s="1" t="s">
        <v>36</v>
      </c>
      <c r="C9" s="1" t="s">
        <v>37</v>
      </c>
      <c r="F9" s="2" t="n">
        <f aca="false">55/60</f>
        <v>0.916666666666667</v>
      </c>
      <c r="G9" s="0" t="n">
        <f aca="false">90/100</f>
        <v>0.9</v>
      </c>
      <c r="H9" s="0" t="n">
        <f aca="false">1</f>
        <v>1</v>
      </c>
      <c r="I9" s="0" t="n">
        <f aca="false">47/50</f>
        <v>0.94</v>
      </c>
      <c r="J9" s="0" t="n">
        <f aca="false">1</f>
        <v>1</v>
      </c>
      <c r="K9" s="0" t="n">
        <f aca="false">0.2*F9+0.2*G9+0.2*H9+0.2*I9+0.2*J9</f>
        <v>0.951333333333333</v>
      </c>
      <c r="L9" s="0" t="n">
        <f aca="false">K9+0.03</f>
        <v>0.981333333333333</v>
      </c>
      <c r="M9" s="0" t="s">
        <v>14</v>
      </c>
      <c r="N9" s="1" t="s">
        <v>36</v>
      </c>
    </row>
    <row r="10" customFormat="false" ht="15" hidden="false" customHeight="false" outlineLevel="0" collapsed="false">
      <c r="A10" s="1" t="s">
        <v>38</v>
      </c>
      <c r="B10" s="1" t="s">
        <v>39</v>
      </c>
      <c r="C10" s="1" t="s">
        <v>40</v>
      </c>
      <c r="F10" s="2" t="n">
        <f aca="false">54/60</f>
        <v>0.9</v>
      </c>
      <c r="G10" s="0" t="n">
        <f aca="false">75/100</f>
        <v>0.75</v>
      </c>
      <c r="H10" s="0" t="n">
        <f aca="false">0</f>
        <v>0</v>
      </c>
      <c r="I10" s="0" t="n">
        <f aca="false">44/50</f>
        <v>0.88</v>
      </c>
      <c r="J10" s="0" t="n">
        <f aca="false">1</f>
        <v>1</v>
      </c>
      <c r="K10" s="0" t="n">
        <f aca="false">0.2*F10+0.2*G10+0.2*H10+0.2*I10+0.2*J10</f>
        <v>0.706</v>
      </c>
      <c r="L10" s="0" t="n">
        <f aca="false">K10+0.03</f>
        <v>0.736</v>
      </c>
      <c r="M10" s="0" t="s">
        <v>41</v>
      </c>
      <c r="N10" s="1" t="s">
        <v>39</v>
      </c>
    </row>
    <row r="11" customFormat="false" ht="15" hidden="false" customHeight="false" outlineLevel="0" collapsed="false">
      <c r="A11" s="1" t="s">
        <v>42</v>
      </c>
      <c r="B11" s="1" t="s">
        <v>43</v>
      </c>
      <c r="C11" s="1" t="s">
        <v>44</v>
      </c>
      <c r="F11" s="2" t="n">
        <f aca="false">52/60</f>
        <v>0.866666666666667</v>
      </c>
      <c r="G11" s="0" t="n">
        <f aca="false">75/100</f>
        <v>0.75</v>
      </c>
      <c r="H11" s="0" t="n">
        <f aca="false">10/10</f>
        <v>1</v>
      </c>
      <c r="I11" s="0" t="n">
        <f aca="false">47.5/50</f>
        <v>0.95</v>
      </c>
      <c r="J11" s="0" t="n">
        <f aca="false">1</f>
        <v>1</v>
      </c>
      <c r="K11" s="0" t="n">
        <f aca="false">0.2*F11+0.2*G11+0.2*H11+0.2*I11+0.2*J11</f>
        <v>0.913333333333333</v>
      </c>
      <c r="L11" s="0" t="n">
        <f aca="false">K11+0.03</f>
        <v>0.943333333333333</v>
      </c>
      <c r="M11" s="0" t="s">
        <v>14</v>
      </c>
      <c r="N11" s="1" t="s">
        <v>43</v>
      </c>
    </row>
    <row r="12" customFormat="false" ht="15" hidden="false" customHeight="false" outlineLevel="0" collapsed="false">
      <c r="A12" s="1" t="s">
        <v>45</v>
      </c>
      <c r="B12" s="1" t="s">
        <v>46</v>
      </c>
      <c r="C12" s="1" t="s">
        <v>47</v>
      </c>
      <c r="F12" s="2" t="n">
        <f aca="false">41/60</f>
        <v>0.683333333333333</v>
      </c>
      <c r="G12" s="0" t="n">
        <f aca="false">90/100</f>
        <v>0.9</v>
      </c>
      <c r="H12" s="0" t="n">
        <f aca="false">0.25</f>
        <v>0.25</v>
      </c>
      <c r="I12" s="0" t="n">
        <f aca="false">0.25</f>
        <v>0.25</v>
      </c>
      <c r="J12" s="0" t="n">
        <f aca="false">1</f>
        <v>1</v>
      </c>
      <c r="K12" s="0" t="n">
        <f aca="false">0.2*F12+0.2*G12+0.2*H12+0.2*I12+0.2*J12</f>
        <v>0.616666666666667</v>
      </c>
      <c r="L12" s="0" t="n">
        <f aca="false">K12+0.03</f>
        <v>0.646666666666667</v>
      </c>
      <c r="M12" s="0" t="s">
        <v>48</v>
      </c>
      <c r="N12" s="1" t="s">
        <v>46</v>
      </c>
    </row>
    <row r="13" customFormat="false" ht="15" hidden="false" customHeight="false" outlineLevel="0" collapsed="false">
      <c r="A13" s="1" t="s">
        <v>49</v>
      </c>
      <c r="B13" s="1" t="s">
        <v>50</v>
      </c>
      <c r="C13" s="1" t="s">
        <v>51</v>
      </c>
      <c r="F13" s="2" t="n">
        <f aca="false">50/60</f>
        <v>0.833333333333333</v>
      </c>
      <c r="G13" s="0" t="n">
        <f aca="false">95/100</f>
        <v>0.95</v>
      </c>
      <c r="H13" s="0" t="n">
        <f aca="false">10/10</f>
        <v>1</v>
      </c>
      <c r="I13" s="0" t="n">
        <f aca="false">47/50</f>
        <v>0.94</v>
      </c>
      <c r="J13" s="0" t="n">
        <f aca="false">1</f>
        <v>1</v>
      </c>
      <c r="K13" s="0" t="n">
        <f aca="false">0.2*F13+0.2*G13+0.2*H13+0.2*I13+0.2*J13</f>
        <v>0.944666666666667</v>
      </c>
      <c r="L13" s="0" t="n">
        <f aca="false">K13+0.03</f>
        <v>0.974666666666666</v>
      </c>
      <c r="M13" s="0" t="s">
        <v>14</v>
      </c>
      <c r="N13" s="1" t="s">
        <v>50</v>
      </c>
    </row>
    <row r="14" customFormat="false" ht="15" hidden="false" customHeight="false" outlineLevel="0" collapsed="false">
      <c r="A14" s="1" t="s">
        <v>52</v>
      </c>
      <c r="B14" s="1" t="s">
        <v>53</v>
      </c>
      <c r="C14" s="1" t="s">
        <v>54</v>
      </c>
      <c r="F14" s="0" t="n">
        <f aca="false">30/60</f>
        <v>0.5</v>
      </c>
      <c r="G14" s="0" t="n">
        <f aca="false">80/100</f>
        <v>0.8</v>
      </c>
      <c r="H14" s="0" t="n">
        <f aca="false">1</f>
        <v>1</v>
      </c>
      <c r="I14" s="0" t="n">
        <f aca="false">42/50</f>
        <v>0.84</v>
      </c>
      <c r="J14" s="0" t="n">
        <f aca="false">1</f>
        <v>1</v>
      </c>
      <c r="K14" s="0" t="n">
        <f aca="false">0.2*F14+0.2*G14+0.2*H14+0.2*I14+0.2*J14</f>
        <v>0.828</v>
      </c>
      <c r="L14" s="0" t="n">
        <f aca="false">K14+0.03</f>
        <v>0.858</v>
      </c>
      <c r="M14" s="0" t="s">
        <v>55</v>
      </c>
      <c r="N14" s="1" t="s">
        <v>53</v>
      </c>
    </row>
    <row r="15" customFormat="false" ht="15" hidden="false" customHeight="false" outlineLevel="0" collapsed="false">
      <c r="A15" s="1" t="s">
        <v>56</v>
      </c>
      <c r="B15" s="1" t="s">
        <v>57</v>
      </c>
      <c r="C15" s="1" t="s">
        <v>58</v>
      </c>
      <c r="F15" s="1" t="n">
        <f aca="false">50/60</f>
        <v>0.833333333333333</v>
      </c>
      <c r="G15" s="0" t="n">
        <f aca="false">90/100</f>
        <v>0.9</v>
      </c>
      <c r="H15" s="0" t="n">
        <f aca="false">9/10</f>
        <v>0.9</v>
      </c>
      <c r="I15" s="0" t="n">
        <f aca="false">45.5/50</f>
        <v>0.91</v>
      </c>
      <c r="J15" s="0" t="n">
        <f aca="false">1</f>
        <v>1</v>
      </c>
      <c r="K15" s="0" t="n">
        <f aca="false">0.2*F15+0.2*G15+0.2*H15+0.2*I15+0.2*J15</f>
        <v>0.908666666666667</v>
      </c>
      <c r="L15" s="0" t="n">
        <f aca="false">K15+0.03</f>
        <v>0.938666666666667</v>
      </c>
      <c r="M15" s="0" t="s">
        <v>14</v>
      </c>
      <c r="N15" s="1" t="s">
        <v>57</v>
      </c>
    </row>
    <row r="16" customFormat="false" ht="15" hidden="false" customHeight="false" outlineLevel="0" collapsed="false">
      <c r="A16" s="1" t="s">
        <v>59</v>
      </c>
      <c r="B16" s="1" t="s">
        <v>60</v>
      </c>
      <c r="C16" s="1" t="s">
        <v>61</v>
      </c>
      <c r="F16" s="2" t="n">
        <f aca="false">(60-14)/60</f>
        <v>0.766666666666667</v>
      </c>
      <c r="G16" s="0" t="n">
        <f aca="false">60/100</f>
        <v>0.6</v>
      </c>
      <c r="H16" s="0" t="n">
        <f aca="false">10/10</f>
        <v>1</v>
      </c>
      <c r="I16" s="0" t="n">
        <f aca="false">41/50</f>
        <v>0.82</v>
      </c>
      <c r="J16" s="0" t="n">
        <f aca="false">1</f>
        <v>1</v>
      </c>
      <c r="K16" s="0" t="n">
        <f aca="false">0.2*F16+0.2*G16+0.2*H16+0.2*I16+0.2*J16</f>
        <v>0.837333333333334</v>
      </c>
      <c r="L16" s="0" t="n">
        <f aca="false">K16+0.03</f>
        <v>0.867333333333333</v>
      </c>
      <c r="M16" s="0" t="s">
        <v>55</v>
      </c>
      <c r="N16" s="1" t="s">
        <v>60</v>
      </c>
    </row>
    <row r="17" customFormat="false" ht="15" hidden="false" customHeight="false" outlineLevel="0" collapsed="false">
      <c r="A17" s="1" t="s">
        <v>62</v>
      </c>
      <c r="B17" s="1" t="s">
        <v>63</v>
      </c>
      <c r="C17" s="1" t="s">
        <v>64</v>
      </c>
      <c r="F17" s="1" t="n">
        <f aca="false">50/60</f>
        <v>0.833333333333333</v>
      </c>
      <c r="G17" s="0" t="n">
        <f aca="false">100/100</f>
        <v>1</v>
      </c>
      <c r="H17" s="0" t="n">
        <f aca="false">9/10</f>
        <v>0.9</v>
      </c>
      <c r="I17" s="0" t="n">
        <f aca="false">42.5/50</f>
        <v>0.85</v>
      </c>
      <c r="J17" s="0" t="n">
        <f aca="false">1</f>
        <v>1</v>
      </c>
      <c r="K17" s="0" t="n">
        <f aca="false">0.2*F17+0.2*G17+0.2*H17+0.2*I17+0.2*J17</f>
        <v>0.916666666666667</v>
      </c>
      <c r="L17" s="0" t="n">
        <f aca="false">K17+0.03</f>
        <v>0.946666666666667</v>
      </c>
      <c r="M17" s="0" t="s">
        <v>14</v>
      </c>
      <c r="N17" s="1" t="s">
        <v>63</v>
      </c>
    </row>
    <row r="18" customFormat="false" ht="15" hidden="false" customHeight="false" outlineLevel="0" collapsed="false">
      <c r="A18" s="1" t="s">
        <v>65</v>
      </c>
      <c r="B18" s="1" t="s">
        <v>66</v>
      </c>
      <c r="C18" s="1" t="s">
        <v>67</v>
      </c>
      <c r="F18" s="1" t="n">
        <f aca="false">54/60</f>
        <v>0.9</v>
      </c>
      <c r="G18" s="0" t="n">
        <f aca="false">95/100</f>
        <v>0.95</v>
      </c>
      <c r="H18" s="0" t="n">
        <f aca="false">10/10</f>
        <v>1</v>
      </c>
      <c r="I18" s="0" t="n">
        <f aca="false">47/50</f>
        <v>0.94</v>
      </c>
      <c r="J18" s="0" t="n">
        <f aca="false">1</f>
        <v>1</v>
      </c>
      <c r="K18" s="0" t="n">
        <f aca="false">0.2*F18+0.2*G18+0.2*H18+0.2*I18+0.2*J18</f>
        <v>0.958</v>
      </c>
      <c r="L18" s="0" t="n">
        <f aca="false">K18+0.03</f>
        <v>0.988</v>
      </c>
      <c r="M18" s="0" t="s">
        <v>14</v>
      </c>
      <c r="N18" s="1" t="s">
        <v>66</v>
      </c>
    </row>
    <row r="19" customFormat="false" ht="15" hidden="false" customHeight="false" outlineLevel="0" collapsed="false">
      <c r="A19" s="1" t="s">
        <v>68</v>
      </c>
      <c r="B19" s="1" t="s">
        <v>69</v>
      </c>
      <c r="C19" s="1" t="s">
        <v>70</v>
      </c>
      <c r="F19" s="1" t="n">
        <f aca="false">57/60</f>
        <v>0.95</v>
      </c>
      <c r="G19" s="0" t="n">
        <f aca="false">95/100</f>
        <v>0.95</v>
      </c>
      <c r="H19" s="0" t="n">
        <f aca="false">1</f>
        <v>1</v>
      </c>
      <c r="I19" s="0" t="n">
        <f aca="false">47/50</f>
        <v>0.94</v>
      </c>
      <c r="J19" s="0" t="n">
        <f aca="false">1</f>
        <v>1</v>
      </c>
      <c r="K19" s="0" t="n">
        <f aca="false">0.2*F19+0.2*G19+0.2*H19+0.2*I19+0.2*J19</f>
        <v>0.968</v>
      </c>
      <c r="L19" s="0" t="n">
        <f aca="false">K19+0.03</f>
        <v>0.998</v>
      </c>
      <c r="M19" s="0" t="s">
        <v>14</v>
      </c>
      <c r="N19" s="1" t="s">
        <v>69</v>
      </c>
    </row>
    <row r="20" customFormat="false" ht="15" hidden="false" customHeight="false" outlineLevel="0" collapsed="false">
      <c r="A20" s="1" t="s">
        <v>71</v>
      </c>
      <c r="B20" s="1" t="s">
        <v>72</v>
      </c>
      <c r="C20" s="1" t="s">
        <v>73</v>
      </c>
      <c r="F20" s="2" t="n">
        <f aca="false">51/60</f>
        <v>0.85</v>
      </c>
      <c r="G20" s="0" t="n">
        <f aca="false">90/100</f>
        <v>0.9</v>
      </c>
      <c r="H20" s="0" t="n">
        <f aca="false">9/10</f>
        <v>0.9</v>
      </c>
      <c r="I20" s="0" t="n">
        <f aca="false">42/50</f>
        <v>0.84</v>
      </c>
      <c r="J20" s="0" t="n">
        <f aca="false">1</f>
        <v>1</v>
      </c>
      <c r="K20" s="0" t="n">
        <f aca="false">0.2*F20+0.2*G20+0.2*H20+0.2*I20+0.2*J20</f>
        <v>0.898</v>
      </c>
      <c r="L20" s="0" t="n">
        <f aca="false">K20+0.03</f>
        <v>0.928</v>
      </c>
      <c r="M20" s="0" t="s">
        <v>14</v>
      </c>
      <c r="N20" s="1" t="s">
        <v>72</v>
      </c>
    </row>
    <row r="21" customFormat="false" ht="15" hidden="false" customHeight="false" outlineLevel="0" collapsed="false">
      <c r="A21" s="1" t="s">
        <v>74</v>
      </c>
      <c r="B21" s="1" t="s">
        <v>75</v>
      </c>
      <c r="C21" s="1" t="s">
        <v>76</v>
      </c>
      <c r="F21" s="1" t="n">
        <f aca="false">57/60</f>
        <v>0.95</v>
      </c>
      <c r="G21" s="0" t="n">
        <f aca="false">95/100</f>
        <v>0.95</v>
      </c>
      <c r="H21" s="0" t="n">
        <f aca="false">10/10</f>
        <v>1</v>
      </c>
      <c r="I21" s="0" t="n">
        <f aca="false">49/50</f>
        <v>0.98</v>
      </c>
      <c r="J21" s="0" t="n">
        <f aca="false">1</f>
        <v>1</v>
      </c>
      <c r="K21" s="0" t="n">
        <f aca="false">0.2*F21+0.2*G21+0.2*H21+0.2*I21+0.2*J21</f>
        <v>0.976</v>
      </c>
      <c r="L21" s="0" t="n">
        <f aca="false">K21+0.03</f>
        <v>1.006</v>
      </c>
      <c r="M21" s="0" t="s">
        <v>14</v>
      </c>
      <c r="N21" s="1" t="s">
        <v>75</v>
      </c>
    </row>
    <row r="22" customFormat="false" ht="15" hidden="false" customHeight="false" outlineLevel="0" collapsed="false">
      <c r="A22" s="1" t="s">
        <v>77</v>
      </c>
      <c r="B22" s="1" t="s">
        <v>78</v>
      </c>
      <c r="C22" s="1" t="s">
        <v>79</v>
      </c>
      <c r="F22" s="2" t="n">
        <f aca="false">58/60</f>
        <v>0.966666666666667</v>
      </c>
      <c r="G22" s="0" t="n">
        <f aca="false">100/100</f>
        <v>1</v>
      </c>
      <c r="H22" s="0" t="n">
        <f aca="false">1</f>
        <v>1</v>
      </c>
      <c r="I22" s="0" t="n">
        <f aca="false">50/50</f>
        <v>1</v>
      </c>
      <c r="J22" s="0" t="n">
        <f aca="false">1</f>
        <v>1</v>
      </c>
      <c r="K22" s="0" t="n">
        <f aca="false">0.2*F22+0.2*G22+0.2*H22+0.2*I22+0.2*J22</f>
        <v>0.993333333333333</v>
      </c>
      <c r="L22" s="0" t="n">
        <f aca="false">K22+0.03</f>
        <v>1.02333333333333</v>
      </c>
      <c r="M22" s="0" t="s">
        <v>14</v>
      </c>
      <c r="N22" s="1" t="s">
        <v>78</v>
      </c>
    </row>
    <row r="23" customFormat="false" ht="15" hidden="false" customHeight="false" outlineLevel="0" collapsed="false">
      <c r="A23" s="1" t="s">
        <v>80</v>
      </c>
      <c r="B23" s="1" t="s">
        <v>81</v>
      </c>
      <c r="C23" s="1" t="s">
        <v>82</v>
      </c>
      <c r="F23" s="1" t="n">
        <f aca="false">52/60</f>
        <v>0.866666666666667</v>
      </c>
      <c r="G23" s="0" t="n">
        <f aca="false">80/100</f>
        <v>0.8</v>
      </c>
      <c r="H23" s="0" t="n">
        <f aca="false">85/100</f>
        <v>0.85</v>
      </c>
      <c r="I23" s="0" t="n">
        <f aca="false">48/50</f>
        <v>0.96</v>
      </c>
      <c r="J23" s="0" t="n">
        <f aca="false">1</f>
        <v>1</v>
      </c>
      <c r="K23" s="0" t="n">
        <f aca="false">0.2*F23+0.2*G23+0.2*H23+0.2*I23+0.2*J23</f>
        <v>0.895333333333334</v>
      </c>
      <c r="L23" s="0" t="n">
        <f aca="false">K23+0.03</f>
        <v>0.925333333333334</v>
      </c>
      <c r="M23" s="0" t="s">
        <v>18</v>
      </c>
      <c r="N23" s="1" t="s">
        <v>81</v>
      </c>
    </row>
    <row r="24" customFormat="false" ht="15" hidden="false" customHeight="false" outlineLevel="0" collapsed="false">
      <c r="A24" s="1" t="s">
        <v>83</v>
      </c>
      <c r="B24" s="1" t="s">
        <v>84</v>
      </c>
      <c r="C24" s="1" t="s">
        <v>85</v>
      </c>
      <c r="F24" s="2" t="n">
        <f aca="false">42/60</f>
        <v>0.7</v>
      </c>
      <c r="G24" s="0" t="n">
        <f aca="false">95/100</f>
        <v>0.95</v>
      </c>
      <c r="H24" s="0" t="n">
        <f aca="false">9/10</f>
        <v>0.9</v>
      </c>
      <c r="I24" s="0" t="n">
        <f aca="false">0/50</f>
        <v>0</v>
      </c>
      <c r="J24" s="0" t="n">
        <f aca="false">1</f>
        <v>1</v>
      </c>
      <c r="K24" s="0" t="n">
        <f aca="false">0.2*F24+0.2*G24+0.2*H24+0.2*I24+0.2*J24</f>
        <v>0.71</v>
      </c>
      <c r="L24" s="0" t="n">
        <f aca="false">K24+0.03</f>
        <v>0.74</v>
      </c>
      <c r="M24" s="0" t="s">
        <v>41</v>
      </c>
      <c r="N24" s="1" t="s">
        <v>84</v>
      </c>
    </row>
    <row r="25" customFormat="false" ht="15" hidden="false" customHeight="false" outlineLevel="0" collapsed="false">
      <c r="A25" s="1" t="s">
        <v>86</v>
      </c>
      <c r="B25" s="1" t="s">
        <v>72</v>
      </c>
      <c r="C25" s="1" t="s">
        <v>87</v>
      </c>
      <c r="F25" s="1" t="n">
        <f aca="false">48/60</f>
        <v>0.8</v>
      </c>
      <c r="G25" s="0" t="n">
        <f aca="false">90/100</f>
        <v>0.9</v>
      </c>
      <c r="H25" s="0" t="n">
        <f aca="false">10/10</f>
        <v>1</v>
      </c>
      <c r="I25" s="0" t="n">
        <f aca="false">46/50</f>
        <v>0.92</v>
      </c>
      <c r="J25" s="0" t="n">
        <f aca="false">1</f>
        <v>1</v>
      </c>
      <c r="K25" s="0" t="n">
        <f aca="false">0.2*F25+0.2*G25+0.2*H25+0.2*I25+0.2*J25</f>
        <v>0.924</v>
      </c>
      <c r="L25" s="0" t="n">
        <f aca="false">K25+0.03</f>
        <v>0.954</v>
      </c>
      <c r="M25" s="0" t="s">
        <v>14</v>
      </c>
      <c r="N25" s="1" t="s">
        <v>72</v>
      </c>
    </row>
    <row r="26" customFormat="false" ht="15" hidden="false" customHeight="false" outlineLevel="0" collapsed="false">
      <c r="A26" s="1" t="s">
        <v>88</v>
      </c>
      <c r="B26" s="1" t="s">
        <v>89</v>
      </c>
      <c r="C26" s="1" t="s">
        <v>90</v>
      </c>
      <c r="F26" s="2" t="n">
        <f aca="false">40/60</f>
        <v>0.666666666666667</v>
      </c>
      <c r="G26" s="0" t="n">
        <f aca="false">90/100</f>
        <v>0.9</v>
      </c>
      <c r="H26" s="0" t="n">
        <f aca="false">0</f>
        <v>0</v>
      </c>
      <c r="I26" s="0" t="n">
        <f aca="false">43/50</f>
        <v>0.86</v>
      </c>
      <c r="J26" s="0" t="n">
        <f aca="false">1</f>
        <v>1</v>
      </c>
      <c r="K26" s="0" t="n">
        <f aca="false">0.2*F26+0.2*G26+0.2*H26+0.2*I26+0.2*J26</f>
        <v>0.685333333333333</v>
      </c>
      <c r="L26" s="0" t="n">
        <f aca="false">K26+0.03</f>
        <v>0.715333333333333</v>
      </c>
      <c r="M26" s="0" t="s">
        <v>91</v>
      </c>
      <c r="N26" s="1" t="s">
        <v>89</v>
      </c>
    </row>
    <row r="27" customFormat="false" ht="15" hidden="false" customHeight="false" outlineLevel="0" collapsed="false">
      <c r="A27" s="1" t="s">
        <v>92</v>
      </c>
      <c r="B27" s="1" t="s">
        <v>93</v>
      </c>
      <c r="C27" s="1" t="s">
        <v>94</v>
      </c>
      <c r="F27" s="2" t="n">
        <f aca="false">40/60</f>
        <v>0.666666666666667</v>
      </c>
      <c r="G27" s="0" t="n">
        <f aca="false">75/100</f>
        <v>0.75</v>
      </c>
      <c r="H27" s="0" t="n">
        <f aca="false">1</f>
        <v>1</v>
      </c>
      <c r="I27" s="0" t="n">
        <f aca="false">40/50</f>
        <v>0.8</v>
      </c>
      <c r="J27" s="0" t="n">
        <f aca="false">1</f>
        <v>1</v>
      </c>
      <c r="K27" s="0" t="n">
        <f aca="false">0.2*F27+0.2*G27+0.2*H27+0.2*I27+0.2*J27</f>
        <v>0.843333333333333</v>
      </c>
      <c r="L27" s="0" t="n">
        <f aca="false">K27+0.03</f>
        <v>0.873333333333333</v>
      </c>
      <c r="M27" s="0" t="s">
        <v>55</v>
      </c>
      <c r="N27" s="1" t="s">
        <v>93</v>
      </c>
    </row>
    <row r="28" customFormat="false" ht="15" hidden="false" customHeight="false" outlineLevel="0" collapsed="false">
      <c r="A28" s="1" t="s">
        <v>95</v>
      </c>
      <c r="B28" s="1" t="s">
        <v>96</v>
      </c>
      <c r="C28" s="1" t="s">
        <v>97</v>
      </c>
      <c r="F28" s="1" t="n">
        <f aca="false">53/60</f>
        <v>0.883333333333333</v>
      </c>
      <c r="G28" s="0" t="n">
        <f aca="false">95/100</f>
        <v>0.95</v>
      </c>
      <c r="H28" s="0" t="n">
        <f aca="false">10/10</f>
        <v>1</v>
      </c>
      <c r="I28" s="0" t="n">
        <f aca="false">47/50</f>
        <v>0.94</v>
      </c>
      <c r="J28" s="0" t="n">
        <f aca="false">1</f>
        <v>1</v>
      </c>
      <c r="K28" s="0" t="n">
        <f aca="false">0.2*F28+0.2*G28+0.2*H28+0.2*I28+0.2*J28</f>
        <v>0.954666666666667</v>
      </c>
      <c r="L28" s="0" t="n">
        <f aca="false">K28+0.03</f>
        <v>0.984666666666667</v>
      </c>
      <c r="M28" s="0" t="s">
        <v>14</v>
      </c>
      <c r="N28" s="1" t="s">
        <v>96</v>
      </c>
    </row>
    <row r="29" customFormat="false" ht="1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2024-11-02T20:31:58Z</dcterms:created>
  <dc:creator/>
  <dc:description/>
  <dc:language>en-US</dc:language>
  <cp:lastModifiedBy/>
  <dcterms:modified xsi:type="dcterms:W3CDTF">2024-12-17T12:54:37Z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