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Sheet1" sheetId="2" state="visible" r:id="rId3"/>
  </sheets>
  <definedNames>
    <definedName function="false" hidden="false" localSheetId="0" name="_xlnm.Print_Titles" vbProcedure="false">DRAFT!$4:$5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<sst xmlns="http://schemas.openxmlformats.org/spreadsheetml/2006/main" count="104" uniqueCount="92">
  <si>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</si>
  <si>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</si>
  <si>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</si>
  <si>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</si>
  <si>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</si>
  <si>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</si>
  <si>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</si>
  <si>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</si>
  <si>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</si>
  <si>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</si>
  <si>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</si>
  <si>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</si>
  <si>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</si>
  <si>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</si>
  <si>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</si>
  <si>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</si>
  <si>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</si>
  <si>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</si>
  <si>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</si>
  <si>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</si>
  <si>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</si>
  <si>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</si>
  <si>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</si>
  <si>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</si>
  <si>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</si>
  <si>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</si>
  <si>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</si>
  <si>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</si>
  <si>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</si>
  <si>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</si>
  <si>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</si>
  <si>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</si>
  <si>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</si>
  <si>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</si>
  <si>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</si>
  <si>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</si>
  <si>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</si>
  <si>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</si>
  <si>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</si>
  <si>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</si>
  <si>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</si>
  <si>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</si>
  <si>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</si>
  <si>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</si>
  <si>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</si>
  <si>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</si>
  <si>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</si>
  <si>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</si>
  <si>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</si>
  <si>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GPU/Multi-core server</t>
  </si>
  <si>
    <t xml:space="preserve">Oscilloscope</t>
  </si>
  <si>
    <t xml:space="preserve">Adjustable phase shifters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</si>
  <si>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</si>
  <si>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</si>
  <si>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</si>
  <si>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</si>
  <si>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</si>
  <si>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</si>
  <si>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</si>
  <si>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</si>
  <si>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</si>
  <si>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</si>
  <si>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</si>
  <si>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</si>
  <si>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</si>
  <si>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</si>
  <si>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</si>
  <si>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</si>
  <si>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</si>
  <si>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</si>
  <si>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</si>
  <si>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</si>
  <si>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</si>
  <si>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Android mobile devices</t>
  </si>
  <si>
    <t xml:space="preserve">Drone parts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</si>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</sst>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6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false" defaultGridColor="true" view="normal" topLeftCell="A3" colorId="64" zoomScale="100" zoomScaleNormal="100" zoomScalePageLayoutView="100" workbookViewId="0">
      <selection pane="topLeft" activeCell="D13" activeCellId="0" sqref="D13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E11*1.02*5/4</f>
        <v>20553</v>
      </c>
      <c r="G11" s="35" t="n">
        <f aca="false">F11*1.02*4/5</f>
        <v>16771.248</v>
      </c>
      <c r="H11" s="35" t="n">
        <f aca="false">G11*1.02*2/4</f>
        <v>8553.33648</v>
      </c>
      <c r="I11" s="35" t="n">
        <f aca="false">H11*1.02*4/2</f>
        <v>17448.8064192</v>
      </c>
      <c r="J11" s="35" t="n">
        <f aca="false">SUM(E11:I11)</f>
        <v>79446.3908992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E12*1.02*0.33</f>
        <v>2817.342</v>
      </c>
      <c r="G12" s="35" t="n">
        <f aca="false">F12*1.02*3</f>
        <v>8621.06652</v>
      </c>
      <c r="H12" s="35" t="n">
        <f aca="false">G12*1.02*0.67</f>
        <v>5891.636859768</v>
      </c>
      <c r="I12" s="35" t="n">
        <f aca="false">H12*1.02*0</f>
        <v>0</v>
      </c>
      <c r="J12" s="35" t="n">
        <f aca="false">SUM(E12:I12)</f>
        <v>25700.045379768</v>
      </c>
    </row>
    <row r="13" s="26" customFormat="true" ht="12.8" hidden="false" customHeight="false" outlineLevel="0" collapsed="false">
      <c r="A13" s="27" t="s">
        <v>35</v>
      </c>
      <c r="B13" s="43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3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4" t="s">
        <v>36</v>
      </c>
      <c r="B15" s="45"/>
      <c r="C15" s="45"/>
      <c r="D15" s="46"/>
      <c r="E15" s="47" t="n">
        <f aca="false">SUM(E8:E14)</f>
        <v>44980.64</v>
      </c>
      <c r="F15" s="47" t="n">
        <f aca="false">SUM(F8:F14)</f>
        <v>44270.7948</v>
      </c>
      <c r="G15" s="47" t="n">
        <f aca="false">SUM(G8:G14)</f>
        <v>46710.776376</v>
      </c>
      <c r="H15" s="47" t="n">
        <f aca="false">SUM(H8:H14)</f>
        <v>36189.804432888</v>
      </c>
      <c r="I15" s="47" t="n">
        <f aca="false">SUM(I8:I14)</f>
        <v>39628.5341341824</v>
      </c>
      <c r="J15" s="47" t="n">
        <f aca="false">SUM(J8:J14)</f>
        <v>211780.54974307</v>
      </c>
      <c r="K15" s="48"/>
      <c r="L15" s="48"/>
      <c r="M15" s="48"/>
      <c r="N15" s="48"/>
      <c r="O15" s="48"/>
      <c r="P15" s="48"/>
    </row>
    <row r="16" s="5" customFormat="true" ht="12.75" hidden="false" customHeight="true" outlineLevel="0" collapsed="false">
      <c r="A16" s="49" t="s">
        <v>37</v>
      </c>
      <c r="B16" s="50" t="s">
        <v>38</v>
      </c>
      <c r="C16" s="50" t="s">
        <v>39</v>
      </c>
      <c r="D16" s="50" t="s">
        <v>40</v>
      </c>
      <c r="E16" s="51"/>
      <c r="F16" s="51"/>
      <c r="G16" s="51"/>
      <c r="H16" s="51"/>
      <c r="I16" s="51"/>
      <c r="J16" s="51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2"/>
      <c r="D17" s="52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3"/>
      <c r="C18" s="52"/>
      <c r="D18" s="52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4"/>
    </row>
    <row r="19" customFormat="false" ht="12" hidden="false" customHeight="false" outlineLevel="0" collapsed="false">
      <c r="A19" s="27" t="s">
        <v>41</v>
      </c>
      <c r="B19" s="52" t="n">
        <v>0.003334</v>
      </c>
      <c r="C19" s="52"/>
      <c r="E19" s="35" t="n">
        <f aca="false">$B$19*E11</f>
        <v>53.74408</v>
      </c>
      <c r="F19" s="35" t="n">
        <f aca="false">$B$19*F11</f>
        <v>68.523702</v>
      </c>
      <c r="G19" s="35" t="n">
        <f aca="false">$B$19*G11</f>
        <v>55.915340832</v>
      </c>
      <c r="H19" s="35" t="n">
        <f aca="false">$B$19*H11</f>
        <v>28.51682382432</v>
      </c>
      <c r="I19" s="35" t="n">
        <f aca="false">$B$19*I11</f>
        <v>58.1743206016128</v>
      </c>
      <c r="J19" s="35" t="n">
        <f aca="false">SUM(E19:I19)</f>
        <v>264.874267257933</v>
      </c>
    </row>
    <row r="20" customFormat="false" ht="12" hidden="false" customHeight="false" outlineLevel="0" collapsed="false">
      <c r="A20" s="27" t="s">
        <v>42</v>
      </c>
      <c r="B20" s="53"/>
      <c r="C20" s="52"/>
      <c r="D20" s="52" t="n">
        <v>0.0798</v>
      </c>
      <c r="E20" s="35" t="n">
        <f aca="false">E12*$D$20</f>
        <v>667.926</v>
      </c>
      <c r="F20" s="35" t="n">
        <f aca="false">F12*$D$20</f>
        <v>224.8238916</v>
      </c>
      <c r="G20" s="35" t="n">
        <f aca="false">G12*$D$20</f>
        <v>687.961108296</v>
      </c>
      <c r="H20" s="35" t="n">
        <f aca="false">H12*$D$20</f>
        <v>470.152621409487</v>
      </c>
      <c r="I20" s="35" t="n">
        <f aca="false">I12*$D$20</f>
        <v>0</v>
      </c>
      <c r="J20" s="35" t="n">
        <f aca="false">SUM(E20:I20)</f>
        <v>2050.86362130549</v>
      </c>
      <c r="K20" s="54"/>
    </row>
    <row r="21" customFormat="false" ht="12.75" hidden="false" customHeight="false" outlineLevel="0" collapsed="false">
      <c r="A21" s="44" t="s">
        <v>43</v>
      </c>
      <c r="B21" s="45"/>
      <c r="C21" s="45"/>
      <c r="D21" s="46"/>
      <c r="E21" s="55" t="n">
        <f aca="false">SUM(E17:E20)</f>
        <v>2058.050416</v>
      </c>
      <c r="F21" s="55" t="n">
        <f aca="false">SUM(F17:F20)</f>
        <v>1656.45553632</v>
      </c>
      <c r="G21" s="55" t="n">
        <f aca="false">SUM(G17:G20)</f>
        <v>2134.2465507024</v>
      </c>
      <c r="H21" s="55" t="n">
        <f aca="false">SUM(H17:H20)</f>
        <v>1916.8469488397</v>
      </c>
      <c r="I21" s="55" t="n">
        <f aca="false">SUM(I17:I20)</f>
        <v>1504.71537427962</v>
      </c>
      <c r="J21" s="55" t="n">
        <f aca="false">SUM(J17:J20)</f>
        <v>9270.31482614171</v>
      </c>
    </row>
    <row r="22" customFormat="false" ht="12.75" hidden="false" customHeight="false" outlineLevel="0" collapsed="false">
      <c r="A22" s="56"/>
      <c r="B22" s="8"/>
      <c r="C22" s="8"/>
      <c r="D22" s="57"/>
      <c r="E22" s="58"/>
      <c r="F22" s="58"/>
      <c r="G22" s="58"/>
      <c r="H22" s="58"/>
      <c r="I22" s="58"/>
      <c r="J22" s="58"/>
    </row>
    <row r="23" customFormat="false" ht="12.75" hidden="false" customHeight="false" outlineLevel="0" collapsed="false">
      <c r="A23" s="59" t="s">
        <v>44</v>
      </c>
      <c r="B23" s="45"/>
      <c r="C23" s="45"/>
      <c r="D23" s="46"/>
      <c r="E23" s="47" t="n">
        <f aca="false">E15+E21</f>
        <v>47038.690416</v>
      </c>
      <c r="F23" s="47" t="n">
        <f aca="false">F15+F21</f>
        <v>45927.25033632</v>
      </c>
      <c r="G23" s="47" t="n">
        <f aca="false">G15+G21</f>
        <v>48845.0229267024</v>
      </c>
      <c r="H23" s="47" t="n">
        <f aca="false">H15+H21</f>
        <v>38106.6513817277</v>
      </c>
      <c r="I23" s="47" t="n">
        <f aca="false">I15+I21</f>
        <v>41133.249508462</v>
      </c>
      <c r="J23" s="47" t="n">
        <f aca="false">J15+J21</f>
        <v>221050.864569212</v>
      </c>
    </row>
    <row r="24" customFormat="false" ht="12.75" hidden="false" customHeight="false" outlineLevel="0" collapsed="false">
      <c r="A24" s="16" t="s">
        <v>45</v>
      </c>
      <c r="B24" s="60"/>
      <c r="C24" s="60"/>
      <c r="D24" s="61"/>
      <c r="E24" s="62"/>
      <c r="F24" s="62"/>
      <c r="G24" s="62"/>
      <c r="H24" s="62"/>
      <c r="I24" s="62"/>
      <c r="J24" s="35"/>
    </row>
    <row r="25" customFormat="false" ht="12.75" hidden="false" customHeight="false" outlineLevel="0" collapsed="false">
      <c r="A25" s="36" t="s">
        <v>46</v>
      </c>
      <c r="B25" s="63" t="s">
        <v>47</v>
      </c>
      <c r="C25" s="63"/>
      <c r="D25" s="39" t="s">
        <v>48</v>
      </c>
      <c r="E25" s="64"/>
      <c r="F25" s="64"/>
      <c r="G25" s="64"/>
      <c r="H25" s="64"/>
      <c r="I25" s="64"/>
      <c r="J25" s="64"/>
    </row>
    <row r="26" customFormat="false" ht="12" hidden="false" customHeight="false" outlineLevel="0" collapsed="false">
      <c r="A26" s="27" t="s">
        <v>49</v>
      </c>
      <c r="B26" s="32" t="n">
        <v>50000</v>
      </c>
      <c r="C26" s="26"/>
      <c r="D26" s="65" t="n">
        <v>1</v>
      </c>
      <c r="E26" s="66" t="n">
        <f aca="false">B26*D26</f>
        <v>50000</v>
      </c>
      <c r="F26" s="66" t="n">
        <v>0</v>
      </c>
      <c r="G26" s="66" t="n">
        <v>0</v>
      </c>
      <c r="H26" s="66" t="n">
        <v>0</v>
      </c>
      <c r="I26" s="66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5" t="n">
        <v>1</v>
      </c>
      <c r="E27" s="66" t="n">
        <f aca="false">B27*D27</f>
        <v>50000</v>
      </c>
      <c r="F27" s="66" t="n">
        <v>0</v>
      </c>
      <c r="G27" s="66" t="n">
        <v>0</v>
      </c>
      <c r="H27" s="66" t="n">
        <v>0</v>
      </c>
      <c r="I27" s="66" t="n">
        <v>0</v>
      </c>
      <c r="J27" s="35" t="n">
        <f aca="false">SUM(E27:I27)</f>
        <v>50000</v>
      </c>
    </row>
    <row r="28" customFormat="false" ht="12.8" hidden="false" customHeight="false" outlineLevel="0" collapsed="false">
      <c r="A28" s="27" t="s">
        <v>51</v>
      </c>
      <c r="B28" s="32" t="n">
        <v>1740</v>
      </c>
      <c r="C28" s="26"/>
      <c r="D28" s="65" t="n">
        <v>8</v>
      </c>
      <c r="E28" s="66" t="n">
        <f aca="false">0</f>
        <v>0</v>
      </c>
      <c r="F28" s="66" t="n">
        <f aca="false">B28*D28</f>
        <v>13920</v>
      </c>
      <c r="G28" s="66" t="n">
        <v>0</v>
      </c>
      <c r="H28" s="66" t="n">
        <v>0</v>
      </c>
      <c r="I28" s="66" t="n">
        <v>0</v>
      </c>
      <c r="J28" s="35" t="n">
        <f aca="false">SUM(E28:I28)</f>
        <v>13920</v>
      </c>
    </row>
    <row r="29" customFormat="false" ht="12.75" hidden="false" customHeight="false" outlineLevel="0" collapsed="false">
      <c r="A29" s="67" t="s">
        <v>52</v>
      </c>
      <c r="B29" s="68"/>
      <c r="C29" s="68"/>
      <c r="D29" s="69"/>
      <c r="E29" s="70" t="n">
        <f aca="false">SUM(E26:E28)</f>
        <v>100000</v>
      </c>
      <c r="F29" s="70" t="n">
        <f aca="false">SUM(F26:F28)</f>
        <v>13920</v>
      </c>
      <c r="G29" s="70" t="n">
        <f aca="false">SUM(G26:G28)</f>
        <v>0</v>
      </c>
      <c r="H29" s="70" t="n">
        <f aca="false">SUM(H26:H28)</f>
        <v>0</v>
      </c>
      <c r="I29" s="70" t="n">
        <f aca="false">SUM(I26:I28)</f>
        <v>0</v>
      </c>
      <c r="J29" s="70" t="n">
        <f aca="false">SUM(J26:J28)</f>
        <v>113920</v>
      </c>
    </row>
    <row r="30" s="1" customFormat="true" ht="12.75" hidden="false" customHeight="false" outlineLevel="0" collapsed="false"/>
    <row r="31" customFormat="false" ht="12.75" hidden="false" customHeight="false" outlineLevel="0" collapsed="false">
      <c r="A31" s="36" t="s">
        <v>53</v>
      </c>
      <c r="B31" s="63" t="s">
        <v>54</v>
      </c>
      <c r="C31" s="63" t="s">
        <v>55</v>
      </c>
      <c r="D31" s="39" t="s">
        <v>56</v>
      </c>
      <c r="E31" s="71"/>
      <c r="F31" s="71"/>
      <c r="G31" s="71"/>
      <c r="H31" s="71"/>
      <c r="I31" s="71"/>
      <c r="J31" s="64"/>
    </row>
    <row r="32" customFormat="false" ht="12" hidden="false" customHeight="false" outlineLevel="0" collapsed="false">
      <c r="A32" s="27" t="s">
        <v>57</v>
      </c>
      <c r="B32" s="72" t="n">
        <v>0</v>
      </c>
      <c r="C32" s="73" t="s">
        <v>58</v>
      </c>
      <c r="D32" s="30" t="n">
        <v>0</v>
      </c>
      <c r="E32" s="66" t="n">
        <v>0</v>
      </c>
      <c r="F32" s="66" t="n">
        <f aca="false">1.02*E32</f>
        <v>0</v>
      </c>
      <c r="G32" s="66" t="n">
        <f aca="false">1.02*F32</f>
        <v>0</v>
      </c>
      <c r="H32" s="66" t="n">
        <f aca="false">1.02*G32</f>
        <v>0</v>
      </c>
      <c r="I32" s="66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2" t="n">
        <v>0</v>
      </c>
      <c r="C33" s="73" t="s">
        <v>58</v>
      </c>
      <c r="D33" s="30" t="n">
        <v>0</v>
      </c>
      <c r="E33" s="66" t="n">
        <v>0</v>
      </c>
      <c r="F33" s="66" t="n">
        <f aca="false">1.02*E33</f>
        <v>0</v>
      </c>
      <c r="G33" s="66" t="n">
        <f aca="false">1.02*F33</f>
        <v>0</v>
      </c>
      <c r="H33" s="66" t="n">
        <f aca="false">1.02*G33</f>
        <v>0</v>
      </c>
      <c r="I33" s="66" t="n">
        <f aca="false">B33*D33</f>
        <v>0</v>
      </c>
      <c r="J33" s="35" t="n">
        <f aca="false">SUM(E33:I33)</f>
        <v>0</v>
      </c>
    </row>
    <row r="34" customFormat="false" ht="12.8" hidden="false" customHeight="false" outlineLevel="0" collapsed="false">
      <c r="A34" s="27" t="s">
        <v>60</v>
      </c>
      <c r="B34" s="72" t="n">
        <f aca="false">250</f>
        <v>250</v>
      </c>
      <c r="C34" s="73" t="s">
        <v>61</v>
      </c>
      <c r="D34" s="30" t="n">
        <v>5</v>
      </c>
      <c r="E34" s="66" t="n">
        <v>0</v>
      </c>
      <c r="F34" s="66" t="n">
        <f aca="false">B34*C34*D34</f>
        <v>1250</v>
      </c>
      <c r="G34" s="66" t="n">
        <f aca="false">1.02*F34</f>
        <v>1275</v>
      </c>
      <c r="H34" s="66" t="n">
        <f aca="false">1.02*G34</f>
        <v>1300.5</v>
      </c>
      <c r="I34" s="66" t="n">
        <f aca="false">1.02*H34</f>
        <v>1326.51</v>
      </c>
      <c r="J34" s="35" t="n">
        <f aca="false">SUM(E34:I34)</f>
        <v>5152.01</v>
      </c>
    </row>
    <row r="35" customFormat="false" ht="12.8" hidden="false" customHeight="false" outlineLevel="0" collapsed="false">
      <c r="A35" s="27" t="s">
        <v>62</v>
      </c>
      <c r="B35" s="72" t="n">
        <v>400</v>
      </c>
      <c r="C35" s="73" t="s">
        <v>61</v>
      </c>
      <c r="D35" s="30" t="n">
        <v>1</v>
      </c>
      <c r="E35" s="66" t="n">
        <v>0</v>
      </c>
      <c r="F35" s="66" t="n">
        <f aca="false">B35*C35*D35</f>
        <v>400</v>
      </c>
      <c r="G35" s="66" t="n">
        <f aca="false">1.02*F35</f>
        <v>408</v>
      </c>
      <c r="H35" s="66" t="n">
        <f aca="false">1.02*G35</f>
        <v>416.16</v>
      </c>
      <c r="I35" s="66" t="n">
        <f aca="false">1.02*H35</f>
        <v>424.4832</v>
      </c>
      <c r="J35" s="35" t="n">
        <f aca="false">SUM(E35:I35)</f>
        <v>1648.6432</v>
      </c>
    </row>
    <row r="36" customFormat="false" ht="12.8" hidden="false" customHeight="false" outlineLevel="0" collapsed="false">
      <c r="A36" s="27" t="s">
        <v>63</v>
      </c>
      <c r="B36" s="72" t="n">
        <v>50</v>
      </c>
      <c r="C36" s="73" t="s">
        <v>61</v>
      </c>
      <c r="D36" s="30" t="n">
        <v>5</v>
      </c>
      <c r="E36" s="66" t="n">
        <f aca="false">0</f>
        <v>0</v>
      </c>
      <c r="F36" s="66" t="n">
        <f aca="false">B36*C36*D36</f>
        <v>250</v>
      </c>
      <c r="G36" s="66" t="n">
        <f aca="false">F36*1.02</f>
        <v>255</v>
      </c>
      <c r="H36" s="66" t="n">
        <f aca="false">G36*1.02</f>
        <v>260.1</v>
      </c>
      <c r="I36" s="66" t="n">
        <f aca="false">H36*1.02</f>
        <v>265.302</v>
      </c>
      <c r="J36" s="35" t="n">
        <f aca="false">SUM(E36:I36)</f>
        <v>1030.402</v>
      </c>
    </row>
    <row r="37" customFormat="false" ht="12.8" hidden="false" customHeight="false" outlineLevel="0" collapsed="false">
      <c r="A37" s="74" t="s">
        <v>64</v>
      </c>
      <c r="B37" s="75" t="n">
        <v>500</v>
      </c>
      <c r="C37" s="73" t="s">
        <v>61</v>
      </c>
      <c r="D37" s="76" t="n">
        <v>1</v>
      </c>
      <c r="E37" s="66" t="n">
        <f aca="false">0</f>
        <v>0</v>
      </c>
      <c r="F37" s="66" t="n">
        <f aca="false">B37*C37*D37</f>
        <v>500</v>
      </c>
      <c r="G37" s="66" t="n">
        <f aca="false">F37*1.02</f>
        <v>510</v>
      </c>
      <c r="H37" s="66" t="n">
        <f aca="false">G37*1.02</f>
        <v>520.2</v>
      </c>
      <c r="I37" s="66" t="n">
        <f aca="false">B37*D37</f>
        <v>500</v>
      </c>
      <c r="J37" s="35" t="n">
        <f aca="false">SUM(E37:I37)</f>
        <v>2030.2</v>
      </c>
      <c r="L37" s="54"/>
    </row>
    <row r="38" s="8" customFormat="true" ht="12.75" hidden="false" customHeight="false" outlineLevel="0" collapsed="false">
      <c r="A38" s="67" t="s">
        <v>65</v>
      </c>
      <c r="B38" s="68"/>
      <c r="C38" s="77"/>
      <c r="D38" s="78"/>
      <c r="E38" s="47" t="n">
        <f aca="false">SUM(E32:E37)</f>
        <v>0</v>
      </c>
      <c r="F38" s="47" t="n">
        <f aca="false">SUM(F32:F37)</f>
        <v>2400</v>
      </c>
      <c r="G38" s="47" t="n">
        <f aca="false">SUM(G32:G37)</f>
        <v>2448</v>
      </c>
      <c r="H38" s="47" t="n">
        <f aca="false">SUM(H32:H37)</f>
        <v>2496.96</v>
      </c>
      <c r="I38" s="47" t="n">
        <f aca="false">SUM(I32:I37)</f>
        <v>2516.2952</v>
      </c>
      <c r="J38" s="47" t="n">
        <f aca="false">SUM(J32:J37)</f>
        <v>9861.2552</v>
      </c>
    </row>
    <row r="39" customFormat="false" ht="12" hidden="false" customHeight="false" outlineLevel="0" collapsed="false">
      <c r="A39" s="79"/>
      <c r="B39" s="75"/>
      <c r="C39" s="73"/>
      <c r="D39" s="80"/>
      <c r="E39" s="66"/>
      <c r="F39" s="66"/>
      <c r="G39" s="66"/>
      <c r="H39" s="66"/>
      <c r="I39" s="66"/>
      <c r="J39" s="66"/>
    </row>
    <row r="40" customFormat="false" ht="12.75" hidden="false" customHeight="false" outlineLevel="0" collapsed="false">
      <c r="A40" s="81" t="s">
        <v>66</v>
      </c>
      <c r="B40" s="82"/>
      <c r="C40" s="83"/>
      <c r="D40" s="84"/>
      <c r="E40" s="64"/>
      <c r="F40" s="64"/>
      <c r="G40" s="64"/>
      <c r="H40" s="64"/>
      <c r="I40" s="64"/>
      <c r="J40" s="64"/>
    </row>
    <row r="41" customFormat="false" ht="12" hidden="false" customHeight="false" outlineLevel="0" collapsed="false">
      <c r="A41" s="74"/>
      <c r="B41" s="75"/>
      <c r="C41" s="73"/>
      <c r="D41" s="80"/>
      <c r="E41" s="66"/>
      <c r="F41" s="66"/>
      <c r="G41" s="66"/>
      <c r="H41" s="66"/>
      <c r="I41" s="66"/>
      <c r="J41" s="66"/>
    </row>
    <row r="42" customFormat="false" ht="12.75" hidden="false" customHeight="false" outlineLevel="0" collapsed="false">
      <c r="A42" s="36" t="s">
        <v>67</v>
      </c>
      <c r="B42" s="63" t="s">
        <v>30</v>
      </c>
      <c r="C42" s="63" t="s">
        <v>48</v>
      </c>
      <c r="D42" s="39" t="s">
        <v>68</v>
      </c>
      <c r="E42" s="64"/>
      <c r="F42" s="64"/>
      <c r="G42" s="64"/>
      <c r="H42" s="64"/>
      <c r="I42" s="64"/>
      <c r="J42" s="64"/>
    </row>
    <row r="43" customFormat="false" ht="12.8" hidden="false" customHeight="false" outlineLevel="0" collapsed="false">
      <c r="A43" s="27" t="s">
        <v>69</v>
      </c>
      <c r="B43" s="26" t="n">
        <v>1200</v>
      </c>
      <c r="C43" s="72" t="s">
        <v>70</v>
      </c>
      <c r="D43" s="72" t="s">
        <v>70</v>
      </c>
      <c r="E43" s="66" t="n">
        <f aca="false">1*B43</f>
        <v>1200</v>
      </c>
      <c r="F43" s="66" t="n">
        <f aca="false">2*B43</f>
        <v>2400</v>
      </c>
      <c r="G43" s="66" t="n">
        <f aca="false">4*B43</f>
        <v>4800</v>
      </c>
      <c r="H43" s="66" t="n">
        <f aca="false">2*B43</f>
        <v>2400</v>
      </c>
      <c r="I43" s="66" t="n">
        <f aca="false">1*B43</f>
        <v>1200</v>
      </c>
      <c r="J43" s="66" t="n">
        <f aca="false">SUM(E43:I43)</f>
        <v>12000</v>
      </c>
      <c r="K43" s="54"/>
    </row>
    <row r="44" customFormat="false" ht="12.8" hidden="false" customHeight="false" outlineLevel="0" collapsed="false">
      <c r="A44" s="27" t="s">
        <v>71</v>
      </c>
      <c r="B44" s="26" t="n">
        <v>194</v>
      </c>
      <c r="C44" s="72" t="n">
        <v>50</v>
      </c>
      <c r="D44" s="30" t="s">
        <v>70</v>
      </c>
      <c r="E44" s="66" t="n">
        <f aca="false">5*B44</f>
        <v>970</v>
      </c>
      <c r="F44" s="66" t="n">
        <f aca="false">10*B44</f>
        <v>1940</v>
      </c>
      <c r="G44" s="66" t="n">
        <f aca="false">20*B44</f>
        <v>3880</v>
      </c>
      <c r="H44" s="66" t="n">
        <f aca="false">15*B44</f>
        <v>2910</v>
      </c>
      <c r="I44" s="66" t="n">
        <v>0</v>
      </c>
      <c r="J44" s="66" t="n">
        <f aca="false">SUM(E44:I44)</f>
        <v>9700</v>
      </c>
      <c r="K44" s="54"/>
    </row>
    <row r="45" customFormat="false" ht="12.8" hidden="false" customHeight="false" outlineLevel="0" collapsed="false">
      <c r="A45" s="27" t="s">
        <v>72</v>
      </c>
      <c r="B45" s="26" t="n">
        <v>500</v>
      </c>
      <c r="C45" s="72" t="s">
        <v>70</v>
      </c>
      <c r="D45" s="72" t="n">
        <v>1</v>
      </c>
      <c r="E45" s="66" t="n">
        <f aca="false">B45</f>
        <v>500</v>
      </c>
      <c r="F45" s="66" t="n">
        <f aca="false">B45</f>
        <v>500</v>
      </c>
      <c r="G45" s="66" t="n">
        <f aca="false">B45</f>
        <v>500</v>
      </c>
      <c r="H45" s="66" t="n">
        <f aca="false">B45</f>
        <v>500</v>
      </c>
      <c r="I45" s="66" t="n">
        <f aca="false">B45</f>
        <v>500</v>
      </c>
      <c r="J45" s="66" t="n">
        <f aca="false">SUM(E45:I45)</f>
        <v>2500</v>
      </c>
      <c r="K45" s="54"/>
    </row>
    <row r="46" customFormat="false" ht="12.8" hidden="false" customHeight="false" outlineLevel="0" collapsed="false">
      <c r="A46" s="27" t="s">
        <v>73</v>
      </c>
      <c r="B46" s="26" t="n">
        <v>500</v>
      </c>
      <c r="C46" s="72" t="n">
        <v>4</v>
      </c>
      <c r="D46" s="72"/>
      <c r="E46" s="66" t="n">
        <v>0</v>
      </c>
      <c r="F46" s="66" t="n">
        <v>0</v>
      </c>
      <c r="G46" s="66" t="n">
        <v>2000</v>
      </c>
      <c r="H46" s="66" t="n">
        <v>0</v>
      </c>
      <c r="I46" s="66" t="n">
        <v>0</v>
      </c>
      <c r="J46" s="66" t="n">
        <f aca="false">SUM(E46:I46)</f>
        <v>2000</v>
      </c>
      <c r="K46" s="54"/>
    </row>
    <row r="47" customFormat="false" ht="12.8" hidden="false" customHeight="false" outlineLevel="0" collapsed="false">
      <c r="A47" s="27" t="s">
        <v>74</v>
      </c>
      <c r="B47" s="26" t="n">
        <v>1000</v>
      </c>
      <c r="C47" s="72" t="n">
        <v>3</v>
      </c>
      <c r="D47" s="72" t="n">
        <v>1</v>
      </c>
      <c r="E47" s="66" t="n">
        <v>0</v>
      </c>
      <c r="F47" s="66" t="n">
        <v>0</v>
      </c>
      <c r="G47" s="66" t="n">
        <v>1000</v>
      </c>
      <c r="H47" s="66" t="n">
        <v>1000</v>
      </c>
      <c r="I47" s="66" t="n">
        <v>1000</v>
      </c>
      <c r="J47" s="66" t="n">
        <f aca="false">SUM(E47:I47)</f>
        <v>3000</v>
      </c>
      <c r="K47" s="54"/>
    </row>
    <row r="48" customFormat="false" ht="12.8" hidden="false" customHeight="false" outlineLevel="0" collapsed="false">
      <c r="A48" s="27" t="s">
        <v>75</v>
      </c>
      <c r="B48" s="26" t="n">
        <v>2500</v>
      </c>
      <c r="C48" s="72" t="n">
        <v>2</v>
      </c>
      <c r="D48" s="72" t="s">
        <v>70</v>
      </c>
      <c r="E48" s="66" t="n">
        <v>0</v>
      </c>
      <c r="F48" s="66" t="n">
        <f aca="false">B48</f>
        <v>2500</v>
      </c>
      <c r="G48" s="66" t="n">
        <f aca="false">B48</f>
        <v>2500</v>
      </c>
      <c r="H48" s="66" t="n">
        <v>1000</v>
      </c>
      <c r="I48" s="66" t="n">
        <f aca="false">0</f>
        <v>0</v>
      </c>
      <c r="J48" s="66" t="n">
        <f aca="false">SUM(E48:I48)</f>
        <v>6000</v>
      </c>
      <c r="K48" s="54"/>
    </row>
    <row r="49" customFormat="false" ht="12" hidden="false" customHeight="false" outlineLevel="0" collapsed="false">
      <c r="A49" s="27" t="s">
        <v>76</v>
      </c>
      <c r="B49" s="26" t="n">
        <v>500</v>
      </c>
      <c r="C49" s="72" t="n">
        <v>1</v>
      </c>
      <c r="D49" s="72" t="n">
        <v>1</v>
      </c>
      <c r="E49" s="66" t="n">
        <v>500</v>
      </c>
      <c r="F49" s="66" t="n">
        <v>500</v>
      </c>
      <c r="G49" s="66" t="n">
        <v>500</v>
      </c>
      <c r="H49" s="66" t="n">
        <v>500</v>
      </c>
      <c r="I49" s="66" t="n">
        <v>500</v>
      </c>
      <c r="J49" s="66" t="n">
        <f aca="false">SUM(E49:I49)</f>
        <v>2500</v>
      </c>
      <c r="K49" s="54"/>
    </row>
    <row r="50" customFormat="false" ht="12" hidden="false" customHeight="false" outlineLevel="0" collapsed="false">
      <c r="A50" s="27" t="s">
        <v>77</v>
      </c>
      <c r="B50" s="26" t="n">
        <f aca="false">450+(2*250)+(3*74)+100</f>
        <v>1272</v>
      </c>
      <c r="C50" s="72" t="n">
        <v>1</v>
      </c>
      <c r="D50" s="72" t="n">
        <v>1</v>
      </c>
      <c r="E50" s="66" t="n">
        <v>1272</v>
      </c>
      <c r="F50" s="66" t="n">
        <v>1272</v>
      </c>
      <c r="G50" s="66" t="n">
        <v>1272</v>
      </c>
      <c r="H50" s="66" t="n">
        <v>1272</v>
      </c>
      <c r="I50" s="66" t="n">
        <v>1272</v>
      </c>
      <c r="J50" s="66" t="n">
        <f aca="false">SUM(E50:I50)</f>
        <v>6360</v>
      </c>
      <c r="K50" s="54"/>
    </row>
    <row r="51" customFormat="false" ht="12.75" hidden="false" customHeight="false" outlineLevel="0" collapsed="false">
      <c r="A51" s="44" t="s">
        <v>78</v>
      </c>
      <c r="B51" s="45"/>
      <c r="C51" s="45"/>
      <c r="D51" s="46"/>
      <c r="E51" s="47" t="n">
        <f aca="false">SUM(E43:E50)</f>
        <v>4442</v>
      </c>
      <c r="F51" s="47" t="n">
        <f aca="false">SUM(F43:F50)</f>
        <v>9112</v>
      </c>
      <c r="G51" s="47" t="n">
        <f aca="false">SUM(G43:G50)</f>
        <v>16452</v>
      </c>
      <c r="H51" s="47" t="n">
        <f aca="false">SUM(H43:H50)</f>
        <v>9582</v>
      </c>
      <c r="I51" s="47" t="n">
        <f aca="false">SUM(I43:I50)</f>
        <v>4472</v>
      </c>
      <c r="J51" s="47" t="n">
        <f aca="false">SUM(J43:J50)</f>
        <v>44060</v>
      </c>
    </row>
    <row r="52" customFormat="false" ht="12.75" hidden="false" customHeight="false" outlineLevel="0" collapsed="false">
      <c r="A52" s="85"/>
      <c r="B52" s="86"/>
      <c r="C52" s="86"/>
      <c r="D52" s="87"/>
      <c r="E52" s="66"/>
      <c r="F52" s="66"/>
      <c r="G52" s="66"/>
      <c r="H52" s="66"/>
      <c r="I52" s="66"/>
      <c r="J52" s="66"/>
    </row>
    <row r="53" customFormat="false" ht="12.75" hidden="false" customHeight="false" outlineLevel="0" collapsed="false">
      <c r="A53" s="88" t="s">
        <v>79</v>
      </c>
      <c r="B53" s="89"/>
      <c r="C53" s="89"/>
      <c r="D53" s="90"/>
      <c r="E53" s="47" t="n">
        <f aca="false">E29+E38+E51</f>
        <v>104442</v>
      </c>
      <c r="F53" s="47" t="n">
        <f aca="false">F29+F38+F51</f>
        <v>25432</v>
      </c>
      <c r="G53" s="47" t="n">
        <f aca="false">G29+G38+G51</f>
        <v>18900</v>
      </c>
      <c r="H53" s="47" t="n">
        <f aca="false">H29+H38+H51</f>
        <v>12078.96</v>
      </c>
      <c r="I53" s="47" t="n">
        <f aca="false">I29+I38+I51</f>
        <v>6988.2952</v>
      </c>
      <c r="J53" s="47" t="n">
        <f aca="false">J29+J38+J51</f>
        <v>167841.2552</v>
      </c>
      <c r="K53" s="91"/>
    </row>
    <row r="54" customFormat="false" ht="12.75" hidden="false" customHeight="false" outlineLevel="0" collapsed="false">
      <c r="A54" s="92"/>
      <c r="B54" s="93"/>
      <c r="C54" s="93"/>
      <c r="D54" s="94"/>
      <c r="E54" s="95"/>
      <c r="F54" s="95"/>
      <c r="G54" s="95"/>
      <c r="H54" s="95"/>
      <c r="I54" s="95"/>
      <c r="J54" s="58"/>
      <c r="K54" s="91"/>
    </row>
    <row r="55" customFormat="false" ht="12.75" hidden="false" customHeight="false" outlineLevel="0" collapsed="false">
      <c r="A55" s="88" t="s">
        <v>80</v>
      </c>
      <c r="B55" s="89"/>
      <c r="C55" s="89"/>
      <c r="D55" s="90"/>
      <c r="E55" s="47" t="n">
        <f aca="false">E23+E53</f>
        <v>151480.690416</v>
      </c>
      <c r="F55" s="47" t="n">
        <f aca="false">F23+F53</f>
        <v>71359.25033632</v>
      </c>
      <c r="G55" s="47" t="n">
        <f aca="false">G23+G53</f>
        <v>67745.0229267024</v>
      </c>
      <c r="H55" s="47" t="n">
        <f aca="false">H23+H53</f>
        <v>50185.6113817277</v>
      </c>
      <c r="I55" s="47" t="n">
        <f aca="false">I23+I53</f>
        <v>48121.544708462</v>
      </c>
      <c r="J55" s="55" t="n">
        <f aca="false">SUM(E55:I55)</f>
        <v>388892.119769212</v>
      </c>
      <c r="K55" s="91"/>
    </row>
    <row r="56" customFormat="false" ht="13.5" hidden="false" customHeight="true" outlineLevel="0" collapsed="false">
      <c r="A56" s="92"/>
      <c r="B56" s="96" t="s">
        <v>30</v>
      </c>
      <c r="C56" s="96" t="s">
        <v>81</v>
      </c>
      <c r="D56" s="94"/>
      <c r="E56" s="95"/>
      <c r="F56" s="95"/>
      <c r="G56" s="95"/>
      <c r="H56" s="95"/>
      <c r="I56" s="95"/>
      <c r="J56" s="58"/>
      <c r="K56" s="91"/>
    </row>
    <row r="57" customFormat="false" ht="12.75" hidden="false" customHeight="false" outlineLevel="0" collapsed="false">
      <c r="A57" s="88" t="s">
        <v>82</v>
      </c>
      <c r="B57" s="97" t="n">
        <v>0.557</v>
      </c>
      <c r="C57" s="98" t="s">
        <v>83</v>
      </c>
      <c r="D57" s="90"/>
      <c r="E57" s="47" t="n">
        <f aca="false">E15*0.557</f>
        <v>25054.21648</v>
      </c>
      <c r="F57" s="47" t="n">
        <f aca="false">F15*0.557</f>
        <v>24658.8327036</v>
      </c>
      <c r="G57" s="47" t="n">
        <f aca="false">G15*0.557</f>
        <v>26017.902441432</v>
      </c>
      <c r="H57" s="47" t="n">
        <f aca="false">H15*0.557</f>
        <v>20157.7210691186</v>
      </c>
      <c r="I57" s="47" t="n">
        <f aca="false">I15*0.557</f>
        <v>22073.0935127396</v>
      </c>
      <c r="J57" s="55" t="n">
        <f aca="false">SUM(E57:I57)</f>
        <v>117961.76620689</v>
      </c>
    </row>
    <row r="58" customFormat="false" ht="12.75" hidden="false" customHeight="false" outlineLevel="0" collapsed="false">
      <c r="A58" s="92"/>
      <c r="B58" s="99"/>
      <c r="C58" s="93"/>
      <c r="D58" s="94"/>
      <c r="E58" s="95"/>
      <c r="F58" s="95"/>
      <c r="G58" s="95"/>
      <c r="H58" s="95"/>
      <c r="I58" s="95"/>
      <c r="J58" s="58"/>
    </row>
    <row r="59" customFormat="false" ht="12.75" hidden="false" customHeight="false" outlineLevel="0" collapsed="false">
      <c r="A59" s="100" t="s">
        <v>84</v>
      </c>
      <c r="B59" s="101"/>
      <c r="C59" s="101"/>
      <c r="D59" s="102"/>
      <c r="E59" s="103" t="n">
        <f aca="false">E55+E57</f>
        <v>176534.906896</v>
      </c>
      <c r="F59" s="103" t="n">
        <f aca="false">F55+F57</f>
        <v>96018.08303992</v>
      </c>
      <c r="G59" s="103" t="n">
        <f aca="false">G55+G57</f>
        <v>93762.9253681344</v>
      </c>
      <c r="H59" s="103" t="n">
        <f aca="false">H55+H57</f>
        <v>70343.3324508463</v>
      </c>
      <c r="I59" s="103" t="n">
        <f aca="false">I55+I57</f>
        <v>70194.6382212016</v>
      </c>
      <c r="J59" s="103" t="n">
        <f aca="false">J55+J57</f>
        <v>506853.885976102</v>
      </c>
      <c r="K59" s="91"/>
    </row>
    <row r="60" customFormat="false" ht="12.75" hidden="false" customHeight="true" outlineLevel="0" collapsed="false">
      <c r="A60" s="104"/>
      <c r="D60" s="105"/>
      <c r="E60" s="54"/>
      <c r="F60" s="54"/>
      <c r="G60" s="54"/>
      <c r="H60" s="54"/>
      <c r="I60" s="54"/>
      <c r="J60" s="54"/>
    </row>
    <row r="61" customFormat="false" ht="12.75" hidden="false" customHeight="true" outlineLevel="0" collapsed="false">
      <c r="A61" s="106"/>
      <c r="D61" s="105"/>
      <c r="E61" s="54"/>
      <c r="F61" s="54"/>
      <c r="G61" s="54"/>
      <c r="H61" s="54"/>
      <c r="I61" s="54"/>
      <c r="J61" s="54"/>
    </row>
    <row r="1048576" customFormat="false" ht="12.8" hidden="false" customHeight="false" outlineLevel="0" collapsed="false"/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742187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2"/>
  </cols>
  <sheetData>
    <row r="1" customFormat="false" ht="14.25" hidden="false" customHeight="false" outlineLevel="0" collapsed="false">
      <c r="A1" s="107" t="s">
        <v>85</v>
      </c>
      <c r="B1" s="108"/>
      <c r="C1" s="109"/>
      <c r="D1" s="109"/>
      <c r="E1" s="109"/>
    </row>
    <row r="2" customFormat="false" ht="12" hidden="false" customHeight="false" outlineLevel="0" collapsed="false">
      <c r="A2" s="109"/>
      <c r="B2" s="108"/>
      <c r="C2" s="109"/>
      <c r="D2" s="109"/>
      <c r="E2" s="109"/>
    </row>
    <row r="3" customFormat="false" ht="14.25" hidden="false" customHeight="false" outlineLevel="0" collapsed="false">
      <c r="A3" s="110" t="s">
        <v>86</v>
      </c>
      <c r="B3" s="110" t="s">
        <v>87</v>
      </c>
      <c r="C3" s="110" t="s">
        <v>88</v>
      </c>
      <c r="D3" s="110" t="s">
        <v>89</v>
      </c>
      <c r="E3" s="110" t="s">
        <v>90</v>
      </c>
    </row>
    <row r="4" customFormat="false" ht="12" hidden="false" customHeight="false" outlineLevel="0" collapsed="false">
      <c r="A4" s="109" t="s">
        <v>91</v>
      </c>
      <c r="B4" s="108" t="s">
        <v>40</v>
      </c>
      <c r="C4" s="109" t="n">
        <v>1</v>
      </c>
      <c r="D4" s="109" t="n">
        <v>2</v>
      </c>
      <c r="E4" s="109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2023-06-16T15:20:41Z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