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10" windowHeight="10335"/>
  </bookViews>
  <sheets>
    <sheet name="instrukcja" sheetId="6" r:id="rId1"/>
    <sheet name="LODÓWKI" sheetId="4" r:id="rId2"/>
    <sheet name="SŁUPKI" sheetId="5" r:id="rId3"/>
    <sheet name="UDZIAŁY" sheetId="3" r:id="rId4"/>
    <sheet name="91KL" sheetId="7" state="hidden" r:id="rId5"/>
  </sheets>
  <calcPr calcId="144525"/>
</workbook>
</file>

<file path=xl/comments1.xml><?xml version="1.0" encoding="utf-8"?>
<comments xmlns="http://schemas.openxmlformats.org/spreadsheetml/2006/main">
  <authors>
    <author>user</author>
  </authors>
  <commentList>
    <comment ref="C8" authorId="0">
      <text>
        <r>
          <rPr>
            <sz val="9"/>
            <rFont val="Arial"/>
            <charset val="0"/>
          </rPr>
          <t xml:space="preserve">
dodatkowy, dwunasty słupek nr1</t>
        </r>
      </text>
    </comment>
    <comment ref="O8" authorId="0">
      <text>
        <r>
          <rPr>
            <sz val="9"/>
            <rFont val="Arial"/>
            <charset val="0"/>
          </rPr>
          <t xml:space="preserve">
dodatkowy, dwunasty słupek nr2</t>
        </r>
      </text>
    </comment>
    <comment ref="AA8" authorId="0">
      <text>
        <r>
          <rPr>
            <sz val="9"/>
            <rFont val="Arial"/>
            <charset val="0"/>
          </rPr>
          <t xml:space="preserve">
dodatkowy, dwunasty słupek nr3</t>
        </r>
      </text>
    </comment>
    <comment ref="AM8" authorId="0">
      <text>
        <r>
          <rPr>
            <sz val="9"/>
            <rFont val="Arial"/>
            <charset val="0"/>
          </rPr>
          <t xml:space="preserve">
dodatkowy, dwunasty słupek nr4
</t>
        </r>
      </text>
    </comment>
  </commentList>
</comments>
</file>

<file path=xl/comments2.xml><?xml version="1.0" encoding="utf-8"?>
<comments xmlns="http://schemas.openxmlformats.org/spreadsheetml/2006/main">
  <authors>
    <author>user</author>
  </authors>
  <commentList>
    <comment ref="B17" authorId="0">
      <text>
        <r>
          <rPr>
            <sz val="9"/>
            <rFont val="Arial"/>
            <charset val="0"/>
          </rPr>
          <t xml:space="preserve">
kolumna z kryteriami do funkcji „licz jeżeli”
nie usuwać i nie zmieniać wartości (liter)
</t>
        </r>
      </text>
    </comment>
    <comment ref="E17" authorId="0">
      <text>
        <r>
          <rPr>
            <sz val="9"/>
            <rFont val="Arial"/>
            <charset val="0"/>
          </rPr>
          <t xml:space="preserve">
kolumna z funkcjami matematycznymi 
oraz „licz jeżeli”
nie usuwać i nie zmieniać wartości w komórkach
</t>
        </r>
      </text>
    </comment>
    <comment ref="F17" authorId="0">
      <text>
        <r>
          <rPr>
            <sz val="9"/>
            <rFont val="Arial"/>
            <charset val="0"/>
          </rPr>
          <t xml:space="preserve">
kolumna z udziałami, można zmieniać w razie potrzeby</t>
        </r>
      </text>
    </comment>
    <comment ref="I17" authorId="0">
      <text>
        <r>
          <rPr>
            <sz val="9"/>
            <rFont val="Arial"/>
            <charset val="0"/>
          </rPr>
          <t xml:space="preserve">
kolumna z funkcjami matematycznymi 
oraz „licz jeżeli”
nie usuwać i nie zmieniać wartości w komórkach
</t>
        </r>
      </text>
    </comment>
    <comment ref="J17" authorId="0">
      <text>
        <r>
          <rPr>
            <sz val="9"/>
            <rFont val="Arial"/>
            <charset val="0"/>
          </rPr>
          <t xml:space="preserve">
kolumna z funkcjami matematycznymi
liczone automatyczie, nie zmieniać
</t>
        </r>
      </text>
    </comment>
    <comment ref="M17" authorId="0">
      <text>
        <r>
          <rPr>
            <sz val="9"/>
            <rFont val="Arial"/>
            <charset val="0"/>
          </rPr>
          <t xml:space="preserve">
różnica między stanem wymaganym a faktycznym
minus oznacza konieczność odjęcia danego fejsa
liczba dodatnia oznacza konieczność dołożenia fejsa
 zero = ok
</t>
        </r>
      </text>
    </comment>
    <comment ref="O17" authorId="0">
      <text>
        <r>
          <rPr>
            <sz val="9"/>
            <rFont val="Arial"/>
            <charset val="0"/>
          </rPr>
          <t xml:space="preserve">
kolumna z kryteriami do funkcji „licz jeżeli”
nie usuwać i nie zmieniać wartości (liter)
</t>
        </r>
      </text>
    </comment>
    <comment ref="R17" authorId="0">
      <text>
        <r>
          <rPr>
            <sz val="9"/>
            <rFont val="Arial"/>
            <charset val="0"/>
          </rPr>
          <t xml:space="preserve">
kolumna z funkcjami matematycznymi 
oraz „licz jeżeli”
nie usuwać i nie zmieniać wartości w komórkach
</t>
        </r>
      </text>
    </comment>
    <comment ref="S17" authorId="0">
      <text>
        <r>
          <rPr>
            <sz val="9"/>
            <rFont val="Arial"/>
            <charset val="0"/>
          </rPr>
          <t xml:space="preserve">
kolumna z udziałami, można zmieniać w razie potrzeby</t>
        </r>
      </text>
    </comment>
    <comment ref="V17" authorId="0">
      <text>
        <r>
          <rPr>
            <sz val="9"/>
            <rFont val="Arial"/>
            <charset val="0"/>
          </rPr>
          <t xml:space="preserve">
kolumna z funkcjami matematycznymi 
oraz „licz jeżeli”
nie usuwać i nie zmieniać wartości w komórkach
</t>
        </r>
      </text>
    </comment>
    <comment ref="W17" authorId="0">
      <text>
        <r>
          <rPr>
            <sz val="9"/>
            <rFont val="Arial"/>
            <charset val="0"/>
          </rPr>
          <t xml:space="preserve">
kolumna z funkcjami matematycznymi
liczone automatyczie, nie zmieniać
</t>
        </r>
      </text>
    </comment>
    <comment ref="Z17" authorId="0">
      <text>
        <r>
          <rPr>
            <sz val="9"/>
            <rFont val="Arial"/>
            <charset val="0"/>
          </rPr>
          <t xml:space="preserve">
różnica między stanem wymaganym a faktycznym
minus oznacza konieczność odjęcia danego fejsa
liczba dodatnia oznacza konieczność dołożenia fejsa
 zero = ok
</t>
        </r>
      </text>
    </comment>
  </commentList>
</comments>
</file>

<file path=xl/sharedStrings.xml><?xml version="1.0" encoding="utf-8"?>
<sst xmlns="http://schemas.openxmlformats.org/spreadsheetml/2006/main" count="375" uniqueCount="53">
  <si>
    <t>https://github.com/91KL</t>
  </si>
  <si>
    <t>wersja</t>
  </si>
  <si>
    <t>05.07.2022</t>
  </si>
  <si>
    <t>w arkuszu lodówki odwzorowano realny układ ekspozycji piw ("fejsów") w lodówce</t>
  </si>
  <si>
    <t>fejsy „dokładamy” poprzez wpisanie liter Z C K V P A lub metodą „kopiuj - wklej” do odpowiedniej komórki,</t>
  </si>
  <si>
    <t>autor: https://github.com/91KL</t>
  </si>
  <si>
    <t>usuwamy klawiszem delete, nie przenosić komórek, nie zmieniać wartości w kolumnach w arkuszu udziały</t>
  </si>
  <si>
    <t>po uzupełnieniu fejsów w arkuszu udziały można sprawdzić czy rozmieszczenie poszczególnych marek w lodówce</t>
  </si>
  <si>
    <t>spełnia wymagania przedstawicieli handlowych i przyjętego udziału procentowego poszczególnych koncernów</t>
  </si>
  <si>
    <t>dla poprawy czytelności do liter przypisano kolory z logotypów danej marki,</t>
  </si>
  <si>
    <t>aby uzupełnić dany kolor można użyć metody "kopiuj - wklej" lub narzędzia "malarz formatów"</t>
  </si>
  <si>
    <t>szczegóły i dodatkowe informacje zawarte w komentarzach w arkuszu udziały, wiersz 17</t>
  </si>
  <si>
    <t>skoroszyt stworzono i przetestowano w darmowym pakiecie biurowym wps office (WPS Spreadsheet)</t>
  </si>
  <si>
    <t>Z</t>
  </si>
  <si>
    <t>K</t>
  </si>
  <si>
    <t>C</t>
  </si>
  <si>
    <t>V</t>
  </si>
  <si>
    <t>P</t>
  </si>
  <si>
    <t>A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</si>
  <si>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</si>
  <si>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</si>
  <si>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</si>
  <si>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</si>
  <si>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</si>
  <si>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</si>
  <si>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</si>
  <si>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</si>
  <si>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</si>
  <si>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</si>
  <si>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</si>
  <si>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</si>
  <si>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ZYWIEC</t>
  </si>
  <si>
    <t>VANPUR</t>
  </si>
  <si>
    <t>PERŁA</t>
  </si>
  <si>
    <t>ABINBEV</t>
  </si>
  <si>
    <t>KOMPANIA</t>
  </si>
  <si>
    <t>CARLSBERG</t>
  </si>
  <si>
    <t>stan na dzień:</t>
  </si>
  <si>
    <t>30.06.2022</t>
  </si>
  <si>
    <t>B</t>
  </si>
  <si>
    <t>12</t>
  </si>
  <si>
    <t>STANDARDOWO</t>
  </si>
  <si>
    <t>11x5x4</t>
  </si>
  <si>
    <t>MAKSYMALNIE</t>
  </si>
  <si>
    <t>12x5x4</t>
  </si>
  <si>
    <t>FEJSY LODÓWKI</t>
  </si>
  <si>
    <t>SŁUPKI</t>
  </si>
  <si>
    <t>WYMAGANE</t>
  </si>
  <si>
    <t>LODÓWKI</t>
  </si>
  <si>
    <t>RÓŻNICA</t>
  </si>
  <si>
    <t>ŻYWIEC</t>
  </si>
  <si>
    <t>razem:</t>
  </si>
  <si>
    <t>BUH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</si>
</sst>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42" formatCode="_(&quot;$&quot;* #,##0_);_(&quot;$&quot;* \(#,##0\);_(&quot;$&quot;* &quot;-&quot;_);_(@_)"/>
    <numFmt numFmtId="178" formatCode="0.0_ "/>
    <numFmt numFmtId="179" formatCode="0_ "/>
  </numFmts>
  <fonts count="2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name val="Calibri"/>
      <charset val="134"/>
      <scheme val="minor"/>
    </font>
    <font>
      <b/>
      <sz val="11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9"/>
      <name val="Arial"/>
      <charset val="0"/>
    </font>
  </fonts>
  <fills count="44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B9565E"/>
        <bgColor indexed="64"/>
      </patternFill>
    </fill>
    <fill>
      <patternFill patternType="solid">
        <fgColor theme="9" tint="-0.25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1" tint="0.5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14" borderId="12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0" fillId="0" borderId="13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6" borderId="15" applyNumberFormat="0" applyFon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2" fillId="25" borderId="14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14" borderId="14" applyNumberFormat="0" applyAlignment="0" applyProtection="0">
      <alignment vertical="center"/>
    </xf>
    <xf numFmtId="0" fontId="19" fillId="38" borderId="17" applyNumberFormat="0" applyAlignment="0" applyProtection="0">
      <alignment vertical="center"/>
    </xf>
    <xf numFmtId="0" fontId="21" fillId="0" borderId="18" applyNumberFormat="0" applyFill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40" borderId="0" applyNumberFormat="0" applyBorder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8" fillId="43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4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2" xfId="0" applyBorder="1"/>
    <xf numFmtId="0" fontId="0" fillId="2" borderId="2" xfId="0" applyFill="1" applyBorder="1"/>
    <xf numFmtId="0" fontId="1" fillId="0" borderId="3" xfId="0" applyFont="1" applyBorder="1"/>
    <xf numFmtId="0" fontId="0" fillId="0" borderId="0" xfId="0" applyBorder="1"/>
    <xf numFmtId="0" fontId="0" fillId="2" borderId="0" xfId="0" applyFill="1"/>
    <xf numFmtId="0" fontId="1" fillId="2" borderId="3" xfId="0" applyFont="1" applyFill="1" applyBorder="1"/>
    <xf numFmtId="0" fontId="1" fillId="2" borderId="0" xfId="0" applyFont="1" applyFill="1" applyAlignment="1">
      <alignment horizontal="right"/>
    </xf>
    <xf numFmtId="9" fontId="1" fillId="2" borderId="0" xfId="0" applyNumberFormat="1" applyFont="1" applyFill="1"/>
    <xf numFmtId="9" fontId="1" fillId="2" borderId="0" xfId="0" applyNumberFormat="1" applyFont="1" applyFill="1" applyAlignment="1">
      <alignment horizontal="center"/>
    </xf>
    <xf numFmtId="0" fontId="1" fillId="2" borderId="0" xfId="0" applyFont="1" applyFill="1"/>
    <xf numFmtId="0" fontId="1" fillId="0" borderId="3" xfId="0" applyFont="1" applyBorder="1" applyProtection="1"/>
    <xf numFmtId="0" fontId="0" fillId="0" borderId="0" xfId="0" applyProtection="1"/>
    <xf numFmtId="0" fontId="1" fillId="0" borderId="0" xfId="0" applyFont="1" applyProtection="1"/>
    <xf numFmtId="9" fontId="1" fillId="0" borderId="0" xfId="0" applyNumberFormat="1" applyFont="1" applyProtection="1"/>
    <xf numFmtId="9" fontId="1" fillId="0" borderId="0" xfId="0" applyNumberFormat="1" applyFont="1" applyAlignment="1" applyProtection="1">
      <alignment horizontal="center"/>
    </xf>
    <xf numFmtId="0" fontId="1" fillId="2" borderId="0" xfId="0" applyFont="1" applyFill="1" applyProtection="1"/>
    <xf numFmtId="0" fontId="0" fillId="0" borderId="0" xfId="0" applyAlignment="1" applyProtection="1">
      <alignment horizontal="center"/>
    </xf>
    <xf numFmtId="0" fontId="0" fillId="2" borderId="0" xfId="0" applyFill="1" applyProtection="1"/>
    <xf numFmtId="178" fontId="0" fillId="0" borderId="0" xfId="0" applyNumberFormat="1" applyProtection="1"/>
    <xf numFmtId="9" fontId="0" fillId="0" borderId="0" xfId="0" applyNumberFormat="1" applyProtection="1"/>
    <xf numFmtId="9" fontId="0" fillId="0" borderId="0" xfId="0" applyNumberFormat="1" applyAlignment="1" applyProtection="1">
      <alignment horizontal="right" vertical="center"/>
    </xf>
    <xf numFmtId="179" fontId="0" fillId="2" borderId="0" xfId="0" applyNumberFormat="1" applyFill="1" applyProtection="1"/>
    <xf numFmtId="9" fontId="0" fillId="0" borderId="0" xfId="0" applyNumberFormat="1" applyAlignment="1" applyProtection="1">
      <alignment vertical="center"/>
    </xf>
    <xf numFmtId="0" fontId="0" fillId="0" borderId="0" xfId="0" applyAlignment="1" applyProtection="1">
      <alignment vertical="center"/>
    </xf>
    <xf numFmtId="179" fontId="0" fillId="0" borderId="0" xfId="0" applyNumberFormat="1" applyProtection="1"/>
    <xf numFmtId="0" fontId="0" fillId="0" borderId="0" xfId="0" applyBorder="1" applyProtection="1"/>
    <xf numFmtId="0" fontId="0" fillId="2" borderId="0" xfId="0" applyFill="1" applyBorder="1" applyProtection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0" xfId="0" applyNumberFormat="1" applyFont="1" applyFill="1"/>
    <xf numFmtId="0" fontId="1" fillId="2" borderId="5" xfId="0" applyFont="1" applyFill="1" applyBorder="1" applyAlignment="1">
      <alignment horizontal="center"/>
    </xf>
    <xf numFmtId="0" fontId="1" fillId="3" borderId="3" xfId="0" applyFont="1" applyFill="1" applyBorder="1"/>
    <xf numFmtId="0" fontId="0" fillId="3" borderId="0" xfId="0" applyFill="1"/>
    <xf numFmtId="0" fontId="1" fillId="0" borderId="5" xfId="0" applyFont="1" applyBorder="1" applyAlignment="1" applyProtection="1">
      <alignment horizontal="center"/>
    </xf>
    <xf numFmtId="0" fontId="1" fillId="0" borderId="0" xfId="0" applyFont="1" applyAlignment="1" applyProtection="1">
      <alignment horizontal="left"/>
    </xf>
    <xf numFmtId="0" fontId="1" fillId="0" borderId="0" xfId="0" applyFont="1" applyAlignment="1" applyProtection="1">
      <alignment horizontal="right"/>
    </xf>
    <xf numFmtId="9" fontId="0" fillId="0" borderId="0" xfId="9" applyAlignment="1" applyProtection="1"/>
    <xf numFmtId="9" fontId="0" fillId="0" borderId="0" xfId="0" applyNumberFormat="1" applyAlignment="1" applyProtection="1">
      <alignment horizontal="center" vertical="center"/>
    </xf>
    <xf numFmtId="178" fontId="1" fillId="0" borderId="5" xfId="0" applyNumberFormat="1" applyFont="1" applyBorder="1" applyAlignment="1" applyProtection="1">
      <alignment horizontal="center"/>
    </xf>
    <xf numFmtId="179" fontId="1" fillId="0" borderId="5" xfId="0" applyNumberFormat="1" applyFont="1" applyBorder="1" applyAlignment="1" applyProtection="1">
      <alignment horizontal="center"/>
    </xf>
    <xf numFmtId="0" fontId="1" fillId="0" borderId="0" xfId="0" applyFont="1" applyBorder="1" applyProtection="1"/>
    <xf numFmtId="0" fontId="0" fillId="3" borderId="2" xfId="0" applyFill="1" applyBorder="1"/>
    <xf numFmtId="0" fontId="0" fillId="3" borderId="0" xfId="0" applyFill="1" applyBorder="1"/>
    <xf numFmtId="0" fontId="1" fillId="3" borderId="0" xfId="0" applyFont="1" applyFill="1" applyAlignment="1">
      <alignment horizontal="right"/>
    </xf>
    <xf numFmtId="9" fontId="1" fillId="3" borderId="0" xfId="0" applyNumberFormat="1" applyFont="1" applyFill="1"/>
    <xf numFmtId="9" fontId="1" fillId="3" borderId="0" xfId="0" applyNumberFormat="1" applyFont="1" applyFill="1" applyAlignment="1">
      <alignment horizontal="center"/>
    </xf>
    <xf numFmtId="0" fontId="1" fillId="3" borderId="0" xfId="0" applyFont="1" applyFill="1"/>
    <xf numFmtId="0" fontId="1" fillId="3" borderId="0" xfId="0" applyNumberFormat="1" applyFont="1" applyFill="1"/>
    <xf numFmtId="0" fontId="1" fillId="3" borderId="0" xfId="0" applyFont="1" applyFill="1" applyProtection="1"/>
    <xf numFmtId="0" fontId="0" fillId="3" borderId="0" xfId="0" applyFill="1" applyProtection="1"/>
    <xf numFmtId="179" fontId="0" fillId="3" borderId="0" xfId="0" applyNumberFormat="1" applyFill="1" applyProtection="1"/>
    <xf numFmtId="9" fontId="0" fillId="0" borderId="0" xfId="0" applyNumberFormat="1" applyBorder="1" applyProtection="1"/>
    <xf numFmtId="9" fontId="0" fillId="0" borderId="0" xfId="0" applyNumberFormat="1" applyBorder="1" applyAlignment="1" applyProtection="1">
      <alignment vertical="center"/>
    </xf>
    <xf numFmtId="0" fontId="0" fillId="3" borderId="0" xfId="0" applyFill="1" applyBorder="1" applyProtection="1"/>
    <xf numFmtId="0" fontId="1" fillId="3" borderId="5" xfId="0" applyFont="1" applyFill="1" applyBorder="1" applyAlignment="1">
      <alignment horizontal="center"/>
    </xf>
    <xf numFmtId="9" fontId="0" fillId="0" borderId="0" xfId="0" applyNumberFormat="1" applyBorder="1" applyAlignment="1" applyProtection="1">
      <alignment horizontal="center" vertical="center"/>
    </xf>
    <xf numFmtId="0" fontId="1" fillId="0" borderId="0" xfId="0" applyFont="1" applyBorder="1"/>
    <xf numFmtId="0" fontId="0" fillId="0" borderId="0" xfId="0" applyBorder="1" applyAlignment="1" applyProtection="1">
      <alignment horizontal="center"/>
    </xf>
    <xf numFmtId="0" fontId="0" fillId="0" borderId="0" xfId="0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" fillId="0" borderId="0" xfId="0" applyFont="1" applyFill="1" applyAlignment="1">
      <alignment vertical="center"/>
    </xf>
    <xf numFmtId="49" fontId="0" fillId="8" borderId="6" xfId="0" applyNumberForma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2" fillId="0" borderId="0" xfId="13" applyAlignment="1"/>
    <xf numFmtId="0" fontId="1" fillId="9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6" borderId="6" xfId="0" applyNumberForma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8" xfId="0" applyNumberFormat="1" applyBorder="1"/>
    <xf numFmtId="49" fontId="0" fillId="0" borderId="0" xfId="0" applyNumberFormat="1"/>
    <xf numFmtId="0" fontId="0" fillId="6" borderId="0" xfId="0" applyFill="1"/>
    <xf numFmtId="49" fontId="0" fillId="0" borderId="4" xfId="0" applyNumberFormat="1" applyBorder="1" applyAlignment="1">
      <alignment horizontal="center" vertical="center"/>
    </xf>
    <xf numFmtId="49" fontId="0" fillId="8" borderId="9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0" fillId="10" borderId="0" xfId="0" applyFill="1"/>
    <xf numFmtId="0" fontId="0" fillId="11" borderId="6" xfId="0" applyFill="1" applyBorder="1" applyAlignment="1">
      <alignment horizontal="center" vertical="center"/>
    </xf>
    <xf numFmtId="0" fontId="1" fillId="10" borderId="0" xfId="0" applyFont="1" applyFill="1"/>
    <xf numFmtId="0" fontId="3" fillId="5" borderId="0" xfId="0" applyFont="1" applyFill="1"/>
    <xf numFmtId="0" fontId="4" fillId="5" borderId="0" xfId="0" applyFont="1" applyFill="1"/>
    <xf numFmtId="0" fontId="0" fillId="11" borderId="0" xfId="0" applyFill="1"/>
    <xf numFmtId="0" fontId="0" fillId="8" borderId="9" xfId="0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1" fillId="11" borderId="0" xfId="0" applyFont="1" applyFill="1" applyAlignment="1">
      <alignment horizontal="center"/>
    </xf>
    <xf numFmtId="0" fontId="0" fillId="8" borderId="0" xfId="0" applyFill="1"/>
    <xf numFmtId="0" fontId="1" fillId="8" borderId="0" xfId="0" applyFont="1" applyFill="1"/>
    <xf numFmtId="49" fontId="0" fillId="0" borderId="2" xfId="0" applyNumberFormat="1" applyBorder="1" applyAlignment="1">
      <alignment horizontal="center" vertical="center"/>
    </xf>
    <xf numFmtId="49" fontId="0" fillId="7" borderId="6" xfId="0" applyNumberForma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7" borderId="0" xfId="0" applyFill="1"/>
    <xf numFmtId="0" fontId="1" fillId="7" borderId="0" xfId="0" applyFont="1" applyFill="1"/>
    <xf numFmtId="49" fontId="0" fillId="0" borderId="5" xfId="0" applyNumberFormat="1" applyBorder="1"/>
    <xf numFmtId="0" fontId="0" fillId="0" borderId="0" xfId="0" applyFill="1"/>
    <xf numFmtId="0" fontId="1" fillId="12" borderId="0" xfId="0" applyFont="1" applyFill="1"/>
    <xf numFmtId="0" fontId="0" fillId="12" borderId="0" xfId="0" applyFill="1"/>
    <xf numFmtId="0" fontId="0" fillId="0" borderId="0" xfId="0" applyFont="1" applyFill="1" applyAlignment="1">
      <alignment vertical="center"/>
    </xf>
    <xf numFmtId="0" fontId="0" fillId="0" borderId="0" xfId="0" applyFont="1"/>
  </cellXfs>
  <cellStyles count="49">
    <cellStyle name="Normalny" xfId="0" builtinId="0"/>
    <cellStyle name="Dane wyjściowe" xfId="1" builtinId="21"/>
    <cellStyle name="Użyte hiperłącze" xfId="2" builtinId="9"/>
    <cellStyle name="Walutowy" xfId="3" builtinId="4"/>
    <cellStyle name="20% - Akcent 2" xfId="4" builtinId="34"/>
    <cellStyle name="20% - Akcent 6" xfId="5" builtinId="50"/>
    <cellStyle name="Akcent 2" xfId="6" builtinId="33"/>
    <cellStyle name="Nagłówek 2" xfId="7" builtinId="17"/>
    <cellStyle name="Dziesiętny" xfId="8" builtinId="3"/>
    <cellStyle name="Procentowy" xfId="9" builtinId="5"/>
    <cellStyle name="40% - Akcent 3" xfId="10" builtinId="39"/>
    <cellStyle name="Przecinek [0]" xfId="11" builtinId="6"/>
    <cellStyle name="Waluta [0]" xfId="12" builtinId="7"/>
    <cellStyle name="Hiperłącze" xfId="13" builtinId="8"/>
    <cellStyle name="Uwaga" xfId="14" builtinId="10"/>
    <cellStyle name="20% - Akcent 1" xfId="15" builtinId="30"/>
    <cellStyle name="Tekst ostrzeżenia" xfId="16" builtinId="11"/>
    <cellStyle name="40% - Akcent 4" xfId="17" builtinId="43"/>
    <cellStyle name="Dane wejściowe" xfId="18" builtinId="20"/>
    <cellStyle name="Tytuł" xfId="19" builtinId="15"/>
    <cellStyle name="Tekst objaśnienia" xfId="20" builtinId="53"/>
    <cellStyle name="20% - Akcent 5" xfId="21" builtinId="46"/>
    <cellStyle name="Akcent 1" xfId="22" builtinId="29"/>
    <cellStyle name="Nagłówek 1" xfId="23" builtinId="16"/>
    <cellStyle name="Akcent 3" xfId="24" builtinId="37"/>
    <cellStyle name="Nagłówek 3" xfId="25" builtinId="18"/>
    <cellStyle name="Akcent 4" xfId="26" builtinId="41"/>
    <cellStyle name="Nagłówek 4" xfId="27" builtinId="19"/>
    <cellStyle name="Obliczenia" xfId="28" builtinId="22"/>
    <cellStyle name="Komórka zaznaczona" xfId="29" builtinId="23"/>
    <cellStyle name="Komórka połączona" xfId="30" builtinId="24"/>
    <cellStyle name="Neutralne" xfId="31" builtinId="28"/>
    <cellStyle name="Suma" xfId="32" builtinId="25"/>
    <cellStyle name="Dobre" xfId="33" builtinId="26"/>
    <cellStyle name="Złe" xfId="34" builtinId="27"/>
    <cellStyle name="40% - Akcent 1" xfId="35" builtinId="31"/>
    <cellStyle name="60% - Akcent 1" xfId="36" builtinId="32"/>
    <cellStyle name="40% - Akcent 2" xfId="37" builtinId="35"/>
    <cellStyle name="60% - Akcent 2" xfId="38" builtinId="36"/>
    <cellStyle name="20% - Akcent 3" xfId="39" builtinId="38"/>
    <cellStyle name="60% - Akcent 3" xfId="40" builtinId="40"/>
    <cellStyle name="20% - Akcent 4" xfId="41" builtinId="42"/>
    <cellStyle name="60% - Akcent 4" xfId="42" builtinId="44"/>
    <cellStyle name="Akcent 5" xfId="43" builtinId="45"/>
    <cellStyle name="40% - Akcent 5" xfId="44" builtinId="47"/>
    <cellStyle name="60% - Akcent 5" xfId="45" builtinId="48"/>
    <cellStyle name="Akcent 6" xfId="46" builtinId="49"/>
    <cellStyle name="40% - Akcent 6" xfId="47" builtinId="51"/>
    <cellStyle name="60% - Akcent 6" xfId="48" builtinId="52"/>
  </cellStyles>
  <tableStyles count="0" defaultTableStyle="TableStyleMedium2" defaultPivotStyle="PivotStyleLight16"/>
  <colors>
    <mruColors>
      <color rgb="00BB1F1B"/>
      <color rgb="00D83936"/>
      <color rgb="00B9565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customXml" Target="../customXml/item1.xml"/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W15"/>
  <sheetViews>
    <sheetView tabSelected="1" workbookViewId="0">
      <selection activeCell="A1" sqref="A1"/>
    </sheetView>
  </sheetViews>
  <sheetFormatPr defaultColWidth="9.14285714285714" defaultRowHeight="15"/>
  <cols>
    <col min="1" max="1" width="2.57142857142857" customWidth="1"/>
  </cols>
  <sheetData>
    <row r="1" spans="2:12">
      <c r="B1" s="107" t="s">
        <v>0</v>
      </c>
      <c r="C1" s="108"/>
      <c r="D1" s="108"/>
      <c r="E1" s="107" t="s">
        <v>1</v>
      </c>
      <c r="F1" s="107" t="s">
        <v>2</v>
      </c>
      <c r="G1" s="108"/>
      <c r="H1" s="108"/>
      <c r="I1" s="108"/>
      <c r="J1" s="108"/>
      <c r="K1" s="108"/>
      <c r="L1" s="108"/>
    </row>
    <row r="3" spans="2:6">
      <c r="B3" s="109" t="s">
        <v>3</v>
      </c>
      <c r="F3" s="69"/>
    </row>
    <row r="4" spans="2:23">
      <c r="B4" s="110" t="s">
        <v>4</v>
      </c>
      <c r="W4" t="s">
        <v>5</v>
      </c>
    </row>
    <row r="5" spans="2:2">
      <c r="B5" t="s">
        <v>6</v>
      </c>
    </row>
    <row r="7" spans="2:2">
      <c r="B7" t="s">
        <v>7</v>
      </c>
    </row>
    <row r="8" spans="2:2">
      <c r="B8" t="s">
        <v>8</v>
      </c>
    </row>
    <row r="10" spans="2:2">
      <c r="B10" s="110" t="s">
        <v>9</v>
      </c>
    </row>
    <row r="11" spans="2:2">
      <c r="B11" t="s">
        <v>10</v>
      </c>
    </row>
    <row r="13" spans="2:2">
      <c r="B13" t="s">
        <v>11</v>
      </c>
    </row>
    <row r="15" spans="2:2">
      <c r="B15" s="110" t="s">
        <v>12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Y11"/>
  <sheetViews>
    <sheetView workbookViewId="0">
      <selection activeCell="A1" sqref="A1"/>
    </sheetView>
  </sheetViews>
  <sheetFormatPr defaultColWidth="9.14285714285714" defaultRowHeight="15"/>
  <cols>
    <col min="1" max="1" width="3.14285714285714" customWidth="1"/>
    <col min="2" max="2" width="3.28571428571429" customWidth="1"/>
    <col min="3" max="3" width="2.85714285714286" customWidth="1"/>
    <col min="4" max="50" width="3.57142857142857" customWidth="1"/>
    <col min="51" max="51" width="3.42857142857143" customWidth="1"/>
    <col min="52" max="52" width="3.14285714285714" customWidth="1"/>
  </cols>
  <sheetData>
    <row r="1" spans="2:2">
      <c r="B1" s="72"/>
    </row>
    <row r="2" ht="57" customHeight="1" spans="2:51">
      <c r="B2" s="73">
        <v>1</v>
      </c>
      <c r="C2" s="74"/>
      <c r="D2" s="75" t="s">
        <v>13</v>
      </c>
      <c r="E2" s="75" t="s">
        <v>13</v>
      </c>
      <c r="F2" s="75" t="s">
        <v>13</v>
      </c>
      <c r="G2" s="75" t="s">
        <v>13</v>
      </c>
      <c r="H2" s="75" t="s">
        <v>13</v>
      </c>
      <c r="I2" s="75" t="s">
        <v>13</v>
      </c>
      <c r="J2" s="75" t="s">
        <v>13</v>
      </c>
      <c r="K2" s="75" t="s">
        <v>13</v>
      </c>
      <c r="L2" s="75" t="s">
        <v>13</v>
      </c>
      <c r="M2" s="75" t="s">
        <v>13</v>
      </c>
      <c r="N2" s="75" t="s">
        <v>13</v>
      </c>
      <c r="O2" s="81"/>
      <c r="P2" s="82" t="s">
        <v>14</v>
      </c>
      <c r="Q2" s="70" t="s">
        <v>14</v>
      </c>
      <c r="R2" s="70" t="s">
        <v>14</v>
      </c>
      <c r="S2" s="70" t="s">
        <v>14</v>
      </c>
      <c r="T2" s="70" t="s">
        <v>14</v>
      </c>
      <c r="U2" s="70" t="s">
        <v>14</v>
      </c>
      <c r="V2" s="70" t="s">
        <v>14</v>
      </c>
      <c r="W2" s="70" t="s">
        <v>14</v>
      </c>
      <c r="X2" s="70" t="s">
        <v>14</v>
      </c>
      <c r="Y2" s="70" t="s">
        <v>14</v>
      </c>
      <c r="Z2" s="70" t="s">
        <v>14</v>
      </c>
      <c r="AA2" s="81"/>
      <c r="AB2" s="82" t="s">
        <v>14</v>
      </c>
      <c r="AC2" s="70" t="s">
        <v>14</v>
      </c>
      <c r="AD2" s="70" t="s">
        <v>14</v>
      </c>
      <c r="AE2" s="70" t="s">
        <v>14</v>
      </c>
      <c r="AF2" s="70" t="s">
        <v>14</v>
      </c>
      <c r="AG2" s="70" t="s">
        <v>14</v>
      </c>
      <c r="AH2" s="70" t="s">
        <v>14</v>
      </c>
      <c r="AI2" s="70" t="s">
        <v>14</v>
      </c>
      <c r="AJ2" s="70" t="s">
        <v>14</v>
      </c>
      <c r="AK2" s="70" t="s">
        <v>14</v>
      </c>
      <c r="AL2" s="70" t="s">
        <v>14</v>
      </c>
      <c r="AM2" s="100"/>
      <c r="AN2" s="101" t="s">
        <v>15</v>
      </c>
      <c r="AO2" s="66" t="s">
        <v>15</v>
      </c>
      <c r="AP2" s="66" t="s">
        <v>15</v>
      </c>
      <c r="AQ2" s="66" t="s">
        <v>15</v>
      </c>
      <c r="AR2" s="66" t="s">
        <v>15</v>
      </c>
      <c r="AS2" s="66" t="s">
        <v>15</v>
      </c>
      <c r="AT2" s="66" t="s">
        <v>15</v>
      </c>
      <c r="AU2" s="66" t="s">
        <v>15</v>
      </c>
      <c r="AV2" s="66" t="s">
        <v>15</v>
      </c>
      <c r="AW2" s="66" t="s">
        <v>15</v>
      </c>
      <c r="AX2" s="101" t="s">
        <v>15</v>
      </c>
      <c r="AY2" s="73">
        <v>1</v>
      </c>
    </row>
    <row r="3" ht="57" customHeight="1" spans="2:51">
      <c r="B3" s="73">
        <v>2</v>
      </c>
      <c r="C3" s="76"/>
      <c r="D3" s="65" t="s">
        <v>13</v>
      </c>
      <c r="E3" s="65" t="s">
        <v>13</v>
      </c>
      <c r="F3" s="65" t="s">
        <v>13</v>
      </c>
      <c r="G3" s="65" t="s">
        <v>13</v>
      </c>
      <c r="H3" s="65" t="s">
        <v>13</v>
      </c>
      <c r="I3" s="65" t="s">
        <v>13</v>
      </c>
      <c r="J3" s="65" t="s">
        <v>13</v>
      </c>
      <c r="K3" s="65" t="s">
        <v>13</v>
      </c>
      <c r="L3" s="65" t="s">
        <v>13</v>
      </c>
      <c r="M3" s="65" t="s">
        <v>13</v>
      </c>
      <c r="N3" s="65" t="s">
        <v>13</v>
      </c>
      <c r="O3" s="83"/>
      <c r="P3" s="84" t="s">
        <v>13</v>
      </c>
      <c r="Q3" s="65" t="s">
        <v>13</v>
      </c>
      <c r="R3" s="66" t="s">
        <v>15</v>
      </c>
      <c r="S3" s="66" t="s">
        <v>15</v>
      </c>
      <c r="T3" s="71" t="s">
        <v>14</v>
      </c>
      <c r="U3" s="71" t="s">
        <v>14</v>
      </c>
      <c r="V3" s="70" t="s">
        <v>14</v>
      </c>
      <c r="W3" s="71" t="s">
        <v>14</v>
      </c>
      <c r="X3" s="71" t="s">
        <v>14</v>
      </c>
      <c r="Y3" s="71" t="s">
        <v>14</v>
      </c>
      <c r="Z3" s="71" t="s">
        <v>14</v>
      </c>
      <c r="AA3" s="83"/>
      <c r="AB3" s="94" t="s">
        <v>14</v>
      </c>
      <c r="AC3" s="71" t="s">
        <v>14</v>
      </c>
      <c r="AD3" s="71" t="s">
        <v>14</v>
      </c>
      <c r="AE3" s="71" t="s">
        <v>14</v>
      </c>
      <c r="AF3" s="71" t="s">
        <v>14</v>
      </c>
      <c r="AG3" s="71" t="s">
        <v>14</v>
      </c>
      <c r="AH3" s="71" t="s">
        <v>14</v>
      </c>
      <c r="AI3" s="71" t="s">
        <v>14</v>
      </c>
      <c r="AJ3" s="71" t="s">
        <v>14</v>
      </c>
      <c r="AK3" s="66" t="s">
        <v>15</v>
      </c>
      <c r="AL3" s="66" t="s">
        <v>15</v>
      </c>
      <c r="AM3" s="62"/>
      <c r="AN3" s="66" t="s">
        <v>15</v>
      </c>
      <c r="AO3" s="66" t="s">
        <v>15</v>
      </c>
      <c r="AP3" s="66" t="s">
        <v>15</v>
      </c>
      <c r="AQ3" s="66" t="s">
        <v>15</v>
      </c>
      <c r="AR3" s="66" t="s">
        <v>15</v>
      </c>
      <c r="AS3" s="66" t="s">
        <v>15</v>
      </c>
      <c r="AT3" s="66" t="s">
        <v>15</v>
      </c>
      <c r="AU3" s="66" t="s">
        <v>15</v>
      </c>
      <c r="AV3" s="66" t="s">
        <v>15</v>
      </c>
      <c r="AW3" s="66" t="s">
        <v>15</v>
      </c>
      <c r="AX3" s="66" t="s">
        <v>15</v>
      </c>
      <c r="AY3" s="73">
        <v>2</v>
      </c>
    </row>
    <row r="4" ht="57" customHeight="1" spans="2:51">
      <c r="B4" s="73">
        <v>3</v>
      </c>
      <c r="C4" s="76"/>
      <c r="D4" s="65" t="s">
        <v>13</v>
      </c>
      <c r="E4" s="65" t="s">
        <v>13</v>
      </c>
      <c r="F4" s="65" t="s">
        <v>13</v>
      </c>
      <c r="G4" s="65" t="s">
        <v>13</v>
      </c>
      <c r="H4" s="65" t="s">
        <v>13</v>
      </c>
      <c r="I4" s="65" t="s">
        <v>13</v>
      </c>
      <c r="J4" s="65" t="s">
        <v>13</v>
      </c>
      <c r="K4" s="65" t="s">
        <v>13</v>
      </c>
      <c r="L4" s="65" t="s">
        <v>13</v>
      </c>
      <c r="M4" s="65" t="s">
        <v>13</v>
      </c>
      <c r="N4" s="65" t="s">
        <v>13</v>
      </c>
      <c r="O4" s="83"/>
      <c r="P4" s="84" t="s">
        <v>13</v>
      </c>
      <c r="Q4" s="65" t="s">
        <v>13</v>
      </c>
      <c r="R4" s="63" t="s">
        <v>16</v>
      </c>
      <c r="S4" s="63" t="s">
        <v>16</v>
      </c>
      <c r="T4" s="63" t="s">
        <v>16</v>
      </c>
      <c r="U4" s="63" t="s">
        <v>16</v>
      </c>
      <c r="V4" s="63" t="s">
        <v>16</v>
      </c>
      <c r="W4" s="63" t="s">
        <v>16</v>
      </c>
      <c r="X4" s="63" t="s">
        <v>16</v>
      </c>
      <c r="Y4" s="63" t="s">
        <v>16</v>
      </c>
      <c r="Z4" s="63" t="s">
        <v>16</v>
      </c>
      <c r="AA4" s="83"/>
      <c r="AB4" s="94" t="s">
        <v>14</v>
      </c>
      <c r="AC4" s="71" t="s">
        <v>14</v>
      </c>
      <c r="AD4" s="71" t="s">
        <v>14</v>
      </c>
      <c r="AE4" s="71" t="s">
        <v>14</v>
      </c>
      <c r="AF4" s="71" t="s">
        <v>14</v>
      </c>
      <c r="AG4" s="70" t="s">
        <v>14</v>
      </c>
      <c r="AH4" s="71" t="s">
        <v>14</v>
      </c>
      <c r="AI4" s="71" t="s">
        <v>14</v>
      </c>
      <c r="AJ4" s="71" t="s">
        <v>14</v>
      </c>
      <c r="AK4" s="66" t="s">
        <v>15</v>
      </c>
      <c r="AL4" s="66" t="s">
        <v>15</v>
      </c>
      <c r="AM4" s="62"/>
      <c r="AN4" s="66" t="s">
        <v>15</v>
      </c>
      <c r="AO4" s="66" t="s">
        <v>15</v>
      </c>
      <c r="AP4" s="66" t="s">
        <v>15</v>
      </c>
      <c r="AQ4" s="66" t="s">
        <v>15</v>
      </c>
      <c r="AR4" s="66" t="s">
        <v>15</v>
      </c>
      <c r="AS4" s="66" t="s">
        <v>15</v>
      </c>
      <c r="AT4" s="66" t="s">
        <v>15</v>
      </c>
      <c r="AU4" s="66" t="s">
        <v>15</v>
      </c>
      <c r="AV4" s="66" t="s">
        <v>15</v>
      </c>
      <c r="AW4" s="66" t="s">
        <v>15</v>
      </c>
      <c r="AX4" s="66" t="s">
        <v>15</v>
      </c>
      <c r="AY4" s="73">
        <v>3</v>
      </c>
    </row>
    <row r="5" ht="57" customHeight="1" spans="2:51">
      <c r="B5" s="73">
        <v>4</v>
      </c>
      <c r="C5" s="76"/>
      <c r="D5" s="65" t="s">
        <v>13</v>
      </c>
      <c r="E5" s="65" t="s">
        <v>13</v>
      </c>
      <c r="F5" s="65" t="s">
        <v>13</v>
      </c>
      <c r="G5" s="65" t="s">
        <v>13</v>
      </c>
      <c r="H5" s="65" t="s">
        <v>13</v>
      </c>
      <c r="I5" s="65" t="s">
        <v>13</v>
      </c>
      <c r="J5" s="65" t="s">
        <v>13</v>
      </c>
      <c r="K5" s="65" t="s">
        <v>13</v>
      </c>
      <c r="L5" s="65" t="s">
        <v>13</v>
      </c>
      <c r="M5" s="65" t="s">
        <v>13</v>
      </c>
      <c r="N5" s="65" t="s">
        <v>13</v>
      </c>
      <c r="O5" s="83"/>
      <c r="P5" s="85" t="s">
        <v>17</v>
      </c>
      <c r="Q5" s="64" t="s">
        <v>17</v>
      </c>
      <c r="R5" s="64" t="s">
        <v>17</v>
      </c>
      <c r="S5" s="64" t="s">
        <v>17</v>
      </c>
      <c r="T5" s="64" t="s">
        <v>17</v>
      </c>
      <c r="U5" s="64" t="s">
        <v>17</v>
      </c>
      <c r="V5" s="64" t="s">
        <v>17</v>
      </c>
      <c r="W5" s="64" t="s">
        <v>17</v>
      </c>
      <c r="X5" s="64" t="s">
        <v>17</v>
      </c>
      <c r="Y5" s="64" t="s">
        <v>17</v>
      </c>
      <c r="Z5" s="64" t="s">
        <v>17</v>
      </c>
      <c r="AA5" s="83"/>
      <c r="AB5" s="71" t="s">
        <v>14</v>
      </c>
      <c r="AC5" s="71" t="s">
        <v>14</v>
      </c>
      <c r="AD5" s="71" t="s">
        <v>14</v>
      </c>
      <c r="AE5" s="71" t="s">
        <v>14</v>
      </c>
      <c r="AF5" s="71" t="s">
        <v>14</v>
      </c>
      <c r="AG5" s="71" t="s">
        <v>14</v>
      </c>
      <c r="AH5" s="71" t="s">
        <v>14</v>
      </c>
      <c r="AI5" s="71" t="s">
        <v>14</v>
      </c>
      <c r="AJ5" s="71" t="s">
        <v>14</v>
      </c>
      <c r="AK5" s="71" t="s">
        <v>14</v>
      </c>
      <c r="AL5" s="71" t="s">
        <v>14</v>
      </c>
      <c r="AM5" s="62"/>
      <c r="AN5" s="66" t="s">
        <v>15</v>
      </c>
      <c r="AO5" s="66" t="s">
        <v>15</v>
      </c>
      <c r="AP5" s="66" t="s">
        <v>15</v>
      </c>
      <c r="AQ5" s="66" t="s">
        <v>15</v>
      </c>
      <c r="AR5" s="66" t="s">
        <v>15</v>
      </c>
      <c r="AS5" s="66" t="s">
        <v>15</v>
      </c>
      <c r="AT5" s="66" t="s">
        <v>15</v>
      </c>
      <c r="AU5" s="66" t="s">
        <v>15</v>
      </c>
      <c r="AV5" s="66" t="s">
        <v>15</v>
      </c>
      <c r="AW5" s="66" t="s">
        <v>15</v>
      </c>
      <c r="AX5" s="66" t="s">
        <v>15</v>
      </c>
      <c r="AY5" s="73">
        <v>4</v>
      </c>
    </row>
    <row r="6" ht="57" customHeight="1" spans="2:51">
      <c r="B6" s="73">
        <v>5</v>
      </c>
      <c r="C6" s="77"/>
      <c r="D6" s="65" t="s">
        <v>13</v>
      </c>
      <c r="E6" s="65" t="s">
        <v>13</v>
      </c>
      <c r="F6" s="65" t="s">
        <v>13</v>
      </c>
      <c r="G6" s="65" t="s">
        <v>13</v>
      </c>
      <c r="H6" s="65" t="s">
        <v>13</v>
      </c>
      <c r="I6" s="65" t="s">
        <v>13</v>
      </c>
      <c r="J6" s="65" t="s">
        <v>13</v>
      </c>
      <c r="K6" s="65" t="s">
        <v>13</v>
      </c>
      <c r="L6" s="65" t="s">
        <v>13</v>
      </c>
      <c r="M6" s="65" t="s">
        <v>13</v>
      </c>
      <c r="N6" s="65" t="s">
        <v>13</v>
      </c>
      <c r="O6" s="86"/>
      <c r="P6" s="84" t="s">
        <v>13</v>
      </c>
      <c r="Q6" s="65" t="s">
        <v>13</v>
      </c>
      <c r="R6" s="65" t="s">
        <v>13</v>
      </c>
      <c r="S6" s="65" t="s">
        <v>13</v>
      </c>
      <c r="T6" s="65" t="s">
        <v>13</v>
      </c>
      <c r="U6" s="65" t="s">
        <v>13</v>
      </c>
      <c r="V6" s="89" t="s">
        <v>18</v>
      </c>
      <c r="W6" s="89" t="s">
        <v>18</v>
      </c>
      <c r="X6" s="89" t="s">
        <v>18</v>
      </c>
      <c r="Y6" s="89" t="s">
        <v>18</v>
      </c>
      <c r="Z6" s="95" t="s">
        <v>14</v>
      </c>
      <c r="AA6" s="96"/>
      <c r="AB6" s="63" t="s">
        <v>16</v>
      </c>
      <c r="AC6" s="63" t="s">
        <v>16</v>
      </c>
      <c r="AD6" s="63" t="s">
        <v>16</v>
      </c>
      <c r="AE6" s="63" t="s">
        <v>16</v>
      </c>
      <c r="AF6" s="63" t="s">
        <v>16</v>
      </c>
      <c r="AG6" s="71" t="s">
        <v>14</v>
      </c>
      <c r="AH6" s="71" t="s">
        <v>14</v>
      </c>
      <c r="AI6" s="71" t="s">
        <v>14</v>
      </c>
      <c r="AJ6" s="71" t="s">
        <v>14</v>
      </c>
      <c r="AK6" s="71" t="s">
        <v>14</v>
      </c>
      <c r="AL6" s="71" t="s">
        <v>14</v>
      </c>
      <c r="AM6" s="102"/>
      <c r="AN6" s="66" t="s">
        <v>15</v>
      </c>
      <c r="AO6" s="66" t="s">
        <v>15</v>
      </c>
      <c r="AP6" s="66" t="s">
        <v>15</v>
      </c>
      <c r="AQ6" s="66" t="s">
        <v>15</v>
      </c>
      <c r="AR6" s="66" t="s">
        <v>15</v>
      </c>
      <c r="AS6" s="66" t="s">
        <v>15</v>
      </c>
      <c r="AT6" s="66" t="s">
        <v>15</v>
      </c>
      <c r="AU6" s="66" t="s">
        <v>15</v>
      </c>
      <c r="AV6" s="66" t="s">
        <v>15</v>
      </c>
      <c r="AW6" s="66" t="s">
        <v>15</v>
      </c>
      <c r="AX6" s="66" t="s">
        <v>15</v>
      </c>
      <c r="AY6" s="73">
        <v>5</v>
      </c>
    </row>
    <row r="7" spans="2:51">
      <c r="B7" s="69"/>
      <c r="C7" s="78" t="s">
        <v>19</v>
      </c>
      <c r="D7" s="79" t="s">
        <v>20</v>
      </c>
      <c r="E7" s="79" t="s">
        <v>21</v>
      </c>
      <c r="F7" s="79" t="s">
        <v>22</v>
      </c>
      <c r="G7" s="79" t="s">
        <v>23</v>
      </c>
      <c r="H7" s="79" t="s">
        <v>24</v>
      </c>
      <c r="I7" s="79" t="s">
        <v>25</v>
      </c>
      <c r="J7" s="79" t="s">
        <v>26</v>
      </c>
      <c r="K7" s="79" t="s">
        <v>27</v>
      </c>
      <c r="L7" s="79" t="s">
        <v>28</v>
      </c>
      <c r="M7" s="79" t="s">
        <v>29</v>
      </c>
      <c r="N7" s="79" t="s">
        <v>30</v>
      </c>
      <c r="O7" s="78" t="s">
        <v>19</v>
      </c>
      <c r="P7" s="79" t="s">
        <v>20</v>
      </c>
      <c r="Q7" s="79" t="s">
        <v>21</v>
      </c>
      <c r="R7" s="79" t="s">
        <v>22</v>
      </c>
      <c r="S7" s="79" t="s">
        <v>23</v>
      </c>
      <c r="T7" s="79" t="s">
        <v>24</v>
      </c>
      <c r="U7" s="79" t="s">
        <v>25</v>
      </c>
      <c r="V7" s="79" t="s">
        <v>26</v>
      </c>
      <c r="W7" s="79" t="s">
        <v>27</v>
      </c>
      <c r="X7" s="79" t="s">
        <v>28</v>
      </c>
      <c r="Y7" s="79" t="s">
        <v>29</v>
      </c>
      <c r="Z7" s="79" t="s">
        <v>30</v>
      </c>
      <c r="AA7" s="78" t="s">
        <v>19</v>
      </c>
      <c r="AB7" s="79" t="s">
        <v>20</v>
      </c>
      <c r="AC7" s="79" t="s">
        <v>21</v>
      </c>
      <c r="AD7" s="79" t="s">
        <v>22</v>
      </c>
      <c r="AE7" s="79" t="s">
        <v>23</v>
      </c>
      <c r="AF7" s="79" t="s">
        <v>24</v>
      </c>
      <c r="AG7" s="79" t="s">
        <v>25</v>
      </c>
      <c r="AH7" s="79" t="s">
        <v>26</v>
      </c>
      <c r="AI7" s="79" t="s">
        <v>27</v>
      </c>
      <c r="AJ7" s="79" t="s">
        <v>28</v>
      </c>
      <c r="AK7" s="79" t="s">
        <v>29</v>
      </c>
      <c r="AL7" s="79" t="s">
        <v>30</v>
      </c>
      <c r="AM7" s="78" t="s">
        <v>19</v>
      </c>
      <c r="AN7" s="79" t="s">
        <v>20</v>
      </c>
      <c r="AO7" s="79" t="s">
        <v>21</v>
      </c>
      <c r="AP7" s="79" t="s">
        <v>22</v>
      </c>
      <c r="AQ7" s="79" t="s">
        <v>23</v>
      </c>
      <c r="AR7" s="79" t="s">
        <v>24</v>
      </c>
      <c r="AS7" s="79" t="s">
        <v>25</v>
      </c>
      <c r="AT7" s="79" t="s">
        <v>26</v>
      </c>
      <c r="AU7" s="79" t="s">
        <v>27</v>
      </c>
      <c r="AV7" s="79" t="s">
        <v>28</v>
      </c>
      <c r="AW7" s="79" t="s">
        <v>29</v>
      </c>
      <c r="AX7" s="105" t="s">
        <v>30</v>
      </c>
      <c r="AY7" s="106"/>
    </row>
    <row r="8" spans="2:51">
      <c r="B8" s="69"/>
      <c r="C8"/>
      <c r="D8" s="80"/>
      <c r="E8" s="80"/>
      <c r="F8" s="80"/>
      <c r="G8" s="80"/>
      <c r="H8" s="80"/>
      <c r="I8" s="87" t="s">
        <v>31</v>
      </c>
      <c r="J8" s="80"/>
      <c r="K8" s="80"/>
      <c r="L8" s="80"/>
      <c r="M8" s="80"/>
      <c r="N8" s="80"/>
      <c r="O8"/>
      <c r="P8" s="88"/>
      <c r="Q8" s="90" t="s">
        <v>32</v>
      </c>
      <c r="R8" s="88"/>
      <c r="S8" s="88"/>
      <c r="T8" s="91"/>
      <c r="U8" s="92" t="s">
        <v>33</v>
      </c>
      <c r="V8" s="91"/>
      <c r="W8" s="91"/>
      <c r="X8" s="93"/>
      <c r="Y8" s="97" t="s">
        <v>34</v>
      </c>
      <c r="Z8" s="93"/>
      <c r="AA8"/>
      <c r="AB8" s="98"/>
      <c r="AC8" s="98"/>
      <c r="AD8" s="98"/>
      <c r="AE8" s="98"/>
      <c r="AF8" s="99" t="s">
        <v>35</v>
      </c>
      <c r="AG8" s="98"/>
      <c r="AH8" s="98"/>
      <c r="AI8" s="98"/>
      <c r="AJ8" s="98"/>
      <c r="AK8" s="98"/>
      <c r="AL8" s="98"/>
      <c r="AM8"/>
      <c r="AN8" s="103"/>
      <c r="AO8" s="103"/>
      <c r="AP8" s="103"/>
      <c r="AQ8" s="103"/>
      <c r="AR8" s="104" t="s">
        <v>36</v>
      </c>
      <c r="AS8" s="103"/>
      <c r="AT8" s="103"/>
      <c r="AU8" s="103"/>
      <c r="AV8" s="103"/>
      <c r="AW8" s="103"/>
      <c r="AX8" s="103"/>
      <c r="AY8" s="106"/>
    </row>
    <row r="10" spans="2:6">
      <c r="B10" s="69" t="s">
        <v>37</v>
      </c>
      <c r="F10" t="s">
        <v>38</v>
      </c>
    </row>
    <row r="11" spans="2:6">
      <c r="B11" s="1"/>
      <c r="F11" s="69"/>
    </row>
  </sheetData>
  <pageMargins left="0.75" right="0.75" top="1" bottom="1" header="0.5" footer="0.5"/>
  <headerFooter/>
  <ignoredErrors>
    <ignoredError sqref="AN7:AX7;AB7:AM7;P7:AA7;C7:O7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N6"/>
  <sheetViews>
    <sheetView workbookViewId="0">
      <selection activeCell="D6" sqref="D6"/>
    </sheetView>
  </sheetViews>
  <sheetFormatPr defaultColWidth="9.14285714285714" defaultRowHeight="15" outlineLevelRow="5"/>
  <cols>
    <col min="1" max="1" width="3.42857142857143" customWidth="1"/>
    <col min="2" max="2" width="3.57142857142857" customWidth="1"/>
  </cols>
  <sheetData>
    <row r="2" ht="43" customHeight="1" spans="2:14">
      <c r="B2" s="62">
        <v>1</v>
      </c>
      <c r="C2" s="63" t="s">
        <v>16</v>
      </c>
      <c r="D2" s="64" t="s">
        <v>17</v>
      </c>
      <c r="E2" s="65" t="s">
        <v>13</v>
      </c>
      <c r="F2" s="65" t="s">
        <v>13</v>
      </c>
      <c r="G2" s="65" t="s">
        <v>13</v>
      </c>
      <c r="H2" s="66" t="s">
        <v>15</v>
      </c>
      <c r="I2" s="66" t="s">
        <v>15</v>
      </c>
      <c r="J2" s="66" t="s">
        <v>15</v>
      </c>
      <c r="K2" s="70" t="s">
        <v>14</v>
      </c>
      <c r="L2" s="71" t="s">
        <v>14</v>
      </c>
      <c r="M2" s="71" t="s">
        <v>14</v>
      </c>
      <c r="N2" s="71" t="s">
        <v>14</v>
      </c>
    </row>
    <row r="3" ht="43" customHeight="1" spans="2:14">
      <c r="B3" s="62">
        <v>2</v>
      </c>
      <c r="C3" s="67" t="s">
        <v>39</v>
      </c>
      <c r="D3" s="65" t="s">
        <v>13</v>
      </c>
      <c r="E3" s="65" t="s">
        <v>13</v>
      </c>
      <c r="F3" s="65" t="s">
        <v>13</v>
      </c>
      <c r="G3" s="65" t="s">
        <v>13</v>
      </c>
      <c r="H3" s="66" t="s">
        <v>15</v>
      </c>
      <c r="I3" s="66" t="s">
        <v>15</v>
      </c>
      <c r="J3" s="66" t="s">
        <v>15</v>
      </c>
      <c r="K3" s="70" t="s">
        <v>14</v>
      </c>
      <c r="L3" s="71" t="s">
        <v>14</v>
      </c>
      <c r="M3" s="71" t="s">
        <v>14</v>
      </c>
      <c r="N3" s="71" t="s">
        <v>14</v>
      </c>
    </row>
    <row r="4" spans="3:14">
      <c r="C4" s="68" t="s">
        <v>20</v>
      </c>
      <c r="D4" s="68" t="s">
        <v>21</v>
      </c>
      <c r="E4" s="68" t="s">
        <v>22</v>
      </c>
      <c r="F4" s="68" t="s">
        <v>23</v>
      </c>
      <c r="G4" s="68" t="s">
        <v>24</v>
      </c>
      <c r="H4" s="68" t="s">
        <v>25</v>
      </c>
      <c r="I4" s="68" t="s">
        <v>26</v>
      </c>
      <c r="J4" s="68" t="s">
        <v>27</v>
      </c>
      <c r="K4" s="68" t="s">
        <v>28</v>
      </c>
      <c r="L4" s="68" t="s">
        <v>29</v>
      </c>
      <c r="M4" s="68" t="s">
        <v>30</v>
      </c>
      <c r="N4" s="68" t="s">
        <v>40</v>
      </c>
    </row>
    <row r="6" spans="2:4">
      <c r="B6" s="69" t="s">
        <v>37</v>
      </c>
      <c r="D6" t="s">
        <v>38</v>
      </c>
    </row>
  </sheetData>
  <pageMargins left="0.75" right="0.75" top="1" bottom="1" header="0.5" footer="0.5"/>
  <headerFooter/>
  <ignoredErrors>
    <ignoredError sqref="C4:N4" numberStoredAsText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AA20"/>
  <sheetViews>
    <sheetView workbookViewId="0">
      <selection activeCell="M26" sqref="M26"/>
    </sheetView>
  </sheetViews>
  <sheetFormatPr defaultColWidth="9.14285714285714" defaultRowHeight="15"/>
  <cols>
    <col min="1" max="1" width="2.71428571428571" customWidth="1"/>
    <col min="2" max="2" width="2.85714285714286" style="1" customWidth="1"/>
    <col min="3" max="3" width="2.85714285714286" customWidth="1"/>
    <col min="4" max="4" width="15.2857142857143" customWidth="1"/>
    <col min="5" max="6" width="6.42857142857143" customWidth="1"/>
    <col min="7" max="7" width="9" customWidth="1"/>
    <col min="8" max="8" width="2.71428571428571" customWidth="1"/>
    <col min="9" max="10" width="6" customWidth="1"/>
    <col min="11" max="11" width="9" customWidth="1"/>
    <col min="12" max="12" width="3.14285714285714" customWidth="1"/>
    <col min="13" max="13" width="9.57142857142857" style="2" customWidth="1"/>
    <col min="14" max="14" width="5.85714285714286" customWidth="1"/>
    <col min="15" max="15" width="2.85714285714286" style="1" customWidth="1"/>
    <col min="16" max="16" width="2.85714285714286" customWidth="1"/>
    <col min="17" max="17" width="15.2857142857143" customWidth="1"/>
    <col min="18" max="19" width="6.42857142857143" customWidth="1"/>
    <col min="20" max="20" width="9" customWidth="1"/>
    <col min="21" max="21" width="2.71428571428571" customWidth="1"/>
    <col min="22" max="23" width="6" customWidth="1"/>
    <col min="24" max="24" width="9" customWidth="1"/>
    <col min="25" max="25" width="3.14285714285714" customWidth="1"/>
    <col min="26" max="26" width="9.57142857142857" style="2" customWidth="1"/>
    <col min="27" max="27" width="2.85714285714286" style="1" customWidth="1"/>
  </cols>
  <sheetData>
    <row r="2" spans="2:27">
      <c r="B2" s="3"/>
      <c r="C2" s="4"/>
      <c r="D2" s="4" t="s">
        <v>41</v>
      </c>
      <c r="E2" s="4">
        <f>11*5*4</f>
        <v>220</v>
      </c>
      <c r="F2" s="4"/>
      <c r="G2" s="4" t="s">
        <v>42</v>
      </c>
      <c r="H2" s="5"/>
      <c r="I2" s="4"/>
      <c r="J2" s="4"/>
      <c r="K2" s="4"/>
      <c r="L2" s="4"/>
      <c r="M2" s="31"/>
      <c r="O2" s="3"/>
      <c r="P2" s="4"/>
      <c r="Q2" s="4" t="s">
        <v>41</v>
      </c>
      <c r="R2" s="4">
        <v>24</v>
      </c>
      <c r="S2" s="4"/>
      <c r="T2" s="4"/>
      <c r="U2" s="45"/>
      <c r="V2" s="4"/>
      <c r="W2" s="4"/>
      <c r="X2" s="4"/>
      <c r="Y2" s="4"/>
      <c r="Z2" s="31"/>
      <c r="AA2" s="6"/>
    </row>
    <row r="3" spans="2:27">
      <c r="B3" s="6"/>
      <c r="D3" t="s">
        <v>43</v>
      </c>
      <c r="E3">
        <f>12*5*4</f>
        <v>240</v>
      </c>
      <c r="G3" s="7" t="s">
        <v>44</v>
      </c>
      <c r="H3" s="8"/>
      <c r="M3" s="32"/>
      <c r="O3" s="6"/>
      <c r="P3" s="7"/>
      <c r="S3" s="7"/>
      <c r="T3" s="7"/>
      <c r="U3" s="46"/>
      <c r="V3" s="7"/>
      <c r="W3" s="7"/>
      <c r="X3" s="7"/>
      <c r="Y3" s="7"/>
      <c r="Z3" s="32"/>
      <c r="AA3" s="6"/>
    </row>
    <row r="4" spans="2:27">
      <c r="B4" s="6"/>
      <c r="H4" s="8"/>
      <c r="M4" s="32"/>
      <c r="O4" s="6"/>
      <c r="P4" s="7"/>
      <c r="S4" s="7"/>
      <c r="T4" s="7"/>
      <c r="U4" s="46"/>
      <c r="V4" s="7"/>
      <c r="W4" s="7"/>
      <c r="X4" s="7"/>
      <c r="Y4" s="7"/>
      <c r="Z4" s="32"/>
      <c r="AA4" s="6"/>
    </row>
    <row r="5" spans="2:27">
      <c r="B5" s="9"/>
      <c r="C5" s="8"/>
      <c r="D5" s="10" t="s">
        <v>45</v>
      </c>
      <c r="E5" s="10">
        <f>COUNTIF(LODÓWKI!C2:AX6,B9)+COUNTIF(LODÓWKI!C2:AX6,B10)+COUNTIF(LODÓWKI!C2:AX6,B11)+COUNTIF(LODÓWKI!C2:AX6,B13)+COUNTIF(LODÓWKI!C2:AX6,B14)+COUNTIF(LODÓWKI!C2:AX6,B15)</f>
        <v>220</v>
      </c>
      <c r="F5" s="11">
        <f>SUM(F9:F15)</f>
        <v>1</v>
      </c>
      <c r="G5" s="12"/>
      <c r="H5" s="13"/>
      <c r="I5" s="33">
        <f>SUM(I9:I15)</f>
        <v>220</v>
      </c>
      <c r="J5" s="11">
        <f>SUM(J9:J15)</f>
        <v>1</v>
      </c>
      <c r="K5" s="12"/>
      <c r="L5" s="12"/>
      <c r="M5" s="34"/>
      <c r="O5" s="35"/>
      <c r="P5" s="36"/>
      <c r="Q5" s="47" t="s">
        <v>46</v>
      </c>
      <c r="R5" s="47">
        <f>COUNTIF(SŁUPKI!C2:N3,O9)+COUNTIF(SŁUPKI!C2:N3,O10)+COUNTIF(SŁUPKI!C2:N3,O11)+COUNTIF(SŁUPKI!C2:N3,O13)+COUNTIF(SŁUPKI!C2:N3,O14)+COUNTIF(SŁUPKI!C2:N3,O15)+COUNTIF(SŁUPKI!C2:N3,O16)</f>
        <v>24</v>
      </c>
      <c r="S5" s="48">
        <f>SUM(S9:S16)</f>
        <v>1</v>
      </c>
      <c r="T5" s="49"/>
      <c r="U5" s="50"/>
      <c r="V5" s="51">
        <f>SUM(V9:V15)</f>
        <v>23</v>
      </c>
      <c r="W5" s="48">
        <f>SUM(W9:W16)</f>
        <v>1</v>
      </c>
      <c r="X5" s="49"/>
      <c r="Y5" s="49"/>
      <c r="Z5" s="58"/>
      <c r="AA5" s="6"/>
    </row>
    <row r="6" spans="2:27">
      <c r="B6" s="14"/>
      <c r="C6" s="15"/>
      <c r="D6" s="16"/>
      <c r="E6" s="16"/>
      <c r="F6" s="17"/>
      <c r="G6" s="18"/>
      <c r="H6" s="19"/>
      <c r="I6" s="16"/>
      <c r="J6" s="16"/>
      <c r="K6" s="18"/>
      <c r="L6" s="18"/>
      <c r="M6" s="37"/>
      <c r="N6" s="15"/>
      <c r="O6" s="14"/>
      <c r="P6" s="15"/>
      <c r="Q6" s="16"/>
      <c r="R6" s="16"/>
      <c r="S6" s="17"/>
      <c r="T6" s="18"/>
      <c r="U6" s="52"/>
      <c r="V6" s="16"/>
      <c r="W6" s="16"/>
      <c r="X6" s="18"/>
      <c r="Y6" s="18"/>
      <c r="Z6" s="37"/>
      <c r="AA6" s="6"/>
    </row>
    <row r="7" spans="2:27">
      <c r="B7" s="14"/>
      <c r="C7" s="15"/>
      <c r="D7" s="16"/>
      <c r="E7" s="16" t="s">
        <v>47</v>
      </c>
      <c r="F7" s="17"/>
      <c r="G7" s="18"/>
      <c r="H7" s="19"/>
      <c r="I7" s="38"/>
      <c r="J7" s="39" t="s">
        <v>48</v>
      </c>
      <c r="K7" s="18"/>
      <c r="L7" s="18"/>
      <c r="M7" s="37" t="s">
        <v>49</v>
      </c>
      <c r="N7" s="15"/>
      <c r="O7" s="14"/>
      <c r="P7" s="15"/>
      <c r="Q7" s="16"/>
      <c r="R7" s="16" t="s">
        <v>47</v>
      </c>
      <c r="S7" s="17"/>
      <c r="T7" s="18"/>
      <c r="U7" s="52"/>
      <c r="V7" s="38"/>
      <c r="W7" s="39" t="s">
        <v>46</v>
      </c>
      <c r="X7" s="18"/>
      <c r="Y7" s="18"/>
      <c r="Z7" s="37" t="s">
        <v>49</v>
      </c>
      <c r="AA7" s="6"/>
    </row>
    <row r="8" spans="2:27">
      <c r="B8" s="14"/>
      <c r="C8" s="15"/>
      <c r="D8" s="15"/>
      <c r="E8" s="15"/>
      <c r="F8" s="15"/>
      <c r="G8" s="20"/>
      <c r="H8" s="21"/>
      <c r="I8" s="15"/>
      <c r="J8" s="15"/>
      <c r="K8" s="20"/>
      <c r="L8" s="20"/>
      <c r="M8" s="37"/>
      <c r="N8" s="15"/>
      <c r="O8" s="14"/>
      <c r="P8" s="15"/>
      <c r="Q8" s="15"/>
      <c r="R8" s="15"/>
      <c r="S8" s="15"/>
      <c r="T8" s="20"/>
      <c r="U8" s="53"/>
      <c r="V8" s="15"/>
      <c r="W8" s="15"/>
      <c r="X8" s="20"/>
      <c r="Y8" s="20"/>
      <c r="Z8" s="37"/>
      <c r="AA8" s="6"/>
    </row>
    <row r="9" spans="2:27">
      <c r="B9" s="14" t="s">
        <v>13</v>
      </c>
      <c r="C9" s="15"/>
      <c r="D9" s="15" t="s">
        <v>50</v>
      </c>
      <c r="E9" s="22">
        <f>F9*$E$5</f>
        <v>61.6</v>
      </c>
      <c r="F9" s="23">
        <v>0.28</v>
      </c>
      <c r="G9" s="24" t="s">
        <v>51</v>
      </c>
      <c r="H9" s="25"/>
      <c r="I9" s="22">
        <f>COUNTIF(LODÓWKI!C2:AX6,B9)</f>
        <v>65</v>
      </c>
      <c r="J9" s="40">
        <f>I9/$E$5</f>
        <v>0.295454545454545</v>
      </c>
      <c r="K9" s="24" t="s">
        <v>51</v>
      </c>
      <c r="L9" s="41"/>
      <c r="M9" s="42">
        <f>E9-I9</f>
        <v>-3.39999999999999</v>
      </c>
      <c r="N9" s="15"/>
      <c r="O9" s="14" t="s">
        <v>13</v>
      </c>
      <c r="P9" s="15"/>
      <c r="Q9" s="15" t="s">
        <v>50</v>
      </c>
      <c r="R9" s="22">
        <f t="shared" ref="R9:R15" si="0">$R$5*S9</f>
        <v>6.72</v>
      </c>
      <c r="S9" s="23">
        <v>0.28</v>
      </c>
      <c r="T9" s="24" t="s">
        <v>51</v>
      </c>
      <c r="U9" s="54"/>
      <c r="V9" s="22">
        <f>COUNTIF(SŁUPKI!C2:N3,O9)</f>
        <v>7</v>
      </c>
      <c r="W9" s="40">
        <f>V9/$R$5</f>
        <v>0.291666666666667</v>
      </c>
      <c r="X9" s="24" t="s">
        <v>51</v>
      </c>
      <c r="Y9" s="41"/>
      <c r="Z9" s="42">
        <f t="shared" ref="Z9:Z11" si="1">R9-V9</f>
        <v>-0.279999999999999</v>
      </c>
      <c r="AA9" s="6"/>
    </row>
    <row r="10" spans="2:27">
      <c r="B10" s="14" t="s">
        <v>15</v>
      </c>
      <c r="C10" s="15"/>
      <c r="D10" s="15" t="s">
        <v>36</v>
      </c>
      <c r="E10" s="22">
        <f t="shared" ref="E10:E15" si="2">F10*$E$5</f>
        <v>61.6</v>
      </c>
      <c r="F10" s="23">
        <v>0.28</v>
      </c>
      <c r="G10" s="26">
        <f>SUM(F9:F11)</f>
        <v>0.84</v>
      </c>
      <c r="H10" s="25"/>
      <c r="I10" s="22">
        <f>COUNTIF(LODÓWKI!C2:AX6,B10)</f>
        <v>61</v>
      </c>
      <c r="J10" s="40">
        <f t="shared" ref="J10:J15" si="3">I10/$E$5</f>
        <v>0.277272727272727</v>
      </c>
      <c r="K10" s="26">
        <f>SUM(J9:J11)</f>
        <v>0.868181818181818</v>
      </c>
      <c r="L10" s="41"/>
      <c r="M10" s="42">
        <f t="shared" ref="M10:M15" si="4">E10-I10</f>
        <v>0.600000000000009</v>
      </c>
      <c r="N10" s="15"/>
      <c r="O10" s="14" t="s">
        <v>15</v>
      </c>
      <c r="P10" s="15"/>
      <c r="Q10" s="15" t="s">
        <v>36</v>
      </c>
      <c r="R10" s="22">
        <f t="shared" si="0"/>
        <v>6.72</v>
      </c>
      <c r="S10" s="23">
        <v>0.28</v>
      </c>
      <c r="T10" s="26">
        <f>SUM(S9:S11)</f>
        <v>0.84</v>
      </c>
      <c r="U10" s="54"/>
      <c r="V10" s="22">
        <f>COUNTIF(SŁUPKI!C2:N3,O10)</f>
        <v>6</v>
      </c>
      <c r="W10" s="40">
        <f t="shared" ref="W10:W16" si="5">V10/$R$5</f>
        <v>0.25</v>
      </c>
      <c r="X10" s="26">
        <f>SUM(W9:W11)</f>
        <v>0.875</v>
      </c>
      <c r="Y10" s="41"/>
      <c r="Z10" s="42">
        <f t="shared" si="1"/>
        <v>0.720000000000001</v>
      </c>
      <c r="AA10" s="6"/>
    </row>
    <row r="11" spans="2:27">
      <c r="B11" s="14" t="s">
        <v>14</v>
      </c>
      <c r="C11" s="15"/>
      <c r="D11" s="15" t="s">
        <v>35</v>
      </c>
      <c r="E11" s="22">
        <f t="shared" si="2"/>
        <v>61.6</v>
      </c>
      <c r="F11" s="23">
        <v>0.28</v>
      </c>
      <c r="G11" s="26"/>
      <c r="H11" s="25"/>
      <c r="I11" s="22">
        <f>COUNTIF(LODÓWKI!C2:AX6,B11)</f>
        <v>65</v>
      </c>
      <c r="J11" s="40">
        <f t="shared" si="3"/>
        <v>0.295454545454545</v>
      </c>
      <c r="K11" s="26"/>
      <c r="L11" s="41"/>
      <c r="M11" s="42">
        <f t="shared" si="4"/>
        <v>-3.39999999999999</v>
      </c>
      <c r="N11" s="15"/>
      <c r="O11" s="14" t="s">
        <v>14</v>
      </c>
      <c r="P11" s="15"/>
      <c r="Q11" s="15" t="s">
        <v>35</v>
      </c>
      <c r="R11" s="22">
        <f t="shared" si="0"/>
        <v>6.72</v>
      </c>
      <c r="S11" s="23">
        <v>0.28</v>
      </c>
      <c r="T11" s="26"/>
      <c r="U11" s="54"/>
      <c r="V11" s="22">
        <f>COUNTIF(SŁUPKI!C2:N3,O11)</f>
        <v>8</v>
      </c>
      <c r="W11" s="40">
        <f t="shared" si="5"/>
        <v>0.333333333333333</v>
      </c>
      <c r="X11" s="26"/>
      <c r="Y11" s="41"/>
      <c r="Z11" s="42">
        <f t="shared" si="1"/>
        <v>-1.28</v>
      </c>
      <c r="AA11" s="6"/>
    </row>
    <row r="12" spans="2:27">
      <c r="B12" s="14"/>
      <c r="C12" s="15"/>
      <c r="D12" s="15"/>
      <c r="E12" s="22"/>
      <c r="F12" s="15"/>
      <c r="G12" s="27"/>
      <c r="H12" s="21"/>
      <c r="I12" s="22"/>
      <c r="J12" s="40"/>
      <c r="K12" s="27"/>
      <c r="L12" s="27"/>
      <c r="M12" s="42"/>
      <c r="N12" s="15"/>
      <c r="O12" s="14"/>
      <c r="P12" s="15"/>
      <c r="Q12" s="15"/>
      <c r="R12" s="22"/>
      <c r="S12" s="15"/>
      <c r="T12" s="27"/>
      <c r="U12" s="53"/>
      <c r="V12" s="22"/>
      <c r="W12" s="40"/>
      <c r="X12" s="27"/>
      <c r="Y12" s="27"/>
      <c r="Z12" s="42"/>
      <c r="AA12" s="6"/>
    </row>
    <row r="13" spans="2:27">
      <c r="B13" s="14" t="s">
        <v>16</v>
      </c>
      <c r="C13" s="15"/>
      <c r="D13" s="15" t="s">
        <v>32</v>
      </c>
      <c r="E13" s="22">
        <f t="shared" si="2"/>
        <v>13.2</v>
      </c>
      <c r="F13" s="23">
        <v>0.06</v>
      </c>
      <c r="G13" s="24" t="s">
        <v>51</v>
      </c>
      <c r="H13" s="21"/>
      <c r="I13" s="22">
        <f>COUNTIF(LODÓWKI!C2:AX6,B13)</f>
        <v>14</v>
      </c>
      <c r="J13" s="40">
        <f t="shared" si="3"/>
        <v>0.0636363636363636</v>
      </c>
      <c r="K13" s="24" t="s">
        <v>51</v>
      </c>
      <c r="L13" s="41"/>
      <c r="M13" s="42">
        <f t="shared" si="4"/>
        <v>-0.800000000000001</v>
      </c>
      <c r="N13" s="15"/>
      <c r="O13" s="14" t="s">
        <v>16</v>
      </c>
      <c r="P13" s="15"/>
      <c r="Q13" s="15" t="s">
        <v>32</v>
      </c>
      <c r="R13" s="22">
        <f t="shared" si="0"/>
        <v>1.44</v>
      </c>
      <c r="S13" s="23">
        <v>0.06</v>
      </c>
      <c r="T13" s="24" t="s">
        <v>51</v>
      </c>
      <c r="U13" s="53"/>
      <c r="V13" s="22">
        <f>COUNTIF(SŁUPKI!C2:N3,O13)</f>
        <v>1</v>
      </c>
      <c r="W13" s="40">
        <f t="shared" si="5"/>
        <v>0.0416666666666667</v>
      </c>
      <c r="X13" s="24" t="s">
        <v>51</v>
      </c>
      <c r="Y13" s="41"/>
      <c r="Z13" s="42">
        <f t="shared" ref="Z13:Z16" si="6">R13-V13</f>
        <v>0.44</v>
      </c>
      <c r="AA13" s="6"/>
    </row>
    <row r="14" spans="2:27">
      <c r="B14" s="14" t="s">
        <v>17</v>
      </c>
      <c r="C14" s="15"/>
      <c r="D14" s="15" t="s">
        <v>33</v>
      </c>
      <c r="E14" s="22">
        <f t="shared" si="2"/>
        <v>13.2</v>
      </c>
      <c r="F14" s="23">
        <v>0.06</v>
      </c>
      <c r="G14" s="26">
        <f>SUM(F13:F15)</f>
        <v>0.16</v>
      </c>
      <c r="H14" s="21"/>
      <c r="I14" s="22">
        <f>COUNTIF(LODÓWKI!C2:AX6,B14)</f>
        <v>11</v>
      </c>
      <c r="J14" s="40">
        <f t="shared" si="3"/>
        <v>0.05</v>
      </c>
      <c r="K14" s="26">
        <f>SUM(J13:J15)</f>
        <v>0.131818181818182</v>
      </c>
      <c r="L14" s="41"/>
      <c r="M14" s="42">
        <f t="shared" si="4"/>
        <v>2.2</v>
      </c>
      <c r="N14" s="15"/>
      <c r="O14" s="14" t="s">
        <v>17</v>
      </c>
      <c r="P14" s="15"/>
      <c r="Q14" s="15" t="s">
        <v>33</v>
      </c>
      <c r="R14" s="22">
        <f t="shared" si="0"/>
        <v>1.44</v>
      </c>
      <c r="S14" s="23">
        <v>0.06</v>
      </c>
      <c r="T14" s="26">
        <f>SUM(S13:S15)</f>
        <v>0.16</v>
      </c>
      <c r="U14" s="53"/>
      <c r="V14" s="22">
        <f>COUNTIF(SŁUPKI!C2:N3,O14)</f>
        <v>1</v>
      </c>
      <c r="W14" s="40">
        <f t="shared" si="5"/>
        <v>0.0416666666666667</v>
      </c>
      <c r="X14" s="26">
        <f>SUM(W13:W15)</f>
        <v>0.0833333333333333</v>
      </c>
      <c r="Y14" s="41"/>
      <c r="Z14" s="42">
        <f t="shared" si="6"/>
        <v>0.44</v>
      </c>
      <c r="AA14" s="6"/>
    </row>
    <row r="15" spans="2:27">
      <c r="B15" s="14" t="s">
        <v>18</v>
      </c>
      <c r="C15" s="15"/>
      <c r="D15" s="15" t="s">
        <v>34</v>
      </c>
      <c r="E15" s="22">
        <f t="shared" si="2"/>
        <v>8.8</v>
      </c>
      <c r="F15" s="23">
        <v>0.04</v>
      </c>
      <c r="G15" s="26"/>
      <c r="H15" s="21"/>
      <c r="I15" s="22">
        <f>COUNTIF(LODÓWKI!C2:AX6,B15)</f>
        <v>4</v>
      </c>
      <c r="J15" s="40">
        <f t="shared" si="3"/>
        <v>0.0181818181818182</v>
      </c>
      <c r="K15" s="26"/>
      <c r="L15" s="41"/>
      <c r="M15" s="42">
        <f t="shared" si="4"/>
        <v>4.8</v>
      </c>
      <c r="N15" s="15"/>
      <c r="O15" s="14" t="s">
        <v>18</v>
      </c>
      <c r="P15" s="29"/>
      <c r="Q15" s="29" t="s">
        <v>34</v>
      </c>
      <c r="R15" s="22">
        <f t="shared" si="0"/>
        <v>0.96</v>
      </c>
      <c r="S15" s="55">
        <v>0.04</v>
      </c>
      <c r="T15" s="56"/>
      <c r="U15" s="57"/>
      <c r="V15" s="22">
        <f>COUNTIF(SŁUPKI!C2:N3,O15)</f>
        <v>0</v>
      </c>
      <c r="W15" s="40">
        <f t="shared" si="5"/>
        <v>0</v>
      </c>
      <c r="X15" s="56"/>
      <c r="Y15" s="59"/>
      <c r="Z15" s="42">
        <f t="shared" si="6"/>
        <v>0.96</v>
      </c>
      <c r="AA15" s="6"/>
    </row>
    <row r="16" spans="2:26">
      <c r="B16" s="14"/>
      <c r="C16" s="15"/>
      <c r="D16" s="15"/>
      <c r="E16" s="28"/>
      <c r="F16" s="23"/>
      <c r="G16" s="26"/>
      <c r="H16" s="21"/>
      <c r="I16" s="28"/>
      <c r="J16" s="28"/>
      <c r="K16" s="26"/>
      <c r="L16" s="41"/>
      <c r="M16" s="43"/>
      <c r="N16" s="15"/>
      <c r="O16" s="14" t="s">
        <v>39</v>
      </c>
      <c r="P16" s="15"/>
      <c r="Q16" s="15" t="s">
        <v>52</v>
      </c>
      <c r="R16" s="22"/>
      <c r="S16" s="15"/>
      <c r="T16" s="15"/>
      <c r="U16" s="53"/>
      <c r="V16" s="15">
        <f>COUNTIF(SŁUPKI!C2:N3,O16)</f>
        <v>1</v>
      </c>
      <c r="W16" s="40">
        <f t="shared" si="5"/>
        <v>0.0416666666666667</v>
      </c>
      <c r="X16" s="15"/>
      <c r="Y16" s="15"/>
      <c r="Z16" s="42">
        <f t="shared" si="6"/>
        <v>-1</v>
      </c>
    </row>
    <row r="17" spans="2:27">
      <c r="B17" s="14"/>
      <c r="C17" s="29"/>
      <c r="D17" s="29"/>
      <c r="E17" s="28"/>
      <c r="F17" s="29"/>
      <c r="G17" s="29"/>
      <c r="H17" s="30"/>
      <c r="I17" s="28"/>
      <c r="J17" s="29"/>
      <c r="K17" s="29"/>
      <c r="L17" s="29"/>
      <c r="M17" s="43"/>
      <c r="N17" s="15"/>
      <c r="O17" s="14"/>
      <c r="P17" s="29"/>
      <c r="Q17" s="29"/>
      <c r="R17" s="28"/>
      <c r="S17" s="29"/>
      <c r="T17" s="29"/>
      <c r="U17" s="57"/>
      <c r="V17" s="28"/>
      <c r="W17" s="29"/>
      <c r="X17" s="29"/>
      <c r="Y17" s="29"/>
      <c r="Z17" s="43"/>
      <c r="AA17" s="60"/>
    </row>
    <row r="18" spans="2:26">
      <c r="B18" s="16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20"/>
      <c r="N18" s="15"/>
      <c r="O18" s="44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61"/>
    </row>
    <row r="19" spans="2:26">
      <c r="B19" s="16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20"/>
      <c r="N19" s="15"/>
      <c r="O19" s="16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20"/>
    </row>
    <row r="20" spans="2:26">
      <c r="B20" s="16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20"/>
      <c r="N20" s="15"/>
      <c r="O20" s="16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20"/>
    </row>
  </sheetData>
  <pageMargins left="0.25" right="0.25" top="0.75" bottom="0.75" header="0.298611111111111" footer="0.298611111111111"/>
  <pageSetup paperSize="9" orientation="landscape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"/>
  <sheetViews>
    <sheetView workbookViewId="0">
      <selection activeCell="B3" sqref="B3"/>
    </sheetView>
  </sheetViews>
  <sheetFormatPr defaultColWidth="9.14285714285714" defaultRowHeight="15" outlineLevelRow="1" outlineLevelCol="1"/>
  <sheetData>
    <row r="2" spans="2:2">
      <c r="B2" t="s">
        <v>0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4">
    <comment s:ref="O8" rgbClr="B7C2FC"/>
    <comment s:ref="AA8" rgbClr="B7C2FC"/>
    <comment s:ref="AM8" rgbClr="B7C2FC"/>
  </commentList>
  <commentList sheetStid="3">
    <comment s:ref="B17" rgbClr="B7C2FC"/>
    <comment s:ref="E17" rgbClr="B7C2FC"/>
    <comment s:ref="I17" rgbClr="B7C2FC"/>
    <comment s:ref="O17" rgbClr="B7C2FC"/>
    <comment s:ref="R17" rgbClr="B7C2FC"/>
    <comment s:ref="S17" rgbClr="B7C2FC"/>
    <comment s:ref="V17" rgbClr="B7C2FC"/>
    <comment s:ref="W17" rgbClr="B7C2FC"/>
    <comment s:ref="Z17" rgbClr="B7C2FC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instrukcja</vt:lpstr>
      <vt:lpstr>LODÓWKI</vt:lpstr>
      <vt:lpstr>SŁUPKI</vt:lpstr>
      <vt:lpstr>UDZIAŁY</vt:lpstr>
      <vt:lpstr>91KL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91KL</dc:creator>
  <cp:lastModifiedBy>user</cp:lastModifiedBy>
  <dcterms:created xsi:type="dcterms:W3CDTF">2022-06-30T00:37:00Z</dcterms:created>
  <dcterms:modified xsi:type="dcterms:W3CDTF">2022-07-05T08:44:06Z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E5FF532425344467A307D4CC944E201D</vt:lpwstr>
  </property>
  <property fmtid="{D5CDD505-2E9C-101B-9397-08002B2CF9AE}" pid="3" name="KSOProductBuildVer">
    <vt:lpwstr>1045-11.2.0.11191</vt:lpwstr>
  </property>
</Properties>
</file>