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股票交易\组合持仓跟踪\"/>
    </mc:Choice>
  </mc:AlternateContent>
  <xr:revisionPtr revIDLastSave="0" documentId="13_ncr:1_{E4B161F5-05D4-4958-AE38-23677167252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做T盈亏比计算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" l="1"/>
  <c r="B20" i="1"/>
  <c r="B25" i="1" s="1"/>
  <c r="B28" i="1" s="1"/>
  <c r="B19" i="1"/>
  <c r="B24" i="1" s="1"/>
  <c r="B27" i="1" s="1"/>
  <c r="B15" i="1"/>
  <c r="B14" i="1"/>
  <c r="B13" i="1"/>
  <c r="B12" i="1"/>
  <c r="B11" i="1"/>
  <c r="B10" i="1"/>
  <c r="B18" i="1" s="1"/>
  <c r="B36" i="1" l="1"/>
  <c r="B23" i="1"/>
  <c r="B26" i="1" s="1"/>
  <c r="B29" i="1" s="1"/>
  <c r="B33" i="1" s="1"/>
  <c r="B30" i="1" l="1"/>
  <c r="B32" i="1" s="1"/>
  <c r="B31" i="1" l="1"/>
  <c r="B35" i="1" s="1"/>
</calcChain>
</file>

<file path=xl/sharedStrings.xml><?xml version="1.0" encoding="utf-8"?>
<sst xmlns="http://schemas.openxmlformats.org/spreadsheetml/2006/main" count="62" uniqueCount="59">
  <si>
    <t>做T 真实盈亏比计算器（通用版）</t>
  </si>
  <si>
    <t>市场选择</t>
  </si>
  <si>
    <t>A股</t>
  </si>
  <si>
    <t>A股 或 美股(IBKR)</t>
  </si>
  <si>
    <t>交易股数</t>
  </si>
  <si>
    <t>1股起，默认100股</t>
  </si>
  <si>
    <t>真实委托买入价</t>
  </si>
  <si>
    <t>你实际挂单的买入价格</t>
  </si>
  <si>
    <t>真实止损委托价</t>
  </si>
  <si>
    <t>你实际挂单的止损卖出价格</t>
  </si>
  <si>
    <t>真实止盈委托价</t>
  </si>
  <si>
    <t>你实际挂单的止盈卖出价格</t>
  </si>
  <si>
    <t>费率参数（根据市场自动填充，可手动修改）</t>
  </si>
  <si>
    <t>买入佣金费率</t>
  </si>
  <si>
    <t>A股:0.025%按金额 | 美股:0.0035美元/股</t>
  </si>
  <si>
    <t>买入最低佣金</t>
  </si>
  <si>
    <t>A股:5元 | 美股:0.35美元</t>
  </si>
  <si>
    <t>卖出佣金费率</t>
  </si>
  <si>
    <t>卖出最低佣金</t>
  </si>
  <si>
    <t>印花税率(卖方)</t>
  </si>
  <si>
    <t>A股:0.05% | 美股:0</t>
  </si>
  <si>
    <t>过户费率(双边)</t>
  </si>
  <si>
    <t>A股:0.001% | 美股:0</t>
  </si>
  <si>
    <t>费用计算</t>
  </si>
  <si>
    <t>买入总费用</t>
  </si>
  <si>
    <t>含佣金 + 过户费（A股）</t>
  </si>
  <si>
    <t>止损卖出总费用</t>
  </si>
  <si>
    <t>含佣金 + 印花税 + 过户费（A股）</t>
  </si>
  <si>
    <t>止盈卖出总费用</t>
  </si>
  <si>
    <t>核心结果</t>
  </si>
  <si>
    <t>每股买入费用偏移</t>
  </si>
  <si>
    <t>买入总费用 ÷ 股数</t>
  </si>
  <si>
    <t>每股止损卖出费用偏移</t>
  </si>
  <si>
    <t>止损卖出总费用 ÷ 股数</t>
  </si>
  <si>
    <t>每股止盈卖出费用偏移</t>
  </si>
  <si>
    <t>止盈卖出总费用 ÷ 股数</t>
  </si>
  <si>
    <t>工具进场价</t>
  </si>
  <si>
    <t>即 买入价 + 每股买入费用偏移</t>
  </si>
  <si>
    <t>等效止损到手价</t>
  </si>
  <si>
    <t>即 止损价 - 每股止损卖出费用偏移</t>
  </si>
  <si>
    <t>等效止盈到手价</t>
  </si>
  <si>
    <t>即 止盈价 - 每股止盈卖出费用偏移</t>
  </si>
  <si>
    <t>真实每股亏损</t>
  </si>
  <si>
    <t>即 进场价 - 止损到手价</t>
  </si>
  <si>
    <t>真实每股盈利</t>
  </si>
  <si>
    <t>即 止盈到手价 - 进场价</t>
  </si>
  <si>
    <t>真实盈亏比</t>
  </si>
  <si>
    <t>≥ 1.5 可操作</t>
  </si>
  <si>
    <t>总止盈金额</t>
  </si>
  <si>
    <t>即 每股盈利 × 股数</t>
  </si>
  <si>
    <t>总止损金额</t>
  </si>
  <si>
    <t>即 每股亏损 × 股数</t>
  </si>
  <si>
    <t>工具裸价盈亏比</t>
  </si>
  <si>
    <t>未计入手续费的简单盈亏比，仅供参考</t>
  </si>
  <si>
    <t>操作决策</t>
  </si>
  <si>
    <t>真实盈亏比 ≥ 1.5 → 可操作；否则放弃</t>
  </si>
  <si>
    <t>盈亏平衡价(卖出需≥)</t>
  </si>
  <si>
    <t>卖出价格至少需达到此值才能保本</t>
  </si>
  <si>
    <t>说明：A股佣金按成交金额×费率(最低5元)，美股(IBKR)佣金按股数×$0.0035(最低$0.35)。黄色单元格为可修改的输入参数，灰色单元格为根据市场自动填充的费率，如需修改费率可直接覆盖。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</si>
</sst>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1"/>
      <color theme="1"/>
      <name val="Noto Sans SC"/>
      <family val="2"/>
      <charset val="134"/>
    </font>
    <font>
      <b/>
      <sz val="14"/>
      <color rgb="FFFFFFFF"/>
      <name val="微软雅黑"/>
      <family val="2"/>
      <charset val="134"/>
    </font>
    <font>
      <sz val="11"/>
      <color rgb="FF1F2937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1F2937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2"/>
      <color rgb="FF1F2937"/>
      <name val="微软雅黑"/>
      <family val="2"/>
      <charset val="134"/>
    </font>
    <font>
      <sz val="10"/>
      <color rgb="FF666666"/>
      <name val="微软雅黑"/>
      <family val="2"/>
      <charset val="134"/>
    </font>
    <font>
      <sz val="9"/>
      <name val="Noto Sans SC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1F2937"/>
      </patternFill>
    </fill>
    <fill>
      <patternFill patternType="solid">
        <fgColor rgb="FFFFF2CC"/>
        <bgColor rgb="FFF5F5F5"/>
      </patternFill>
    </fill>
    <fill>
      <patternFill patternType="solid">
        <fgColor rgb="FFE8EDF2"/>
        <bgColor rgb="FFF5F5F5"/>
      </patternFill>
    </fill>
    <fill>
      <patternFill patternType="solid">
        <fgColor rgb="FFF5F5F5"/>
        <bgColor rgb="FFF9FAFB"/>
      </patternFill>
    </fill>
    <fill>
      <patternFill patternType="solid">
        <fgColor rgb="FFF9FAFB"/>
        <bgColor rgb="FFF5F5F5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2">
    <dxf>
      <fill>
        <patternFill>
          <bgColor rgb="FFFFCDD2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2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9FAFB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0</xdr:rowOff>
    </xdr:from>
    <xdr:to>
      <xdr:col>23</xdr:col>
      <xdr:colOff>19050</xdr:colOff>
      <xdr:row>39</xdr:row>
      <xdr:rowOff>9525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0B39294-424C-CF5F-D500-A27D9F3C5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0"/>
          <a:ext cx="11944350" cy="1194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"/>
  <sheetViews>
    <sheetView tabSelected="1" topLeftCell="A2" zoomScaleNormal="100" workbookViewId="0">
      <selection activeCell="Y11" sqref="Y11"/>
    </sheetView>
  </sheetViews>
  <sheetFormatPr defaultColWidth="7.875" defaultRowHeight="18" x14ac:dyDescent="0.35"/>
  <cols>
    <col min="1" max="1" width="27.25" customWidth="1"/>
    <col min="2" max="2" width="20" customWidth="1"/>
    <col min="3" max="3" width="38.25" customWidth="1"/>
    <col min="4" max="4" width="7.875" customWidth="1"/>
    <col min="23" max="23" width="7" customWidth="1"/>
  </cols>
  <sheetData>
    <row r="1" spans="1:3" ht="36" customHeight="1" x14ac:dyDescent="0.35">
      <c r="A1" s="12" t="s">
        <v>0</v>
      </c>
      <c r="B1" s="12"/>
      <c r="C1" s="12"/>
    </row>
    <row r="2" spans="1:3" ht="24" customHeight="1" x14ac:dyDescent="0.35">
      <c r="A2" s="1" t="s">
        <v>1</v>
      </c>
      <c r="B2" s="2" t="s">
        <v>2</v>
      </c>
      <c r="C2" s="1" t="s">
        <v>3</v>
      </c>
    </row>
    <row r="3" spans="1:3" ht="24" customHeight="1" x14ac:dyDescent="0.35">
      <c r="A3" s="1" t="s">
        <v>4</v>
      </c>
      <c r="B3" s="3">
        <v>100</v>
      </c>
      <c r="C3" s="1" t="s">
        <v>5</v>
      </c>
    </row>
    <row r="4" spans="1:3" ht="24" customHeight="1" x14ac:dyDescent="0.35"/>
    <row r="5" spans="1:3" ht="24" customHeight="1" x14ac:dyDescent="0.35">
      <c r="A5" s="1" t="s">
        <v>6</v>
      </c>
      <c r="B5" s="4">
        <v>13.75</v>
      </c>
      <c r="C5" s="1" t="s">
        <v>7</v>
      </c>
    </row>
    <row r="6" spans="1:3" ht="24" customHeight="1" x14ac:dyDescent="0.35">
      <c r="A6" s="1" t="s">
        <v>8</v>
      </c>
      <c r="B6" s="4">
        <v>13.66</v>
      </c>
      <c r="C6" s="1" t="s">
        <v>9</v>
      </c>
    </row>
    <row r="7" spans="1:3" ht="24" customHeight="1" x14ac:dyDescent="0.35">
      <c r="A7" s="1" t="s">
        <v>10</v>
      </c>
      <c r="B7" s="4">
        <v>14.42</v>
      </c>
      <c r="C7" s="1" t="s">
        <v>11</v>
      </c>
    </row>
    <row r="8" spans="1:3" ht="24" customHeight="1" x14ac:dyDescent="0.35"/>
    <row r="9" spans="1:3" ht="24" customHeight="1" x14ac:dyDescent="0.35">
      <c r="A9" s="13" t="s">
        <v>12</v>
      </c>
      <c r="B9" s="13"/>
      <c r="C9" s="13"/>
    </row>
    <row r="10" spans="1:3" ht="24" customHeight="1" x14ac:dyDescent="0.35">
      <c r="A10" s="1" t="s">
        <v>13</v>
      </c>
      <c r="B10" s="5">
        <f>IF($B$2="","",IF($B$2="美股(IBKR)",0.0035,0.00025))</f>
        <v>2.5000000000000001E-4</v>
      </c>
      <c r="C10" s="1" t="s">
        <v>14</v>
      </c>
    </row>
    <row r="11" spans="1:3" ht="24" customHeight="1" x14ac:dyDescent="0.35">
      <c r="A11" s="1" t="s">
        <v>15</v>
      </c>
      <c r="B11" s="6">
        <f>IF($B$2="","",IF($B$2="美股(IBKR)",0.35,5))</f>
        <v>5</v>
      </c>
      <c r="C11" s="1" t="s">
        <v>16</v>
      </c>
    </row>
    <row r="12" spans="1:3" ht="24" customHeight="1" x14ac:dyDescent="0.35">
      <c r="A12" s="1" t="s">
        <v>17</v>
      </c>
      <c r="B12" s="5">
        <f>IF($B$2="","",IF($B$2="美股(IBKR)",0.0035,0.00025))</f>
        <v>2.5000000000000001E-4</v>
      </c>
      <c r="C12" s="1" t="s">
        <v>14</v>
      </c>
    </row>
    <row r="13" spans="1:3" ht="24" customHeight="1" x14ac:dyDescent="0.35">
      <c r="A13" s="1" t="s">
        <v>18</v>
      </c>
      <c r="B13" s="6">
        <f>IF($B$2="","",IF($B$2="美股(IBKR)",0.35,5))</f>
        <v>5</v>
      </c>
      <c r="C13" s="1" t="s">
        <v>16</v>
      </c>
    </row>
    <row r="14" spans="1:3" ht="24" customHeight="1" x14ac:dyDescent="0.35">
      <c r="A14" s="1" t="s">
        <v>19</v>
      </c>
      <c r="B14" s="5">
        <f>IF($B$2="","",IF($B$2="美股(IBKR)",0,0.0005))</f>
        <v>5.0000000000000001E-4</v>
      </c>
      <c r="C14" s="1" t="s">
        <v>20</v>
      </c>
    </row>
    <row r="15" spans="1:3" ht="24" customHeight="1" x14ac:dyDescent="0.35">
      <c r="A15" s="1" t="s">
        <v>21</v>
      </c>
      <c r="B15" s="5">
        <f>IF($B$2="","",IF($B$2="美股(IBKR)",0,0.0001))</f>
        <v>1E-4</v>
      </c>
      <c r="C15" s="1" t="s">
        <v>22</v>
      </c>
    </row>
    <row r="16" spans="1:3" ht="24" customHeight="1" x14ac:dyDescent="0.35"/>
    <row r="17" spans="1:3" ht="24" customHeight="1" x14ac:dyDescent="0.35">
      <c r="A17" s="13" t="s">
        <v>23</v>
      </c>
      <c r="B17" s="13"/>
      <c r="C17" s="13"/>
    </row>
    <row r="18" spans="1:3" ht="24" customHeight="1" x14ac:dyDescent="0.35">
      <c r="A18" s="1" t="s">
        <v>24</v>
      </c>
      <c r="B18" s="7">
        <f>IF($B$2="A股",MAX($B$3*$B$5*$B$10,$B$11)+$B$3*$B$5*$B$15,IF($B$2="美股(IBKR)",MAX($B$3*$B$10,$B$11),""))</f>
        <v>5.1375000000000002</v>
      </c>
      <c r="C18" s="1" t="s">
        <v>25</v>
      </c>
    </row>
    <row r="19" spans="1:3" ht="24" customHeight="1" x14ac:dyDescent="0.35">
      <c r="A19" s="1" t="s">
        <v>26</v>
      </c>
      <c r="B19" s="7">
        <f>IF($B$2="A股",MAX($B$3*$B$6*$B$12,$B$13)+$B$3*$B$6*$B$14+$B$3*$B$6*$B$15,IF($B$2="美股(IBKR)",MAX($B$3*$B$12,$B$13),""))</f>
        <v>5.8195999999999994</v>
      </c>
      <c r="C19" s="1" t="s">
        <v>27</v>
      </c>
    </row>
    <row r="20" spans="1:3" ht="24" customHeight="1" x14ac:dyDescent="0.35">
      <c r="A20" s="1" t="s">
        <v>28</v>
      </c>
      <c r="B20" s="7">
        <f>IF($B$2="A股",MAX($B$3*$B$7*$B$12,$B$13)+$B$3*$B$7*$B$14+$B$3*$B$7*$B$15,IF($B$2="美股(IBKR)",MAX($B$3*$B$12,$B$13),""))</f>
        <v>5.8651999999999997</v>
      </c>
      <c r="C20" s="1" t="s">
        <v>27</v>
      </c>
    </row>
    <row r="21" spans="1:3" ht="24" customHeight="1" x14ac:dyDescent="0.35"/>
    <row r="22" spans="1:3" ht="24" customHeight="1" x14ac:dyDescent="0.35">
      <c r="A22" s="13" t="s">
        <v>29</v>
      </c>
      <c r="B22" s="13"/>
      <c r="C22" s="13"/>
    </row>
    <row r="23" spans="1:3" ht="24" customHeight="1" x14ac:dyDescent="0.35">
      <c r="A23" s="1" t="s">
        <v>30</v>
      </c>
      <c r="B23" s="8">
        <f>IFERROR(B18/B3,"")</f>
        <v>5.1375000000000004E-2</v>
      </c>
      <c r="C23" s="1" t="s">
        <v>31</v>
      </c>
    </row>
    <row r="24" spans="1:3" ht="24" customHeight="1" x14ac:dyDescent="0.35">
      <c r="A24" s="1" t="s">
        <v>32</v>
      </c>
      <c r="B24" s="8">
        <f>IFERROR(B19/B3,"")</f>
        <v>5.8195999999999998E-2</v>
      </c>
      <c r="C24" s="1" t="s">
        <v>33</v>
      </c>
    </row>
    <row r="25" spans="1:3" ht="24" customHeight="1" x14ac:dyDescent="0.35">
      <c r="A25" s="1" t="s">
        <v>34</v>
      </c>
      <c r="B25" s="8">
        <f>IFERROR(B20/B3,"")</f>
        <v>5.8651999999999996E-2</v>
      </c>
      <c r="C25" s="1" t="s">
        <v>35</v>
      </c>
    </row>
    <row r="26" spans="1:3" ht="24" customHeight="1" x14ac:dyDescent="0.35">
      <c r="A26" s="1" t="s">
        <v>36</v>
      </c>
      <c r="B26" s="7">
        <f>IFERROR(B5+B23,"")</f>
        <v>13.801375</v>
      </c>
      <c r="C26" s="1" t="s">
        <v>37</v>
      </c>
    </row>
    <row r="27" spans="1:3" ht="24" customHeight="1" x14ac:dyDescent="0.35">
      <c r="A27" s="1" t="s">
        <v>38</v>
      </c>
      <c r="B27" s="7">
        <f>IFERROR(B6-B24,"")</f>
        <v>13.601804</v>
      </c>
      <c r="C27" s="1" t="s">
        <v>39</v>
      </c>
    </row>
    <row r="28" spans="1:3" ht="24" customHeight="1" x14ac:dyDescent="0.35">
      <c r="A28" s="1" t="s">
        <v>40</v>
      </c>
      <c r="B28" s="7">
        <f>IFERROR(B7-B25,"")</f>
        <v>14.361348</v>
      </c>
      <c r="C28" s="1" t="s">
        <v>41</v>
      </c>
    </row>
    <row r="29" spans="1:3" ht="24" customHeight="1" x14ac:dyDescent="0.35">
      <c r="A29" s="1" t="s">
        <v>42</v>
      </c>
      <c r="B29" s="7">
        <f>IFERROR(B26-B27,"")</f>
        <v>0.19957100000000061</v>
      </c>
      <c r="C29" s="1" t="s">
        <v>43</v>
      </c>
    </row>
    <row r="30" spans="1:3" ht="24" customHeight="1" x14ac:dyDescent="0.35">
      <c r="A30" s="1" t="s">
        <v>44</v>
      </c>
      <c r="B30" s="7">
        <f>IFERROR(B28-B26,"")</f>
        <v>0.55997299999999939</v>
      </c>
      <c r="C30" s="1" t="s">
        <v>45</v>
      </c>
    </row>
    <row r="31" spans="1:3" ht="24" customHeight="1" x14ac:dyDescent="0.35">
      <c r="A31" s="9" t="s">
        <v>46</v>
      </c>
      <c r="B31" s="10">
        <f>IFERROR(B30/B29,0)</f>
        <v>2.8058836203656727</v>
      </c>
      <c r="C31" s="1" t="s">
        <v>47</v>
      </c>
    </row>
    <row r="32" spans="1:3" ht="24" customHeight="1" x14ac:dyDescent="0.35">
      <c r="A32" s="1" t="s">
        <v>48</v>
      </c>
      <c r="B32" s="7">
        <f>IFERROR(B30*B3,"")</f>
        <v>55.997299999999939</v>
      </c>
      <c r="C32" s="1" t="s">
        <v>49</v>
      </c>
    </row>
    <row r="33" spans="1:3" ht="24" customHeight="1" x14ac:dyDescent="0.35">
      <c r="A33" s="1" t="s">
        <v>50</v>
      </c>
      <c r="B33" s="7">
        <f>IFERROR(B29*B3,"")</f>
        <v>19.957100000000061</v>
      </c>
      <c r="C33" s="1" t="s">
        <v>51</v>
      </c>
    </row>
    <row r="34" spans="1:3" ht="24" customHeight="1" x14ac:dyDescent="0.35">
      <c r="A34" s="1" t="s">
        <v>52</v>
      </c>
      <c r="B34" s="7">
        <f>IFERROR((B7-B5)/(B5-B6),0)</f>
        <v>7.4444444444444553</v>
      </c>
      <c r="C34" s="1" t="s">
        <v>53</v>
      </c>
    </row>
    <row r="35" spans="1:3" ht="24" customHeight="1" x14ac:dyDescent="0.35">
      <c r="A35" s="9" t="s">
        <v>54</v>
      </c>
      <c r="B35" s="11" t="str">
        <f>IF(B31="","",IF(B31&gt;=1.5,"可操作","放弃"))</f>
        <v>可操作</v>
      </c>
      <c r="C35" s="1" t="s">
        <v>55</v>
      </c>
    </row>
    <row r="36" spans="1:3" ht="15.75" customHeight="1" x14ac:dyDescent="0.35">
      <c r="A36" s="1" t="s">
        <v>56</v>
      </c>
      <c r="B36" s="7">
        <f>IFERROR(B5+(B18+B19)/B3,"")</f>
        <v>13.859571000000001</v>
      </c>
      <c r="C36" s="1" t="s">
        <v>57</v>
      </c>
    </row>
    <row r="38" spans="1:3" ht="36" customHeight="1" x14ac:dyDescent="0.35">
      <c r="A38" s="14" t="s">
        <v>58</v>
      </c>
      <c r="B38" s="14"/>
      <c r="C38" s="14"/>
    </row>
  </sheetData>
  <mergeCells count="5">
    <mergeCell ref="A1:C1"/>
    <mergeCell ref="A9:C9"/>
    <mergeCell ref="A17:C17"/>
    <mergeCell ref="A22:C22"/>
    <mergeCell ref="A38:C38"/>
  </mergeCells>
  <phoneticPr fontId="8" type="noConversion"/>
  <conditionalFormatting sqref="B31">
    <cfRule type="cellIs" dxfId="1" priority="2" operator="greaterThanOrEqual">
      <formula>1.5</formula>
    </cfRule>
    <cfRule type="cellIs" dxfId="0" priority="3" operator="lessThan">
      <formula>1.5</formula>
    </cfRule>
  </conditionalFormatting>
  <dataValidations count="1">
    <dataValidation type="list" allowBlank="1" promptTitle="市场选择" prompt="请选择市场类型" sqref="B2" xr:uid="{00000000-0002-0000-0000-000000000000}">
      <formula1>"A股,美股(IBKR)"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做T盈亏比计算器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chunlin lu</cp:lastModifiedBy>
  <cp:revision>0</cp:revision>
  <dcterms:created xsi:type="dcterms:W3CDTF">2026-08-06T06:09:17Z</dcterms:created>
  <dcterms:modified xsi:type="dcterms:W3CDTF">2026-08-06T08:42:35Z</dcterms:modified>
  <dc:language>zh-CN</dc:language>
</cp:coreProperties>
</file>