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lihong/Desktop/"/>
    </mc:Choice>
  </mc:AlternateContent>
  <xr:revisionPtr revIDLastSave="0" documentId="13_ncr:1_{B96BA9A5-2B91-1F4B-8DAA-C7028B1192F0}" xr6:coauthVersionLast="47" xr6:coauthVersionMax="47" xr10:uidLastSave="{00000000-0000-0000-0000-000000000000}"/>
  <bookViews>
    <workbookView xWindow="7900" yWindow="1460" windowWidth="17880" windowHeight="16100" xr2:uid="{B83EB9F9-D169-BC45-B090-73C71D3CE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2" i="1" l="1" a="1"/>
  <c r="H52" i="1" s="1"/>
  <c r="H51" i="1" a="1"/>
  <c r="H51" i="1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2" i="1"/>
  <c r="C48" i="1" l="1"/>
  <c r="B48" i="1"/>
  <c r="D35" i="1"/>
  <c r="C35" i="1"/>
  <c r="B25" i="1"/>
  <c r="J13" i="1"/>
  <c r="J15" i="1"/>
  <c r="J3" i="1"/>
  <c r="J4" i="1"/>
  <c r="J5" i="1"/>
  <c r="J6" i="1"/>
  <c r="J7" i="1"/>
  <c r="J8" i="1"/>
  <c r="J9" i="1"/>
  <c r="J10" i="1"/>
  <c r="J11" i="1"/>
  <c r="J12" i="1"/>
  <c r="J14" i="1"/>
  <c r="J2" i="1"/>
  <c r="M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B3" i="1"/>
  <c r="P3" i="1" s="1"/>
  <c r="B4" i="1"/>
  <c r="P4" i="1" s="1"/>
  <c r="B5" i="1"/>
  <c r="P5" i="1" s="1"/>
  <c r="B6" i="1"/>
  <c r="P6" i="1" s="1"/>
  <c r="B7" i="1"/>
  <c r="P7" i="1" s="1"/>
  <c r="B8" i="1"/>
  <c r="P8" i="1" s="1"/>
  <c r="B9" i="1"/>
  <c r="P9" i="1" s="1"/>
  <c r="B10" i="1"/>
  <c r="P10" i="1" s="1"/>
  <c r="B11" i="1"/>
  <c r="P11" i="1" s="1"/>
  <c r="B12" i="1"/>
  <c r="P12" i="1" s="1"/>
  <c r="B13" i="1"/>
  <c r="P13" i="1" s="1"/>
  <c r="B14" i="1"/>
  <c r="P14" i="1" s="1"/>
  <c r="B15" i="1"/>
  <c r="P15" i="1" s="1"/>
  <c r="B2" i="1"/>
  <c r="B50" i="1" s="1"/>
  <c r="P2" i="1" l="1"/>
  <c r="B46" i="1"/>
  <c r="I25" i="1"/>
  <c r="K2" i="1" a="1"/>
  <c r="K2" i="1" s="1"/>
  <c r="L11" i="1"/>
  <c r="K11" i="1" a="1"/>
  <c r="K11" i="1" s="1"/>
  <c r="L7" i="1"/>
  <c r="K7" i="1" a="1"/>
  <c r="K7" i="1" s="1"/>
  <c r="L3" i="1"/>
  <c r="K3" i="1" a="1"/>
  <c r="K3" i="1" s="1"/>
  <c r="L10" i="1"/>
  <c r="K10" i="1" a="1"/>
  <c r="K10" i="1" s="1"/>
  <c r="L6" i="1"/>
  <c r="K6" i="1" a="1"/>
  <c r="K6" i="1" s="1"/>
  <c r="L15" i="1"/>
  <c r="K15" i="1" a="1"/>
  <c r="K15" i="1" s="1"/>
  <c r="L14" i="1"/>
  <c r="K14" i="1" a="1"/>
  <c r="K14" i="1" s="1"/>
  <c r="L9" i="1"/>
  <c r="K9" i="1" a="1"/>
  <c r="K9" i="1" s="1"/>
  <c r="L5" i="1"/>
  <c r="K5" i="1" a="1"/>
  <c r="K5" i="1" s="1"/>
  <c r="L13" i="1"/>
  <c r="K13" i="1" a="1"/>
  <c r="K13" i="1" s="1"/>
  <c r="L12" i="1"/>
  <c r="K12" i="1" a="1"/>
  <c r="K12" i="1" s="1"/>
  <c r="L8" i="1"/>
  <c r="K8" i="1" a="1"/>
  <c r="K8" i="1" s="1"/>
  <c r="L4" i="1"/>
  <c r="K4" i="1" a="1"/>
  <c r="K4" i="1" s="1"/>
  <c r="L2" i="1"/>
  <c r="M14" i="1"/>
  <c r="M10" i="1"/>
  <c r="M6" i="1"/>
  <c r="M13" i="1"/>
  <c r="M9" i="1"/>
  <c r="M5" i="1"/>
  <c r="M12" i="1"/>
  <c r="M8" i="1"/>
  <c r="M4" i="1"/>
  <c r="M15" i="1"/>
  <c r="M11" i="1"/>
  <c r="M7" i="1"/>
  <c r="M3" i="1"/>
  <c r="D36" i="1"/>
  <c r="D37" i="1"/>
  <c r="C36" i="1"/>
  <c r="C37" i="1"/>
  <c r="C32" i="1"/>
  <c r="C30" i="1"/>
  <c r="C31" i="1"/>
  <c r="C28" i="1"/>
  <c r="C29" i="1"/>
  <c r="B23" i="1"/>
  <c r="B2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<sst xmlns="http://schemas.openxmlformats.org/spreadsheetml/2006/main" count="109" uniqueCount="69">
  <si>
    <t>Empcode</t>
  </si>
  <si>
    <t>First Name</t>
  </si>
  <si>
    <t>Last Name</t>
  </si>
  <si>
    <t>Gender</t>
  </si>
  <si>
    <t>Dept</t>
  </si>
  <si>
    <t>Region</t>
  </si>
  <si>
    <t>Deptcode</t>
  </si>
  <si>
    <t>Hiredate</t>
  </si>
  <si>
    <t>Salary</t>
  </si>
  <si>
    <t>fds</t>
  </si>
  <si>
    <t>jgfh</t>
  </si>
  <si>
    <t>Ayt</t>
  </si>
  <si>
    <t>Athe</t>
  </si>
  <si>
    <t>hdfgs</t>
  </si>
  <si>
    <t>iuhh</t>
  </si>
  <si>
    <t>Ajfkhs</t>
  </si>
  <si>
    <t>Auijn</t>
  </si>
  <si>
    <t>bgdf</t>
  </si>
  <si>
    <t>kfjds</t>
  </si>
  <si>
    <t>ike</t>
  </si>
  <si>
    <t>Ater</t>
  </si>
  <si>
    <t>trrs</t>
  </si>
  <si>
    <t>ghgjh</t>
  </si>
  <si>
    <t>htgrd</t>
  </si>
  <si>
    <t>tertw</t>
  </si>
  <si>
    <t>rew</t>
  </si>
  <si>
    <t>rtewy</t>
  </si>
  <si>
    <t>tvt</t>
  </si>
  <si>
    <t>iu</t>
  </si>
  <si>
    <t>reg</t>
  </si>
  <si>
    <t>tre</t>
  </si>
  <si>
    <t>rev</t>
  </si>
  <si>
    <t>evg</t>
  </si>
  <si>
    <t>tyve</t>
  </si>
  <si>
    <t>iuy</t>
  </si>
  <si>
    <t>nuy</t>
  </si>
  <si>
    <t>Male</t>
  </si>
  <si>
    <t>Female</t>
  </si>
  <si>
    <t>Admin</t>
  </si>
  <si>
    <t>CCD</t>
  </si>
  <si>
    <t>Director</t>
  </si>
  <si>
    <t>Marketing</t>
  </si>
  <si>
    <t>R&amp;D</t>
  </si>
  <si>
    <t>East</t>
  </si>
  <si>
    <t>Bonus</t>
  </si>
  <si>
    <t>2.count the total employee whose salary is 8000 and belongs Marketing department</t>
  </si>
  <si>
    <t>3.find the sum of salary of the employee who belongs to east region and department Marketing</t>
  </si>
  <si>
    <t>North</t>
  </si>
  <si>
    <t>Summary Report</t>
  </si>
  <si>
    <t>Total Employees</t>
  </si>
  <si>
    <t>Total Salary</t>
  </si>
  <si>
    <t>Average Salary</t>
  </si>
  <si>
    <t>Max Salary</t>
  </si>
  <si>
    <t>Min Salary</t>
  </si>
  <si>
    <t>Regionwise Report</t>
  </si>
  <si>
    <t>5.Find the “Allowance” column which is 10% of the salary</t>
  </si>
  <si>
    <t>4. find the average of salary of the employee who belongs to north region and department CCD and gender Female</t>
  </si>
  <si>
    <t>Allowance</t>
  </si>
  <si>
    <t>6.Fing the “ Gross tax “ column ---if salary &gt;5000 then 10% else 3%</t>
  </si>
  <si>
    <t>Gross Tax</t>
  </si>
  <si>
    <t>Travel Fund</t>
  </si>
  <si>
    <t>8.Find the “Hike “  column ---if dept is Finance or R&amp; D and region is south then 2000 else 1000</t>
  </si>
  <si>
    <t>Hike</t>
  </si>
  <si>
    <t>9.Find the name of 5 employee with employee code as per your choice</t>
  </si>
  <si>
    <t>10.Find the Number of Region and Dept column with match function</t>
  </si>
  <si>
    <t xml:space="preserve">11.Find the emplyee table like below for both with Data and No data condition </t>
  </si>
  <si>
    <t>1.Using the above employee table find
   a)Bonus column where if salary &gt;10000--- bonus is 3000
        				   salary &gt;8000--- bonus is 2500
                                                salary &gt;6000--- bonus is 2000
                                                Salary &gt;4000---bonus is 1000</t>
  </si>
  <si>
    <t>7.Find the “Travel fund “ column ---if dept is CCD and admin then 1000 else 500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</si>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</sst>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0" borderId="0" xfId="0" applyFont="1"/>
    <xf numFmtId="0" fontId="0" fillId="0" borderId="4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5" xfId="0" applyFill="1" applyBorder="1"/>
    <xf numFmtId="14" fontId="0" fillId="3" borderId="5" xfId="0" applyNumberFormat="1" applyFill="1" applyBorder="1"/>
    <xf numFmtId="2" fontId="0" fillId="3" borderId="5" xfId="0" applyNumberFormat="1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5" xfId="0" applyBorder="1"/>
    <xf numFmtId="14" fontId="0" fillId="0" borderId="5" xfId="0" applyNumberFormat="1" applyBorder="1"/>
    <xf numFmtId="2" fontId="0" fillId="0" borderId="5" xfId="0" applyNumberFormat="1" applyBorder="1"/>
    <xf numFmtId="0" fontId="0" fillId="0" borderId="8" xfId="0" applyBorder="1"/>
    <xf numFmtId="0" fontId="0" fillId="0" borderId="10" xfId="0" applyBorder="1"/>
    <xf numFmtId="14" fontId="0" fillId="0" borderId="10" xfId="0" applyNumberFormat="1" applyBorder="1"/>
    <xf numFmtId="2" fontId="0" fillId="0" borderId="10" xfId="0" applyNumberForma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1" fillId="2" borderId="2" xfId="0" applyFont="1" applyFill="1" applyBorder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3</xdr:col>
      <xdr:colOff>775335</xdr:colOff>
      <xdr:row>57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4649F1-6EAA-DF72-5DE4-04761E4048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9791700"/>
          <a:ext cx="3086735" cy="1551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5F2B1-D3DF-7D46-A0E0-2C6338C09C68}">
  <dimension ref="B1:P56"/>
  <sheetViews>
    <sheetView tabSelected="1" topLeftCell="A36" workbookViewId="0">
      <selection activeCell="E61" sqref="E61:F62"/>
    </sheetView>
  </sheetViews>
  <sheetFormatPr baseColWidth="10" defaultRowHeight="16" x14ac:dyDescent="0.2"/>
  <cols>
    <col min="2" max="2" width="17.6640625" customWidth="1"/>
    <col min="3" max="3" width="12.6640625" customWidth="1"/>
    <col min="4" max="4" width="12.33203125" customWidth="1"/>
    <col min="8" max="8" width="11.33203125" customWidth="1"/>
    <col min="9" max="9" width="19.83203125" customWidth="1"/>
    <col min="10" max="10" width="19.5" customWidth="1"/>
    <col min="11" max="11" width="18.6640625" customWidth="1"/>
    <col min="12" max="12" width="12" customWidth="1"/>
    <col min="13" max="13" width="11.6640625" customWidth="1"/>
    <col min="14" max="14" width="13.1640625" customWidth="1"/>
  </cols>
  <sheetData>
    <row r="1" spans="2:16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44</v>
      </c>
      <c r="L1" s="6" t="s">
        <v>57</v>
      </c>
      <c r="M1" s="6" t="s">
        <v>59</v>
      </c>
      <c r="N1" s="6" t="s">
        <v>60</v>
      </c>
      <c r="O1" s="7" t="s">
        <v>62</v>
      </c>
      <c r="P1" s="23" t="s">
        <v>68</v>
      </c>
    </row>
    <row r="2" spans="2:16" x14ac:dyDescent="0.2">
      <c r="B2" s="8">
        <f ca="1">RANDBETWEEN(10,50)</f>
        <v>41</v>
      </c>
      <c r="C2" s="8" t="s">
        <v>9</v>
      </c>
      <c r="D2" s="8" t="s">
        <v>22</v>
      </c>
      <c r="E2" s="8" t="s">
        <v>36</v>
      </c>
      <c r="F2" s="8" t="s">
        <v>38</v>
      </c>
      <c r="G2" s="8" t="s">
        <v>43</v>
      </c>
      <c r="H2" s="8">
        <v>70</v>
      </c>
      <c r="I2" s="9">
        <f ca="1">DATE(RANDBETWEEN(2000,2020),RANDBETWEEN(1,12),RANDBETWEEN(1,31))</f>
        <v>41619</v>
      </c>
      <c r="J2" s="10">
        <f ca="1">RANDBETWEEN(10000,400000)</f>
        <v>44690</v>
      </c>
      <c r="K2" s="11" cm="1">
        <f t="array" aca="1" ref="K2" ca="1">_xlfn.IFS(J2&gt;10000,3000,J2&gt;8000,2500,J2&gt;6000,2000,J2&gt;4000,1000)</f>
        <v>3000</v>
      </c>
      <c r="L2" s="12">
        <f ca="1">J2*0.1</f>
        <v>4469</v>
      </c>
      <c r="M2" s="12">
        <f ca="1">IF(J2&gt;5000,J2*0.1,J2*0.03)</f>
        <v>4469</v>
      </c>
      <c r="N2" s="12">
        <f>IF(OR(F2="CCD",F2="Admin"),1000,500)</f>
        <v>1000</v>
      </c>
      <c r="O2" s="13">
        <f>IF(AND(OR(F2="Marketing",F2="R&amp;D"),G2="East"),2000,1000)</f>
        <v>1000</v>
      </c>
      <c r="P2" t="str">
        <f ca="1">CONCATENATE(B2,C2,D2)</f>
        <v>41fdsghgjh</v>
      </c>
    </row>
    <row r="3" spans="2:16" x14ac:dyDescent="0.2">
      <c r="B3" s="14">
        <f t="shared" ref="B3:B15" ca="1" si="0">RANDBETWEEN(10,50)</f>
        <v>10</v>
      </c>
      <c r="C3" s="14" t="s">
        <v>10</v>
      </c>
      <c r="D3" s="14" t="s">
        <v>23</v>
      </c>
      <c r="E3" s="14" t="s">
        <v>36</v>
      </c>
      <c r="F3" s="14" t="s">
        <v>38</v>
      </c>
      <c r="G3" s="14" t="s">
        <v>43</v>
      </c>
      <c r="H3" s="14">
        <v>60</v>
      </c>
      <c r="I3" s="15">
        <f t="shared" ref="I3:I15" ca="1" si="1">DATE(RANDBETWEEN(2000,2020),RANDBETWEEN(1,12),RANDBETWEEN(1,31))</f>
        <v>41221</v>
      </c>
      <c r="J3" s="16">
        <f t="shared" ref="J3:J14" ca="1" si="2">RANDBETWEEN(10000,400000)</f>
        <v>105218</v>
      </c>
      <c r="K3" s="11" cm="1">
        <f t="array" aca="1" ref="K3" ca="1">_xlfn.IFS(J3&gt;10000,3000,J3&gt;8000,2500,J3&gt;6000,2000,J3&gt;4000,1000)</f>
        <v>3000</v>
      </c>
      <c r="L3" s="17">
        <f t="shared" ref="L3:L15" ca="1" si="3">J3*0.1</f>
        <v>10521.800000000001</v>
      </c>
      <c r="M3" s="17">
        <f t="shared" ref="M3:M15" ca="1" si="4">IF(J3&gt;5000,J3*0.1,J3*0.03)</f>
        <v>10521.800000000001</v>
      </c>
      <c r="N3" s="12">
        <f t="shared" ref="N3:N15" si="5">IF(OR(F3="CCD",F3="Admin"),1000,500)</f>
        <v>1000</v>
      </c>
      <c r="O3" s="13">
        <f t="shared" ref="O3:O15" si="6">IF(AND(OR(F3="Marketing",F3="R&amp;D"),G3="East"),2000,1000)</f>
        <v>1000</v>
      </c>
      <c r="P3" t="str">
        <f t="shared" ref="P3:P15" ca="1" si="7">CONCATENATE(B3,C3,D3)</f>
        <v>10jgfhhtgrd</v>
      </c>
    </row>
    <row r="4" spans="2:16" x14ac:dyDescent="0.2">
      <c r="B4" s="8">
        <f t="shared" ca="1" si="0"/>
        <v>37</v>
      </c>
      <c r="C4" s="8" t="s">
        <v>11</v>
      </c>
      <c r="D4" s="8" t="s">
        <v>24</v>
      </c>
      <c r="E4" s="8" t="s">
        <v>36</v>
      </c>
      <c r="F4" s="8" t="s">
        <v>39</v>
      </c>
      <c r="G4" s="8" t="s">
        <v>43</v>
      </c>
      <c r="H4" s="8">
        <v>50</v>
      </c>
      <c r="I4" s="9">
        <f t="shared" ca="1" si="1"/>
        <v>43577</v>
      </c>
      <c r="J4" s="10">
        <f t="shared" ca="1" si="2"/>
        <v>282415</v>
      </c>
      <c r="K4" s="11" cm="1">
        <f t="array" aca="1" ref="K4" ca="1">_xlfn.IFS(J4&gt;10000,3000,J4&gt;8000,2500,J4&gt;6000,2000,J4&gt;4000,1000)</f>
        <v>3000</v>
      </c>
      <c r="L4" s="12">
        <f t="shared" ca="1" si="3"/>
        <v>28241.5</v>
      </c>
      <c r="M4" s="12">
        <f t="shared" ca="1" si="4"/>
        <v>28241.5</v>
      </c>
      <c r="N4" s="12">
        <f t="shared" si="5"/>
        <v>1000</v>
      </c>
      <c r="O4" s="13">
        <f t="shared" si="6"/>
        <v>1000</v>
      </c>
      <c r="P4" t="str">
        <f t="shared" ca="1" si="7"/>
        <v>37Ayttertw</v>
      </c>
    </row>
    <row r="5" spans="2:16" x14ac:dyDescent="0.2">
      <c r="B5" s="14">
        <f t="shared" ca="1" si="0"/>
        <v>45</v>
      </c>
      <c r="C5" s="14" t="s">
        <v>12</v>
      </c>
      <c r="D5" s="14" t="s">
        <v>25</v>
      </c>
      <c r="E5" s="14" t="s">
        <v>37</v>
      </c>
      <c r="F5" s="14" t="s">
        <v>39</v>
      </c>
      <c r="G5" s="14" t="s">
        <v>43</v>
      </c>
      <c r="H5" s="14">
        <v>90</v>
      </c>
      <c r="I5" s="15">
        <f t="shared" ca="1" si="1"/>
        <v>43796</v>
      </c>
      <c r="J5" s="16">
        <f t="shared" ca="1" si="2"/>
        <v>312737</v>
      </c>
      <c r="K5" s="11" cm="1">
        <f t="array" aca="1" ref="K5" ca="1">_xlfn.IFS(J5&gt;10000,3000,J5&gt;8000,2500,J5&gt;6000,2000,J5&gt;4000,1000)</f>
        <v>3000</v>
      </c>
      <c r="L5" s="17">
        <f t="shared" ca="1" si="3"/>
        <v>31273.7</v>
      </c>
      <c r="M5" s="17">
        <f t="shared" ca="1" si="4"/>
        <v>31273.7</v>
      </c>
      <c r="N5" s="12">
        <f t="shared" si="5"/>
        <v>1000</v>
      </c>
      <c r="O5" s="13">
        <f t="shared" si="6"/>
        <v>1000</v>
      </c>
      <c r="P5" t="str">
        <f t="shared" ca="1" si="7"/>
        <v>45Atherew</v>
      </c>
    </row>
    <row r="6" spans="2:16" x14ac:dyDescent="0.2">
      <c r="B6" s="8">
        <f t="shared" ca="1" si="0"/>
        <v>21</v>
      </c>
      <c r="C6" s="8" t="s">
        <v>13</v>
      </c>
      <c r="D6" s="8" t="s">
        <v>26</v>
      </c>
      <c r="E6" s="8" t="s">
        <v>37</v>
      </c>
      <c r="F6" s="8" t="s">
        <v>39</v>
      </c>
      <c r="G6" s="8" t="s">
        <v>43</v>
      </c>
      <c r="H6" s="8">
        <v>10</v>
      </c>
      <c r="I6" s="9">
        <f t="shared" ca="1" si="1"/>
        <v>42869</v>
      </c>
      <c r="J6" s="10">
        <f t="shared" ca="1" si="2"/>
        <v>311069</v>
      </c>
      <c r="K6" s="11" cm="1">
        <f t="array" aca="1" ref="K6" ca="1">_xlfn.IFS(J6&gt;10000,3000,J6&gt;8000,2500,J6&gt;6000,2000,J6&gt;4000,1000)</f>
        <v>3000</v>
      </c>
      <c r="L6" s="12">
        <f t="shared" ca="1" si="3"/>
        <v>31106.9</v>
      </c>
      <c r="M6" s="12">
        <f t="shared" ca="1" si="4"/>
        <v>31106.9</v>
      </c>
      <c r="N6" s="12">
        <f t="shared" si="5"/>
        <v>1000</v>
      </c>
      <c r="O6" s="13">
        <f t="shared" si="6"/>
        <v>1000</v>
      </c>
      <c r="P6" t="str">
        <f t="shared" ca="1" si="7"/>
        <v>21hdfgsrtewy</v>
      </c>
    </row>
    <row r="7" spans="2:16" x14ac:dyDescent="0.2">
      <c r="B7" s="14">
        <f t="shared" ca="1" si="0"/>
        <v>22</v>
      </c>
      <c r="C7" s="14" t="s">
        <v>14</v>
      </c>
      <c r="D7" s="14" t="s">
        <v>27</v>
      </c>
      <c r="E7" s="14" t="s">
        <v>37</v>
      </c>
      <c r="F7" s="14" t="s">
        <v>39</v>
      </c>
      <c r="G7" s="14" t="s">
        <v>43</v>
      </c>
      <c r="H7" s="14">
        <v>30</v>
      </c>
      <c r="I7" s="15">
        <f t="shared" ca="1" si="1"/>
        <v>38279</v>
      </c>
      <c r="J7" s="16">
        <f t="shared" ca="1" si="2"/>
        <v>314372</v>
      </c>
      <c r="K7" s="11" cm="1">
        <f t="array" aca="1" ref="K7" ca="1">_xlfn.IFS(J7&gt;10000,3000,J7&gt;8000,2500,J7&gt;6000,2000,J7&gt;4000,1000)</f>
        <v>3000</v>
      </c>
      <c r="L7" s="17">
        <f t="shared" ca="1" si="3"/>
        <v>31437.200000000001</v>
      </c>
      <c r="M7" s="17">
        <f t="shared" ca="1" si="4"/>
        <v>31437.200000000001</v>
      </c>
      <c r="N7" s="12">
        <f t="shared" si="5"/>
        <v>1000</v>
      </c>
      <c r="O7" s="13">
        <f t="shared" si="6"/>
        <v>1000</v>
      </c>
      <c r="P7" t="str">
        <f t="shared" ca="1" si="7"/>
        <v>22iuhhtvt</v>
      </c>
    </row>
    <row r="8" spans="2:16" x14ac:dyDescent="0.2">
      <c r="B8" s="8">
        <f t="shared" ca="1" si="0"/>
        <v>17</v>
      </c>
      <c r="C8" s="8" t="s">
        <v>15</v>
      </c>
      <c r="D8" s="8" t="s">
        <v>28</v>
      </c>
      <c r="E8" s="8" t="s">
        <v>37</v>
      </c>
      <c r="F8" s="8" t="s">
        <v>40</v>
      </c>
      <c r="G8" s="8" t="s">
        <v>43</v>
      </c>
      <c r="H8" s="8">
        <v>40</v>
      </c>
      <c r="I8" s="9">
        <f t="shared" ca="1" si="1"/>
        <v>42267</v>
      </c>
      <c r="J8" s="10">
        <f t="shared" ca="1" si="2"/>
        <v>354247</v>
      </c>
      <c r="K8" s="11" cm="1">
        <f t="array" aca="1" ref="K8" ca="1">_xlfn.IFS(J8&gt;10000,3000,J8&gt;8000,2500,J8&gt;6000,2000,J8&gt;4000,1000)</f>
        <v>3000</v>
      </c>
      <c r="L8" s="12">
        <f t="shared" ca="1" si="3"/>
        <v>35424.700000000004</v>
      </c>
      <c r="M8" s="12">
        <f t="shared" ca="1" si="4"/>
        <v>35424.700000000004</v>
      </c>
      <c r="N8" s="12">
        <f t="shared" si="5"/>
        <v>500</v>
      </c>
      <c r="O8" s="13">
        <f t="shared" si="6"/>
        <v>1000</v>
      </c>
      <c r="P8" t="str">
        <f t="shared" ca="1" si="7"/>
        <v>17Ajfkhsiu</v>
      </c>
    </row>
    <row r="9" spans="2:16" x14ac:dyDescent="0.2">
      <c r="B9" s="14">
        <f t="shared" ca="1" si="0"/>
        <v>11</v>
      </c>
      <c r="C9" s="14" t="s">
        <v>16</v>
      </c>
      <c r="D9" s="14" t="s">
        <v>29</v>
      </c>
      <c r="E9" s="14" t="s">
        <v>36</v>
      </c>
      <c r="F9" s="14" t="s">
        <v>40</v>
      </c>
      <c r="G9" s="14" t="s">
        <v>43</v>
      </c>
      <c r="H9" s="14">
        <v>50</v>
      </c>
      <c r="I9" s="15">
        <f t="shared" ca="1" si="1"/>
        <v>40378</v>
      </c>
      <c r="J9" s="16">
        <f t="shared" ca="1" si="2"/>
        <v>351012</v>
      </c>
      <c r="K9" s="11" cm="1">
        <f t="array" aca="1" ref="K9" ca="1">_xlfn.IFS(J9&gt;10000,3000,J9&gt;8000,2500,J9&gt;6000,2000,J9&gt;4000,1000)</f>
        <v>3000</v>
      </c>
      <c r="L9" s="17">
        <f t="shared" ca="1" si="3"/>
        <v>35101.200000000004</v>
      </c>
      <c r="M9" s="17">
        <f t="shared" ca="1" si="4"/>
        <v>35101.200000000004</v>
      </c>
      <c r="N9" s="12">
        <f t="shared" si="5"/>
        <v>500</v>
      </c>
      <c r="O9" s="13">
        <f t="shared" si="6"/>
        <v>1000</v>
      </c>
      <c r="P9" t="str">
        <f t="shared" ca="1" si="7"/>
        <v>11Auijnreg</v>
      </c>
    </row>
    <row r="10" spans="2:16" x14ac:dyDescent="0.2">
      <c r="B10" s="8">
        <f t="shared" ca="1" si="0"/>
        <v>34</v>
      </c>
      <c r="C10" s="8" t="s">
        <v>17</v>
      </c>
      <c r="D10" s="8" t="s">
        <v>30</v>
      </c>
      <c r="E10" s="8" t="s">
        <v>36</v>
      </c>
      <c r="F10" s="8" t="s">
        <v>41</v>
      </c>
      <c r="G10" s="8" t="s">
        <v>43</v>
      </c>
      <c r="H10" s="8">
        <v>60</v>
      </c>
      <c r="I10" s="9">
        <f t="shared" ca="1" si="1"/>
        <v>43135</v>
      </c>
      <c r="J10" s="10">
        <f t="shared" ca="1" si="2"/>
        <v>252331</v>
      </c>
      <c r="K10" s="11" cm="1">
        <f t="array" aca="1" ref="K10" ca="1">_xlfn.IFS(J10&gt;10000,3000,J10&gt;8000,2500,J10&gt;6000,2000,J10&gt;4000,1000)</f>
        <v>3000</v>
      </c>
      <c r="L10" s="12">
        <f t="shared" ca="1" si="3"/>
        <v>25233.100000000002</v>
      </c>
      <c r="M10" s="12">
        <f t="shared" ca="1" si="4"/>
        <v>25233.100000000002</v>
      </c>
      <c r="N10" s="12">
        <f t="shared" si="5"/>
        <v>500</v>
      </c>
      <c r="O10" s="13">
        <f t="shared" si="6"/>
        <v>2000</v>
      </c>
      <c r="P10" t="str">
        <f t="shared" ca="1" si="7"/>
        <v>34bgdftre</v>
      </c>
    </row>
    <row r="11" spans="2:16" x14ac:dyDescent="0.2">
      <c r="B11" s="14">
        <f t="shared" ca="1" si="0"/>
        <v>23</v>
      </c>
      <c r="C11" s="14" t="s">
        <v>18</v>
      </c>
      <c r="D11" s="14" t="s">
        <v>31</v>
      </c>
      <c r="E11" s="14" t="s">
        <v>36</v>
      </c>
      <c r="F11" s="14" t="s">
        <v>41</v>
      </c>
      <c r="G11" s="14" t="s">
        <v>43</v>
      </c>
      <c r="H11" s="14">
        <v>90</v>
      </c>
      <c r="I11" s="15">
        <f t="shared" ca="1" si="1"/>
        <v>40326</v>
      </c>
      <c r="J11" s="16">
        <f t="shared" ca="1" si="2"/>
        <v>125195</v>
      </c>
      <c r="K11" s="11" cm="1">
        <f t="array" aca="1" ref="K11" ca="1">_xlfn.IFS(J11&gt;10000,3000,J11&gt;8000,2500,J11&gt;6000,2000,J11&gt;4000,1000)</f>
        <v>3000</v>
      </c>
      <c r="L11" s="17">
        <f t="shared" ca="1" si="3"/>
        <v>12519.5</v>
      </c>
      <c r="M11" s="17">
        <f t="shared" ca="1" si="4"/>
        <v>12519.5</v>
      </c>
      <c r="N11" s="12">
        <f t="shared" si="5"/>
        <v>500</v>
      </c>
      <c r="O11" s="13">
        <f t="shared" si="6"/>
        <v>2000</v>
      </c>
      <c r="P11" t="str">
        <f t="shared" ca="1" si="7"/>
        <v>23kfjdsrev</v>
      </c>
    </row>
    <row r="12" spans="2:16" x14ac:dyDescent="0.2">
      <c r="B12" s="8">
        <f t="shared" ca="1" si="0"/>
        <v>25</v>
      </c>
      <c r="C12" s="8" t="s">
        <v>14</v>
      </c>
      <c r="D12" s="8" t="s">
        <v>32</v>
      </c>
      <c r="E12" s="8" t="s">
        <v>37</v>
      </c>
      <c r="F12" s="8" t="s">
        <v>41</v>
      </c>
      <c r="G12" s="8" t="s">
        <v>43</v>
      </c>
      <c r="H12" s="8">
        <v>80</v>
      </c>
      <c r="I12" s="9">
        <f t="shared" ca="1" si="1"/>
        <v>43413</v>
      </c>
      <c r="J12" s="10">
        <f t="shared" ca="1" si="2"/>
        <v>55133</v>
      </c>
      <c r="K12" s="11" cm="1">
        <f t="array" aca="1" ref="K12" ca="1">_xlfn.IFS(J12&gt;10000,3000,J12&gt;8000,2500,J12&gt;6000,2000,J12&gt;4000,1000)</f>
        <v>3000</v>
      </c>
      <c r="L12" s="12">
        <f t="shared" ca="1" si="3"/>
        <v>5513.3</v>
      </c>
      <c r="M12" s="12">
        <f t="shared" ca="1" si="4"/>
        <v>5513.3</v>
      </c>
      <c r="N12" s="12">
        <f t="shared" si="5"/>
        <v>500</v>
      </c>
      <c r="O12" s="13">
        <f t="shared" si="6"/>
        <v>2000</v>
      </c>
      <c r="P12" t="str">
        <f t="shared" ca="1" si="7"/>
        <v>25iuhhevg</v>
      </c>
    </row>
    <row r="13" spans="2:16" x14ac:dyDescent="0.2">
      <c r="B13" s="14">
        <f t="shared" ca="1" si="0"/>
        <v>48</v>
      </c>
      <c r="C13" s="14" t="s">
        <v>19</v>
      </c>
      <c r="D13" s="14" t="s">
        <v>33</v>
      </c>
      <c r="E13" s="14" t="s">
        <v>37</v>
      </c>
      <c r="F13" s="14" t="s">
        <v>42</v>
      </c>
      <c r="G13" s="14" t="s">
        <v>43</v>
      </c>
      <c r="H13" s="14">
        <v>70</v>
      </c>
      <c r="I13" s="15">
        <f t="shared" ca="1" si="1"/>
        <v>41658</v>
      </c>
      <c r="J13" s="16">
        <f ca="1">RANDBETWEEN(10000,400000)</f>
        <v>172086</v>
      </c>
      <c r="K13" s="11" cm="1">
        <f t="array" aca="1" ref="K13" ca="1">_xlfn.IFS(J13&gt;10000,3000,J13&gt;8000,2500,J13&gt;6000,2000,J13&gt;4000,1000)</f>
        <v>3000</v>
      </c>
      <c r="L13" s="17">
        <f t="shared" ca="1" si="3"/>
        <v>17208.600000000002</v>
      </c>
      <c r="M13" s="17">
        <f t="shared" ca="1" si="4"/>
        <v>17208.600000000002</v>
      </c>
      <c r="N13" s="12">
        <f t="shared" si="5"/>
        <v>500</v>
      </c>
      <c r="O13" s="13">
        <f t="shared" si="6"/>
        <v>2000</v>
      </c>
      <c r="P13" t="str">
        <f t="shared" ca="1" si="7"/>
        <v>48iketyve</v>
      </c>
    </row>
    <row r="14" spans="2:16" x14ac:dyDescent="0.2">
      <c r="B14" s="8">
        <f t="shared" ca="1" si="0"/>
        <v>21</v>
      </c>
      <c r="C14" s="8" t="s">
        <v>20</v>
      </c>
      <c r="D14" s="8" t="s">
        <v>34</v>
      </c>
      <c r="E14" s="8" t="s">
        <v>37</v>
      </c>
      <c r="F14" s="8" t="s">
        <v>42</v>
      </c>
      <c r="G14" s="8" t="s">
        <v>43</v>
      </c>
      <c r="H14" s="8">
        <v>50</v>
      </c>
      <c r="I14" s="9">
        <f t="shared" ca="1" si="1"/>
        <v>43069</v>
      </c>
      <c r="J14" s="10">
        <f t="shared" ca="1" si="2"/>
        <v>71814</v>
      </c>
      <c r="K14" s="11" cm="1">
        <f t="array" aca="1" ref="K14" ca="1">_xlfn.IFS(J14&gt;10000,3000,J14&gt;8000,2500,J14&gt;6000,2000,J14&gt;4000,1000)</f>
        <v>3000</v>
      </c>
      <c r="L14" s="12">
        <f t="shared" ca="1" si="3"/>
        <v>7181.4000000000005</v>
      </c>
      <c r="M14" s="12">
        <f t="shared" ca="1" si="4"/>
        <v>7181.4000000000005</v>
      </c>
      <c r="N14" s="12">
        <f t="shared" si="5"/>
        <v>500</v>
      </c>
      <c r="O14" s="13">
        <f t="shared" si="6"/>
        <v>2000</v>
      </c>
      <c r="P14" t="str">
        <f t="shared" ca="1" si="7"/>
        <v>21Ateriuy</v>
      </c>
    </row>
    <row r="15" spans="2:16" x14ac:dyDescent="0.2">
      <c r="B15" s="18">
        <f t="shared" ca="1" si="0"/>
        <v>24</v>
      </c>
      <c r="C15" s="18" t="s">
        <v>21</v>
      </c>
      <c r="D15" s="18" t="s">
        <v>35</v>
      </c>
      <c r="E15" s="18" t="s">
        <v>37</v>
      </c>
      <c r="F15" s="18" t="s">
        <v>42</v>
      </c>
      <c r="G15" s="18" t="s">
        <v>47</v>
      </c>
      <c r="H15" s="18">
        <v>90</v>
      </c>
      <c r="I15" s="19">
        <f t="shared" ca="1" si="1"/>
        <v>38628</v>
      </c>
      <c r="J15" s="20">
        <f ca="1">RANDBETWEEN(10000,400000)</f>
        <v>94971</v>
      </c>
      <c r="K15" s="11" cm="1">
        <f t="array" aca="1" ref="K15" ca="1">_xlfn.IFS(J15&gt;10000,3000,J15&gt;8000,2500,J15&gt;6000,2000,J15&gt;4000,1000)</f>
        <v>3000</v>
      </c>
      <c r="L15" s="4">
        <f t="shared" ca="1" si="3"/>
        <v>9497.1</v>
      </c>
      <c r="M15" s="4">
        <f t="shared" ca="1" si="4"/>
        <v>9497.1</v>
      </c>
      <c r="N15" s="12">
        <f t="shared" si="5"/>
        <v>500</v>
      </c>
      <c r="O15" s="13">
        <f t="shared" si="6"/>
        <v>1000</v>
      </c>
      <c r="P15" t="str">
        <f t="shared" ca="1" si="7"/>
        <v>24trrsnuy</v>
      </c>
    </row>
    <row r="17" spans="2:10" ht="63" customHeight="1" x14ac:dyDescent="0.2">
      <c r="B17" s="26" t="s">
        <v>66</v>
      </c>
      <c r="C17" s="26"/>
      <c r="D17" s="26"/>
      <c r="E17" s="26"/>
      <c r="F17" s="26"/>
      <c r="G17" s="26"/>
      <c r="H17" s="26"/>
    </row>
    <row r="20" spans="2:10" x14ac:dyDescent="0.2">
      <c r="B20" s="27" t="s">
        <v>45</v>
      </c>
      <c r="C20" s="27"/>
      <c r="D20" s="27"/>
      <c r="E20" s="27"/>
      <c r="F20" s="27"/>
      <c r="G20" s="27"/>
      <c r="H20" s="27"/>
    </row>
    <row r="21" spans="2:10" x14ac:dyDescent="0.2">
      <c r="B21">
        <f ca="1">COUNTIFS(J2:J15, "&gt;8000", F2:F15, "Marketing")</f>
        <v>3</v>
      </c>
    </row>
    <row r="22" spans="2:10" x14ac:dyDescent="0.2">
      <c r="B22" s="27" t="s">
        <v>46</v>
      </c>
      <c r="C22" s="27"/>
      <c r="D22" s="27"/>
      <c r="E22" s="27"/>
      <c r="F22" s="27"/>
      <c r="G22" s="27"/>
      <c r="H22" s="27"/>
      <c r="I22" s="27"/>
    </row>
    <row r="23" spans="2:10" x14ac:dyDescent="0.2">
      <c r="B23">
        <f ca="1">SUMIFS(J2:J15, G2:G15, G2, F2:F15, F10)</f>
        <v>432659</v>
      </c>
    </row>
    <row r="24" spans="2:10" x14ac:dyDescent="0.2">
      <c r="B24" s="27" t="s">
        <v>56</v>
      </c>
      <c r="C24" s="27"/>
      <c r="D24" s="27"/>
      <c r="E24" s="27"/>
      <c r="F24" s="27"/>
      <c r="G24" s="27"/>
      <c r="H24" s="27"/>
      <c r="I24" s="27"/>
      <c r="J24" s="27"/>
    </row>
    <row r="25" spans="2:10" x14ac:dyDescent="0.2">
      <c r="B25" s="21" t="e">
        <f>AVERAGEIFS(J2:J15,G2:G15,G15,F2:F15,F5,E2:E15,E12)</f>
        <v>#DIV/0!</v>
      </c>
      <c r="I25" s="24">
        <f ca="1">AVERAGEIFS(J2:J15,G2:G15,"East",F2:F15,"CCD",E2:E15,"Female")</f>
        <v>312726</v>
      </c>
    </row>
    <row r="27" spans="2:10" x14ac:dyDescent="0.2">
      <c r="B27" s="30" t="s">
        <v>48</v>
      </c>
      <c r="C27" s="30"/>
    </row>
    <row r="28" spans="2:10" x14ac:dyDescent="0.2">
      <c r="B28" s="1" t="s">
        <v>49</v>
      </c>
      <c r="C28" s="1">
        <f ca="1">COUNT(B2:B15)</f>
        <v>14</v>
      </c>
    </row>
    <row r="29" spans="2:10" x14ac:dyDescent="0.2">
      <c r="B29" s="1" t="s">
        <v>50</v>
      </c>
      <c r="C29" s="2">
        <f ca="1">SUM(J2:J15)</f>
        <v>2847290</v>
      </c>
    </row>
    <row r="30" spans="2:10" x14ac:dyDescent="0.2">
      <c r="B30" s="1" t="s">
        <v>51</v>
      </c>
      <c r="C30" s="2">
        <f ca="1">AVERAGE(J2:J15)</f>
        <v>203377.85714285713</v>
      </c>
    </row>
    <row r="31" spans="2:10" x14ac:dyDescent="0.2">
      <c r="B31" s="1" t="s">
        <v>52</v>
      </c>
      <c r="C31" s="2">
        <f ca="1">MAX(J2:J15)</f>
        <v>354247</v>
      </c>
    </row>
    <row r="32" spans="2:10" x14ac:dyDescent="0.2">
      <c r="B32" s="1" t="s">
        <v>53</v>
      </c>
      <c r="C32" s="2">
        <f ca="1">MIN(J2:J15)</f>
        <v>44690</v>
      </c>
    </row>
    <row r="33" spans="2:8" x14ac:dyDescent="0.2">
      <c r="B33" s="31" t="s">
        <v>54</v>
      </c>
      <c r="C33" s="32"/>
      <c r="D33" s="32"/>
    </row>
    <row r="34" spans="2:8" x14ac:dyDescent="0.2">
      <c r="B34" s="1" t="s">
        <v>5</v>
      </c>
      <c r="C34" s="1" t="s">
        <v>43</v>
      </c>
      <c r="D34" t="s">
        <v>47</v>
      </c>
    </row>
    <row r="35" spans="2:8" x14ac:dyDescent="0.2">
      <c r="B35" s="1" t="s">
        <v>49</v>
      </c>
      <c r="C35" s="1">
        <f>COUNTIF(G2:G15,"East")</f>
        <v>13</v>
      </c>
      <c r="D35">
        <f>COUNTIF(G2:G15,"North")</f>
        <v>1</v>
      </c>
    </row>
    <row r="36" spans="2:8" x14ac:dyDescent="0.2">
      <c r="B36" s="1" t="s">
        <v>50</v>
      </c>
      <c r="C36" s="1">
        <f ca="1">SUMIF(G2:G15,G2,J2:J15)</f>
        <v>2752319</v>
      </c>
      <c r="D36">
        <f ca="1">SUMIF(G2:G15,G15,J2:J15)</f>
        <v>94971</v>
      </c>
    </row>
    <row r="37" spans="2:8" x14ac:dyDescent="0.2">
      <c r="B37" s="1" t="s">
        <v>51</v>
      </c>
      <c r="C37" s="1">
        <f ca="1">AVERAGEIF(G2:G15,G13,J2:J15)</f>
        <v>211716.84615384616</v>
      </c>
      <c r="D37">
        <f ca="1">AVERAGEIF(G2:G15,G15,J2:J15)</f>
        <v>94971</v>
      </c>
    </row>
    <row r="40" spans="2:8" x14ac:dyDescent="0.2">
      <c r="B40" s="27" t="s">
        <v>55</v>
      </c>
      <c r="C40" s="27"/>
      <c r="D40" s="27"/>
      <c r="E40" s="27"/>
      <c r="F40" s="27"/>
    </row>
    <row r="41" spans="2:8" x14ac:dyDescent="0.2">
      <c r="B41" s="27" t="s">
        <v>58</v>
      </c>
      <c r="C41" s="27"/>
      <c r="D41" s="27"/>
      <c r="E41" s="27"/>
      <c r="F41" s="27"/>
    </row>
    <row r="42" spans="2:8" x14ac:dyDescent="0.2">
      <c r="B42" s="28" t="s">
        <v>67</v>
      </c>
      <c r="C42" s="28"/>
      <c r="D42" s="28"/>
      <c r="E42" s="28"/>
      <c r="F42" s="28"/>
      <c r="G42" s="28"/>
    </row>
    <row r="43" spans="2:8" x14ac:dyDescent="0.2">
      <c r="B43" s="28" t="s">
        <v>61</v>
      </c>
      <c r="C43" s="28"/>
      <c r="D43" s="28"/>
      <c r="E43" s="28"/>
      <c r="F43" s="28"/>
      <c r="G43" s="28"/>
      <c r="H43" s="28"/>
    </row>
    <row r="44" spans="2:8" x14ac:dyDescent="0.2">
      <c r="B44" s="22"/>
      <c r="C44" s="22"/>
      <c r="D44" s="22"/>
      <c r="E44" s="22"/>
      <c r="F44" s="22"/>
      <c r="G44" s="22"/>
      <c r="H44" s="22"/>
    </row>
    <row r="45" spans="2:8" x14ac:dyDescent="0.2">
      <c r="B45" s="28" t="s">
        <v>63</v>
      </c>
      <c r="C45" s="28"/>
      <c r="D45" s="28"/>
      <c r="E45" s="28"/>
      <c r="F45" s="28"/>
      <c r="G45" s="3"/>
      <c r="H45" s="3"/>
    </row>
    <row r="46" spans="2:8" x14ac:dyDescent="0.2">
      <c r="B46" s="22" t="str">
        <f ca="1">VLOOKUP(B2,B1:J15,2,0)</f>
        <v>fds</v>
      </c>
      <c r="C46" s="22"/>
      <c r="D46" s="22"/>
      <c r="E46" s="22"/>
      <c r="F46" s="22"/>
      <c r="G46" s="3"/>
      <c r="H46" s="3"/>
    </row>
    <row r="47" spans="2:8" ht="19" x14ac:dyDescent="0.2">
      <c r="B47" s="29" t="s">
        <v>64</v>
      </c>
      <c r="C47" s="29"/>
      <c r="D47" s="29"/>
      <c r="E47" s="29"/>
      <c r="F47" s="29"/>
      <c r="G47" s="29"/>
    </row>
    <row r="48" spans="2:8" x14ac:dyDescent="0.2">
      <c r="B48">
        <f>MATCH(G1,B1:O1,0)</f>
        <v>6</v>
      </c>
      <c r="C48">
        <f>MATCH(F1,B1:O1,0)</f>
        <v>5</v>
      </c>
    </row>
    <row r="49" spans="2:8" x14ac:dyDescent="0.2">
      <c r="B49" s="25" t="s">
        <v>65</v>
      </c>
      <c r="C49" s="25"/>
      <c r="D49" s="25"/>
      <c r="E49" s="25"/>
      <c r="F49" s="25"/>
      <c r="G49" s="25"/>
    </row>
    <row r="50" spans="2:8" x14ac:dyDescent="0.2">
      <c r="B50">
        <f ca="1">IFERROR(VLOOKUP(B2,B1:P15,1,0),"No data")</f>
        <v>41</v>
      </c>
    </row>
    <row r="51" spans="2:8" x14ac:dyDescent="0.2">
      <c r="H51" cm="1">
        <f t="array" ref="H51">SUM(1/COUNTIF(G2:G15,G2:G15))</f>
        <v>1.9999999999999998</v>
      </c>
    </row>
    <row r="52" spans="2:8" x14ac:dyDescent="0.2">
      <c r="H52" t="str" cm="1">
        <f t="array" ref="H52:H56">_xlfn.UNIQUE(F2:F15)</f>
        <v>Admin</v>
      </c>
    </row>
    <row r="53" spans="2:8" x14ac:dyDescent="0.2">
      <c r="H53" t="str">
        <v>CCD</v>
      </c>
    </row>
    <row r="54" spans="2:8" x14ac:dyDescent="0.2">
      <c r="H54" t="str">
        <v>Director</v>
      </c>
    </row>
    <row r="55" spans="2:8" x14ac:dyDescent="0.2">
      <c r="H55" t="str">
        <v>Marketing</v>
      </c>
    </row>
    <row r="56" spans="2:8" x14ac:dyDescent="0.2">
      <c r="H56" t="str">
        <v>R&amp;D</v>
      </c>
    </row>
  </sheetData>
  <mergeCells count="13">
    <mergeCell ref="B49:G49"/>
    <mergeCell ref="B17:H17"/>
    <mergeCell ref="B40:F40"/>
    <mergeCell ref="B41:F41"/>
    <mergeCell ref="B42:G42"/>
    <mergeCell ref="B43:H43"/>
    <mergeCell ref="B45:F45"/>
    <mergeCell ref="B47:G47"/>
    <mergeCell ref="B20:H20"/>
    <mergeCell ref="B22:I22"/>
    <mergeCell ref="B24:J24"/>
    <mergeCell ref="B27:C27"/>
    <mergeCell ref="B33:D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 (armadillo.co.uk)</dc:creator>
  <cp:lastModifiedBy>Training (armadillo.co.uk)</cp:lastModifiedBy>
  <dcterms:created xsi:type="dcterms:W3CDTF">2023-11-29T14:39:37Z</dcterms:created>
  <dcterms:modified xsi:type="dcterms:W3CDTF">2023-12-04T11:36:15Z</dcterms:modified>
</cp:coreProperties>
</file>